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comments4.xml" ContentType="application/vnd.openxmlformats-officedocument.spreadsheetml.comments+xml"/>
  <Override PartName="/xl/threadedComments/threadedComment2.xml" ContentType="application/vnd.ms-excel.threadedcomments+xml"/>
  <Override PartName="/xl/comments5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redir$\L.Westra\Desktop\"/>
    </mc:Choice>
  </mc:AlternateContent>
  <xr:revisionPtr revIDLastSave="0" documentId="8_{FDF527B0-62EA-43FD-AD5E-8785D7AE99DF}" xr6:coauthVersionLast="47" xr6:coauthVersionMax="47" xr10:uidLastSave="{00000000-0000-0000-0000-000000000000}"/>
  <bookViews>
    <workbookView xWindow="3105" yWindow="3090" windowWidth="18165" windowHeight="9660" tabRatio="955" firstSheet="1" activeTab="1" xr2:uid="{00000000-000D-0000-FFFF-FFFF00000000}"/>
  </bookViews>
  <sheets>
    <sheet name="Verzamelblad" sheetId="1" state="hidden" r:id="rId1"/>
    <sheet name="Algemene gegevens" sheetId="77" r:id="rId2"/>
    <sheet name="Uurtariefopbouw" sheetId="12" r:id="rId3"/>
    <sheet name="Totaalblad" sheetId="13" r:id="rId4"/>
    <sheet name="Glasbewassing" sheetId="100" r:id="rId5"/>
    <sheet name="1" sheetId="4" r:id="rId6"/>
    <sheet name="1a" sheetId="5" r:id="rId7"/>
    <sheet name="2" sheetId="14" r:id="rId8"/>
    <sheet name="2a" sheetId="20" r:id="rId9"/>
    <sheet name="3" sheetId="15" r:id="rId10"/>
    <sheet name="3a" sheetId="21" r:id="rId11"/>
    <sheet name="4" sheetId="16" r:id="rId12"/>
    <sheet name="4a" sheetId="22" r:id="rId13"/>
    <sheet name="5" sheetId="17" r:id="rId14"/>
    <sheet name="5a" sheetId="23" r:id="rId15"/>
    <sheet name="6" sheetId="18" r:id="rId16"/>
    <sheet name="6a" sheetId="24" r:id="rId17"/>
    <sheet name="7" sheetId="19" r:id="rId18"/>
    <sheet name="7a" sheetId="25" r:id="rId19"/>
    <sheet name="8" sheetId="26" r:id="rId20"/>
    <sheet name="8a" sheetId="27" r:id="rId21"/>
    <sheet name="9" sheetId="28" r:id="rId22"/>
    <sheet name="9a" sheetId="29" r:id="rId23"/>
    <sheet name="10" sheetId="30" state="hidden" r:id="rId24"/>
    <sheet name="10a" sheetId="31" state="hidden" r:id="rId25"/>
    <sheet name="11" sheetId="32" state="hidden" r:id="rId26"/>
    <sheet name="11a" sheetId="33" state="hidden" r:id="rId27"/>
    <sheet name="12" sheetId="34" state="hidden" r:id="rId28"/>
    <sheet name="12a" sheetId="35" state="hidden" r:id="rId29"/>
    <sheet name="13" sheetId="36" state="hidden" r:id="rId30"/>
    <sheet name="13a" sheetId="37" state="hidden" r:id="rId31"/>
    <sheet name="14" sheetId="38" state="hidden" r:id="rId32"/>
    <sheet name="14a" sheetId="39" state="hidden" r:id="rId33"/>
    <sheet name="15" sheetId="40" state="hidden" r:id="rId34"/>
    <sheet name="15a" sheetId="41" state="hidden" r:id="rId35"/>
    <sheet name="16" sheetId="42" state="hidden" r:id="rId36"/>
    <sheet name="16a" sheetId="43" state="hidden" r:id="rId37"/>
    <sheet name="17" sheetId="44" state="hidden" r:id="rId38"/>
    <sheet name="17a" sheetId="45" state="hidden" r:id="rId39"/>
    <sheet name="18" sheetId="46" state="hidden" r:id="rId40"/>
    <sheet name="18a" sheetId="47" state="hidden" r:id="rId41"/>
    <sheet name="19" sheetId="48" state="hidden" r:id="rId42"/>
    <sheet name="19a" sheetId="49" state="hidden" r:id="rId43"/>
    <sheet name="20" sheetId="50" state="hidden" r:id="rId44"/>
    <sheet name="20a" sheetId="51" state="hidden" r:id="rId45"/>
    <sheet name="21" sheetId="52" state="hidden" r:id="rId46"/>
    <sheet name="21a" sheetId="53" state="hidden" r:id="rId47"/>
    <sheet name="22" sheetId="54" state="hidden" r:id="rId48"/>
    <sheet name="22a" sheetId="55" state="hidden" r:id="rId49"/>
    <sheet name="23" sheetId="56" state="hidden" r:id="rId50"/>
    <sheet name="23a" sheetId="57" state="hidden" r:id="rId51"/>
    <sheet name="24" sheetId="58" state="hidden" r:id="rId52"/>
    <sheet name="24a" sheetId="59" state="hidden" r:id="rId53"/>
    <sheet name="25" sheetId="60" state="hidden" r:id="rId54"/>
    <sheet name="25a" sheetId="61" state="hidden" r:id="rId55"/>
    <sheet name="26" sheetId="62" state="hidden" r:id="rId56"/>
    <sheet name="26a" sheetId="63" state="hidden" r:id="rId57"/>
    <sheet name="27" sheetId="64" state="hidden" r:id="rId58"/>
    <sheet name="27a" sheetId="65" state="hidden" r:id="rId59"/>
    <sheet name="28" sheetId="66" state="hidden" r:id="rId60"/>
    <sheet name="28a" sheetId="67" state="hidden" r:id="rId61"/>
    <sheet name="29" sheetId="68" state="hidden" r:id="rId62"/>
    <sheet name="29a" sheetId="69" state="hidden" r:id="rId63"/>
    <sheet name="30" sheetId="70" state="hidden" r:id="rId64"/>
    <sheet name="30a" sheetId="71" state="hidden" r:id="rId65"/>
    <sheet name="31" sheetId="79" state="hidden" r:id="rId66"/>
    <sheet name="31a" sheetId="80" state="hidden" r:id="rId67"/>
    <sheet name="32" sheetId="81" state="hidden" r:id="rId68"/>
    <sheet name="32a" sheetId="82" state="hidden" r:id="rId69"/>
    <sheet name="33" sheetId="83" state="hidden" r:id="rId70"/>
    <sheet name="33a" sheetId="84" state="hidden" r:id="rId71"/>
    <sheet name="34" sheetId="85" state="hidden" r:id="rId72"/>
    <sheet name="34a" sheetId="86" state="hidden" r:id="rId73"/>
    <sheet name="35" sheetId="87" state="hidden" r:id="rId74"/>
    <sheet name="35a" sheetId="88" state="hidden" r:id="rId75"/>
    <sheet name="36" sheetId="89" state="hidden" r:id="rId76"/>
    <sheet name="36a" sheetId="90" state="hidden" r:id="rId77"/>
    <sheet name="37" sheetId="91" state="hidden" r:id="rId78"/>
    <sheet name="37a" sheetId="92" state="hidden" r:id="rId79"/>
    <sheet name="38" sheetId="93" state="hidden" r:id="rId80"/>
    <sheet name="38a" sheetId="94" state="hidden" r:id="rId81"/>
    <sheet name="39" sheetId="95" state="hidden" r:id="rId82"/>
    <sheet name="39a" sheetId="96" state="hidden" r:id="rId83"/>
    <sheet name="40" sheetId="97" state="hidden" r:id="rId84"/>
    <sheet name="40a" sheetId="98" state="hidden" r:id="rId85"/>
    <sheet name="Wijzigingenblad" sheetId="76" state="hidden" r:id="rId86"/>
    <sheet name=" Supplement (1)" sheetId="99" state="hidden" r:id="rId87"/>
  </sheets>
  <externalReferences>
    <externalReference r:id="rId88"/>
    <externalReference r:id="rId89"/>
  </externalReferences>
  <definedNames>
    <definedName name="bestekcontract" localSheetId="86">[1]verzamelblad!$A$2</definedName>
    <definedName name="bestekcontract" localSheetId="1">[2]verzamelblad!$A$2</definedName>
    <definedName name="bestekcontract">Verzamelblad!$A$2</definedName>
    <definedName name="besteknr" localSheetId="86">[1]verzamelblad!$A$3</definedName>
    <definedName name="besteknr" localSheetId="1">[2]verzamelblad!$A$3</definedName>
    <definedName name="besteknr">Verzamelblad!$A$3</definedName>
    <definedName name="directtoezicht" localSheetId="86">[1]uurtariefopbouw!$D$26</definedName>
    <definedName name="directtoezicht" localSheetId="1">[2]uurtariefopbouw!$E$24</definedName>
    <definedName name="directtoezicht">Uurtariefopbouw!$E$24</definedName>
    <definedName name="offertetarief" localSheetId="86">[1]uurtariefopbouw!$E$37</definedName>
    <definedName name="offertetarief" localSheetId="1">[2]uurtariefopbouw!$F$35</definedName>
    <definedName name="offertetarief">Uurtariefopbouw!$F$35</definedName>
    <definedName name="opdrachtgever" localSheetId="86">[1]basisgegevens!$B$4</definedName>
    <definedName name="opdrachtgever" localSheetId="1">'Algemene gegevens'!$H$5</definedName>
    <definedName name="opdrachtgever">#REF!</definedName>
    <definedName name="opdrachtnemer" localSheetId="86">[1]basisgegevens!$B$20</definedName>
    <definedName name="opdrachtnemer" localSheetId="1">'Algemene gegevens'!$H$20</definedName>
    <definedName name="opdrachtnemer">#REF!</definedName>
    <definedName name="opdrachtnemerplaats" localSheetId="1">'Algemene gegevens'!$B$18</definedName>
    <definedName name="opdrachtnemerplaats">#REF!</definedName>
    <definedName name="plaatsopdrnmr" localSheetId="1">'Algemene gegevens'!$B$18</definedName>
    <definedName name="plaatsopdrnmr">#REF!</definedName>
    <definedName name="Print_Area" localSheetId="86">' Supplement (1)'!$A$1:$D$45</definedName>
    <definedName name="Print_Area" localSheetId="5">'1'!$A$1:$M$81</definedName>
    <definedName name="Print_Area" localSheetId="23">'10'!$A$1:$M$81</definedName>
    <definedName name="Print_Area" localSheetId="24">'10a'!$A$1:$L$518</definedName>
    <definedName name="Print_Area" localSheetId="25">'11'!$A$1:$M$81</definedName>
    <definedName name="Print_Area" localSheetId="26">'11a'!$A$1:$L$518</definedName>
    <definedName name="Print_Area" localSheetId="27">'12'!$A$1:$M$81</definedName>
    <definedName name="Print_Area" localSheetId="28">'12a'!$A$1:$L$518</definedName>
    <definedName name="Print_Area" localSheetId="29">'13'!$A$1:$M$81</definedName>
    <definedName name="Print_Area" localSheetId="30">'13a'!$A$1:$L$518</definedName>
    <definedName name="Print_Area" localSheetId="31">'14'!$A$1:$M$81</definedName>
    <definedName name="Print_Area" localSheetId="32">'14a'!$A$1:$L$518</definedName>
    <definedName name="Print_Area" localSheetId="33">'15'!$A$1:$M$81</definedName>
    <definedName name="Print_Area" localSheetId="34">'15a'!$A$1:$L$518</definedName>
    <definedName name="Print_Area" localSheetId="35">'16'!$A$1:$M$81</definedName>
    <definedName name="Print_Area" localSheetId="36">'16a'!$A$1:$L$518</definedName>
    <definedName name="Print_Area" localSheetId="37">'17'!$A$1:$M$81</definedName>
    <definedName name="Print_Area" localSheetId="38">'17a'!$A$1:$L$518</definedName>
    <definedName name="Print_Area" localSheetId="39">'18'!$A$1:$M$81</definedName>
    <definedName name="Print_Area" localSheetId="40">'18a'!$A$1:$L$518</definedName>
    <definedName name="Print_Area" localSheetId="41">'19'!$A$1:$M$81</definedName>
    <definedName name="Print_Area" localSheetId="42">'19a'!$A$1:$L$518</definedName>
    <definedName name="Print_Area" localSheetId="6">'1a'!$A$1:$L$518</definedName>
    <definedName name="Print_Area" localSheetId="7">'2'!$A$1:$M$81</definedName>
    <definedName name="Print_Area" localSheetId="43">'20'!$A$1:$M$81</definedName>
    <definedName name="Print_Area" localSheetId="44">'20a'!$A$1:$L$518</definedName>
    <definedName name="Print_Area" localSheetId="45">'21'!$A$1:$M$81</definedName>
    <definedName name="Print_Area" localSheetId="46">'21a'!$A$1:$L$518</definedName>
    <definedName name="Print_Area" localSheetId="47">'22'!$A$1:$M$81</definedName>
    <definedName name="Print_Area" localSheetId="48">'22a'!$A$1:$L$518</definedName>
    <definedName name="Print_Area" localSheetId="49">'23'!$A$1:$M$81</definedName>
    <definedName name="Print_Area" localSheetId="50">'23a'!$A$1:$L$518</definedName>
    <definedName name="Print_Area" localSheetId="51">'24'!$A$1:$M$81</definedName>
    <definedName name="Print_Area" localSheetId="52">'24a'!$A$1:$L$518</definedName>
    <definedName name="Print_Area" localSheetId="53">'25'!$A$1:$M$81</definedName>
    <definedName name="Print_Area" localSheetId="54">'25a'!$A$1:$L$518</definedName>
    <definedName name="Print_Area" localSheetId="55">'26'!$A$1:$M$81</definedName>
    <definedName name="Print_Area" localSheetId="56">'26a'!$A$1:$L$518</definedName>
    <definedName name="Print_Area" localSheetId="57">'27'!$A$1:$M$81</definedName>
    <definedName name="Print_Area" localSheetId="58">'27a'!$A$1:$L$518</definedName>
    <definedName name="Print_Area" localSheetId="59">'28'!$A$1:$M$81</definedName>
    <definedName name="Print_Area" localSheetId="60">'28a'!$A$1:$L$518</definedName>
    <definedName name="Print_Area" localSheetId="61">'29'!$A$1:$M$81</definedName>
    <definedName name="Print_Area" localSheetId="62">'29a'!$A$1:$L$518</definedName>
    <definedName name="Print_Area" localSheetId="8">'2a'!$A$1:$L$518</definedName>
    <definedName name="Print_Area" localSheetId="9">'3'!$A$1:$M$81</definedName>
    <definedName name="Print_Area" localSheetId="63">'30'!$A$1:$M$81</definedName>
    <definedName name="Print_Area" localSheetId="64">'30a'!$A$1:$L$518</definedName>
    <definedName name="Print_Area" localSheetId="65">'31'!$A$1:$M$81</definedName>
    <definedName name="Print_Area" localSheetId="66">'31a'!$A$1:$L$518</definedName>
    <definedName name="Print_Area" localSheetId="67">'32'!$A$1:$M$81</definedName>
    <definedName name="Print_Area" localSheetId="68">'32a'!$A$1:$L$518</definedName>
    <definedName name="Print_Area" localSheetId="69">'33'!$A$1:$M$81</definedName>
    <definedName name="Print_Area" localSheetId="70">'33a'!$A$1:$L$518</definedName>
    <definedName name="Print_Area" localSheetId="71">'34'!$A$1:$M$81</definedName>
    <definedName name="Print_Area" localSheetId="72">'34a'!$A$1:$L$518</definedName>
    <definedName name="Print_Area" localSheetId="73">'35'!$A$1:$M$81</definedName>
    <definedName name="Print_Area" localSheetId="74">'35a'!$A$1:$L$518</definedName>
    <definedName name="Print_Area" localSheetId="75">'36'!$A$1:$M$81</definedName>
    <definedName name="Print_Area" localSheetId="76">'36a'!$A$1:$L$518</definedName>
    <definedName name="Print_Area" localSheetId="77">'37'!$A$1:$M$81</definedName>
    <definedName name="Print_Area" localSheetId="78">'37a'!$A$1:$L$518</definedName>
    <definedName name="Print_Area" localSheetId="79">'38'!$A$1:$M$81</definedName>
    <definedName name="Print_Area" localSheetId="80">'38a'!$A$1:$L$518</definedName>
    <definedName name="Print_Area" localSheetId="81">'39'!$A$1:$M$81</definedName>
    <definedName name="Print_Area" localSheetId="82">'39a'!$A$1:$L$518</definedName>
    <definedName name="Print_Area" localSheetId="10">'3a'!$A$1:$L$518</definedName>
    <definedName name="Print_Area" localSheetId="11">'4'!$A$1:$M$81</definedName>
    <definedName name="Print_Area" localSheetId="83">'40'!$A$1:$M$81</definedName>
    <definedName name="Print_Area" localSheetId="84">'40a'!$A$1:$L$518</definedName>
    <definedName name="Print_Area" localSheetId="12">'4a'!$A$1:$L$518</definedName>
    <definedName name="Print_Area" localSheetId="13">'5'!$A$1:$M$81</definedName>
    <definedName name="Print_Area" localSheetId="14">'5a'!$A$1:$L$518</definedName>
    <definedName name="Print_Area" localSheetId="15">'6'!$A$1:$M$81</definedName>
    <definedName name="Print_Area" localSheetId="16">'6a'!$A$1:$L$518</definedName>
    <definedName name="Print_Area" localSheetId="17">'7'!$A$1:$M$81</definedName>
    <definedName name="Print_Area" localSheetId="18">'7a'!$A$1:$L$518</definedName>
    <definedName name="Print_Area" localSheetId="19">'8'!$A$1:$M$81</definedName>
    <definedName name="Print_Area" localSheetId="20">'8a'!$A$1:$L$518</definedName>
    <definedName name="Print_Area" localSheetId="21">'9'!$A$1:$M$81</definedName>
    <definedName name="Print_Area" localSheetId="22">'9a'!$A$1:$L$518</definedName>
    <definedName name="Print_Area" localSheetId="1">'Algemene gegevens'!$A$1:$J$40</definedName>
    <definedName name="Print_Area" localSheetId="2">Uurtariefopbouw!$A$1:$K$48</definedName>
    <definedName name="Print_Area" localSheetId="0">Verzamelblad!$A$1:$CS$34</definedName>
    <definedName name="Print_Area" localSheetId="85">Wijzigingenblad!$A$1:$J$18</definedName>
    <definedName name="regietarief" localSheetId="86">[1]uurtariefopbouw!$G$37</definedName>
    <definedName name="regietarief" localSheetId="1">[2]uurtariefopbouw!$H$35</definedName>
    <definedName name="regietarief">Uurtariefopbouw!$H$35</definedName>
    <definedName name="spectarief" localSheetId="86">[1]uurtariefopbouw!$I$37</definedName>
    <definedName name="spectarief" localSheetId="1">[2]uurtariefopbouw!$J$35</definedName>
    <definedName name="spectarief">Uurtariefopbouw!$J$35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6" i="22" l="1"/>
  <c r="H496" i="22"/>
  <c r="I496" i="22"/>
  <c r="J496" i="22"/>
  <c r="F496" i="22"/>
  <c r="H496" i="25"/>
  <c r="I496" i="25"/>
  <c r="J496" i="25"/>
  <c r="G496" i="25"/>
  <c r="L6" i="29"/>
  <c r="L7" i="29"/>
  <c r="L8" i="29"/>
  <c r="M8" i="29" s="1"/>
  <c r="L9" i="29"/>
  <c r="L10" i="29"/>
  <c r="L11" i="29"/>
  <c r="L12" i="29"/>
  <c r="M12" i="29" s="1"/>
  <c r="L13" i="29"/>
  <c r="L14" i="29"/>
  <c r="L15" i="29"/>
  <c r="L16" i="29"/>
  <c r="M16" i="29" s="1"/>
  <c r="L17" i="29"/>
  <c r="L18" i="29"/>
  <c r="L19" i="29"/>
  <c r="L20" i="29"/>
  <c r="M20" i="29" s="1"/>
  <c r="L21" i="29"/>
  <c r="L22" i="29"/>
  <c r="L23" i="29"/>
  <c r="L24" i="29"/>
  <c r="M24" i="29" s="1"/>
  <c r="L25" i="29"/>
  <c r="L26" i="29"/>
  <c r="L27" i="29"/>
  <c r="L28" i="29"/>
  <c r="M28" i="29" s="1"/>
  <c r="L29" i="29"/>
  <c r="L30" i="29"/>
  <c r="L31" i="29"/>
  <c r="L32" i="29"/>
  <c r="M32" i="29" s="1"/>
  <c r="L33" i="29"/>
  <c r="L34" i="29"/>
  <c r="L35" i="29"/>
  <c r="L36" i="29"/>
  <c r="M36" i="29" s="1"/>
  <c r="L37" i="29"/>
  <c r="L38" i="29"/>
  <c r="L39" i="29"/>
  <c r="L40" i="29"/>
  <c r="M40" i="29" s="1"/>
  <c r="L41" i="29"/>
  <c r="L42" i="29"/>
  <c r="L43" i="29"/>
  <c r="L44" i="29"/>
  <c r="M44" i="29" s="1"/>
  <c r="L45" i="29"/>
  <c r="L46" i="29"/>
  <c r="L47" i="29"/>
  <c r="L48" i="29"/>
  <c r="L49" i="29"/>
  <c r="L50" i="29"/>
  <c r="L51" i="29"/>
  <c r="L52" i="29"/>
  <c r="M52" i="29" s="1"/>
  <c r="L53" i="29"/>
  <c r="L54" i="29"/>
  <c r="L55" i="29"/>
  <c r="L56" i="29"/>
  <c r="L57" i="29"/>
  <c r="L58" i="29"/>
  <c r="L59" i="29"/>
  <c r="L60" i="29"/>
  <c r="M60" i="29" s="1"/>
  <c r="L61" i="29"/>
  <c r="L62" i="29"/>
  <c r="L63" i="29"/>
  <c r="L64" i="29"/>
  <c r="L65" i="29"/>
  <c r="L66" i="29"/>
  <c r="L67" i="29"/>
  <c r="L68" i="29"/>
  <c r="M68" i="29" s="1"/>
  <c r="L69" i="29"/>
  <c r="L70" i="29"/>
  <c r="L71" i="29"/>
  <c r="L72" i="29"/>
  <c r="L73" i="29"/>
  <c r="L74" i="29"/>
  <c r="L75" i="29"/>
  <c r="L76" i="29"/>
  <c r="M76" i="29" s="1"/>
  <c r="L77" i="29"/>
  <c r="L78" i="29"/>
  <c r="L79" i="29"/>
  <c r="L80" i="29"/>
  <c r="M80" i="29" s="1"/>
  <c r="L81" i="29"/>
  <c r="L82" i="29"/>
  <c r="L83" i="29"/>
  <c r="L84" i="29"/>
  <c r="M84" i="29" s="1"/>
  <c r="L85" i="29"/>
  <c r="L86" i="29"/>
  <c r="L87" i="29"/>
  <c r="L88" i="29"/>
  <c r="M88" i="29" s="1"/>
  <c r="L89" i="29"/>
  <c r="L90" i="29"/>
  <c r="L91" i="29"/>
  <c r="L92" i="29"/>
  <c r="M92" i="29" s="1"/>
  <c r="L93" i="29"/>
  <c r="L94" i="29"/>
  <c r="L95" i="29"/>
  <c r="L96" i="29"/>
  <c r="M96" i="29" s="1"/>
  <c r="L97" i="29"/>
  <c r="L98" i="29"/>
  <c r="L99" i="29"/>
  <c r="L100" i="29"/>
  <c r="M100" i="29" s="1"/>
  <c r="L101" i="29"/>
  <c r="L102" i="29"/>
  <c r="L103" i="29"/>
  <c r="L104" i="29"/>
  <c r="M104" i="29" s="1"/>
  <c r="L105" i="29"/>
  <c r="L106" i="29"/>
  <c r="L107" i="29"/>
  <c r="L108" i="29"/>
  <c r="L109" i="29"/>
  <c r="L110" i="29"/>
  <c r="L111" i="29"/>
  <c r="L112" i="29"/>
  <c r="M112" i="29" s="1"/>
  <c r="L113" i="29"/>
  <c r="L114" i="29"/>
  <c r="L115" i="29"/>
  <c r="L116" i="29"/>
  <c r="L117" i="29"/>
  <c r="L118" i="29"/>
  <c r="L119" i="29"/>
  <c r="L120" i="29"/>
  <c r="M120" i="29" s="1"/>
  <c r="L121" i="29"/>
  <c r="L122" i="29"/>
  <c r="L123" i="29"/>
  <c r="L124" i="29"/>
  <c r="L125" i="29"/>
  <c r="L126" i="29"/>
  <c r="L127" i="29"/>
  <c r="L128" i="29"/>
  <c r="M128" i="29" s="1"/>
  <c r="L129" i="29"/>
  <c r="L130" i="29"/>
  <c r="L131" i="29"/>
  <c r="L132" i="29"/>
  <c r="L133" i="29"/>
  <c r="L134" i="29"/>
  <c r="L135" i="29"/>
  <c r="L136" i="29"/>
  <c r="M136" i="29" s="1"/>
  <c r="L137" i="29"/>
  <c r="L138" i="29"/>
  <c r="L139" i="29"/>
  <c r="L140" i="29"/>
  <c r="L141" i="29"/>
  <c r="L142" i="29"/>
  <c r="L143" i="29"/>
  <c r="L144" i="29"/>
  <c r="M144" i="29" s="1"/>
  <c r="L145" i="29"/>
  <c r="L146" i="29"/>
  <c r="L147" i="29"/>
  <c r="L148" i="29"/>
  <c r="L149" i="29"/>
  <c r="L150" i="29"/>
  <c r="L151" i="29"/>
  <c r="L152" i="29"/>
  <c r="M152" i="29" s="1"/>
  <c r="L153" i="29"/>
  <c r="L154" i="29"/>
  <c r="L155" i="29"/>
  <c r="L156" i="29"/>
  <c r="L157" i="29"/>
  <c r="L158" i="29"/>
  <c r="L159" i="29"/>
  <c r="L160" i="29"/>
  <c r="M160" i="29" s="1"/>
  <c r="L161" i="29"/>
  <c r="L162" i="29"/>
  <c r="L163" i="29"/>
  <c r="L164" i="29"/>
  <c r="L165" i="29"/>
  <c r="L166" i="29"/>
  <c r="L167" i="29"/>
  <c r="L168" i="29"/>
  <c r="M168" i="29" s="1"/>
  <c r="L169" i="29"/>
  <c r="L170" i="29"/>
  <c r="L171" i="29"/>
  <c r="L172" i="29"/>
  <c r="L173" i="29"/>
  <c r="L174" i="29"/>
  <c r="L175" i="29"/>
  <c r="L176" i="29"/>
  <c r="M176" i="29" s="1"/>
  <c r="L177" i="29"/>
  <c r="L178" i="29"/>
  <c r="L179" i="29"/>
  <c r="L180" i="29"/>
  <c r="L181" i="29"/>
  <c r="L182" i="29"/>
  <c r="L183" i="29"/>
  <c r="L184" i="29"/>
  <c r="M184" i="29" s="1"/>
  <c r="L185" i="29"/>
  <c r="L186" i="29"/>
  <c r="L187" i="29"/>
  <c r="L188" i="29"/>
  <c r="L189" i="29"/>
  <c r="L190" i="29"/>
  <c r="L191" i="29"/>
  <c r="L192" i="29"/>
  <c r="M192" i="29" s="1"/>
  <c r="L193" i="29"/>
  <c r="L194" i="29"/>
  <c r="L195" i="29"/>
  <c r="L196" i="29"/>
  <c r="L197" i="29"/>
  <c r="L198" i="29"/>
  <c r="L199" i="29"/>
  <c r="L200" i="29"/>
  <c r="M200" i="29" s="1"/>
  <c r="L201" i="29"/>
  <c r="L202" i="29"/>
  <c r="L203" i="29"/>
  <c r="L204" i="29"/>
  <c r="L205" i="29"/>
  <c r="L206" i="29"/>
  <c r="L207" i="29"/>
  <c r="L208" i="29"/>
  <c r="M208" i="29" s="1"/>
  <c r="L209" i="29"/>
  <c r="L210" i="29"/>
  <c r="L211" i="29"/>
  <c r="L212" i="29"/>
  <c r="L213" i="29"/>
  <c r="L214" i="29"/>
  <c r="L215" i="29"/>
  <c r="L216" i="29"/>
  <c r="M216" i="29" s="1"/>
  <c r="L217" i="29"/>
  <c r="L218" i="29"/>
  <c r="L219" i="29"/>
  <c r="L220" i="29"/>
  <c r="L221" i="29"/>
  <c r="L222" i="29"/>
  <c r="L223" i="29"/>
  <c r="L224" i="29"/>
  <c r="M224" i="29" s="1"/>
  <c r="L225" i="29"/>
  <c r="L226" i="29"/>
  <c r="L227" i="29"/>
  <c r="L228" i="29"/>
  <c r="L229" i="29"/>
  <c r="L230" i="29"/>
  <c r="L231" i="29"/>
  <c r="L232" i="29"/>
  <c r="M232" i="29" s="1"/>
  <c r="L233" i="29"/>
  <c r="L234" i="29"/>
  <c r="L235" i="29"/>
  <c r="L236" i="29"/>
  <c r="L237" i="29"/>
  <c r="L238" i="29"/>
  <c r="L239" i="29"/>
  <c r="L240" i="29"/>
  <c r="M240" i="29" s="1"/>
  <c r="L241" i="29"/>
  <c r="L242" i="29"/>
  <c r="L243" i="29"/>
  <c r="L244" i="29"/>
  <c r="L245" i="29"/>
  <c r="L246" i="29"/>
  <c r="L247" i="29"/>
  <c r="L248" i="29"/>
  <c r="M248" i="29" s="1"/>
  <c r="L249" i="29"/>
  <c r="L250" i="29"/>
  <c r="L251" i="29"/>
  <c r="L252" i="29"/>
  <c r="L253" i="29"/>
  <c r="L254" i="29"/>
  <c r="L255" i="29"/>
  <c r="L256" i="29"/>
  <c r="M256" i="29" s="1"/>
  <c r="L257" i="29"/>
  <c r="L258" i="29"/>
  <c r="L259" i="29"/>
  <c r="L260" i="29"/>
  <c r="L261" i="29"/>
  <c r="L262" i="29"/>
  <c r="L263" i="29"/>
  <c r="L264" i="29"/>
  <c r="M264" i="29" s="1"/>
  <c r="L265" i="29"/>
  <c r="L266" i="29"/>
  <c r="L267" i="29"/>
  <c r="L268" i="29"/>
  <c r="L269" i="29"/>
  <c r="L270" i="29"/>
  <c r="L271" i="29"/>
  <c r="L272" i="29"/>
  <c r="M272" i="29" s="1"/>
  <c r="L273" i="29"/>
  <c r="L274" i="29"/>
  <c r="L275" i="29"/>
  <c r="L276" i="29"/>
  <c r="L277" i="29"/>
  <c r="L278" i="29"/>
  <c r="L279" i="29"/>
  <c r="L280" i="29"/>
  <c r="M280" i="29" s="1"/>
  <c r="L281" i="29"/>
  <c r="L282" i="29"/>
  <c r="L283" i="29"/>
  <c r="L284" i="29"/>
  <c r="L285" i="29"/>
  <c r="L286" i="29"/>
  <c r="L287" i="29"/>
  <c r="L288" i="29"/>
  <c r="M288" i="29" s="1"/>
  <c r="L289" i="29"/>
  <c r="L290" i="29"/>
  <c r="L291" i="29"/>
  <c r="L292" i="29"/>
  <c r="L293" i="29"/>
  <c r="L294" i="29"/>
  <c r="L295" i="29"/>
  <c r="L296" i="29"/>
  <c r="M296" i="29" s="1"/>
  <c r="L297" i="29"/>
  <c r="L298" i="29"/>
  <c r="L299" i="29"/>
  <c r="L300" i="29"/>
  <c r="L301" i="29"/>
  <c r="L302" i="29"/>
  <c r="L303" i="29"/>
  <c r="L304" i="29"/>
  <c r="M304" i="29" s="1"/>
  <c r="L305" i="29"/>
  <c r="L306" i="29"/>
  <c r="L307" i="29"/>
  <c r="L308" i="29"/>
  <c r="L309" i="29"/>
  <c r="L310" i="29"/>
  <c r="L311" i="29"/>
  <c r="L312" i="29"/>
  <c r="M312" i="29" s="1"/>
  <c r="L313" i="29"/>
  <c r="L314" i="29"/>
  <c r="L315" i="29"/>
  <c r="L316" i="29"/>
  <c r="L317" i="29"/>
  <c r="L318" i="29"/>
  <c r="L319" i="29"/>
  <c r="L320" i="29"/>
  <c r="M320" i="29" s="1"/>
  <c r="L321" i="29"/>
  <c r="L322" i="29"/>
  <c r="L323" i="29"/>
  <c r="L324" i="29"/>
  <c r="L325" i="29"/>
  <c r="L326" i="29"/>
  <c r="L327" i="29"/>
  <c r="L328" i="29"/>
  <c r="M328" i="29" s="1"/>
  <c r="L329" i="29"/>
  <c r="L330" i="29"/>
  <c r="L331" i="29"/>
  <c r="L332" i="29"/>
  <c r="L333" i="29"/>
  <c r="L334" i="29"/>
  <c r="L335" i="29"/>
  <c r="L336" i="29"/>
  <c r="M336" i="29" s="1"/>
  <c r="L337" i="29"/>
  <c r="L338" i="29"/>
  <c r="L339" i="29"/>
  <c r="L340" i="29"/>
  <c r="L341" i="29"/>
  <c r="L342" i="29"/>
  <c r="L343" i="29"/>
  <c r="L344" i="29"/>
  <c r="M344" i="29" s="1"/>
  <c r="L345" i="29"/>
  <c r="L346" i="29"/>
  <c r="L347" i="29"/>
  <c r="L348" i="29"/>
  <c r="L349" i="29"/>
  <c r="L350" i="29"/>
  <c r="L351" i="29"/>
  <c r="L352" i="29"/>
  <c r="M352" i="29" s="1"/>
  <c r="L353" i="29"/>
  <c r="L354" i="29"/>
  <c r="L355" i="29"/>
  <c r="L356" i="29"/>
  <c r="L357" i="29"/>
  <c r="L358" i="29"/>
  <c r="L359" i="29"/>
  <c r="L360" i="29"/>
  <c r="M360" i="29" s="1"/>
  <c r="L361" i="29"/>
  <c r="L362" i="29"/>
  <c r="L363" i="29"/>
  <c r="L364" i="29"/>
  <c r="L365" i="29"/>
  <c r="L366" i="29"/>
  <c r="L367" i="29"/>
  <c r="L368" i="29"/>
  <c r="M368" i="29" s="1"/>
  <c r="L369" i="29"/>
  <c r="L370" i="29"/>
  <c r="L371" i="29"/>
  <c r="L372" i="29"/>
  <c r="L373" i="29"/>
  <c r="L374" i="29"/>
  <c r="L375" i="29"/>
  <c r="L376" i="29"/>
  <c r="M376" i="29" s="1"/>
  <c r="L377" i="29"/>
  <c r="L378" i="29"/>
  <c r="L379" i="29"/>
  <c r="L380" i="29"/>
  <c r="L381" i="29"/>
  <c r="L382" i="29"/>
  <c r="L383" i="29"/>
  <c r="L384" i="29"/>
  <c r="M384" i="29" s="1"/>
  <c r="L385" i="29"/>
  <c r="L386" i="29"/>
  <c r="L387" i="29"/>
  <c r="L388" i="29"/>
  <c r="L389" i="29"/>
  <c r="L390" i="29"/>
  <c r="L391" i="29"/>
  <c r="L392" i="29"/>
  <c r="M392" i="29" s="1"/>
  <c r="L393" i="29"/>
  <c r="L394" i="29"/>
  <c r="L395" i="29"/>
  <c r="L396" i="29"/>
  <c r="L397" i="29"/>
  <c r="L398" i="29"/>
  <c r="L399" i="29"/>
  <c r="L400" i="29"/>
  <c r="M400" i="29" s="1"/>
  <c r="L401" i="29"/>
  <c r="L402" i="29"/>
  <c r="L403" i="29"/>
  <c r="L404" i="29"/>
  <c r="L405" i="29"/>
  <c r="L406" i="29"/>
  <c r="L407" i="29"/>
  <c r="L408" i="29"/>
  <c r="M408" i="29" s="1"/>
  <c r="L409" i="29"/>
  <c r="L410" i="29"/>
  <c r="L411" i="29"/>
  <c r="L412" i="29"/>
  <c r="L413" i="29"/>
  <c r="L414" i="29"/>
  <c r="L415" i="29"/>
  <c r="L416" i="29"/>
  <c r="M416" i="29" s="1"/>
  <c r="L417" i="29"/>
  <c r="L418" i="29"/>
  <c r="L419" i="29"/>
  <c r="L420" i="29"/>
  <c r="L421" i="29"/>
  <c r="L422" i="29"/>
  <c r="L423" i="29"/>
  <c r="L424" i="29"/>
  <c r="M424" i="29" s="1"/>
  <c r="L425" i="29"/>
  <c r="L426" i="29"/>
  <c r="L427" i="29"/>
  <c r="L428" i="29"/>
  <c r="L429" i="29"/>
  <c r="L430" i="29"/>
  <c r="L431" i="29"/>
  <c r="L432" i="29"/>
  <c r="M432" i="29" s="1"/>
  <c r="L433" i="29"/>
  <c r="L434" i="29"/>
  <c r="L435" i="29"/>
  <c r="L436" i="29"/>
  <c r="L437" i="29"/>
  <c r="L438" i="29"/>
  <c r="L439" i="29"/>
  <c r="L440" i="29"/>
  <c r="M440" i="29" s="1"/>
  <c r="L441" i="29"/>
  <c r="L442" i="29"/>
  <c r="L443" i="29"/>
  <c r="L444" i="29"/>
  <c r="L445" i="29"/>
  <c r="L446" i="29"/>
  <c r="L447" i="29"/>
  <c r="L448" i="29"/>
  <c r="M448" i="29" s="1"/>
  <c r="L449" i="29"/>
  <c r="L450" i="29"/>
  <c r="L451" i="29"/>
  <c r="L452" i="29"/>
  <c r="L453" i="29"/>
  <c r="L454" i="29"/>
  <c r="L455" i="29"/>
  <c r="L456" i="29"/>
  <c r="M456" i="29" s="1"/>
  <c r="L457" i="29"/>
  <c r="L458" i="29"/>
  <c r="L459" i="29"/>
  <c r="L460" i="29"/>
  <c r="L461" i="29"/>
  <c r="L462" i="29"/>
  <c r="L463" i="29"/>
  <c r="L464" i="29"/>
  <c r="M464" i="29" s="1"/>
  <c r="L465" i="29"/>
  <c r="L466" i="29"/>
  <c r="L467" i="29"/>
  <c r="L468" i="29"/>
  <c r="L469" i="29"/>
  <c r="L470" i="29"/>
  <c r="L471" i="29"/>
  <c r="L472" i="29"/>
  <c r="M472" i="29" s="1"/>
  <c r="L473" i="29"/>
  <c r="L474" i="29"/>
  <c r="L475" i="29"/>
  <c r="L476" i="29"/>
  <c r="L477" i="29"/>
  <c r="L478" i="29"/>
  <c r="L479" i="29"/>
  <c r="L480" i="29"/>
  <c r="M480" i="29" s="1"/>
  <c r="L481" i="29"/>
  <c r="L482" i="29"/>
  <c r="L483" i="29"/>
  <c r="L484" i="29"/>
  <c r="L485" i="29"/>
  <c r="L486" i="29"/>
  <c r="L487" i="29"/>
  <c r="L488" i="29"/>
  <c r="M488" i="29" s="1"/>
  <c r="L489" i="29"/>
  <c r="L490" i="29"/>
  <c r="L491" i="29"/>
  <c r="L492" i="29"/>
  <c r="L493" i="29"/>
  <c r="L494" i="29"/>
  <c r="L495" i="29"/>
  <c r="L496" i="29"/>
  <c r="M496" i="29" s="1"/>
  <c r="L497" i="29"/>
  <c r="L498" i="29"/>
  <c r="L5" i="29"/>
  <c r="L4" i="29"/>
  <c r="L6" i="27"/>
  <c r="L7" i="27"/>
  <c r="L8" i="27"/>
  <c r="L9" i="27"/>
  <c r="L10" i="27"/>
  <c r="L11" i="27"/>
  <c r="L12" i="27"/>
  <c r="L13" i="27"/>
  <c r="L14" i="27"/>
  <c r="L15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33" i="27"/>
  <c r="L34" i="27"/>
  <c r="L35" i="27"/>
  <c r="L36" i="27"/>
  <c r="L37" i="27"/>
  <c r="L38" i="27"/>
  <c r="L39" i="27"/>
  <c r="L40" i="27"/>
  <c r="L41" i="27"/>
  <c r="L42" i="27"/>
  <c r="L43" i="27"/>
  <c r="L44" i="27"/>
  <c r="L45" i="27"/>
  <c r="L46" i="27"/>
  <c r="L47" i="27"/>
  <c r="L48" i="27"/>
  <c r="L49" i="27"/>
  <c r="L50" i="27"/>
  <c r="L51" i="27"/>
  <c r="L52" i="27"/>
  <c r="L53" i="27"/>
  <c r="L54" i="27"/>
  <c r="L55" i="27"/>
  <c r="L56" i="27"/>
  <c r="L57" i="27"/>
  <c r="L58" i="27"/>
  <c r="L59" i="27"/>
  <c r="L60" i="27"/>
  <c r="L61" i="27"/>
  <c r="L62" i="27"/>
  <c r="L63" i="27"/>
  <c r="L64" i="27"/>
  <c r="L65" i="27"/>
  <c r="L66" i="27"/>
  <c r="L67" i="27"/>
  <c r="L68" i="27"/>
  <c r="L69" i="27"/>
  <c r="L70" i="27"/>
  <c r="L71" i="27"/>
  <c r="L72" i="27"/>
  <c r="L73" i="27"/>
  <c r="L74" i="27"/>
  <c r="L75" i="27"/>
  <c r="L76" i="27"/>
  <c r="L77" i="27"/>
  <c r="L78" i="27"/>
  <c r="L79" i="27"/>
  <c r="L80" i="27"/>
  <c r="L81" i="27"/>
  <c r="L82" i="27"/>
  <c r="L83" i="27"/>
  <c r="L84" i="27"/>
  <c r="L85" i="27"/>
  <c r="L86" i="27"/>
  <c r="L87" i="27"/>
  <c r="L88" i="27"/>
  <c r="L89" i="27"/>
  <c r="L90" i="27"/>
  <c r="L91" i="27"/>
  <c r="L92" i="27"/>
  <c r="L93" i="27"/>
  <c r="L94" i="27"/>
  <c r="L95" i="27"/>
  <c r="L96" i="27"/>
  <c r="L97" i="27"/>
  <c r="L98" i="27"/>
  <c r="L99" i="27"/>
  <c r="L100" i="27"/>
  <c r="L101" i="27"/>
  <c r="L102" i="27"/>
  <c r="L103" i="27"/>
  <c r="L104" i="27"/>
  <c r="L105" i="27"/>
  <c r="L106" i="27"/>
  <c r="L107" i="27"/>
  <c r="L108" i="27"/>
  <c r="L109" i="27"/>
  <c r="L110" i="27"/>
  <c r="L111" i="27"/>
  <c r="L112" i="27"/>
  <c r="L113" i="27"/>
  <c r="L114" i="27"/>
  <c r="L115" i="27"/>
  <c r="L116" i="27"/>
  <c r="L117" i="27"/>
  <c r="L118" i="27"/>
  <c r="L119" i="27"/>
  <c r="L120" i="27"/>
  <c r="L121" i="27"/>
  <c r="L122" i="27"/>
  <c r="L123" i="27"/>
  <c r="L124" i="27"/>
  <c r="L125" i="27"/>
  <c r="L126" i="27"/>
  <c r="L127" i="27"/>
  <c r="L128" i="27"/>
  <c r="L129" i="27"/>
  <c r="L130" i="27"/>
  <c r="L131" i="27"/>
  <c r="L132" i="27"/>
  <c r="L133" i="27"/>
  <c r="L134" i="27"/>
  <c r="L135" i="27"/>
  <c r="L136" i="27"/>
  <c r="L137" i="27"/>
  <c r="L138" i="27"/>
  <c r="L139" i="27"/>
  <c r="L140" i="27"/>
  <c r="L141" i="27"/>
  <c r="L142" i="27"/>
  <c r="L143" i="27"/>
  <c r="L144" i="27"/>
  <c r="L145" i="27"/>
  <c r="L146" i="27"/>
  <c r="L147" i="27"/>
  <c r="L148" i="27"/>
  <c r="L149" i="27"/>
  <c r="L150" i="27"/>
  <c r="L151" i="27"/>
  <c r="L152" i="27"/>
  <c r="L153" i="27"/>
  <c r="L154" i="27"/>
  <c r="L155" i="27"/>
  <c r="L156" i="27"/>
  <c r="L157" i="27"/>
  <c r="L158" i="27"/>
  <c r="L159" i="27"/>
  <c r="L160" i="27"/>
  <c r="L161" i="27"/>
  <c r="L162" i="27"/>
  <c r="L163" i="27"/>
  <c r="L164" i="27"/>
  <c r="L165" i="27"/>
  <c r="L166" i="27"/>
  <c r="L167" i="27"/>
  <c r="L168" i="27"/>
  <c r="L169" i="27"/>
  <c r="L170" i="27"/>
  <c r="L171" i="27"/>
  <c r="L172" i="27"/>
  <c r="L173" i="27"/>
  <c r="L174" i="27"/>
  <c r="L175" i="27"/>
  <c r="L176" i="27"/>
  <c r="L177" i="27"/>
  <c r="L178" i="27"/>
  <c r="L179" i="27"/>
  <c r="L180" i="27"/>
  <c r="L181" i="27"/>
  <c r="L182" i="27"/>
  <c r="L183" i="27"/>
  <c r="L184" i="27"/>
  <c r="L185" i="27"/>
  <c r="L186" i="27"/>
  <c r="L187" i="27"/>
  <c r="L188" i="27"/>
  <c r="L189" i="27"/>
  <c r="L190" i="27"/>
  <c r="L191" i="27"/>
  <c r="L192" i="27"/>
  <c r="L193" i="27"/>
  <c r="L194" i="27"/>
  <c r="L195" i="27"/>
  <c r="L196" i="27"/>
  <c r="L197" i="27"/>
  <c r="L198" i="27"/>
  <c r="L199" i="27"/>
  <c r="L200" i="27"/>
  <c r="L201" i="27"/>
  <c r="L202" i="27"/>
  <c r="L203" i="27"/>
  <c r="L204" i="27"/>
  <c r="L205" i="27"/>
  <c r="L206" i="27"/>
  <c r="L207" i="27"/>
  <c r="L208" i="27"/>
  <c r="L209" i="27"/>
  <c r="L210" i="27"/>
  <c r="L211" i="27"/>
  <c r="L212" i="27"/>
  <c r="L213" i="27"/>
  <c r="L214" i="27"/>
  <c r="L215" i="27"/>
  <c r="L216" i="27"/>
  <c r="L217" i="27"/>
  <c r="L218" i="27"/>
  <c r="L219" i="27"/>
  <c r="L220" i="27"/>
  <c r="L221" i="27"/>
  <c r="L222" i="27"/>
  <c r="L223" i="27"/>
  <c r="L224" i="27"/>
  <c r="L225" i="27"/>
  <c r="L226" i="27"/>
  <c r="L227" i="27"/>
  <c r="L228" i="27"/>
  <c r="L229" i="27"/>
  <c r="L230" i="27"/>
  <c r="L231" i="27"/>
  <c r="L232" i="27"/>
  <c r="L233" i="27"/>
  <c r="L234" i="27"/>
  <c r="L235" i="27"/>
  <c r="L236" i="27"/>
  <c r="L237" i="27"/>
  <c r="L238" i="27"/>
  <c r="L239" i="27"/>
  <c r="L240" i="27"/>
  <c r="L241" i="27"/>
  <c r="L242" i="27"/>
  <c r="L243" i="27"/>
  <c r="L244" i="27"/>
  <c r="L245" i="27"/>
  <c r="L246" i="27"/>
  <c r="L247" i="27"/>
  <c r="L248" i="27"/>
  <c r="L249" i="27"/>
  <c r="L250" i="27"/>
  <c r="L251" i="27"/>
  <c r="L252" i="27"/>
  <c r="L253" i="27"/>
  <c r="L254" i="27"/>
  <c r="L255" i="27"/>
  <c r="L256" i="27"/>
  <c r="L257" i="27"/>
  <c r="L258" i="27"/>
  <c r="L259" i="27"/>
  <c r="L260" i="27"/>
  <c r="L261" i="27"/>
  <c r="L262" i="27"/>
  <c r="L263" i="27"/>
  <c r="L264" i="27"/>
  <c r="L265" i="27"/>
  <c r="L266" i="27"/>
  <c r="L267" i="27"/>
  <c r="L268" i="27"/>
  <c r="L269" i="27"/>
  <c r="L270" i="27"/>
  <c r="L271" i="27"/>
  <c r="L272" i="27"/>
  <c r="L273" i="27"/>
  <c r="L274" i="27"/>
  <c r="L275" i="27"/>
  <c r="L276" i="27"/>
  <c r="L277" i="27"/>
  <c r="L278" i="27"/>
  <c r="L279" i="27"/>
  <c r="L280" i="27"/>
  <c r="L281" i="27"/>
  <c r="L282" i="27"/>
  <c r="L283" i="27"/>
  <c r="L284" i="27"/>
  <c r="L285" i="27"/>
  <c r="L286" i="27"/>
  <c r="L287" i="27"/>
  <c r="L288" i="27"/>
  <c r="L289" i="27"/>
  <c r="L290" i="27"/>
  <c r="L291" i="27"/>
  <c r="L292" i="27"/>
  <c r="L293" i="27"/>
  <c r="L294" i="27"/>
  <c r="L295" i="27"/>
  <c r="L296" i="27"/>
  <c r="L297" i="27"/>
  <c r="L298" i="27"/>
  <c r="L299" i="27"/>
  <c r="L300" i="27"/>
  <c r="L301" i="27"/>
  <c r="L302" i="27"/>
  <c r="L303" i="27"/>
  <c r="L304" i="27"/>
  <c r="L305" i="27"/>
  <c r="L306" i="27"/>
  <c r="L307" i="27"/>
  <c r="L308" i="27"/>
  <c r="L309" i="27"/>
  <c r="L310" i="27"/>
  <c r="L311" i="27"/>
  <c r="L312" i="27"/>
  <c r="L313" i="27"/>
  <c r="L314" i="27"/>
  <c r="L315" i="27"/>
  <c r="L316" i="27"/>
  <c r="L317" i="27"/>
  <c r="L318" i="27"/>
  <c r="L319" i="27"/>
  <c r="L320" i="27"/>
  <c r="L321" i="27"/>
  <c r="L322" i="27"/>
  <c r="L323" i="27"/>
  <c r="L324" i="27"/>
  <c r="L325" i="27"/>
  <c r="L326" i="27"/>
  <c r="L327" i="27"/>
  <c r="L328" i="27"/>
  <c r="L329" i="27"/>
  <c r="L330" i="27"/>
  <c r="L331" i="27"/>
  <c r="L332" i="27"/>
  <c r="L333" i="27"/>
  <c r="L334" i="27"/>
  <c r="L335" i="27"/>
  <c r="L336" i="27"/>
  <c r="L337" i="27"/>
  <c r="L338" i="27"/>
  <c r="L339" i="27"/>
  <c r="L340" i="27"/>
  <c r="L341" i="27"/>
  <c r="L342" i="27"/>
  <c r="L343" i="27"/>
  <c r="L344" i="27"/>
  <c r="L345" i="27"/>
  <c r="L346" i="27"/>
  <c r="L347" i="27"/>
  <c r="L348" i="27"/>
  <c r="L349" i="27"/>
  <c r="L350" i="27"/>
  <c r="L351" i="27"/>
  <c r="L352" i="27"/>
  <c r="L353" i="27"/>
  <c r="L354" i="27"/>
  <c r="L355" i="27"/>
  <c r="L356" i="27"/>
  <c r="L357" i="27"/>
  <c r="L358" i="27"/>
  <c r="L359" i="27"/>
  <c r="L360" i="27"/>
  <c r="L361" i="27"/>
  <c r="L362" i="27"/>
  <c r="L363" i="27"/>
  <c r="L364" i="27"/>
  <c r="L365" i="27"/>
  <c r="L366" i="27"/>
  <c r="L367" i="27"/>
  <c r="L368" i="27"/>
  <c r="L369" i="27"/>
  <c r="L370" i="27"/>
  <c r="L371" i="27"/>
  <c r="L372" i="27"/>
  <c r="L373" i="27"/>
  <c r="L374" i="27"/>
  <c r="L375" i="27"/>
  <c r="L376" i="27"/>
  <c r="L377" i="27"/>
  <c r="L378" i="27"/>
  <c r="L379" i="27"/>
  <c r="L380" i="27"/>
  <c r="L381" i="27"/>
  <c r="L382" i="27"/>
  <c r="L383" i="27"/>
  <c r="L384" i="27"/>
  <c r="L385" i="27"/>
  <c r="L386" i="27"/>
  <c r="L387" i="27"/>
  <c r="L388" i="27"/>
  <c r="L389" i="27"/>
  <c r="L390" i="27"/>
  <c r="L391" i="27"/>
  <c r="L392" i="27"/>
  <c r="L393" i="27"/>
  <c r="L394" i="27"/>
  <c r="L395" i="27"/>
  <c r="L396" i="27"/>
  <c r="L397" i="27"/>
  <c r="L398" i="27"/>
  <c r="L399" i="27"/>
  <c r="L400" i="27"/>
  <c r="L401" i="27"/>
  <c r="L402" i="27"/>
  <c r="L403" i="27"/>
  <c r="L404" i="27"/>
  <c r="L405" i="27"/>
  <c r="L406" i="27"/>
  <c r="L407" i="27"/>
  <c r="L408" i="27"/>
  <c r="L409" i="27"/>
  <c r="L410" i="27"/>
  <c r="L411" i="27"/>
  <c r="L412" i="27"/>
  <c r="L413" i="27"/>
  <c r="L414" i="27"/>
  <c r="L415" i="27"/>
  <c r="L416" i="27"/>
  <c r="L417" i="27"/>
  <c r="L418" i="27"/>
  <c r="L419" i="27"/>
  <c r="L420" i="27"/>
  <c r="L421" i="27"/>
  <c r="L422" i="27"/>
  <c r="L423" i="27"/>
  <c r="L424" i="27"/>
  <c r="L425" i="27"/>
  <c r="L426" i="27"/>
  <c r="L427" i="27"/>
  <c r="L428" i="27"/>
  <c r="L429" i="27"/>
  <c r="L430" i="27"/>
  <c r="L431" i="27"/>
  <c r="L432" i="27"/>
  <c r="L433" i="27"/>
  <c r="L434" i="27"/>
  <c r="L435" i="27"/>
  <c r="L436" i="27"/>
  <c r="L437" i="27"/>
  <c r="L438" i="27"/>
  <c r="L439" i="27"/>
  <c r="L440" i="27"/>
  <c r="L441" i="27"/>
  <c r="L442" i="27"/>
  <c r="L443" i="27"/>
  <c r="L444" i="27"/>
  <c r="L445" i="27"/>
  <c r="L446" i="27"/>
  <c r="L447" i="27"/>
  <c r="L448" i="27"/>
  <c r="L449" i="27"/>
  <c r="L450" i="27"/>
  <c r="L451" i="27"/>
  <c r="L452" i="27"/>
  <c r="L453" i="27"/>
  <c r="L454" i="27"/>
  <c r="L455" i="27"/>
  <c r="L456" i="27"/>
  <c r="L457" i="27"/>
  <c r="L458" i="27"/>
  <c r="L459" i="27"/>
  <c r="L460" i="27"/>
  <c r="L461" i="27"/>
  <c r="L462" i="27"/>
  <c r="L463" i="27"/>
  <c r="L464" i="27"/>
  <c r="L465" i="27"/>
  <c r="L466" i="27"/>
  <c r="L467" i="27"/>
  <c r="L468" i="27"/>
  <c r="L469" i="27"/>
  <c r="L470" i="27"/>
  <c r="L471" i="27"/>
  <c r="L472" i="27"/>
  <c r="L473" i="27"/>
  <c r="L474" i="27"/>
  <c r="L475" i="27"/>
  <c r="L476" i="27"/>
  <c r="L477" i="27"/>
  <c r="L478" i="27"/>
  <c r="L479" i="27"/>
  <c r="L480" i="27"/>
  <c r="L481" i="27"/>
  <c r="L482" i="27"/>
  <c r="L483" i="27"/>
  <c r="L484" i="27"/>
  <c r="L485" i="27"/>
  <c r="L486" i="27"/>
  <c r="L487" i="27"/>
  <c r="L488" i="27"/>
  <c r="L489" i="27"/>
  <c r="L490" i="27"/>
  <c r="L491" i="27"/>
  <c r="L492" i="27"/>
  <c r="L493" i="27"/>
  <c r="L494" i="27"/>
  <c r="L495" i="27"/>
  <c r="L6" i="25"/>
  <c r="L7" i="25"/>
  <c r="L8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57" i="25"/>
  <c r="L58" i="25"/>
  <c r="L59" i="25"/>
  <c r="L60" i="25"/>
  <c r="L61" i="25"/>
  <c r="L62" i="25"/>
  <c r="L63" i="25"/>
  <c r="L64" i="25"/>
  <c r="L65" i="25"/>
  <c r="L66" i="25"/>
  <c r="L67" i="25"/>
  <c r="L68" i="25"/>
  <c r="L69" i="25"/>
  <c r="L70" i="25"/>
  <c r="L71" i="25"/>
  <c r="L72" i="25"/>
  <c r="L73" i="25"/>
  <c r="L74" i="25"/>
  <c r="L75" i="25"/>
  <c r="L76" i="25"/>
  <c r="L77" i="25"/>
  <c r="L78" i="25"/>
  <c r="L79" i="25"/>
  <c r="L80" i="25"/>
  <c r="L81" i="25"/>
  <c r="L82" i="25"/>
  <c r="L83" i="25"/>
  <c r="L84" i="25"/>
  <c r="L85" i="25"/>
  <c r="L86" i="25"/>
  <c r="L87" i="25"/>
  <c r="L88" i="25"/>
  <c r="L89" i="25"/>
  <c r="L90" i="25"/>
  <c r="L91" i="25"/>
  <c r="L92" i="25"/>
  <c r="L93" i="25"/>
  <c r="L94" i="25"/>
  <c r="L95" i="25"/>
  <c r="L96" i="25"/>
  <c r="L97" i="25"/>
  <c r="L98" i="25"/>
  <c r="L99" i="25"/>
  <c r="L100" i="25"/>
  <c r="L101" i="25"/>
  <c r="L102" i="25"/>
  <c r="L103" i="25"/>
  <c r="L104" i="25"/>
  <c r="L105" i="25"/>
  <c r="L106" i="25"/>
  <c r="L107" i="25"/>
  <c r="L108" i="25"/>
  <c r="L109" i="25"/>
  <c r="L110" i="25"/>
  <c r="L111" i="25"/>
  <c r="L112" i="25"/>
  <c r="L113" i="25"/>
  <c r="L114" i="25"/>
  <c r="L115" i="25"/>
  <c r="L116" i="25"/>
  <c r="L117" i="25"/>
  <c r="L118" i="25"/>
  <c r="L119" i="25"/>
  <c r="L120" i="25"/>
  <c r="L121" i="25"/>
  <c r="L122" i="25"/>
  <c r="L123" i="25"/>
  <c r="L124" i="25"/>
  <c r="L125" i="25"/>
  <c r="L126" i="25"/>
  <c r="L127" i="25"/>
  <c r="L128" i="25"/>
  <c r="L129" i="25"/>
  <c r="L130" i="25"/>
  <c r="L131" i="25"/>
  <c r="L132" i="25"/>
  <c r="L133" i="25"/>
  <c r="L134" i="25"/>
  <c r="L135" i="25"/>
  <c r="L136" i="25"/>
  <c r="L137" i="25"/>
  <c r="L138" i="25"/>
  <c r="L139" i="25"/>
  <c r="L140" i="25"/>
  <c r="L141" i="25"/>
  <c r="L142" i="25"/>
  <c r="L143" i="25"/>
  <c r="L144" i="25"/>
  <c r="L145" i="25"/>
  <c r="L146" i="25"/>
  <c r="L147" i="25"/>
  <c r="L148" i="25"/>
  <c r="L149" i="25"/>
  <c r="L150" i="25"/>
  <c r="L151" i="25"/>
  <c r="L152" i="25"/>
  <c r="L153" i="25"/>
  <c r="L154" i="25"/>
  <c r="L155" i="25"/>
  <c r="L156" i="25"/>
  <c r="L157" i="25"/>
  <c r="L158" i="25"/>
  <c r="L159" i="25"/>
  <c r="L160" i="25"/>
  <c r="L161" i="25"/>
  <c r="L162" i="25"/>
  <c r="L163" i="25"/>
  <c r="L164" i="25"/>
  <c r="L165" i="25"/>
  <c r="L166" i="25"/>
  <c r="L167" i="25"/>
  <c r="L168" i="25"/>
  <c r="L169" i="25"/>
  <c r="L170" i="25"/>
  <c r="L171" i="25"/>
  <c r="L172" i="25"/>
  <c r="L173" i="25"/>
  <c r="L174" i="25"/>
  <c r="L175" i="25"/>
  <c r="L176" i="25"/>
  <c r="L177" i="25"/>
  <c r="L178" i="25"/>
  <c r="L179" i="25"/>
  <c r="L180" i="25"/>
  <c r="L181" i="25"/>
  <c r="L182" i="25"/>
  <c r="L183" i="25"/>
  <c r="L184" i="25"/>
  <c r="L185" i="25"/>
  <c r="L186" i="25"/>
  <c r="L187" i="25"/>
  <c r="L188" i="25"/>
  <c r="L189" i="25"/>
  <c r="L190" i="25"/>
  <c r="L191" i="25"/>
  <c r="L192" i="25"/>
  <c r="L193" i="25"/>
  <c r="L194" i="25"/>
  <c r="L195" i="25"/>
  <c r="L196" i="25"/>
  <c r="L197" i="25"/>
  <c r="L198" i="25"/>
  <c r="L199" i="25"/>
  <c r="L200" i="25"/>
  <c r="L201" i="25"/>
  <c r="L202" i="25"/>
  <c r="L203" i="25"/>
  <c r="L204" i="25"/>
  <c r="L205" i="25"/>
  <c r="L206" i="25"/>
  <c r="L207" i="25"/>
  <c r="L208" i="25"/>
  <c r="L209" i="25"/>
  <c r="L210" i="25"/>
  <c r="L211" i="25"/>
  <c r="L212" i="25"/>
  <c r="L213" i="25"/>
  <c r="L214" i="25"/>
  <c r="L215" i="25"/>
  <c r="L216" i="25"/>
  <c r="L217" i="25"/>
  <c r="L218" i="25"/>
  <c r="L219" i="25"/>
  <c r="L220" i="25"/>
  <c r="L221" i="25"/>
  <c r="L222" i="25"/>
  <c r="L223" i="25"/>
  <c r="L224" i="25"/>
  <c r="L225" i="25"/>
  <c r="L226" i="25"/>
  <c r="L227" i="25"/>
  <c r="L228" i="25"/>
  <c r="L229" i="25"/>
  <c r="L230" i="25"/>
  <c r="L231" i="25"/>
  <c r="L232" i="25"/>
  <c r="L233" i="25"/>
  <c r="L234" i="25"/>
  <c r="L235" i="25"/>
  <c r="L236" i="25"/>
  <c r="L237" i="25"/>
  <c r="L238" i="25"/>
  <c r="L239" i="25"/>
  <c r="L240" i="25"/>
  <c r="L241" i="25"/>
  <c r="L242" i="25"/>
  <c r="L243" i="25"/>
  <c r="L244" i="25"/>
  <c r="L245" i="25"/>
  <c r="L246" i="25"/>
  <c r="L247" i="25"/>
  <c r="L248" i="25"/>
  <c r="L249" i="25"/>
  <c r="L250" i="25"/>
  <c r="L251" i="25"/>
  <c r="L252" i="25"/>
  <c r="L253" i="25"/>
  <c r="L254" i="25"/>
  <c r="L255" i="25"/>
  <c r="L256" i="25"/>
  <c r="L257" i="25"/>
  <c r="L258" i="25"/>
  <c r="L259" i="25"/>
  <c r="L260" i="25"/>
  <c r="L261" i="25"/>
  <c r="L262" i="25"/>
  <c r="L263" i="25"/>
  <c r="L264" i="25"/>
  <c r="L265" i="25"/>
  <c r="L266" i="25"/>
  <c r="L267" i="25"/>
  <c r="L268" i="25"/>
  <c r="L269" i="25"/>
  <c r="L270" i="25"/>
  <c r="L271" i="25"/>
  <c r="L272" i="25"/>
  <c r="L273" i="25"/>
  <c r="L274" i="25"/>
  <c r="L275" i="25"/>
  <c r="L276" i="25"/>
  <c r="L277" i="25"/>
  <c r="L278" i="25"/>
  <c r="L279" i="25"/>
  <c r="L280" i="25"/>
  <c r="L281" i="25"/>
  <c r="L282" i="25"/>
  <c r="L283" i="25"/>
  <c r="L284" i="25"/>
  <c r="L285" i="25"/>
  <c r="L286" i="25"/>
  <c r="L287" i="25"/>
  <c r="L288" i="25"/>
  <c r="L289" i="25"/>
  <c r="L290" i="25"/>
  <c r="L291" i="25"/>
  <c r="L292" i="25"/>
  <c r="L293" i="25"/>
  <c r="L294" i="25"/>
  <c r="L295" i="25"/>
  <c r="L296" i="25"/>
  <c r="L297" i="25"/>
  <c r="L298" i="25"/>
  <c r="L299" i="25"/>
  <c r="L300" i="25"/>
  <c r="L301" i="25"/>
  <c r="L302" i="25"/>
  <c r="L303" i="25"/>
  <c r="L304" i="25"/>
  <c r="L305" i="25"/>
  <c r="L306" i="25"/>
  <c r="L307" i="25"/>
  <c r="L308" i="25"/>
  <c r="L309" i="25"/>
  <c r="L310" i="25"/>
  <c r="L311" i="25"/>
  <c r="L312" i="25"/>
  <c r="L313" i="25"/>
  <c r="L314" i="25"/>
  <c r="L315" i="25"/>
  <c r="L316" i="25"/>
  <c r="L317" i="25"/>
  <c r="L318" i="25"/>
  <c r="L319" i="25"/>
  <c r="L320" i="25"/>
  <c r="L321" i="25"/>
  <c r="L322" i="25"/>
  <c r="L323" i="25"/>
  <c r="L324" i="25"/>
  <c r="L325" i="25"/>
  <c r="L326" i="25"/>
  <c r="L327" i="25"/>
  <c r="L328" i="25"/>
  <c r="L329" i="25"/>
  <c r="L330" i="25"/>
  <c r="L331" i="25"/>
  <c r="L332" i="25"/>
  <c r="L333" i="25"/>
  <c r="L334" i="25"/>
  <c r="L335" i="25"/>
  <c r="L336" i="25"/>
  <c r="L337" i="25"/>
  <c r="L338" i="25"/>
  <c r="L339" i="25"/>
  <c r="L340" i="25"/>
  <c r="L341" i="25"/>
  <c r="L342" i="25"/>
  <c r="L343" i="25"/>
  <c r="L344" i="25"/>
  <c r="L345" i="25"/>
  <c r="L346" i="25"/>
  <c r="L347" i="25"/>
  <c r="L348" i="25"/>
  <c r="L349" i="25"/>
  <c r="L350" i="25"/>
  <c r="L351" i="25"/>
  <c r="L352" i="25"/>
  <c r="L353" i="25"/>
  <c r="L354" i="25"/>
  <c r="L355" i="25"/>
  <c r="L356" i="25"/>
  <c r="L357" i="25"/>
  <c r="L358" i="25"/>
  <c r="L359" i="25"/>
  <c r="L360" i="25"/>
  <c r="L361" i="25"/>
  <c r="L362" i="25"/>
  <c r="L363" i="25"/>
  <c r="L364" i="25"/>
  <c r="L365" i="25"/>
  <c r="L366" i="25"/>
  <c r="L367" i="25"/>
  <c r="L368" i="25"/>
  <c r="L369" i="25"/>
  <c r="L370" i="25"/>
  <c r="L371" i="25"/>
  <c r="L372" i="25"/>
  <c r="L373" i="25"/>
  <c r="L374" i="25"/>
  <c r="L375" i="25"/>
  <c r="L376" i="25"/>
  <c r="L377" i="25"/>
  <c r="L378" i="25"/>
  <c r="L379" i="25"/>
  <c r="L380" i="25"/>
  <c r="L381" i="25"/>
  <c r="L382" i="25"/>
  <c r="L383" i="25"/>
  <c r="L384" i="25"/>
  <c r="L385" i="25"/>
  <c r="L386" i="25"/>
  <c r="L387" i="25"/>
  <c r="L388" i="25"/>
  <c r="L389" i="25"/>
  <c r="L390" i="25"/>
  <c r="L391" i="25"/>
  <c r="L392" i="25"/>
  <c r="L393" i="25"/>
  <c r="L394" i="25"/>
  <c r="L395" i="25"/>
  <c r="L396" i="25"/>
  <c r="L397" i="25"/>
  <c r="L398" i="25"/>
  <c r="L399" i="25"/>
  <c r="L400" i="25"/>
  <c r="L401" i="25"/>
  <c r="L402" i="25"/>
  <c r="L403" i="25"/>
  <c r="L404" i="25"/>
  <c r="L405" i="25"/>
  <c r="L406" i="25"/>
  <c r="L407" i="25"/>
  <c r="L408" i="25"/>
  <c r="L409" i="25"/>
  <c r="L410" i="25"/>
  <c r="L411" i="25"/>
  <c r="L412" i="25"/>
  <c r="L413" i="25"/>
  <c r="L414" i="25"/>
  <c r="L415" i="25"/>
  <c r="L416" i="25"/>
  <c r="L417" i="25"/>
  <c r="L418" i="25"/>
  <c r="L419" i="25"/>
  <c r="L420" i="25"/>
  <c r="L421" i="25"/>
  <c r="L422" i="25"/>
  <c r="L423" i="25"/>
  <c r="L424" i="25"/>
  <c r="L425" i="25"/>
  <c r="L426" i="25"/>
  <c r="L427" i="25"/>
  <c r="L428" i="25"/>
  <c r="L429" i="25"/>
  <c r="L430" i="25"/>
  <c r="L431" i="25"/>
  <c r="L432" i="25"/>
  <c r="L433" i="25"/>
  <c r="L434" i="25"/>
  <c r="L435" i="25"/>
  <c r="L436" i="25"/>
  <c r="L437" i="25"/>
  <c r="L438" i="25"/>
  <c r="L439" i="25"/>
  <c r="L440" i="25"/>
  <c r="L441" i="25"/>
  <c r="L442" i="25"/>
  <c r="L443" i="25"/>
  <c r="L444" i="25"/>
  <c r="L445" i="25"/>
  <c r="L446" i="25"/>
  <c r="L447" i="25"/>
  <c r="L448" i="25"/>
  <c r="L449" i="25"/>
  <c r="L450" i="25"/>
  <c r="L451" i="25"/>
  <c r="L452" i="25"/>
  <c r="L453" i="25"/>
  <c r="L454" i="25"/>
  <c r="L455" i="25"/>
  <c r="L456" i="25"/>
  <c r="L457" i="25"/>
  <c r="L458" i="25"/>
  <c r="L459" i="25"/>
  <c r="L460" i="25"/>
  <c r="L461" i="25"/>
  <c r="L462" i="25"/>
  <c r="L463" i="25"/>
  <c r="L464" i="25"/>
  <c r="L465" i="25"/>
  <c r="L466" i="25"/>
  <c r="L467" i="25"/>
  <c r="L468" i="25"/>
  <c r="L469" i="25"/>
  <c r="L470" i="25"/>
  <c r="L471" i="25"/>
  <c r="L472" i="25"/>
  <c r="L473" i="25"/>
  <c r="L474" i="25"/>
  <c r="L475" i="25"/>
  <c r="L476" i="25"/>
  <c r="L477" i="25"/>
  <c r="L478" i="25"/>
  <c r="L479" i="25"/>
  <c r="L480" i="25"/>
  <c r="L481" i="25"/>
  <c r="L482" i="25"/>
  <c r="L483" i="25"/>
  <c r="L484" i="25"/>
  <c r="L485" i="25"/>
  <c r="L486" i="25"/>
  <c r="L487" i="25"/>
  <c r="L488" i="25"/>
  <c r="L489" i="25"/>
  <c r="L490" i="25"/>
  <c r="L491" i="25"/>
  <c r="L492" i="25"/>
  <c r="L493" i="25"/>
  <c r="L494" i="25"/>
  <c r="L495" i="25"/>
  <c r="L5" i="25"/>
  <c r="L4" i="25"/>
  <c r="L7" i="24"/>
  <c r="L15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48" i="24"/>
  <c r="L149" i="24"/>
  <c r="L150" i="24"/>
  <c r="L151" i="24"/>
  <c r="L152" i="24"/>
  <c r="L153" i="24"/>
  <c r="L154" i="24"/>
  <c r="L155" i="24"/>
  <c r="L156" i="24"/>
  <c r="L157" i="24"/>
  <c r="L158" i="24"/>
  <c r="L159" i="24"/>
  <c r="L160" i="24"/>
  <c r="L161" i="24"/>
  <c r="L162" i="24"/>
  <c r="L163" i="24"/>
  <c r="L164" i="24"/>
  <c r="L165" i="24"/>
  <c r="L166" i="24"/>
  <c r="L167" i="24"/>
  <c r="L168" i="24"/>
  <c r="L169" i="24"/>
  <c r="L170" i="24"/>
  <c r="L171" i="24"/>
  <c r="L172" i="24"/>
  <c r="L173" i="24"/>
  <c r="L174" i="24"/>
  <c r="L175" i="24"/>
  <c r="L176" i="24"/>
  <c r="L177" i="24"/>
  <c r="L178" i="24"/>
  <c r="L179" i="24"/>
  <c r="L180" i="24"/>
  <c r="L181" i="24"/>
  <c r="L182" i="24"/>
  <c r="L183" i="24"/>
  <c r="L184" i="24"/>
  <c r="L185" i="24"/>
  <c r="L186" i="24"/>
  <c r="L187" i="24"/>
  <c r="L188" i="24"/>
  <c r="L189" i="24"/>
  <c r="L190" i="24"/>
  <c r="L191" i="24"/>
  <c r="L192" i="24"/>
  <c r="L193" i="24"/>
  <c r="L194" i="24"/>
  <c r="L195" i="24"/>
  <c r="L196" i="24"/>
  <c r="L197" i="24"/>
  <c r="L198" i="24"/>
  <c r="L199" i="24"/>
  <c r="L200" i="24"/>
  <c r="L201" i="24"/>
  <c r="L202" i="24"/>
  <c r="L203" i="24"/>
  <c r="L204" i="24"/>
  <c r="L205" i="24"/>
  <c r="L206" i="24"/>
  <c r="L207" i="24"/>
  <c r="L208" i="24"/>
  <c r="L209" i="24"/>
  <c r="L210" i="24"/>
  <c r="L211" i="24"/>
  <c r="L212" i="24"/>
  <c r="L213" i="24"/>
  <c r="L214" i="24"/>
  <c r="L215" i="24"/>
  <c r="L216" i="24"/>
  <c r="L217" i="24"/>
  <c r="L218" i="24"/>
  <c r="L219" i="24"/>
  <c r="L220" i="24"/>
  <c r="L221" i="24"/>
  <c r="L222" i="24"/>
  <c r="L223" i="24"/>
  <c r="L224" i="24"/>
  <c r="L225" i="24"/>
  <c r="L226" i="24"/>
  <c r="L227" i="24"/>
  <c r="L228" i="24"/>
  <c r="L229" i="24"/>
  <c r="L230" i="24"/>
  <c r="L231" i="24"/>
  <c r="L232" i="24"/>
  <c r="L233" i="24"/>
  <c r="L234" i="24"/>
  <c r="L235" i="24"/>
  <c r="L236" i="24"/>
  <c r="L237" i="24"/>
  <c r="L238" i="24"/>
  <c r="L239" i="24"/>
  <c r="L240" i="24"/>
  <c r="L241" i="24"/>
  <c r="L242" i="24"/>
  <c r="L243" i="24"/>
  <c r="L244" i="24"/>
  <c r="L245" i="24"/>
  <c r="L246" i="24"/>
  <c r="L247" i="24"/>
  <c r="L248" i="24"/>
  <c r="L249" i="24"/>
  <c r="L250" i="24"/>
  <c r="L251" i="24"/>
  <c r="L252" i="24"/>
  <c r="L253" i="24"/>
  <c r="L254" i="24"/>
  <c r="L255" i="24"/>
  <c r="L256" i="24"/>
  <c r="L257" i="24"/>
  <c r="L258" i="24"/>
  <c r="L259" i="24"/>
  <c r="L260" i="24"/>
  <c r="L261" i="24"/>
  <c r="L262" i="24"/>
  <c r="L263" i="24"/>
  <c r="L264" i="24"/>
  <c r="L265" i="24"/>
  <c r="L266" i="24"/>
  <c r="L267" i="24"/>
  <c r="L268" i="24"/>
  <c r="L269" i="24"/>
  <c r="L270" i="24"/>
  <c r="L271" i="24"/>
  <c r="L272" i="24"/>
  <c r="L273" i="24"/>
  <c r="L274" i="24"/>
  <c r="L275" i="24"/>
  <c r="L276" i="24"/>
  <c r="L277" i="24"/>
  <c r="L278" i="24"/>
  <c r="L279" i="24"/>
  <c r="L280" i="24"/>
  <c r="L281" i="24"/>
  <c r="L282" i="24"/>
  <c r="L283" i="24"/>
  <c r="L284" i="24"/>
  <c r="L285" i="24"/>
  <c r="L286" i="24"/>
  <c r="L287" i="24"/>
  <c r="L288" i="24"/>
  <c r="L289" i="24"/>
  <c r="L290" i="24"/>
  <c r="L291" i="24"/>
  <c r="L292" i="24"/>
  <c r="L293" i="24"/>
  <c r="L294" i="24"/>
  <c r="L295" i="24"/>
  <c r="L296" i="24"/>
  <c r="L297" i="24"/>
  <c r="L298" i="24"/>
  <c r="L299" i="24"/>
  <c r="L300" i="24"/>
  <c r="L301" i="24"/>
  <c r="L302" i="24"/>
  <c r="L303" i="24"/>
  <c r="L304" i="24"/>
  <c r="L305" i="24"/>
  <c r="L306" i="24"/>
  <c r="L307" i="24"/>
  <c r="L308" i="24"/>
  <c r="L309" i="24"/>
  <c r="L310" i="24"/>
  <c r="L311" i="24"/>
  <c r="L312" i="24"/>
  <c r="L313" i="24"/>
  <c r="L314" i="24"/>
  <c r="L315" i="24"/>
  <c r="L316" i="24"/>
  <c r="L317" i="24"/>
  <c r="L318" i="24"/>
  <c r="L319" i="24"/>
  <c r="L320" i="24"/>
  <c r="L321" i="24"/>
  <c r="L322" i="24"/>
  <c r="L323" i="24"/>
  <c r="L324" i="24"/>
  <c r="L325" i="24"/>
  <c r="L326" i="24"/>
  <c r="L327" i="24"/>
  <c r="L328" i="24"/>
  <c r="L329" i="24"/>
  <c r="L330" i="24"/>
  <c r="L331" i="24"/>
  <c r="L332" i="24"/>
  <c r="L333" i="24"/>
  <c r="L334" i="24"/>
  <c r="L335" i="24"/>
  <c r="L336" i="24"/>
  <c r="L337" i="24"/>
  <c r="L338" i="24"/>
  <c r="L339" i="24"/>
  <c r="L340" i="24"/>
  <c r="L341" i="24"/>
  <c r="L342" i="24"/>
  <c r="L343" i="24"/>
  <c r="L344" i="24"/>
  <c r="L345" i="24"/>
  <c r="L346" i="24"/>
  <c r="L347" i="24"/>
  <c r="L348" i="24"/>
  <c r="L349" i="24"/>
  <c r="L350" i="24"/>
  <c r="L351" i="24"/>
  <c r="L352" i="24"/>
  <c r="L353" i="24"/>
  <c r="L354" i="24"/>
  <c r="L355" i="24"/>
  <c r="L356" i="24"/>
  <c r="L357" i="24"/>
  <c r="L358" i="24"/>
  <c r="L359" i="24"/>
  <c r="L360" i="24"/>
  <c r="L361" i="24"/>
  <c r="L362" i="24"/>
  <c r="L363" i="24"/>
  <c r="L364" i="24"/>
  <c r="L365" i="24"/>
  <c r="L366" i="24"/>
  <c r="L367" i="24"/>
  <c r="L368" i="24"/>
  <c r="L369" i="24"/>
  <c r="L370" i="24"/>
  <c r="L371" i="24"/>
  <c r="L372" i="24"/>
  <c r="L373" i="24"/>
  <c r="L374" i="24"/>
  <c r="L375" i="24"/>
  <c r="L376" i="24"/>
  <c r="L377" i="24"/>
  <c r="L378" i="24"/>
  <c r="L379" i="24"/>
  <c r="L380" i="24"/>
  <c r="L381" i="24"/>
  <c r="L382" i="24"/>
  <c r="L383" i="24"/>
  <c r="L384" i="24"/>
  <c r="L385" i="24"/>
  <c r="L386" i="24"/>
  <c r="L387" i="24"/>
  <c r="L388" i="24"/>
  <c r="L389" i="24"/>
  <c r="L390" i="24"/>
  <c r="L391" i="24"/>
  <c r="L392" i="24"/>
  <c r="L393" i="24"/>
  <c r="L394" i="24"/>
  <c r="L395" i="24"/>
  <c r="L396" i="24"/>
  <c r="L397" i="24"/>
  <c r="L398" i="24"/>
  <c r="L399" i="24"/>
  <c r="L400" i="24"/>
  <c r="L401" i="24"/>
  <c r="L402" i="24"/>
  <c r="L403" i="24"/>
  <c r="L404" i="24"/>
  <c r="L405" i="24"/>
  <c r="L406" i="24"/>
  <c r="L407" i="24"/>
  <c r="L408" i="24"/>
  <c r="L409" i="24"/>
  <c r="L410" i="24"/>
  <c r="L411" i="24"/>
  <c r="L412" i="24"/>
  <c r="L413" i="24"/>
  <c r="L414" i="24"/>
  <c r="L415" i="24"/>
  <c r="L416" i="24"/>
  <c r="L417" i="24"/>
  <c r="L418" i="24"/>
  <c r="L419" i="24"/>
  <c r="L420" i="24"/>
  <c r="L421" i="24"/>
  <c r="L422" i="24"/>
  <c r="L423" i="24"/>
  <c r="L424" i="24"/>
  <c r="L425" i="24"/>
  <c r="L426" i="24"/>
  <c r="L427" i="24"/>
  <c r="L428" i="24"/>
  <c r="L429" i="24"/>
  <c r="L430" i="24"/>
  <c r="L431" i="24"/>
  <c r="L432" i="24"/>
  <c r="L433" i="24"/>
  <c r="L434" i="24"/>
  <c r="L435" i="24"/>
  <c r="L436" i="24"/>
  <c r="L437" i="24"/>
  <c r="L438" i="24"/>
  <c r="L439" i="24"/>
  <c r="L440" i="24"/>
  <c r="L441" i="24"/>
  <c r="L442" i="24"/>
  <c r="L443" i="24"/>
  <c r="L444" i="24"/>
  <c r="L445" i="24"/>
  <c r="L446" i="24"/>
  <c r="L447" i="24"/>
  <c r="L448" i="24"/>
  <c r="L449" i="24"/>
  <c r="L450" i="24"/>
  <c r="L451" i="24"/>
  <c r="L452" i="24"/>
  <c r="L453" i="24"/>
  <c r="L454" i="24"/>
  <c r="L455" i="24"/>
  <c r="L456" i="24"/>
  <c r="L457" i="24"/>
  <c r="L458" i="24"/>
  <c r="L459" i="24"/>
  <c r="L460" i="24"/>
  <c r="L461" i="24"/>
  <c r="L462" i="24"/>
  <c r="L463" i="24"/>
  <c r="L464" i="24"/>
  <c r="L465" i="24"/>
  <c r="L466" i="24"/>
  <c r="L467" i="24"/>
  <c r="L468" i="24"/>
  <c r="L469" i="24"/>
  <c r="L470" i="24"/>
  <c r="L471" i="24"/>
  <c r="L472" i="24"/>
  <c r="L473" i="24"/>
  <c r="L474" i="24"/>
  <c r="L475" i="24"/>
  <c r="L476" i="24"/>
  <c r="L477" i="24"/>
  <c r="L478" i="24"/>
  <c r="L479" i="24"/>
  <c r="L480" i="24"/>
  <c r="L481" i="24"/>
  <c r="L482" i="24"/>
  <c r="L483" i="24"/>
  <c r="L484" i="24"/>
  <c r="L485" i="24"/>
  <c r="L486" i="24"/>
  <c r="L487" i="24"/>
  <c r="L488" i="24"/>
  <c r="L489" i="24"/>
  <c r="L490" i="24"/>
  <c r="L491" i="24"/>
  <c r="L492" i="24"/>
  <c r="L493" i="24"/>
  <c r="L494" i="24"/>
  <c r="L495" i="24"/>
  <c r="L496" i="24"/>
  <c r="L8" i="23"/>
  <c r="L25" i="23"/>
  <c r="L26" i="23"/>
  <c r="L27" i="23"/>
  <c r="L35" i="23"/>
  <c r="L37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L50" i="23"/>
  <c r="L51" i="23"/>
  <c r="L52" i="23"/>
  <c r="L53" i="23"/>
  <c r="L54" i="23"/>
  <c r="L55" i="23"/>
  <c r="L56" i="23"/>
  <c r="L57" i="23"/>
  <c r="L58" i="23"/>
  <c r="L59" i="23"/>
  <c r="L60" i="23"/>
  <c r="L61" i="23"/>
  <c r="L62" i="23"/>
  <c r="L63" i="23"/>
  <c r="L64" i="23"/>
  <c r="L65" i="23"/>
  <c r="L66" i="23"/>
  <c r="L67" i="23"/>
  <c r="L68" i="23"/>
  <c r="L69" i="23"/>
  <c r="L70" i="23"/>
  <c r="L71" i="23"/>
  <c r="L72" i="23"/>
  <c r="L73" i="23"/>
  <c r="L74" i="23"/>
  <c r="L75" i="23"/>
  <c r="L76" i="23"/>
  <c r="L77" i="23"/>
  <c r="L78" i="23"/>
  <c r="L79" i="23"/>
  <c r="L80" i="23"/>
  <c r="L81" i="23"/>
  <c r="L82" i="23"/>
  <c r="L83" i="23"/>
  <c r="L84" i="23"/>
  <c r="L85" i="23"/>
  <c r="L86" i="23"/>
  <c r="L87" i="23"/>
  <c r="L88" i="23"/>
  <c r="L89" i="23"/>
  <c r="L90" i="23"/>
  <c r="L91" i="23"/>
  <c r="L92" i="23"/>
  <c r="L93" i="23"/>
  <c r="L94" i="23"/>
  <c r="L95" i="23"/>
  <c r="L96" i="23"/>
  <c r="L97" i="23"/>
  <c r="L98" i="23"/>
  <c r="L99" i="23"/>
  <c r="L100" i="23"/>
  <c r="L101" i="23"/>
  <c r="L102" i="23"/>
  <c r="L103" i="23"/>
  <c r="L104" i="23"/>
  <c r="L105" i="23"/>
  <c r="L106" i="23"/>
  <c r="L107" i="23"/>
  <c r="L108" i="23"/>
  <c r="L109" i="23"/>
  <c r="L110" i="23"/>
  <c r="L111" i="23"/>
  <c r="L112" i="23"/>
  <c r="L113" i="23"/>
  <c r="L114" i="23"/>
  <c r="L115" i="23"/>
  <c r="L116" i="23"/>
  <c r="L117" i="23"/>
  <c r="L118" i="23"/>
  <c r="L119" i="23"/>
  <c r="L120" i="23"/>
  <c r="L121" i="23"/>
  <c r="L122" i="23"/>
  <c r="L123" i="23"/>
  <c r="L124" i="23"/>
  <c r="L125" i="23"/>
  <c r="L126" i="23"/>
  <c r="L127" i="23"/>
  <c r="L128" i="23"/>
  <c r="L129" i="23"/>
  <c r="L130" i="23"/>
  <c r="L131" i="23"/>
  <c r="L132" i="23"/>
  <c r="L133" i="23"/>
  <c r="L134" i="23"/>
  <c r="L135" i="23"/>
  <c r="L136" i="23"/>
  <c r="L137" i="23"/>
  <c r="L138" i="23"/>
  <c r="L139" i="23"/>
  <c r="L140" i="23"/>
  <c r="L141" i="23"/>
  <c r="L142" i="23"/>
  <c r="L143" i="23"/>
  <c r="L144" i="23"/>
  <c r="L145" i="23"/>
  <c r="L146" i="23"/>
  <c r="L147" i="23"/>
  <c r="L148" i="23"/>
  <c r="L149" i="23"/>
  <c r="L150" i="23"/>
  <c r="L151" i="23"/>
  <c r="L152" i="23"/>
  <c r="L153" i="23"/>
  <c r="L154" i="23"/>
  <c r="L155" i="23"/>
  <c r="L156" i="23"/>
  <c r="L157" i="23"/>
  <c r="L158" i="23"/>
  <c r="L159" i="23"/>
  <c r="L160" i="23"/>
  <c r="L161" i="23"/>
  <c r="L162" i="23"/>
  <c r="L163" i="23"/>
  <c r="L164" i="23"/>
  <c r="L165" i="23"/>
  <c r="L166" i="23"/>
  <c r="L167" i="23"/>
  <c r="L168" i="23"/>
  <c r="L169" i="23"/>
  <c r="L170" i="23"/>
  <c r="L171" i="23"/>
  <c r="L172" i="23"/>
  <c r="L173" i="23"/>
  <c r="L174" i="23"/>
  <c r="L175" i="23"/>
  <c r="L176" i="23"/>
  <c r="L177" i="23"/>
  <c r="L178" i="23"/>
  <c r="L179" i="23"/>
  <c r="L180" i="23"/>
  <c r="L181" i="23"/>
  <c r="L182" i="23"/>
  <c r="L183" i="23"/>
  <c r="L184" i="23"/>
  <c r="L185" i="23"/>
  <c r="L186" i="23"/>
  <c r="L187" i="23"/>
  <c r="L188" i="23"/>
  <c r="L189" i="23"/>
  <c r="L190" i="23"/>
  <c r="L191" i="23"/>
  <c r="L192" i="23"/>
  <c r="L193" i="23"/>
  <c r="L194" i="23"/>
  <c r="L195" i="23"/>
  <c r="L196" i="23"/>
  <c r="L197" i="23"/>
  <c r="L198" i="23"/>
  <c r="L199" i="23"/>
  <c r="L200" i="23"/>
  <c r="L201" i="23"/>
  <c r="L202" i="23"/>
  <c r="L203" i="23"/>
  <c r="L204" i="23"/>
  <c r="L205" i="23"/>
  <c r="L206" i="23"/>
  <c r="L207" i="23"/>
  <c r="L208" i="23"/>
  <c r="L209" i="23"/>
  <c r="L210" i="23"/>
  <c r="L211" i="23"/>
  <c r="L212" i="23"/>
  <c r="L213" i="23"/>
  <c r="L214" i="23"/>
  <c r="L215" i="23"/>
  <c r="L216" i="23"/>
  <c r="L217" i="23"/>
  <c r="L218" i="23"/>
  <c r="L219" i="23"/>
  <c r="L220" i="23"/>
  <c r="L221" i="23"/>
  <c r="L222" i="23"/>
  <c r="L223" i="23"/>
  <c r="L224" i="23"/>
  <c r="L225" i="23"/>
  <c r="L226" i="23"/>
  <c r="L227" i="23"/>
  <c r="L228" i="23"/>
  <c r="L229" i="23"/>
  <c r="L230" i="23"/>
  <c r="L231" i="23"/>
  <c r="L232" i="23"/>
  <c r="L233" i="23"/>
  <c r="L234" i="23"/>
  <c r="L235" i="23"/>
  <c r="L236" i="23"/>
  <c r="L237" i="23"/>
  <c r="L238" i="23"/>
  <c r="L239" i="23"/>
  <c r="L240" i="23"/>
  <c r="L241" i="23"/>
  <c r="L242" i="23"/>
  <c r="L243" i="23"/>
  <c r="L244" i="23"/>
  <c r="L245" i="23"/>
  <c r="L246" i="23"/>
  <c r="L247" i="23"/>
  <c r="L248" i="23"/>
  <c r="L249" i="23"/>
  <c r="L250" i="23"/>
  <c r="L251" i="23"/>
  <c r="L252" i="23"/>
  <c r="L253" i="23"/>
  <c r="L254" i="23"/>
  <c r="L255" i="23"/>
  <c r="L256" i="23"/>
  <c r="L257" i="23"/>
  <c r="L258" i="23"/>
  <c r="L259" i="23"/>
  <c r="L260" i="23"/>
  <c r="L261" i="23"/>
  <c r="L262" i="23"/>
  <c r="L263" i="23"/>
  <c r="L264" i="23"/>
  <c r="L265" i="23"/>
  <c r="L266" i="23"/>
  <c r="L267" i="23"/>
  <c r="L268" i="23"/>
  <c r="L269" i="23"/>
  <c r="L270" i="23"/>
  <c r="L271" i="23"/>
  <c r="L272" i="23"/>
  <c r="L273" i="23"/>
  <c r="L274" i="23"/>
  <c r="L275" i="23"/>
  <c r="L276" i="23"/>
  <c r="L277" i="23"/>
  <c r="L278" i="23"/>
  <c r="L279" i="23"/>
  <c r="L280" i="23"/>
  <c r="L281" i="23"/>
  <c r="L282" i="23"/>
  <c r="L283" i="23"/>
  <c r="L284" i="23"/>
  <c r="L285" i="23"/>
  <c r="L286" i="23"/>
  <c r="L287" i="23"/>
  <c r="L288" i="23"/>
  <c r="L289" i="23"/>
  <c r="L290" i="23"/>
  <c r="L291" i="23"/>
  <c r="L292" i="23"/>
  <c r="L293" i="23"/>
  <c r="L294" i="23"/>
  <c r="L295" i="23"/>
  <c r="L296" i="23"/>
  <c r="L297" i="23"/>
  <c r="L298" i="23"/>
  <c r="L299" i="23"/>
  <c r="L300" i="23"/>
  <c r="L301" i="23"/>
  <c r="L302" i="23"/>
  <c r="L303" i="23"/>
  <c r="L304" i="23"/>
  <c r="L305" i="23"/>
  <c r="L306" i="23"/>
  <c r="L307" i="23"/>
  <c r="L308" i="23"/>
  <c r="L309" i="23"/>
  <c r="L310" i="23"/>
  <c r="L311" i="23"/>
  <c r="L312" i="23"/>
  <c r="L313" i="23"/>
  <c r="L314" i="23"/>
  <c r="L315" i="23"/>
  <c r="L316" i="23"/>
  <c r="L317" i="23"/>
  <c r="L318" i="23"/>
  <c r="L319" i="23"/>
  <c r="L320" i="23"/>
  <c r="L321" i="23"/>
  <c r="L322" i="23"/>
  <c r="L323" i="23"/>
  <c r="L324" i="23"/>
  <c r="L325" i="23"/>
  <c r="L326" i="23"/>
  <c r="L327" i="23"/>
  <c r="L328" i="23"/>
  <c r="L329" i="23"/>
  <c r="L330" i="23"/>
  <c r="L331" i="23"/>
  <c r="L332" i="23"/>
  <c r="L333" i="23"/>
  <c r="L334" i="23"/>
  <c r="L335" i="23"/>
  <c r="L336" i="23"/>
  <c r="L337" i="23"/>
  <c r="L338" i="23"/>
  <c r="L339" i="23"/>
  <c r="L340" i="23"/>
  <c r="L341" i="23"/>
  <c r="L342" i="23"/>
  <c r="L343" i="23"/>
  <c r="L344" i="23"/>
  <c r="L345" i="23"/>
  <c r="L346" i="23"/>
  <c r="L347" i="23"/>
  <c r="L348" i="23"/>
  <c r="L349" i="23"/>
  <c r="L350" i="23"/>
  <c r="L351" i="23"/>
  <c r="L352" i="23"/>
  <c r="L353" i="23"/>
  <c r="L354" i="23"/>
  <c r="L355" i="23"/>
  <c r="L356" i="23"/>
  <c r="L357" i="23"/>
  <c r="L358" i="23"/>
  <c r="L359" i="23"/>
  <c r="L360" i="23"/>
  <c r="L361" i="23"/>
  <c r="L362" i="23"/>
  <c r="L363" i="23"/>
  <c r="L364" i="23"/>
  <c r="L365" i="23"/>
  <c r="L366" i="23"/>
  <c r="L367" i="23"/>
  <c r="L368" i="23"/>
  <c r="L369" i="23"/>
  <c r="L370" i="23"/>
  <c r="L371" i="23"/>
  <c r="L372" i="23"/>
  <c r="L373" i="23"/>
  <c r="L374" i="23"/>
  <c r="L375" i="23"/>
  <c r="L376" i="23"/>
  <c r="L377" i="23"/>
  <c r="L378" i="23"/>
  <c r="L379" i="23"/>
  <c r="L380" i="23"/>
  <c r="L381" i="23"/>
  <c r="L382" i="23"/>
  <c r="L383" i="23"/>
  <c r="L384" i="23"/>
  <c r="L385" i="23"/>
  <c r="L386" i="23"/>
  <c r="L387" i="23"/>
  <c r="L388" i="23"/>
  <c r="L389" i="23"/>
  <c r="L390" i="23"/>
  <c r="L391" i="23"/>
  <c r="L392" i="23"/>
  <c r="L393" i="23"/>
  <c r="L394" i="23"/>
  <c r="L395" i="23"/>
  <c r="L396" i="23"/>
  <c r="L397" i="23"/>
  <c r="L398" i="23"/>
  <c r="L399" i="23"/>
  <c r="L400" i="23"/>
  <c r="L401" i="23"/>
  <c r="L402" i="23"/>
  <c r="L403" i="23"/>
  <c r="L404" i="23"/>
  <c r="L405" i="23"/>
  <c r="L406" i="23"/>
  <c r="L407" i="23"/>
  <c r="L408" i="23"/>
  <c r="L409" i="23"/>
  <c r="L410" i="23"/>
  <c r="L411" i="23"/>
  <c r="L412" i="23"/>
  <c r="L413" i="23"/>
  <c r="L414" i="23"/>
  <c r="L415" i="23"/>
  <c r="L416" i="23"/>
  <c r="L417" i="23"/>
  <c r="L418" i="23"/>
  <c r="L419" i="23"/>
  <c r="L420" i="23"/>
  <c r="L421" i="23"/>
  <c r="L422" i="23"/>
  <c r="L423" i="23"/>
  <c r="L424" i="23"/>
  <c r="L425" i="23"/>
  <c r="L426" i="23"/>
  <c r="L427" i="23"/>
  <c r="L428" i="23"/>
  <c r="L429" i="23"/>
  <c r="L430" i="23"/>
  <c r="L431" i="23"/>
  <c r="L432" i="23"/>
  <c r="L433" i="23"/>
  <c r="L434" i="23"/>
  <c r="L435" i="23"/>
  <c r="L436" i="23"/>
  <c r="L437" i="23"/>
  <c r="L438" i="23"/>
  <c r="L439" i="23"/>
  <c r="L440" i="23"/>
  <c r="L441" i="23"/>
  <c r="L442" i="23"/>
  <c r="L443" i="23"/>
  <c r="L444" i="23"/>
  <c r="L445" i="23"/>
  <c r="L446" i="23"/>
  <c r="L447" i="23"/>
  <c r="L448" i="23"/>
  <c r="L449" i="23"/>
  <c r="L450" i="23"/>
  <c r="L451" i="23"/>
  <c r="L452" i="23"/>
  <c r="L453" i="23"/>
  <c r="L454" i="23"/>
  <c r="L455" i="23"/>
  <c r="L456" i="23"/>
  <c r="L457" i="23"/>
  <c r="L458" i="23"/>
  <c r="L459" i="23"/>
  <c r="L460" i="23"/>
  <c r="L461" i="23"/>
  <c r="L462" i="23"/>
  <c r="L463" i="23"/>
  <c r="L464" i="23"/>
  <c r="L465" i="23"/>
  <c r="L466" i="23"/>
  <c r="L467" i="23"/>
  <c r="L468" i="23"/>
  <c r="L469" i="23"/>
  <c r="L470" i="23"/>
  <c r="L471" i="23"/>
  <c r="L472" i="23"/>
  <c r="L473" i="23"/>
  <c r="L474" i="23"/>
  <c r="L475" i="23"/>
  <c r="L476" i="23"/>
  <c r="L477" i="23"/>
  <c r="L478" i="23"/>
  <c r="L479" i="23"/>
  <c r="L480" i="23"/>
  <c r="L481" i="23"/>
  <c r="L482" i="23"/>
  <c r="L483" i="23"/>
  <c r="L484" i="23"/>
  <c r="L485" i="23"/>
  <c r="L486" i="23"/>
  <c r="L487" i="23"/>
  <c r="L488" i="23"/>
  <c r="L489" i="23"/>
  <c r="L490" i="23"/>
  <c r="L491" i="23"/>
  <c r="L492" i="23"/>
  <c r="L493" i="23"/>
  <c r="L494" i="23"/>
  <c r="L495" i="23"/>
  <c r="L496" i="23"/>
  <c r="L6" i="22"/>
  <c r="L7" i="22"/>
  <c r="L8" i="22"/>
  <c r="L9" i="22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4" i="22"/>
  <c r="L155" i="22"/>
  <c r="L156" i="22"/>
  <c r="L157" i="22"/>
  <c r="L158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1" i="22"/>
  <c r="L182" i="22"/>
  <c r="L183" i="22"/>
  <c r="L184" i="22"/>
  <c r="L185" i="22"/>
  <c r="L186" i="22"/>
  <c r="L187" i="22"/>
  <c r="L188" i="22"/>
  <c r="L189" i="22"/>
  <c r="L190" i="22"/>
  <c r="L191" i="22"/>
  <c r="L192" i="22"/>
  <c r="L193" i="22"/>
  <c r="L194" i="22"/>
  <c r="L195" i="22"/>
  <c r="L196" i="22"/>
  <c r="L197" i="22"/>
  <c r="L198" i="22"/>
  <c r="L199" i="22"/>
  <c r="L200" i="22"/>
  <c r="L201" i="22"/>
  <c r="L202" i="22"/>
  <c r="L203" i="22"/>
  <c r="L204" i="22"/>
  <c r="L205" i="22"/>
  <c r="L206" i="22"/>
  <c r="L207" i="22"/>
  <c r="L208" i="22"/>
  <c r="L209" i="22"/>
  <c r="L210" i="22"/>
  <c r="L211" i="22"/>
  <c r="L212" i="22"/>
  <c r="L213" i="22"/>
  <c r="L214" i="22"/>
  <c r="L215" i="22"/>
  <c r="L216" i="22"/>
  <c r="L217" i="22"/>
  <c r="L218" i="22"/>
  <c r="L219" i="22"/>
  <c r="L220" i="22"/>
  <c r="L221" i="22"/>
  <c r="L222" i="22"/>
  <c r="L223" i="22"/>
  <c r="L224" i="22"/>
  <c r="L225" i="22"/>
  <c r="L226" i="22"/>
  <c r="L227" i="22"/>
  <c r="L228" i="22"/>
  <c r="L229" i="22"/>
  <c r="L230" i="22"/>
  <c r="L231" i="22"/>
  <c r="L232" i="22"/>
  <c r="L233" i="22"/>
  <c r="L234" i="22"/>
  <c r="L235" i="22"/>
  <c r="L236" i="22"/>
  <c r="L237" i="22"/>
  <c r="L238" i="22"/>
  <c r="L239" i="22"/>
  <c r="L240" i="22"/>
  <c r="L241" i="22"/>
  <c r="L242" i="22"/>
  <c r="L243" i="22"/>
  <c r="L244" i="22"/>
  <c r="L245" i="22"/>
  <c r="L246" i="22"/>
  <c r="L247" i="22"/>
  <c r="L248" i="22"/>
  <c r="L249" i="22"/>
  <c r="L250" i="22"/>
  <c r="L251" i="22"/>
  <c r="L252" i="22"/>
  <c r="L253" i="22"/>
  <c r="L254" i="22"/>
  <c r="L255" i="22"/>
  <c r="L256" i="22"/>
  <c r="L257" i="22"/>
  <c r="L258" i="22"/>
  <c r="L259" i="22"/>
  <c r="L260" i="22"/>
  <c r="L261" i="22"/>
  <c r="L262" i="22"/>
  <c r="L263" i="22"/>
  <c r="L264" i="22"/>
  <c r="L265" i="22"/>
  <c r="L266" i="22"/>
  <c r="L267" i="22"/>
  <c r="L268" i="22"/>
  <c r="L269" i="22"/>
  <c r="L270" i="22"/>
  <c r="L271" i="22"/>
  <c r="L272" i="22"/>
  <c r="L273" i="22"/>
  <c r="L274" i="22"/>
  <c r="L275" i="22"/>
  <c r="L276" i="22"/>
  <c r="L277" i="22"/>
  <c r="L278" i="22"/>
  <c r="L279" i="22"/>
  <c r="L280" i="22"/>
  <c r="L281" i="22"/>
  <c r="L282" i="22"/>
  <c r="L283" i="22"/>
  <c r="L284" i="22"/>
  <c r="L285" i="22"/>
  <c r="L286" i="22"/>
  <c r="L287" i="22"/>
  <c r="L288" i="22"/>
  <c r="L289" i="22"/>
  <c r="L290" i="22"/>
  <c r="L291" i="22"/>
  <c r="L292" i="22"/>
  <c r="L293" i="22"/>
  <c r="L294" i="22"/>
  <c r="L295" i="22"/>
  <c r="L296" i="22"/>
  <c r="L297" i="22"/>
  <c r="L298" i="22"/>
  <c r="L299" i="22"/>
  <c r="L300" i="22"/>
  <c r="L301" i="22"/>
  <c r="L302" i="22"/>
  <c r="L303" i="22"/>
  <c r="L304" i="22"/>
  <c r="L305" i="22"/>
  <c r="L306" i="22"/>
  <c r="L307" i="22"/>
  <c r="L308" i="22"/>
  <c r="L309" i="22"/>
  <c r="L310" i="22"/>
  <c r="L311" i="22"/>
  <c r="L312" i="22"/>
  <c r="L313" i="22"/>
  <c r="L314" i="22"/>
  <c r="L315" i="22"/>
  <c r="L316" i="22"/>
  <c r="L317" i="22"/>
  <c r="L318" i="22"/>
  <c r="L319" i="22"/>
  <c r="L320" i="22"/>
  <c r="L321" i="22"/>
  <c r="L322" i="22"/>
  <c r="L323" i="22"/>
  <c r="L324" i="22"/>
  <c r="L325" i="22"/>
  <c r="L326" i="22"/>
  <c r="L327" i="22"/>
  <c r="L328" i="22"/>
  <c r="L329" i="22"/>
  <c r="L330" i="22"/>
  <c r="L331" i="22"/>
  <c r="L332" i="22"/>
  <c r="L333" i="22"/>
  <c r="L334" i="22"/>
  <c r="L335" i="22"/>
  <c r="L336" i="22"/>
  <c r="L337" i="22"/>
  <c r="L338" i="22"/>
  <c r="L339" i="22"/>
  <c r="L340" i="22"/>
  <c r="L341" i="22"/>
  <c r="L342" i="22"/>
  <c r="L343" i="22"/>
  <c r="L344" i="22"/>
  <c r="L345" i="22"/>
  <c r="L346" i="22"/>
  <c r="L347" i="22"/>
  <c r="L348" i="22"/>
  <c r="L349" i="22"/>
  <c r="L350" i="22"/>
  <c r="L351" i="22"/>
  <c r="L352" i="22"/>
  <c r="L353" i="22"/>
  <c r="L354" i="22"/>
  <c r="L355" i="22"/>
  <c r="L356" i="22"/>
  <c r="L357" i="22"/>
  <c r="L358" i="22"/>
  <c r="L359" i="22"/>
  <c r="L360" i="22"/>
  <c r="L361" i="22"/>
  <c r="L362" i="22"/>
  <c r="L363" i="22"/>
  <c r="L364" i="22"/>
  <c r="L365" i="22"/>
  <c r="L366" i="22"/>
  <c r="L367" i="22"/>
  <c r="L368" i="22"/>
  <c r="L369" i="22"/>
  <c r="L370" i="22"/>
  <c r="L371" i="22"/>
  <c r="L372" i="22"/>
  <c r="L373" i="22"/>
  <c r="L374" i="22"/>
  <c r="L375" i="22"/>
  <c r="L376" i="22"/>
  <c r="L377" i="22"/>
  <c r="L378" i="22"/>
  <c r="L379" i="22"/>
  <c r="L380" i="22"/>
  <c r="L381" i="22"/>
  <c r="L382" i="22"/>
  <c r="L383" i="22"/>
  <c r="L384" i="22"/>
  <c r="L385" i="22"/>
  <c r="L386" i="22"/>
  <c r="L387" i="22"/>
  <c r="L388" i="22"/>
  <c r="L389" i="22"/>
  <c r="L390" i="22"/>
  <c r="L391" i="22"/>
  <c r="L392" i="22"/>
  <c r="L393" i="22"/>
  <c r="L394" i="22"/>
  <c r="L395" i="22"/>
  <c r="L396" i="22"/>
  <c r="L397" i="22"/>
  <c r="L398" i="22"/>
  <c r="L399" i="22"/>
  <c r="L400" i="22"/>
  <c r="L401" i="22"/>
  <c r="L402" i="22"/>
  <c r="L403" i="22"/>
  <c r="L404" i="22"/>
  <c r="L405" i="22"/>
  <c r="L406" i="22"/>
  <c r="L407" i="22"/>
  <c r="L408" i="22"/>
  <c r="L409" i="22"/>
  <c r="L410" i="22"/>
  <c r="L411" i="22"/>
  <c r="L412" i="22"/>
  <c r="L413" i="22"/>
  <c r="L414" i="22"/>
  <c r="L415" i="22"/>
  <c r="L416" i="22"/>
  <c r="L417" i="22"/>
  <c r="L418" i="22"/>
  <c r="L419" i="22"/>
  <c r="L420" i="22"/>
  <c r="L421" i="22"/>
  <c r="L422" i="22"/>
  <c r="L423" i="22"/>
  <c r="L424" i="22"/>
  <c r="L425" i="22"/>
  <c r="L426" i="22"/>
  <c r="L427" i="22"/>
  <c r="L428" i="22"/>
  <c r="L429" i="22"/>
  <c r="L430" i="22"/>
  <c r="L431" i="22"/>
  <c r="L432" i="22"/>
  <c r="L433" i="22"/>
  <c r="L434" i="22"/>
  <c r="L435" i="22"/>
  <c r="L436" i="22"/>
  <c r="L437" i="22"/>
  <c r="L438" i="22"/>
  <c r="L439" i="22"/>
  <c r="L440" i="22"/>
  <c r="L441" i="22"/>
  <c r="L442" i="22"/>
  <c r="L443" i="22"/>
  <c r="L444" i="22"/>
  <c r="L445" i="22"/>
  <c r="L446" i="22"/>
  <c r="L447" i="22"/>
  <c r="L448" i="22"/>
  <c r="L449" i="22"/>
  <c r="L450" i="22"/>
  <c r="L451" i="22"/>
  <c r="L452" i="22"/>
  <c r="L453" i="22"/>
  <c r="L454" i="22"/>
  <c r="L455" i="22"/>
  <c r="L456" i="22"/>
  <c r="L457" i="22"/>
  <c r="L458" i="22"/>
  <c r="L459" i="22"/>
  <c r="L460" i="22"/>
  <c r="L461" i="22"/>
  <c r="L462" i="22"/>
  <c r="L463" i="22"/>
  <c r="L464" i="22"/>
  <c r="L465" i="22"/>
  <c r="L466" i="22"/>
  <c r="L467" i="22"/>
  <c r="L468" i="22"/>
  <c r="L469" i="22"/>
  <c r="L470" i="22"/>
  <c r="L471" i="22"/>
  <c r="L472" i="22"/>
  <c r="L473" i="22"/>
  <c r="L474" i="22"/>
  <c r="L475" i="22"/>
  <c r="L476" i="22"/>
  <c r="L477" i="22"/>
  <c r="L478" i="22"/>
  <c r="L479" i="22"/>
  <c r="L480" i="22"/>
  <c r="L481" i="22"/>
  <c r="L482" i="22"/>
  <c r="L483" i="22"/>
  <c r="L484" i="22"/>
  <c r="L485" i="22"/>
  <c r="L486" i="22"/>
  <c r="L487" i="22"/>
  <c r="L488" i="22"/>
  <c r="L489" i="22"/>
  <c r="L490" i="22"/>
  <c r="L491" i="22"/>
  <c r="L492" i="22"/>
  <c r="L493" i="22"/>
  <c r="L494" i="22"/>
  <c r="L495" i="22"/>
  <c r="L5" i="22"/>
  <c r="L4" i="22"/>
  <c r="L25" i="21"/>
  <c r="L31" i="21"/>
  <c r="L53" i="21"/>
  <c r="L54" i="21"/>
  <c r="L73" i="21"/>
  <c r="L74" i="21"/>
  <c r="M74" i="21" s="1"/>
  <c r="L75" i="21"/>
  <c r="L76" i="21"/>
  <c r="L77" i="21"/>
  <c r="L78" i="21"/>
  <c r="M78" i="21" s="1"/>
  <c r="L79" i="21"/>
  <c r="L80" i="21"/>
  <c r="L81" i="21"/>
  <c r="L82" i="21"/>
  <c r="M82" i="21" s="1"/>
  <c r="L83" i="21"/>
  <c r="L84" i="21"/>
  <c r="L85" i="21"/>
  <c r="L86" i="21"/>
  <c r="M86" i="21" s="1"/>
  <c r="L87" i="21"/>
  <c r="L88" i="21"/>
  <c r="L89" i="21"/>
  <c r="L90" i="21"/>
  <c r="M90" i="21" s="1"/>
  <c r="L91" i="21"/>
  <c r="L92" i="21"/>
  <c r="L93" i="21"/>
  <c r="L94" i="21"/>
  <c r="M94" i="21" s="1"/>
  <c r="L95" i="21"/>
  <c r="L96" i="21"/>
  <c r="L97" i="21"/>
  <c r="L98" i="21"/>
  <c r="M98" i="21" s="1"/>
  <c r="L99" i="21"/>
  <c r="L100" i="21"/>
  <c r="L101" i="21"/>
  <c r="L102" i="21"/>
  <c r="M102" i="21" s="1"/>
  <c r="L103" i="21"/>
  <c r="L104" i="21"/>
  <c r="L105" i="21"/>
  <c r="L106" i="21"/>
  <c r="M106" i="21" s="1"/>
  <c r="L107" i="21"/>
  <c r="L108" i="21"/>
  <c r="L109" i="21"/>
  <c r="L110" i="21"/>
  <c r="M110" i="21" s="1"/>
  <c r="L111" i="21"/>
  <c r="L112" i="21"/>
  <c r="L113" i="21"/>
  <c r="L114" i="21"/>
  <c r="M114" i="21" s="1"/>
  <c r="L115" i="21"/>
  <c r="L116" i="21"/>
  <c r="L117" i="21"/>
  <c r="L118" i="21"/>
  <c r="L119" i="21"/>
  <c r="L120" i="21"/>
  <c r="L121" i="21"/>
  <c r="L122" i="21"/>
  <c r="M122" i="21" s="1"/>
  <c r="L123" i="21"/>
  <c r="L124" i="21"/>
  <c r="L125" i="21"/>
  <c r="L126" i="21"/>
  <c r="L127" i="21"/>
  <c r="L128" i="21"/>
  <c r="L129" i="21"/>
  <c r="L130" i="21"/>
  <c r="M130" i="21" s="1"/>
  <c r="L131" i="21"/>
  <c r="L132" i="21"/>
  <c r="L133" i="21"/>
  <c r="L134" i="21"/>
  <c r="M134" i="21" s="1"/>
  <c r="L135" i="21"/>
  <c r="L136" i="21"/>
  <c r="L137" i="21"/>
  <c r="L138" i="21"/>
  <c r="M138" i="21" s="1"/>
  <c r="L139" i="21"/>
  <c r="L140" i="21"/>
  <c r="L141" i="21"/>
  <c r="L142" i="21"/>
  <c r="M142" i="21" s="1"/>
  <c r="L143" i="21"/>
  <c r="L144" i="21"/>
  <c r="L145" i="21"/>
  <c r="L146" i="21"/>
  <c r="M146" i="21" s="1"/>
  <c r="L147" i="21"/>
  <c r="L148" i="21"/>
  <c r="L149" i="21"/>
  <c r="L150" i="21"/>
  <c r="M150" i="21" s="1"/>
  <c r="L151" i="21"/>
  <c r="L152" i="21"/>
  <c r="L153" i="21"/>
  <c r="L154" i="21"/>
  <c r="M154" i="21" s="1"/>
  <c r="L155" i="21"/>
  <c r="L156" i="21"/>
  <c r="L157" i="21"/>
  <c r="L158" i="21"/>
  <c r="M158" i="21" s="1"/>
  <c r="L159" i="21"/>
  <c r="L160" i="21"/>
  <c r="L161" i="21"/>
  <c r="L162" i="21"/>
  <c r="M162" i="21" s="1"/>
  <c r="L163" i="21"/>
  <c r="L164" i="21"/>
  <c r="L165" i="21"/>
  <c r="L166" i="21"/>
  <c r="M166" i="21" s="1"/>
  <c r="L167" i="21"/>
  <c r="L168" i="21"/>
  <c r="L169" i="21"/>
  <c r="L170" i="21"/>
  <c r="M170" i="21" s="1"/>
  <c r="L171" i="21"/>
  <c r="L172" i="21"/>
  <c r="L173" i="21"/>
  <c r="L174" i="21"/>
  <c r="M174" i="21" s="1"/>
  <c r="L175" i="21"/>
  <c r="L176" i="21"/>
  <c r="L177" i="21"/>
  <c r="L178" i="21"/>
  <c r="M178" i="21" s="1"/>
  <c r="L179" i="21"/>
  <c r="L180" i="21"/>
  <c r="L181" i="21"/>
  <c r="L182" i="21"/>
  <c r="M182" i="21" s="1"/>
  <c r="L183" i="21"/>
  <c r="L184" i="21"/>
  <c r="L185" i="21"/>
  <c r="L186" i="21"/>
  <c r="M186" i="21" s="1"/>
  <c r="L187" i="21"/>
  <c r="L188" i="21"/>
  <c r="L189" i="21"/>
  <c r="L190" i="21"/>
  <c r="M190" i="21" s="1"/>
  <c r="L191" i="21"/>
  <c r="L192" i="21"/>
  <c r="L193" i="21"/>
  <c r="L194" i="21"/>
  <c r="M194" i="21" s="1"/>
  <c r="L195" i="21"/>
  <c r="L196" i="21"/>
  <c r="L197" i="21"/>
  <c r="L198" i="21"/>
  <c r="M198" i="21" s="1"/>
  <c r="L199" i="21"/>
  <c r="L200" i="21"/>
  <c r="L201" i="21"/>
  <c r="L202" i="21"/>
  <c r="M202" i="21" s="1"/>
  <c r="L203" i="21"/>
  <c r="L204" i="21"/>
  <c r="L205" i="21"/>
  <c r="L206" i="21"/>
  <c r="M206" i="21" s="1"/>
  <c r="L207" i="21"/>
  <c r="L208" i="21"/>
  <c r="L209" i="21"/>
  <c r="L210" i="21"/>
  <c r="M210" i="21" s="1"/>
  <c r="L211" i="21"/>
  <c r="L212" i="21"/>
  <c r="L213" i="21"/>
  <c r="L214" i="21"/>
  <c r="M214" i="21" s="1"/>
  <c r="L215" i="21"/>
  <c r="L216" i="21"/>
  <c r="L217" i="21"/>
  <c r="L218" i="21"/>
  <c r="M218" i="21" s="1"/>
  <c r="L219" i="21"/>
  <c r="L220" i="21"/>
  <c r="L221" i="21"/>
  <c r="L222" i="21"/>
  <c r="M222" i="21" s="1"/>
  <c r="L223" i="21"/>
  <c r="L224" i="21"/>
  <c r="L225" i="21"/>
  <c r="L226" i="21"/>
  <c r="M226" i="21" s="1"/>
  <c r="L227" i="21"/>
  <c r="L228" i="21"/>
  <c r="L229" i="21"/>
  <c r="L230" i="21"/>
  <c r="M230" i="21" s="1"/>
  <c r="L231" i="21"/>
  <c r="L232" i="21"/>
  <c r="L233" i="21"/>
  <c r="L234" i="21"/>
  <c r="M234" i="21" s="1"/>
  <c r="L235" i="21"/>
  <c r="L236" i="21"/>
  <c r="L237" i="21"/>
  <c r="L238" i="21"/>
  <c r="M238" i="21" s="1"/>
  <c r="L239" i="21"/>
  <c r="L240" i="21"/>
  <c r="L241" i="21"/>
  <c r="L242" i="21"/>
  <c r="M242" i="21" s="1"/>
  <c r="L243" i="21"/>
  <c r="L244" i="21"/>
  <c r="L245" i="21"/>
  <c r="L246" i="21"/>
  <c r="M246" i="21" s="1"/>
  <c r="L247" i="21"/>
  <c r="L248" i="21"/>
  <c r="L249" i="21"/>
  <c r="L250" i="21"/>
  <c r="M250" i="21" s="1"/>
  <c r="L251" i="21"/>
  <c r="L252" i="21"/>
  <c r="L253" i="21"/>
  <c r="L254" i="21"/>
  <c r="M254" i="21" s="1"/>
  <c r="L255" i="21"/>
  <c r="L256" i="21"/>
  <c r="L257" i="21"/>
  <c r="L258" i="21"/>
  <c r="M258" i="21" s="1"/>
  <c r="L259" i="21"/>
  <c r="L260" i="21"/>
  <c r="L261" i="21"/>
  <c r="L262" i="21"/>
  <c r="M262" i="21" s="1"/>
  <c r="L263" i="21"/>
  <c r="L264" i="21"/>
  <c r="L265" i="21"/>
  <c r="L266" i="21"/>
  <c r="M266" i="21" s="1"/>
  <c r="L267" i="21"/>
  <c r="L268" i="21"/>
  <c r="L269" i="21"/>
  <c r="L270" i="21"/>
  <c r="M270" i="21" s="1"/>
  <c r="L271" i="21"/>
  <c r="L272" i="21"/>
  <c r="L273" i="21"/>
  <c r="L274" i="21"/>
  <c r="M274" i="21" s="1"/>
  <c r="L275" i="21"/>
  <c r="L276" i="21"/>
  <c r="L277" i="21"/>
  <c r="L278" i="21"/>
  <c r="M278" i="21" s="1"/>
  <c r="L279" i="21"/>
  <c r="L280" i="21"/>
  <c r="L281" i="21"/>
  <c r="L282" i="21"/>
  <c r="M282" i="21" s="1"/>
  <c r="L283" i="21"/>
  <c r="L284" i="21"/>
  <c r="L285" i="21"/>
  <c r="L286" i="21"/>
  <c r="M286" i="21" s="1"/>
  <c r="L287" i="21"/>
  <c r="L288" i="21"/>
  <c r="L289" i="21"/>
  <c r="L290" i="21"/>
  <c r="M290" i="21" s="1"/>
  <c r="L291" i="21"/>
  <c r="L292" i="21"/>
  <c r="L293" i="21"/>
  <c r="L294" i="21"/>
  <c r="M294" i="21" s="1"/>
  <c r="L295" i="21"/>
  <c r="L296" i="21"/>
  <c r="L297" i="21"/>
  <c r="L298" i="21"/>
  <c r="M298" i="21" s="1"/>
  <c r="L299" i="21"/>
  <c r="L300" i="21"/>
  <c r="L301" i="21"/>
  <c r="L302" i="21"/>
  <c r="M302" i="21" s="1"/>
  <c r="L303" i="21"/>
  <c r="L304" i="21"/>
  <c r="L305" i="21"/>
  <c r="L306" i="21"/>
  <c r="M306" i="21" s="1"/>
  <c r="L307" i="21"/>
  <c r="L308" i="21"/>
  <c r="L309" i="21"/>
  <c r="L310" i="21"/>
  <c r="M310" i="21" s="1"/>
  <c r="L311" i="21"/>
  <c r="L312" i="21"/>
  <c r="L313" i="21"/>
  <c r="L314" i="21"/>
  <c r="M314" i="21" s="1"/>
  <c r="L315" i="21"/>
  <c r="L316" i="21"/>
  <c r="L317" i="21"/>
  <c r="L318" i="21"/>
  <c r="M318" i="21" s="1"/>
  <c r="L319" i="21"/>
  <c r="L320" i="21"/>
  <c r="L321" i="21"/>
  <c r="L322" i="21"/>
  <c r="M322" i="21" s="1"/>
  <c r="L323" i="21"/>
  <c r="L324" i="21"/>
  <c r="L325" i="21"/>
  <c r="L326" i="21"/>
  <c r="M326" i="21" s="1"/>
  <c r="L327" i="21"/>
  <c r="L328" i="21"/>
  <c r="L329" i="21"/>
  <c r="L330" i="21"/>
  <c r="M330" i="21" s="1"/>
  <c r="L331" i="21"/>
  <c r="L332" i="21"/>
  <c r="L333" i="21"/>
  <c r="L334" i="21"/>
  <c r="M334" i="21" s="1"/>
  <c r="L335" i="21"/>
  <c r="L336" i="21"/>
  <c r="L337" i="21"/>
  <c r="L338" i="21"/>
  <c r="M338" i="21" s="1"/>
  <c r="L339" i="21"/>
  <c r="L340" i="21"/>
  <c r="L341" i="21"/>
  <c r="L342" i="21"/>
  <c r="M342" i="21" s="1"/>
  <c r="L343" i="21"/>
  <c r="L344" i="21"/>
  <c r="L345" i="21"/>
  <c r="L346" i="21"/>
  <c r="M346" i="21" s="1"/>
  <c r="L347" i="21"/>
  <c r="L348" i="21"/>
  <c r="L349" i="21"/>
  <c r="L350" i="21"/>
  <c r="M350" i="21" s="1"/>
  <c r="L351" i="21"/>
  <c r="L352" i="21"/>
  <c r="L353" i="21"/>
  <c r="L354" i="21"/>
  <c r="M354" i="21" s="1"/>
  <c r="L355" i="21"/>
  <c r="L356" i="21"/>
  <c r="L357" i="21"/>
  <c r="L358" i="21"/>
  <c r="M358" i="21" s="1"/>
  <c r="L359" i="21"/>
  <c r="L360" i="21"/>
  <c r="L361" i="21"/>
  <c r="L362" i="21"/>
  <c r="M362" i="21" s="1"/>
  <c r="L363" i="21"/>
  <c r="L364" i="21"/>
  <c r="L365" i="21"/>
  <c r="L366" i="21"/>
  <c r="M366" i="21" s="1"/>
  <c r="L367" i="21"/>
  <c r="L368" i="21"/>
  <c r="L369" i="21"/>
  <c r="L370" i="21"/>
  <c r="M370" i="21" s="1"/>
  <c r="L371" i="21"/>
  <c r="L372" i="21"/>
  <c r="L373" i="21"/>
  <c r="L374" i="21"/>
  <c r="M374" i="21" s="1"/>
  <c r="L375" i="21"/>
  <c r="L376" i="21"/>
  <c r="L377" i="21"/>
  <c r="L378" i="21"/>
  <c r="M378" i="21" s="1"/>
  <c r="L379" i="21"/>
  <c r="L380" i="21"/>
  <c r="L381" i="21"/>
  <c r="L382" i="21"/>
  <c r="M382" i="21" s="1"/>
  <c r="L383" i="21"/>
  <c r="L384" i="21"/>
  <c r="L385" i="21"/>
  <c r="L386" i="21"/>
  <c r="M386" i="21" s="1"/>
  <c r="L387" i="21"/>
  <c r="L388" i="21"/>
  <c r="L389" i="21"/>
  <c r="L390" i="21"/>
  <c r="M390" i="21" s="1"/>
  <c r="L391" i="21"/>
  <c r="L392" i="21"/>
  <c r="L393" i="21"/>
  <c r="L394" i="21"/>
  <c r="M394" i="21" s="1"/>
  <c r="L395" i="21"/>
  <c r="L396" i="21"/>
  <c r="L397" i="21"/>
  <c r="L398" i="21"/>
  <c r="M398" i="21" s="1"/>
  <c r="L399" i="21"/>
  <c r="L400" i="21"/>
  <c r="L401" i="21"/>
  <c r="L402" i="21"/>
  <c r="M402" i="21" s="1"/>
  <c r="L403" i="21"/>
  <c r="L404" i="21"/>
  <c r="L405" i="21"/>
  <c r="L406" i="21"/>
  <c r="M406" i="21" s="1"/>
  <c r="L407" i="21"/>
  <c r="L408" i="21"/>
  <c r="L409" i="21"/>
  <c r="L410" i="21"/>
  <c r="M410" i="21" s="1"/>
  <c r="L411" i="21"/>
  <c r="L412" i="21"/>
  <c r="L413" i="21"/>
  <c r="L414" i="21"/>
  <c r="M414" i="21" s="1"/>
  <c r="L415" i="21"/>
  <c r="L416" i="21"/>
  <c r="L417" i="21"/>
  <c r="L418" i="21"/>
  <c r="M418" i="21" s="1"/>
  <c r="L419" i="21"/>
  <c r="L420" i="21"/>
  <c r="L421" i="21"/>
  <c r="L422" i="21"/>
  <c r="M422" i="21" s="1"/>
  <c r="L423" i="21"/>
  <c r="L424" i="21"/>
  <c r="L425" i="21"/>
  <c r="L426" i="21"/>
  <c r="M426" i="21" s="1"/>
  <c r="L427" i="21"/>
  <c r="L428" i="21"/>
  <c r="L429" i="21"/>
  <c r="L430" i="21"/>
  <c r="M430" i="21" s="1"/>
  <c r="L431" i="21"/>
  <c r="L432" i="21"/>
  <c r="L433" i="21"/>
  <c r="L434" i="21"/>
  <c r="M434" i="21" s="1"/>
  <c r="L435" i="21"/>
  <c r="L436" i="21"/>
  <c r="L437" i="21"/>
  <c r="L438" i="21"/>
  <c r="M438" i="21" s="1"/>
  <c r="L439" i="21"/>
  <c r="L440" i="21"/>
  <c r="L441" i="21"/>
  <c r="L442" i="21"/>
  <c r="M442" i="21" s="1"/>
  <c r="L443" i="21"/>
  <c r="L444" i="21"/>
  <c r="L445" i="21"/>
  <c r="L446" i="21"/>
  <c r="M446" i="21" s="1"/>
  <c r="L447" i="21"/>
  <c r="L448" i="21"/>
  <c r="L449" i="21"/>
  <c r="L450" i="21"/>
  <c r="M450" i="21" s="1"/>
  <c r="L451" i="21"/>
  <c r="L452" i="21"/>
  <c r="L453" i="21"/>
  <c r="L454" i="21"/>
  <c r="M454" i="21" s="1"/>
  <c r="L455" i="21"/>
  <c r="L456" i="21"/>
  <c r="L457" i="21"/>
  <c r="L458" i="21"/>
  <c r="M458" i="21" s="1"/>
  <c r="L459" i="21"/>
  <c r="L460" i="21"/>
  <c r="L461" i="21"/>
  <c r="L462" i="21"/>
  <c r="M462" i="21" s="1"/>
  <c r="L463" i="21"/>
  <c r="L464" i="21"/>
  <c r="L465" i="21"/>
  <c r="L466" i="21"/>
  <c r="M466" i="21" s="1"/>
  <c r="L467" i="21"/>
  <c r="L468" i="21"/>
  <c r="L469" i="21"/>
  <c r="L470" i="21"/>
  <c r="M470" i="21" s="1"/>
  <c r="L471" i="21"/>
  <c r="L472" i="21"/>
  <c r="L473" i="21"/>
  <c r="L474" i="21"/>
  <c r="M474" i="21" s="1"/>
  <c r="L475" i="21"/>
  <c r="L476" i="21"/>
  <c r="L477" i="21"/>
  <c r="L478" i="21"/>
  <c r="M478" i="21" s="1"/>
  <c r="L479" i="21"/>
  <c r="L480" i="21"/>
  <c r="L481" i="21"/>
  <c r="L482" i="21"/>
  <c r="M482" i="21" s="1"/>
  <c r="L483" i="21"/>
  <c r="L484" i="21"/>
  <c r="L485" i="21"/>
  <c r="L486" i="21"/>
  <c r="M486" i="21" s="1"/>
  <c r="L487" i="21"/>
  <c r="L488" i="21"/>
  <c r="L489" i="21"/>
  <c r="L490" i="21"/>
  <c r="M490" i="21" s="1"/>
  <c r="L491" i="21"/>
  <c r="L492" i="21"/>
  <c r="L493" i="21"/>
  <c r="L494" i="21"/>
  <c r="L495" i="21"/>
  <c r="L496" i="21"/>
  <c r="L5" i="21"/>
  <c r="L11" i="20"/>
  <c r="L15" i="20"/>
  <c r="L16" i="20"/>
  <c r="L18" i="20"/>
  <c r="L21" i="20"/>
  <c r="L25" i="20"/>
  <c r="L31" i="20"/>
  <c r="L34" i="20"/>
  <c r="L37" i="20"/>
  <c r="L38" i="20"/>
  <c r="L43" i="20"/>
  <c r="L46" i="20"/>
  <c r="L52" i="20"/>
  <c r="L54" i="20"/>
  <c r="L60" i="20"/>
  <c r="L61" i="20"/>
  <c r="L66" i="20"/>
  <c r="L70" i="20"/>
  <c r="L82" i="20"/>
  <c r="M82" i="20" s="1"/>
  <c r="L88" i="20"/>
  <c r="L96" i="20"/>
  <c r="L100" i="20"/>
  <c r="L106" i="20"/>
  <c r="L113" i="20"/>
  <c r="L118" i="20"/>
  <c r="L124" i="20"/>
  <c r="L132" i="20"/>
  <c r="L134" i="20"/>
  <c r="L136" i="20"/>
  <c r="L137" i="20"/>
  <c r="L138" i="20"/>
  <c r="L139" i="20"/>
  <c r="L140" i="20"/>
  <c r="L141" i="20"/>
  <c r="L142" i="20"/>
  <c r="L143" i="20"/>
  <c r="L144" i="20"/>
  <c r="L145" i="20"/>
  <c r="L146" i="20"/>
  <c r="L147" i="20"/>
  <c r="L148" i="20"/>
  <c r="L149" i="20"/>
  <c r="L150" i="20"/>
  <c r="L151" i="20"/>
  <c r="L152" i="20"/>
  <c r="L153" i="20"/>
  <c r="L154" i="20"/>
  <c r="L155" i="20"/>
  <c r="L156" i="20"/>
  <c r="L157" i="20"/>
  <c r="L158" i="20"/>
  <c r="L159" i="20"/>
  <c r="L160" i="20"/>
  <c r="L161" i="20"/>
  <c r="L162" i="20"/>
  <c r="L163" i="20"/>
  <c r="L164" i="20"/>
  <c r="L165" i="20"/>
  <c r="L166" i="20"/>
  <c r="L167" i="20"/>
  <c r="L168" i="20"/>
  <c r="L169" i="20"/>
  <c r="L170" i="20"/>
  <c r="L171" i="20"/>
  <c r="L172" i="20"/>
  <c r="L173" i="20"/>
  <c r="L174" i="20"/>
  <c r="L175" i="20"/>
  <c r="L176" i="20"/>
  <c r="L177" i="20"/>
  <c r="L178" i="20"/>
  <c r="L179" i="20"/>
  <c r="L180" i="20"/>
  <c r="L181" i="20"/>
  <c r="L182" i="20"/>
  <c r="L183" i="20"/>
  <c r="L184" i="20"/>
  <c r="L185" i="20"/>
  <c r="L186" i="20"/>
  <c r="L187" i="20"/>
  <c r="L188" i="20"/>
  <c r="L189" i="20"/>
  <c r="L190" i="20"/>
  <c r="L191" i="20"/>
  <c r="L192" i="20"/>
  <c r="L193" i="20"/>
  <c r="L194" i="20"/>
  <c r="L195" i="20"/>
  <c r="L196" i="20"/>
  <c r="L197" i="20"/>
  <c r="L198" i="20"/>
  <c r="L199" i="20"/>
  <c r="L200" i="20"/>
  <c r="L201" i="20"/>
  <c r="L202" i="20"/>
  <c r="L203" i="20"/>
  <c r="L204" i="20"/>
  <c r="L205" i="20"/>
  <c r="L206" i="20"/>
  <c r="L207" i="20"/>
  <c r="L208" i="20"/>
  <c r="L209" i="20"/>
  <c r="L210" i="20"/>
  <c r="L211" i="20"/>
  <c r="L212" i="20"/>
  <c r="L213" i="20"/>
  <c r="L214" i="20"/>
  <c r="L215" i="20"/>
  <c r="L216" i="20"/>
  <c r="L217" i="20"/>
  <c r="L218" i="20"/>
  <c r="L219" i="20"/>
  <c r="L220" i="20"/>
  <c r="L221" i="20"/>
  <c r="L222" i="20"/>
  <c r="L223" i="20"/>
  <c r="L224" i="20"/>
  <c r="L225" i="20"/>
  <c r="L226" i="20"/>
  <c r="L227" i="20"/>
  <c r="L228" i="20"/>
  <c r="L229" i="20"/>
  <c r="L230" i="20"/>
  <c r="L231" i="20"/>
  <c r="L232" i="20"/>
  <c r="L233" i="20"/>
  <c r="L234" i="20"/>
  <c r="L235" i="20"/>
  <c r="L236" i="20"/>
  <c r="L237" i="20"/>
  <c r="L238" i="20"/>
  <c r="L239" i="20"/>
  <c r="L240" i="20"/>
  <c r="L241" i="20"/>
  <c r="L242" i="20"/>
  <c r="L243" i="20"/>
  <c r="L244" i="20"/>
  <c r="L245" i="20"/>
  <c r="L246" i="20"/>
  <c r="L247" i="20"/>
  <c r="L248" i="20"/>
  <c r="L249" i="20"/>
  <c r="L250" i="20"/>
  <c r="L251" i="20"/>
  <c r="L252" i="20"/>
  <c r="L253" i="20"/>
  <c r="L254" i="20"/>
  <c r="L255" i="20"/>
  <c r="L256" i="20"/>
  <c r="L257" i="20"/>
  <c r="L258" i="20"/>
  <c r="L259" i="20"/>
  <c r="L260" i="20"/>
  <c r="L261" i="20"/>
  <c r="L262" i="20"/>
  <c r="L263" i="20"/>
  <c r="L264" i="20"/>
  <c r="L265" i="20"/>
  <c r="L266" i="20"/>
  <c r="L267" i="20"/>
  <c r="L268" i="20"/>
  <c r="L269" i="20"/>
  <c r="L270" i="20"/>
  <c r="L271" i="20"/>
  <c r="L272" i="20"/>
  <c r="L273" i="20"/>
  <c r="L274" i="20"/>
  <c r="L275" i="20"/>
  <c r="L276" i="20"/>
  <c r="L277" i="20"/>
  <c r="L278" i="20"/>
  <c r="L279" i="20"/>
  <c r="L280" i="20"/>
  <c r="L281" i="20"/>
  <c r="L282" i="20"/>
  <c r="L283" i="20"/>
  <c r="L284" i="20"/>
  <c r="L285" i="20"/>
  <c r="L286" i="20"/>
  <c r="L287" i="20"/>
  <c r="L288" i="20"/>
  <c r="L289" i="20"/>
  <c r="L290" i="20"/>
  <c r="L291" i="20"/>
  <c r="L292" i="20"/>
  <c r="L293" i="20"/>
  <c r="L294" i="20"/>
  <c r="L295" i="20"/>
  <c r="L296" i="20"/>
  <c r="L297" i="20"/>
  <c r="L298" i="20"/>
  <c r="L299" i="20"/>
  <c r="L300" i="20"/>
  <c r="L301" i="20"/>
  <c r="L302" i="20"/>
  <c r="L303" i="20"/>
  <c r="L304" i="20"/>
  <c r="L305" i="20"/>
  <c r="L306" i="20"/>
  <c r="L307" i="20"/>
  <c r="L308" i="20"/>
  <c r="L309" i="20"/>
  <c r="L310" i="20"/>
  <c r="L311" i="20"/>
  <c r="L312" i="20"/>
  <c r="L313" i="20"/>
  <c r="L314" i="20"/>
  <c r="L315" i="20"/>
  <c r="L316" i="20"/>
  <c r="L317" i="20"/>
  <c r="L318" i="20"/>
  <c r="L319" i="20"/>
  <c r="L320" i="20"/>
  <c r="L321" i="20"/>
  <c r="L322" i="20"/>
  <c r="L323" i="20"/>
  <c r="L324" i="20"/>
  <c r="L325" i="20"/>
  <c r="L326" i="20"/>
  <c r="L327" i="20"/>
  <c r="L328" i="20"/>
  <c r="L329" i="20"/>
  <c r="L330" i="20"/>
  <c r="L331" i="20"/>
  <c r="L332" i="20"/>
  <c r="L333" i="20"/>
  <c r="L334" i="20"/>
  <c r="L335" i="20"/>
  <c r="L336" i="20"/>
  <c r="L337" i="20"/>
  <c r="L338" i="20"/>
  <c r="L339" i="20"/>
  <c r="L340" i="20"/>
  <c r="L341" i="20"/>
  <c r="L342" i="20"/>
  <c r="L343" i="20"/>
  <c r="L344" i="20"/>
  <c r="L345" i="20"/>
  <c r="L346" i="20"/>
  <c r="L347" i="20"/>
  <c r="L348" i="20"/>
  <c r="L349" i="20"/>
  <c r="L350" i="20"/>
  <c r="L351" i="20"/>
  <c r="L352" i="20"/>
  <c r="L353" i="20"/>
  <c r="L354" i="20"/>
  <c r="L355" i="20"/>
  <c r="L356" i="20"/>
  <c r="L357" i="20"/>
  <c r="L358" i="20"/>
  <c r="L359" i="20"/>
  <c r="L360" i="20"/>
  <c r="L361" i="20"/>
  <c r="L362" i="20"/>
  <c r="L363" i="20"/>
  <c r="L364" i="20"/>
  <c r="L365" i="20"/>
  <c r="L366" i="20"/>
  <c r="L367" i="20"/>
  <c r="L368" i="20"/>
  <c r="L369" i="20"/>
  <c r="L370" i="20"/>
  <c r="L371" i="20"/>
  <c r="L372" i="20"/>
  <c r="L373" i="20"/>
  <c r="L374" i="20"/>
  <c r="L375" i="20"/>
  <c r="L376" i="20"/>
  <c r="L377" i="20"/>
  <c r="L378" i="20"/>
  <c r="L379" i="20"/>
  <c r="L380" i="20"/>
  <c r="L381" i="20"/>
  <c r="L382" i="20"/>
  <c r="L383" i="20"/>
  <c r="L384" i="20"/>
  <c r="L385" i="20"/>
  <c r="L386" i="20"/>
  <c r="L387" i="20"/>
  <c r="L388" i="20"/>
  <c r="L389" i="20"/>
  <c r="L390" i="20"/>
  <c r="L391" i="20"/>
  <c r="L392" i="20"/>
  <c r="L393" i="20"/>
  <c r="L394" i="20"/>
  <c r="L395" i="20"/>
  <c r="L396" i="20"/>
  <c r="L397" i="20"/>
  <c r="L398" i="20"/>
  <c r="L399" i="20"/>
  <c r="L400" i="20"/>
  <c r="L401" i="20"/>
  <c r="L402" i="20"/>
  <c r="L403" i="20"/>
  <c r="L404" i="20"/>
  <c r="L405" i="20"/>
  <c r="L406" i="20"/>
  <c r="L407" i="20"/>
  <c r="L408" i="20"/>
  <c r="L409" i="20"/>
  <c r="L410" i="20"/>
  <c r="L411" i="20"/>
  <c r="L412" i="20"/>
  <c r="L413" i="20"/>
  <c r="L414" i="20"/>
  <c r="L415" i="20"/>
  <c r="L416" i="20"/>
  <c r="L417" i="20"/>
  <c r="L418" i="20"/>
  <c r="L419" i="20"/>
  <c r="L420" i="20"/>
  <c r="L421" i="20"/>
  <c r="L422" i="20"/>
  <c r="L423" i="20"/>
  <c r="L424" i="20"/>
  <c r="L425" i="20"/>
  <c r="L426" i="20"/>
  <c r="L427" i="20"/>
  <c r="L428" i="20"/>
  <c r="L429" i="20"/>
  <c r="L430" i="20"/>
  <c r="L431" i="20"/>
  <c r="L432" i="20"/>
  <c r="L433" i="20"/>
  <c r="L434" i="20"/>
  <c r="L435" i="20"/>
  <c r="L436" i="20"/>
  <c r="L437" i="20"/>
  <c r="L438" i="20"/>
  <c r="L439" i="20"/>
  <c r="L440" i="20"/>
  <c r="L441" i="20"/>
  <c r="L442" i="20"/>
  <c r="L443" i="20"/>
  <c r="L444" i="20"/>
  <c r="L445" i="20"/>
  <c r="L446" i="20"/>
  <c r="L447" i="20"/>
  <c r="L448" i="20"/>
  <c r="L449" i="20"/>
  <c r="L450" i="20"/>
  <c r="L451" i="20"/>
  <c r="L452" i="20"/>
  <c r="L453" i="20"/>
  <c r="L454" i="20"/>
  <c r="L455" i="20"/>
  <c r="L456" i="20"/>
  <c r="L457" i="20"/>
  <c r="L458" i="20"/>
  <c r="L459" i="20"/>
  <c r="L460" i="20"/>
  <c r="L461" i="20"/>
  <c r="L462" i="20"/>
  <c r="L463" i="20"/>
  <c r="L464" i="20"/>
  <c r="L465" i="20"/>
  <c r="L466" i="20"/>
  <c r="L467" i="20"/>
  <c r="L468" i="20"/>
  <c r="L469" i="20"/>
  <c r="L470" i="20"/>
  <c r="L471" i="20"/>
  <c r="L472" i="20"/>
  <c r="L473" i="20"/>
  <c r="L474" i="20"/>
  <c r="L475" i="20"/>
  <c r="L476" i="20"/>
  <c r="L477" i="20"/>
  <c r="L478" i="20"/>
  <c r="L479" i="20"/>
  <c r="L480" i="20"/>
  <c r="L481" i="20"/>
  <c r="L482" i="20"/>
  <c r="L483" i="20"/>
  <c r="L484" i="20"/>
  <c r="L485" i="20"/>
  <c r="L486" i="20"/>
  <c r="L487" i="20"/>
  <c r="L488" i="20"/>
  <c r="L489" i="20"/>
  <c r="L490" i="20"/>
  <c r="L491" i="20"/>
  <c r="L492" i="20"/>
  <c r="L493" i="20"/>
  <c r="L494" i="20"/>
  <c r="L495" i="20"/>
  <c r="L496" i="20"/>
  <c r="L5" i="20"/>
  <c r="L6" i="5"/>
  <c r="L7" i="5"/>
  <c r="M7" i="5" s="1"/>
  <c r="L8" i="5"/>
  <c r="M8" i="5" s="1"/>
  <c r="L9" i="5"/>
  <c r="L10" i="5"/>
  <c r="L11" i="5"/>
  <c r="L12" i="5"/>
  <c r="L13" i="5"/>
  <c r="L14" i="5"/>
  <c r="L15" i="5"/>
  <c r="L16" i="5"/>
  <c r="L17" i="5"/>
  <c r="L18" i="5"/>
  <c r="L19" i="5"/>
  <c r="L20" i="5"/>
  <c r="M20" i="5" s="1"/>
  <c r="L21" i="5"/>
  <c r="L22" i="5"/>
  <c r="L23" i="5"/>
  <c r="M23" i="5" s="1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M40" i="5" s="1"/>
  <c r="L41" i="5"/>
  <c r="L42" i="5"/>
  <c r="L43" i="5"/>
  <c r="M43" i="5" s="1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M60" i="5" s="1"/>
  <c r="L61" i="5"/>
  <c r="L62" i="5"/>
  <c r="L63" i="5"/>
  <c r="L64" i="5"/>
  <c r="L65" i="5"/>
  <c r="L66" i="5"/>
  <c r="L67" i="5"/>
  <c r="L68" i="5"/>
  <c r="L69" i="5"/>
  <c r="L70" i="5"/>
  <c r="L71" i="5"/>
  <c r="L72" i="5"/>
  <c r="M72" i="5" s="1"/>
  <c r="L73" i="5"/>
  <c r="L74" i="5"/>
  <c r="L75" i="5"/>
  <c r="M75" i="5" s="1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M92" i="5" s="1"/>
  <c r="L93" i="5"/>
  <c r="L94" i="5"/>
  <c r="L95" i="5"/>
  <c r="L96" i="5"/>
  <c r="M96" i="5" s="1"/>
  <c r="L97" i="5"/>
  <c r="L98" i="5"/>
  <c r="L99" i="5"/>
  <c r="L100" i="5"/>
  <c r="L101" i="5"/>
  <c r="L102" i="5"/>
  <c r="L103" i="5"/>
  <c r="L104" i="5"/>
  <c r="M104" i="5" s="1"/>
  <c r="L105" i="5"/>
  <c r="L106" i="5"/>
  <c r="L107" i="5"/>
  <c r="M107" i="5" s="1"/>
  <c r="L108" i="5"/>
  <c r="L109" i="5"/>
  <c r="L110" i="5"/>
  <c r="L111" i="5"/>
  <c r="L112" i="5"/>
  <c r="M112" i="5" s="1"/>
  <c r="L113" i="5"/>
  <c r="L114" i="5"/>
  <c r="L115" i="5"/>
  <c r="L116" i="5"/>
  <c r="M116" i="5" s="1"/>
  <c r="L117" i="5"/>
  <c r="L118" i="5"/>
  <c r="L119" i="5"/>
  <c r="L120" i="5"/>
  <c r="L121" i="5"/>
  <c r="L122" i="5"/>
  <c r="L123" i="5"/>
  <c r="L124" i="5"/>
  <c r="M124" i="5" s="1"/>
  <c r="L125" i="5"/>
  <c r="L126" i="5"/>
  <c r="L127" i="5"/>
  <c r="L128" i="5"/>
  <c r="M128" i="5" s="1"/>
  <c r="L129" i="5"/>
  <c r="L130" i="5"/>
  <c r="L131" i="5"/>
  <c r="L132" i="5"/>
  <c r="L133" i="5"/>
  <c r="L134" i="5"/>
  <c r="L135" i="5"/>
  <c r="L136" i="5"/>
  <c r="M136" i="5" s="1"/>
  <c r="L137" i="5"/>
  <c r="L138" i="5"/>
  <c r="L139" i="5"/>
  <c r="L140" i="5"/>
  <c r="L141" i="5"/>
  <c r="L142" i="5"/>
  <c r="L143" i="5"/>
  <c r="L144" i="5"/>
  <c r="M144" i="5" s="1"/>
  <c r="L145" i="5"/>
  <c r="L146" i="5"/>
  <c r="L147" i="5"/>
  <c r="L148" i="5"/>
  <c r="M148" i="5" s="1"/>
  <c r="L149" i="5"/>
  <c r="L150" i="5"/>
  <c r="L151" i="5"/>
  <c r="L152" i="5"/>
  <c r="L153" i="5"/>
  <c r="L154" i="5"/>
  <c r="L155" i="5"/>
  <c r="L156" i="5"/>
  <c r="M156" i="5" s="1"/>
  <c r="L157" i="5"/>
  <c r="L158" i="5"/>
  <c r="L159" i="5"/>
  <c r="L160" i="5"/>
  <c r="M160" i="5" s="1"/>
  <c r="L161" i="5"/>
  <c r="L162" i="5"/>
  <c r="L163" i="5"/>
  <c r="L164" i="5"/>
  <c r="L165" i="5"/>
  <c r="L166" i="5"/>
  <c r="L167" i="5"/>
  <c r="L168" i="5"/>
  <c r="M168" i="5" s="1"/>
  <c r="L169" i="5"/>
  <c r="L170" i="5"/>
  <c r="L171" i="5"/>
  <c r="L172" i="5"/>
  <c r="L173" i="5"/>
  <c r="L174" i="5"/>
  <c r="L175" i="5"/>
  <c r="L176" i="5"/>
  <c r="M176" i="5" s="1"/>
  <c r="L177" i="5"/>
  <c r="L178" i="5"/>
  <c r="L179" i="5"/>
  <c r="L180" i="5"/>
  <c r="M180" i="5" s="1"/>
  <c r="L181" i="5"/>
  <c r="L182" i="5"/>
  <c r="L183" i="5"/>
  <c r="L184" i="5"/>
  <c r="L185" i="5"/>
  <c r="L186" i="5"/>
  <c r="L187" i="5"/>
  <c r="L188" i="5"/>
  <c r="M188" i="5" s="1"/>
  <c r="L189" i="5"/>
  <c r="L190" i="5"/>
  <c r="L191" i="5"/>
  <c r="L192" i="5"/>
  <c r="M192" i="5" s="1"/>
  <c r="L193" i="5"/>
  <c r="L194" i="5"/>
  <c r="L195" i="5"/>
  <c r="L196" i="5"/>
  <c r="L197" i="5"/>
  <c r="L198" i="5"/>
  <c r="L199" i="5"/>
  <c r="L200" i="5"/>
  <c r="M200" i="5" s="1"/>
  <c r="L201" i="5"/>
  <c r="L202" i="5"/>
  <c r="L203" i="5"/>
  <c r="L204" i="5"/>
  <c r="L205" i="5"/>
  <c r="L206" i="5"/>
  <c r="L207" i="5"/>
  <c r="L208" i="5"/>
  <c r="M208" i="5" s="1"/>
  <c r="L209" i="5"/>
  <c r="L210" i="5"/>
  <c r="L211" i="5"/>
  <c r="L212" i="5"/>
  <c r="M212" i="5" s="1"/>
  <c r="L213" i="5"/>
  <c r="L214" i="5"/>
  <c r="L215" i="5"/>
  <c r="L216" i="5"/>
  <c r="L217" i="5"/>
  <c r="L218" i="5"/>
  <c r="L219" i="5"/>
  <c r="L220" i="5"/>
  <c r="M220" i="5" s="1"/>
  <c r="L221" i="5"/>
  <c r="L222" i="5"/>
  <c r="L223" i="5"/>
  <c r="L224" i="5"/>
  <c r="M224" i="5" s="1"/>
  <c r="L225" i="5"/>
  <c r="L226" i="5"/>
  <c r="L227" i="5"/>
  <c r="L228" i="5"/>
  <c r="L229" i="5"/>
  <c r="L230" i="5"/>
  <c r="L231" i="5"/>
  <c r="L232" i="5"/>
  <c r="M232" i="5" s="1"/>
  <c r="L233" i="5"/>
  <c r="L234" i="5"/>
  <c r="L235" i="5"/>
  <c r="L236" i="5"/>
  <c r="L237" i="5"/>
  <c r="L238" i="5"/>
  <c r="L239" i="5"/>
  <c r="L240" i="5"/>
  <c r="M240" i="5" s="1"/>
  <c r="L241" i="5"/>
  <c r="L242" i="5"/>
  <c r="L243" i="5"/>
  <c r="L244" i="5"/>
  <c r="M244" i="5" s="1"/>
  <c r="L245" i="5"/>
  <c r="L246" i="5"/>
  <c r="L247" i="5"/>
  <c r="L248" i="5"/>
  <c r="L249" i="5"/>
  <c r="L250" i="5"/>
  <c r="L251" i="5"/>
  <c r="L252" i="5"/>
  <c r="M252" i="5" s="1"/>
  <c r="L253" i="5"/>
  <c r="L254" i="5"/>
  <c r="L255" i="5"/>
  <c r="L256" i="5"/>
  <c r="M256" i="5" s="1"/>
  <c r="L257" i="5"/>
  <c r="L258" i="5"/>
  <c r="L259" i="5"/>
  <c r="L260" i="5"/>
  <c r="L261" i="5"/>
  <c r="L262" i="5"/>
  <c r="L263" i="5"/>
  <c r="L264" i="5"/>
  <c r="M264" i="5" s="1"/>
  <c r="L265" i="5"/>
  <c r="L266" i="5"/>
  <c r="L267" i="5"/>
  <c r="L268" i="5"/>
  <c r="L269" i="5"/>
  <c r="L270" i="5"/>
  <c r="L271" i="5"/>
  <c r="L272" i="5"/>
  <c r="M272" i="5" s="1"/>
  <c r="L273" i="5"/>
  <c r="L274" i="5"/>
  <c r="L275" i="5"/>
  <c r="L276" i="5"/>
  <c r="M276" i="5" s="1"/>
  <c r="L277" i="5"/>
  <c r="L278" i="5"/>
  <c r="L279" i="5"/>
  <c r="L280" i="5"/>
  <c r="L281" i="5"/>
  <c r="L282" i="5"/>
  <c r="L283" i="5"/>
  <c r="L284" i="5"/>
  <c r="M284" i="5" s="1"/>
  <c r="L285" i="5"/>
  <c r="L286" i="5"/>
  <c r="L287" i="5"/>
  <c r="L288" i="5"/>
  <c r="M288" i="5" s="1"/>
  <c r="L289" i="5"/>
  <c r="L290" i="5"/>
  <c r="L291" i="5"/>
  <c r="L292" i="5"/>
  <c r="L293" i="5"/>
  <c r="L294" i="5"/>
  <c r="L295" i="5"/>
  <c r="L296" i="5"/>
  <c r="M296" i="5" s="1"/>
  <c r="L297" i="5"/>
  <c r="L298" i="5"/>
  <c r="L299" i="5"/>
  <c r="L300" i="5"/>
  <c r="L301" i="5"/>
  <c r="L302" i="5"/>
  <c r="L303" i="5"/>
  <c r="L304" i="5"/>
  <c r="M304" i="5" s="1"/>
  <c r="L305" i="5"/>
  <c r="L306" i="5"/>
  <c r="L307" i="5"/>
  <c r="L308" i="5"/>
  <c r="M308" i="5" s="1"/>
  <c r="L309" i="5"/>
  <c r="L310" i="5"/>
  <c r="L311" i="5"/>
  <c r="L312" i="5"/>
  <c r="L313" i="5"/>
  <c r="L314" i="5"/>
  <c r="L315" i="5"/>
  <c r="L316" i="5"/>
  <c r="M316" i="5" s="1"/>
  <c r="L317" i="5"/>
  <c r="L318" i="5"/>
  <c r="L319" i="5"/>
  <c r="L320" i="5"/>
  <c r="M320" i="5" s="1"/>
  <c r="L321" i="5"/>
  <c r="L322" i="5"/>
  <c r="L323" i="5"/>
  <c r="L324" i="5"/>
  <c r="L325" i="5"/>
  <c r="L326" i="5"/>
  <c r="L327" i="5"/>
  <c r="L328" i="5"/>
  <c r="M328" i="5" s="1"/>
  <c r="L329" i="5"/>
  <c r="L330" i="5"/>
  <c r="L331" i="5"/>
  <c r="L332" i="5"/>
  <c r="L333" i="5"/>
  <c r="L334" i="5"/>
  <c r="L335" i="5"/>
  <c r="L336" i="5"/>
  <c r="M336" i="5" s="1"/>
  <c r="L337" i="5"/>
  <c r="L338" i="5"/>
  <c r="L339" i="5"/>
  <c r="L340" i="5"/>
  <c r="M340" i="5" s="1"/>
  <c r="L341" i="5"/>
  <c r="L342" i="5"/>
  <c r="L343" i="5"/>
  <c r="L344" i="5"/>
  <c r="L345" i="5"/>
  <c r="L346" i="5"/>
  <c r="L347" i="5"/>
  <c r="L348" i="5"/>
  <c r="M348" i="5" s="1"/>
  <c r="L349" i="5"/>
  <c r="L350" i="5"/>
  <c r="L351" i="5"/>
  <c r="L352" i="5"/>
  <c r="M352" i="5" s="1"/>
  <c r="L353" i="5"/>
  <c r="L354" i="5"/>
  <c r="L355" i="5"/>
  <c r="L356" i="5"/>
  <c r="L357" i="5"/>
  <c r="L358" i="5"/>
  <c r="L359" i="5"/>
  <c r="L360" i="5"/>
  <c r="M360" i="5" s="1"/>
  <c r="L361" i="5"/>
  <c r="L362" i="5"/>
  <c r="L363" i="5"/>
  <c r="L364" i="5"/>
  <c r="L365" i="5"/>
  <c r="L366" i="5"/>
  <c r="L367" i="5"/>
  <c r="L368" i="5"/>
  <c r="M368" i="5" s="1"/>
  <c r="L369" i="5"/>
  <c r="L370" i="5"/>
  <c r="L371" i="5"/>
  <c r="L372" i="5"/>
  <c r="M372" i="5" s="1"/>
  <c r="L373" i="5"/>
  <c r="L374" i="5"/>
  <c r="L375" i="5"/>
  <c r="L376" i="5"/>
  <c r="L377" i="5"/>
  <c r="L378" i="5"/>
  <c r="L379" i="5"/>
  <c r="L380" i="5"/>
  <c r="M380" i="5" s="1"/>
  <c r="L381" i="5"/>
  <c r="L382" i="5"/>
  <c r="L383" i="5"/>
  <c r="L384" i="5"/>
  <c r="M384" i="5" s="1"/>
  <c r="L385" i="5"/>
  <c r="L386" i="5"/>
  <c r="L387" i="5"/>
  <c r="L388" i="5"/>
  <c r="L389" i="5"/>
  <c r="L390" i="5"/>
  <c r="L391" i="5"/>
  <c r="L392" i="5"/>
  <c r="M392" i="5" s="1"/>
  <c r="L393" i="5"/>
  <c r="L394" i="5"/>
  <c r="L395" i="5"/>
  <c r="L396" i="5"/>
  <c r="L397" i="5"/>
  <c r="L398" i="5"/>
  <c r="L399" i="5"/>
  <c r="L400" i="5"/>
  <c r="M400" i="5" s="1"/>
  <c r="L401" i="5"/>
  <c r="L402" i="5"/>
  <c r="L403" i="5"/>
  <c r="L404" i="5"/>
  <c r="M404" i="5" s="1"/>
  <c r="L405" i="5"/>
  <c r="L406" i="5"/>
  <c r="L407" i="5"/>
  <c r="L408" i="5"/>
  <c r="L409" i="5"/>
  <c r="L410" i="5"/>
  <c r="L411" i="5"/>
  <c r="L412" i="5"/>
  <c r="M412" i="5" s="1"/>
  <c r="L413" i="5"/>
  <c r="L414" i="5"/>
  <c r="L415" i="5"/>
  <c r="L416" i="5"/>
  <c r="M416" i="5" s="1"/>
  <c r="L417" i="5"/>
  <c r="L418" i="5"/>
  <c r="L419" i="5"/>
  <c r="L420" i="5"/>
  <c r="L421" i="5"/>
  <c r="L422" i="5"/>
  <c r="L423" i="5"/>
  <c r="L424" i="5"/>
  <c r="M424" i="5" s="1"/>
  <c r="L425" i="5"/>
  <c r="L426" i="5"/>
  <c r="L427" i="5"/>
  <c r="L428" i="5"/>
  <c r="L429" i="5"/>
  <c r="L430" i="5"/>
  <c r="L431" i="5"/>
  <c r="L432" i="5"/>
  <c r="M432" i="5" s="1"/>
  <c r="L433" i="5"/>
  <c r="L434" i="5"/>
  <c r="L435" i="5"/>
  <c r="L436" i="5"/>
  <c r="M436" i="5" s="1"/>
  <c r="L437" i="5"/>
  <c r="L438" i="5"/>
  <c r="L439" i="5"/>
  <c r="L440" i="5"/>
  <c r="L441" i="5"/>
  <c r="L442" i="5"/>
  <c r="L443" i="5"/>
  <c r="L444" i="5"/>
  <c r="M444" i="5" s="1"/>
  <c r="L445" i="5"/>
  <c r="L446" i="5"/>
  <c r="L447" i="5"/>
  <c r="L448" i="5"/>
  <c r="M448" i="5" s="1"/>
  <c r="L449" i="5"/>
  <c r="L450" i="5"/>
  <c r="L451" i="5"/>
  <c r="L452" i="5"/>
  <c r="L453" i="5"/>
  <c r="L454" i="5"/>
  <c r="L455" i="5"/>
  <c r="L456" i="5"/>
  <c r="M456" i="5" s="1"/>
  <c r="L457" i="5"/>
  <c r="L458" i="5"/>
  <c r="L459" i="5"/>
  <c r="L460" i="5"/>
  <c r="L461" i="5"/>
  <c r="L462" i="5"/>
  <c r="L463" i="5"/>
  <c r="L464" i="5"/>
  <c r="M464" i="5" s="1"/>
  <c r="L465" i="5"/>
  <c r="L466" i="5"/>
  <c r="L467" i="5"/>
  <c r="L468" i="5"/>
  <c r="M468" i="5" s="1"/>
  <c r="L469" i="5"/>
  <c r="L470" i="5"/>
  <c r="L471" i="5"/>
  <c r="L472" i="5"/>
  <c r="L473" i="5"/>
  <c r="L474" i="5"/>
  <c r="L475" i="5"/>
  <c r="L476" i="5"/>
  <c r="M476" i="5" s="1"/>
  <c r="L477" i="5"/>
  <c r="L478" i="5"/>
  <c r="L479" i="5"/>
  <c r="L480" i="5"/>
  <c r="M480" i="5" s="1"/>
  <c r="L481" i="5"/>
  <c r="L482" i="5"/>
  <c r="L483" i="5"/>
  <c r="L484" i="5"/>
  <c r="M484" i="5" s="1"/>
  <c r="L485" i="5"/>
  <c r="L486" i="5"/>
  <c r="L487" i="5"/>
  <c r="L488" i="5"/>
  <c r="L489" i="5"/>
  <c r="L490" i="5"/>
  <c r="L491" i="5"/>
  <c r="L492" i="5"/>
  <c r="M492" i="5" s="1"/>
  <c r="L493" i="5"/>
  <c r="L494" i="5"/>
  <c r="L495" i="5"/>
  <c r="L496" i="5"/>
  <c r="M496" i="5" s="1"/>
  <c r="L5" i="5"/>
  <c r="L4" i="5"/>
  <c r="G550" i="21"/>
  <c r="G550" i="22"/>
  <c r="G550" i="23"/>
  <c r="G550" i="24"/>
  <c r="G550" i="25"/>
  <c r="G550" i="27"/>
  <c r="G550" i="29"/>
  <c r="G550" i="20"/>
  <c r="E39" i="15"/>
  <c r="E38" i="15"/>
  <c r="E37" i="15"/>
  <c r="E36" i="15"/>
  <c r="E39" i="14"/>
  <c r="E36" i="14"/>
  <c r="E38" i="14" s="1"/>
  <c r="B7" i="1"/>
  <c r="F539" i="21"/>
  <c r="C500" i="21" s="1"/>
  <c r="F540" i="21"/>
  <c r="C501" i="21" s="1"/>
  <c r="F541" i="21"/>
  <c r="C502" i="21" s="1"/>
  <c r="G502" i="21"/>
  <c r="F542" i="21"/>
  <c r="C503" i="21" s="1"/>
  <c r="F543" i="21"/>
  <c r="C504" i="21" s="1"/>
  <c r="F544" i="21"/>
  <c r="C505" i="21" s="1"/>
  <c r="F545" i="21"/>
  <c r="C506" i="21" s="1"/>
  <c r="F546" i="21"/>
  <c r="C507" i="21" s="1"/>
  <c r="F547" i="21"/>
  <c r="C508" i="21" s="1"/>
  <c r="F548" i="21"/>
  <c r="C509" i="21" s="1"/>
  <c r="F549" i="21"/>
  <c r="C510" i="21" s="1"/>
  <c r="F550" i="21"/>
  <c r="C511" i="21" s="1"/>
  <c r="F511" i="21" s="1"/>
  <c r="F551" i="21"/>
  <c r="C512" i="21" s="1"/>
  <c r="F552" i="21"/>
  <c r="C513" i="21" s="1"/>
  <c r="F553" i="21"/>
  <c r="C514" i="21" s="1"/>
  <c r="G514" i="21" s="1"/>
  <c r="H36" i="15"/>
  <c r="H37" i="15"/>
  <c r="H38" i="15"/>
  <c r="F502" i="21"/>
  <c r="H39" i="15"/>
  <c r="H40" i="15"/>
  <c r="E40" i="15"/>
  <c r="G40" i="15" s="1"/>
  <c r="H41" i="15"/>
  <c r="I41" i="15" s="1"/>
  <c r="G41" i="15"/>
  <c r="H42" i="15"/>
  <c r="I42" i="15" s="1"/>
  <c r="G42" i="15"/>
  <c r="H43" i="15"/>
  <c r="I43" i="15" s="1"/>
  <c r="G43" i="15"/>
  <c r="H47" i="15"/>
  <c r="H48" i="15"/>
  <c r="H49" i="15"/>
  <c r="H50" i="15"/>
  <c r="H51" i="15"/>
  <c r="H52" i="15"/>
  <c r="H53" i="15"/>
  <c r="I53" i="15" s="1"/>
  <c r="G53" i="15"/>
  <c r="H54" i="15"/>
  <c r="I54" i="15" s="1"/>
  <c r="G54" i="15"/>
  <c r="H55" i="15"/>
  <c r="I55" i="15" s="1"/>
  <c r="G55" i="15"/>
  <c r="H56" i="15"/>
  <c r="I56" i="15" s="1"/>
  <c r="G56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I14" i="15"/>
  <c r="H22" i="15"/>
  <c r="H23" i="15"/>
  <c r="E23" i="15"/>
  <c r="G23" i="15" s="1"/>
  <c r="H24" i="15"/>
  <c r="E24" i="15"/>
  <c r="G24" i="15" s="1"/>
  <c r="H25" i="15"/>
  <c r="E25" i="15"/>
  <c r="G25" i="15" s="1"/>
  <c r="H26" i="15"/>
  <c r="E26" i="15"/>
  <c r="G26" i="15" s="1"/>
  <c r="H27" i="15"/>
  <c r="E27" i="15"/>
  <c r="G27" i="15" s="1"/>
  <c r="H28" i="15"/>
  <c r="E28" i="15"/>
  <c r="G28" i="15" s="1"/>
  <c r="H29" i="15"/>
  <c r="E29" i="15"/>
  <c r="G29" i="15" s="1"/>
  <c r="H30" i="15"/>
  <c r="E30" i="15"/>
  <c r="G30" i="15" s="1"/>
  <c r="H31" i="15"/>
  <c r="E31" i="15"/>
  <c r="G31" i="15" s="1"/>
  <c r="H32" i="15"/>
  <c r="E32" i="15"/>
  <c r="G32" i="15" s="1"/>
  <c r="I60" i="15"/>
  <c r="I61" i="15"/>
  <c r="I62" i="15"/>
  <c r="I63" i="15"/>
  <c r="I64" i="15"/>
  <c r="I65" i="15"/>
  <c r="I66" i="15"/>
  <c r="B8" i="1"/>
  <c r="F539" i="22"/>
  <c r="C500" i="22"/>
  <c r="G500" i="22" s="1"/>
  <c r="F540" i="22"/>
  <c r="C501" i="22" s="1"/>
  <c r="F541" i="22"/>
  <c r="C502" i="22"/>
  <c r="G502" i="22" s="1"/>
  <c r="F542" i="22"/>
  <c r="C503" i="22" s="1"/>
  <c r="F543" i="22"/>
  <c r="C504" i="22" s="1"/>
  <c r="F544" i="22"/>
  <c r="C505" i="22"/>
  <c r="G505" i="22" s="1"/>
  <c r="F545" i="22"/>
  <c r="C506" i="22"/>
  <c r="G506" i="22" s="1"/>
  <c r="F546" i="22"/>
  <c r="C507" i="22" s="1"/>
  <c r="F547" i="22"/>
  <c r="C508" i="22" s="1"/>
  <c r="F548" i="22"/>
  <c r="C509" i="22"/>
  <c r="G509" i="22" s="1"/>
  <c r="F549" i="22"/>
  <c r="C510" i="22"/>
  <c r="G510" i="22" s="1"/>
  <c r="F550" i="22"/>
  <c r="C511" i="22" s="1"/>
  <c r="F551" i="22"/>
  <c r="C512" i="22"/>
  <c r="G512" i="22" s="1"/>
  <c r="F552" i="22"/>
  <c r="C513" i="22" s="1"/>
  <c r="F553" i="22"/>
  <c r="C514" i="22" s="1"/>
  <c r="H36" i="16"/>
  <c r="H37" i="16"/>
  <c r="H38" i="16"/>
  <c r="F500" i="22"/>
  <c r="F502" i="22"/>
  <c r="F505" i="22"/>
  <c r="F506" i="22"/>
  <c r="F509" i="22"/>
  <c r="F510" i="22"/>
  <c r="H39" i="16"/>
  <c r="H40" i="16"/>
  <c r="E40" i="16"/>
  <c r="G40" i="16" s="1"/>
  <c r="H41" i="16"/>
  <c r="I41" i="16" s="1"/>
  <c r="G41" i="16"/>
  <c r="H42" i="16"/>
  <c r="I42" i="16" s="1"/>
  <c r="G42" i="16"/>
  <c r="H43" i="16"/>
  <c r="I43" i="16" s="1"/>
  <c r="G43" i="16"/>
  <c r="H47" i="16"/>
  <c r="H48" i="16"/>
  <c r="H49" i="16"/>
  <c r="H50" i="16"/>
  <c r="H51" i="16"/>
  <c r="H52" i="16"/>
  <c r="H53" i="16"/>
  <c r="I53" i="16" s="1"/>
  <c r="G53" i="16"/>
  <c r="H54" i="16"/>
  <c r="I54" i="16" s="1"/>
  <c r="G54" i="16"/>
  <c r="H55" i="16"/>
  <c r="I55" i="16" s="1"/>
  <c r="G55" i="16"/>
  <c r="H56" i="16"/>
  <c r="I56" i="16" s="1"/>
  <c r="G56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I14" i="16"/>
  <c r="H22" i="16"/>
  <c r="H23" i="16"/>
  <c r="E23" i="16"/>
  <c r="G23" i="16" s="1"/>
  <c r="H24" i="16"/>
  <c r="E24" i="16"/>
  <c r="G24" i="16" s="1"/>
  <c r="H25" i="16"/>
  <c r="E25" i="16"/>
  <c r="G25" i="16" s="1"/>
  <c r="H26" i="16"/>
  <c r="E26" i="16"/>
  <c r="G26" i="16" s="1"/>
  <c r="H27" i="16"/>
  <c r="E27" i="16"/>
  <c r="G27" i="16" s="1"/>
  <c r="H28" i="16"/>
  <c r="E28" i="16"/>
  <c r="G28" i="16" s="1"/>
  <c r="H29" i="16"/>
  <c r="E29" i="16"/>
  <c r="G29" i="16" s="1"/>
  <c r="H30" i="16"/>
  <c r="E30" i="16"/>
  <c r="G30" i="16" s="1"/>
  <c r="H31" i="16"/>
  <c r="E31" i="16"/>
  <c r="G31" i="16" s="1"/>
  <c r="H32" i="16"/>
  <c r="E32" i="16"/>
  <c r="G32" i="16" s="1"/>
  <c r="I60" i="16"/>
  <c r="I61" i="16"/>
  <c r="I62" i="16"/>
  <c r="I63" i="16"/>
  <c r="I64" i="16"/>
  <c r="I65" i="16"/>
  <c r="I66" i="16"/>
  <c r="B9" i="1"/>
  <c r="F539" i="23"/>
  <c r="C500" i="23" s="1"/>
  <c r="F540" i="23"/>
  <c r="C501" i="23" s="1"/>
  <c r="F541" i="23"/>
  <c r="C502" i="23" s="1"/>
  <c r="F542" i="23"/>
  <c r="C503" i="23" s="1"/>
  <c r="F543" i="23"/>
  <c r="C504" i="23" s="1"/>
  <c r="F544" i="23"/>
  <c r="C505" i="23" s="1"/>
  <c r="F545" i="23"/>
  <c r="C506" i="23" s="1"/>
  <c r="F546" i="23"/>
  <c r="C507" i="23"/>
  <c r="G507" i="23" s="1"/>
  <c r="F547" i="23"/>
  <c r="C508" i="23"/>
  <c r="G508" i="23" s="1"/>
  <c r="F548" i="23"/>
  <c r="C509" i="23" s="1"/>
  <c r="F549" i="23"/>
  <c r="C510" i="23" s="1"/>
  <c r="F550" i="23"/>
  <c r="C511" i="23" s="1"/>
  <c r="G511" i="23" s="1"/>
  <c r="F551" i="23"/>
  <c r="C512" i="23"/>
  <c r="F512" i="23" s="1"/>
  <c r="F552" i="23"/>
  <c r="C513" i="23" s="1"/>
  <c r="F553" i="23"/>
  <c r="C514" i="23" s="1"/>
  <c r="H36" i="17"/>
  <c r="H37" i="17"/>
  <c r="H38" i="17"/>
  <c r="H39" i="17"/>
  <c r="H40" i="17"/>
  <c r="E40" i="17"/>
  <c r="G40" i="17" s="1"/>
  <c r="H41" i="17"/>
  <c r="I41" i="17" s="1"/>
  <c r="G41" i="17"/>
  <c r="H42" i="17"/>
  <c r="I42" i="17" s="1"/>
  <c r="G42" i="17"/>
  <c r="H43" i="17"/>
  <c r="I43" i="17" s="1"/>
  <c r="G43" i="17"/>
  <c r="H47" i="17"/>
  <c r="H48" i="17"/>
  <c r="H49" i="17"/>
  <c r="H50" i="17"/>
  <c r="H51" i="17"/>
  <c r="H52" i="17"/>
  <c r="H53" i="17"/>
  <c r="I53" i="17" s="1"/>
  <c r="G53" i="17"/>
  <c r="H54" i="17"/>
  <c r="I54" i="17" s="1"/>
  <c r="G54" i="17"/>
  <c r="H55" i="17"/>
  <c r="I55" i="17" s="1"/>
  <c r="G55" i="17"/>
  <c r="H56" i="17"/>
  <c r="I56" i="17" s="1"/>
  <c r="G56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I14" i="17"/>
  <c r="H22" i="17"/>
  <c r="H23" i="17"/>
  <c r="E23" i="17"/>
  <c r="G23" i="17" s="1"/>
  <c r="H24" i="17"/>
  <c r="E24" i="17"/>
  <c r="G24" i="17" s="1"/>
  <c r="H25" i="17"/>
  <c r="E25" i="17"/>
  <c r="G25" i="17" s="1"/>
  <c r="H26" i="17"/>
  <c r="E26" i="17"/>
  <c r="G26" i="17" s="1"/>
  <c r="H27" i="17"/>
  <c r="E27" i="17"/>
  <c r="G27" i="17" s="1"/>
  <c r="H28" i="17"/>
  <c r="E28" i="17"/>
  <c r="G28" i="17" s="1"/>
  <c r="H29" i="17"/>
  <c r="E29" i="17"/>
  <c r="G29" i="17" s="1"/>
  <c r="H30" i="17"/>
  <c r="E30" i="17"/>
  <c r="G30" i="17" s="1"/>
  <c r="H31" i="17"/>
  <c r="E31" i="17"/>
  <c r="G31" i="17" s="1"/>
  <c r="H32" i="17"/>
  <c r="E32" i="17"/>
  <c r="G32" i="17" s="1"/>
  <c r="I60" i="17"/>
  <c r="I61" i="17"/>
  <c r="I62" i="17"/>
  <c r="I63" i="17"/>
  <c r="I64" i="17"/>
  <c r="I65" i="17"/>
  <c r="I66" i="17"/>
  <c r="B10" i="1"/>
  <c r="F539" i="24"/>
  <c r="C500" i="24" s="1"/>
  <c r="F540" i="24"/>
  <c r="C501" i="24"/>
  <c r="G501" i="24" s="1"/>
  <c r="F541" i="24"/>
  <c r="C502" i="24" s="1"/>
  <c r="F542" i="24"/>
  <c r="C503" i="24"/>
  <c r="F503" i="24" s="1"/>
  <c r="F543" i="24"/>
  <c r="C504" i="24" s="1"/>
  <c r="F544" i="24"/>
  <c r="C505" i="24" s="1"/>
  <c r="F545" i="24"/>
  <c r="C506" i="24" s="1"/>
  <c r="F546" i="24"/>
  <c r="C507" i="24" s="1"/>
  <c r="F547" i="24"/>
  <c r="C508" i="24" s="1"/>
  <c r="F548" i="24"/>
  <c r="C509" i="24" s="1"/>
  <c r="F549" i="24"/>
  <c r="C510" i="24"/>
  <c r="G510" i="24" s="1"/>
  <c r="F550" i="24"/>
  <c r="C511" i="24" s="1"/>
  <c r="F551" i="24"/>
  <c r="C512" i="24" s="1"/>
  <c r="F552" i="24"/>
  <c r="C513" i="24" s="1"/>
  <c r="G513" i="24" s="1"/>
  <c r="F553" i="24"/>
  <c r="C514" i="24"/>
  <c r="H36" i="18"/>
  <c r="H37" i="18"/>
  <c r="H38" i="18"/>
  <c r="H39" i="18"/>
  <c r="H40" i="18"/>
  <c r="E40" i="18"/>
  <c r="G40" i="18" s="1"/>
  <c r="H41" i="18"/>
  <c r="I41" i="18" s="1"/>
  <c r="G41" i="18"/>
  <c r="H42" i="18"/>
  <c r="I42" i="18" s="1"/>
  <c r="G42" i="18"/>
  <c r="H43" i="18"/>
  <c r="I43" i="18" s="1"/>
  <c r="G43" i="18"/>
  <c r="H47" i="18"/>
  <c r="H48" i="18"/>
  <c r="H49" i="18"/>
  <c r="H50" i="18"/>
  <c r="H51" i="18"/>
  <c r="H52" i="18"/>
  <c r="H53" i="18"/>
  <c r="I53" i="18" s="1"/>
  <c r="G53" i="18"/>
  <c r="H54" i="18"/>
  <c r="I54" i="18" s="1"/>
  <c r="G54" i="18"/>
  <c r="H55" i="18"/>
  <c r="I55" i="18" s="1"/>
  <c r="G55" i="18"/>
  <c r="H56" i="18"/>
  <c r="I56" i="18" s="1"/>
  <c r="G56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I14" i="18"/>
  <c r="H22" i="18"/>
  <c r="H23" i="18"/>
  <c r="E23" i="18"/>
  <c r="G23" i="18" s="1"/>
  <c r="H24" i="18"/>
  <c r="E24" i="18"/>
  <c r="G24" i="18" s="1"/>
  <c r="H25" i="18"/>
  <c r="E25" i="18"/>
  <c r="G25" i="18" s="1"/>
  <c r="H26" i="18"/>
  <c r="E26" i="18"/>
  <c r="G26" i="18" s="1"/>
  <c r="H27" i="18"/>
  <c r="E27" i="18"/>
  <c r="G27" i="18" s="1"/>
  <c r="H28" i="18"/>
  <c r="E28" i="18"/>
  <c r="G28" i="18" s="1"/>
  <c r="H29" i="18"/>
  <c r="E29" i="18"/>
  <c r="G29" i="18" s="1"/>
  <c r="H30" i="18"/>
  <c r="E30" i="18"/>
  <c r="G30" i="18" s="1"/>
  <c r="H31" i="18"/>
  <c r="E31" i="18"/>
  <c r="G31" i="18" s="1"/>
  <c r="H32" i="18"/>
  <c r="E32" i="18"/>
  <c r="G32" i="18" s="1"/>
  <c r="I60" i="18"/>
  <c r="I61" i="18"/>
  <c r="I62" i="18"/>
  <c r="I63" i="18"/>
  <c r="I64" i="18"/>
  <c r="I65" i="18"/>
  <c r="I66" i="18"/>
  <c r="B11" i="1"/>
  <c r="F539" i="25"/>
  <c r="C500" i="25"/>
  <c r="G500" i="25"/>
  <c r="F540" i="25"/>
  <c r="C501" i="25"/>
  <c r="G501" i="25"/>
  <c r="F541" i="25"/>
  <c r="C502" i="25" s="1"/>
  <c r="F502" i="25" s="1"/>
  <c r="F542" i="25"/>
  <c r="C503" i="25"/>
  <c r="G503" i="25"/>
  <c r="F543" i="25"/>
  <c r="C504" i="25"/>
  <c r="G504" i="25" s="1"/>
  <c r="F544" i="25"/>
  <c r="C505" i="25" s="1"/>
  <c r="F545" i="25"/>
  <c r="C506" i="25" s="1"/>
  <c r="F546" i="25"/>
  <c r="C507" i="25" s="1"/>
  <c r="F547" i="25"/>
  <c r="C508" i="25" s="1"/>
  <c r="F548" i="25"/>
  <c r="C509" i="25" s="1"/>
  <c r="F549" i="25"/>
  <c r="C510" i="25"/>
  <c r="G510" i="25" s="1"/>
  <c r="F550" i="25"/>
  <c r="C511" i="25" s="1"/>
  <c r="F551" i="25"/>
  <c r="C512" i="25" s="1"/>
  <c r="F552" i="25"/>
  <c r="C513" i="25" s="1"/>
  <c r="G513" i="25" s="1"/>
  <c r="F553" i="25"/>
  <c r="C514" i="25" s="1"/>
  <c r="H514" i="25" s="1"/>
  <c r="H36" i="19"/>
  <c r="H37" i="19"/>
  <c r="H38" i="19"/>
  <c r="F500" i="25"/>
  <c r="F501" i="25"/>
  <c r="F503" i="25"/>
  <c r="F504" i="25"/>
  <c r="H39" i="19"/>
  <c r="H40" i="19"/>
  <c r="E40" i="19"/>
  <c r="G40" i="19" s="1"/>
  <c r="H41" i="19"/>
  <c r="I41" i="19" s="1"/>
  <c r="G41" i="19"/>
  <c r="H42" i="19"/>
  <c r="I42" i="19" s="1"/>
  <c r="G42" i="19"/>
  <c r="H43" i="19"/>
  <c r="I43" i="19" s="1"/>
  <c r="G43" i="19"/>
  <c r="H47" i="19"/>
  <c r="H48" i="19"/>
  <c r="H49" i="19"/>
  <c r="H50" i="19"/>
  <c r="H51" i="19"/>
  <c r="H52" i="19"/>
  <c r="H53" i="19"/>
  <c r="I53" i="19" s="1"/>
  <c r="G53" i="19"/>
  <c r="H54" i="19"/>
  <c r="I54" i="19" s="1"/>
  <c r="G54" i="19"/>
  <c r="H55" i="19"/>
  <c r="I55" i="19" s="1"/>
  <c r="G55" i="19"/>
  <c r="H56" i="19"/>
  <c r="I56" i="19" s="1"/>
  <c r="G56" i="19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E100" i="19"/>
  <c r="I14" i="19"/>
  <c r="H22" i="19"/>
  <c r="H23" i="19"/>
  <c r="E23" i="19"/>
  <c r="G23" i="19" s="1"/>
  <c r="H24" i="19"/>
  <c r="E24" i="19"/>
  <c r="G24" i="19" s="1"/>
  <c r="H25" i="19"/>
  <c r="E25" i="19"/>
  <c r="G25" i="19" s="1"/>
  <c r="H26" i="19"/>
  <c r="E26" i="19"/>
  <c r="G26" i="19" s="1"/>
  <c r="H27" i="19"/>
  <c r="E27" i="19"/>
  <c r="G27" i="19" s="1"/>
  <c r="H28" i="19"/>
  <c r="E28" i="19"/>
  <c r="G28" i="19" s="1"/>
  <c r="H29" i="19"/>
  <c r="E29" i="19"/>
  <c r="G29" i="19" s="1"/>
  <c r="H30" i="19"/>
  <c r="E30" i="19"/>
  <c r="G30" i="19" s="1"/>
  <c r="H31" i="19"/>
  <c r="E31" i="19"/>
  <c r="G31" i="19" s="1"/>
  <c r="H32" i="19"/>
  <c r="E32" i="19"/>
  <c r="G32" i="19" s="1"/>
  <c r="I60" i="19"/>
  <c r="I61" i="19"/>
  <c r="I62" i="19"/>
  <c r="I63" i="19"/>
  <c r="I64" i="19"/>
  <c r="I65" i="19"/>
  <c r="I66" i="19"/>
  <c r="B12" i="1"/>
  <c r="F539" i="27"/>
  <c r="C500" i="27" s="1"/>
  <c r="F540" i="27"/>
  <c r="C501" i="27" s="1"/>
  <c r="F541" i="27"/>
  <c r="C502" i="27" s="1"/>
  <c r="F502" i="27" s="1"/>
  <c r="F542" i="27"/>
  <c r="C503" i="27" s="1"/>
  <c r="F543" i="27"/>
  <c r="C504" i="27" s="1"/>
  <c r="F544" i="27"/>
  <c r="C505" i="27" s="1"/>
  <c r="F545" i="27"/>
  <c r="C506" i="27" s="1"/>
  <c r="F546" i="27"/>
  <c r="F547" i="27"/>
  <c r="C508" i="27" s="1"/>
  <c r="F548" i="27"/>
  <c r="C509" i="27" s="1"/>
  <c r="F549" i="27"/>
  <c r="C510" i="27" s="1"/>
  <c r="F550" i="27"/>
  <c r="F551" i="27"/>
  <c r="C512" i="27" s="1"/>
  <c r="F552" i="27"/>
  <c r="C513" i="27" s="1"/>
  <c r="G513" i="27" s="1"/>
  <c r="F553" i="27"/>
  <c r="C514" i="27" s="1"/>
  <c r="H36" i="26"/>
  <c r="H37" i="26"/>
  <c r="H38" i="26"/>
  <c r="H39" i="26"/>
  <c r="H40" i="26"/>
  <c r="E40" i="26"/>
  <c r="G40" i="26" s="1"/>
  <c r="H41" i="26"/>
  <c r="I41" i="26" s="1"/>
  <c r="G41" i="26"/>
  <c r="H42" i="26"/>
  <c r="I42" i="26" s="1"/>
  <c r="G42" i="26"/>
  <c r="H43" i="26"/>
  <c r="I43" i="26" s="1"/>
  <c r="G43" i="26"/>
  <c r="H47" i="26"/>
  <c r="H48" i="26"/>
  <c r="H49" i="26"/>
  <c r="H50" i="26"/>
  <c r="H51" i="26"/>
  <c r="H52" i="26"/>
  <c r="H53" i="26"/>
  <c r="I53" i="26" s="1"/>
  <c r="G53" i="26"/>
  <c r="H54" i="26"/>
  <c r="I54" i="26" s="1"/>
  <c r="G54" i="26"/>
  <c r="H55" i="26"/>
  <c r="I55" i="26" s="1"/>
  <c r="G55" i="26"/>
  <c r="H56" i="26"/>
  <c r="I56" i="26" s="1"/>
  <c r="G56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I14" i="26"/>
  <c r="H22" i="26"/>
  <c r="G23" i="26"/>
  <c r="H24" i="26"/>
  <c r="E24" i="26"/>
  <c r="G24" i="26" s="1"/>
  <c r="H25" i="26"/>
  <c r="E25" i="26"/>
  <c r="G25" i="26" s="1"/>
  <c r="H26" i="26"/>
  <c r="E26" i="26"/>
  <c r="G26" i="26" s="1"/>
  <c r="H27" i="26"/>
  <c r="E27" i="26"/>
  <c r="G27" i="26" s="1"/>
  <c r="H28" i="26"/>
  <c r="E28" i="26"/>
  <c r="G28" i="26" s="1"/>
  <c r="H29" i="26"/>
  <c r="E29" i="26"/>
  <c r="G29" i="26" s="1"/>
  <c r="H30" i="26"/>
  <c r="E30" i="26"/>
  <c r="G30" i="26" s="1"/>
  <c r="H31" i="26"/>
  <c r="E31" i="26"/>
  <c r="G31" i="26" s="1"/>
  <c r="H32" i="26"/>
  <c r="E32" i="26"/>
  <c r="G32" i="26" s="1"/>
  <c r="I60" i="26"/>
  <c r="I61" i="26"/>
  <c r="I62" i="26"/>
  <c r="I63" i="26"/>
  <c r="I64" i="26"/>
  <c r="I65" i="26"/>
  <c r="I66" i="26"/>
  <c r="B13" i="1"/>
  <c r="F539" i="29"/>
  <c r="C500" i="29" s="1"/>
  <c r="F540" i="29"/>
  <c r="C501" i="29" s="1"/>
  <c r="F541" i="29"/>
  <c r="C502" i="29" s="1"/>
  <c r="G502" i="29" s="1"/>
  <c r="F542" i="29"/>
  <c r="C503" i="29"/>
  <c r="G503" i="29" s="1"/>
  <c r="F543" i="29"/>
  <c r="C504" i="29"/>
  <c r="G504" i="29" s="1"/>
  <c r="K504" i="29" s="1"/>
  <c r="F544" i="29"/>
  <c r="C505" i="29" s="1"/>
  <c r="F545" i="29"/>
  <c r="C506" i="29" s="1"/>
  <c r="F546" i="29"/>
  <c r="C507" i="29"/>
  <c r="G507" i="29" s="1"/>
  <c r="F547" i="29"/>
  <c r="C508" i="29"/>
  <c r="G508" i="29" s="1"/>
  <c r="F548" i="29"/>
  <c r="C509" i="29" s="1"/>
  <c r="F549" i="29"/>
  <c r="C510" i="29"/>
  <c r="F510" i="29" s="1"/>
  <c r="F550" i="29"/>
  <c r="C511" i="29" s="1"/>
  <c r="G511" i="29" s="1"/>
  <c r="F551" i="29"/>
  <c r="C512" i="29" s="1"/>
  <c r="F552" i="29"/>
  <c r="C513" i="29" s="1"/>
  <c r="F553" i="29"/>
  <c r="C514" i="29" s="1"/>
  <c r="G514" i="29" s="1"/>
  <c r="H36" i="28"/>
  <c r="H37" i="28"/>
  <c r="H38" i="28"/>
  <c r="F504" i="29"/>
  <c r="F508" i="29"/>
  <c r="H39" i="28"/>
  <c r="H40" i="28"/>
  <c r="E40" i="28"/>
  <c r="G40" i="28" s="1"/>
  <c r="H41" i="28"/>
  <c r="I41" i="28" s="1"/>
  <c r="G41" i="28"/>
  <c r="H42" i="28"/>
  <c r="I42" i="28" s="1"/>
  <c r="G42" i="28"/>
  <c r="H43" i="28"/>
  <c r="I43" i="28" s="1"/>
  <c r="G43" i="28"/>
  <c r="H47" i="28"/>
  <c r="H48" i="28"/>
  <c r="H49" i="28"/>
  <c r="H50" i="28"/>
  <c r="H51" i="28"/>
  <c r="H52" i="28"/>
  <c r="H53" i="28"/>
  <c r="I53" i="28" s="1"/>
  <c r="G53" i="28"/>
  <c r="H54" i="28"/>
  <c r="I54" i="28" s="1"/>
  <c r="G54" i="28"/>
  <c r="H55" i="28"/>
  <c r="I55" i="28" s="1"/>
  <c r="G55" i="28"/>
  <c r="H56" i="28"/>
  <c r="I56" i="28" s="1"/>
  <c r="G56" i="28"/>
  <c r="E85" i="28"/>
  <c r="E86" i="28"/>
  <c r="E87" i="28"/>
  <c r="E88" i="28"/>
  <c r="E89" i="28"/>
  <c r="E90" i="28"/>
  <c r="E91" i="28"/>
  <c r="E92" i="28"/>
  <c r="E93" i="28"/>
  <c r="E94" i="28"/>
  <c r="E95" i="28"/>
  <c r="E96" i="28"/>
  <c r="E97" i="28"/>
  <c r="E98" i="28"/>
  <c r="E99" i="28"/>
  <c r="E100" i="28"/>
  <c r="I14" i="28"/>
  <c r="H22" i="28"/>
  <c r="H23" i="28"/>
  <c r="G23" i="28"/>
  <c r="H24" i="28"/>
  <c r="E24" i="28"/>
  <c r="G24" i="28" s="1"/>
  <c r="H25" i="28"/>
  <c r="E25" i="28"/>
  <c r="G25" i="28" s="1"/>
  <c r="H26" i="28"/>
  <c r="E26" i="28"/>
  <c r="G26" i="28" s="1"/>
  <c r="H27" i="28"/>
  <c r="E27" i="28"/>
  <c r="G27" i="28" s="1"/>
  <c r="H28" i="28"/>
  <c r="E28" i="28"/>
  <c r="G28" i="28" s="1"/>
  <c r="H29" i="28"/>
  <c r="E29" i="28"/>
  <c r="G29" i="28" s="1"/>
  <c r="H30" i="28"/>
  <c r="E30" i="28"/>
  <c r="G30" i="28" s="1"/>
  <c r="H31" i="28"/>
  <c r="E31" i="28"/>
  <c r="G31" i="28" s="1"/>
  <c r="H32" i="28"/>
  <c r="E32" i="28"/>
  <c r="G32" i="28" s="1"/>
  <c r="I60" i="28"/>
  <c r="I61" i="28"/>
  <c r="I62" i="28"/>
  <c r="I63" i="28"/>
  <c r="I64" i="28"/>
  <c r="I65" i="28"/>
  <c r="I66" i="28"/>
  <c r="B14" i="1"/>
  <c r="F539" i="31"/>
  <c r="C500" i="31" s="1"/>
  <c r="F540" i="31"/>
  <c r="C501" i="31" s="1"/>
  <c r="F541" i="31"/>
  <c r="C502" i="31" s="1"/>
  <c r="F542" i="31"/>
  <c r="C503" i="31"/>
  <c r="F503" i="31" s="1"/>
  <c r="G503" i="31"/>
  <c r="F543" i="31"/>
  <c r="C504" i="31"/>
  <c r="G504" i="31" s="1"/>
  <c r="F544" i="31"/>
  <c r="C505" i="31" s="1"/>
  <c r="F545" i="31"/>
  <c r="C506" i="31"/>
  <c r="G506" i="31"/>
  <c r="F546" i="31"/>
  <c r="C507" i="31" s="1"/>
  <c r="F547" i="31"/>
  <c r="C508" i="31"/>
  <c r="G508" i="31" s="1"/>
  <c r="F548" i="31"/>
  <c r="C509" i="31"/>
  <c r="G509" i="31" s="1"/>
  <c r="F549" i="31"/>
  <c r="C510" i="31" s="1"/>
  <c r="F550" i="31"/>
  <c r="C511" i="31" s="1"/>
  <c r="F551" i="31"/>
  <c r="C512" i="31"/>
  <c r="F512" i="31" s="1"/>
  <c r="G512" i="31"/>
  <c r="F552" i="31"/>
  <c r="C513" i="31" s="1"/>
  <c r="F553" i="31"/>
  <c r="C514" i="31" s="1"/>
  <c r="G514" i="31" s="1"/>
  <c r="H36" i="30"/>
  <c r="H37" i="30"/>
  <c r="H38" i="30"/>
  <c r="F506" i="31"/>
  <c r="F508" i="31"/>
  <c r="F509" i="31"/>
  <c r="F514" i="31"/>
  <c r="H39" i="30"/>
  <c r="H40" i="30"/>
  <c r="E40" i="30"/>
  <c r="G40" i="30" s="1"/>
  <c r="H41" i="30"/>
  <c r="I41" i="30" s="1"/>
  <c r="G41" i="30"/>
  <c r="H42" i="30"/>
  <c r="I42" i="30" s="1"/>
  <c r="G42" i="30"/>
  <c r="H43" i="30"/>
  <c r="I43" i="30" s="1"/>
  <c r="G43" i="30"/>
  <c r="H47" i="30"/>
  <c r="H48" i="30"/>
  <c r="H49" i="30"/>
  <c r="H50" i="30"/>
  <c r="H51" i="30"/>
  <c r="H52" i="30"/>
  <c r="H53" i="30"/>
  <c r="I53" i="30" s="1"/>
  <c r="G53" i="30"/>
  <c r="H54" i="30"/>
  <c r="I54" i="30" s="1"/>
  <c r="G54" i="30"/>
  <c r="H55" i="30"/>
  <c r="I55" i="30" s="1"/>
  <c r="G55" i="30"/>
  <c r="H56" i="30"/>
  <c r="I56" i="30" s="1"/>
  <c r="G56" i="30"/>
  <c r="E85" i="30"/>
  <c r="E86" i="30"/>
  <c r="E87" i="30"/>
  <c r="E88" i="30"/>
  <c r="E89" i="30"/>
  <c r="E90" i="30"/>
  <c r="E91" i="30"/>
  <c r="E92" i="30"/>
  <c r="E93" i="30"/>
  <c r="E94" i="30"/>
  <c r="E95" i="30"/>
  <c r="E96" i="30"/>
  <c r="E97" i="30"/>
  <c r="E98" i="30"/>
  <c r="E99" i="30"/>
  <c r="E100" i="30"/>
  <c r="I14" i="30"/>
  <c r="H22" i="30"/>
  <c r="H23" i="30"/>
  <c r="E23" i="30"/>
  <c r="G23" i="30" s="1"/>
  <c r="H24" i="30"/>
  <c r="E24" i="30"/>
  <c r="G24" i="30" s="1"/>
  <c r="H25" i="30"/>
  <c r="E25" i="30"/>
  <c r="G25" i="30" s="1"/>
  <c r="H26" i="30"/>
  <c r="E26" i="30"/>
  <c r="G26" i="30" s="1"/>
  <c r="H27" i="30"/>
  <c r="E27" i="30"/>
  <c r="G27" i="30" s="1"/>
  <c r="H28" i="30"/>
  <c r="E28" i="30"/>
  <c r="G28" i="30" s="1"/>
  <c r="H29" i="30"/>
  <c r="E29" i="30"/>
  <c r="G29" i="30" s="1"/>
  <c r="H30" i="30"/>
  <c r="E30" i="30"/>
  <c r="G30" i="30" s="1"/>
  <c r="H31" i="30"/>
  <c r="E31" i="30"/>
  <c r="G31" i="30" s="1"/>
  <c r="H32" i="30"/>
  <c r="E32" i="30"/>
  <c r="G32" i="30" s="1"/>
  <c r="I60" i="30"/>
  <c r="I61" i="30"/>
  <c r="I62" i="30"/>
  <c r="I63" i="30"/>
  <c r="I64" i="30"/>
  <c r="I65" i="30"/>
  <c r="I66" i="30"/>
  <c r="B15" i="1"/>
  <c r="F539" i="33"/>
  <c r="C500" i="33"/>
  <c r="G500" i="33"/>
  <c r="F540" i="33"/>
  <c r="C501" i="33" s="1"/>
  <c r="F541" i="33"/>
  <c r="C502" i="33" s="1"/>
  <c r="F542" i="33"/>
  <c r="C503" i="33"/>
  <c r="F503" i="33" s="1"/>
  <c r="F543" i="33"/>
  <c r="C504" i="33"/>
  <c r="G504" i="33"/>
  <c r="F544" i="33"/>
  <c r="C505" i="33"/>
  <c r="G505" i="33" s="1"/>
  <c r="F545" i="33"/>
  <c r="C506" i="33"/>
  <c r="F506" i="33" s="1"/>
  <c r="G506" i="33"/>
  <c r="F546" i="33"/>
  <c r="C507" i="33" s="1"/>
  <c r="F547" i="33"/>
  <c r="C508" i="33" s="1"/>
  <c r="F548" i="33"/>
  <c r="C509" i="33" s="1"/>
  <c r="F549" i="33"/>
  <c r="C510" i="33" s="1"/>
  <c r="F510" i="33" s="1"/>
  <c r="F550" i="33"/>
  <c r="C511" i="33"/>
  <c r="G511" i="33" s="1"/>
  <c r="F551" i="33"/>
  <c r="C512" i="33"/>
  <c r="G512" i="33" s="1"/>
  <c r="F552" i="33"/>
  <c r="C513" i="33" s="1"/>
  <c r="F553" i="33"/>
  <c r="C514" i="33" s="1"/>
  <c r="H36" i="32"/>
  <c r="H37" i="32"/>
  <c r="H38" i="32"/>
  <c r="F500" i="33"/>
  <c r="F504" i="33"/>
  <c r="H39" i="32"/>
  <c r="H40" i="32"/>
  <c r="E40" i="32"/>
  <c r="G40" i="32" s="1"/>
  <c r="H41" i="32"/>
  <c r="I41" i="32" s="1"/>
  <c r="G41" i="32"/>
  <c r="H42" i="32"/>
  <c r="I42" i="32" s="1"/>
  <c r="G42" i="32"/>
  <c r="H43" i="32"/>
  <c r="I43" i="32" s="1"/>
  <c r="G43" i="32"/>
  <c r="H47" i="32"/>
  <c r="H48" i="32"/>
  <c r="H49" i="32"/>
  <c r="H50" i="32"/>
  <c r="H51" i="32"/>
  <c r="H52" i="32"/>
  <c r="H53" i="32"/>
  <c r="I53" i="32" s="1"/>
  <c r="G53" i="32"/>
  <c r="H54" i="32"/>
  <c r="I54" i="32" s="1"/>
  <c r="G54" i="32"/>
  <c r="H55" i="32"/>
  <c r="I55" i="32" s="1"/>
  <c r="G55" i="32"/>
  <c r="H56" i="32"/>
  <c r="I56" i="32" s="1"/>
  <c r="G56" i="32"/>
  <c r="E85" i="32"/>
  <c r="E86" i="32"/>
  <c r="E87" i="32"/>
  <c r="E88" i="32"/>
  <c r="E89" i="32"/>
  <c r="E90" i="32"/>
  <c r="E91" i="32"/>
  <c r="E92" i="32"/>
  <c r="E93" i="32"/>
  <c r="E94" i="32"/>
  <c r="E95" i="32"/>
  <c r="E96" i="32"/>
  <c r="E97" i="32"/>
  <c r="E98" i="32"/>
  <c r="E99" i="32"/>
  <c r="E100" i="32"/>
  <c r="I14" i="32"/>
  <c r="H22" i="32"/>
  <c r="H23" i="32"/>
  <c r="E23" i="32"/>
  <c r="G23" i="32" s="1"/>
  <c r="H24" i="32"/>
  <c r="E24" i="32"/>
  <c r="G24" i="32" s="1"/>
  <c r="H25" i="32"/>
  <c r="E25" i="32"/>
  <c r="G25" i="32" s="1"/>
  <c r="H26" i="32"/>
  <c r="E26" i="32"/>
  <c r="G26" i="32" s="1"/>
  <c r="H27" i="32"/>
  <c r="E27" i="32"/>
  <c r="G27" i="32" s="1"/>
  <c r="H28" i="32"/>
  <c r="E28" i="32"/>
  <c r="G28" i="32" s="1"/>
  <c r="H29" i="32"/>
  <c r="E29" i="32"/>
  <c r="G29" i="32" s="1"/>
  <c r="H30" i="32"/>
  <c r="E30" i="32"/>
  <c r="G30" i="32" s="1"/>
  <c r="H31" i="32"/>
  <c r="E31" i="32"/>
  <c r="G31" i="32" s="1"/>
  <c r="H32" i="32"/>
  <c r="E32" i="32"/>
  <c r="G32" i="32" s="1"/>
  <c r="I60" i="32"/>
  <c r="I61" i="32"/>
  <c r="I62" i="32"/>
  <c r="I63" i="32"/>
  <c r="I64" i="32"/>
  <c r="I65" i="32"/>
  <c r="I66" i="32"/>
  <c r="B16" i="1"/>
  <c r="F539" i="35"/>
  <c r="C500" i="35"/>
  <c r="G500" i="35" s="1"/>
  <c r="F540" i="35"/>
  <c r="C501" i="35" s="1"/>
  <c r="F541" i="35"/>
  <c r="C502" i="35" s="1"/>
  <c r="F542" i="35"/>
  <c r="C503" i="35" s="1"/>
  <c r="F543" i="35"/>
  <c r="C504" i="35" s="1"/>
  <c r="F544" i="35"/>
  <c r="C505" i="35"/>
  <c r="G505" i="35" s="1"/>
  <c r="F545" i="35"/>
  <c r="C506" i="35" s="1"/>
  <c r="F546" i="35"/>
  <c r="C507" i="35"/>
  <c r="G507" i="35" s="1"/>
  <c r="F547" i="35"/>
  <c r="C508" i="35"/>
  <c r="G508" i="35" s="1"/>
  <c r="F548" i="35"/>
  <c r="C509" i="35"/>
  <c r="G509" i="35" s="1"/>
  <c r="F549" i="35"/>
  <c r="C510" i="35" s="1"/>
  <c r="F550" i="35"/>
  <c r="C511" i="35" s="1"/>
  <c r="F551" i="35"/>
  <c r="C512" i="35" s="1"/>
  <c r="F552" i="35"/>
  <c r="C513" i="35"/>
  <c r="G513" i="35"/>
  <c r="F553" i="35"/>
  <c r="C514" i="35" s="1"/>
  <c r="H36" i="34"/>
  <c r="H37" i="34"/>
  <c r="H38" i="34"/>
  <c r="F500" i="35"/>
  <c r="F508" i="35"/>
  <c r="F513" i="35"/>
  <c r="H39" i="34"/>
  <c r="H40" i="34"/>
  <c r="E40" i="34"/>
  <c r="G40" i="34" s="1"/>
  <c r="H41" i="34"/>
  <c r="I41" i="34" s="1"/>
  <c r="G41" i="34"/>
  <c r="H42" i="34"/>
  <c r="I42" i="34" s="1"/>
  <c r="G42" i="34"/>
  <c r="H43" i="34"/>
  <c r="I43" i="34" s="1"/>
  <c r="G43" i="34"/>
  <c r="H47" i="34"/>
  <c r="H48" i="34"/>
  <c r="H49" i="34"/>
  <c r="H50" i="34"/>
  <c r="H51" i="34"/>
  <c r="H52" i="34"/>
  <c r="H53" i="34"/>
  <c r="I53" i="34" s="1"/>
  <c r="G53" i="34"/>
  <c r="H54" i="34"/>
  <c r="I54" i="34" s="1"/>
  <c r="G54" i="34"/>
  <c r="H55" i="34"/>
  <c r="I55" i="34" s="1"/>
  <c r="G55" i="34"/>
  <c r="H56" i="34"/>
  <c r="I56" i="34" s="1"/>
  <c r="G56" i="34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E100" i="34"/>
  <c r="I14" i="34"/>
  <c r="H22" i="34"/>
  <c r="H23" i="34"/>
  <c r="E23" i="34"/>
  <c r="G23" i="34" s="1"/>
  <c r="H24" i="34"/>
  <c r="E24" i="34"/>
  <c r="G24" i="34" s="1"/>
  <c r="H25" i="34"/>
  <c r="E25" i="34"/>
  <c r="G25" i="34" s="1"/>
  <c r="H26" i="34"/>
  <c r="E26" i="34"/>
  <c r="G26" i="34" s="1"/>
  <c r="H27" i="34"/>
  <c r="E27" i="34"/>
  <c r="G27" i="34" s="1"/>
  <c r="H28" i="34"/>
  <c r="E28" i="34"/>
  <c r="G28" i="34" s="1"/>
  <c r="H29" i="34"/>
  <c r="E29" i="34"/>
  <c r="G29" i="34" s="1"/>
  <c r="H30" i="34"/>
  <c r="E30" i="34"/>
  <c r="G30" i="34" s="1"/>
  <c r="H31" i="34"/>
  <c r="E31" i="34"/>
  <c r="G31" i="34" s="1"/>
  <c r="H32" i="34"/>
  <c r="E32" i="34"/>
  <c r="G32" i="34" s="1"/>
  <c r="I60" i="34"/>
  <c r="I61" i="34"/>
  <c r="I62" i="34"/>
  <c r="I63" i="34"/>
  <c r="I64" i="34"/>
  <c r="I65" i="34"/>
  <c r="I66" i="34"/>
  <c r="B17" i="1"/>
  <c r="F539" i="37"/>
  <c r="C500" i="37" s="1"/>
  <c r="F540" i="37"/>
  <c r="C501" i="37"/>
  <c r="G501" i="37"/>
  <c r="F541" i="37"/>
  <c r="C502" i="37"/>
  <c r="G502" i="37" s="1"/>
  <c r="F542" i="37"/>
  <c r="C503" i="37"/>
  <c r="G503" i="37" s="1"/>
  <c r="F543" i="37"/>
  <c r="C504" i="37" s="1"/>
  <c r="F544" i="37"/>
  <c r="C505" i="37" s="1"/>
  <c r="F545" i="37"/>
  <c r="C506" i="37"/>
  <c r="G506" i="37" s="1"/>
  <c r="F546" i="37"/>
  <c r="C507" i="37" s="1"/>
  <c r="F547" i="37"/>
  <c r="C508" i="37"/>
  <c r="F508" i="37" s="1"/>
  <c r="F548" i="37"/>
  <c r="C509" i="37" s="1"/>
  <c r="F549" i="37"/>
  <c r="C510" i="37"/>
  <c r="G510" i="37" s="1"/>
  <c r="F550" i="37"/>
  <c r="C511" i="37"/>
  <c r="F551" i="37"/>
  <c r="C512" i="37" s="1"/>
  <c r="F552" i="37"/>
  <c r="C513" i="37"/>
  <c r="G513" i="37" s="1"/>
  <c r="F553" i="37"/>
  <c r="C514" i="37" s="1"/>
  <c r="H36" i="36"/>
  <c r="H37" i="36"/>
  <c r="H38" i="36"/>
  <c r="F501" i="37"/>
  <c r="F502" i="37"/>
  <c r="F503" i="37"/>
  <c r="F506" i="37"/>
  <c r="F513" i="37"/>
  <c r="H39" i="36"/>
  <c r="H40" i="36"/>
  <c r="E40" i="36"/>
  <c r="G40" i="36" s="1"/>
  <c r="H41" i="36"/>
  <c r="I41" i="36" s="1"/>
  <c r="G41" i="36"/>
  <c r="H42" i="36"/>
  <c r="I42" i="36" s="1"/>
  <c r="G42" i="36"/>
  <c r="H43" i="36"/>
  <c r="I43" i="36" s="1"/>
  <c r="G43" i="36"/>
  <c r="H47" i="36"/>
  <c r="H48" i="36"/>
  <c r="H49" i="36"/>
  <c r="H50" i="36"/>
  <c r="H51" i="36"/>
  <c r="H52" i="36"/>
  <c r="H53" i="36"/>
  <c r="I53" i="36" s="1"/>
  <c r="G53" i="36"/>
  <c r="H54" i="36"/>
  <c r="I54" i="36" s="1"/>
  <c r="G54" i="36"/>
  <c r="H55" i="36"/>
  <c r="I55" i="36" s="1"/>
  <c r="G55" i="36"/>
  <c r="H56" i="36"/>
  <c r="I56" i="36" s="1"/>
  <c r="G56" i="36"/>
  <c r="E85" i="36"/>
  <c r="E86" i="36"/>
  <c r="E87" i="36"/>
  <c r="E88" i="36"/>
  <c r="E89" i="36"/>
  <c r="E90" i="36"/>
  <c r="E91" i="36"/>
  <c r="E92" i="36"/>
  <c r="E93" i="36"/>
  <c r="E94" i="36"/>
  <c r="E95" i="36"/>
  <c r="E96" i="36"/>
  <c r="E97" i="36"/>
  <c r="E98" i="36"/>
  <c r="E99" i="36"/>
  <c r="E100" i="36"/>
  <c r="I14" i="36"/>
  <c r="H22" i="36"/>
  <c r="H23" i="36"/>
  <c r="E23" i="36"/>
  <c r="G23" i="36" s="1"/>
  <c r="H24" i="36"/>
  <c r="E24" i="36"/>
  <c r="G24" i="36" s="1"/>
  <c r="H25" i="36"/>
  <c r="E25" i="36"/>
  <c r="G25" i="36" s="1"/>
  <c r="H26" i="36"/>
  <c r="E26" i="36"/>
  <c r="G26" i="36" s="1"/>
  <c r="H27" i="36"/>
  <c r="E27" i="36"/>
  <c r="G27" i="36" s="1"/>
  <c r="H28" i="36"/>
  <c r="E28" i="36"/>
  <c r="G28" i="36" s="1"/>
  <c r="H29" i="36"/>
  <c r="E29" i="36"/>
  <c r="G29" i="36" s="1"/>
  <c r="H30" i="36"/>
  <c r="E30" i="36"/>
  <c r="G30" i="36" s="1"/>
  <c r="H31" i="36"/>
  <c r="E31" i="36"/>
  <c r="G31" i="36" s="1"/>
  <c r="H32" i="36"/>
  <c r="E32" i="36"/>
  <c r="G32" i="36" s="1"/>
  <c r="I60" i="36"/>
  <c r="I61" i="36"/>
  <c r="I62" i="36"/>
  <c r="I63" i="36"/>
  <c r="I64" i="36"/>
  <c r="I65" i="36"/>
  <c r="I66" i="36"/>
  <c r="B18" i="1"/>
  <c r="F539" i="39"/>
  <c r="C500" i="39" s="1"/>
  <c r="F540" i="39"/>
  <c r="C501" i="39"/>
  <c r="G501" i="39" s="1"/>
  <c r="F541" i="39"/>
  <c r="C502" i="39"/>
  <c r="G502" i="39" s="1"/>
  <c r="F542" i="39"/>
  <c r="C503" i="39"/>
  <c r="G503" i="39"/>
  <c r="F543" i="39"/>
  <c r="C504" i="39" s="1"/>
  <c r="F544" i="39"/>
  <c r="C505" i="39" s="1"/>
  <c r="F545" i="39"/>
  <c r="C506" i="39" s="1"/>
  <c r="F546" i="39"/>
  <c r="C507" i="39"/>
  <c r="G507" i="39" s="1"/>
  <c r="F547" i="39"/>
  <c r="C508" i="39" s="1"/>
  <c r="F548" i="39"/>
  <c r="C509" i="39" s="1"/>
  <c r="F549" i="39"/>
  <c r="C510" i="39"/>
  <c r="G510" i="39"/>
  <c r="F550" i="39"/>
  <c r="C511" i="39" s="1"/>
  <c r="G511" i="39" s="1"/>
  <c r="F551" i="39"/>
  <c r="C512" i="39" s="1"/>
  <c r="F552" i="39"/>
  <c r="C513" i="39"/>
  <c r="F513" i="39" s="1"/>
  <c r="F553" i="39"/>
  <c r="C514" i="39" s="1"/>
  <c r="H36" i="38"/>
  <c r="H37" i="38"/>
  <c r="H38" i="38"/>
  <c r="F501" i="39"/>
  <c r="F502" i="39"/>
  <c r="F503" i="39"/>
  <c r="F510" i="39"/>
  <c r="H39" i="38"/>
  <c r="H40" i="38"/>
  <c r="E40" i="38"/>
  <c r="G40" i="38" s="1"/>
  <c r="H41" i="38"/>
  <c r="I41" i="38" s="1"/>
  <c r="G41" i="38"/>
  <c r="H42" i="38"/>
  <c r="I42" i="38" s="1"/>
  <c r="G42" i="38"/>
  <c r="H43" i="38"/>
  <c r="I43" i="38" s="1"/>
  <c r="G43" i="38"/>
  <c r="H47" i="38"/>
  <c r="H48" i="38"/>
  <c r="H49" i="38"/>
  <c r="H50" i="38"/>
  <c r="H51" i="38"/>
  <c r="H52" i="38"/>
  <c r="H53" i="38"/>
  <c r="I53" i="38" s="1"/>
  <c r="G53" i="38"/>
  <c r="H54" i="38"/>
  <c r="I54" i="38" s="1"/>
  <c r="G54" i="38"/>
  <c r="H55" i="38"/>
  <c r="I55" i="38" s="1"/>
  <c r="G55" i="38"/>
  <c r="H56" i="38"/>
  <c r="I56" i="38" s="1"/>
  <c r="G56" i="38"/>
  <c r="E85" i="38"/>
  <c r="E86" i="38"/>
  <c r="E87" i="38"/>
  <c r="E88" i="38"/>
  <c r="E89" i="38"/>
  <c r="E90" i="38"/>
  <c r="E91" i="38"/>
  <c r="E92" i="38"/>
  <c r="E93" i="38"/>
  <c r="E94" i="38"/>
  <c r="E95" i="38"/>
  <c r="E96" i="38"/>
  <c r="E97" i="38"/>
  <c r="E98" i="38"/>
  <c r="E99" i="38"/>
  <c r="E100" i="38"/>
  <c r="I14" i="38"/>
  <c r="H22" i="38"/>
  <c r="H23" i="38"/>
  <c r="E23" i="38"/>
  <c r="G23" i="38" s="1"/>
  <c r="H24" i="38"/>
  <c r="E24" i="38"/>
  <c r="G24" i="38" s="1"/>
  <c r="H25" i="38"/>
  <c r="E25" i="38"/>
  <c r="G25" i="38" s="1"/>
  <c r="H26" i="38"/>
  <c r="E26" i="38"/>
  <c r="G26" i="38" s="1"/>
  <c r="H27" i="38"/>
  <c r="E27" i="38"/>
  <c r="G27" i="38" s="1"/>
  <c r="H28" i="38"/>
  <c r="E28" i="38"/>
  <c r="G28" i="38" s="1"/>
  <c r="H29" i="38"/>
  <c r="E29" i="38"/>
  <c r="G29" i="38" s="1"/>
  <c r="H30" i="38"/>
  <c r="E30" i="38"/>
  <c r="G30" i="38" s="1"/>
  <c r="H31" i="38"/>
  <c r="E31" i="38"/>
  <c r="G31" i="38" s="1"/>
  <c r="H32" i="38"/>
  <c r="E32" i="38"/>
  <c r="G32" i="38" s="1"/>
  <c r="I60" i="38"/>
  <c r="I61" i="38"/>
  <c r="I62" i="38"/>
  <c r="I63" i="38"/>
  <c r="I64" i="38"/>
  <c r="I65" i="38"/>
  <c r="I66" i="38"/>
  <c r="B19" i="1"/>
  <c r="F539" i="41"/>
  <c r="C500" i="41"/>
  <c r="G500" i="41"/>
  <c r="F540" i="41"/>
  <c r="C501" i="41"/>
  <c r="G501" i="41"/>
  <c r="F541" i="41"/>
  <c r="C502" i="41" s="1"/>
  <c r="F542" i="41"/>
  <c r="C503" i="41"/>
  <c r="G503" i="41" s="1"/>
  <c r="F543" i="41"/>
  <c r="C504" i="41" s="1"/>
  <c r="F544" i="41"/>
  <c r="C505" i="41" s="1"/>
  <c r="F545" i="41"/>
  <c r="C506" i="41"/>
  <c r="G506" i="41"/>
  <c r="F546" i="41"/>
  <c r="C507" i="41" s="1"/>
  <c r="F547" i="41"/>
  <c r="C508" i="41" s="1"/>
  <c r="F548" i="41"/>
  <c r="C509" i="41"/>
  <c r="G509" i="41" s="1"/>
  <c r="F549" i="41"/>
  <c r="C510" i="41" s="1"/>
  <c r="F550" i="41"/>
  <c r="C511" i="41" s="1"/>
  <c r="F551" i="41"/>
  <c r="C512" i="41" s="1"/>
  <c r="F552" i="41"/>
  <c r="C513" i="41"/>
  <c r="F513" i="41" s="1"/>
  <c r="F553" i="41"/>
  <c r="C514" i="41" s="1"/>
  <c r="H36" i="40"/>
  <c r="H37" i="40"/>
  <c r="H38" i="40"/>
  <c r="F500" i="41"/>
  <c r="F501" i="41"/>
  <c r="F502" i="41"/>
  <c r="F506" i="41"/>
  <c r="F509" i="41"/>
  <c r="H39" i="40"/>
  <c r="H40" i="40"/>
  <c r="E40" i="40"/>
  <c r="G40" i="40" s="1"/>
  <c r="H41" i="40"/>
  <c r="I41" i="40" s="1"/>
  <c r="G41" i="40"/>
  <c r="H42" i="40"/>
  <c r="I42" i="40" s="1"/>
  <c r="G42" i="40"/>
  <c r="H43" i="40"/>
  <c r="I43" i="40" s="1"/>
  <c r="G43" i="40"/>
  <c r="H47" i="40"/>
  <c r="H48" i="40"/>
  <c r="H49" i="40"/>
  <c r="H50" i="40"/>
  <c r="H51" i="40"/>
  <c r="H52" i="40"/>
  <c r="H53" i="40"/>
  <c r="I53" i="40" s="1"/>
  <c r="G53" i="40"/>
  <c r="H54" i="40"/>
  <c r="I54" i="40" s="1"/>
  <c r="G54" i="40"/>
  <c r="H55" i="40"/>
  <c r="I55" i="40" s="1"/>
  <c r="G55" i="40"/>
  <c r="H56" i="40"/>
  <c r="I56" i="40" s="1"/>
  <c r="G56" i="40"/>
  <c r="E85" i="40"/>
  <c r="E86" i="40"/>
  <c r="E87" i="40"/>
  <c r="E88" i="40"/>
  <c r="E89" i="40"/>
  <c r="E90" i="40"/>
  <c r="E91" i="40"/>
  <c r="E92" i="40"/>
  <c r="E93" i="40"/>
  <c r="E94" i="40"/>
  <c r="E95" i="40"/>
  <c r="E96" i="40"/>
  <c r="E97" i="40"/>
  <c r="E98" i="40"/>
  <c r="E99" i="40"/>
  <c r="E100" i="40"/>
  <c r="I14" i="40"/>
  <c r="H22" i="40"/>
  <c r="H23" i="40"/>
  <c r="E23" i="40"/>
  <c r="G23" i="40" s="1"/>
  <c r="H24" i="40"/>
  <c r="E24" i="40"/>
  <c r="G24" i="40" s="1"/>
  <c r="H25" i="40"/>
  <c r="E25" i="40"/>
  <c r="G25" i="40" s="1"/>
  <c r="H26" i="40"/>
  <c r="E26" i="40"/>
  <c r="G26" i="40" s="1"/>
  <c r="H27" i="40"/>
  <c r="E27" i="40"/>
  <c r="G27" i="40" s="1"/>
  <c r="H28" i="40"/>
  <c r="E28" i="40"/>
  <c r="G28" i="40" s="1"/>
  <c r="H29" i="40"/>
  <c r="E29" i="40"/>
  <c r="G29" i="40" s="1"/>
  <c r="H30" i="40"/>
  <c r="E30" i="40"/>
  <c r="G30" i="40" s="1"/>
  <c r="H31" i="40"/>
  <c r="E31" i="40"/>
  <c r="G31" i="40" s="1"/>
  <c r="H32" i="40"/>
  <c r="E32" i="40"/>
  <c r="G32" i="40" s="1"/>
  <c r="I60" i="40"/>
  <c r="I61" i="40"/>
  <c r="I62" i="40"/>
  <c r="I63" i="40"/>
  <c r="I64" i="40"/>
  <c r="I65" i="40"/>
  <c r="I66" i="40"/>
  <c r="B20" i="1"/>
  <c r="F539" i="43"/>
  <c r="C500" i="43"/>
  <c r="G500" i="43" s="1"/>
  <c r="F540" i="43"/>
  <c r="C501" i="43"/>
  <c r="G501" i="43"/>
  <c r="F541" i="43"/>
  <c r="C502" i="43" s="1"/>
  <c r="G502" i="43" s="1"/>
  <c r="F542" i="43"/>
  <c r="C503" i="43" s="1"/>
  <c r="F543" i="43"/>
  <c r="C504" i="43"/>
  <c r="F504" i="43" s="1"/>
  <c r="G504" i="43"/>
  <c r="F544" i="43"/>
  <c r="C505" i="43"/>
  <c r="G505" i="43" s="1"/>
  <c r="F545" i="43"/>
  <c r="C506" i="43" s="1"/>
  <c r="F546" i="43"/>
  <c r="C507" i="43" s="1"/>
  <c r="F547" i="43"/>
  <c r="C508" i="43" s="1"/>
  <c r="F548" i="43"/>
  <c r="C509" i="43" s="1"/>
  <c r="F549" i="43"/>
  <c r="C510" i="43" s="1"/>
  <c r="F550" i="43"/>
  <c r="C511" i="43" s="1"/>
  <c r="F551" i="43"/>
  <c r="C512" i="43"/>
  <c r="F512" i="43" s="1"/>
  <c r="G512" i="43"/>
  <c r="F552" i="43"/>
  <c r="C513" i="43" s="1"/>
  <c r="G513" i="43" s="1"/>
  <c r="F553" i="43"/>
  <c r="C514" i="43" s="1"/>
  <c r="H36" i="42"/>
  <c r="H37" i="42"/>
  <c r="H38" i="42"/>
  <c r="F500" i="43"/>
  <c r="F501" i="43"/>
  <c r="F502" i="43"/>
  <c r="H39" i="42"/>
  <c r="H40" i="42"/>
  <c r="E40" i="42"/>
  <c r="G40" i="42" s="1"/>
  <c r="H41" i="42"/>
  <c r="I41" i="42" s="1"/>
  <c r="G41" i="42"/>
  <c r="H42" i="42"/>
  <c r="I42" i="42" s="1"/>
  <c r="G42" i="42"/>
  <c r="H43" i="42"/>
  <c r="I43" i="42" s="1"/>
  <c r="G43" i="42"/>
  <c r="H47" i="42"/>
  <c r="H48" i="42"/>
  <c r="H49" i="42"/>
  <c r="H50" i="42"/>
  <c r="H51" i="42"/>
  <c r="H52" i="42"/>
  <c r="H53" i="42"/>
  <c r="I53" i="42" s="1"/>
  <c r="G53" i="42"/>
  <c r="H54" i="42"/>
  <c r="I54" i="42" s="1"/>
  <c r="G54" i="42"/>
  <c r="H55" i="42"/>
  <c r="I55" i="42" s="1"/>
  <c r="G55" i="42"/>
  <c r="H56" i="42"/>
  <c r="I56" i="42" s="1"/>
  <c r="G56" i="42"/>
  <c r="E85" i="42"/>
  <c r="E86" i="42"/>
  <c r="E87" i="42"/>
  <c r="E88" i="42"/>
  <c r="E89" i="42"/>
  <c r="E90" i="42"/>
  <c r="E91" i="42"/>
  <c r="E92" i="42"/>
  <c r="E93" i="42"/>
  <c r="E94" i="42"/>
  <c r="E95" i="42"/>
  <c r="E96" i="42"/>
  <c r="E97" i="42"/>
  <c r="E98" i="42"/>
  <c r="E99" i="42"/>
  <c r="E100" i="42"/>
  <c r="I14" i="42"/>
  <c r="H22" i="42"/>
  <c r="H23" i="42"/>
  <c r="E23" i="42"/>
  <c r="G23" i="42" s="1"/>
  <c r="H24" i="42"/>
  <c r="E24" i="42"/>
  <c r="G24" i="42" s="1"/>
  <c r="H25" i="42"/>
  <c r="E25" i="42"/>
  <c r="G25" i="42" s="1"/>
  <c r="H26" i="42"/>
  <c r="E26" i="42"/>
  <c r="G26" i="42" s="1"/>
  <c r="H27" i="42"/>
  <c r="E27" i="42"/>
  <c r="G27" i="42" s="1"/>
  <c r="H28" i="42"/>
  <c r="E28" i="42"/>
  <c r="G28" i="42" s="1"/>
  <c r="H29" i="42"/>
  <c r="E29" i="42"/>
  <c r="G29" i="42" s="1"/>
  <c r="H30" i="42"/>
  <c r="E30" i="42"/>
  <c r="G30" i="42" s="1"/>
  <c r="H31" i="42"/>
  <c r="E31" i="42"/>
  <c r="G31" i="42" s="1"/>
  <c r="H32" i="42"/>
  <c r="E32" i="42"/>
  <c r="G32" i="42" s="1"/>
  <c r="I60" i="42"/>
  <c r="I61" i="42"/>
  <c r="I62" i="42"/>
  <c r="I63" i="42"/>
  <c r="I64" i="42"/>
  <c r="I65" i="42"/>
  <c r="I66" i="42"/>
  <c r="B21" i="1"/>
  <c r="F539" i="45"/>
  <c r="C500" i="45" s="1"/>
  <c r="F540" i="45"/>
  <c r="C501" i="45" s="1"/>
  <c r="F541" i="45"/>
  <c r="C502" i="45" s="1"/>
  <c r="F542" i="45"/>
  <c r="C503" i="45"/>
  <c r="F503" i="45" s="1"/>
  <c r="G503" i="45"/>
  <c r="F543" i="45"/>
  <c r="C504" i="45"/>
  <c r="F544" i="45"/>
  <c r="C505" i="45" s="1"/>
  <c r="F545" i="45"/>
  <c r="C506" i="45" s="1"/>
  <c r="F546" i="45"/>
  <c r="C507" i="45"/>
  <c r="F507" i="45" s="1"/>
  <c r="G507" i="45"/>
  <c r="F547" i="45"/>
  <c r="C508" i="45" s="1"/>
  <c r="F548" i="45"/>
  <c r="C509" i="45"/>
  <c r="G509" i="45" s="1"/>
  <c r="F549" i="45"/>
  <c r="C510" i="45" s="1"/>
  <c r="F550" i="45"/>
  <c r="C511" i="45" s="1"/>
  <c r="F551" i="45"/>
  <c r="C512" i="45" s="1"/>
  <c r="F552" i="45"/>
  <c r="C513" i="45"/>
  <c r="F513" i="45" s="1"/>
  <c r="F553" i="45"/>
  <c r="C514" i="45" s="1"/>
  <c r="H36" i="44"/>
  <c r="H37" i="44"/>
  <c r="H38" i="44"/>
  <c r="F509" i="45"/>
  <c r="H39" i="44"/>
  <c r="H40" i="44"/>
  <c r="E40" i="44"/>
  <c r="G40" i="44" s="1"/>
  <c r="H41" i="44"/>
  <c r="I41" i="44" s="1"/>
  <c r="G41" i="44"/>
  <c r="H42" i="44"/>
  <c r="I42" i="44" s="1"/>
  <c r="G42" i="44"/>
  <c r="H43" i="44"/>
  <c r="I43" i="44" s="1"/>
  <c r="G43" i="44"/>
  <c r="H47" i="44"/>
  <c r="H48" i="44"/>
  <c r="H49" i="44"/>
  <c r="H50" i="44"/>
  <c r="H51" i="44"/>
  <c r="H52" i="44"/>
  <c r="H53" i="44"/>
  <c r="I53" i="44" s="1"/>
  <c r="G53" i="44"/>
  <c r="H54" i="44"/>
  <c r="I54" i="44" s="1"/>
  <c r="G54" i="44"/>
  <c r="H55" i="44"/>
  <c r="I55" i="44" s="1"/>
  <c r="G55" i="44"/>
  <c r="H56" i="44"/>
  <c r="I56" i="44" s="1"/>
  <c r="G56" i="44"/>
  <c r="E85" i="44"/>
  <c r="E86" i="44"/>
  <c r="E87" i="44"/>
  <c r="E88" i="44"/>
  <c r="E89" i="44"/>
  <c r="E90" i="44"/>
  <c r="E91" i="44"/>
  <c r="E92" i="44"/>
  <c r="E93" i="44"/>
  <c r="E94" i="44"/>
  <c r="E95" i="44"/>
  <c r="E96" i="44"/>
  <c r="E97" i="44"/>
  <c r="E98" i="44"/>
  <c r="E99" i="44"/>
  <c r="E100" i="44"/>
  <c r="I14" i="44"/>
  <c r="H22" i="44"/>
  <c r="H23" i="44"/>
  <c r="E23" i="44"/>
  <c r="G23" i="44" s="1"/>
  <c r="H24" i="44"/>
  <c r="E24" i="44"/>
  <c r="G24" i="44" s="1"/>
  <c r="H25" i="44"/>
  <c r="E25" i="44"/>
  <c r="G25" i="44" s="1"/>
  <c r="H26" i="44"/>
  <c r="E26" i="44"/>
  <c r="G26" i="44" s="1"/>
  <c r="H27" i="44"/>
  <c r="E27" i="44"/>
  <c r="G27" i="44" s="1"/>
  <c r="H28" i="44"/>
  <c r="E28" i="44"/>
  <c r="G28" i="44" s="1"/>
  <c r="H29" i="44"/>
  <c r="E29" i="44"/>
  <c r="G29" i="44" s="1"/>
  <c r="H30" i="44"/>
  <c r="E30" i="44"/>
  <c r="G30" i="44" s="1"/>
  <c r="H31" i="44"/>
  <c r="E31" i="44"/>
  <c r="G31" i="44" s="1"/>
  <c r="H32" i="44"/>
  <c r="E32" i="44"/>
  <c r="G32" i="44" s="1"/>
  <c r="I60" i="44"/>
  <c r="I61" i="44"/>
  <c r="I62" i="44"/>
  <c r="I63" i="44"/>
  <c r="I64" i="44"/>
  <c r="I65" i="44"/>
  <c r="I66" i="44"/>
  <c r="B22" i="1"/>
  <c r="F539" i="47"/>
  <c r="C500" i="47" s="1"/>
  <c r="F540" i="47"/>
  <c r="C501" i="47" s="1"/>
  <c r="F541" i="47"/>
  <c r="C502" i="47" s="1"/>
  <c r="G502" i="47" s="1"/>
  <c r="F542" i="47"/>
  <c r="C503" i="47" s="1"/>
  <c r="F543" i="47"/>
  <c r="C504" i="47"/>
  <c r="H504" i="47" s="1"/>
  <c r="F544" i="47"/>
  <c r="C505" i="47" s="1"/>
  <c r="F545" i="47"/>
  <c r="C506" i="47" s="1"/>
  <c r="F546" i="47"/>
  <c r="C507" i="47"/>
  <c r="F507" i="47" s="1"/>
  <c r="G507" i="47"/>
  <c r="F547" i="47"/>
  <c r="C508" i="47"/>
  <c r="F508" i="47" s="1"/>
  <c r="F548" i="47"/>
  <c r="C509" i="47" s="1"/>
  <c r="F549" i="47"/>
  <c r="C510" i="47"/>
  <c r="G510" i="47" s="1"/>
  <c r="F550" i="47"/>
  <c r="C511" i="47" s="1"/>
  <c r="G511" i="47" s="1"/>
  <c r="F551" i="47"/>
  <c r="C512" i="47" s="1"/>
  <c r="F552" i="47"/>
  <c r="C513" i="47"/>
  <c r="F553" i="47"/>
  <c r="C514" i="47" s="1"/>
  <c r="H36" i="46"/>
  <c r="H37" i="46"/>
  <c r="H38" i="46"/>
  <c r="F511" i="47"/>
  <c r="H39" i="46"/>
  <c r="H40" i="46"/>
  <c r="E40" i="46"/>
  <c r="G40" i="46" s="1"/>
  <c r="H41" i="46"/>
  <c r="I41" i="46" s="1"/>
  <c r="G41" i="46"/>
  <c r="H42" i="46"/>
  <c r="I42" i="46" s="1"/>
  <c r="G42" i="46"/>
  <c r="H43" i="46"/>
  <c r="I43" i="46" s="1"/>
  <c r="G43" i="46"/>
  <c r="H47" i="46"/>
  <c r="H48" i="46"/>
  <c r="H49" i="46"/>
  <c r="H50" i="46"/>
  <c r="H51" i="46"/>
  <c r="H52" i="46"/>
  <c r="H53" i="46"/>
  <c r="I53" i="46" s="1"/>
  <c r="G53" i="46"/>
  <c r="H54" i="46"/>
  <c r="I54" i="46" s="1"/>
  <c r="G54" i="46"/>
  <c r="H55" i="46"/>
  <c r="I55" i="46" s="1"/>
  <c r="G55" i="46"/>
  <c r="H56" i="46"/>
  <c r="I56" i="46" s="1"/>
  <c r="G56" i="46"/>
  <c r="E85" i="46"/>
  <c r="E86" i="46"/>
  <c r="E87" i="46"/>
  <c r="E88" i="46"/>
  <c r="E89" i="46"/>
  <c r="E90" i="46"/>
  <c r="E91" i="46"/>
  <c r="E92" i="46"/>
  <c r="E93" i="46"/>
  <c r="E94" i="46"/>
  <c r="E95" i="46"/>
  <c r="E96" i="46"/>
  <c r="E97" i="46"/>
  <c r="E98" i="46"/>
  <c r="E99" i="46"/>
  <c r="E100" i="46"/>
  <c r="I14" i="46"/>
  <c r="H22" i="46"/>
  <c r="H23" i="46"/>
  <c r="E23" i="46"/>
  <c r="G23" i="46" s="1"/>
  <c r="H24" i="46"/>
  <c r="E24" i="46"/>
  <c r="G24" i="46" s="1"/>
  <c r="H25" i="46"/>
  <c r="E25" i="46"/>
  <c r="G25" i="46" s="1"/>
  <c r="H26" i="46"/>
  <c r="E26" i="46"/>
  <c r="G26" i="46" s="1"/>
  <c r="H27" i="46"/>
  <c r="E27" i="46"/>
  <c r="G27" i="46" s="1"/>
  <c r="H28" i="46"/>
  <c r="E28" i="46"/>
  <c r="G28" i="46" s="1"/>
  <c r="H29" i="46"/>
  <c r="E29" i="46"/>
  <c r="G29" i="46" s="1"/>
  <c r="H30" i="46"/>
  <c r="E30" i="46"/>
  <c r="G30" i="46" s="1"/>
  <c r="H31" i="46"/>
  <c r="E31" i="46"/>
  <c r="G31" i="46" s="1"/>
  <c r="H32" i="46"/>
  <c r="E32" i="46"/>
  <c r="G32" i="46" s="1"/>
  <c r="I60" i="46"/>
  <c r="I61" i="46"/>
  <c r="I62" i="46"/>
  <c r="I63" i="46"/>
  <c r="I64" i="46"/>
  <c r="I65" i="46"/>
  <c r="I66" i="46"/>
  <c r="B23" i="1"/>
  <c r="F539" i="49"/>
  <c r="C500" i="49"/>
  <c r="G500" i="49"/>
  <c r="F540" i="49"/>
  <c r="C501" i="49" s="1"/>
  <c r="F541" i="49"/>
  <c r="C502" i="49" s="1"/>
  <c r="F502" i="49" s="1"/>
  <c r="G502" i="49"/>
  <c r="F542" i="49"/>
  <c r="C503" i="49"/>
  <c r="F503" i="49" s="1"/>
  <c r="F543" i="49"/>
  <c r="C504" i="49"/>
  <c r="G504" i="49" s="1"/>
  <c r="F544" i="49"/>
  <c r="C505" i="49" s="1"/>
  <c r="F545" i="49"/>
  <c r="C506" i="49"/>
  <c r="F506" i="49" s="1"/>
  <c r="F546" i="49"/>
  <c r="C507" i="49"/>
  <c r="G507" i="49" s="1"/>
  <c r="F547" i="49"/>
  <c r="C508" i="49" s="1"/>
  <c r="F548" i="49"/>
  <c r="C509" i="49" s="1"/>
  <c r="F549" i="49"/>
  <c r="C510" i="49" s="1"/>
  <c r="F550" i="49"/>
  <c r="C511" i="49" s="1"/>
  <c r="G511" i="49" s="1"/>
  <c r="F551" i="49"/>
  <c r="C512" i="49" s="1"/>
  <c r="F552" i="49"/>
  <c r="C513" i="49" s="1"/>
  <c r="F553" i="49"/>
  <c r="C514" i="49" s="1"/>
  <c r="H36" i="48"/>
  <c r="H37" i="48"/>
  <c r="H38" i="48"/>
  <c r="F500" i="49"/>
  <c r="F504" i="49"/>
  <c r="F507" i="49"/>
  <c r="H39" i="48"/>
  <c r="H40" i="48"/>
  <c r="E40" i="48"/>
  <c r="G40" i="48" s="1"/>
  <c r="H41" i="48"/>
  <c r="I41" i="48" s="1"/>
  <c r="G41" i="48"/>
  <c r="H42" i="48"/>
  <c r="I42" i="48" s="1"/>
  <c r="G42" i="48"/>
  <c r="H43" i="48"/>
  <c r="I43" i="48" s="1"/>
  <c r="G43" i="48"/>
  <c r="H47" i="48"/>
  <c r="H48" i="48"/>
  <c r="H49" i="48"/>
  <c r="H50" i="48"/>
  <c r="H51" i="48"/>
  <c r="H52" i="48"/>
  <c r="H53" i="48"/>
  <c r="I53" i="48" s="1"/>
  <c r="G53" i="48"/>
  <c r="H54" i="48"/>
  <c r="I54" i="48" s="1"/>
  <c r="G54" i="48"/>
  <c r="H55" i="48"/>
  <c r="I55" i="48" s="1"/>
  <c r="G55" i="48"/>
  <c r="H56" i="48"/>
  <c r="I56" i="48" s="1"/>
  <c r="G56" i="48"/>
  <c r="E85" i="48"/>
  <c r="E86" i="48"/>
  <c r="E87" i="48"/>
  <c r="E88" i="48"/>
  <c r="E89" i="48"/>
  <c r="E90" i="48"/>
  <c r="E91" i="48"/>
  <c r="E92" i="48"/>
  <c r="E93" i="48"/>
  <c r="E94" i="48"/>
  <c r="E95" i="48"/>
  <c r="E96" i="48"/>
  <c r="E97" i="48"/>
  <c r="E98" i="48"/>
  <c r="E99" i="48"/>
  <c r="E100" i="48"/>
  <c r="I14" i="48"/>
  <c r="H22" i="48"/>
  <c r="H23" i="48"/>
  <c r="E23" i="48"/>
  <c r="G23" i="48" s="1"/>
  <c r="H24" i="48"/>
  <c r="E24" i="48"/>
  <c r="G24" i="48" s="1"/>
  <c r="H25" i="48"/>
  <c r="E25" i="48"/>
  <c r="G25" i="48" s="1"/>
  <c r="H26" i="48"/>
  <c r="E26" i="48"/>
  <c r="G26" i="48" s="1"/>
  <c r="H27" i="48"/>
  <c r="E27" i="48"/>
  <c r="G27" i="48" s="1"/>
  <c r="H28" i="48"/>
  <c r="E28" i="48"/>
  <c r="G28" i="48" s="1"/>
  <c r="H29" i="48"/>
  <c r="E29" i="48"/>
  <c r="G29" i="48" s="1"/>
  <c r="H30" i="48"/>
  <c r="E30" i="48"/>
  <c r="G30" i="48" s="1"/>
  <c r="H31" i="48"/>
  <c r="E31" i="48"/>
  <c r="G31" i="48" s="1"/>
  <c r="H32" i="48"/>
  <c r="E32" i="48"/>
  <c r="G32" i="48" s="1"/>
  <c r="I60" i="48"/>
  <c r="I61" i="48"/>
  <c r="I62" i="48"/>
  <c r="I63" i="48"/>
  <c r="I64" i="48"/>
  <c r="I65" i="48"/>
  <c r="I66" i="48"/>
  <c r="B24" i="1"/>
  <c r="F539" i="51"/>
  <c r="C500" i="51"/>
  <c r="G500" i="51" s="1"/>
  <c r="F540" i="51"/>
  <c r="C501" i="51" s="1"/>
  <c r="F541" i="51"/>
  <c r="C502" i="51" s="1"/>
  <c r="F502" i="51" s="1"/>
  <c r="F542" i="51"/>
  <c r="C503" i="51" s="1"/>
  <c r="F543" i="51"/>
  <c r="C504" i="51" s="1"/>
  <c r="F544" i="51"/>
  <c r="C505" i="51" s="1"/>
  <c r="F545" i="51"/>
  <c r="C506" i="51" s="1"/>
  <c r="F546" i="51"/>
  <c r="C507" i="51" s="1"/>
  <c r="F547" i="51"/>
  <c r="C508" i="51" s="1"/>
  <c r="F548" i="51"/>
  <c r="C509" i="51"/>
  <c r="G509" i="51" s="1"/>
  <c r="F549" i="51"/>
  <c r="C510" i="51"/>
  <c r="F550" i="51"/>
  <c r="C511" i="51" s="1"/>
  <c r="F551" i="51"/>
  <c r="C512" i="51" s="1"/>
  <c r="F552" i="51"/>
  <c r="C513" i="51" s="1"/>
  <c r="F553" i="51"/>
  <c r="C514" i="51" s="1"/>
  <c r="H36" i="50"/>
  <c r="H37" i="50"/>
  <c r="H38" i="50"/>
  <c r="F500" i="51"/>
  <c r="H39" i="50"/>
  <c r="H40" i="50"/>
  <c r="E40" i="50"/>
  <c r="G40" i="50" s="1"/>
  <c r="H41" i="50"/>
  <c r="I41" i="50" s="1"/>
  <c r="G41" i="50"/>
  <c r="H42" i="50"/>
  <c r="I42" i="50" s="1"/>
  <c r="G42" i="50"/>
  <c r="H43" i="50"/>
  <c r="I43" i="50" s="1"/>
  <c r="G43" i="50"/>
  <c r="H47" i="50"/>
  <c r="H48" i="50"/>
  <c r="H49" i="50"/>
  <c r="H50" i="50"/>
  <c r="H51" i="50"/>
  <c r="H52" i="50"/>
  <c r="H53" i="50"/>
  <c r="I53" i="50" s="1"/>
  <c r="G53" i="50"/>
  <c r="H54" i="50"/>
  <c r="I54" i="50" s="1"/>
  <c r="G54" i="50"/>
  <c r="H55" i="50"/>
  <c r="I55" i="50" s="1"/>
  <c r="G55" i="50"/>
  <c r="H56" i="50"/>
  <c r="I56" i="50" s="1"/>
  <c r="G56" i="50"/>
  <c r="E85" i="50"/>
  <c r="E86" i="50"/>
  <c r="E87" i="50"/>
  <c r="E88" i="50"/>
  <c r="E89" i="50"/>
  <c r="E90" i="50"/>
  <c r="E91" i="50"/>
  <c r="E92" i="50"/>
  <c r="E93" i="50"/>
  <c r="E94" i="50"/>
  <c r="E95" i="50"/>
  <c r="E96" i="50"/>
  <c r="E97" i="50"/>
  <c r="E98" i="50"/>
  <c r="E99" i="50"/>
  <c r="E100" i="50"/>
  <c r="I14" i="50"/>
  <c r="H22" i="50"/>
  <c r="H23" i="50"/>
  <c r="E23" i="50"/>
  <c r="G23" i="50" s="1"/>
  <c r="H24" i="50"/>
  <c r="E24" i="50"/>
  <c r="G24" i="50" s="1"/>
  <c r="H25" i="50"/>
  <c r="E25" i="50"/>
  <c r="G25" i="50" s="1"/>
  <c r="H26" i="50"/>
  <c r="E26" i="50"/>
  <c r="G26" i="50" s="1"/>
  <c r="H27" i="50"/>
  <c r="E27" i="50"/>
  <c r="G27" i="50" s="1"/>
  <c r="H28" i="50"/>
  <c r="E28" i="50"/>
  <c r="G28" i="50" s="1"/>
  <c r="H29" i="50"/>
  <c r="E29" i="50"/>
  <c r="G29" i="50" s="1"/>
  <c r="H30" i="50"/>
  <c r="E30" i="50"/>
  <c r="G30" i="50" s="1"/>
  <c r="H31" i="50"/>
  <c r="E31" i="50"/>
  <c r="G31" i="50" s="1"/>
  <c r="H32" i="50"/>
  <c r="E32" i="50"/>
  <c r="G32" i="50" s="1"/>
  <c r="I60" i="50"/>
  <c r="I61" i="50"/>
  <c r="I62" i="50"/>
  <c r="I63" i="50"/>
  <c r="I64" i="50"/>
  <c r="I65" i="50"/>
  <c r="I66" i="50"/>
  <c r="B25" i="1"/>
  <c r="F539" i="53"/>
  <c r="C500" i="53" s="1"/>
  <c r="F540" i="53"/>
  <c r="C501" i="53"/>
  <c r="G501" i="53"/>
  <c r="F541" i="53"/>
  <c r="C502" i="53"/>
  <c r="F542" i="53"/>
  <c r="C503" i="53"/>
  <c r="F503" i="53" s="1"/>
  <c r="F543" i="53"/>
  <c r="C504" i="53"/>
  <c r="G504" i="53"/>
  <c r="F544" i="53"/>
  <c r="C505" i="53" s="1"/>
  <c r="F545" i="53"/>
  <c r="C506" i="53" s="1"/>
  <c r="F546" i="53"/>
  <c r="C507" i="53"/>
  <c r="G507" i="53" s="1"/>
  <c r="F547" i="53"/>
  <c r="C508" i="53" s="1"/>
  <c r="F548" i="53"/>
  <c r="C509" i="53" s="1"/>
  <c r="F549" i="53"/>
  <c r="C510" i="53"/>
  <c r="G510" i="53" s="1"/>
  <c r="F550" i="53"/>
  <c r="C511" i="53" s="1"/>
  <c r="G511" i="53" s="1"/>
  <c r="F551" i="53"/>
  <c r="C512" i="53"/>
  <c r="G512" i="53" s="1"/>
  <c r="F552" i="53"/>
  <c r="C513" i="53" s="1"/>
  <c r="F553" i="53"/>
  <c r="C514" i="53"/>
  <c r="F514" i="53" s="1"/>
  <c r="G514" i="53"/>
  <c r="H36" i="52"/>
  <c r="H37" i="52"/>
  <c r="H38" i="52"/>
  <c r="F501" i="53"/>
  <c r="F504" i="53"/>
  <c r="F507" i="53"/>
  <c r="F510" i="53"/>
  <c r="F511" i="53"/>
  <c r="H39" i="52"/>
  <c r="H40" i="52"/>
  <c r="E40" i="52"/>
  <c r="G40" i="52" s="1"/>
  <c r="H41" i="52"/>
  <c r="I41" i="52" s="1"/>
  <c r="G41" i="52"/>
  <c r="H42" i="52"/>
  <c r="I42" i="52" s="1"/>
  <c r="G42" i="52"/>
  <c r="H43" i="52"/>
  <c r="I43" i="52" s="1"/>
  <c r="G43" i="52"/>
  <c r="H47" i="52"/>
  <c r="H48" i="52"/>
  <c r="H49" i="52"/>
  <c r="H50" i="52"/>
  <c r="H51" i="52"/>
  <c r="H52" i="52"/>
  <c r="H53" i="52"/>
  <c r="I53" i="52" s="1"/>
  <c r="G53" i="52"/>
  <c r="H54" i="52"/>
  <c r="I54" i="52" s="1"/>
  <c r="G54" i="52"/>
  <c r="H55" i="52"/>
  <c r="I55" i="52" s="1"/>
  <c r="G55" i="52"/>
  <c r="H56" i="52"/>
  <c r="I56" i="52" s="1"/>
  <c r="G56" i="52"/>
  <c r="E85" i="52"/>
  <c r="E86" i="52"/>
  <c r="E87" i="52"/>
  <c r="E88" i="52"/>
  <c r="E89" i="52"/>
  <c r="E90" i="52"/>
  <c r="E91" i="52"/>
  <c r="E92" i="52"/>
  <c r="E93" i="52"/>
  <c r="E94" i="52"/>
  <c r="E95" i="52"/>
  <c r="E96" i="52"/>
  <c r="E97" i="52"/>
  <c r="E98" i="52"/>
  <c r="E99" i="52"/>
  <c r="E100" i="52"/>
  <c r="I14" i="52"/>
  <c r="H22" i="52"/>
  <c r="H23" i="52"/>
  <c r="E23" i="52"/>
  <c r="G23" i="52" s="1"/>
  <c r="H24" i="52"/>
  <c r="E24" i="52"/>
  <c r="G24" i="52" s="1"/>
  <c r="H25" i="52"/>
  <c r="E25" i="52"/>
  <c r="G25" i="52" s="1"/>
  <c r="H26" i="52"/>
  <c r="E26" i="52"/>
  <c r="G26" i="52" s="1"/>
  <c r="H27" i="52"/>
  <c r="E27" i="52"/>
  <c r="G27" i="52" s="1"/>
  <c r="H28" i="52"/>
  <c r="E28" i="52"/>
  <c r="G28" i="52" s="1"/>
  <c r="H29" i="52"/>
  <c r="E29" i="52"/>
  <c r="G29" i="52" s="1"/>
  <c r="H30" i="52"/>
  <c r="E30" i="52"/>
  <c r="G30" i="52" s="1"/>
  <c r="H31" i="52"/>
  <c r="E31" i="52"/>
  <c r="G31" i="52" s="1"/>
  <c r="H32" i="52"/>
  <c r="E32" i="52"/>
  <c r="G32" i="52" s="1"/>
  <c r="I60" i="52"/>
  <c r="I61" i="52"/>
  <c r="I62" i="52"/>
  <c r="I63" i="52"/>
  <c r="I64" i="52"/>
  <c r="I65" i="52"/>
  <c r="I66" i="52"/>
  <c r="B26" i="1"/>
  <c r="F539" i="55"/>
  <c r="C500" i="55" s="1"/>
  <c r="F540" i="55"/>
  <c r="C501" i="55"/>
  <c r="G501" i="55" s="1"/>
  <c r="F541" i="55"/>
  <c r="C502" i="55"/>
  <c r="F542" i="55"/>
  <c r="C503" i="55" s="1"/>
  <c r="F543" i="55"/>
  <c r="C504" i="55" s="1"/>
  <c r="F544" i="55"/>
  <c r="C505" i="55"/>
  <c r="G505" i="55" s="1"/>
  <c r="F545" i="55"/>
  <c r="C506" i="55" s="1"/>
  <c r="F546" i="55"/>
  <c r="C507" i="55"/>
  <c r="G507" i="55" s="1"/>
  <c r="F547" i="55"/>
  <c r="C508" i="55"/>
  <c r="G508" i="55" s="1"/>
  <c r="F548" i="55"/>
  <c r="C509" i="55"/>
  <c r="F509" i="55" s="1"/>
  <c r="F549" i="55"/>
  <c r="C510" i="55" s="1"/>
  <c r="F550" i="55"/>
  <c r="C511" i="55" s="1"/>
  <c r="F551" i="55"/>
  <c r="C512" i="55" s="1"/>
  <c r="G512" i="55" s="1"/>
  <c r="F552" i="55"/>
  <c r="C513" i="55" s="1"/>
  <c r="G513" i="55" s="1"/>
  <c r="F553" i="55"/>
  <c r="C514" i="55"/>
  <c r="F514" i="55" s="1"/>
  <c r="G514" i="55"/>
  <c r="H36" i="54"/>
  <c r="H37" i="54"/>
  <c r="H38" i="54"/>
  <c r="F501" i="55"/>
  <c r="F508" i="55"/>
  <c r="H39" i="54"/>
  <c r="H40" i="54"/>
  <c r="E40" i="54"/>
  <c r="G40" i="54" s="1"/>
  <c r="H41" i="54"/>
  <c r="I41" i="54" s="1"/>
  <c r="G41" i="54"/>
  <c r="H42" i="54"/>
  <c r="I42" i="54" s="1"/>
  <c r="G42" i="54"/>
  <c r="H43" i="54"/>
  <c r="I43" i="54" s="1"/>
  <c r="G43" i="54"/>
  <c r="H47" i="54"/>
  <c r="H48" i="54"/>
  <c r="H49" i="54"/>
  <c r="H50" i="54"/>
  <c r="H51" i="54"/>
  <c r="H52" i="54"/>
  <c r="H53" i="54"/>
  <c r="I53" i="54" s="1"/>
  <c r="G53" i="54"/>
  <c r="H54" i="54"/>
  <c r="I54" i="54" s="1"/>
  <c r="G54" i="54"/>
  <c r="H55" i="54"/>
  <c r="I55" i="54" s="1"/>
  <c r="G55" i="54"/>
  <c r="H56" i="54"/>
  <c r="I56" i="54" s="1"/>
  <c r="G56" i="54"/>
  <c r="E85" i="54"/>
  <c r="E86" i="54"/>
  <c r="E87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100" i="54"/>
  <c r="I14" i="54"/>
  <c r="H22" i="54"/>
  <c r="H23" i="54"/>
  <c r="E23" i="54"/>
  <c r="G23" i="54" s="1"/>
  <c r="H24" i="54"/>
  <c r="E24" i="54"/>
  <c r="G24" i="54" s="1"/>
  <c r="H25" i="54"/>
  <c r="E25" i="54"/>
  <c r="G25" i="54" s="1"/>
  <c r="H26" i="54"/>
  <c r="E26" i="54"/>
  <c r="G26" i="54" s="1"/>
  <c r="H27" i="54"/>
  <c r="E27" i="54"/>
  <c r="G27" i="54" s="1"/>
  <c r="H28" i="54"/>
  <c r="E28" i="54"/>
  <c r="G28" i="54" s="1"/>
  <c r="H29" i="54"/>
  <c r="E29" i="54"/>
  <c r="G29" i="54" s="1"/>
  <c r="H30" i="54"/>
  <c r="E30" i="54"/>
  <c r="G30" i="54" s="1"/>
  <c r="H31" i="54"/>
  <c r="E31" i="54"/>
  <c r="G31" i="54" s="1"/>
  <c r="H32" i="54"/>
  <c r="E32" i="54"/>
  <c r="G32" i="54" s="1"/>
  <c r="I60" i="54"/>
  <c r="I61" i="54"/>
  <c r="I62" i="54"/>
  <c r="I63" i="54"/>
  <c r="I64" i="54"/>
  <c r="I65" i="54"/>
  <c r="I66" i="54"/>
  <c r="B27" i="1"/>
  <c r="F539" i="57"/>
  <c r="C500" i="57"/>
  <c r="G500" i="57"/>
  <c r="F540" i="57"/>
  <c r="C501" i="57"/>
  <c r="G501" i="57"/>
  <c r="F541" i="57"/>
  <c r="C502" i="57" s="1"/>
  <c r="F502" i="57" s="1"/>
  <c r="G502" i="57"/>
  <c r="F542" i="57"/>
  <c r="C503" i="57"/>
  <c r="G503" i="57"/>
  <c r="F543" i="57"/>
  <c r="C504" i="57"/>
  <c r="G504" i="57"/>
  <c r="F544" i="57"/>
  <c r="C505" i="57" s="1"/>
  <c r="F545" i="57"/>
  <c r="C506" i="57" s="1"/>
  <c r="F546" i="57"/>
  <c r="C507" i="57" s="1"/>
  <c r="F547" i="57"/>
  <c r="C508" i="57"/>
  <c r="F508" i="57" s="1"/>
  <c r="F548" i="57"/>
  <c r="C509" i="57" s="1"/>
  <c r="F549" i="57"/>
  <c r="C510" i="57" s="1"/>
  <c r="F550" i="57"/>
  <c r="C511" i="57" s="1"/>
  <c r="G511" i="57" s="1"/>
  <c r="F551" i="57"/>
  <c r="C512" i="57" s="1"/>
  <c r="G512" i="57" s="1"/>
  <c r="F552" i="57"/>
  <c r="C513" i="57"/>
  <c r="F513" i="57" s="1"/>
  <c r="F553" i="57"/>
  <c r="C514" i="57"/>
  <c r="G514" i="57"/>
  <c r="H36" i="56"/>
  <c r="H37" i="56"/>
  <c r="H38" i="56"/>
  <c r="F500" i="57"/>
  <c r="F501" i="57"/>
  <c r="F503" i="57"/>
  <c r="F504" i="57"/>
  <c r="F511" i="57"/>
  <c r="F514" i="57"/>
  <c r="H39" i="56"/>
  <c r="H40" i="56"/>
  <c r="E40" i="56"/>
  <c r="G40" i="56" s="1"/>
  <c r="H41" i="56"/>
  <c r="I41" i="56" s="1"/>
  <c r="G41" i="56"/>
  <c r="H42" i="56"/>
  <c r="I42" i="56" s="1"/>
  <c r="G42" i="56"/>
  <c r="H43" i="56"/>
  <c r="I43" i="56" s="1"/>
  <c r="G43" i="56"/>
  <c r="H47" i="56"/>
  <c r="H48" i="56"/>
  <c r="H49" i="56"/>
  <c r="H50" i="56"/>
  <c r="H51" i="56"/>
  <c r="H52" i="56"/>
  <c r="H53" i="56"/>
  <c r="I53" i="56" s="1"/>
  <c r="G53" i="56"/>
  <c r="H54" i="56"/>
  <c r="I54" i="56" s="1"/>
  <c r="G54" i="56"/>
  <c r="H55" i="56"/>
  <c r="I55" i="56" s="1"/>
  <c r="G55" i="56"/>
  <c r="H56" i="56"/>
  <c r="I56" i="56" s="1"/>
  <c r="G56" i="56"/>
  <c r="E85" i="56"/>
  <c r="E86" i="56"/>
  <c r="E87" i="56"/>
  <c r="E88" i="56"/>
  <c r="E89" i="56"/>
  <c r="E90" i="56"/>
  <c r="E91" i="56"/>
  <c r="E92" i="56"/>
  <c r="E93" i="56"/>
  <c r="E94" i="56"/>
  <c r="E95" i="56"/>
  <c r="E96" i="56"/>
  <c r="E97" i="56"/>
  <c r="E98" i="56"/>
  <c r="E99" i="56"/>
  <c r="E100" i="56"/>
  <c r="I14" i="56"/>
  <c r="H22" i="56"/>
  <c r="H23" i="56"/>
  <c r="E23" i="56"/>
  <c r="G23" i="56" s="1"/>
  <c r="H24" i="56"/>
  <c r="E24" i="56"/>
  <c r="G24" i="56" s="1"/>
  <c r="H25" i="56"/>
  <c r="E25" i="56"/>
  <c r="G25" i="56" s="1"/>
  <c r="H26" i="56"/>
  <c r="E26" i="56"/>
  <c r="G26" i="56" s="1"/>
  <c r="H27" i="56"/>
  <c r="E27" i="56"/>
  <c r="G27" i="56" s="1"/>
  <c r="H28" i="56"/>
  <c r="E28" i="56"/>
  <c r="G28" i="56" s="1"/>
  <c r="H29" i="56"/>
  <c r="E29" i="56"/>
  <c r="G29" i="56" s="1"/>
  <c r="H30" i="56"/>
  <c r="E30" i="56"/>
  <c r="G30" i="56" s="1"/>
  <c r="H31" i="56"/>
  <c r="E31" i="56"/>
  <c r="G31" i="56" s="1"/>
  <c r="H32" i="56"/>
  <c r="E32" i="56"/>
  <c r="G32" i="56" s="1"/>
  <c r="I60" i="56"/>
  <c r="I61" i="56"/>
  <c r="I62" i="56"/>
  <c r="I63" i="56"/>
  <c r="I64" i="56"/>
  <c r="I65" i="56"/>
  <c r="I66" i="56"/>
  <c r="B28" i="1"/>
  <c r="F539" i="59"/>
  <c r="C500" i="59"/>
  <c r="G500" i="59" s="1"/>
  <c r="F540" i="59"/>
  <c r="C501" i="59"/>
  <c r="G501" i="59"/>
  <c r="F541" i="59"/>
  <c r="C502" i="59" s="1"/>
  <c r="F502" i="59" s="1"/>
  <c r="F542" i="59"/>
  <c r="C503" i="59"/>
  <c r="G503" i="59"/>
  <c r="F543" i="59"/>
  <c r="C504" i="59"/>
  <c r="G504" i="59"/>
  <c r="F544" i="59"/>
  <c r="C505" i="59" s="1"/>
  <c r="F545" i="59"/>
  <c r="C506" i="59" s="1"/>
  <c r="F546" i="59"/>
  <c r="C507" i="59"/>
  <c r="F507" i="59" s="1"/>
  <c r="G507" i="59"/>
  <c r="F547" i="59"/>
  <c r="C508" i="59" s="1"/>
  <c r="F548" i="59"/>
  <c r="C509" i="59" s="1"/>
  <c r="F549" i="59"/>
  <c r="C510" i="59"/>
  <c r="G510" i="59" s="1"/>
  <c r="F550" i="59"/>
  <c r="C511" i="59" s="1"/>
  <c r="F551" i="59"/>
  <c r="C512" i="59" s="1"/>
  <c r="F512" i="59" s="1"/>
  <c r="F552" i="59"/>
  <c r="C513" i="59" s="1"/>
  <c r="F553" i="59"/>
  <c r="C514" i="59" s="1"/>
  <c r="H36" i="58"/>
  <c r="H37" i="58"/>
  <c r="H38" i="58"/>
  <c r="F500" i="59"/>
  <c r="F501" i="59"/>
  <c r="F503" i="59"/>
  <c r="F504" i="59"/>
  <c r="H39" i="58"/>
  <c r="H40" i="58"/>
  <c r="E40" i="58"/>
  <c r="G40" i="58" s="1"/>
  <c r="H41" i="58"/>
  <c r="I41" i="58" s="1"/>
  <c r="G41" i="58"/>
  <c r="H42" i="58"/>
  <c r="I42" i="58" s="1"/>
  <c r="G42" i="58"/>
  <c r="H43" i="58"/>
  <c r="I43" i="58" s="1"/>
  <c r="G43" i="58"/>
  <c r="H47" i="58"/>
  <c r="H48" i="58"/>
  <c r="H49" i="58"/>
  <c r="H50" i="58"/>
  <c r="H51" i="58"/>
  <c r="H52" i="58"/>
  <c r="H53" i="58"/>
  <c r="I53" i="58" s="1"/>
  <c r="G53" i="58"/>
  <c r="H54" i="58"/>
  <c r="I54" i="58" s="1"/>
  <c r="G54" i="58"/>
  <c r="H55" i="58"/>
  <c r="I55" i="58" s="1"/>
  <c r="G55" i="58"/>
  <c r="H56" i="58"/>
  <c r="I56" i="58" s="1"/>
  <c r="G56" i="58"/>
  <c r="E85" i="58"/>
  <c r="E86" i="58"/>
  <c r="E87" i="58"/>
  <c r="E88" i="58"/>
  <c r="E89" i="58"/>
  <c r="E90" i="58"/>
  <c r="E91" i="58"/>
  <c r="E92" i="58"/>
  <c r="E93" i="58"/>
  <c r="E94" i="58"/>
  <c r="E95" i="58"/>
  <c r="E96" i="58"/>
  <c r="E97" i="58"/>
  <c r="E98" i="58"/>
  <c r="E99" i="58"/>
  <c r="E100" i="58"/>
  <c r="I14" i="58"/>
  <c r="H22" i="58"/>
  <c r="H23" i="58"/>
  <c r="E23" i="58"/>
  <c r="G23" i="58" s="1"/>
  <c r="H24" i="58"/>
  <c r="E24" i="58"/>
  <c r="G24" i="58" s="1"/>
  <c r="H25" i="58"/>
  <c r="E25" i="58"/>
  <c r="G25" i="58" s="1"/>
  <c r="H26" i="58"/>
  <c r="E26" i="58"/>
  <c r="G26" i="58" s="1"/>
  <c r="H27" i="58"/>
  <c r="E27" i="58"/>
  <c r="G27" i="58" s="1"/>
  <c r="H28" i="58"/>
  <c r="E28" i="58"/>
  <c r="G28" i="58" s="1"/>
  <c r="H29" i="58"/>
  <c r="E29" i="58"/>
  <c r="G29" i="58" s="1"/>
  <c r="H30" i="58"/>
  <c r="E30" i="58"/>
  <c r="G30" i="58" s="1"/>
  <c r="H31" i="58"/>
  <c r="E31" i="58"/>
  <c r="G31" i="58" s="1"/>
  <c r="H32" i="58"/>
  <c r="E32" i="58"/>
  <c r="G32" i="58" s="1"/>
  <c r="I60" i="58"/>
  <c r="I61" i="58"/>
  <c r="I62" i="58"/>
  <c r="I63" i="58"/>
  <c r="I64" i="58"/>
  <c r="I65" i="58"/>
  <c r="I66" i="58"/>
  <c r="B29" i="1"/>
  <c r="F539" i="61"/>
  <c r="C500" i="61" s="1"/>
  <c r="F540" i="61"/>
  <c r="C501" i="61" s="1"/>
  <c r="F541" i="61"/>
  <c r="C502" i="61" s="1"/>
  <c r="G502" i="61"/>
  <c r="F542" i="61"/>
  <c r="C503" i="61" s="1"/>
  <c r="F543" i="61"/>
  <c r="C504" i="61"/>
  <c r="G504" i="61"/>
  <c r="F544" i="61"/>
  <c r="C505" i="61" s="1"/>
  <c r="F545" i="61"/>
  <c r="C506" i="61"/>
  <c r="F506" i="61" s="1"/>
  <c r="G506" i="61"/>
  <c r="F546" i="61"/>
  <c r="C507" i="61"/>
  <c r="G507" i="61"/>
  <c r="F547" i="61"/>
  <c r="C508" i="61"/>
  <c r="G508" i="61" s="1"/>
  <c r="F548" i="61"/>
  <c r="C509" i="61"/>
  <c r="G509" i="61" s="1"/>
  <c r="F549" i="61"/>
  <c r="C510" i="61" s="1"/>
  <c r="F550" i="61"/>
  <c r="C511" i="61" s="1"/>
  <c r="F551" i="61"/>
  <c r="C512" i="61" s="1"/>
  <c r="F512" i="61" s="1"/>
  <c r="G512" i="61"/>
  <c r="F552" i="61"/>
  <c r="C513" i="61" s="1"/>
  <c r="F553" i="61"/>
  <c r="C514" i="61"/>
  <c r="H36" i="60"/>
  <c r="H37" i="60"/>
  <c r="H38" i="60"/>
  <c r="F502" i="61"/>
  <c r="F504" i="61"/>
  <c r="F507" i="61"/>
  <c r="F508" i="61"/>
  <c r="F509" i="61"/>
  <c r="H39" i="60"/>
  <c r="H40" i="60"/>
  <c r="E40" i="60"/>
  <c r="G40" i="60" s="1"/>
  <c r="H41" i="60"/>
  <c r="I41" i="60" s="1"/>
  <c r="G41" i="60"/>
  <c r="H42" i="60"/>
  <c r="I42" i="60" s="1"/>
  <c r="G42" i="60"/>
  <c r="H43" i="60"/>
  <c r="I43" i="60" s="1"/>
  <c r="G43" i="60"/>
  <c r="H47" i="60"/>
  <c r="H48" i="60"/>
  <c r="H49" i="60"/>
  <c r="H50" i="60"/>
  <c r="H51" i="60"/>
  <c r="H52" i="60"/>
  <c r="H53" i="60"/>
  <c r="I53" i="60" s="1"/>
  <c r="G53" i="60"/>
  <c r="H54" i="60"/>
  <c r="I54" i="60" s="1"/>
  <c r="G54" i="60"/>
  <c r="H55" i="60"/>
  <c r="I55" i="60" s="1"/>
  <c r="G55" i="60"/>
  <c r="H56" i="60"/>
  <c r="I56" i="60" s="1"/>
  <c r="G56" i="60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E100" i="60"/>
  <c r="I14" i="60"/>
  <c r="H22" i="60"/>
  <c r="H23" i="60"/>
  <c r="E23" i="60"/>
  <c r="G23" i="60" s="1"/>
  <c r="H24" i="60"/>
  <c r="E24" i="60"/>
  <c r="G24" i="60" s="1"/>
  <c r="H25" i="60"/>
  <c r="E25" i="60"/>
  <c r="G25" i="60" s="1"/>
  <c r="H26" i="60"/>
  <c r="E26" i="60"/>
  <c r="G26" i="60" s="1"/>
  <c r="H27" i="60"/>
  <c r="E27" i="60"/>
  <c r="G27" i="60" s="1"/>
  <c r="H28" i="60"/>
  <c r="E28" i="60"/>
  <c r="G28" i="60" s="1"/>
  <c r="H29" i="60"/>
  <c r="E29" i="60"/>
  <c r="G29" i="60" s="1"/>
  <c r="H30" i="60"/>
  <c r="E30" i="60"/>
  <c r="G30" i="60" s="1"/>
  <c r="H31" i="60"/>
  <c r="E31" i="60"/>
  <c r="G31" i="60" s="1"/>
  <c r="H32" i="60"/>
  <c r="E32" i="60"/>
  <c r="G32" i="60" s="1"/>
  <c r="I60" i="60"/>
  <c r="I61" i="60"/>
  <c r="I62" i="60"/>
  <c r="I63" i="60"/>
  <c r="I64" i="60"/>
  <c r="I65" i="60"/>
  <c r="I66" i="60"/>
  <c r="B30" i="1"/>
  <c r="F539" i="63"/>
  <c r="C500" i="63" s="1"/>
  <c r="F540" i="63"/>
  <c r="C501" i="63" s="1"/>
  <c r="F541" i="63"/>
  <c r="C502" i="63" s="1"/>
  <c r="F542" i="63"/>
  <c r="C503" i="63" s="1"/>
  <c r="F543" i="63"/>
  <c r="C504" i="63"/>
  <c r="F504" i="63" s="1"/>
  <c r="G504" i="63"/>
  <c r="F544" i="63"/>
  <c r="C505" i="63"/>
  <c r="G505" i="63" s="1"/>
  <c r="F545" i="63"/>
  <c r="C506" i="63" s="1"/>
  <c r="F546" i="63"/>
  <c r="C507" i="63"/>
  <c r="F507" i="63" s="1"/>
  <c r="G507" i="63"/>
  <c r="F547" i="63"/>
  <c r="C508" i="63"/>
  <c r="G508" i="63" s="1"/>
  <c r="F548" i="63"/>
  <c r="C509" i="63" s="1"/>
  <c r="F549" i="63"/>
  <c r="C510" i="63" s="1"/>
  <c r="F510" i="63" s="1"/>
  <c r="F550" i="63"/>
  <c r="C511" i="63" s="1"/>
  <c r="F511" i="63" s="1"/>
  <c r="F551" i="63"/>
  <c r="C512" i="63"/>
  <c r="F552" i="63"/>
  <c r="C513" i="63" s="1"/>
  <c r="F553" i="63"/>
  <c r="C514" i="63"/>
  <c r="G514" i="63" s="1"/>
  <c r="H36" i="62"/>
  <c r="H37" i="62"/>
  <c r="H38" i="62"/>
  <c r="F505" i="63"/>
  <c r="F508" i="63"/>
  <c r="H39" i="62"/>
  <c r="H40" i="62"/>
  <c r="E40" i="62"/>
  <c r="G40" i="62" s="1"/>
  <c r="H41" i="62"/>
  <c r="I41" i="62" s="1"/>
  <c r="G41" i="62"/>
  <c r="H42" i="62"/>
  <c r="I42" i="62" s="1"/>
  <c r="G42" i="62"/>
  <c r="H43" i="62"/>
  <c r="I43" i="62" s="1"/>
  <c r="G43" i="62"/>
  <c r="H47" i="62"/>
  <c r="H48" i="62"/>
  <c r="H49" i="62"/>
  <c r="H50" i="62"/>
  <c r="H51" i="62"/>
  <c r="H52" i="62"/>
  <c r="H53" i="62"/>
  <c r="I53" i="62" s="1"/>
  <c r="G53" i="62"/>
  <c r="H54" i="62"/>
  <c r="I54" i="62" s="1"/>
  <c r="G54" i="62"/>
  <c r="H55" i="62"/>
  <c r="I55" i="62" s="1"/>
  <c r="G55" i="62"/>
  <c r="H56" i="62"/>
  <c r="I56" i="62" s="1"/>
  <c r="G56" i="62"/>
  <c r="E85" i="62"/>
  <c r="E86" i="62"/>
  <c r="E87" i="62"/>
  <c r="E88" i="62"/>
  <c r="E89" i="62"/>
  <c r="E90" i="62"/>
  <c r="E91" i="62"/>
  <c r="E92" i="62"/>
  <c r="E93" i="62"/>
  <c r="E94" i="62"/>
  <c r="E95" i="62"/>
  <c r="E96" i="62"/>
  <c r="E97" i="62"/>
  <c r="E98" i="62"/>
  <c r="E99" i="62"/>
  <c r="E100" i="62"/>
  <c r="I14" i="62"/>
  <c r="H22" i="62"/>
  <c r="H23" i="62"/>
  <c r="E23" i="62"/>
  <c r="G23" i="62" s="1"/>
  <c r="H24" i="62"/>
  <c r="E24" i="62"/>
  <c r="G24" i="62" s="1"/>
  <c r="H25" i="62"/>
  <c r="E25" i="62"/>
  <c r="G25" i="62" s="1"/>
  <c r="H26" i="62"/>
  <c r="E26" i="62"/>
  <c r="G26" i="62" s="1"/>
  <c r="H27" i="62"/>
  <c r="E27" i="62"/>
  <c r="G27" i="62" s="1"/>
  <c r="H28" i="62"/>
  <c r="E28" i="62"/>
  <c r="G28" i="62" s="1"/>
  <c r="H29" i="62"/>
  <c r="E29" i="62"/>
  <c r="G29" i="62" s="1"/>
  <c r="H30" i="62"/>
  <c r="E30" i="62"/>
  <c r="G30" i="62" s="1"/>
  <c r="H31" i="62"/>
  <c r="E31" i="62"/>
  <c r="G31" i="62" s="1"/>
  <c r="H32" i="62"/>
  <c r="E32" i="62"/>
  <c r="G32" i="62" s="1"/>
  <c r="I60" i="62"/>
  <c r="I61" i="62"/>
  <c r="I62" i="62"/>
  <c r="I63" i="62"/>
  <c r="I64" i="62"/>
  <c r="I65" i="62"/>
  <c r="I66" i="62"/>
  <c r="B31" i="1"/>
  <c r="F539" i="65"/>
  <c r="C500" i="65"/>
  <c r="G500" i="65"/>
  <c r="F540" i="65"/>
  <c r="C501" i="65" s="1"/>
  <c r="F541" i="65"/>
  <c r="C502" i="65" s="1"/>
  <c r="F542" i="65"/>
  <c r="C503" i="65" s="1"/>
  <c r="F543" i="65"/>
  <c r="C504" i="65" s="1"/>
  <c r="F544" i="65"/>
  <c r="C505" i="65" s="1"/>
  <c r="F545" i="65"/>
  <c r="C506" i="65"/>
  <c r="F506" i="65" s="1"/>
  <c r="G506" i="65"/>
  <c r="F546" i="65"/>
  <c r="C507" i="65"/>
  <c r="F507" i="65" s="1"/>
  <c r="G507" i="65"/>
  <c r="F547" i="65"/>
  <c r="C508" i="65" s="1"/>
  <c r="F548" i="65"/>
  <c r="C509" i="65"/>
  <c r="G509" i="65" s="1"/>
  <c r="F549" i="65"/>
  <c r="C510" i="65" s="1"/>
  <c r="F550" i="65"/>
  <c r="C511" i="65" s="1"/>
  <c r="G511" i="65" s="1"/>
  <c r="F551" i="65"/>
  <c r="C512" i="65" s="1"/>
  <c r="F552" i="65"/>
  <c r="C513" i="65"/>
  <c r="G513" i="65" s="1"/>
  <c r="F553" i="65"/>
  <c r="C514" i="65" s="1"/>
  <c r="H36" i="64"/>
  <c r="H37" i="64"/>
  <c r="H38" i="64"/>
  <c r="F500" i="65"/>
  <c r="F511" i="65"/>
  <c r="F513" i="65"/>
  <c r="H39" i="64"/>
  <c r="H40" i="64"/>
  <c r="E40" i="64"/>
  <c r="G40" i="64" s="1"/>
  <c r="H41" i="64"/>
  <c r="I41" i="64" s="1"/>
  <c r="G41" i="64"/>
  <c r="H42" i="64"/>
  <c r="I42" i="64" s="1"/>
  <c r="G42" i="64"/>
  <c r="H43" i="64"/>
  <c r="I43" i="64" s="1"/>
  <c r="G43" i="64"/>
  <c r="H47" i="64"/>
  <c r="H48" i="64"/>
  <c r="H49" i="64"/>
  <c r="H50" i="64"/>
  <c r="H51" i="64"/>
  <c r="H52" i="64"/>
  <c r="H53" i="64"/>
  <c r="I53" i="64" s="1"/>
  <c r="G53" i="64"/>
  <c r="H54" i="64"/>
  <c r="I54" i="64" s="1"/>
  <c r="G54" i="64"/>
  <c r="H55" i="64"/>
  <c r="I55" i="64" s="1"/>
  <c r="G55" i="64"/>
  <c r="H56" i="64"/>
  <c r="I56" i="64" s="1"/>
  <c r="G56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I14" i="64"/>
  <c r="H22" i="64"/>
  <c r="H23" i="64"/>
  <c r="E23" i="64"/>
  <c r="G23" i="64" s="1"/>
  <c r="H24" i="64"/>
  <c r="E24" i="64"/>
  <c r="G24" i="64" s="1"/>
  <c r="H25" i="64"/>
  <c r="E25" i="64"/>
  <c r="G25" i="64" s="1"/>
  <c r="H26" i="64"/>
  <c r="E26" i="64"/>
  <c r="G26" i="64" s="1"/>
  <c r="H27" i="64"/>
  <c r="E27" i="64"/>
  <c r="G27" i="64" s="1"/>
  <c r="H28" i="64"/>
  <c r="E28" i="64"/>
  <c r="G28" i="64" s="1"/>
  <c r="H29" i="64"/>
  <c r="E29" i="64"/>
  <c r="G29" i="64" s="1"/>
  <c r="H30" i="64"/>
  <c r="E30" i="64"/>
  <c r="G30" i="64" s="1"/>
  <c r="H31" i="64"/>
  <c r="E31" i="64"/>
  <c r="G31" i="64" s="1"/>
  <c r="H32" i="64"/>
  <c r="E32" i="64"/>
  <c r="G32" i="64" s="1"/>
  <c r="I60" i="64"/>
  <c r="I61" i="64"/>
  <c r="I62" i="64"/>
  <c r="I63" i="64"/>
  <c r="I64" i="64"/>
  <c r="I65" i="64"/>
  <c r="I66" i="64"/>
  <c r="B32" i="1"/>
  <c r="F539" i="67"/>
  <c r="C500" i="67"/>
  <c r="G500" i="67" s="1"/>
  <c r="F540" i="67"/>
  <c r="C501" i="67" s="1"/>
  <c r="F541" i="67"/>
  <c r="C502" i="67" s="1"/>
  <c r="F542" i="67"/>
  <c r="C503" i="67"/>
  <c r="F503" i="67" s="1"/>
  <c r="G503" i="67"/>
  <c r="F543" i="67"/>
  <c r="C504" i="67" s="1"/>
  <c r="F544" i="67"/>
  <c r="C505" i="67"/>
  <c r="G505" i="67" s="1"/>
  <c r="F545" i="67"/>
  <c r="C506" i="67" s="1"/>
  <c r="F546" i="67"/>
  <c r="C507" i="67"/>
  <c r="F507" i="67" s="1"/>
  <c r="G507" i="67"/>
  <c r="F547" i="67"/>
  <c r="C508" i="67"/>
  <c r="G508" i="67" s="1"/>
  <c r="F548" i="67"/>
  <c r="C509" i="67" s="1"/>
  <c r="F549" i="67"/>
  <c r="C510" i="67" s="1"/>
  <c r="F550" i="67"/>
  <c r="C511" i="67"/>
  <c r="G511" i="67" s="1"/>
  <c r="F551" i="67"/>
  <c r="C512" i="67"/>
  <c r="F512" i="67" s="1"/>
  <c r="F552" i="67"/>
  <c r="C513" i="67" s="1"/>
  <c r="F553" i="67"/>
  <c r="C514" i="67" s="1"/>
  <c r="G514" i="67" s="1"/>
  <c r="H36" i="66"/>
  <c r="H37" i="66"/>
  <c r="H38" i="66"/>
  <c r="F500" i="67"/>
  <c r="F508" i="67"/>
  <c r="F511" i="67"/>
  <c r="H39" i="66"/>
  <c r="H40" i="66"/>
  <c r="E40" i="66"/>
  <c r="G40" i="66" s="1"/>
  <c r="H41" i="66"/>
  <c r="I41" i="66" s="1"/>
  <c r="G41" i="66"/>
  <c r="H42" i="66"/>
  <c r="I42" i="66" s="1"/>
  <c r="G42" i="66"/>
  <c r="H43" i="66"/>
  <c r="I43" i="66" s="1"/>
  <c r="G43" i="66"/>
  <c r="H47" i="66"/>
  <c r="H48" i="66"/>
  <c r="H49" i="66"/>
  <c r="H50" i="66"/>
  <c r="H51" i="66"/>
  <c r="H52" i="66"/>
  <c r="H53" i="66"/>
  <c r="I53" i="66" s="1"/>
  <c r="G53" i="66"/>
  <c r="H54" i="66"/>
  <c r="I54" i="66" s="1"/>
  <c r="G54" i="66"/>
  <c r="H55" i="66"/>
  <c r="I55" i="66" s="1"/>
  <c r="G55" i="66"/>
  <c r="H56" i="66"/>
  <c r="I56" i="66" s="1"/>
  <c r="G56" i="66"/>
  <c r="E85" i="66"/>
  <c r="E86" i="66"/>
  <c r="E87" i="66"/>
  <c r="E88" i="66"/>
  <c r="E89" i="66"/>
  <c r="E90" i="66"/>
  <c r="E91" i="66"/>
  <c r="E92" i="66"/>
  <c r="E93" i="66"/>
  <c r="E94" i="66"/>
  <c r="E95" i="66"/>
  <c r="E96" i="66"/>
  <c r="E97" i="66"/>
  <c r="E98" i="66"/>
  <c r="E99" i="66"/>
  <c r="E100" i="66"/>
  <c r="I14" i="66"/>
  <c r="H22" i="66"/>
  <c r="H23" i="66"/>
  <c r="E23" i="66"/>
  <c r="G23" i="66" s="1"/>
  <c r="H24" i="66"/>
  <c r="E24" i="66"/>
  <c r="G24" i="66" s="1"/>
  <c r="H25" i="66"/>
  <c r="E25" i="66"/>
  <c r="G25" i="66" s="1"/>
  <c r="H26" i="66"/>
  <c r="E26" i="66"/>
  <c r="G26" i="66" s="1"/>
  <c r="H27" i="66"/>
  <c r="E27" i="66"/>
  <c r="G27" i="66" s="1"/>
  <c r="H28" i="66"/>
  <c r="E28" i="66"/>
  <c r="G28" i="66" s="1"/>
  <c r="H29" i="66"/>
  <c r="E29" i="66"/>
  <c r="G29" i="66" s="1"/>
  <c r="H30" i="66"/>
  <c r="E30" i="66"/>
  <c r="G30" i="66" s="1"/>
  <c r="H31" i="66"/>
  <c r="E31" i="66"/>
  <c r="G31" i="66" s="1"/>
  <c r="H32" i="66"/>
  <c r="E32" i="66"/>
  <c r="G32" i="66" s="1"/>
  <c r="I60" i="66"/>
  <c r="I61" i="66"/>
  <c r="I62" i="66"/>
  <c r="I63" i="66"/>
  <c r="I64" i="66"/>
  <c r="I65" i="66"/>
  <c r="I66" i="66"/>
  <c r="B33" i="1"/>
  <c r="F539" i="69"/>
  <c r="C500" i="69" s="1"/>
  <c r="F540" i="69"/>
  <c r="C501" i="69"/>
  <c r="G501" i="69"/>
  <c r="F541" i="69"/>
  <c r="C502" i="69"/>
  <c r="G502" i="69"/>
  <c r="F542" i="69"/>
  <c r="C503" i="69"/>
  <c r="G503" i="69"/>
  <c r="F543" i="69"/>
  <c r="C504" i="69"/>
  <c r="F544" i="69"/>
  <c r="C505" i="69" s="1"/>
  <c r="F545" i="69"/>
  <c r="C506" i="69"/>
  <c r="G506" i="69" s="1"/>
  <c r="F546" i="69"/>
  <c r="C507" i="69"/>
  <c r="F507" i="69" s="1"/>
  <c r="G507" i="69"/>
  <c r="F547" i="69"/>
  <c r="C508" i="69" s="1"/>
  <c r="F548" i="69"/>
  <c r="C509" i="69"/>
  <c r="G509" i="69" s="1"/>
  <c r="F549" i="69"/>
  <c r="C510" i="69"/>
  <c r="G510" i="69" s="1"/>
  <c r="F550" i="69"/>
  <c r="C511" i="69" s="1"/>
  <c r="F511" i="69" s="1"/>
  <c r="F551" i="69"/>
  <c r="C512" i="69"/>
  <c r="F552" i="69"/>
  <c r="C513" i="69" s="1"/>
  <c r="F553" i="69"/>
  <c r="C514" i="69"/>
  <c r="H36" i="68"/>
  <c r="H37" i="68"/>
  <c r="H38" i="68"/>
  <c r="F501" i="69"/>
  <c r="F502" i="69"/>
  <c r="F503" i="69"/>
  <c r="F506" i="69"/>
  <c r="F509" i="69"/>
  <c r="H39" i="68"/>
  <c r="H40" i="68"/>
  <c r="E40" i="68"/>
  <c r="G40" i="68" s="1"/>
  <c r="H41" i="68"/>
  <c r="I41" i="68" s="1"/>
  <c r="G41" i="68"/>
  <c r="H42" i="68"/>
  <c r="I42" i="68" s="1"/>
  <c r="G42" i="68"/>
  <c r="H43" i="68"/>
  <c r="I43" i="68" s="1"/>
  <c r="G43" i="68"/>
  <c r="H47" i="68"/>
  <c r="H48" i="68"/>
  <c r="H49" i="68"/>
  <c r="H50" i="68"/>
  <c r="H51" i="68"/>
  <c r="H52" i="68"/>
  <c r="H53" i="68"/>
  <c r="I53" i="68" s="1"/>
  <c r="G53" i="68"/>
  <c r="H54" i="68"/>
  <c r="I54" i="68" s="1"/>
  <c r="G54" i="68"/>
  <c r="H55" i="68"/>
  <c r="I55" i="68" s="1"/>
  <c r="G55" i="68"/>
  <c r="H56" i="68"/>
  <c r="I56" i="68" s="1"/>
  <c r="G56" i="68"/>
  <c r="E85" i="68"/>
  <c r="E86" i="68"/>
  <c r="E87" i="68"/>
  <c r="E88" i="68"/>
  <c r="E89" i="68"/>
  <c r="E90" i="68"/>
  <c r="E91" i="68"/>
  <c r="E92" i="68"/>
  <c r="E93" i="68"/>
  <c r="E94" i="68"/>
  <c r="E95" i="68"/>
  <c r="E96" i="68"/>
  <c r="E97" i="68"/>
  <c r="E98" i="68"/>
  <c r="E99" i="68"/>
  <c r="E100" i="68"/>
  <c r="I14" i="68"/>
  <c r="H22" i="68"/>
  <c r="H23" i="68"/>
  <c r="E23" i="68"/>
  <c r="G23" i="68" s="1"/>
  <c r="H24" i="68"/>
  <c r="E24" i="68"/>
  <c r="G24" i="68" s="1"/>
  <c r="H25" i="68"/>
  <c r="E25" i="68"/>
  <c r="G25" i="68" s="1"/>
  <c r="H26" i="68"/>
  <c r="E26" i="68"/>
  <c r="G26" i="68" s="1"/>
  <c r="H27" i="68"/>
  <c r="E27" i="68"/>
  <c r="G27" i="68" s="1"/>
  <c r="H28" i="68"/>
  <c r="E28" i="68"/>
  <c r="G28" i="68" s="1"/>
  <c r="H29" i="68"/>
  <c r="E29" i="68"/>
  <c r="G29" i="68" s="1"/>
  <c r="H30" i="68"/>
  <c r="E30" i="68"/>
  <c r="G30" i="68" s="1"/>
  <c r="H31" i="68"/>
  <c r="E31" i="68"/>
  <c r="G31" i="68" s="1"/>
  <c r="H32" i="68"/>
  <c r="E32" i="68"/>
  <c r="G32" i="68" s="1"/>
  <c r="I60" i="68"/>
  <c r="I61" i="68"/>
  <c r="I62" i="68"/>
  <c r="I63" i="68"/>
  <c r="I64" i="68"/>
  <c r="I65" i="68"/>
  <c r="I66" i="68"/>
  <c r="B34" i="1"/>
  <c r="F539" i="71"/>
  <c r="C500" i="71" s="1"/>
  <c r="F540" i="71"/>
  <c r="C501" i="71"/>
  <c r="G501" i="71" s="1"/>
  <c r="F541" i="71"/>
  <c r="C502" i="71"/>
  <c r="G502" i="71"/>
  <c r="F542" i="71"/>
  <c r="C503" i="71"/>
  <c r="G503" i="71"/>
  <c r="F543" i="71"/>
  <c r="C504" i="71"/>
  <c r="F544" i="71"/>
  <c r="C505" i="71"/>
  <c r="G505" i="71"/>
  <c r="F545" i="71"/>
  <c r="C506" i="71" s="1"/>
  <c r="F546" i="71"/>
  <c r="C507" i="71"/>
  <c r="G507" i="71"/>
  <c r="F547" i="71"/>
  <c r="C508" i="71" s="1"/>
  <c r="F548" i="71"/>
  <c r="C509" i="71" s="1"/>
  <c r="F549" i="71"/>
  <c r="C510" i="71" s="1"/>
  <c r="F550" i="71"/>
  <c r="C511" i="71"/>
  <c r="F551" i="71"/>
  <c r="C512" i="71" s="1"/>
  <c r="F552" i="71"/>
  <c r="C513" i="71" s="1"/>
  <c r="G513" i="71" s="1"/>
  <c r="F553" i="71"/>
  <c r="C514" i="71" s="1"/>
  <c r="H36" i="70"/>
  <c r="H37" i="70"/>
  <c r="H38" i="70"/>
  <c r="F501" i="71"/>
  <c r="F502" i="71"/>
  <c r="F503" i="71"/>
  <c r="F505" i="71"/>
  <c r="F507" i="71"/>
  <c r="H39" i="70"/>
  <c r="H40" i="70"/>
  <c r="E40" i="70"/>
  <c r="G40" i="70" s="1"/>
  <c r="H41" i="70"/>
  <c r="I41" i="70" s="1"/>
  <c r="G41" i="70"/>
  <c r="H42" i="70"/>
  <c r="I42" i="70" s="1"/>
  <c r="G42" i="70"/>
  <c r="H43" i="70"/>
  <c r="I43" i="70" s="1"/>
  <c r="G43" i="70"/>
  <c r="H47" i="70"/>
  <c r="H48" i="70"/>
  <c r="H49" i="70"/>
  <c r="H50" i="70"/>
  <c r="H51" i="70"/>
  <c r="H52" i="70"/>
  <c r="H53" i="70"/>
  <c r="I53" i="70" s="1"/>
  <c r="G53" i="70"/>
  <c r="H54" i="70"/>
  <c r="I54" i="70" s="1"/>
  <c r="G54" i="70"/>
  <c r="H55" i="70"/>
  <c r="I55" i="70" s="1"/>
  <c r="G55" i="70"/>
  <c r="H56" i="70"/>
  <c r="I56" i="70" s="1"/>
  <c r="G56" i="70"/>
  <c r="E85" i="70"/>
  <c r="E86" i="70"/>
  <c r="E87" i="70"/>
  <c r="E88" i="70"/>
  <c r="E89" i="70"/>
  <c r="E90" i="70"/>
  <c r="E91" i="70"/>
  <c r="E92" i="70"/>
  <c r="E93" i="70"/>
  <c r="E94" i="70"/>
  <c r="E95" i="70"/>
  <c r="E96" i="70"/>
  <c r="E97" i="70"/>
  <c r="E98" i="70"/>
  <c r="E99" i="70"/>
  <c r="E100" i="70"/>
  <c r="I14" i="70"/>
  <c r="H22" i="70"/>
  <c r="H23" i="70"/>
  <c r="E23" i="70"/>
  <c r="G23" i="70" s="1"/>
  <c r="H24" i="70"/>
  <c r="E24" i="70"/>
  <c r="G24" i="70" s="1"/>
  <c r="H25" i="70"/>
  <c r="E25" i="70"/>
  <c r="G25" i="70" s="1"/>
  <c r="H26" i="70"/>
  <c r="E26" i="70"/>
  <c r="G26" i="70" s="1"/>
  <c r="H27" i="70"/>
  <c r="E27" i="70"/>
  <c r="G27" i="70" s="1"/>
  <c r="H28" i="70"/>
  <c r="E28" i="70"/>
  <c r="G28" i="70" s="1"/>
  <c r="H29" i="70"/>
  <c r="E29" i="70"/>
  <c r="G29" i="70" s="1"/>
  <c r="H30" i="70"/>
  <c r="E30" i="70"/>
  <c r="G30" i="70" s="1"/>
  <c r="H31" i="70"/>
  <c r="E31" i="70"/>
  <c r="G31" i="70" s="1"/>
  <c r="H32" i="70"/>
  <c r="E32" i="70"/>
  <c r="G32" i="70" s="1"/>
  <c r="I60" i="70"/>
  <c r="I61" i="70"/>
  <c r="I62" i="70"/>
  <c r="I63" i="70"/>
  <c r="I64" i="70"/>
  <c r="I65" i="70"/>
  <c r="I66" i="70"/>
  <c r="B35" i="1"/>
  <c r="F539" i="80"/>
  <c r="C500" i="80"/>
  <c r="G500" i="80"/>
  <c r="F540" i="80"/>
  <c r="C501" i="80"/>
  <c r="G501" i="80"/>
  <c r="F541" i="80"/>
  <c r="C502" i="80" s="1"/>
  <c r="F502" i="80" s="1"/>
  <c r="F542" i="80"/>
  <c r="C503" i="80"/>
  <c r="G503" i="80" s="1"/>
  <c r="F543" i="80"/>
  <c r="C504" i="80"/>
  <c r="F544" i="80"/>
  <c r="C505" i="80" s="1"/>
  <c r="F545" i="80"/>
  <c r="C506" i="80" s="1"/>
  <c r="F546" i="80"/>
  <c r="C507" i="80"/>
  <c r="G507" i="80"/>
  <c r="F547" i="80"/>
  <c r="C508" i="80"/>
  <c r="F508" i="80" s="1"/>
  <c r="F548" i="80"/>
  <c r="C509" i="80"/>
  <c r="G509" i="80" s="1"/>
  <c r="K509" i="80" s="1"/>
  <c r="F549" i="80"/>
  <c r="C510" i="80" s="1"/>
  <c r="G510" i="80" s="1"/>
  <c r="F550" i="80"/>
  <c r="C511" i="80" s="1"/>
  <c r="F551" i="80"/>
  <c r="C512" i="80" s="1"/>
  <c r="G512" i="80"/>
  <c r="F552" i="80"/>
  <c r="C513" i="80" s="1"/>
  <c r="F553" i="80"/>
  <c r="C514" i="80"/>
  <c r="F514" i="80" s="1"/>
  <c r="H36" i="79"/>
  <c r="H37" i="79"/>
  <c r="H38" i="79"/>
  <c r="F500" i="80"/>
  <c r="F501" i="80"/>
  <c r="F503" i="80"/>
  <c r="F507" i="80"/>
  <c r="F509" i="80"/>
  <c r="F510" i="80"/>
  <c r="F512" i="80"/>
  <c r="H39" i="79"/>
  <c r="H40" i="79"/>
  <c r="E40" i="79"/>
  <c r="G40" i="79" s="1"/>
  <c r="H41" i="79"/>
  <c r="I41" i="79" s="1"/>
  <c r="G41" i="79"/>
  <c r="H42" i="79"/>
  <c r="I42" i="79" s="1"/>
  <c r="G42" i="79"/>
  <c r="H43" i="79"/>
  <c r="I43" i="79" s="1"/>
  <c r="G43" i="79"/>
  <c r="H47" i="79"/>
  <c r="H48" i="79"/>
  <c r="H49" i="79"/>
  <c r="H50" i="79"/>
  <c r="H51" i="79"/>
  <c r="H52" i="79"/>
  <c r="H53" i="79"/>
  <c r="I53" i="79" s="1"/>
  <c r="G53" i="79"/>
  <c r="H54" i="79"/>
  <c r="I54" i="79" s="1"/>
  <c r="G54" i="79"/>
  <c r="H55" i="79"/>
  <c r="I55" i="79" s="1"/>
  <c r="G55" i="79"/>
  <c r="H56" i="79"/>
  <c r="I56" i="79" s="1"/>
  <c r="G56" i="79"/>
  <c r="E85" i="79"/>
  <c r="E86" i="79"/>
  <c r="E87" i="79"/>
  <c r="E88" i="79"/>
  <c r="E89" i="79"/>
  <c r="E90" i="79"/>
  <c r="E91" i="79"/>
  <c r="E92" i="79"/>
  <c r="E93" i="79"/>
  <c r="E94" i="79"/>
  <c r="E95" i="79"/>
  <c r="E96" i="79"/>
  <c r="E97" i="79"/>
  <c r="E98" i="79"/>
  <c r="E99" i="79"/>
  <c r="E100" i="79"/>
  <c r="I14" i="79"/>
  <c r="H22" i="79"/>
  <c r="H23" i="79"/>
  <c r="E23" i="79"/>
  <c r="G23" i="79" s="1"/>
  <c r="H24" i="79"/>
  <c r="E24" i="79"/>
  <c r="G24" i="79" s="1"/>
  <c r="H25" i="79"/>
  <c r="E25" i="79"/>
  <c r="G25" i="79" s="1"/>
  <c r="H26" i="79"/>
  <c r="E26" i="79"/>
  <c r="G26" i="79" s="1"/>
  <c r="H27" i="79"/>
  <c r="E27" i="79"/>
  <c r="G27" i="79" s="1"/>
  <c r="H28" i="79"/>
  <c r="E28" i="79"/>
  <c r="G28" i="79" s="1"/>
  <c r="H29" i="79"/>
  <c r="E29" i="79"/>
  <c r="G29" i="79" s="1"/>
  <c r="H30" i="79"/>
  <c r="E30" i="79"/>
  <c r="G30" i="79" s="1"/>
  <c r="H31" i="79"/>
  <c r="E31" i="79"/>
  <c r="G31" i="79" s="1"/>
  <c r="H32" i="79"/>
  <c r="E32" i="79"/>
  <c r="G32" i="79" s="1"/>
  <c r="I60" i="79"/>
  <c r="I61" i="79"/>
  <c r="I62" i="79"/>
  <c r="I63" i="79"/>
  <c r="I64" i="79"/>
  <c r="I65" i="79"/>
  <c r="I66" i="79"/>
  <c r="B36" i="1"/>
  <c r="F539" i="82"/>
  <c r="C500" i="82"/>
  <c r="G500" i="82" s="1"/>
  <c r="F540" i="82"/>
  <c r="C501" i="82"/>
  <c r="G501" i="82"/>
  <c r="F541" i="82"/>
  <c r="C502" i="82" s="1"/>
  <c r="G502" i="82" s="1"/>
  <c r="F542" i="82"/>
  <c r="C503" i="82"/>
  <c r="G503" i="82" s="1"/>
  <c r="F543" i="82"/>
  <c r="C504" i="82"/>
  <c r="F504" i="82" s="1"/>
  <c r="G504" i="82"/>
  <c r="F544" i="82"/>
  <c r="C505" i="82" s="1"/>
  <c r="F545" i="82"/>
  <c r="C506" i="82"/>
  <c r="G506" i="82" s="1"/>
  <c r="F546" i="82"/>
  <c r="C507" i="82"/>
  <c r="G507" i="82" s="1"/>
  <c r="F547" i="82"/>
  <c r="C508" i="82"/>
  <c r="F508" i="82" s="1"/>
  <c r="F548" i="82"/>
  <c r="C509" i="82"/>
  <c r="G509" i="82" s="1"/>
  <c r="K509" i="82" s="1"/>
  <c r="F549" i="82"/>
  <c r="C510" i="82" s="1"/>
  <c r="F550" i="82"/>
  <c r="C511" i="82" s="1"/>
  <c r="F551" i="82"/>
  <c r="C512" i="82"/>
  <c r="G512" i="82" s="1"/>
  <c r="F552" i="82"/>
  <c r="C513" i="82" s="1"/>
  <c r="F553" i="82"/>
  <c r="C514" i="82"/>
  <c r="H36" i="81"/>
  <c r="H37" i="81"/>
  <c r="H38" i="81"/>
  <c r="F500" i="82"/>
  <c r="F501" i="82"/>
  <c r="F503" i="82"/>
  <c r="F506" i="82"/>
  <c r="F509" i="82"/>
  <c r="H39" i="81"/>
  <c r="H40" i="81"/>
  <c r="E40" i="81"/>
  <c r="G40" i="81" s="1"/>
  <c r="H41" i="81"/>
  <c r="I41" i="81" s="1"/>
  <c r="G41" i="81"/>
  <c r="H42" i="81"/>
  <c r="I42" i="81" s="1"/>
  <c r="G42" i="81"/>
  <c r="H43" i="81"/>
  <c r="I43" i="81" s="1"/>
  <c r="G43" i="81"/>
  <c r="H47" i="81"/>
  <c r="H48" i="81"/>
  <c r="H49" i="81"/>
  <c r="H50" i="81"/>
  <c r="H51" i="81"/>
  <c r="H52" i="81"/>
  <c r="H53" i="81"/>
  <c r="I53" i="81" s="1"/>
  <c r="G53" i="81"/>
  <c r="H54" i="81"/>
  <c r="I54" i="81" s="1"/>
  <c r="G54" i="81"/>
  <c r="H55" i="81"/>
  <c r="I55" i="81" s="1"/>
  <c r="G55" i="81"/>
  <c r="H56" i="81"/>
  <c r="I56" i="81" s="1"/>
  <c r="G56" i="81"/>
  <c r="E85" i="81"/>
  <c r="E86" i="81"/>
  <c r="E87" i="81"/>
  <c r="E88" i="81"/>
  <c r="E89" i="81"/>
  <c r="E90" i="81"/>
  <c r="E91" i="81"/>
  <c r="E92" i="81"/>
  <c r="E93" i="81"/>
  <c r="E94" i="81"/>
  <c r="E95" i="81"/>
  <c r="E96" i="81"/>
  <c r="E97" i="81"/>
  <c r="E98" i="81"/>
  <c r="E99" i="81"/>
  <c r="E100" i="81"/>
  <c r="I14" i="81"/>
  <c r="H22" i="81"/>
  <c r="H23" i="81"/>
  <c r="E23" i="81"/>
  <c r="G23" i="81" s="1"/>
  <c r="H24" i="81"/>
  <c r="E24" i="81"/>
  <c r="G24" i="81" s="1"/>
  <c r="H25" i="81"/>
  <c r="E25" i="81"/>
  <c r="G25" i="81" s="1"/>
  <c r="H26" i="81"/>
  <c r="E26" i="81"/>
  <c r="G26" i="81" s="1"/>
  <c r="H27" i="81"/>
  <c r="E27" i="81"/>
  <c r="G27" i="81" s="1"/>
  <c r="H28" i="81"/>
  <c r="E28" i="81"/>
  <c r="G28" i="81" s="1"/>
  <c r="H29" i="81"/>
  <c r="E29" i="81"/>
  <c r="G29" i="81" s="1"/>
  <c r="H30" i="81"/>
  <c r="E30" i="81"/>
  <c r="G30" i="81" s="1"/>
  <c r="H31" i="81"/>
  <c r="E31" i="81"/>
  <c r="G31" i="81" s="1"/>
  <c r="H32" i="81"/>
  <c r="E32" i="81"/>
  <c r="G32" i="81" s="1"/>
  <c r="I60" i="81"/>
  <c r="I61" i="81"/>
  <c r="I62" i="81"/>
  <c r="I63" i="81"/>
  <c r="I64" i="81"/>
  <c r="I65" i="81"/>
  <c r="I66" i="81"/>
  <c r="B37" i="1"/>
  <c r="F539" i="84"/>
  <c r="C500" i="84" s="1"/>
  <c r="F540" i="84"/>
  <c r="C501" i="84" s="1"/>
  <c r="F541" i="84"/>
  <c r="C502" i="84" s="1"/>
  <c r="F542" i="84"/>
  <c r="C503" i="84" s="1"/>
  <c r="F543" i="84"/>
  <c r="C504" i="84"/>
  <c r="F504" i="84" s="1"/>
  <c r="G504" i="84"/>
  <c r="F544" i="84"/>
  <c r="C505" i="84" s="1"/>
  <c r="F545" i="84"/>
  <c r="C506" i="84"/>
  <c r="G506" i="84"/>
  <c r="F546" i="84"/>
  <c r="C507" i="84"/>
  <c r="F507" i="84" s="1"/>
  <c r="G507" i="84"/>
  <c r="F547" i="84"/>
  <c r="C508" i="84"/>
  <c r="G508" i="84" s="1"/>
  <c r="K508" i="84" s="1"/>
  <c r="F548" i="84"/>
  <c r="C509" i="84"/>
  <c r="G509" i="84" s="1"/>
  <c r="K509" i="84" s="1"/>
  <c r="F549" i="84"/>
  <c r="C510" i="84"/>
  <c r="G510" i="84" s="1"/>
  <c r="F550" i="84"/>
  <c r="C511" i="84" s="1"/>
  <c r="G511" i="84" s="1"/>
  <c r="F551" i="84"/>
  <c r="C512" i="84" s="1"/>
  <c r="F552" i="84"/>
  <c r="C513" i="84" s="1"/>
  <c r="G513" i="84" s="1"/>
  <c r="F553" i="84"/>
  <c r="C514" i="84" s="1"/>
  <c r="H36" i="83"/>
  <c r="H37" i="83"/>
  <c r="H38" i="83"/>
  <c r="F506" i="84"/>
  <c r="F508" i="84"/>
  <c r="F509" i="84"/>
  <c r="F510" i="84"/>
  <c r="H39" i="83"/>
  <c r="H40" i="83"/>
  <c r="E40" i="83"/>
  <c r="G40" i="83" s="1"/>
  <c r="H41" i="83"/>
  <c r="I41" i="83" s="1"/>
  <c r="G41" i="83"/>
  <c r="H42" i="83"/>
  <c r="I42" i="83" s="1"/>
  <c r="G42" i="83"/>
  <c r="H43" i="83"/>
  <c r="I43" i="83" s="1"/>
  <c r="G43" i="83"/>
  <c r="H47" i="83"/>
  <c r="H48" i="83"/>
  <c r="H49" i="83"/>
  <c r="H50" i="83"/>
  <c r="H51" i="83"/>
  <c r="H52" i="83"/>
  <c r="H53" i="83"/>
  <c r="I53" i="83" s="1"/>
  <c r="G53" i="83"/>
  <c r="H54" i="83"/>
  <c r="I54" i="83" s="1"/>
  <c r="G54" i="83"/>
  <c r="H55" i="83"/>
  <c r="I55" i="83" s="1"/>
  <c r="G55" i="83"/>
  <c r="H56" i="83"/>
  <c r="I56" i="83" s="1"/>
  <c r="G56" i="83"/>
  <c r="E85" i="83"/>
  <c r="E86" i="83"/>
  <c r="E87" i="83"/>
  <c r="E88" i="83"/>
  <c r="E89" i="83"/>
  <c r="E90" i="83"/>
  <c r="E91" i="83"/>
  <c r="E92" i="83"/>
  <c r="E93" i="83"/>
  <c r="E94" i="83"/>
  <c r="E95" i="83"/>
  <c r="E96" i="83"/>
  <c r="E97" i="83"/>
  <c r="E98" i="83"/>
  <c r="E99" i="83"/>
  <c r="E100" i="83"/>
  <c r="I14" i="83"/>
  <c r="H22" i="83"/>
  <c r="H23" i="83"/>
  <c r="E23" i="83"/>
  <c r="G23" i="83" s="1"/>
  <c r="H24" i="83"/>
  <c r="E24" i="83"/>
  <c r="G24" i="83" s="1"/>
  <c r="H25" i="83"/>
  <c r="E25" i="83"/>
  <c r="G25" i="83" s="1"/>
  <c r="H26" i="83"/>
  <c r="E26" i="83"/>
  <c r="G26" i="83" s="1"/>
  <c r="H27" i="83"/>
  <c r="E27" i="83"/>
  <c r="G27" i="83" s="1"/>
  <c r="H28" i="83"/>
  <c r="E28" i="83"/>
  <c r="G28" i="83" s="1"/>
  <c r="H29" i="83"/>
  <c r="E29" i="83"/>
  <c r="G29" i="83" s="1"/>
  <c r="H30" i="83"/>
  <c r="E30" i="83"/>
  <c r="G30" i="83" s="1"/>
  <c r="H31" i="83"/>
  <c r="E31" i="83"/>
  <c r="G31" i="83" s="1"/>
  <c r="H32" i="83"/>
  <c r="E32" i="83"/>
  <c r="G32" i="83" s="1"/>
  <c r="I60" i="83"/>
  <c r="I61" i="83"/>
  <c r="I62" i="83"/>
  <c r="I63" i="83"/>
  <c r="I64" i="83"/>
  <c r="I65" i="83"/>
  <c r="I66" i="83"/>
  <c r="B38" i="1"/>
  <c r="F539" i="86"/>
  <c r="C500" i="86" s="1"/>
  <c r="F540" i="86"/>
  <c r="C501" i="86" s="1"/>
  <c r="F541" i="86"/>
  <c r="C502" i="86"/>
  <c r="G502" i="86"/>
  <c r="F542" i="86"/>
  <c r="C503" i="86" s="1"/>
  <c r="F543" i="86"/>
  <c r="C504" i="86"/>
  <c r="F544" i="86"/>
  <c r="C505" i="86" s="1"/>
  <c r="F545" i="86"/>
  <c r="C506" i="86"/>
  <c r="G506" i="86" s="1"/>
  <c r="F546" i="86"/>
  <c r="C507" i="86"/>
  <c r="F507" i="86" s="1"/>
  <c r="G507" i="86"/>
  <c r="F547" i="86"/>
  <c r="C508" i="86" s="1"/>
  <c r="F548" i="86"/>
  <c r="C509" i="86" s="1"/>
  <c r="F549" i="86"/>
  <c r="C510" i="86" s="1"/>
  <c r="F550" i="86"/>
  <c r="C511" i="86" s="1"/>
  <c r="F551" i="86"/>
  <c r="C512" i="86" s="1"/>
  <c r="F552" i="86"/>
  <c r="C513" i="86" s="1"/>
  <c r="F553" i="86"/>
  <c r="C514" i="86" s="1"/>
  <c r="H36" i="85"/>
  <c r="H37" i="85"/>
  <c r="H38" i="85"/>
  <c r="F502" i="86"/>
  <c r="H39" i="85"/>
  <c r="H40" i="85"/>
  <c r="E40" i="85"/>
  <c r="G40" i="85" s="1"/>
  <c r="H41" i="85"/>
  <c r="I41" i="85" s="1"/>
  <c r="G41" i="85"/>
  <c r="H42" i="85"/>
  <c r="I42" i="85" s="1"/>
  <c r="G42" i="85"/>
  <c r="H43" i="85"/>
  <c r="I43" i="85" s="1"/>
  <c r="G43" i="85"/>
  <c r="H47" i="85"/>
  <c r="H48" i="85"/>
  <c r="H49" i="85"/>
  <c r="H50" i="85"/>
  <c r="H51" i="85"/>
  <c r="H52" i="85"/>
  <c r="H53" i="85"/>
  <c r="I53" i="85" s="1"/>
  <c r="G53" i="85"/>
  <c r="H54" i="85"/>
  <c r="I54" i="85" s="1"/>
  <c r="G54" i="85"/>
  <c r="H55" i="85"/>
  <c r="I55" i="85" s="1"/>
  <c r="G55" i="85"/>
  <c r="H56" i="85"/>
  <c r="I56" i="85" s="1"/>
  <c r="G56" i="85"/>
  <c r="E85" i="85"/>
  <c r="E86" i="85"/>
  <c r="E87" i="85"/>
  <c r="E88" i="85"/>
  <c r="E89" i="85"/>
  <c r="E90" i="85"/>
  <c r="E91" i="85"/>
  <c r="E92" i="85"/>
  <c r="E93" i="85"/>
  <c r="E94" i="85"/>
  <c r="E95" i="85"/>
  <c r="E96" i="85"/>
  <c r="E97" i="85"/>
  <c r="E98" i="85"/>
  <c r="E99" i="85"/>
  <c r="E100" i="85"/>
  <c r="I14" i="85"/>
  <c r="H22" i="85"/>
  <c r="H23" i="85"/>
  <c r="E23" i="85"/>
  <c r="G23" i="85" s="1"/>
  <c r="H24" i="85"/>
  <c r="E24" i="85"/>
  <c r="G24" i="85" s="1"/>
  <c r="H25" i="85"/>
  <c r="E25" i="85"/>
  <c r="G25" i="85" s="1"/>
  <c r="H26" i="85"/>
  <c r="E26" i="85"/>
  <c r="G26" i="85" s="1"/>
  <c r="H27" i="85"/>
  <c r="E27" i="85"/>
  <c r="G27" i="85" s="1"/>
  <c r="H28" i="85"/>
  <c r="E28" i="85"/>
  <c r="G28" i="85" s="1"/>
  <c r="H29" i="85"/>
  <c r="E29" i="85"/>
  <c r="G29" i="85" s="1"/>
  <c r="H30" i="85"/>
  <c r="E30" i="85"/>
  <c r="G30" i="85" s="1"/>
  <c r="H31" i="85"/>
  <c r="E31" i="85"/>
  <c r="G31" i="85" s="1"/>
  <c r="H32" i="85"/>
  <c r="E32" i="85"/>
  <c r="G32" i="85" s="1"/>
  <c r="I60" i="85"/>
  <c r="I61" i="85"/>
  <c r="I62" i="85"/>
  <c r="I63" i="85"/>
  <c r="I64" i="85"/>
  <c r="I65" i="85"/>
  <c r="I66" i="85"/>
  <c r="B39" i="1"/>
  <c r="F539" i="88"/>
  <c r="C500" i="88"/>
  <c r="G500" i="88"/>
  <c r="F540" i="88"/>
  <c r="C501" i="88" s="1"/>
  <c r="F541" i="88"/>
  <c r="C502" i="88"/>
  <c r="F502" i="88" s="1"/>
  <c r="G502" i="88"/>
  <c r="F542" i="88"/>
  <c r="C503" i="88" s="1"/>
  <c r="F543" i="88"/>
  <c r="C504" i="88" s="1"/>
  <c r="F544" i="88"/>
  <c r="C505" i="88" s="1"/>
  <c r="F545" i="88"/>
  <c r="C506" i="88"/>
  <c r="G506" i="88"/>
  <c r="F546" i="88"/>
  <c r="C507" i="88" s="1"/>
  <c r="F547" i="88"/>
  <c r="C508" i="88"/>
  <c r="G508" i="88" s="1"/>
  <c r="F548" i="88"/>
  <c r="C509" i="88"/>
  <c r="F509" i="88" s="1"/>
  <c r="F549" i="88"/>
  <c r="C510" i="88"/>
  <c r="F510" i="88" s="1"/>
  <c r="F550" i="88"/>
  <c r="C511" i="88" s="1"/>
  <c r="F551" i="88"/>
  <c r="C512" i="88" s="1"/>
  <c r="F552" i="88"/>
  <c r="C513" i="88" s="1"/>
  <c r="F553" i="88"/>
  <c r="C514" i="88" s="1"/>
  <c r="H36" i="87"/>
  <c r="H37" i="87"/>
  <c r="H38" i="87"/>
  <c r="F500" i="88"/>
  <c r="F506" i="88"/>
  <c r="H39" i="87"/>
  <c r="H40" i="87"/>
  <c r="E40" i="87"/>
  <c r="G40" i="87" s="1"/>
  <c r="H41" i="87"/>
  <c r="I41" i="87" s="1"/>
  <c r="G41" i="87"/>
  <c r="H42" i="87"/>
  <c r="I42" i="87" s="1"/>
  <c r="G42" i="87"/>
  <c r="H43" i="87"/>
  <c r="I43" i="87" s="1"/>
  <c r="G43" i="87"/>
  <c r="H47" i="87"/>
  <c r="H48" i="87"/>
  <c r="H49" i="87"/>
  <c r="H50" i="87"/>
  <c r="H51" i="87"/>
  <c r="H52" i="87"/>
  <c r="H53" i="87"/>
  <c r="I53" i="87" s="1"/>
  <c r="G53" i="87"/>
  <c r="H54" i="87"/>
  <c r="I54" i="87" s="1"/>
  <c r="G54" i="87"/>
  <c r="H55" i="87"/>
  <c r="I55" i="87" s="1"/>
  <c r="G55" i="87"/>
  <c r="H56" i="87"/>
  <c r="I56" i="87" s="1"/>
  <c r="G56" i="87"/>
  <c r="E85" i="87"/>
  <c r="E86" i="87"/>
  <c r="E87" i="87"/>
  <c r="E88" i="87"/>
  <c r="E89" i="87"/>
  <c r="E90" i="87"/>
  <c r="E91" i="87"/>
  <c r="E92" i="87"/>
  <c r="E93" i="87"/>
  <c r="E94" i="87"/>
  <c r="E95" i="87"/>
  <c r="E96" i="87"/>
  <c r="E97" i="87"/>
  <c r="E98" i="87"/>
  <c r="E99" i="87"/>
  <c r="E100" i="87"/>
  <c r="I14" i="87"/>
  <c r="H22" i="87"/>
  <c r="H23" i="87"/>
  <c r="E23" i="87"/>
  <c r="G23" i="87" s="1"/>
  <c r="H24" i="87"/>
  <c r="E24" i="87"/>
  <c r="G24" i="87" s="1"/>
  <c r="H25" i="87"/>
  <c r="E25" i="87"/>
  <c r="G25" i="87" s="1"/>
  <c r="H26" i="87"/>
  <c r="E26" i="87"/>
  <c r="G26" i="87" s="1"/>
  <c r="H27" i="87"/>
  <c r="E27" i="87"/>
  <c r="G27" i="87" s="1"/>
  <c r="H28" i="87"/>
  <c r="E28" i="87"/>
  <c r="G28" i="87" s="1"/>
  <c r="H29" i="87"/>
  <c r="E29" i="87"/>
  <c r="G29" i="87" s="1"/>
  <c r="H30" i="87"/>
  <c r="E30" i="87"/>
  <c r="G30" i="87" s="1"/>
  <c r="H31" i="87"/>
  <c r="E31" i="87"/>
  <c r="G31" i="87" s="1"/>
  <c r="H32" i="87"/>
  <c r="E32" i="87"/>
  <c r="G32" i="87" s="1"/>
  <c r="I60" i="87"/>
  <c r="I61" i="87"/>
  <c r="I62" i="87"/>
  <c r="I63" i="87"/>
  <c r="I64" i="87"/>
  <c r="I65" i="87"/>
  <c r="I66" i="87"/>
  <c r="B40" i="1"/>
  <c r="F539" i="90"/>
  <c r="C500" i="90"/>
  <c r="G500" i="90" s="1"/>
  <c r="F540" i="90"/>
  <c r="C501" i="90" s="1"/>
  <c r="F541" i="90"/>
  <c r="C502" i="90"/>
  <c r="F502" i="90" s="1"/>
  <c r="G502" i="90"/>
  <c r="F542" i="90"/>
  <c r="C503" i="90" s="1"/>
  <c r="F543" i="90"/>
  <c r="C504" i="90" s="1"/>
  <c r="F544" i="90"/>
  <c r="C505" i="90"/>
  <c r="G505" i="90" s="1"/>
  <c r="F545" i="90"/>
  <c r="C506" i="90" s="1"/>
  <c r="F546" i="90"/>
  <c r="C507" i="90" s="1"/>
  <c r="F547" i="90"/>
  <c r="C508" i="90"/>
  <c r="G508" i="90" s="1"/>
  <c r="K508" i="90" s="1"/>
  <c r="F548" i="90"/>
  <c r="C509" i="90"/>
  <c r="F509" i="90" s="1"/>
  <c r="F549" i="90"/>
  <c r="C510" i="90" s="1"/>
  <c r="F550" i="90"/>
  <c r="C511" i="90" s="1"/>
  <c r="F551" i="90"/>
  <c r="C512" i="90" s="1"/>
  <c r="F552" i="90"/>
  <c r="C513" i="90"/>
  <c r="F553" i="90"/>
  <c r="C514" i="90" s="1"/>
  <c r="H36" i="89"/>
  <c r="H37" i="89"/>
  <c r="H38" i="89"/>
  <c r="F500" i="90"/>
  <c r="F508" i="90"/>
  <c r="H39" i="89"/>
  <c r="H40" i="89"/>
  <c r="E40" i="89"/>
  <c r="G40" i="89" s="1"/>
  <c r="H41" i="89"/>
  <c r="I41" i="89" s="1"/>
  <c r="G41" i="89"/>
  <c r="H42" i="89"/>
  <c r="I42" i="89" s="1"/>
  <c r="G42" i="89"/>
  <c r="H43" i="89"/>
  <c r="I43" i="89" s="1"/>
  <c r="G43" i="89"/>
  <c r="H47" i="89"/>
  <c r="H48" i="89"/>
  <c r="H49" i="89"/>
  <c r="H50" i="89"/>
  <c r="H51" i="89"/>
  <c r="H52" i="89"/>
  <c r="H53" i="89"/>
  <c r="I53" i="89" s="1"/>
  <c r="G53" i="89"/>
  <c r="H54" i="89"/>
  <c r="I54" i="89" s="1"/>
  <c r="G54" i="89"/>
  <c r="H55" i="89"/>
  <c r="I55" i="89" s="1"/>
  <c r="G55" i="89"/>
  <c r="H56" i="89"/>
  <c r="I56" i="89" s="1"/>
  <c r="G56" i="89"/>
  <c r="E85" i="89"/>
  <c r="E86" i="89"/>
  <c r="E87" i="89"/>
  <c r="E88" i="89"/>
  <c r="E89" i="89"/>
  <c r="E90" i="89"/>
  <c r="E91" i="89"/>
  <c r="E92" i="89"/>
  <c r="E93" i="89"/>
  <c r="E94" i="89"/>
  <c r="E95" i="89"/>
  <c r="E96" i="89"/>
  <c r="E97" i="89"/>
  <c r="E98" i="89"/>
  <c r="E99" i="89"/>
  <c r="E100" i="89"/>
  <c r="I14" i="89"/>
  <c r="H22" i="89"/>
  <c r="H23" i="89"/>
  <c r="E23" i="89"/>
  <c r="G23" i="89" s="1"/>
  <c r="H24" i="89"/>
  <c r="E24" i="89"/>
  <c r="G24" i="89" s="1"/>
  <c r="H25" i="89"/>
  <c r="E25" i="89"/>
  <c r="G25" i="89" s="1"/>
  <c r="H26" i="89"/>
  <c r="E26" i="89"/>
  <c r="G26" i="89" s="1"/>
  <c r="H27" i="89"/>
  <c r="E27" i="89"/>
  <c r="G27" i="89" s="1"/>
  <c r="H28" i="89"/>
  <c r="E28" i="89"/>
  <c r="G28" i="89" s="1"/>
  <c r="H29" i="89"/>
  <c r="E29" i="89"/>
  <c r="G29" i="89" s="1"/>
  <c r="H30" i="89"/>
  <c r="E30" i="89"/>
  <c r="G30" i="89" s="1"/>
  <c r="H31" i="89"/>
  <c r="E31" i="89"/>
  <c r="G31" i="89" s="1"/>
  <c r="H32" i="89"/>
  <c r="E32" i="89"/>
  <c r="G32" i="89" s="1"/>
  <c r="I60" i="89"/>
  <c r="I61" i="89"/>
  <c r="I62" i="89"/>
  <c r="I63" i="89"/>
  <c r="I64" i="89"/>
  <c r="I65" i="89"/>
  <c r="I66" i="89"/>
  <c r="B41" i="1"/>
  <c r="F539" i="92"/>
  <c r="C500" i="92" s="1"/>
  <c r="F540" i="92"/>
  <c r="C501" i="92"/>
  <c r="G501" i="92"/>
  <c r="F541" i="92"/>
  <c r="C502" i="92"/>
  <c r="F542" i="92"/>
  <c r="C503" i="92"/>
  <c r="F503" i="92" s="1"/>
  <c r="F543" i="92"/>
  <c r="C504" i="92"/>
  <c r="G504" i="92"/>
  <c r="F544" i="92"/>
  <c r="C505" i="92"/>
  <c r="G505" i="92" s="1"/>
  <c r="F545" i="92"/>
  <c r="C506" i="92"/>
  <c r="F506" i="92" s="1"/>
  <c r="F546" i="92"/>
  <c r="C507" i="92"/>
  <c r="G507" i="92"/>
  <c r="F547" i="92"/>
  <c r="C508" i="92" s="1"/>
  <c r="F548" i="92"/>
  <c r="C509" i="92" s="1"/>
  <c r="F549" i="92"/>
  <c r="C510" i="92"/>
  <c r="F550" i="92"/>
  <c r="C511" i="92" s="1"/>
  <c r="J511" i="92" s="1"/>
  <c r="F551" i="92"/>
  <c r="C512" i="92"/>
  <c r="F552" i="92"/>
  <c r="C513" i="92" s="1"/>
  <c r="F553" i="92"/>
  <c r="C514" i="92" s="1"/>
  <c r="H36" i="91"/>
  <c r="H37" i="91"/>
  <c r="H38" i="91"/>
  <c r="F501" i="92"/>
  <c r="F504" i="92"/>
  <c r="F507" i="92"/>
  <c r="F510" i="92"/>
  <c r="H39" i="91"/>
  <c r="H40" i="91"/>
  <c r="E40" i="91"/>
  <c r="G40" i="91" s="1"/>
  <c r="H41" i="91"/>
  <c r="I41" i="91" s="1"/>
  <c r="G41" i="91"/>
  <c r="H42" i="91"/>
  <c r="I42" i="91" s="1"/>
  <c r="G42" i="91"/>
  <c r="H43" i="91"/>
  <c r="I43" i="91" s="1"/>
  <c r="G43" i="91"/>
  <c r="H47" i="91"/>
  <c r="H48" i="91"/>
  <c r="H49" i="91"/>
  <c r="H50" i="91"/>
  <c r="H51" i="91"/>
  <c r="H52" i="91"/>
  <c r="H53" i="91"/>
  <c r="I53" i="91" s="1"/>
  <c r="G53" i="91"/>
  <c r="H54" i="91"/>
  <c r="I54" i="91" s="1"/>
  <c r="G54" i="91"/>
  <c r="H55" i="91"/>
  <c r="I55" i="91" s="1"/>
  <c r="G55" i="91"/>
  <c r="H56" i="91"/>
  <c r="I56" i="91" s="1"/>
  <c r="G56" i="91"/>
  <c r="E85" i="91"/>
  <c r="E86" i="91"/>
  <c r="E87" i="91"/>
  <c r="E88" i="91"/>
  <c r="E89" i="91"/>
  <c r="E90" i="91"/>
  <c r="E91" i="91"/>
  <c r="E92" i="91"/>
  <c r="E93" i="91"/>
  <c r="E94" i="91"/>
  <c r="E95" i="91"/>
  <c r="E96" i="91"/>
  <c r="E97" i="91"/>
  <c r="E98" i="91"/>
  <c r="E99" i="91"/>
  <c r="E100" i="91"/>
  <c r="I14" i="91"/>
  <c r="H22" i="91"/>
  <c r="H23" i="91"/>
  <c r="E23" i="91"/>
  <c r="G23" i="91" s="1"/>
  <c r="H24" i="91"/>
  <c r="E24" i="91"/>
  <c r="G24" i="91" s="1"/>
  <c r="H25" i="91"/>
  <c r="E25" i="91"/>
  <c r="G25" i="91" s="1"/>
  <c r="H26" i="91"/>
  <c r="E26" i="91"/>
  <c r="G26" i="91" s="1"/>
  <c r="H27" i="91"/>
  <c r="E27" i="91"/>
  <c r="G27" i="91" s="1"/>
  <c r="H28" i="91"/>
  <c r="E28" i="91"/>
  <c r="G28" i="91" s="1"/>
  <c r="H29" i="91"/>
  <c r="E29" i="91"/>
  <c r="G29" i="91" s="1"/>
  <c r="H30" i="91"/>
  <c r="E30" i="91"/>
  <c r="G30" i="91" s="1"/>
  <c r="H31" i="91"/>
  <c r="E31" i="91"/>
  <c r="G31" i="91" s="1"/>
  <c r="H32" i="91"/>
  <c r="E32" i="91"/>
  <c r="G32" i="91" s="1"/>
  <c r="I60" i="91"/>
  <c r="I61" i="91"/>
  <c r="I62" i="91"/>
  <c r="I63" i="91"/>
  <c r="I64" i="91"/>
  <c r="I65" i="91"/>
  <c r="I66" i="91"/>
  <c r="B42" i="1"/>
  <c r="F539" i="94"/>
  <c r="C500" i="94" s="1"/>
  <c r="F540" i="94"/>
  <c r="C501" i="94"/>
  <c r="G501" i="94" s="1"/>
  <c r="F541" i="94"/>
  <c r="C502" i="94"/>
  <c r="F542" i="94"/>
  <c r="C503" i="94" s="1"/>
  <c r="F543" i="94"/>
  <c r="C504" i="94" s="1"/>
  <c r="F544" i="94"/>
  <c r="C505" i="94" s="1"/>
  <c r="F545" i="94"/>
  <c r="C506" i="94" s="1"/>
  <c r="F546" i="94"/>
  <c r="C507" i="94" s="1"/>
  <c r="F547" i="94"/>
  <c r="C508" i="94"/>
  <c r="G508" i="94" s="1"/>
  <c r="K508" i="94" s="1"/>
  <c r="F548" i="94"/>
  <c r="C509" i="94"/>
  <c r="F509" i="94" s="1"/>
  <c r="F549" i="94"/>
  <c r="C510" i="94" s="1"/>
  <c r="F550" i="94"/>
  <c r="C511" i="94" s="1"/>
  <c r="J511" i="94" s="1"/>
  <c r="F551" i="94"/>
  <c r="C512" i="94" s="1"/>
  <c r="F552" i="94"/>
  <c r="C513" i="94" s="1"/>
  <c r="F553" i="94"/>
  <c r="C514" i="94" s="1"/>
  <c r="H36" i="93"/>
  <c r="H37" i="93"/>
  <c r="H38" i="93"/>
  <c r="F501" i="94"/>
  <c r="F508" i="94"/>
  <c r="H39" i="93"/>
  <c r="H40" i="93"/>
  <c r="E40" i="93"/>
  <c r="G40" i="93" s="1"/>
  <c r="H41" i="93"/>
  <c r="I41" i="93" s="1"/>
  <c r="G41" i="93"/>
  <c r="H42" i="93"/>
  <c r="I42" i="93" s="1"/>
  <c r="G42" i="93"/>
  <c r="H43" i="93"/>
  <c r="I43" i="93" s="1"/>
  <c r="G43" i="93"/>
  <c r="H47" i="93"/>
  <c r="H48" i="93"/>
  <c r="H49" i="93"/>
  <c r="H50" i="93"/>
  <c r="H51" i="93"/>
  <c r="H52" i="93"/>
  <c r="H53" i="93"/>
  <c r="I53" i="93" s="1"/>
  <c r="G53" i="93"/>
  <c r="H54" i="93"/>
  <c r="I54" i="93" s="1"/>
  <c r="G54" i="93"/>
  <c r="H55" i="93"/>
  <c r="I55" i="93" s="1"/>
  <c r="G55" i="93"/>
  <c r="H56" i="93"/>
  <c r="I56" i="93" s="1"/>
  <c r="G56" i="93"/>
  <c r="E85" i="93"/>
  <c r="E86" i="93"/>
  <c r="E87" i="93"/>
  <c r="E88" i="93"/>
  <c r="E89" i="93"/>
  <c r="E90" i="93"/>
  <c r="E91" i="93"/>
  <c r="E92" i="93"/>
  <c r="E93" i="93"/>
  <c r="E94" i="93"/>
  <c r="E95" i="93"/>
  <c r="E96" i="93"/>
  <c r="E97" i="93"/>
  <c r="E98" i="93"/>
  <c r="E99" i="93"/>
  <c r="E100" i="93"/>
  <c r="I14" i="93"/>
  <c r="H22" i="93"/>
  <c r="H23" i="93"/>
  <c r="E23" i="93"/>
  <c r="G23" i="93" s="1"/>
  <c r="H24" i="93"/>
  <c r="E24" i="93"/>
  <c r="G24" i="93" s="1"/>
  <c r="H25" i="93"/>
  <c r="E25" i="93"/>
  <c r="G25" i="93" s="1"/>
  <c r="H26" i="93"/>
  <c r="E26" i="93"/>
  <c r="G26" i="93" s="1"/>
  <c r="H27" i="93"/>
  <c r="E27" i="93"/>
  <c r="G27" i="93" s="1"/>
  <c r="H28" i="93"/>
  <c r="E28" i="93"/>
  <c r="G28" i="93" s="1"/>
  <c r="H29" i="93"/>
  <c r="E29" i="93"/>
  <c r="G29" i="93" s="1"/>
  <c r="H30" i="93"/>
  <c r="E30" i="93"/>
  <c r="G30" i="93" s="1"/>
  <c r="H31" i="93"/>
  <c r="E31" i="93"/>
  <c r="G31" i="93" s="1"/>
  <c r="H32" i="93"/>
  <c r="E32" i="93"/>
  <c r="G32" i="93" s="1"/>
  <c r="I60" i="93"/>
  <c r="I61" i="93"/>
  <c r="I62" i="93"/>
  <c r="I63" i="93"/>
  <c r="I64" i="93"/>
  <c r="I65" i="93"/>
  <c r="I66" i="93"/>
  <c r="B43" i="1"/>
  <c r="F539" i="96"/>
  <c r="C500" i="96"/>
  <c r="G500" i="96"/>
  <c r="F540" i="96"/>
  <c r="C501" i="96"/>
  <c r="G501" i="96"/>
  <c r="F541" i="96"/>
  <c r="C502" i="96" s="1"/>
  <c r="F502" i="96" s="1"/>
  <c r="G502" i="96"/>
  <c r="F542" i="96"/>
  <c r="C503" i="96"/>
  <c r="G503" i="96"/>
  <c r="F543" i="96"/>
  <c r="C504" i="96" s="1"/>
  <c r="F544" i="96"/>
  <c r="C505" i="96" s="1"/>
  <c r="F545" i="96"/>
  <c r="C506" i="96"/>
  <c r="G506" i="96" s="1"/>
  <c r="F546" i="96"/>
  <c r="C507" i="96" s="1"/>
  <c r="F547" i="96"/>
  <c r="C508" i="96" s="1"/>
  <c r="F548" i="96"/>
  <c r="C509" i="96" s="1"/>
  <c r="F549" i="96"/>
  <c r="C510" i="96" s="1"/>
  <c r="F550" i="96"/>
  <c r="C511" i="96" s="1"/>
  <c r="C531" i="96" s="1"/>
  <c r="F551" i="96"/>
  <c r="C512" i="96" s="1"/>
  <c r="F552" i="96"/>
  <c r="C513" i="96" s="1"/>
  <c r="G513" i="96" s="1"/>
  <c r="F553" i="96"/>
  <c r="C514" i="96" s="1"/>
  <c r="H36" i="95"/>
  <c r="H37" i="95"/>
  <c r="H38" i="95"/>
  <c r="F500" i="96"/>
  <c r="F501" i="96"/>
  <c r="F503" i="96"/>
  <c r="F506" i="96"/>
  <c r="H39" i="95"/>
  <c r="H40" i="95"/>
  <c r="E40" i="95"/>
  <c r="G40" i="95" s="1"/>
  <c r="H41" i="95"/>
  <c r="I41" i="95" s="1"/>
  <c r="G41" i="95"/>
  <c r="H42" i="95"/>
  <c r="I42" i="95" s="1"/>
  <c r="G42" i="95"/>
  <c r="H43" i="95"/>
  <c r="I43" i="95" s="1"/>
  <c r="G43" i="95"/>
  <c r="H47" i="95"/>
  <c r="H48" i="95"/>
  <c r="H49" i="95"/>
  <c r="H50" i="95"/>
  <c r="H51" i="95"/>
  <c r="H52" i="95"/>
  <c r="H53" i="95"/>
  <c r="I53" i="95" s="1"/>
  <c r="G53" i="95"/>
  <c r="H54" i="95"/>
  <c r="I54" i="95" s="1"/>
  <c r="G54" i="95"/>
  <c r="H55" i="95"/>
  <c r="I55" i="95" s="1"/>
  <c r="G55" i="95"/>
  <c r="H56" i="95"/>
  <c r="I56" i="95" s="1"/>
  <c r="G56" i="95"/>
  <c r="E85" i="95"/>
  <c r="E86" i="95"/>
  <c r="E87" i="95"/>
  <c r="E88" i="95"/>
  <c r="E89" i="95"/>
  <c r="E90" i="95"/>
  <c r="E91" i="95"/>
  <c r="E92" i="95"/>
  <c r="E93" i="95"/>
  <c r="E94" i="95"/>
  <c r="E95" i="95"/>
  <c r="E96" i="95"/>
  <c r="E97" i="95"/>
  <c r="E98" i="95"/>
  <c r="E99" i="95"/>
  <c r="E100" i="95"/>
  <c r="I14" i="95"/>
  <c r="H22" i="95"/>
  <c r="H23" i="95"/>
  <c r="E23" i="95"/>
  <c r="G23" i="95" s="1"/>
  <c r="H24" i="95"/>
  <c r="E24" i="95"/>
  <c r="G24" i="95" s="1"/>
  <c r="H25" i="95"/>
  <c r="E25" i="95"/>
  <c r="G25" i="95" s="1"/>
  <c r="H26" i="95"/>
  <c r="E26" i="95"/>
  <c r="G26" i="95" s="1"/>
  <c r="H27" i="95"/>
  <c r="E27" i="95"/>
  <c r="G27" i="95" s="1"/>
  <c r="H28" i="95"/>
  <c r="E28" i="95"/>
  <c r="G28" i="95" s="1"/>
  <c r="H29" i="95"/>
  <c r="E29" i="95"/>
  <c r="G29" i="95" s="1"/>
  <c r="H30" i="95"/>
  <c r="E30" i="95"/>
  <c r="G30" i="95" s="1"/>
  <c r="H31" i="95"/>
  <c r="E31" i="95"/>
  <c r="G31" i="95" s="1"/>
  <c r="H32" i="95"/>
  <c r="E32" i="95"/>
  <c r="G32" i="95" s="1"/>
  <c r="I60" i="95"/>
  <c r="I61" i="95"/>
  <c r="I62" i="95"/>
  <c r="I63" i="95"/>
  <c r="I64" i="95"/>
  <c r="I65" i="95"/>
  <c r="I66" i="95"/>
  <c r="B44" i="1"/>
  <c r="F539" i="98"/>
  <c r="C500" i="98"/>
  <c r="G500" i="98" s="1"/>
  <c r="F540" i="98"/>
  <c r="C501" i="98"/>
  <c r="G501" i="98"/>
  <c r="F541" i="98"/>
  <c r="C502" i="98" s="1"/>
  <c r="F502" i="98" s="1"/>
  <c r="F542" i="98"/>
  <c r="C503" i="98"/>
  <c r="G503" i="98"/>
  <c r="F543" i="98"/>
  <c r="C504" i="98" s="1"/>
  <c r="F544" i="98"/>
  <c r="C505" i="98" s="1"/>
  <c r="F545" i="98"/>
  <c r="C506" i="98" s="1"/>
  <c r="F546" i="98"/>
  <c r="C507" i="98" s="1"/>
  <c r="F547" i="98"/>
  <c r="C508" i="98"/>
  <c r="G508" i="98" s="1"/>
  <c r="K508" i="98" s="1"/>
  <c r="F548" i="98"/>
  <c r="C509" i="98"/>
  <c r="G509" i="98" s="1"/>
  <c r="K509" i="98" s="1"/>
  <c r="F549" i="98"/>
  <c r="C510" i="98"/>
  <c r="F550" i="98"/>
  <c r="C511" i="98" s="1"/>
  <c r="F551" i="98"/>
  <c r="C512" i="98" s="1"/>
  <c r="F552" i="98"/>
  <c r="C513" i="98" s="1"/>
  <c r="F553" i="98"/>
  <c r="C514" i="98" s="1"/>
  <c r="H36" i="97"/>
  <c r="H37" i="97"/>
  <c r="H38" i="97"/>
  <c r="F500" i="98"/>
  <c r="F501" i="98"/>
  <c r="F503" i="98"/>
  <c r="F508" i="98"/>
  <c r="F509" i="98"/>
  <c r="F512" i="98"/>
  <c r="H39" i="97"/>
  <c r="H40" i="97"/>
  <c r="E40" i="97"/>
  <c r="G40" i="97" s="1"/>
  <c r="H41" i="97"/>
  <c r="I41" i="97" s="1"/>
  <c r="G41" i="97"/>
  <c r="H42" i="97"/>
  <c r="I42" i="97" s="1"/>
  <c r="G42" i="97"/>
  <c r="H43" i="97"/>
  <c r="I43" i="97" s="1"/>
  <c r="G43" i="97"/>
  <c r="H47" i="97"/>
  <c r="H48" i="97"/>
  <c r="H49" i="97"/>
  <c r="H50" i="97"/>
  <c r="H51" i="97"/>
  <c r="H52" i="97"/>
  <c r="H53" i="97"/>
  <c r="I53" i="97" s="1"/>
  <c r="G53" i="97"/>
  <c r="H54" i="97"/>
  <c r="I54" i="97" s="1"/>
  <c r="G54" i="97"/>
  <c r="H55" i="97"/>
  <c r="I55" i="97" s="1"/>
  <c r="G55" i="97"/>
  <c r="H56" i="97"/>
  <c r="I56" i="97" s="1"/>
  <c r="G56" i="97"/>
  <c r="E85" i="97"/>
  <c r="E86" i="97"/>
  <c r="E87" i="97"/>
  <c r="E88" i="97"/>
  <c r="E89" i="97"/>
  <c r="E90" i="97"/>
  <c r="E91" i="97"/>
  <c r="E92" i="97"/>
  <c r="E93" i="97"/>
  <c r="E94" i="97"/>
  <c r="E95" i="97"/>
  <c r="E96" i="97"/>
  <c r="E97" i="97"/>
  <c r="E98" i="97"/>
  <c r="E99" i="97"/>
  <c r="E100" i="97"/>
  <c r="I14" i="97"/>
  <c r="H22" i="97"/>
  <c r="H23" i="97"/>
  <c r="E23" i="97"/>
  <c r="G23" i="97" s="1"/>
  <c r="H24" i="97"/>
  <c r="E24" i="97"/>
  <c r="G24" i="97" s="1"/>
  <c r="H25" i="97"/>
  <c r="E25" i="97"/>
  <c r="G25" i="97" s="1"/>
  <c r="H26" i="97"/>
  <c r="E26" i="97"/>
  <c r="G26" i="97" s="1"/>
  <c r="H27" i="97"/>
  <c r="E27" i="97"/>
  <c r="G27" i="97" s="1"/>
  <c r="H28" i="97"/>
  <c r="E28" i="97"/>
  <c r="G28" i="97" s="1"/>
  <c r="H29" i="97"/>
  <c r="E29" i="97"/>
  <c r="G29" i="97" s="1"/>
  <c r="H30" i="97"/>
  <c r="E30" i="97"/>
  <c r="G30" i="97" s="1"/>
  <c r="H31" i="97"/>
  <c r="E31" i="97"/>
  <c r="G31" i="97" s="1"/>
  <c r="H32" i="97"/>
  <c r="E32" i="97"/>
  <c r="G32" i="97" s="1"/>
  <c r="I60" i="97"/>
  <c r="I61" i="97"/>
  <c r="I62" i="97"/>
  <c r="I63" i="97"/>
  <c r="I64" i="97"/>
  <c r="I65" i="97"/>
  <c r="I66" i="97"/>
  <c r="B6" i="1"/>
  <c r="F539" i="20"/>
  <c r="C500" i="20" s="1"/>
  <c r="F540" i="20"/>
  <c r="C501" i="20" s="1"/>
  <c r="F541" i="20"/>
  <c r="C502" i="20" s="1"/>
  <c r="G502" i="20"/>
  <c r="F542" i="20"/>
  <c r="C503" i="20" s="1"/>
  <c r="F543" i="20"/>
  <c r="C504" i="20" s="1"/>
  <c r="F544" i="20"/>
  <c r="C505" i="20"/>
  <c r="G505" i="20" s="1"/>
  <c r="F545" i="20"/>
  <c r="C506" i="20" s="1"/>
  <c r="F546" i="20"/>
  <c r="C507" i="20" s="1"/>
  <c r="F547" i="20"/>
  <c r="C508" i="20" s="1"/>
  <c r="F548" i="20"/>
  <c r="C509" i="20" s="1"/>
  <c r="F549" i="20"/>
  <c r="C510" i="20" s="1"/>
  <c r="F550" i="20"/>
  <c r="C511" i="20"/>
  <c r="F551" i="20"/>
  <c r="C512" i="20" s="1"/>
  <c r="F552" i="20"/>
  <c r="C513" i="20"/>
  <c r="F553" i="20"/>
  <c r="C514" i="20" s="1"/>
  <c r="H36" i="14"/>
  <c r="H37" i="14"/>
  <c r="H38" i="14"/>
  <c r="F502" i="20"/>
  <c r="H39" i="14"/>
  <c r="H40" i="14"/>
  <c r="E40" i="14"/>
  <c r="G40" i="14" s="1"/>
  <c r="H41" i="14"/>
  <c r="I41" i="14" s="1"/>
  <c r="G41" i="14"/>
  <c r="H42" i="14"/>
  <c r="I42" i="14" s="1"/>
  <c r="G42" i="14"/>
  <c r="H43" i="14"/>
  <c r="I43" i="14" s="1"/>
  <c r="G43" i="14"/>
  <c r="H47" i="14"/>
  <c r="H48" i="14"/>
  <c r="H49" i="14"/>
  <c r="H50" i="14"/>
  <c r="H51" i="14"/>
  <c r="H52" i="14"/>
  <c r="H53" i="14"/>
  <c r="I53" i="14" s="1"/>
  <c r="G53" i="14"/>
  <c r="H54" i="14"/>
  <c r="I54" i="14" s="1"/>
  <c r="G54" i="14"/>
  <c r="H55" i="14"/>
  <c r="I55" i="14" s="1"/>
  <c r="G55" i="14"/>
  <c r="H56" i="14"/>
  <c r="I56" i="14" s="1"/>
  <c r="G56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I14" i="14"/>
  <c r="H22" i="14"/>
  <c r="H23" i="14"/>
  <c r="E23" i="14"/>
  <c r="G23" i="14" s="1"/>
  <c r="H24" i="14"/>
  <c r="E24" i="14"/>
  <c r="G24" i="14" s="1"/>
  <c r="H25" i="14"/>
  <c r="E25" i="14"/>
  <c r="G25" i="14" s="1"/>
  <c r="H26" i="14"/>
  <c r="E26" i="14"/>
  <c r="G26" i="14" s="1"/>
  <c r="H27" i="14"/>
  <c r="E27" i="14"/>
  <c r="G27" i="14" s="1"/>
  <c r="H28" i="14"/>
  <c r="E28" i="14"/>
  <c r="G28" i="14" s="1"/>
  <c r="H29" i="14"/>
  <c r="E29" i="14"/>
  <c r="G29" i="14" s="1"/>
  <c r="H30" i="14"/>
  <c r="E30" i="14"/>
  <c r="G30" i="14" s="1"/>
  <c r="H31" i="14"/>
  <c r="E31" i="14"/>
  <c r="G31" i="14" s="1"/>
  <c r="H32" i="14"/>
  <c r="E32" i="14"/>
  <c r="G32" i="14" s="1"/>
  <c r="I60" i="14"/>
  <c r="I61" i="14"/>
  <c r="I62" i="14"/>
  <c r="I63" i="14"/>
  <c r="I64" i="14"/>
  <c r="I65" i="14"/>
  <c r="I66" i="14"/>
  <c r="C500" i="5"/>
  <c r="F500" i="5" s="1"/>
  <c r="C501" i="5"/>
  <c r="F501" i="5" s="1"/>
  <c r="C502" i="5"/>
  <c r="F502" i="5"/>
  <c r="C503" i="5"/>
  <c r="F503" i="5" s="1"/>
  <c r="C504" i="5"/>
  <c r="F504" i="5"/>
  <c r="C505" i="5"/>
  <c r="F505" i="5"/>
  <c r="C506" i="5"/>
  <c r="G506" i="5" s="1"/>
  <c r="C507" i="5"/>
  <c r="F507" i="5"/>
  <c r="C508" i="5"/>
  <c r="G508" i="5" s="1"/>
  <c r="C509" i="5"/>
  <c r="F509" i="5"/>
  <c r="C510" i="5"/>
  <c r="C511" i="5"/>
  <c r="G511" i="5" s="1"/>
  <c r="F511" i="5"/>
  <c r="C512" i="5"/>
  <c r="J512" i="5" s="1"/>
  <c r="C513" i="5"/>
  <c r="F513" i="5" s="1"/>
  <c r="C514" i="5"/>
  <c r="F514" i="5" s="1"/>
  <c r="G501" i="5"/>
  <c r="G502" i="5"/>
  <c r="G504" i="5"/>
  <c r="G505" i="5"/>
  <c r="G507" i="5"/>
  <c r="G509" i="5"/>
  <c r="G514" i="5"/>
  <c r="B5" i="1"/>
  <c r="M487" i="21"/>
  <c r="M479" i="21"/>
  <c r="M471" i="21"/>
  <c r="M463" i="21"/>
  <c r="M455" i="21"/>
  <c r="M447" i="21"/>
  <c r="M439" i="21"/>
  <c r="M431" i="21"/>
  <c r="M423" i="21"/>
  <c r="M415" i="21"/>
  <c r="M407" i="21"/>
  <c r="M399" i="21"/>
  <c r="M391" i="21"/>
  <c r="M383" i="21"/>
  <c r="M375" i="21"/>
  <c r="M367" i="21"/>
  <c r="M359" i="21"/>
  <c r="M351" i="21"/>
  <c r="M343" i="21"/>
  <c r="M335" i="21"/>
  <c r="M327" i="21"/>
  <c r="M319" i="21"/>
  <c r="M311" i="21"/>
  <c r="M303" i="21"/>
  <c r="M295" i="21"/>
  <c r="M287" i="21"/>
  <c r="M279" i="21"/>
  <c r="M271" i="21"/>
  <c r="M263" i="21"/>
  <c r="M255" i="21"/>
  <c r="M247" i="21"/>
  <c r="M239" i="21"/>
  <c r="M231" i="21"/>
  <c r="M223" i="21"/>
  <c r="M215" i="21"/>
  <c r="M207" i="21"/>
  <c r="M199" i="21"/>
  <c r="M191" i="21"/>
  <c r="M183" i="21"/>
  <c r="M175" i="21"/>
  <c r="M167" i="21"/>
  <c r="M159" i="21"/>
  <c r="M151" i="21"/>
  <c r="M147" i="21"/>
  <c r="M143" i="21"/>
  <c r="M139" i="21"/>
  <c r="M135" i="21"/>
  <c r="M131" i="21"/>
  <c r="M127" i="21"/>
  <c r="M126" i="21"/>
  <c r="M123" i="21"/>
  <c r="M119" i="21"/>
  <c r="M115" i="21"/>
  <c r="M111" i="21"/>
  <c r="M107" i="21"/>
  <c r="M103" i="21"/>
  <c r="M99" i="21"/>
  <c r="M95" i="21"/>
  <c r="M91" i="21"/>
  <c r="M87" i="21"/>
  <c r="M83" i="21"/>
  <c r="M79" i="21"/>
  <c r="M75" i="21"/>
  <c r="M487" i="23"/>
  <c r="M479" i="23"/>
  <c r="M471" i="23"/>
  <c r="M463" i="23"/>
  <c r="M455" i="23"/>
  <c r="M447" i="23"/>
  <c r="M439" i="23"/>
  <c r="M431" i="23"/>
  <c r="M423" i="23"/>
  <c r="M415" i="23"/>
  <c r="M407" i="23"/>
  <c r="M391" i="23"/>
  <c r="M383" i="23"/>
  <c r="M375" i="23"/>
  <c r="M367" i="23"/>
  <c r="M359" i="23"/>
  <c r="M351" i="23"/>
  <c r="M343" i="23"/>
  <c r="M335" i="23"/>
  <c r="M327" i="23"/>
  <c r="M319" i="23"/>
  <c r="M311" i="23"/>
  <c r="M303" i="23"/>
  <c r="M295" i="23"/>
  <c r="M287" i="23"/>
  <c r="M279" i="23"/>
  <c r="M271" i="23"/>
  <c r="M263" i="23"/>
  <c r="M255" i="23"/>
  <c r="M247" i="23"/>
  <c r="M239" i="23"/>
  <c r="M231" i="23"/>
  <c r="M223" i="23"/>
  <c r="M215" i="23"/>
  <c r="M207" i="23"/>
  <c r="M199" i="23"/>
  <c r="M191" i="23"/>
  <c r="M183" i="23"/>
  <c r="M175" i="23"/>
  <c r="M167" i="23"/>
  <c r="M159" i="23"/>
  <c r="M439" i="24"/>
  <c r="M423" i="24"/>
  <c r="M407" i="24"/>
  <c r="M391" i="24"/>
  <c r="M375" i="24"/>
  <c r="M359" i="24"/>
  <c r="M343" i="24"/>
  <c r="M327" i="24"/>
  <c r="M311" i="24"/>
  <c r="M295" i="24"/>
  <c r="M279" i="24"/>
  <c r="M263" i="24"/>
  <c r="M247" i="24"/>
  <c r="M231" i="24"/>
  <c r="M215" i="24"/>
  <c r="M199" i="24"/>
  <c r="M167" i="24"/>
  <c r="M151" i="24"/>
  <c r="M135" i="24"/>
  <c r="M119" i="24"/>
  <c r="M103" i="24"/>
  <c r="M87" i="24"/>
  <c r="M71" i="24"/>
  <c r="M55" i="24"/>
  <c r="M39" i="24"/>
  <c r="M23" i="24"/>
  <c r="M15" i="24"/>
  <c r="M498" i="29"/>
  <c r="M492" i="29"/>
  <c r="M490" i="29"/>
  <c r="M486" i="29"/>
  <c r="M484" i="29"/>
  <c r="M482" i="29"/>
  <c r="M478" i="29"/>
  <c r="M476" i="29"/>
  <c r="M474" i="29"/>
  <c r="M470" i="29"/>
  <c r="M468" i="29"/>
  <c r="M466" i="29"/>
  <c r="M462" i="29"/>
  <c r="M460" i="29"/>
  <c r="M458" i="29"/>
  <c r="M454" i="29"/>
  <c r="M452" i="29"/>
  <c r="M450" i="29"/>
  <c r="M446" i="29"/>
  <c r="M444" i="29"/>
  <c r="M442" i="29"/>
  <c r="M438" i="29"/>
  <c r="M436" i="29"/>
  <c r="M434" i="29"/>
  <c r="M430" i="29"/>
  <c r="M428" i="29"/>
  <c r="M426" i="29"/>
  <c r="M422" i="29"/>
  <c r="M420" i="29"/>
  <c r="M418" i="29"/>
  <c r="M414" i="29"/>
  <c r="M412" i="29"/>
  <c r="M410" i="29"/>
  <c r="M406" i="29"/>
  <c r="M404" i="29"/>
  <c r="M402" i="29"/>
  <c r="M398" i="29"/>
  <c r="M396" i="29"/>
  <c r="M394" i="29"/>
  <c r="M390" i="29"/>
  <c r="M388" i="29"/>
  <c r="M386" i="29"/>
  <c r="M382" i="29"/>
  <c r="M380" i="29"/>
  <c r="M378" i="29"/>
  <c r="M374" i="29"/>
  <c r="M372" i="29"/>
  <c r="M370" i="29"/>
  <c r="M366" i="29"/>
  <c r="M364" i="29"/>
  <c r="M362" i="29"/>
  <c r="M358" i="29"/>
  <c r="M356" i="29"/>
  <c r="M354" i="29"/>
  <c r="M350" i="29"/>
  <c r="M348" i="29"/>
  <c r="M346" i="29"/>
  <c r="M342" i="29"/>
  <c r="M340" i="29"/>
  <c r="M338" i="29"/>
  <c r="M334" i="29"/>
  <c r="M332" i="29"/>
  <c r="M330" i="29"/>
  <c r="M326" i="29"/>
  <c r="M324" i="29"/>
  <c r="M322" i="29"/>
  <c r="M318" i="29"/>
  <c r="M316" i="29"/>
  <c r="M314" i="29"/>
  <c r="M310" i="29"/>
  <c r="M308" i="29"/>
  <c r="M306" i="29"/>
  <c r="M302" i="29"/>
  <c r="M300" i="29"/>
  <c r="M298" i="29"/>
  <c r="M294" i="29"/>
  <c r="M292" i="29"/>
  <c r="M290" i="29"/>
  <c r="M286" i="29"/>
  <c r="M284" i="29"/>
  <c r="M282" i="29"/>
  <c r="M278" i="29"/>
  <c r="M276" i="29"/>
  <c r="M274" i="29"/>
  <c r="M270" i="29"/>
  <c r="M268" i="29"/>
  <c r="M266" i="29"/>
  <c r="M262" i="29"/>
  <c r="M260" i="29"/>
  <c r="M258" i="29"/>
  <c r="M254" i="29"/>
  <c r="M252" i="29"/>
  <c r="M250" i="29"/>
  <c r="M246" i="29"/>
  <c r="M244" i="29"/>
  <c r="M242" i="29"/>
  <c r="M238" i="29"/>
  <c r="M236" i="29"/>
  <c r="M234" i="29"/>
  <c r="M230" i="29"/>
  <c r="M228" i="29"/>
  <c r="M226" i="29"/>
  <c r="M222" i="29"/>
  <c r="M220" i="29"/>
  <c r="M218" i="29"/>
  <c r="M214" i="29"/>
  <c r="M212" i="29"/>
  <c r="M210" i="29"/>
  <c r="M206" i="29"/>
  <c r="M204" i="29"/>
  <c r="M202" i="29"/>
  <c r="M198" i="29"/>
  <c r="M196" i="29"/>
  <c r="M194" i="29"/>
  <c r="M190" i="29"/>
  <c r="M188" i="29"/>
  <c r="M186" i="29"/>
  <c r="M182" i="29"/>
  <c r="M180" i="29"/>
  <c r="M178" i="29"/>
  <c r="M174" i="29"/>
  <c r="M172" i="29"/>
  <c r="M170" i="29"/>
  <c r="M166" i="29"/>
  <c r="M164" i="29"/>
  <c r="M162" i="29"/>
  <c r="M158" i="29"/>
  <c r="M156" i="29"/>
  <c r="M154" i="29"/>
  <c r="M150" i="29"/>
  <c r="M148" i="29"/>
  <c r="M146" i="29"/>
  <c r="M142" i="29"/>
  <c r="M140" i="29"/>
  <c r="M138" i="29"/>
  <c r="M134" i="29"/>
  <c r="M132" i="29"/>
  <c r="M130" i="29"/>
  <c r="M126" i="29"/>
  <c r="M124" i="29"/>
  <c r="M122" i="29"/>
  <c r="M118" i="29"/>
  <c r="M116" i="29"/>
  <c r="M114" i="29"/>
  <c r="M110" i="29"/>
  <c r="M108" i="29"/>
  <c r="M102" i="29"/>
  <c r="M98" i="29"/>
  <c r="M94" i="29"/>
  <c r="M90" i="29"/>
  <c r="M86" i="29"/>
  <c r="M82" i="29"/>
  <c r="M78" i="29"/>
  <c r="M72" i="29"/>
  <c r="M70" i="29"/>
  <c r="M66" i="29"/>
  <c r="M64" i="29"/>
  <c r="M62" i="29"/>
  <c r="M58" i="29"/>
  <c r="M56" i="29"/>
  <c r="M54" i="29"/>
  <c r="M50" i="29"/>
  <c r="M48" i="29"/>
  <c r="M46" i="29"/>
  <c r="M38" i="29"/>
  <c r="M34" i="29"/>
  <c r="M30" i="29"/>
  <c r="M26" i="29"/>
  <c r="M22" i="29"/>
  <c r="M18" i="29"/>
  <c r="M14" i="29"/>
  <c r="M6" i="29"/>
  <c r="M4" i="29"/>
  <c r="L498" i="31"/>
  <c r="L497" i="31"/>
  <c r="L496" i="31"/>
  <c r="L495" i="31"/>
  <c r="L494" i="31"/>
  <c r="L493" i="31"/>
  <c r="L492" i="31"/>
  <c r="L491" i="31"/>
  <c r="L490" i="31"/>
  <c r="L489" i="31"/>
  <c r="L488" i="31"/>
  <c r="L487" i="31"/>
  <c r="L486" i="31"/>
  <c r="L485" i="31"/>
  <c r="L484" i="31"/>
  <c r="L483" i="31"/>
  <c r="L482" i="31"/>
  <c r="L481" i="31"/>
  <c r="L480" i="31"/>
  <c r="L479" i="31"/>
  <c r="L478" i="31"/>
  <c r="L477" i="31"/>
  <c r="L476" i="31"/>
  <c r="L475" i="31"/>
  <c r="L474" i="31"/>
  <c r="L473" i="31"/>
  <c r="L472" i="31"/>
  <c r="L471" i="31"/>
  <c r="L470" i="31"/>
  <c r="L469" i="31"/>
  <c r="L468" i="31"/>
  <c r="L467" i="31"/>
  <c r="L466" i="31"/>
  <c r="L465" i="31"/>
  <c r="L464" i="31"/>
  <c r="L463" i="31"/>
  <c r="L462" i="31"/>
  <c r="L461" i="31"/>
  <c r="L460" i="31"/>
  <c r="L459" i="31"/>
  <c r="L458" i="31"/>
  <c r="L457" i="31"/>
  <c r="L456" i="31"/>
  <c r="L455" i="31"/>
  <c r="L454" i="31"/>
  <c r="L453" i="31"/>
  <c r="L452" i="31"/>
  <c r="L451" i="31"/>
  <c r="L450" i="31"/>
  <c r="L449" i="31"/>
  <c r="L448" i="31"/>
  <c r="L447" i="31"/>
  <c r="L446" i="31"/>
  <c r="L445" i="31"/>
  <c r="L444" i="31"/>
  <c r="L443" i="31"/>
  <c r="L442" i="31"/>
  <c r="L441" i="31"/>
  <c r="L440" i="31"/>
  <c r="L439" i="31"/>
  <c r="L438" i="31"/>
  <c r="L437" i="31"/>
  <c r="L436" i="31"/>
  <c r="L435" i="31"/>
  <c r="L434" i="31"/>
  <c r="L433" i="31"/>
  <c r="L432" i="31"/>
  <c r="L431" i="31"/>
  <c r="L430" i="31"/>
  <c r="L429" i="31"/>
  <c r="L428" i="31"/>
  <c r="L427" i="31"/>
  <c r="L426" i="31"/>
  <c r="L425" i="31"/>
  <c r="L424" i="31"/>
  <c r="L423" i="31"/>
  <c r="L422" i="31"/>
  <c r="L421" i="31"/>
  <c r="L420" i="31"/>
  <c r="L419" i="31"/>
  <c r="L418" i="31"/>
  <c r="L417" i="31"/>
  <c r="L416" i="31"/>
  <c r="L415" i="31"/>
  <c r="L414" i="31"/>
  <c r="L413" i="31"/>
  <c r="L412" i="31"/>
  <c r="L411" i="31"/>
  <c r="L410" i="31"/>
  <c r="L409" i="31"/>
  <c r="L408" i="31"/>
  <c r="L407" i="31"/>
  <c r="L406" i="31"/>
  <c r="L405" i="31"/>
  <c r="L404" i="31"/>
  <c r="L403" i="31"/>
  <c r="L402" i="31"/>
  <c r="L401" i="31"/>
  <c r="L400" i="31"/>
  <c r="L399" i="31"/>
  <c r="L398" i="31"/>
  <c r="L397" i="31"/>
  <c r="L396" i="31"/>
  <c r="L395" i="31"/>
  <c r="L394" i="31"/>
  <c r="L393" i="31"/>
  <c r="L392" i="31"/>
  <c r="L391" i="31"/>
  <c r="L390" i="31"/>
  <c r="L389" i="31"/>
  <c r="L388" i="31"/>
  <c r="L387" i="31"/>
  <c r="L386" i="31"/>
  <c r="L385" i="31"/>
  <c r="L384" i="31"/>
  <c r="L383" i="31"/>
  <c r="L382" i="31"/>
  <c r="L381" i="31"/>
  <c r="L380" i="31"/>
  <c r="L379" i="31"/>
  <c r="L378" i="31"/>
  <c r="L377" i="31"/>
  <c r="L376" i="31"/>
  <c r="L375" i="31"/>
  <c r="L374" i="31"/>
  <c r="L373" i="31"/>
  <c r="L372" i="31"/>
  <c r="L371" i="31"/>
  <c r="L370" i="31"/>
  <c r="L369" i="31"/>
  <c r="L368" i="31"/>
  <c r="L367" i="31"/>
  <c r="L366" i="31"/>
  <c r="L365" i="31"/>
  <c r="L364" i="31"/>
  <c r="L363" i="31"/>
  <c r="L362" i="31"/>
  <c r="L361" i="31"/>
  <c r="L360" i="31"/>
  <c r="L359" i="31"/>
  <c r="L358" i="31"/>
  <c r="L357" i="31"/>
  <c r="L356" i="31"/>
  <c r="L355" i="31"/>
  <c r="L354" i="31"/>
  <c r="L353" i="31"/>
  <c r="L352" i="31"/>
  <c r="L351" i="31"/>
  <c r="L350" i="31"/>
  <c r="L349" i="31"/>
  <c r="L348" i="31"/>
  <c r="L347" i="31"/>
  <c r="L346" i="31"/>
  <c r="L345" i="31"/>
  <c r="L344" i="31"/>
  <c r="L343" i="31"/>
  <c r="L342" i="31"/>
  <c r="L341" i="31"/>
  <c r="L340" i="31"/>
  <c r="L339" i="31"/>
  <c r="L338" i="31"/>
  <c r="L337" i="31"/>
  <c r="L336" i="31"/>
  <c r="L335" i="31"/>
  <c r="L334" i="31"/>
  <c r="L333" i="31"/>
  <c r="L332" i="31"/>
  <c r="L331" i="31"/>
  <c r="L330" i="31"/>
  <c r="L329" i="31"/>
  <c r="L328" i="31"/>
  <c r="L327" i="31"/>
  <c r="L326" i="31"/>
  <c r="L325" i="31"/>
  <c r="L324" i="31"/>
  <c r="L323" i="31"/>
  <c r="L322" i="31"/>
  <c r="L321" i="31"/>
  <c r="L320" i="31"/>
  <c r="L319" i="31"/>
  <c r="L318" i="31"/>
  <c r="L317" i="31"/>
  <c r="L316" i="31"/>
  <c r="L315" i="31"/>
  <c r="L314" i="31"/>
  <c r="L313" i="31"/>
  <c r="L312" i="31"/>
  <c r="L311" i="31"/>
  <c r="L310" i="31"/>
  <c r="L309" i="31"/>
  <c r="L308" i="31"/>
  <c r="L307" i="31"/>
  <c r="L306" i="31"/>
  <c r="L305" i="31"/>
  <c r="L304" i="31"/>
  <c r="L303" i="31"/>
  <c r="L302" i="31"/>
  <c r="L301" i="31"/>
  <c r="L300" i="31"/>
  <c r="L299" i="31"/>
  <c r="L298" i="31"/>
  <c r="L297" i="31"/>
  <c r="L296" i="31"/>
  <c r="L295" i="31"/>
  <c r="L294" i="31"/>
  <c r="L293" i="31"/>
  <c r="L292" i="31"/>
  <c r="L291" i="31"/>
  <c r="L290" i="31"/>
  <c r="L289" i="31"/>
  <c r="L288" i="31"/>
  <c r="L287" i="31"/>
  <c r="L286" i="31"/>
  <c r="L285" i="31"/>
  <c r="L284" i="31"/>
  <c r="L283" i="31"/>
  <c r="L282" i="31"/>
  <c r="L281" i="31"/>
  <c r="L280" i="31"/>
  <c r="L279" i="31"/>
  <c r="L278" i="31"/>
  <c r="L277" i="31"/>
  <c r="L276" i="31"/>
  <c r="L275" i="31"/>
  <c r="L274" i="31"/>
  <c r="L273" i="31"/>
  <c r="L272" i="31"/>
  <c r="L271" i="31"/>
  <c r="L270" i="31"/>
  <c r="L269" i="31"/>
  <c r="L268" i="31"/>
  <c r="L267" i="31"/>
  <c r="L266" i="31"/>
  <c r="L265" i="31"/>
  <c r="L264" i="31"/>
  <c r="L263" i="31"/>
  <c r="L262" i="31"/>
  <c r="L261" i="31"/>
  <c r="L260" i="31"/>
  <c r="L259" i="31"/>
  <c r="L258" i="31"/>
  <c r="L257" i="31"/>
  <c r="L256" i="31"/>
  <c r="L255" i="31"/>
  <c r="L254" i="31"/>
  <c r="L253" i="31"/>
  <c r="L252" i="31"/>
  <c r="L251" i="31"/>
  <c r="L250" i="31"/>
  <c r="L249" i="31"/>
  <c r="L248" i="31"/>
  <c r="L247" i="31"/>
  <c r="L246" i="31"/>
  <c r="L245" i="31"/>
  <c r="L244" i="31"/>
  <c r="L243" i="31"/>
  <c r="L242" i="31"/>
  <c r="L241" i="31"/>
  <c r="L240" i="31"/>
  <c r="L239" i="31"/>
  <c r="L238" i="31"/>
  <c r="L237" i="31"/>
  <c r="L236" i="31"/>
  <c r="L235" i="31"/>
  <c r="L234" i="31"/>
  <c r="L233" i="31"/>
  <c r="L232" i="31"/>
  <c r="L231" i="31"/>
  <c r="L230" i="31"/>
  <c r="L229" i="31"/>
  <c r="L228" i="31"/>
  <c r="L227" i="31"/>
  <c r="L226" i="31"/>
  <c r="L225" i="31"/>
  <c r="L224" i="31"/>
  <c r="L223" i="31"/>
  <c r="L222" i="31"/>
  <c r="L221" i="31"/>
  <c r="L220" i="31"/>
  <c r="L219" i="31"/>
  <c r="L218" i="31"/>
  <c r="L217" i="31"/>
  <c r="L216" i="31"/>
  <c r="L215" i="31"/>
  <c r="L214" i="31"/>
  <c r="L213" i="31"/>
  <c r="L212" i="31"/>
  <c r="L211" i="31"/>
  <c r="L210" i="31"/>
  <c r="L209" i="31"/>
  <c r="L208" i="31"/>
  <c r="L207" i="31"/>
  <c r="L206" i="31"/>
  <c r="L205" i="31"/>
  <c r="L204" i="31"/>
  <c r="L203" i="31"/>
  <c r="L202" i="31"/>
  <c r="L201" i="31"/>
  <c r="L200" i="31"/>
  <c r="L199" i="31"/>
  <c r="L198" i="31"/>
  <c r="L197" i="31"/>
  <c r="L196" i="31"/>
  <c r="L195" i="31"/>
  <c r="L194" i="31"/>
  <c r="L193" i="31"/>
  <c r="L192" i="31"/>
  <c r="L191" i="31"/>
  <c r="L190" i="31"/>
  <c r="L189" i="31"/>
  <c r="L188" i="31"/>
  <c r="L187" i="31"/>
  <c r="L186" i="31"/>
  <c r="L185" i="31"/>
  <c r="L184" i="31"/>
  <c r="L183" i="31"/>
  <c r="L182" i="31"/>
  <c r="L181" i="31"/>
  <c r="L180" i="31"/>
  <c r="L179" i="31"/>
  <c r="L178" i="31"/>
  <c r="L177" i="31"/>
  <c r="L176" i="31"/>
  <c r="L175" i="31"/>
  <c r="L174" i="31"/>
  <c r="L173" i="31"/>
  <c r="L172" i="31"/>
  <c r="L171" i="31"/>
  <c r="L170" i="31"/>
  <c r="L169" i="31"/>
  <c r="L168" i="31"/>
  <c r="L167" i="31"/>
  <c r="L166" i="31"/>
  <c r="L165" i="31"/>
  <c r="L164" i="31"/>
  <c r="L163" i="31"/>
  <c r="L162" i="31"/>
  <c r="L161" i="31"/>
  <c r="L160" i="31"/>
  <c r="L159" i="31"/>
  <c r="L158" i="31"/>
  <c r="L157" i="31"/>
  <c r="L156" i="31"/>
  <c r="L155" i="31"/>
  <c r="L154" i="31"/>
  <c r="L153" i="31"/>
  <c r="L152" i="31"/>
  <c r="L151" i="31"/>
  <c r="L150" i="31"/>
  <c r="L149" i="31"/>
  <c r="L148" i="31"/>
  <c r="L147" i="31"/>
  <c r="L146" i="31"/>
  <c r="L145" i="31"/>
  <c r="L144" i="31"/>
  <c r="L143" i="31"/>
  <c r="L142" i="31"/>
  <c r="L141" i="31"/>
  <c r="L140" i="31"/>
  <c r="L139" i="31"/>
  <c r="L138" i="31"/>
  <c r="L137" i="31"/>
  <c r="L136" i="31"/>
  <c r="L135" i="31"/>
  <c r="L134" i="31"/>
  <c r="L133" i="31"/>
  <c r="L132" i="31"/>
  <c r="L131" i="31"/>
  <c r="L130" i="31"/>
  <c r="L129" i="31"/>
  <c r="L128" i="31"/>
  <c r="L127" i="31"/>
  <c r="L126" i="31"/>
  <c r="L125" i="31"/>
  <c r="L124" i="31"/>
  <c r="L123" i="31"/>
  <c r="L122" i="31"/>
  <c r="L121" i="31"/>
  <c r="L120" i="31"/>
  <c r="L119" i="31"/>
  <c r="L118" i="31"/>
  <c r="L117" i="31"/>
  <c r="L116" i="31"/>
  <c r="L115" i="31"/>
  <c r="L114" i="31"/>
  <c r="L113" i="31"/>
  <c r="L112" i="31"/>
  <c r="L111" i="31"/>
  <c r="L110" i="31"/>
  <c r="L109" i="31"/>
  <c r="L108" i="31"/>
  <c r="L107" i="31"/>
  <c r="L106" i="31"/>
  <c r="L105" i="31"/>
  <c r="L104" i="31"/>
  <c r="L103" i="31"/>
  <c r="L102" i="31"/>
  <c r="L101" i="31"/>
  <c r="L100" i="31"/>
  <c r="L99" i="31"/>
  <c r="L98" i="31"/>
  <c r="L97" i="31"/>
  <c r="L96" i="31"/>
  <c r="L95" i="31"/>
  <c r="L94" i="31"/>
  <c r="L93" i="31"/>
  <c r="L92" i="31"/>
  <c r="L91" i="31"/>
  <c r="L90" i="31"/>
  <c r="L89" i="31"/>
  <c r="L88" i="31"/>
  <c r="L87" i="31"/>
  <c r="L86" i="31"/>
  <c r="L85" i="31"/>
  <c r="L84" i="31"/>
  <c r="L83" i="31"/>
  <c r="L82" i="31"/>
  <c r="L81" i="31"/>
  <c r="L80" i="31"/>
  <c r="L79" i="31"/>
  <c r="L78" i="31"/>
  <c r="L77" i="31"/>
  <c r="L76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9" i="31"/>
  <c r="L58" i="31"/>
  <c r="L57" i="31"/>
  <c r="L56" i="31"/>
  <c r="L55" i="31"/>
  <c r="L54" i="31"/>
  <c r="L53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32" i="31"/>
  <c r="L31" i="31"/>
  <c r="L30" i="31"/>
  <c r="L29" i="31"/>
  <c r="L28" i="31"/>
  <c r="L27" i="31"/>
  <c r="L26" i="31"/>
  <c r="L25" i="31"/>
  <c r="L24" i="31"/>
  <c r="L23" i="31"/>
  <c r="L22" i="31"/>
  <c r="L21" i="31"/>
  <c r="L20" i="31"/>
  <c r="L19" i="31"/>
  <c r="L18" i="31"/>
  <c r="L17" i="31"/>
  <c r="L16" i="31"/>
  <c r="L15" i="31"/>
  <c r="L14" i="31"/>
  <c r="L13" i="31"/>
  <c r="L12" i="31"/>
  <c r="L11" i="31"/>
  <c r="L10" i="31"/>
  <c r="L9" i="31"/>
  <c r="L8" i="31"/>
  <c r="L7" i="31"/>
  <c r="M7" i="31" s="1"/>
  <c r="L6" i="31"/>
  <c r="L5" i="31"/>
  <c r="L4" i="31"/>
  <c r="L498" i="33"/>
  <c r="L497" i="33"/>
  <c r="L496" i="33"/>
  <c r="L495" i="33"/>
  <c r="L494" i="33"/>
  <c r="L493" i="33"/>
  <c r="L492" i="33"/>
  <c r="L491" i="33"/>
  <c r="L490" i="33"/>
  <c r="L489" i="33"/>
  <c r="L488" i="33"/>
  <c r="L487" i="33"/>
  <c r="L486" i="33"/>
  <c r="L485" i="33"/>
  <c r="L484" i="33"/>
  <c r="L483" i="33"/>
  <c r="L482" i="33"/>
  <c r="L481" i="33"/>
  <c r="L480" i="33"/>
  <c r="L479" i="33"/>
  <c r="L478" i="33"/>
  <c r="L477" i="33"/>
  <c r="L476" i="33"/>
  <c r="L475" i="33"/>
  <c r="L474" i="33"/>
  <c r="L473" i="33"/>
  <c r="L472" i="33"/>
  <c r="L471" i="33"/>
  <c r="L470" i="33"/>
  <c r="L469" i="33"/>
  <c r="L468" i="33"/>
  <c r="L467" i="33"/>
  <c r="L466" i="33"/>
  <c r="L465" i="33"/>
  <c r="L464" i="33"/>
  <c r="L463" i="33"/>
  <c r="L462" i="33"/>
  <c r="L461" i="33"/>
  <c r="L460" i="33"/>
  <c r="L459" i="33"/>
  <c r="L458" i="33"/>
  <c r="L457" i="33"/>
  <c r="L456" i="33"/>
  <c r="L455" i="33"/>
  <c r="L454" i="33"/>
  <c r="L453" i="33"/>
  <c r="L452" i="33"/>
  <c r="L451" i="33"/>
  <c r="L450" i="33"/>
  <c r="L449" i="33"/>
  <c r="L448" i="33"/>
  <c r="L447" i="33"/>
  <c r="L446" i="33"/>
  <c r="L445" i="33"/>
  <c r="L444" i="33"/>
  <c r="L443" i="33"/>
  <c r="L442" i="33"/>
  <c r="L441" i="33"/>
  <c r="L440" i="33"/>
  <c r="L439" i="33"/>
  <c r="L438" i="33"/>
  <c r="L437" i="33"/>
  <c r="L436" i="33"/>
  <c r="L435" i="33"/>
  <c r="L434" i="33"/>
  <c r="L433" i="33"/>
  <c r="L432" i="33"/>
  <c r="L431" i="33"/>
  <c r="L430" i="33"/>
  <c r="L429" i="33"/>
  <c r="L428" i="33"/>
  <c r="L427" i="33"/>
  <c r="L426" i="33"/>
  <c r="L425" i="33"/>
  <c r="L424" i="33"/>
  <c r="L423" i="33"/>
  <c r="L422" i="33"/>
  <c r="L421" i="33"/>
  <c r="L420" i="33"/>
  <c r="L419" i="33"/>
  <c r="L418" i="33"/>
  <c r="L417" i="33"/>
  <c r="L416" i="33"/>
  <c r="L415" i="33"/>
  <c r="L414" i="33"/>
  <c r="L413" i="33"/>
  <c r="L412" i="33"/>
  <c r="L411" i="33"/>
  <c r="L410" i="33"/>
  <c r="L409" i="33"/>
  <c r="L408" i="33"/>
  <c r="L407" i="33"/>
  <c r="L406" i="33"/>
  <c r="L405" i="33"/>
  <c r="L404" i="33"/>
  <c r="L403" i="33"/>
  <c r="L402" i="33"/>
  <c r="L401" i="33"/>
  <c r="L400" i="33"/>
  <c r="L399" i="33"/>
  <c r="L398" i="33"/>
  <c r="L397" i="33"/>
  <c r="L396" i="33"/>
  <c r="L395" i="33"/>
  <c r="L394" i="33"/>
  <c r="L393" i="33"/>
  <c r="L392" i="33"/>
  <c r="L391" i="33"/>
  <c r="L390" i="33"/>
  <c r="L389" i="33"/>
  <c r="L388" i="33"/>
  <c r="L387" i="33"/>
  <c r="L386" i="33"/>
  <c r="L385" i="33"/>
  <c r="L384" i="33"/>
  <c r="L383" i="33"/>
  <c r="L382" i="33"/>
  <c r="L381" i="33"/>
  <c r="L380" i="33"/>
  <c r="L379" i="33"/>
  <c r="L378" i="33"/>
  <c r="L377" i="33"/>
  <c r="L376" i="33"/>
  <c r="L375" i="33"/>
  <c r="L374" i="33"/>
  <c r="L373" i="33"/>
  <c r="L372" i="33"/>
  <c r="L371" i="33"/>
  <c r="L370" i="33"/>
  <c r="L369" i="33"/>
  <c r="L368" i="33"/>
  <c r="L367" i="33"/>
  <c r="L366" i="33"/>
  <c r="L365" i="33"/>
  <c r="L364" i="33"/>
  <c r="L363" i="33"/>
  <c r="L362" i="33"/>
  <c r="L361" i="33"/>
  <c r="L360" i="33"/>
  <c r="L359" i="33"/>
  <c r="L358" i="33"/>
  <c r="L357" i="33"/>
  <c r="L356" i="33"/>
  <c r="L355" i="33"/>
  <c r="L354" i="33"/>
  <c r="L353" i="33"/>
  <c r="L352" i="33"/>
  <c r="L351" i="33"/>
  <c r="L350" i="33"/>
  <c r="L349" i="33"/>
  <c r="L348" i="33"/>
  <c r="L347" i="33"/>
  <c r="L346" i="33"/>
  <c r="L345" i="33"/>
  <c r="L344" i="33"/>
  <c r="L343" i="33"/>
  <c r="L342" i="33"/>
  <c r="L341" i="33"/>
  <c r="L340" i="33"/>
  <c r="L339" i="33"/>
  <c r="L338" i="33"/>
  <c r="L337" i="33"/>
  <c r="L336" i="33"/>
  <c r="L335" i="33"/>
  <c r="L334" i="33"/>
  <c r="L333" i="33"/>
  <c r="L332" i="33"/>
  <c r="L331" i="33"/>
  <c r="L330" i="33"/>
  <c r="L329" i="33"/>
  <c r="L328" i="33"/>
  <c r="L327" i="33"/>
  <c r="L326" i="33"/>
  <c r="L325" i="33"/>
  <c r="L324" i="33"/>
  <c r="L323" i="33"/>
  <c r="L322" i="33"/>
  <c r="L321" i="33"/>
  <c r="L320" i="33"/>
  <c r="L319" i="33"/>
  <c r="L318" i="33"/>
  <c r="L317" i="33"/>
  <c r="L316" i="33"/>
  <c r="L315" i="33"/>
  <c r="L314" i="33"/>
  <c r="L313" i="33"/>
  <c r="L312" i="33"/>
  <c r="L311" i="33"/>
  <c r="L310" i="33"/>
  <c r="L309" i="33"/>
  <c r="L308" i="33"/>
  <c r="L307" i="33"/>
  <c r="L306" i="33"/>
  <c r="L305" i="33"/>
  <c r="L304" i="33"/>
  <c r="L303" i="33"/>
  <c r="L302" i="33"/>
  <c r="L301" i="33"/>
  <c r="L300" i="33"/>
  <c r="L299" i="33"/>
  <c r="L298" i="33"/>
  <c r="L297" i="33"/>
  <c r="L296" i="33"/>
  <c r="L295" i="33"/>
  <c r="L294" i="33"/>
  <c r="L293" i="33"/>
  <c r="L292" i="33"/>
  <c r="L291" i="33"/>
  <c r="L290" i="33"/>
  <c r="L289" i="33"/>
  <c r="L288" i="33"/>
  <c r="L287" i="33"/>
  <c r="L286" i="33"/>
  <c r="L285" i="33"/>
  <c r="L284" i="33"/>
  <c r="L283" i="33"/>
  <c r="L282" i="33"/>
  <c r="L281" i="33"/>
  <c r="L280" i="33"/>
  <c r="L279" i="33"/>
  <c r="L278" i="33"/>
  <c r="L277" i="33"/>
  <c r="L276" i="33"/>
  <c r="L275" i="33"/>
  <c r="L274" i="33"/>
  <c r="L273" i="33"/>
  <c r="L272" i="33"/>
  <c r="L271" i="33"/>
  <c r="L270" i="33"/>
  <c r="L269" i="33"/>
  <c r="L268" i="33"/>
  <c r="L267" i="33"/>
  <c r="L266" i="33"/>
  <c r="L265" i="33"/>
  <c r="L264" i="33"/>
  <c r="L263" i="33"/>
  <c r="L262" i="33"/>
  <c r="L261" i="33"/>
  <c r="L260" i="33"/>
  <c r="L259" i="33"/>
  <c r="L258" i="33"/>
  <c r="L257" i="33"/>
  <c r="L256" i="33"/>
  <c r="L255" i="33"/>
  <c r="L254" i="33"/>
  <c r="L253" i="33"/>
  <c r="L252" i="33"/>
  <c r="L251" i="33"/>
  <c r="L250" i="33"/>
  <c r="L249" i="33"/>
  <c r="L248" i="33"/>
  <c r="L247" i="33"/>
  <c r="L246" i="33"/>
  <c r="L245" i="33"/>
  <c r="L244" i="33"/>
  <c r="L243" i="33"/>
  <c r="L242" i="33"/>
  <c r="L241" i="33"/>
  <c r="L240" i="33"/>
  <c r="L239" i="33"/>
  <c r="L238" i="33"/>
  <c r="L237" i="33"/>
  <c r="L236" i="33"/>
  <c r="L235" i="33"/>
  <c r="L234" i="33"/>
  <c r="L233" i="33"/>
  <c r="L232" i="33"/>
  <c r="L231" i="33"/>
  <c r="L230" i="33"/>
  <c r="L229" i="33"/>
  <c r="L228" i="33"/>
  <c r="L227" i="33"/>
  <c r="L226" i="33"/>
  <c r="L225" i="33"/>
  <c r="L224" i="33"/>
  <c r="L223" i="33"/>
  <c r="L222" i="33"/>
  <c r="L221" i="33"/>
  <c r="L220" i="33"/>
  <c r="L219" i="33"/>
  <c r="L218" i="33"/>
  <c r="L217" i="33"/>
  <c r="L216" i="33"/>
  <c r="L215" i="33"/>
  <c r="L214" i="33"/>
  <c r="L213" i="33"/>
  <c r="L212" i="33"/>
  <c r="L211" i="33"/>
  <c r="L210" i="33"/>
  <c r="L209" i="33"/>
  <c r="L208" i="33"/>
  <c r="L207" i="33"/>
  <c r="L206" i="33"/>
  <c r="L205" i="33"/>
  <c r="L204" i="33"/>
  <c r="L203" i="33"/>
  <c r="L202" i="33"/>
  <c r="L201" i="33"/>
  <c r="L200" i="33"/>
  <c r="L199" i="33"/>
  <c r="L198" i="33"/>
  <c r="L197" i="33"/>
  <c r="L196" i="33"/>
  <c r="L195" i="33"/>
  <c r="L194" i="33"/>
  <c r="L193" i="33"/>
  <c r="L192" i="33"/>
  <c r="L191" i="33"/>
  <c r="L190" i="33"/>
  <c r="L189" i="33"/>
  <c r="L188" i="33"/>
  <c r="L187" i="33"/>
  <c r="L186" i="33"/>
  <c r="L185" i="33"/>
  <c r="L184" i="33"/>
  <c r="L183" i="33"/>
  <c r="L182" i="33"/>
  <c r="L181" i="33"/>
  <c r="L180" i="33"/>
  <c r="L179" i="33"/>
  <c r="L178" i="33"/>
  <c r="L177" i="33"/>
  <c r="L176" i="33"/>
  <c r="L175" i="33"/>
  <c r="L174" i="33"/>
  <c r="L173" i="33"/>
  <c r="L172" i="33"/>
  <c r="L171" i="33"/>
  <c r="L170" i="33"/>
  <c r="L169" i="33"/>
  <c r="L168" i="33"/>
  <c r="L167" i="33"/>
  <c r="L166" i="33"/>
  <c r="L165" i="33"/>
  <c r="L164" i="33"/>
  <c r="L163" i="33"/>
  <c r="L162" i="33"/>
  <c r="L161" i="33"/>
  <c r="L160" i="33"/>
  <c r="L159" i="33"/>
  <c r="L158" i="33"/>
  <c r="L157" i="33"/>
  <c r="L156" i="33"/>
  <c r="L155" i="33"/>
  <c r="L154" i="33"/>
  <c r="L153" i="33"/>
  <c r="L152" i="33"/>
  <c r="L151" i="33"/>
  <c r="L150" i="33"/>
  <c r="L149" i="33"/>
  <c r="L148" i="33"/>
  <c r="L147" i="33"/>
  <c r="L146" i="33"/>
  <c r="L145" i="33"/>
  <c r="L144" i="33"/>
  <c r="L143" i="33"/>
  <c r="L142" i="33"/>
  <c r="L141" i="33"/>
  <c r="L140" i="33"/>
  <c r="L139" i="33"/>
  <c r="L138" i="33"/>
  <c r="L137" i="33"/>
  <c r="L136" i="33"/>
  <c r="L135" i="33"/>
  <c r="L134" i="33"/>
  <c r="L133" i="33"/>
  <c r="L132" i="33"/>
  <c r="L131" i="33"/>
  <c r="L130" i="33"/>
  <c r="L129" i="33"/>
  <c r="L128" i="33"/>
  <c r="L127" i="33"/>
  <c r="L126" i="33"/>
  <c r="L125" i="33"/>
  <c r="L124" i="33"/>
  <c r="L123" i="33"/>
  <c r="L122" i="33"/>
  <c r="L121" i="33"/>
  <c r="L120" i="33"/>
  <c r="L119" i="33"/>
  <c r="L118" i="33"/>
  <c r="L117" i="33"/>
  <c r="L116" i="33"/>
  <c r="L115" i="33"/>
  <c r="L114" i="33"/>
  <c r="L113" i="33"/>
  <c r="L112" i="33"/>
  <c r="L111" i="33"/>
  <c r="L110" i="33"/>
  <c r="L109" i="33"/>
  <c r="L108" i="33"/>
  <c r="L107" i="33"/>
  <c r="L106" i="33"/>
  <c r="L105" i="33"/>
  <c r="L104" i="33"/>
  <c r="L103" i="33"/>
  <c r="L102" i="33"/>
  <c r="L101" i="33"/>
  <c r="L100" i="33"/>
  <c r="L99" i="33"/>
  <c r="L98" i="33"/>
  <c r="L97" i="33"/>
  <c r="L96" i="33"/>
  <c r="L95" i="33"/>
  <c r="L94" i="33"/>
  <c r="L93" i="33"/>
  <c r="L92" i="33"/>
  <c r="L91" i="33"/>
  <c r="L90" i="33"/>
  <c r="L89" i="33"/>
  <c r="L88" i="33"/>
  <c r="L87" i="33"/>
  <c r="L86" i="33"/>
  <c r="L85" i="33"/>
  <c r="L84" i="33"/>
  <c r="L83" i="33"/>
  <c r="L82" i="33"/>
  <c r="L81" i="33"/>
  <c r="L80" i="33"/>
  <c r="L79" i="33"/>
  <c r="L78" i="33"/>
  <c r="L77" i="33"/>
  <c r="L76" i="33"/>
  <c r="L75" i="33"/>
  <c r="L74" i="33"/>
  <c r="L73" i="33"/>
  <c r="L72" i="33"/>
  <c r="L71" i="33"/>
  <c r="L70" i="33"/>
  <c r="L69" i="33"/>
  <c r="L68" i="33"/>
  <c r="L67" i="33"/>
  <c r="L66" i="33"/>
  <c r="L65" i="33"/>
  <c r="L64" i="33"/>
  <c r="L63" i="33"/>
  <c r="L62" i="33"/>
  <c r="L61" i="33"/>
  <c r="L60" i="33"/>
  <c r="L59" i="33"/>
  <c r="L58" i="33"/>
  <c r="L57" i="33"/>
  <c r="L56" i="33"/>
  <c r="L55" i="33"/>
  <c r="L54" i="33"/>
  <c r="L53" i="33"/>
  <c r="L52" i="33"/>
  <c r="L51" i="33"/>
  <c r="L50" i="33"/>
  <c r="L49" i="33"/>
  <c r="L48" i="33"/>
  <c r="L47" i="33"/>
  <c r="L46" i="33"/>
  <c r="L45" i="33"/>
  <c r="L44" i="33"/>
  <c r="L43" i="33"/>
  <c r="L42" i="33"/>
  <c r="L41" i="33"/>
  <c r="L40" i="33"/>
  <c r="L39" i="33"/>
  <c r="L38" i="33"/>
  <c r="L37" i="33"/>
  <c r="L36" i="33"/>
  <c r="L35" i="33"/>
  <c r="L34" i="33"/>
  <c r="L33" i="33"/>
  <c r="L32" i="33"/>
  <c r="L31" i="33"/>
  <c r="L30" i="33"/>
  <c r="L29" i="33"/>
  <c r="L28" i="33"/>
  <c r="L27" i="33"/>
  <c r="L26" i="33"/>
  <c r="L25" i="33"/>
  <c r="L24" i="33"/>
  <c r="L23" i="33"/>
  <c r="L22" i="33"/>
  <c r="L21" i="33"/>
  <c r="L20" i="33"/>
  <c r="L19" i="33"/>
  <c r="L18" i="33"/>
  <c r="L17" i="33"/>
  <c r="L16" i="33"/>
  <c r="L15" i="33"/>
  <c r="L14" i="33"/>
  <c r="L13" i="33"/>
  <c r="L12" i="33"/>
  <c r="L11" i="33"/>
  <c r="L10" i="33"/>
  <c r="L9" i="33"/>
  <c r="L8" i="33"/>
  <c r="L7" i="33"/>
  <c r="L6" i="33"/>
  <c r="L5" i="33"/>
  <c r="L4" i="33"/>
  <c r="L498" i="35"/>
  <c r="L497" i="35"/>
  <c r="L496" i="35"/>
  <c r="L495" i="35"/>
  <c r="L494" i="35"/>
  <c r="L493" i="35"/>
  <c r="L492" i="35"/>
  <c r="L491" i="35"/>
  <c r="L490" i="35"/>
  <c r="L489" i="35"/>
  <c r="L488" i="35"/>
  <c r="L487" i="35"/>
  <c r="L486" i="35"/>
  <c r="L485" i="35"/>
  <c r="L484" i="35"/>
  <c r="L483" i="35"/>
  <c r="L482" i="35"/>
  <c r="L481" i="35"/>
  <c r="L480" i="35"/>
  <c r="L479" i="35"/>
  <c r="L478" i="35"/>
  <c r="L477" i="35"/>
  <c r="L476" i="35"/>
  <c r="L475" i="35"/>
  <c r="L474" i="35"/>
  <c r="L473" i="35"/>
  <c r="L472" i="35"/>
  <c r="L471" i="35"/>
  <c r="L470" i="35"/>
  <c r="L469" i="35"/>
  <c r="L468" i="35"/>
  <c r="L467" i="35"/>
  <c r="L466" i="35"/>
  <c r="L465" i="35"/>
  <c r="L464" i="35"/>
  <c r="L463" i="35"/>
  <c r="L462" i="35"/>
  <c r="L461" i="35"/>
  <c r="L460" i="35"/>
  <c r="L459" i="35"/>
  <c r="L458" i="35"/>
  <c r="L457" i="35"/>
  <c r="L456" i="35"/>
  <c r="L455" i="35"/>
  <c r="L454" i="35"/>
  <c r="L453" i="35"/>
  <c r="L452" i="35"/>
  <c r="L451" i="35"/>
  <c r="L450" i="35"/>
  <c r="L449" i="35"/>
  <c r="L448" i="35"/>
  <c r="L447" i="35"/>
  <c r="L446" i="35"/>
  <c r="L445" i="35"/>
  <c r="L444" i="35"/>
  <c r="L443" i="35"/>
  <c r="L442" i="35"/>
  <c r="L441" i="35"/>
  <c r="L440" i="35"/>
  <c r="L439" i="35"/>
  <c r="L438" i="35"/>
  <c r="L437" i="35"/>
  <c r="L436" i="35"/>
  <c r="L435" i="35"/>
  <c r="L434" i="35"/>
  <c r="L433" i="35"/>
  <c r="L432" i="35"/>
  <c r="L431" i="35"/>
  <c r="L430" i="35"/>
  <c r="L429" i="35"/>
  <c r="L428" i="35"/>
  <c r="L427" i="35"/>
  <c r="L426" i="35"/>
  <c r="L425" i="35"/>
  <c r="L424" i="35"/>
  <c r="L423" i="35"/>
  <c r="L422" i="35"/>
  <c r="L421" i="35"/>
  <c r="L420" i="35"/>
  <c r="L419" i="35"/>
  <c r="L418" i="35"/>
  <c r="L417" i="35"/>
  <c r="L416" i="35"/>
  <c r="L415" i="35"/>
  <c r="L414" i="35"/>
  <c r="L413" i="35"/>
  <c r="L412" i="35"/>
  <c r="L411" i="35"/>
  <c r="L410" i="35"/>
  <c r="L409" i="35"/>
  <c r="L408" i="35"/>
  <c r="L407" i="35"/>
  <c r="L406" i="35"/>
  <c r="L405" i="35"/>
  <c r="L404" i="35"/>
  <c r="L403" i="35"/>
  <c r="L402" i="35"/>
  <c r="L401" i="35"/>
  <c r="L400" i="35"/>
  <c r="L399" i="35"/>
  <c r="L398" i="35"/>
  <c r="L397" i="35"/>
  <c r="L396" i="35"/>
  <c r="L395" i="35"/>
  <c r="L394" i="35"/>
  <c r="L393" i="35"/>
  <c r="L392" i="35"/>
  <c r="L391" i="35"/>
  <c r="L390" i="35"/>
  <c r="L389" i="35"/>
  <c r="L388" i="35"/>
  <c r="L387" i="35"/>
  <c r="L386" i="35"/>
  <c r="L385" i="35"/>
  <c r="L384" i="35"/>
  <c r="L383" i="35"/>
  <c r="L382" i="35"/>
  <c r="L381" i="35"/>
  <c r="L380" i="35"/>
  <c r="L379" i="35"/>
  <c r="L378" i="35"/>
  <c r="L377" i="35"/>
  <c r="L376" i="35"/>
  <c r="L375" i="35"/>
  <c r="L374" i="35"/>
  <c r="L373" i="35"/>
  <c r="L372" i="35"/>
  <c r="L371" i="35"/>
  <c r="L370" i="35"/>
  <c r="L369" i="35"/>
  <c r="L368" i="35"/>
  <c r="L367" i="35"/>
  <c r="L366" i="35"/>
  <c r="L365" i="35"/>
  <c r="L364" i="35"/>
  <c r="L363" i="35"/>
  <c r="L362" i="35"/>
  <c r="L361" i="35"/>
  <c r="L360" i="35"/>
  <c r="L359" i="35"/>
  <c r="L358" i="35"/>
  <c r="L357" i="35"/>
  <c r="L356" i="35"/>
  <c r="L355" i="35"/>
  <c r="L354" i="35"/>
  <c r="L353" i="35"/>
  <c r="L352" i="35"/>
  <c r="L351" i="35"/>
  <c r="L350" i="35"/>
  <c r="L349" i="35"/>
  <c r="L348" i="35"/>
  <c r="L347" i="35"/>
  <c r="L346" i="35"/>
  <c r="L345" i="35"/>
  <c r="L344" i="35"/>
  <c r="L343" i="35"/>
  <c r="L342" i="35"/>
  <c r="L341" i="35"/>
  <c r="L340" i="35"/>
  <c r="L339" i="35"/>
  <c r="L338" i="35"/>
  <c r="L337" i="35"/>
  <c r="L336" i="35"/>
  <c r="L335" i="35"/>
  <c r="L334" i="35"/>
  <c r="L333" i="35"/>
  <c r="L332" i="35"/>
  <c r="L331" i="35"/>
  <c r="L330" i="35"/>
  <c r="L329" i="35"/>
  <c r="L328" i="35"/>
  <c r="L327" i="35"/>
  <c r="L326" i="35"/>
  <c r="L325" i="35"/>
  <c r="L324" i="35"/>
  <c r="L323" i="35"/>
  <c r="L322" i="35"/>
  <c r="L321" i="35"/>
  <c r="L320" i="35"/>
  <c r="L319" i="35"/>
  <c r="L318" i="35"/>
  <c r="L317" i="35"/>
  <c r="L316" i="35"/>
  <c r="L315" i="35"/>
  <c r="L314" i="35"/>
  <c r="L313" i="35"/>
  <c r="L312" i="35"/>
  <c r="L311" i="35"/>
  <c r="L310" i="35"/>
  <c r="L309" i="35"/>
  <c r="L308" i="35"/>
  <c r="L307" i="35"/>
  <c r="L306" i="35"/>
  <c r="L305" i="35"/>
  <c r="L304" i="35"/>
  <c r="L303" i="35"/>
  <c r="L302" i="35"/>
  <c r="L301" i="35"/>
  <c r="L300" i="35"/>
  <c r="L299" i="35"/>
  <c r="L298" i="35"/>
  <c r="L297" i="35"/>
  <c r="L296" i="35"/>
  <c r="L295" i="35"/>
  <c r="L294" i="35"/>
  <c r="L293" i="35"/>
  <c r="L292" i="35"/>
  <c r="L291" i="35"/>
  <c r="L290" i="35"/>
  <c r="L289" i="35"/>
  <c r="L288" i="35"/>
  <c r="L287" i="35"/>
  <c r="L286" i="35"/>
  <c r="L285" i="35"/>
  <c r="L284" i="35"/>
  <c r="L283" i="35"/>
  <c r="L282" i="35"/>
  <c r="L281" i="35"/>
  <c r="L280" i="35"/>
  <c r="L279" i="35"/>
  <c r="L278" i="35"/>
  <c r="L277" i="35"/>
  <c r="L276" i="35"/>
  <c r="L275" i="35"/>
  <c r="L274" i="35"/>
  <c r="L273" i="35"/>
  <c r="L272" i="35"/>
  <c r="L271" i="35"/>
  <c r="L270" i="35"/>
  <c r="L269" i="35"/>
  <c r="L268" i="35"/>
  <c r="L267" i="35"/>
  <c r="L266" i="35"/>
  <c r="L265" i="35"/>
  <c r="L264" i="35"/>
  <c r="L263" i="35"/>
  <c r="L262" i="35"/>
  <c r="L261" i="35"/>
  <c r="L260" i="35"/>
  <c r="L259" i="35"/>
  <c r="L258" i="35"/>
  <c r="L257" i="35"/>
  <c r="L256" i="35"/>
  <c r="L255" i="35"/>
  <c r="L254" i="35"/>
  <c r="L253" i="35"/>
  <c r="L252" i="35"/>
  <c r="L251" i="35"/>
  <c r="L250" i="35"/>
  <c r="L249" i="35"/>
  <c r="L248" i="35"/>
  <c r="L247" i="35"/>
  <c r="L246" i="35"/>
  <c r="L245" i="35"/>
  <c r="L244" i="35"/>
  <c r="L243" i="35"/>
  <c r="L242" i="35"/>
  <c r="L241" i="35"/>
  <c r="L240" i="35"/>
  <c r="L239" i="35"/>
  <c r="L238" i="35"/>
  <c r="L237" i="35"/>
  <c r="L236" i="35"/>
  <c r="L235" i="35"/>
  <c r="L234" i="35"/>
  <c r="L233" i="35"/>
  <c r="L232" i="35"/>
  <c r="L231" i="35"/>
  <c r="L230" i="35"/>
  <c r="L229" i="35"/>
  <c r="L228" i="35"/>
  <c r="L227" i="35"/>
  <c r="L226" i="35"/>
  <c r="L225" i="35"/>
  <c r="L224" i="35"/>
  <c r="L223" i="35"/>
  <c r="L222" i="35"/>
  <c r="L221" i="35"/>
  <c r="L220" i="35"/>
  <c r="L219" i="35"/>
  <c r="L218" i="35"/>
  <c r="L217" i="35"/>
  <c r="L216" i="35"/>
  <c r="L215" i="35"/>
  <c r="L214" i="35"/>
  <c r="L213" i="35"/>
  <c r="L212" i="35"/>
  <c r="L211" i="35"/>
  <c r="L210" i="35"/>
  <c r="L209" i="35"/>
  <c r="L208" i="35"/>
  <c r="L207" i="35"/>
  <c r="L206" i="35"/>
  <c r="L205" i="35"/>
  <c r="L204" i="35"/>
  <c r="L203" i="35"/>
  <c r="L202" i="35"/>
  <c r="L201" i="35"/>
  <c r="L200" i="35"/>
  <c r="L199" i="35"/>
  <c r="L198" i="35"/>
  <c r="L197" i="35"/>
  <c r="L196" i="35"/>
  <c r="L195" i="35"/>
  <c r="L194" i="35"/>
  <c r="L193" i="35"/>
  <c r="L192" i="35"/>
  <c r="L191" i="35"/>
  <c r="L190" i="35"/>
  <c r="L189" i="35"/>
  <c r="L188" i="35"/>
  <c r="L187" i="35"/>
  <c r="L186" i="35"/>
  <c r="L185" i="35"/>
  <c r="L184" i="35"/>
  <c r="L183" i="35"/>
  <c r="L182" i="35"/>
  <c r="L181" i="35"/>
  <c r="L180" i="35"/>
  <c r="L179" i="35"/>
  <c r="L178" i="35"/>
  <c r="L177" i="35"/>
  <c r="L176" i="35"/>
  <c r="L175" i="35"/>
  <c r="L174" i="35"/>
  <c r="L173" i="35"/>
  <c r="L172" i="35"/>
  <c r="L171" i="35"/>
  <c r="L170" i="35"/>
  <c r="L169" i="35"/>
  <c r="L168" i="35"/>
  <c r="L167" i="35"/>
  <c r="L166" i="35"/>
  <c r="L165" i="35"/>
  <c r="L164" i="35"/>
  <c r="L163" i="35"/>
  <c r="L162" i="35"/>
  <c r="L161" i="35"/>
  <c r="L160" i="35"/>
  <c r="L159" i="35"/>
  <c r="L158" i="35"/>
  <c r="L157" i="35"/>
  <c r="L156" i="35"/>
  <c r="L155" i="35"/>
  <c r="L154" i="35"/>
  <c r="L153" i="35"/>
  <c r="L152" i="35"/>
  <c r="L151" i="35"/>
  <c r="L150" i="35"/>
  <c r="L149" i="35"/>
  <c r="L148" i="35"/>
  <c r="L147" i="35"/>
  <c r="L146" i="35"/>
  <c r="L145" i="35"/>
  <c r="L144" i="35"/>
  <c r="L143" i="35"/>
  <c r="L142" i="35"/>
  <c r="L141" i="35"/>
  <c r="L140" i="35"/>
  <c r="L139" i="35"/>
  <c r="L138" i="35"/>
  <c r="L137" i="35"/>
  <c r="L136" i="35"/>
  <c r="L135" i="35"/>
  <c r="L134" i="35"/>
  <c r="L133" i="35"/>
  <c r="L132" i="35"/>
  <c r="L131" i="35"/>
  <c r="L130" i="35"/>
  <c r="L129" i="35"/>
  <c r="L128" i="35"/>
  <c r="L127" i="35"/>
  <c r="L126" i="35"/>
  <c r="L125" i="35"/>
  <c r="L124" i="35"/>
  <c r="L123" i="35"/>
  <c r="L122" i="35"/>
  <c r="L121" i="35"/>
  <c r="L120" i="35"/>
  <c r="L119" i="35"/>
  <c r="L118" i="35"/>
  <c r="L117" i="35"/>
  <c r="L116" i="35"/>
  <c r="L115" i="35"/>
  <c r="L114" i="35"/>
  <c r="L113" i="35"/>
  <c r="L112" i="35"/>
  <c r="L111" i="35"/>
  <c r="L110" i="35"/>
  <c r="L109" i="35"/>
  <c r="L108" i="35"/>
  <c r="L107" i="35"/>
  <c r="L106" i="35"/>
  <c r="L105" i="35"/>
  <c r="L104" i="35"/>
  <c r="L103" i="35"/>
  <c r="L102" i="35"/>
  <c r="L101" i="35"/>
  <c r="L100" i="35"/>
  <c r="L99" i="35"/>
  <c r="L98" i="35"/>
  <c r="L97" i="35"/>
  <c r="L96" i="35"/>
  <c r="L95" i="35"/>
  <c r="L94" i="35"/>
  <c r="L93" i="35"/>
  <c r="L92" i="35"/>
  <c r="L91" i="35"/>
  <c r="L90" i="35"/>
  <c r="L89" i="35"/>
  <c r="L88" i="35"/>
  <c r="L87" i="35"/>
  <c r="L86" i="35"/>
  <c r="L85" i="35"/>
  <c r="L84" i="35"/>
  <c r="L83" i="35"/>
  <c r="L82" i="35"/>
  <c r="L81" i="35"/>
  <c r="L80" i="35"/>
  <c r="L79" i="35"/>
  <c r="L78" i="35"/>
  <c r="L77" i="35"/>
  <c r="L76" i="35"/>
  <c r="L75" i="35"/>
  <c r="L74" i="35"/>
  <c r="L73" i="35"/>
  <c r="L72" i="35"/>
  <c r="L71" i="35"/>
  <c r="L70" i="35"/>
  <c r="L69" i="35"/>
  <c r="L68" i="35"/>
  <c r="L67" i="35"/>
  <c r="L66" i="35"/>
  <c r="L65" i="35"/>
  <c r="L64" i="35"/>
  <c r="L63" i="35"/>
  <c r="L62" i="35"/>
  <c r="L61" i="35"/>
  <c r="L60" i="35"/>
  <c r="L59" i="35"/>
  <c r="L58" i="35"/>
  <c r="L57" i="35"/>
  <c r="L56" i="35"/>
  <c r="L55" i="35"/>
  <c r="L54" i="35"/>
  <c r="L53" i="35"/>
  <c r="L52" i="35"/>
  <c r="L51" i="35"/>
  <c r="L50" i="35"/>
  <c r="L49" i="35"/>
  <c r="L48" i="35"/>
  <c r="L47" i="35"/>
  <c r="L46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8" i="35"/>
  <c r="L27" i="35"/>
  <c r="L26" i="35"/>
  <c r="L25" i="35"/>
  <c r="L24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L5" i="35"/>
  <c r="L4" i="35"/>
  <c r="L498" i="37"/>
  <c r="L497" i="37"/>
  <c r="L496" i="37"/>
  <c r="L495" i="37"/>
  <c r="L494" i="37"/>
  <c r="L493" i="37"/>
  <c r="L492" i="37"/>
  <c r="L491" i="37"/>
  <c r="L490" i="37"/>
  <c r="L489" i="37"/>
  <c r="L488" i="37"/>
  <c r="L487" i="37"/>
  <c r="L486" i="37"/>
  <c r="L485" i="37"/>
  <c r="L484" i="37"/>
  <c r="L483" i="37"/>
  <c r="L482" i="37"/>
  <c r="L481" i="37"/>
  <c r="L480" i="37"/>
  <c r="L479" i="37"/>
  <c r="L478" i="37"/>
  <c r="L477" i="37"/>
  <c r="L476" i="37"/>
  <c r="L475" i="37"/>
  <c r="L474" i="37"/>
  <c r="L473" i="37"/>
  <c r="L472" i="37"/>
  <c r="L471" i="37"/>
  <c r="L470" i="37"/>
  <c r="L469" i="37"/>
  <c r="L468" i="37"/>
  <c r="L467" i="37"/>
  <c r="L466" i="37"/>
  <c r="L465" i="37"/>
  <c r="L464" i="37"/>
  <c r="L463" i="37"/>
  <c r="L462" i="37"/>
  <c r="L461" i="37"/>
  <c r="L460" i="37"/>
  <c r="L459" i="37"/>
  <c r="L458" i="37"/>
  <c r="L457" i="37"/>
  <c r="L456" i="37"/>
  <c r="L455" i="37"/>
  <c r="L454" i="37"/>
  <c r="L453" i="37"/>
  <c r="L452" i="37"/>
  <c r="L451" i="37"/>
  <c r="L450" i="37"/>
  <c r="L449" i="37"/>
  <c r="L448" i="37"/>
  <c r="L447" i="37"/>
  <c r="L446" i="37"/>
  <c r="L445" i="37"/>
  <c r="L444" i="37"/>
  <c r="L443" i="37"/>
  <c r="L442" i="37"/>
  <c r="L441" i="37"/>
  <c r="L440" i="37"/>
  <c r="L439" i="37"/>
  <c r="L438" i="37"/>
  <c r="L437" i="37"/>
  <c r="L436" i="37"/>
  <c r="L435" i="37"/>
  <c r="L434" i="37"/>
  <c r="L433" i="37"/>
  <c r="L432" i="37"/>
  <c r="L431" i="37"/>
  <c r="L430" i="37"/>
  <c r="L429" i="37"/>
  <c r="L428" i="37"/>
  <c r="L427" i="37"/>
  <c r="L426" i="37"/>
  <c r="L425" i="37"/>
  <c r="L424" i="37"/>
  <c r="L423" i="37"/>
  <c r="L422" i="37"/>
  <c r="L421" i="37"/>
  <c r="L420" i="37"/>
  <c r="L419" i="37"/>
  <c r="L418" i="37"/>
  <c r="L417" i="37"/>
  <c r="L416" i="37"/>
  <c r="L415" i="37"/>
  <c r="L414" i="37"/>
  <c r="L413" i="37"/>
  <c r="L412" i="37"/>
  <c r="L411" i="37"/>
  <c r="L410" i="37"/>
  <c r="L409" i="37"/>
  <c r="L408" i="37"/>
  <c r="L407" i="37"/>
  <c r="L406" i="37"/>
  <c r="L405" i="37"/>
  <c r="L404" i="37"/>
  <c r="L403" i="37"/>
  <c r="L402" i="37"/>
  <c r="L401" i="37"/>
  <c r="L400" i="37"/>
  <c r="L399" i="37"/>
  <c r="L398" i="37"/>
  <c r="L397" i="37"/>
  <c r="L396" i="37"/>
  <c r="L395" i="37"/>
  <c r="L394" i="37"/>
  <c r="L393" i="37"/>
  <c r="L392" i="37"/>
  <c r="L391" i="37"/>
  <c r="L390" i="37"/>
  <c r="L389" i="37"/>
  <c r="L388" i="37"/>
  <c r="L387" i="37"/>
  <c r="L386" i="37"/>
  <c r="L385" i="37"/>
  <c r="L384" i="37"/>
  <c r="L383" i="37"/>
  <c r="L382" i="37"/>
  <c r="L381" i="37"/>
  <c r="L380" i="37"/>
  <c r="L379" i="37"/>
  <c r="L378" i="37"/>
  <c r="L377" i="37"/>
  <c r="L376" i="37"/>
  <c r="L375" i="37"/>
  <c r="L374" i="37"/>
  <c r="L373" i="37"/>
  <c r="L372" i="37"/>
  <c r="L371" i="37"/>
  <c r="L370" i="37"/>
  <c r="L369" i="37"/>
  <c r="L368" i="37"/>
  <c r="L367" i="37"/>
  <c r="L366" i="37"/>
  <c r="L365" i="37"/>
  <c r="L364" i="37"/>
  <c r="L363" i="37"/>
  <c r="L362" i="37"/>
  <c r="L361" i="37"/>
  <c r="L360" i="37"/>
  <c r="L359" i="37"/>
  <c r="L358" i="37"/>
  <c r="L357" i="37"/>
  <c r="L356" i="37"/>
  <c r="L355" i="37"/>
  <c r="L354" i="37"/>
  <c r="L353" i="37"/>
  <c r="L352" i="37"/>
  <c r="L351" i="37"/>
  <c r="L350" i="37"/>
  <c r="L349" i="37"/>
  <c r="L348" i="37"/>
  <c r="L347" i="37"/>
  <c r="L346" i="37"/>
  <c r="L345" i="37"/>
  <c r="L344" i="37"/>
  <c r="L343" i="37"/>
  <c r="L342" i="37"/>
  <c r="L341" i="37"/>
  <c r="L340" i="37"/>
  <c r="L339" i="37"/>
  <c r="L338" i="37"/>
  <c r="L337" i="37"/>
  <c r="L336" i="37"/>
  <c r="L335" i="37"/>
  <c r="L334" i="37"/>
  <c r="L333" i="37"/>
  <c r="L332" i="37"/>
  <c r="L331" i="37"/>
  <c r="L330" i="37"/>
  <c r="L329" i="37"/>
  <c r="L328" i="37"/>
  <c r="L327" i="37"/>
  <c r="L326" i="37"/>
  <c r="L325" i="37"/>
  <c r="L324" i="37"/>
  <c r="L323" i="37"/>
  <c r="L322" i="37"/>
  <c r="L321" i="37"/>
  <c r="L320" i="37"/>
  <c r="L319" i="37"/>
  <c r="L318" i="37"/>
  <c r="L317" i="37"/>
  <c r="L316" i="37"/>
  <c r="L315" i="37"/>
  <c r="L314" i="37"/>
  <c r="L313" i="37"/>
  <c r="L312" i="37"/>
  <c r="L311" i="37"/>
  <c r="L310" i="37"/>
  <c r="L309" i="37"/>
  <c r="L308" i="37"/>
  <c r="L307" i="37"/>
  <c r="L306" i="37"/>
  <c r="L305" i="37"/>
  <c r="L304" i="37"/>
  <c r="L303" i="37"/>
  <c r="L302" i="37"/>
  <c r="L301" i="37"/>
  <c r="L300" i="37"/>
  <c r="L299" i="37"/>
  <c r="L298" i="37"/>
  <c r="L297" i="37"/>
  <c r="L296" i="37"/>
  <c r="L295" i="37"/>
  <c r="L294" i="37"/>
  <c r="L293" i="37"/>
  <c r="L292" i="37"/>
  <c r="L291" i="37"/>
  <c r="L290" i="37"/>
  <c r="L289" i="37"/>
  <c r="L288" i="37"/>
  <c r="L287" i="37"/>
  <c r="L286" i="37"/>
  <c r="L285" i="37"/>
  <c r="L284" i="37"/>
  <c r="L283" i="37"/>
  <c r="L282" i="37"/>
  <c r="L281" i="37"/>
  <c r="L280" i="37"/>
  <c r="L279" i="37"/>
  <c r="L278" i="37"/>
  <c r="L277" i="37"/>
  <c r="L276" i="37"/>
  <c r="L275" i="37"/>
  <c r="L274" i="37"/>
  <c r="L273" i="37"/>
  <c r="L272" i="37"/>
  <c r="L271" i="37"/>
  <c r="L270" i="37"/>
  <c r="L269" i="37"/>
  <c r="L268" i="37"/>
  <c r="L267" i="37"/>
  <c r="L266" i="37"/>
  <c r="L265" i="37"/>
  <c r="L264" i="37"/>
  <c r="L263" i="37"/>
  <c r="L262" i="37"/>
  <c r="L261" i="37"/>
  <c r="L260" i="37"/>
  <c r="L259" i="37"/>
  <c r="L258" i="37"/>
  <c r="L257" i="37"/>
  <c r="L256" i="37"/>
  <c r="L255" i="37"/>
  <c r="L254" i="37"/>
  <c r="L253" i="37"/>
  <c r="L252" i="37"/>
  <c r="L251" i="37"/>
  <c r="L250" i="37"/>
  <c r="L249" i="37"/>
  <c r="L248" i="37"/>
  <c r="L247" i="37"/>
  <c r="L246" i="37"/>
  <c r="L245" i="37"/>
  <c r="L244" i="37"/>
  <c r="L243" i="37"/>
  <c r="L242" i="37"/>
  <c r="L241" i="37"/>
  <c r="L240" i="37"/>
  <c r="L239" i="37"/>
  <c r="L238" i="37"/>
  <c r="L237" i="37"/>
  <c r="L236" i="37"/>
  <c r="L235" i="37"/>
  <c r="L234" i="37"/>
  <c r="L233" i="37"/>
  <c r="L232" i="37"/>
  <c r="L231" i="37"/>
  <c r="L230" i="37"/>
  <c r="L229" i="37"/>
  <c r="L228" i="37"/>
  <c r="L227" i="37"/>
  <c r="L226" i="37"/>
  <c r="L225" i="37"/>
  <c r="L224" i="37"/>
  <c r="L223" i="37"/>
  <c r="L222" i="37"/>
  <c r="L221" i="37"/>
  <c r="L220" i="37"/>
  <c r="L219" i="37"/>
  <c r="L218" i="37"/>
  <c r="L217" i="37"/>
  <c r="L216" i="37"/>
  <c r="L215" i="37"/>
  <c r="L214" i="37"/>
  <c r="L213" i="37"/>
  <c r="L212" i="37"/>
  <c r="L211" i="37"/>
  <c r="L210" i="37"/>
  <c r="L209" i="37"/>
  <c r="L208" i="37"/>
  <c r="L207" i="37"/>
  <c r="L206" i="37"/>
  <c r="L205" i="37"/>
  <c r="L204" i="37"/>
  <c r="L203" i="37"/>
  <c r="L202" i="37"/>
  <c r="L201" i="37"/>
  <c r="L200" i="37"/>
  <c r="L199" i="37"/>
  <c r="L198" i="37"/>
  <c r="L197" i="37"/>
  <c r="L196" i="37"/>
  <c r="L195" i="37"/>
  <c r="L194" i="37"/>
  <c r="L193" i="37"/>
  <c r="L192" i="37"/>
  <c r="L191" i="37"/>
  <c r="L190" i="37"/>
  <c r="L189" i="37"/>
  <c r="L188" i="37"/>
  <c r="L187" i="37"/>
  <c r="L186" i="37"/>
  <c r="L185" i="37"/>
  <c r="L184" i="37"/>
  <c r="L183" i="37"/>
  <c r="L182" i="37"/>
  <c r="L181" i="37"/>
  <c r="L180" i="37"/>
  <c r="L179" i="37"/>
  <c r="L178" i="37"/>
  <c r="L177" i="37"/>
  <c r="L176" i="37"/>
  <c r="L175" i="37"/>
  <c r="L174" i="37"/>
  <c r="L173" i="37"/>
  <c r="L172" i="37"/>
  <c r="L171" i="37"/>
  <c r="L170" i="37"/>
  <c r="L169" i="37"/>
  <c r="L168" i="37"/>
  <c r="L167" i="37"/>
  <c r="L166" i="37"/>
  <c r="L165" i="37"/>
  <c r="L164" i="37"/>
  <c r="L163" i="37"/>
  <c r="L162" i="37"/>
  <c r="L161" i="37"/>
  <c r="L160" i="37"/>
  <c r="L159" i="37"/>
  <c r="L158" i="37"/>
  <c r="L157" i="37"/>
  <c r="L156" i="37"/>
  <c r="L155" i="37"/>
  <c r="L154" i="37"/>
  <c r="L153" i="37"/>
  <c r="L152" i="37"/>
  <c r="L151" i="37"/>
  <c r="L150" i="37"/>
  <c r="L149" i="37"/>
  <c r="L148" i="37"/>
  <c r="L147" i="37"/>
  <c r="L146" i="37"/>
  <c r="L145" i="37"/>
  <c r="L144" i="37"/>
  <c r="L143" i="37"/>
  <c r="L142" i="37"/>
  <c r="L141" i="37"/>
  <c r="L140" i="37"/>
  <c r="L139" i="37"/>
  <c r="L138" i="37"/>
  <c r="L137" i="37"/>
  <c r="L136" i="37"/>
  <c r="L135" i="37"/>
  <c r="L134" i="37"/>
  <c r="L133" i="37"/>
  <c r="L132" i="37"/>
  <c r="L131" i="37"/>
  <c r="L130" i="37"/>
  <c r="L129" i="37"/>
  <c r="L128" i="37"/>
  <c r="L127" i="37"/>
  <c r="L126" i="37"/>
  <c r="L125" i="37"/>
  <c r="L124" i="37"/>
  <c r="L123" i="37"/>
  <c r="L122" i="37"/>
  <c r="L121" i="37"/>
  <c r="L120" i="37"/>
  <c r="L119" i="37"/>
  <c r="L118" i="37"/>
  <c r="L117" i="37"/>
  <c r="L116" i="37"/>
  <c r="L115" i="37"/>
  <c r="L114" i="37"/>
  <c r="L113" i="37"/>
  <c r="L112" i="37"/>
  <c r="L111" i="37"/>
  <c r="L110" i="37"/>
  <c r="L109" i="37"/>
  <c r="L108" i="37"/>
  <c r="L107" i="37"/>
  <c r="L106" i="37"/>
  <c r="L105" i="37"/>
  <c r="L104" i="37"/>
  <c r="L103" i="37"/>
  <c r="L102" i="37"/>
  <c r="L101" i="37"/>
  <c r="L100" i="37"/>
  <c r="L99" i="37"/>
  <c r="L98" i="37"/>
  <c r="L97" i="37"/>
  <c r="L96" i="37"/>
  <c r="L95" i="37"/>
  <c r="L94" i="37"/>
  <c r="L93" i="37"/>
  <c r="L92" i="37"/>
  <c r="L91" i="37"/>
  <c r="L90" i="37"/>
  <c r="L89" i="37"/>
  <c r="L88" i="37"/>
  <c r="L87" i="37"/>
  <c r="L86" i="37"/>
  <c r="L85" i="37"/>
  <c r="L84" i="37"/>
  <c r="L83" i="37"/>
  <c r="L82" i="37"/>
  <c r="L81" i="37"/>
  <c r="L80" i="37"/>
  <c r="L79" i="37"/>
  <c r="L78" i="37"/>
  <c r="L77" i="37"/>
  <c r="L76" i="37"/>
  <c r="L75" i="37"/>
  <c r="L74" i="37"/>
  <c r="L73" i="37"/>
  <c r="L72" i="37"/>
  <c r="L71" i="37"/>
  <c r="L70" i="37"/>
  <c r="L69" i="37"/>
  <c r="L68" i="37"/>
  <c r="L67" i="37"/>
  <c r="L66" i="37"/>
  <c r="L65" i="37"/>
  <c r="L64" i="37"/>
  <c r="L63" i="37"/>
  <c r="L62" i="37"/>
  <c r="L61" i="37"/>
  <c r="L60" i="37"/>
  <c r="L59" i="37"/>
  <c r="L58" i="37"/>
  <c r="L57" i="37"/>
  <c r="L56" i="37"/>
  <c r="L55" i="37"/>
  <c r="L54" i="37"/>
  <c r="L53" i="37"/>
  <c r="L52" i="37"/>
  <c r="L51" i="37"/>
  <c r="L50" i="37"/>
  <c r="L49" i="37"/>
  <c r="L48" i="37"/>
  <c r="L47" i="37"/>
  <c r="L46" i="37"/>
  <c r="L45" i="37"/>
  <c r="L44" i="37"/>
  <c r="L43" i="37"/>
  <c r="L42" i="37"/>
  <c r="L41" i="37"/>
  <c r="L40" i="37"/>
  <c r="L39" i="37"/>
  <c r="L38" i="37"/>
  <c r="L37" i="37"/>
  <c r="L36" i="37"/>
  <c r="L35" i="37"/>
  <c r="L34" i="37"/>
  <c r="L33" i="37"/>
  <c r="L32" i="37"/>
  <c r="L31" i="37"/>
  <c r="L30" i="37"/>
  <c r="L29" i="37"/>
  <c r="L28" i="37"/>
  <c r="L27" i="37"/>
  <c r="L26" i="37"/>
  <c r="L25" i="37"/>
  <c r="L24" i="37"/>
  <c r="L23" i="37"/>
  <c r="L22" i="37"/>
  <c r="L21" i="37"/>
  <c r="L20" i="37"/>
  <c r="L19" i="37"/>
  <c r="L18" i="37"/>
  <c r="L17" i="37"/>
  <c r="L16" i="37"/>
  <c r="L15" i="37"/>
  <c r="L14" i="37"/>
  <c r="L13" i="37"/>
  <c r="L12" i="37"/>
  <c r="L11" i="37"/>
  <c r="L10" i="37"/>
  <c r="L9" i="37"/>
  <c r="L8" i="37"/>
  <c r="L7" i="37"/>
  <c r="L6" i="37"/>
  <c r="L5" i="37"/>
  <c r="L4" i="37"/>
  <c r="L498" i="39"/>
  <c r="L497" i="39"/>
  <c r="L496" i="39"/>
  <c r="L495" i="39"/>
  <c r="L494" i="39"/>
  <c r="L493" i="39"/>
  <c r="L492" i="39"/>
  <c r="L491" i="39"/>
  <c r="L490" i="39"/>
  <c r="L489" i="39"/>
  <c r="L488" i="39"/>
  <c r="L487" i="39"/>
  <c r="L486" i="39"/>
  <c r="L485" i="39"/>
  <c r="L484" i="39"/>
  <c r="L483" i="39"/>
  <c r="L482" i="39"/>
  <c r="L481" i="39"/>
  <c r="L480" i="39"/>
  <c r="L479" i="39"/>
  <c r="L478" i="39"/>
  <c r="L477" i="39"/>
  <c r="L476" i="39"/>
  <c r="L475" i="39"/>
  <c r="L474" i="39"/>
  <c r="L473" i="39"/>
  <c r="L472" i="39"/>
  <c r="L471" i="39"/>
  <c r="L470" i="39"/>
  <c r="L469" i="39"/>
  <c r="L468" i="39"/>
  <c r="L467" i="39"/>
  <c r="L466" i="39"/>
  <c r="L465" i="39"/>
  <c r="L464" i="39"/>
  <c r="L463" i="39"/>
  <c r="L462" i="39"/>
  <c r="L461" i="39"/>
  <c r="L460" i="39"/>
  <c r="L459" i="39"/>
  <c r="L458" i="39"/>
  <c r="L457" i="39"/>
  <c r="L456" i="39"/>
  <c r="L455" i="39"/>
  <c r="L454" i="39"/>
  <c r="L453" i="39"/>
  <c r="L452" i="39"/>
  <c r="L451" i="39"/>
  <c r="L450" i="39"/>
  <c r="L449" i="39"/>
  <c r="L448" i="39"/>
  <c r="L447" i="39"/>
  <c r="L446" i="39"/>
  <c r="L445" i="39"/>
  <c r="L444" i="39"/>
  <c r="L443" i="39"/>
  <c r="L442" i="39"/>
  <c r="L441" i="39"/>
  <c r="L440" i="39"/>
  <c r="L439" i="39"/>
  <c r="L438" i="39"/>
  <c r="L437" i="39"/>
  <c r="L436" i="39"/>
  <c r="L435" i="39"/>
  <c r="L434" i="39"/>
  <c r="L433" i="39"/>
  <c r="L432" i="39"/>
  <c r="L431" i="39"/>
  <c r="L430" i="39"/>
  <c r="L429" i="39"/>
  <c r="L428" i="39"/>
  <c r="L427" i="39"/>
  <c r="L426" i="39"/>
  <c r="L425" i="39"/>
  <c r="L424" i="39"/>
  <c r="L423" i="39"/>
  <c r="L422" i="39"/>
  <c r="L421" i="39"/>
  <c r="L420" i="39"/>
  <c r="L419" i="39"/>
  <c r="L418" i="39"/>
  <c r="L417" i="39"/>
  <c r="L416" i="39"/>
  <c r="L415" i="39"/>
  <c r="L414" i="39"/>
  <c r="L413" i="39"/>
  <c r="L412" i="39"/>
  <c r="L411" i="39"/>
  <c r="L410" i="39"/>
  <c r="L409" i="39"/>
  <c r="L408" i="39"/>
  <c r="L407" i="39"/>
  <c r="L406" i="39"/>
  <c r="L405" i="39"/>
  <c r="L404" i="39"/>
  <c r="L403" i="39"/>
  <c r="L402" i="39"/>
  <c r="L401" i="39"/>
  <c r="L400" i="39"/>
  <c r="L399" i="39"/>
  <c r="L398" i="39"/>
  <c r="L397" i="39"/>
  <c r="L396" i="39"/>
  <c r="L395" i="39"/>
  <c r="L394" i="39"/>
  <c r="L393" i="39"/>
  <c r="L392" i="39"/>
  <c r="L391" i="39"/>
  <c r="L390" i="39"/>
  <c r="L389" i="39"/>
  <c r="L388" i="39"/>
  <c r="L387" i="39"/>
  <c r="L386" i="39"/>
  <c r="L385" i="39"/>
  <c r="L384" i="39"/>
  <c r="L383" i="39"/>
  <c r="L382" i="39"/>
  <c r="L381" i="39"/>
  <c r="L380" i="39"/>
  <c r="L379" i="39"/>
  <c r="L378" i="39"/>
  <c r="L377" i="39"/>
  <c r="L376" i="39"/>
  <c r="L375" i="39"/>
  <c r="L374" i="39"/>
  <c r="L373" i="39"/>
  <c r="L372" i="39"/>
  <c r="L371" i="39"/>
  <c r="L370" i="39"/>
  <c r="L369" i="39"/>
  <c r="L368" i="39"/>
  <c r="L367" i="39"/>
  <c r="L366" i="39"/>
  <c r="L365" i="39"/>
  <c r="L364" i="39"/>
  <c r="L363" i="39"/>
  <c r="L362" i="39"/>
  <c r="L361" i="39"/>
  <c r="L360" i="39"/>
  <c r="L359" i="39"/>
  <c r="L358" i="39"/>
  <c r="L357" i="39"/>
  <c r="L356" i="39"/>
  <c r="L355" i="39"/>
  <c r="L354" i="39"/>
  <c r="L353" i="39"/>
  <c r="L352" i="39"/>
  <c r="L351" i="39"/>
  <c r="L350" i="39"/>
  <c r="L349" i="39"/>
  <c r="L348" i="39"/>
  <c r="L347" i="39"/>
  <c r="L346" i="39"/>
  <c r="L345" i="39"/>
  <c r="L344" i="39"/>
  <c r="L343" i="39"/>
  <c r="L342" i="39"/>
  <c r="L341" i="39"/>
  <c r="L340" i="39"/>
  <c r="L339" i="39"/>
  <c r="L338" i="39"/>
  <c r="L337" i="39"/>
  <c r="L336" i="39"/>
  <c r="L335" i="39"/>
  <c r="L334" i="39"/>
  <c r="L333" i="39"/>
  <c r="L332" i="39"/>
  <c r="L331" i="39"/>
  <c r="L330" i="39"/>
  <c r="L329" i="39"/>
  <c r="L328" i="39"/>
  <c r="L327" i="39"/>
  <c r="L326" i="39"/>
  <c r="L325" i="39"/>
  <c r="L324" i="39"/>
  <c r="L323" i="39"/>
  <c r="L322" i="39"/>
  <c r="L321" i="39"/>
  <c r="L320" i="39"/>
  <c r="L319" i="39"/>
  <c r="L318" i="39"/>
  <c r="L317" i="39"/>
  <c r="L316" i="39"/>
  <c r="L315" i="39"/>
  <c r="L314" i="39"/>
  <c r="L313" i="39"/>
  <c r="L312" i="39"/>
  <c r="L311" i="39"/>
  <c r="L310" i="39"/>
  <c r="L309" i="39"/>
  <c r="L308" i="39"/>
  <c r="L307" i="39"/>
  <c r="L306" i="39"/>
  <c r="L305" i="39"/>
  <c r="L304" i="39"/>
  <c r="L303" i="39"/>
  <c r="L302" i="39"/>
  <c r="L301" i="39"/>
  <c r="L300" i="39"/>
  <c r="L299" i="39"/>
  <c r="L298" i="39"/>
  <c r="L297" i="39"/>
  <c r="L296" i="39"/>
  <c r="L295" i="39"/>
  <c r="L294" i="39"/>
  <c r="L293" i="39"/>
  <c r="L292" i="39"/>
  <c r="L291" i="39"/>
  <c r="L290" i="39"/>
  <c r="L289" i="39"/>
  <c r="L288" i="39"/>
  <c r="L287" i="39"/>
  <c r="L286" i="39"/>
  <c r="L285" i="39"/>
  <c r="L284" i="39"/>
  <c r="L283" i="39"/>
  <c r="L282" i="39"/>
  <c r="L281" i="39"/>
  <c r="L280" i="39"/>
  <c r="L279" i="39"/>
  <c r="L278" i="39"/>
  <c r="L277" i="39"/>
  <c r="L276" i="39"/>
  <c r="L275" i="39"/>
  <c r="L274" i="39"/>
  <c r="L273" i="39"/>
  <c r="L272" i="39"/>
  <c r="L271" i="39"/>
  <c r="L270" i="39"/>
  <c r="L269" i="39"/>
  <c r="L268" i="39"/>
  <c r="L267" i="39"/>
  <c r="L266" i="39"/>
  <c r="L265" i="39"/>
  <c r="L264" i="39"/>
  <c r="L263" i="39"/>
  <c r="L262" i="39"/>
  <c r="L261" i="39"/>
  <c r="L260" i="39"/>
  <c r="L259" i="39"/>
  <c r="L258" i="39"/>
  <c r="L257" i="39"/>
  <c r="L256" i="39"/>
  <c r="L255" i="39"/>
  <c r="L254" i="39"/>
  <c r="L253" i="39"/>
  <c r="L252" i="39"/>
  <c r="L251" i="39"/>
  <c r="L250" i="39"/>
  <c r="L249" i="39"/>
  <c r="L248" i="39"/>
  <c r="L247" i="39"/>
  <c r="L246" i="39"/>
  <c r="L245" i="39"/>
  <c r="L244" i="39"/>
  <c r="L243" i="39"/>
  <c r="L242" i="39"/>
  <c r="L241" i="39"/>
  <c r="L240" i="39"/>
  <c r="L239" i="39"/>
  <c r="L238" i="39"/>
  <c r="L237" i="39"/>
  <c r="L236" i="39"/>
  <c r="L235" i="39"/>
  <c r="L234" i="39"/>
  <c r="L233" i="39"/>
  <c r="L232" i="39"/>
  <c r="L231" i="39"/>
  <c r="L230" i="39"/>
  <c r="L229" i="39"/>
  <c r="L228" i="39"/>
  <c r="L227" i="39"/>
  <c r="L226" i="39"/>
  <c r="L225" i="39"/>
  <c r="L224" i="39"/>
  <c r="L223" i="39"/>
  <c r="L222" i="39"/>
  <c r="L221" i="39"/>
  <c r="L220" i="39"/>
  <c r="L219" i="39"/>
  <c r="L218" i="39"/>
  <c r="L217" i="39"/>
  <c r="L216" i="39"/>
  <c r="L215" i="39"/>
  <c r="L214" i="39"/>
  <c r="L213" i="39"/>
  <c r="L212" i="39"/>
  <c r="L211" i="39"/>
  <c r="L210" i="39"/>
  <c r="L209" i="39"/>
  <c r="L208" i="39"/>
  <c r="L207" i="39"/>
  <c r="L206" i="39"/>
  <c r="L205" i="39"/>
  <c r="L204" i="39"/>
  <c r="L203" i="39"/>
  <c r="L202" i="39"/>
  <c r="L201" i="39"/>
  <c r="L200" i="39"/>
  <c r="L199" i="39"/>
  <c r="L198" i="39"/>
  <c r="L197" i="39"/>
  <c r="L196" i="39"/>
  <c r="L195" i="39"/>
  <c r="L194" i="39"/>
  <c r="L193" i="39"/>
  <c r="L192" i="39"/>
  <c r="L191" i="39"/>
  <c r="L190" i="39"/>
  <c r="L189" i="39"/>
  <c r="L188" i="39"/>
  <c r="L187" i="39"/>
  <c r="L186" i="39"/>
  <c r="L185" i="39"/>
  <c r="L184" i="39"/>
  <c r="L183" i="39"/>
  <c r="L182" i="39"/>
  <c r="L181" i="39"/>
  <c r="L180" i="39"/>
  <c r="L179" i="39"/>
  <c r="L178" i="39"/>
  <c r="L177" i="39"/>
  <c r="L176" i="39"/>
  <c r="L175" i="39"/>
  <c r="L174" i="39"/>
  <c r="L173" i="39"/>
  <c r="L172" i="39"/>
  <c r="L171" i="39"/>
  <c r="L170" i="39"/>
  <c r="L169" i="39"/>
  <c r="L168" i="39"/>
  <c r="L167" i="39"/>
  <c r="L166" i="39"/>
  <c r="L165" i="39"/>
  <c r="L164" i="39"/>
  <c r="L163" i="39"/>
  <c r="L162" i="39"/>
  <c r="L161" i="39"/>
  <c r="L160" i="39"/>
  <c r="L159" i="39"/>
  <c r="L158" i="39"/>
  <c r="L157" i="39"/>
  <c r="L156" i="39"/>
  <c r="L155" i="39"/>
  <c r="L154" i="39"/>
  <c r="L153" i="39"/>
  <c r="L152" i="39"/>
  <c r="L151" i="39"/>
  <c r="L150" i="39"/>
  <c r="L149" i="39"/>
  <c r="L148" i="39"/>
  <c r="L147" i="39"/>
  <c r="L146" i="39"/>
  <c r="L145" i="39"/>
  <c r="L144" i="39"/>
  <c r="L143" i="39"/>
  <c r="L142" i="39"/>
  <c r="L141" i="39"/>
  <c r="L140" i="39"/>
  <c r="L139" i="39"/>
  <c r="L138" i="39"/>
  <c r="L137" i="39"/>
  <c r="L136" i="39"/>
  <c r="L135" i="39"/>
  <c r="L134" i="39"/>
  <c r="L133" i="39"/>
  <c r="L132" i="39"/>
  <c r="L131" i="39"/>
  <c r="L130" i="39"/>
  <c r="L129" i="39"/>
  <c r="L128" i="39"/>
  <c r="L127" i="39"/>
  <c r="L126" i="39"/>
  <c r="L125" i="39"/>
  <c r="L124" i="39"/>
  <c r="L123" i="39"/>
  <c r="L122" i="39"/>
  <c r="L121" i="39"/>
  <c r="L120" i="39"/>
  <c r="L119" i="39"/>
  <c r="L118" i="39"/>
  <c r="L117" i="39"/>
  <c r="L116" i="39"/>
  <c r="L115" i="39"/>
  <c r="L114" i="39"/>
  <c r="L113" i="39"/>
  <c r="L112" i="39"/>
  <c r="L111" i="39"/>
  <c r="L110" i="39"/>
  <c r="L109" i="39"/>
  <c r="L108" i="39"/>
  <c r="L107" i="39"/>
  <c r="L106" i="39"/>
  <c r="L105" i="39"/>
  <c r="L104" i="39"/>
  <c r="L103" i="39"/>
  <c r="L102" i="39"/>
  <c r="L101" i="39"/>
  <c r="L100" i="39"/>
  <c r="L99" i="39"/>
  <c r="L98" i="39"/>
  <c r="L97" i="39"/>
  <c r="L96" i="39"/>
  <c r="L95" i="39"/>
  <c r="L94" i="39"/>
  <c r="L93" i="39"/>
  <c r="L92" i="39"/>
  <c r="L91" i="39"/>
  <c r="L90" i="39"/>
  <c r="L89" i="39"/>
  <c r="L88" i="39"/>
  <c r="L87" i="39"/>
  <c r="L86" i="39"/>
  <c r="L85" i="39"/>
  <c r="L84" i="39"/>
  <c r="L83" i="39"/>
  <c r="L82" i="39"/>
  <c r="L81" i="39"/>
  <c r="L80" i="39"/>
  <c r="L79" i="39"/>
  <c r="L78" i="39"/>
  <c r="L77" i="39"/>
  <c r="L76" i="39"/>
  <c r="L75" i="39"/>
  <c r="L74" i="39"/>
  <c r="L73" i="39"/>
  <c r="L72" i="39"/>
  <c r="L71" i="39"/>
  <c r="L70" i="39"/>
  <c r="L69" i="39"/>
  <c r="L68" i="39"/>
  <c r="L67" i="39"/>
  <c r="L66" i="39"/>
  <c r="L65" i="39"/>
  <c r="L64" i="39"/>
  <c r="L63" i="39"/>
  <c r="L62" i="39"/>
  <c r="L61" i="39"/>
  <c r="L60" i="39"/>
  <c r="L59" i="39"/>
  <c r="L58" i="39"/>
  <c r="L57" i="39"/>
  <c r="L56" i="39"/>
  <c r="L55" i="39"/>
  <c r="L54" i="39"/>
  <c r="L53" i="39"/>
  <c r="L52" i="39"/>
  <c r="L51" i="39"/>
  <c r="L50" i="39"/>
  <c r="L49" i="39"/>
  <c r="L48" i="39"/>
  <c r="L47" i="39"/>
  <c r="L46" i="39"/>
  <c r="L45" i="39"/>
  <c r="L44" i="39"/>
  <c r="L43" i="39"/>
  <c r="L42" i="39"/>
  <c r="L41" i="39"/>
  <c r="L40" i="39"/>
  <c r="L39" i="39"/>
  <c r="L38" i="39"/>
  <c r="L37" i="39"/>
  <c r="L36" i="39"/>
  <c r="L35" i="39"/>
  <c r="L34" i="39"/>
  <c r="L33" i="39"/>
  <c r="L32" i="39"/>
  <c r="L31" i="39"/>
  <c r="L30" i="39"/>
  <c r="L29" i="39"/>
  <c r="L28" i="39"/>
  <c r="L27" i="39"/>
  <c r="L26" i="39"/>
  <c r="L25" i="39"/>
  <c r="L24" i="39"/>
  <c r="L23" i="39"/>
  <c r="L22" i="39"/>
  <c r="L21" i="39"/>
  <c r="L20" i="39"/>
  <c r="L19" i="39"/>
  <c r="L18" i="39"/>
  <c r="L17" i="39"/>
  <c r="L16" i="39"/>
  <c r="L15" i="39"/>
  <c r="L14" i="39"/>
  <c r="L13" i="39"/>
  <c r="L12" i="39"/>
  <c r="L11" i="39"/>
  <c r="L10" i="39"/>
  <c r="L9" i="39"/>
  <c r="L8" i="39"/>
  <c r="L7" i="39"/>
  <c r="L6" i="39"/>
  <c r="L5" i="39"/>
  <c r="L4" i="39"/>
  <c r="L498" i="41"/>
  <c r="L497" i="41"/>
  <c r="L496" i="41"/>
  <c r="L495" i="41"/>
  <c r="L494" i="41"/>
  <c r="L493" i="41"/>
  <c r="L492" i="41"/>
  <c r="L491" i="41"/>
  <c r="L490" i="41"/>
  <c r="L489" i="41"/>
  <c r="L488" i="41"/>
  <c r="L487" i="41"/>
  <c r="L486" i="41"/>
  <c r="L485" i="41"/>
  <c r="L484" i="41"/>
  <c r="L483" i="41"/>
  <c r="L482" i="41"/>
  <c r="L481" i="41"/>
  <c r="L480" i="41"/>
  <c r="L479" i="41"/>
  <c r="L478" i="41"/>
  <c r="L477" i="41"/>
  <c r="L476" i="41"/>
  <c r="L475" i="41"/>
  <c r="L474" i="41"/>
  <c r="L473" i="41"/>
  <c r="L472" i="41"/>
  <c r="L471" i="41"/>
  <c r="L470" i="41"/>
  <c r="L469" i="41"/>
  <c r="L468" i="41"/>
  <c r="L467" i="41"/>
  <c r="L466" i="41"/>
  <c r="L465" i="41"/>
  <c r="L464" i="41"/>
  <c r="L463" i="41"/>
  <c r="L462" i="41"/>
  <c r="L461" i="41"/>
  <c r="L460" i="41"/>
  <c r="L459" i="41"/>
  <c r="L458" i="41"/>
  <c r="L457" i="41"/>
  <c r="L456" i="41"/>
  <c r="L455" i="41"/>
  <c r="L454" i="41"/>
  <c r="L453" i="41"/>
  <c r="L452" i="41"/>
  <c r="L451" i="41"/>
  <c r="L450" i="41"/>
  <c r="L449" i="41"/>
  <c r="L448" i="41"/>
  <c r="L447" i="41"/>
  <c r="L446" i="41"/>
  <c r="L445" i="41"/>
  <c r="L444" i="41"/>
  <c r="L443" i="41"/>
  <c r="L442" i="41"/>
  <c r="L441" i="41"/>
  <c r="L440" i="41"/>
  <c r="L439" i="41"/>
  <c r="L438" i="41"/>
  <c r="L437" i="41"/>
  <c r="L436" i="41"/>
  <c r="L435" i="41"/>
  <c r="L434" i="41"/>
  <c r="L433" i="41"/>
  <c r="L432" i="41"/>
  <c r="L431" i="41"/>
  <c r="L430" i="41"/>
  <c r="L429" i="41"/>
  <c r="L428" i="41"/>
  <c r="L427" i="41"/>
  <c r="L426" i="41"/>
  <c r="L425" i="41"/>
  <c r="L424" i="41"/>
  <c r="L423" i="41"/>
  <c r="L422" i="41"/>
  <c r="L421" i="41"/>
  <c r="L420" i="41"/>
  <c r="L419" i="41"/>
  <c r="L418" i="41"/>
  <c r="L417" i="41"/>
  <c r="L416" i="41"/>
  <c r="L415" i="41"/>
  <c r="L414" i="41"/>
  <c r="L413" i="41"/>
  <c r="L412" i="41"/>
  <c r="L411" i="41"/>
  <c r="L410" i="41"/>
  <c r="L409" i="41"/>
  <c r="L408" i="41"/>
  <c r="L407" i="41"/>
  <c r="L406" i="41"/>
  <c r="L405" i="41"/>
  <c r="L404" i="41"/>
  <c r="L403" i="41"/>
  <c r="L402" i="41"/>
  <c r="L401" i="41"/>
  <c r="L400" i="41"/>
  <c r="L399" i="41"/>
  <c r="L398" i="41"/>
  <c r="L397" i="41"/>
  <c r="L396" i="41"/>
  <c r="L395" i="41"/>
  <c r="L394" i="41"/>
  <c r="L393" i="41"/>
  <c r="L392" i="41"/>
  <c r="L391" i="41"/>
  <c r="L390" i="41"/>
  <c r="L389" i="41"/>
  <c r="L388" i="41"/>
  <c r="L387" i="41"/>
  <c r="L386" i="41"/>
  <c r="L385" i="41"/>
  <c r="L384" i="41"/>
  <c r="L383" i="41"/>
  <c r="L382" i="41"/>
  <c r="L381" i="41"/>
  <c r="L380" i="41"/>
  <c r="L379" i="41"/>
  <c r="L378" i="41"/>
  <c r="L377" i="41"/>
  <c r="L376" i="41"/>
  <c r="L375" i="41"/>
  <c r="L374" i="41"/>
  <c r="L373" i="41"/>
  <c r="L372" i="41"/>
  <c r="L371" i="41"/>
  <c r="L370" i="41"/>
  <c r="L369" i="41"/>
  <c r="L368" i="41"/>
  <c r="L367" i="41"/>
  <c r="L366" i="41"/>
  <c r="L365" i="41"/>
  <c r="L364" i="41"/>
  <c r="L363" i="41"/>
  <c r="L362" i="41"/>
  <c r="L361" i="41"/>
  <c r="L360" i="41"/>
  <c r="L359" i="41"/>
  <c r="L358" i="41"/>
  <c r="L357" i="41"/>
  <c r="L356" i="41"/>
  <c r="L355" i="41"/>
  <c r="L354" i="41"/>
  <c r="L353" i="41"/>
  <c r="L352" i="41"/>
  <c r="L351" i="41"/>
  <c r="L350" i="41"/>
  <c r="L349" i="41"/>
  <c r="L348" i="41"/>
  <c r="L347" i="41"/>
  <c r="L346" i="41"/>
  <c r="L345" i="41"/>
  <c r="L344" i="41"/>
  <c r="L343" i="41"/>
  <c r="L342" i="41"/>
  <c r="L341" i="41"/>
  <c r="L340" i="41"/>
  <c r="L339" i="41"/>
  <c r="L338" i="41"/>
  <c r="L337" i="41"/>
  <c r="L336" i="41"/>
  <c r="L335" i="41"/>
  <c r="L334" i="41"/>
  <c r="L333" i="41"/>
  <c r="L332" i="41"/>
  <c r="L331" i="41"/>
  <c r="L330" i="41"/>
  <c r="L329" i="41"/>
  <c r="L328" i="41"/>
  <c r="L327" i="41"/>
  <c r="L326" i="41"/>
  <c r="L325" i="41"/>
  <c r="L324" i="41"/>
  <c r="L323" i="41"/>
  <c r="L322" i="41"/>
  <c r="L321" i="41"/>
  <c r="L320" i="41"/>
  <c r="L319" i="41"/>
  <c r="L318" i="41"/>
  <c r="L317" i="41"/>
  <c r="L316" i="41"/>
  <c r="L315" i="41"/>
  <c r="L314" i="41"/>
  <c r="L313" i="41"/>
  <c r="L312" i="41"/>
  <c r="L311" i="41"/>
  <c r="L310" i="41"/>
  <c r="L309" i="41"/>
  <c r="L308" i="41"/>
  <c r="L307" i="41"/>
  <c r="L306" i="41"/>
  <c r="L305" i="41"/>
  <c r="L304" i="41"/>
  <c r="L303" i="41"/>
  <c r="L302" i="41"/>
  <c r="L301" i="41"/>
  <c r="L300" i="41"/>
  <c r="L299" i="41"/>
  <c r="L298" i="41"/>
  <c r="L297" i="41"/>
  <c r="L296" i="41"/>
  <c r="L295" i="41"/>
  <c r="L294" i="41"/>
  <c r="L293" i="41"/>
  <c r="L292" i="41"/>
  <c r="L291" i="41"/>
  <c r="L290" i="41"/>
  <c r="L289" i="41"/>
  <c r="L288" i="41"/>
  <c r="L287" i="41"/>
  <c r="L286" i="41"/>
  <c r="L285" i="41"/>
  <c r="L284" i="41"/>
  <c r="L283" i="41"/>
  <c r="L282" i="41"/>
  <c r="L281" i="41"/>
  <c r="L280" i="41"/>
  <c r="L279" i="41"/>
  <c r="L278" i="41"/>
  <c r="L277" i="41"/>
  <c r="L276" i="41"/>
  <c r="L275" i="41"/>
  <c r="L274" i="41"/>
  <c r="L273" i="41"/>
  <c r="L272" i="41"/>
  <c r="L271" i="41"/>
  <c r="L270" i="41"/>
  <c r="L269" i="41"/>
  <c r="L268" i="41"/>
  <c r="L267" i="41"/>
  <c r="L266" i="41"/>
  <c r="L265" i="41"/>
  <c r="L264" i="41"/>
  <c r="L263" i="41"/>
  <c r="L262" i="41"/>
  <c r="L261" i="41"/>
  <c r="L260" i="41"/>
  <c r="L259" i="41"/>
  <c r="L258" i="41"/>
  <c r="L257" i="41"/>
  <c r="L256" i="41"/>
  <c r="L255" i="41"/>
  <c r="L254" i="41"/>
  <c r="L253" i="41"/>
  <c r="L252" i="41"/>
  <c r="L251" i="41"/>
  <c r="L250" i="41"/>
  <c r="L249" i="41"/>
  <c r="L248" i="41"/>
  <c r="L247" i="41"/>
  <c r="L246" i="41"/>
  <c r="L245" i="41"/>
  <c r="L244" i="41"/>
  <c r="L243" i="41"/>
  <c r="L242" i="41"/>
  <c r="L241" i="41"/>
  <c r="L240" i="41"/>
  <c r="L239" i="41"/>
  <c r="L238" i="41"/>
  <c r="L237" i="41"/>
  <c r="L236" i="41"/>
  <c r="L235" i="41"/>
  <c r="L234" i="41"/>
  <c r="L233" i="41"/>
  <c r="L232" i="41"/>
  <c r="L231" i="41"/>
  <c r="L230" i="41"/>
  <c r="L229" i="41"/>
  <c r="L228" i="41"/>
  <c r="L227" i="41"/>
  <c r="L226" i="41"/>
  <c r="L225" i="41"/>
  <c r="L224" i="41"/>
  <c r="L223" i="41"/>
  <c r="L222" i="41"/>
  <c r="L221" i="41"/>
  <c r="L220" i="41"/>
  <c r="L219" i="41"/>
  <c r="L218" i="41"/>
  <c r="L217" i="41"/>
  <c r="L216" i="41"/>
  <c r="L215" i="41"/>
  <c r="L214" i="41"/>
  <c r="L213" i="41"/>
  <c r="L212" i="41"/>
  <c r="L211" i="41"/>
  <c r="L210" i="41"/>
  <c r="L209" i="41"/>
  <c r="L208" i="41"/>
  <c r="L207" i="41"/>
  <c r="L206" i="41"/>
  <c r="L205" i="41"/>
  <c r="L204" i="41"/>
  <c r="L203" i="41"/>
  <c r="L202" i="41"/>
  <c r="L201" i="41"/>
  <c r="L200" i="41"/>
  <c r="L199" i="41"/>
  <c r="L198" i="41"/>
  <c r="L197" i="41"/>
  <c r="L196" i="41"/>
  <c r="L195" i="41"/>
  <c r="L194" i="41"/>
  <c r="L193" i="41"/>
  <c r="L192" i="41"/>
  <c r="L191" i="41"/>
  <c r="L190" i="41"/>
  <c r="L189" i="41"/>
  <c r="L188" i="41"/>
  <c r="L187" i="41"/>
  <c r="L186" i="41"/>
  <c r="L185" i="41"/>
  <c r="L184" i="41"/>
  <c r="L183" i="41"/>
  <c r="L182" i="41"/>
  <c r="L181" i="41"/>
  <c r="L180" i="41"/>
  <c r="L179" i="41"/>
  <c r="L178" i="41"/>
  <c r="L177" i="41"/>
  <c r="L176" i="41"/>
  <c r="L175" i="41"/>
  <c r="L174" i="41"/>
  <c r="L173" i="41"/>
  <c r="L172" i="41"/>
  <c r="L171" i="41"/>
  <c r="L170" i="41"/>
  <c r="L169" i="41"/>
  <c r="L168" i="41"/>
  <c r="L167" i="41"/>
  <c r="L166" i="41"/>
  <c r="L165" i="41"/>
  <c r="L164" i="41"/>
  <c r="L163" i="41"/>
  <c r="L162" i="41"/>
  <c r="L161" i="41"/>
  <c r="L160" i="41"/>
  <c r="L159" i="41"/>
  <c r="L158" i="41"/>
  <c r="L157" i="41"/>
  <c r="L156" i="41"/>
  <c r="L155" i="41"/>
  <c r="L154" i="41"/>
  <c r="L153" i="41"/>
  <c r="L152" i="41"/>
  <c r="L151" i="41"/>
  <c r="L150" i="41"/>
  <c r="L149" i="41"/>
  <c r="L148" i="41"/>
  <c r="L147" i="41"/>
  <c r="L146" i="41"/>
  <c r="L145" i="41"/>
  <c r="L144" i="41"/>
  <c r="L143" i="41"/>
  <c r="L142" i="41"/>
  <c r="L141" i="41"/>
  <c r="L140" i="41"/>
  <c r="L139" i="41"/>
  <c r="L138" i="41"/>
  <c r="L137" i="41"/>
  <c r="L136" i="41"/>
  <c r="L135" i="41"/>
  <c r="L134" i="41"/>
  <c r="L133" i="41"/>
  <c r="L132" i="41"/>
  <c r="L131" i="41"/>
  <c r="L130" i="41"/>
  <c r="L129" i="41"/>
  <c r="L128" i="41"/>
  <c r="L127" i="41"/>
  <c r="L126" i="41"/>
  <c r="L125" i="41"/>
  <c r="L124" i="41"/>
  <c r="L123" i="41"/>
  <c r="L122" i="41"/>
  <c r="L121" i="41"/>
  <c r="L120" i="41"/>
  <c r="L119" i="41"/>
  <c r="L118" i="41"/>
  <c r="L117" i="41"/>
  <c r="L116" i="41"/>
  <c r="L115" i="41"/>
  <c r="L114" i="41"/>
  <c r="L113" i="41"/>
  <c r="L112" i="41"/>
  <c r="L111" i="41"/>
  <c r="L110" i="41"/>
  <c r="L109" i="41"/>
  <c r="L108" i="41"/>
  <c r="L107" i="41"/>
  <c r="L106" i="41"/>
  <c r="L105" i="41"/>
  <c r="L104" i="41"/>
  <c r="L103" i="41"/>
  <c r="L102" i="41"/>
  <c r="L101" i="41"/>
  <c r="L100" i="41"/>
  <c r="L99" i="41"/>
  <c r="L98" i="41"/>
  <c r="L97" i="41"/>
  <c r="L96" i="41"/>
  <c r="L95" i="41"/>
  <c r="L94" i="41"/>
  <c r="L93" i="41"/>
  <c r="L92" i="41"/>
  <c r="L91" i="41"/>
  <c r="L90" i="41"/>
  <c r="L89" i="41"/>
  <c r="L88" i="41"/>
  <c r="L87" i="41"/>
  <c r="L86" i="41"/>
  <c r="L85" i="41"/>
  <c r="L84" i="41"/>
  <c r="L83" i="41"/>
  <c r="L82" i="41"/>
  <c r="L81" i="41"/>
  <c r="L80" i="41"/>
  <c r="L79" i="41"/>
  <c r="L78" i="41"/>
  <c r="L77" i="41"/>
  <c r="L76" i="41"/>
  <c r="L75" i="41"/>
  <c r="L74" i="41"/>
  <c r="L73" i="41"/>
  <c r="L72" i="41"/>
  <c r="L71" i="41"/>
  <c r="L70" i="41"/>
  <c r="L69" i="41"/>
  <c r="L68" i="41"/>
  <c r="L67" i="41"/>
  <c r="L66" i="41"/>
  <c r="L65" i="41"/>
  <c r="L64" i="41"/>
  <c r="L63" i="41"/>
  <c r="L62" i="41"/>
  <c r="L61" i="41"/>
  <c r="L60" i="41"/>
  <c r="L59" i="41"/>
  <c r="L58" i="41"/>
  <c r="L57" i="41"/>
  <c r="L56" i="41"/>
  <c r="L55" i="41"/>
  <c r="L54" i="41"/>
  <c r="L53" i="41"/>
  <c r="L52" i="41"/>
  <c r="L51" i="41"/>
  <c r="L50" i="41"/>
  <c r="L49" i="41"/>
  <c r="L48" i="41"/>
  <c r="L47" i="41"/>
  <c r="L46" i="41"/>
  <c r="L45" i="41"/>
  <c r="L44" i="41"/>
  <c r="L43" i="41"/>
  <c r="L42" i="41"/>
  <c r="L41" i="41"/>
  <c r="L40" i="41"/>
  <c r="L39" i="41"/>
  <c r="L38" i="41"/>
  <c r="L37" i="41"/>
  <c r="L36" i="41"/>
  <c r="L35" i="41"/>
  <c r="L34" i="41"/>
  <c r="L33" i="41"/>
  <c r="L32" i="41"/>
  <c r="L31" i="41"/>
  <c r="L30" i="41"/>
  <c r="L29" i="41"/>
  <c r="L28" i="41"/>
  <c r="L27" i="41"/>
  <c r="L26" i="41"/>
  <c r="L25" i="41"/>
  <c r="L24" i="41"/>
  <c r="L23" i="41"/>
  <c r="L22" i="41"/>
  <c r="L21" i="41"/>
  <c r="L20" i="41"/>
  <c r="L19" i="41"/>
  <c r="L18" i="41"/>
  <c r="L17" i="41"/>
  <c r="L16" i="41"/>
  <c r="L15" i="41"/>
  <c r="L14" i="41"/>
  <c r="L13" i="41"/>
  <c r="L12" i="41"/>
  <c r="L11" i="41"/>
  <c r="L10" i="41"/>
  <c r="L9" i="41"/>
  <c r="L8" i="41"/>
  <c r="L7" i="41"/>
  <c r="L6" i="41"/>
  <c r="L5" i="41"/>
  <c r="L4" i="41"/>
  <c r="L498" i="43"/>
  <c r="L497" i="43"/>
  <c r="L496" i="43"/>
  <c r="L495" i="43"/>
  <c r="L494" i="43"/>
  <c r="L493" i="43"/>
  <c r="L492" i="43"/>
  <c r="L491" i="43"/>
  <c r="L490" i="43"/>
  <c r="L489" i="43"/>
  <c r="L488" i="43"/>
  <c r="L487" i="43"/>
  <c r="L486" i="43"/>
  <c r="L485" i="43"/>
  <c r="L484" i="43"/>
  <c r="L483" i="43"/>
  <c r="L482" i="43"/>
  <c r="L481" i="43"/>
  <c r="L480" i="43"/>
  <c r="L479" i="43"/>
  <c r="L478" i="43"/>
  <c r="L477" i="43"/>
  <c r="L476" i="43"/>
  <c r="L475" i="43"/>
  <c r="L474" i="43"/>
  <c r="L473" i="43"/>
  <c r="L472" i="43"/>
  <c r="L471" i="43"/>
  <c r="L470" i="43"/>
  <c r="L469" i="43"/>
  <c r="L468" i="43"/>
  <c r="L467" i="43"/>
  <c r="L466" i="43"/>
  <c r="L465" i="43"/>
  <c r="L464" i="43"/>
  <c r="L463" i="43"/>
  <c r="L462" i="43"/>
  <c r="L461" i="43"/>
  <c r="L460" i="43"/>
  <c r="L459" i="43"/>
  <c r="L458" i="43"/>
  <c r="L457" i="43"/>
  <c r="L456" i="43"/>
  <c r="L455" i="43"/>
  <c r="L454" i="43"/>
  <c r="L453" i="43"/>
  <c r="L452" i="43"/>
  <c r="L451" i="43"/>
  <c r="L450" i="43"/>
  <c r="L449" i="43"/>
  <c r="L448" i="43"/>
  <c r="L447" i="43"/>
  <c r="L446" i="43"/>
  <c r="L445" i="43"/>
  <c r="L444" i="43"/>
  <c r="L443" i="43"/>
  <c r="L442" i="43"/>
  <c r="L441" i="43"/>
  <c r="L440" i="43"/>
  <c r="L439" i="43"/>
  <c r="L438" i="43"/>
  <c r="L437" i="43"/>
  <c r="L436" i="43"/>
  <c r="L435" i="43"/>
  <c r="L434" i="43"/>
  <c r="L433" i="43"/>
  <c r="L432" i="43"/>
  <c r="L431" i="43"/>
  <c r="L430" i="43"/>
  <c r="L429" i="43"/>
  <c r="L428" i="43"/>
  <c r="L427" i="43"/>
  <c r="L426" i="43"/>
  <c r="L425" i="43"/>
  <c r="L424" i="43"/>
  <c r="L423" i="43"/>
  <c r="L422" i="43"/>
  <c r="L421" i="43"/>
  <c r="L420" i="43"/>
  <c r="L419" i="43"/>
  <c r="L418" i="43"/>
  <c r="L417" i="43"/>
  <c r="L416" i="43"/>
  <c r="L415" i="43"/>
  <c r="L414" i="43"/>
  <c r="L413" i="43"/>
  <c r="L412" i="43"/>
  <c r="L411" i="43"/>
  <c r="L410" i="43"/>
  <c r="L409" i="43"/>
  <c r="L408" i="43"/>
  <c r="L407" i="43"/>
  <c r="L406" i="43"/>
  <c r="L405" i="43"/>
  <c r="L404" i="43"/>
  <c r="L403" i="43"/>
  <c r="L402" i="43"/>
  <c r="L401" i="43"/>
  <c r="L400" i="43"/>
  <c r="L399" i="43"/>
  <c r="L398" i="43"/>
  <c r="L397" i="43"/>
  <c r="L396" i="43"/>
  <c r="L395" i="43"/>
  <c r="L394" i="43"/>
  <c r="L393" i="43"/>
  <c r="L392" i="43"/>
  <c r="L391" i="43"/>
  <c r="L390" i="43"/>
  <c r="L389" i="43"/>
  <c r="L388" i="43"/>
  <c r="L387" i="43"/>
  <c r="L386" i="43"/>
  <c r="L385" i="43"/>
  <c r="L384" i="43"/>
  <c r="L383" i="43"/>
  <c r="L382" i="43"/>
  <c r="L381" i="43"/>
  <c r="L380" i="43"/>
  <c r="L379" i="43"/>
  <c r="L378" i="43"/>
  <c r="L377" i="43"/>
  <c r="L376" i="43"/>
  <c r="L375" i="43"/>
  <c r="L374" i="43"/>
  <c r="L373" i="43"/>
  <c r="L372" i="43"/>
  <c r="L371" i="43"/>
  <c r="L370" i="43"/>
  <c r="L369" i="43"/>
  <c r="L368" i="43"/>
  <c r="L367" i="43"/>
  <c r="L366" i="43"/>
  <c r="L365" i="43"/>
  <c r="L364" i="43"/>
  <c r="L363" i="43"/>
  <c r="L362" i="43"/>
  <c r="L361" i="43"/>
  <c r="L360" i="43"/>
  <c r="L359" i="43"/>
  <c r="L358" i="43"/>
  <c r="L357" i="43"/>
  <c r="L356" i="43"/>
  <c r="L355" i="43"/>
  <c r="L354" i="43"/>
  <c r="L353" i="43"/>
  <c r="L352" i="43"/>
  <c r="L351" i="43"/>
  <c r="L350" i="43"/>
  <c r="L349" i="43"/>
  <c r="L348" i="43"/>
  <c r="L347" i="43"/>
  <c r="L346" i="43"/>
  <c r="L345" i="43"/>
  <c r="L344" i="43"/>
  <c r="L343" i="43"/>
  <c r="L342" i="43"/>
  <c r="L341" i="43"/>
  <c r="L340" i="43"/>
  <c r="L339" i="43"/>
  <c r="L338" i="43"/>
  <c r="L337" i="43"/>
  <c r="L336" i="43"/>
  <c r="L335" i="43"/>
  <c r="L334" i="43"/>
  <c r="L333" i="43"/>
  <c r="L332" i="43"/>
  <c r="L331" i="43"/>
  <c r="L330" i="43"/>
  <c r="L329" i="43"/>
  <c r="L328" i="43"/>
  <c r="L327" i="43"/>
  <c r="L326" i="43"/>
  <c r="L325" i="43"/>
  <c r="L324" i="43"/>
  <c r="L323" i="43"/>
  <c r="L322" i="43"/>
  <c r="L321" i="43"/>
  <c r="L320" i="43"/>
  <c r="L319" i="43"/>
  <c r="L318" i="43"/>
  <c r="L317" i="43"/>
  <c r="L316" i="43"/>
  <c r="L315" i="43"/>
  <c r="L314" i="43"/>
  <c r="L313" i="43"/>
  <c r="L312" i="43"/>
  <c r="L311" i="43"/>
  <c r="L310" i="43"/>
  <c r="L309" i="43"/>
  <c r="L308" i="43"/>
  <c r="L307" i="43"/>
  <c r="L306" i="43"/>
  <c r="L305" i="43"/>
  <c r="L304" i="43"/>
  <c r="L303" i="43"/>
  <c r="L302" i="43"/>
  <c r="L301" i="43"/>
  <c r="L300" i="43"/>
  <c r="L299" i="43"/>
  <c r="L298" i="43"/>
  <c r="L297" i="43"/>
  <c r="L296" i="43"/>
  <c r="L295" i="43"/>
  <c r="L294" i="43"/>
  <c r="L293" i="43"/>
  <c r="L292" i="43"/>
  <c r="L291" i="43"/>
  <c r="L290" i="43"/>
  <c r="L289" i="43"/>
  <c r="L288" i="43"/>
  <c r="L287" i="43"/>
  <c r="L286" i="43"/>
  <c r="L285" i="43"/>
  <c r="L284" i="43"/>
  <c r="L283" i="43"/>
  <c r="L282" i="43"/>
  <c r="L281" i="43"/>
  <c r="L280" i="43"/>
  <c r="L279" i="43"/>
  <c r="L278" i="43"/>
  <c r="L277" i="43"/>
  <c r="L276" i="43"/>
  <c r="L275" i="43"/>
  <c r="L274" i="43"/>
  <c r="L273" i="43"/>
  <c r="L272" i="43"/>
  <c r="L271" i="43"/>
  <c r="L270" i="43"/>
  <c r="L269" i="43"/>
  <c r="L268" i="43"/>
  <c r="L267" i="43"/>
  <c r="L266" i="43"/>
  <c r="L265" i="43"/>
  <c r="L264" i="43"/>
  <c r="L263" i="43"/>
  <c r="L262" i="43"/>
  <c r="L261" i="43"/>
  <c r="L260" i="43"/>
  <c r="L259" i="43"/>
  <c r="L258" i="43"/>
  <c r="L257" i="43"/>
  <c r="L256" i="43"/>
  <c r="L255" i="43"/>
  <c r="L254" i="43"/>
  <c r="L253" i="43"/>
  <c r="L252" i="43"/>
  <c r="L251" i="43"/>
  <c r="L250" i="43"/>
  <c r="L249" i="43"/>
  <c r="L248" i="43"/>
  <c r="L247" i="43"/>
  <c r="L246" i="43"/>
  <c r="L245" i="43"/>
  <c r="L244" i="43"/>
  <c r="L243" i="43"/>
  <c r="L242" i="43"/>
  <c r="L241" i="43"/>
  <c r="L240" i="43"/>
  <c r="L239" i="43"/>
  <c r="L238" i="43"/>
  <c r="L237" i="43"/>
  <c r="L236" i="43"/>
  <c r="L235" i="43"/>
  <c r="L234" i="43"/>
  <c r="L233" i="43"/>
  <c r="L232" i="43"/>
  <c r="L231" i="43"/>
  <c r="L230" i="43"/>
  <c r="L229" i="43"/>
  <c r="L228" i="43"/>
  <c r="L227" i="43"/>
  <c r="L226" i="43"/>
  <c r="L225" i="43"/>
  <c r="L224" i="43"/>
  <c r="L223" i="43"/>
  <c r="L222" i="43"/>
  <c r="L221" i="43"/>
  <c r="L220" i="43"/>
  <c r="L219" i="43"/>
  <c r="L218" i="43"/>
  <c r="L217" i="43"/>
  <c r="L216" i="43"/>
  <c r="L215" i="43"/>
  <c r="L214" i="43"/>
  <c r="L213" i="43"/>
  <c r="L212" i="43"/>
  <c r="L211" i="43"/>
  <c r="L210" i="43"/>
  <c r="L209" i="43"/>
  <c r="L208" i="43"/>
  <c r="L207" i="43"/>
  <c r="L206" i="43"/>
  <c r="L205" i="43"/>
  <c r="L204" i="43"/>
  <c r="L203" i="43"/>
  <c r="L202" i="43"/>
  <c r="L201" i="43"/>
  <c r="L200" i="43"/>
  <c r="L199" i="43"/>
  <c r="L198" i="43"/>
  <c r="L197" i="43"/>
  <c r="L196" i="43"/>
  <c r="L195" i="43"/>
  <c r="L194" i="43"/>
  <c r="L193" i="43"/>
  <c r="L192" i="43"/>
  <c r="L191" i="43"/>
  <c r="L190" i="43"/>
  <c r="L189" i="43"/>
  <c r="L188" i="43"/>
  <c r="L187" i="43"/>
  <c r="L186" i="43"/>
  <c r="L185" i="43"/>
  <c r="L184" i="43"/>
  <c r="L183" i="43"/>
  <c r="L182" i="43"/>
  <c r="L181" i="43"/>
  <c r="L180" i="43"/>
  <c r="L179" i="43"/>
  <c r="L178" i="43"/>
  <c r="L177" i="43"/>
  <c r="L176" i="43"/>
  <c r="L175" i="43"/>
  <c r="L174" i="43"/>
  <c r="L173" i="43"/>
  <c r="L172" i="43"/>
  <c r="L171" i="43"/>
  <c r="L170" i="43"/>
  <c r="L169" i="43"/>
  <c r="L168" i="43"/>
  <c r="L167" i="43"/>
  <c r="L166" i="43"/>
  <c r="L165" i="43"/>
  <c r="L164" i="43"/>
  <c r="L163" i="43"/>
  <c r="L162" i="43"/>
  <c r="L161" i="43"/>
  <c r="L160" i="43"/>
  <c r="L159" i="43"/>
  <c r="L158" i="43"/>
  <c r="L157" i="43"/>
  <c r="L156" i="43"/>
  <c r="L155" i="43"/>
  <c r="L154" i="43"/>
  <c r="L153" i="43"/>
  <c r="L152" i="43"/>
  <c r="L151" i="43"/>
  <c r="L150" i="43"/>
  <c r="L149" i="43"/>
  <c r="L148" i="43"/>
  <c r="L147" i="43"/>
  <c r="L146" i="43"/>
  <c r="L145" i="43"/>
  <c r="L144" i="43"/>
  <c r="L143" i="43"/>
  <c r="L142" i="43"/>
  <c r="L141" i="43"/>
  <c r="L140" i="43"/>
  <c r="L139" i="43"/>
  <c r="L138" i="43"/>
  <c r="L137" i="43"/>
  <c r="L136" i="43"/>
  <c r="L135" i="43"/>
  <c r="L134" i="43"/>
  <c r="L133" i="43"/>
  <c r="L132" i="43"/>
  <c r="L131" i="43"/>
  <c r="L130" i="43"/>
  <c r="L129" i="43"/>
  <c r="L128" i="43"/>
  <c r="L127" i="43"/>
  <c r="L126" i="43"/>
  <c r="L125" i="43"/>
  <c r="L124" i="43"/>
  <c r="L123" i="43"/>
  <c r="L122" i="43"/>
  <c r="L121" i="43"/>
  <c r="L120" i="43"/>
  <c r="L119" i="43"/>
  <c r="L118" i="43"/>
  <c r="L117" i="43"/>
  <c r="L116" i="43"/>
  <c r="L115" i="43"/>
  <c r="L114" i="43"/>
  <c r="L113" i="43"/>
  <c r="L112" i="43"/>
  <c r="L111" i="43"/>
  <c r="L110" i="43"/>
  <c r="L109" i="43"/>
  <c r="L108" i="43"/>
  <c r="L107" i="43"/>
  <c r="L106" i="43"/>
  <c r="L105" i="43"/>
  <c r="L104" i="43"/>
  <c r="L103" i="43"/>
  <c r="L102" i="43"/>
  <c r="L101" i="43"/>
  <c r="L100" i="43"/>
  <c r="L99" i="43"/>
  <c r="L98" i="43"/>
  <c r="L97" i="43"/>
  <c r="L96" i="43"/>
  <c r="L95" i="43"/>
  <c r="L94" i="43"/>
  <c r="L93" i="43"/>
  <c r="L92" i="43"/>
  <c r="L91" i="43"/>
  <c r="L90" i="43"/>
  <c r="L89" i="43"/>
  <c r="L88" i="43"/>
  <c r="L87" i="43"/>
  <c r="L86" i="43"/>
  <c r="L85" i="43"/>
  <c r="L84" i="43"/>
  <c r="L83" i="43"/>
  <c r="L82" i="43"/>
  <c r="L81" i="43"/>
  <c r="L80" i="43"/>
  <c r="L79" i="43"/>
  <c r="L78" i="43"/>
  <c r="L77" i="43"/>
  <c r="L76" i="43"/>
  <c r="L75" i="43"/>
  <c r="L74" i="43"/>
  <c r="L73" i="43"/>
  <c r="L72" i="43"/>
  <c r="L71" i="43"/>
  <c r="L70" i="43"/>
  <c r="L69" i="43"/>
  <c r="L68" i="43"/>
  <c r="L67" i="43"/>
  <c r="L66" i="43"/>
  <c r="L65" i="43"/>
  <c r="L64" i="43"/>
  <c r="L63" i="43"/>
  <c r="L62" i="43"/>
  <c r="L61" i="43"/>
  <c r="L60" i="43"/>
  <c r="L59" i="43"/>
  <c r="L58" i="43"/>
  <c r="L57" i="43"/>
  <c r="L56" i="43"/>
  <c r="L55" i="43"/>
  <c r="L54" i="43"/>
  <c r="L53" i="43"/>
  <c r="L52" i="43"/>
  <c r="L51" i="43"/>
  <c r="L50" i="43"/>
  <c r="L49" i="43"/>
  <c r="L48" i="43"/>
  <c r="L47" i="43"/>
  <c r="L46" i="43"/>
  <c r="L45" i="43"/>
  <c r="L44" i="43"/>
  <c r="L43" i="43"/>
  <c r="L42" i="43"/>
  <c r="L41" i="43"/>
  <c r="L40" i="43"/>
  <c r="L39" i="43"/>
  <c r="L38" i="43"/>
  <c r="L37" i="43"/>
  <c r="L36" i="43"/>
  <c r="L35" i="43"/>
  <c r="L34" i="43"/>
  <c r="L33" i="43"/>
  <c r="L32" i="43"/>
  <c r="L31" i="43"/>
  <c r="L30" i="43"/>
  <c r="L29" i="43"/>
  <c r="L28" i="43"/>
  <c r="L27" i="43"/>
  <c r="L26" i="43"/>
  <c r="L25" i="43"/>
  <c r="L24" i="43"/>
  <c r="L23" i="43"/>
  <c r="L22" i="43"/>
  <c r="L21" i="43"/>
  <c r="L20" i="43"/>
  <c r="L19" i="43"/>
  <c r="L18" i="43"/>
  <c r="L17" i="43"/>
  <c r="L16" i="43"/>
  <c r="L15" i="43"/>
  <c r="L14" i="43"/>
  <c r="L13" i="43"/>
  <c r="L12" i="43"/>
  <c r="L11" i="43"/>
  <c r="L10" i="43"/>
  <c r="L9" i="43"/>
  <c r="L8" i="43"/>
  <c r="L7" i="43"/>
  <c r="L6" i="43"/>
  <c r="L5" i="43"/>
  <c r="M5" i="43" s="1"/>
  <c r="L4" i="43"/>
  <c r="L498" i="45"/>
  <c r="L497" i="45"/>
  <c r="L496" i="45"/>
  <c r="L495" i="45"/>
  <c r="L494" i="45"/>
  <c r="L493" i="45"/>
  <c r="L492" i="45"/>
  <c r="L491" i="45"/>
  <c r="L490" i="45"/>
  <c r="L489" i="45"/>
  <c r="L488" i="45"/>
  <c r="M488" i="45" s="1"/>
  <c r="L487" i="45"/>
  <c r="L486" i="45"/>
  <c r="L485" i="45"/>
  <c r="L484" i="45"/>
  <c r="M484" i="45" s="1"/>
  <c r="L483" i="45"/>
  <c r="L482" i="45"/>
  <c r="L481" i="45"/>
  <c r="L480" i="45"/>
  <c r="L479" i="45"/>
  <c r="L478" i="45"/>
  <c r="L477" i="45"/>
  <c r="L476" i="45"/>
  <c r="L475" i="45"/>
  <c r="L474" i="45"/>
  <c r="L473" i="45"/>
  <c r="L472" i="45"/>
  <c r="M472" i="45" s="1"/>
  <c r="L471" i="45"/>
  <c r="L470" i="45"/>
  <c r="L469" i="45"/>
  <c r="L468" i="45"/>
  <c r="M468" i="45" s="1"/>
  <c r="L467" i="45"/>
  <c r="L466" i="45"/>
  <c r="L465" i="45"/>
  <c r="L464" i="45"/>
  <c r="M464" i="45" s="1"/>
  <c r="L463" i="45"/>
  <c r="L462" i="45"/>
  <c r="L461" i="45"/>
  <c r="L460" i="45"/>
  <c r="L459" i="45"/>
  <c r="L458" i="45"/>
  <c r="L457" i="45"/>
  <c r="L456" i="45"/>
  <c r="M456" i="45" s="1"/>
  <c r="L455" i="45"/>
  <c r="L454" i="45"/>
  <c r="L453" i="45"/>
  <c r="L452" i="45"/>
  <c r="M452" i="45" s="1"/>
  <c r="L451" i="45"/>
  <c r="L450" i="45"/>
  <c r="L449" i="45"/>
  <c r="L448" i="45"/>
  <c r="L447" i="45"/>
  <c r="L446" i="45"/>
  <c r="L445" i="45"/>
  <c r="L444" i="45"/>
  <c r="L443" i="45"/>
  <c r="L442" i="45"/>
  <c r="L441" i="45"/>
  <c r="L440" i="45"/>
  <c r="M440" i="45" s="1"/>
  <c r="L439" i="45"/>
  <c r="L438" i="45"/>
  <c r="L437" i="45"/>
  <c r="L436" i="45"/>
  <c r="M436" i="45" s="1"/>
  <c r="L435" i="45"/>
  <c r="L434" i="45"/>
  <c r="L433" i="45"/>
  <c r="L432" i="45"/>
  <c r="M432" i="45" s="1"/>
  <c r="L431" i="45"/>
  <c r="L430" i="45"/>
  <c r="L429" i="45"/>
  <c r="L428" i="45"/>
  <c r="L427" i="45"/>
  <c r="L426" i="45"/>
  <c r="L425" i="45"/>
  <c r="L424" i="45"/>
  <c r="M424" i="45" s="1"/>
  <c r="L423" i="45"/>
  <c r="L422" i="45"/>
  <c r="L421" i="45"/>
  <c r="L420" i="45"/>
  <c r="M420" i="45" s="1"/>
  <c r="L419" i="45"/>
  <c r="L418" i="45"/>
  <c r="L417" i="45"/>
  <c r="L416" i="45"/>
  <c r="L415" i="45"/>
  <c r="L414" i="45"/>
  <c r="L413" i="45"/>
  <c r="L412" i="45"/>
  <c r="L411" i="45"/>
  <c r="L410" i="45"/>
  <c r="L409" i="45"/>
  <c r="L408" i="45"/>
  <c r="M408" i="45" s="1"/>
  <c r="L407" i="45"/>
  <c r="L406" i="45"/>
  <c r="L405" i="45"/>
  <c r="L404" i="45"/>
  <c r="M404" i="45" s="1"/>
  <c r="L403" i="45"/>
  <c r="L402" i="45"/>
  <c r="L401" i="45"/>
  <c r="L400" i="45"/>
  <c r="M400" i="45" s="1"/>
  <c r="L399" i="45"/>
  <c r="L398" i="45"/>
  <c r="L397" i="45"/>
  <c r="L396" i="45"/>
  <c r="L395" i="45"/>
  <c r="L394" i="45"/>
  <c r="L393" i="45"/>
  <c r="L392" i="45"/>
  <c r="M392" i="45" s="1"/>
  <c r="L391" i="45"/>
  <c r="L390" i="45"/>
  <c r="L389" i="45"/>
  <c r="L388" i="45"/>
  <c r="M388" i="45" s="1"/>
  <c r="L387" i="45"/>
  <c r="L386" i="45"/>
  <c r="L385" i="45"/>
  <c r="L384" i="45"/>
  <c r="L383" i="45"/>
  <c r="L382" i="45"/>
  <c r="L381" i="45"/>
  <c r="L380" i="45"/>
  <c r="L379" i="45"/>
  <c r="L378" i="45"/>
  <c r="L377" i="45"/>
  <c r="L376" i="45"/>
  <c r="M376" i="45" s="1"/>
  <c r="L375" i="45"/>
  <c r="L374" i="45"/>
  <c r="L373" i="45"/>
  <c r="L372" i="45"/>
  <c r="M372" i="45" s="1"/>
  <c r="L371" i="45"/>
  <c r="L370" i="45"/>
  <c r="L369" i="45"/>
  <c r="L368" i="45"/>
  <c r="M368" i="45" s="1"/>
  <c r="L367" i="45"/>
  <c r="L366" i="45"/>
  <c r="L365" i="45"/>
  <c r="L364" i="45"/>
  <c r="L363" i="45"/>
  <c r="L362" i="45"/>
  <c r="L361" i="45"/>
  <c r="L360" i="45"/>
  <c r="M360" i="45" s="1"/>
  <c r="L359" i="45"/>
  <c r="L358" i="45"/>
  <c r="L357" i="45"/>
  <c r="L356" i="45"/>
  <c r="M356" i="45" s="1"/>
  <c r="L355" i="45"/>
  <c r="L354" i="45"/>
  <c r="L353" i="45"/>
  <c r="L352" i="45"/>
  <c r="L351" i="45"/>
  <c r="L350" i="45"/>
  <c r="L349" i="45"/>
  <c r="L348" i="45"/>
  <c r="L347" i="45"/>
  <c r="L346" i="45"/>
  <c r="L345" i="45"/>
  <c r="L344" i="45"/>
  <c r="M344" i="45" s="1"/>
  <c r="L343" i="45"/>
  <c r="L342" i="45"/>
  <c r="L341" i="45"/>
  <c r="L340" i="45"/>
  <c r="M340" i="45" s="1"/>
  <c r="L339" i="45"/>
  <c r="L338" i="45"/>
  <c r="L337" i="45"/>
  <c r="L336" i="45"/>
  <c r="M336" i="45" s="1"/>
  <c r="L335" i="45"/>
  <c r="L334" i="45"/>
  <c r="L333" i="45"/>
  <c r="L332" i="45"/>
  <c r="L331" i="45"/>
  <c r="L330" i="45"/>
  <c r="L329" i="45"/>
  <c r="L328" i="45"/>
  <c r="M328" i="45" s="1"/>
  <c r="L327" i="45"/>
  <c r="L326" i="45"/>
  <c r="L325" i="45"/>
  <c r="L324" i="45"/>
  <c r="M324" i="45" s="1"/>
  <c r="L323" i="45"/>
  <c r="L322" i="45"/>
  <c r="L321" i="45"/>
  <c r="L320" i="45"/>
  <c r="L319" i="45"/>
  <c r="L318" i="45"/>
  <c r="L317" i="45"/>
  <c r="L316" i="45"/>
  <c r="L315" i="45"/>
  <c r="L314" i="45"/>
  <c r="L313" i="45"/>
  <c r="L312" i="45"/>
  <c r="M312" i="45" s="1"/>
  <c r="L311" i="45"/>
  <c r="L310" i="45"/>
  <c r="L309" i="45"/>
  <c r="L308" i="45"/>
  <c r="M308" i="45" s="1"/>
  <c r="L307" i="45"/>
  <c r="L306" i="45"/>
  <c r="L305" i="45"/>
  <c r="L304" i="45"/>
  <c r="M304" i="45" s="1"/>
  <c r="L303" i="45"/>
  <c r="L302" i="45"/>
  <c r="L301" i="45"/>
  <c r="L300" i="45"/>
  <c r="L299" i="45"/>
  <c r="L298" i="45"/>
  <c r="L297" i="45"/>
  <c r="L296" i="45"/>
  <c r="M296" i="45" s="1"/>
  <c r="L295" i="45"/>
  <c r="L294" i="45"/>
  <c r="L293" i="45"/>
  <c r="L292" i="45"/>
  <c r="M292" i="45" s="1"/>
  <c r="L291" i="45"/>
  <c r="L290" i="45"/>
  <c r="L289" i="45"/>
  <c r="L288" i="45"/>
  <c r="L287" i="45"/>
  <c r="L286" i="45"/>
  <c r="L285" i="45"/>
  <c r="L284" i="45"/>
  <c r="L283" i="45"/>
  <c r="L282" i="45"/>
  <c r="L281" i="45"/>
  <c r="L280" i="45"/>
  <c r="M280" i="45" s="1"/>
  <c r="L279" i="45"/>
  <c r="L278" i="45"/>
  <c r="L277" i="45"/>
  <c r="L276" i="45"/>
  <c r="M276" i="45" s="1"/>
  <c r="L275" i="45"/>
  <c r="L274" i="45"/>
  <c r="L273" i="45"/>
  <c r="L272" i="45"/>
  <c r="M272" i="45" s="1"/>
  <c r="L271" i="45"/>
  <c r="L270" i="45"/>
  <c r="L269" i="45"/>
  <c r="L268" i="45"/>
  <c r="L267" i="45"/>
  <c r="L266" i="45"/>
  <c r="L265" i="45"/>
  <c r="L264" i="45"/>
  <c r="M264" i="45" s="1"/>
  <c r="L263" i="45"/>
  <c r="L262" i="45"/>
  <c r="L261" i="45"/>
  <c r="L260" i="45"/>
  <c r="M260" i="45" s="1"/>
  <c r="L259" i="45"/>
  <c r="L258" i="45"/>
  <c r="L257" i="45"/>
  <c r="L256" i="45"/>
  <c r="L255" i="45"/>
  <c r="L254" i="45"/>
  <c r="L253" i="45"/>
  <c r="L252" i="45"/>
  <c r="L251" i="45"/>
  <c r="L250" i="45"/>
  <c r="L249" i="45"/>
  <c r="L248" i="45"/>
  <c r="M248" i="45" s="1"/>
  <c r="L247" i="45"/>
  <c r="L246" i="45"/>
  <c r="L245" i="45"/>
  <c r="L244" i="45"/>
  <c r="M244" i="45" s="1"/>
  <c r="L243" i="45"/>
  <c r="L242" i="45"/>
  <c r="L241" i="45"/>
  <c r="L240" i="45"/>
  <c r="M240" i="45" s="1"/>
  <c r="L239" i="45"/>
  <c r="L238" i="45"/>
  <c r="L237" i="45"/>
  <c r="L236" i="45"/>
  <c r="L235" i="45"/>
  <c r="L234" i="45"/>
  <c r="L233" i="45"/>
  <c r="L232" i="45"/>
  <c r="M232" i="45" s="1"/>
  <c r="L231" i="45"/>
  <c r="L230" i="45"/>
  <c r="L229" i="45"/>
  <c r="L228" i="45"/>
  <c r="M228" i="45" s="1"/>
  <c r="L227" i="45"/>
  <c r="L226" i="45"/>
  <c r="L225" i="45"/>
  <c r="L224" i="45"/>
  <c r="L223" i="45"/>
  <c r="L222" i="45"/>
  <c r="L221" i="45"/>
  <c r="L220" i="45"/>
  <c r="L219" i="45"/>
  <c r="L218" i="45"/>
  <c r="L217" i="45"/>
  <c r="L216" i="45"/>
  <c r="M216" i="45" s="1"/>
  <c r="L215" i="45"/>
  <c r="L214" i="45"/>
  <c r="L213" i="45"/>
  <c r="L212" i="45"/>
  <c r="M212" i="45" s="1"/>
  <c r="L211" i="45"/>
  <c r="L210" i="45"/>
  <c r="L209" i="45"/>
  <c r="L208" i="45"/>
  <c r="M208" i="45" s="1"/>
  <c r="L207" i="45"/>
  <c r="L206" i="45"/>
  <c r="L205" i="45"/>
  <c r="L204" i="45"/>
  <c r="L203" i="45"/>
  <c r="L202" i="45"/>
  <c r="L201" i="45"/>
  <c r="L200" i="45"/>
  <c r="M200" i="45" s="1"/>
  <c r="L199" i="45"/>
  <c r="L198" i="45"/>
  <c r="L197" i="45"/>
  <c r="L196" i="45"/>
  <c r="M196" i="45" s="1"/>
  <c r="L195" i="45"/>
  <c r="L194" i="45"/>
  <c r="L193" i="45"/>
  <c r="L192" i="45"/>
  <c r="L191" i="45"/>
  <c r="L190" i="45"/>
  <c r="L189" i="45"/>
  <c r="L188" i="45"/>
  <c r="L187" i="45"/>
  <c r="L186" i="45"/>
  <c r="L185" i="45"/>
  <c r="L184" i="45"/>
  <c r="M184" i="45" s="1"/>
  <c r="L183" i="45"/>
  <c r="L182" i="45"/>
  <c r="L181" i="45"/>
  <c r="L180" i="45"/>
  <c r="M180" i="45" s="1"/>
  <c r="L179" i="45"/>
  <c r="L178" i="45"/>
  <c r="L177" i="45"/>
  <c r="L176" i="45"/>
  <c r="M176" i="45" s="1"/>
  <c r="L175" i="45"/>
  <c r="L174" i="45"/>
  <c r="L173" i="45"/>
  <c r="L172" i="45"/>
  <c r="L171" i="45"/>
  <c r="L170" i="45"/>
  <c r="L169" i="45"/>
  <c r="L168" i="45"/>
  <c r="M168" i="45" s="1"/>
  <c r="L167" i="45"/>
  <c r="L166" i="45"/>
  <c r="L165" i="45"/>
  <c r="L164" i="45"/>
  <c r="M164" i="45" s="1"/>
  <c r="L163" i="45"/>
  <c r="L162" i="45"/>
  <c r="L161" i="45"/>
  <c r="L160" i="45"/>
  <c r="L159" i="45"/>
  <c r="L158" i="45"/>
  <c r="L157" i="45"/>
  <c r="L156" i="45"/>
  <c r="L155" i="45"/>
  <c r="L154" i="45"/>
  <c r="L153" i="45"/>
  <c r="L152" i="45"/>
  <c r="M152" i="45" s="1"/>
  <c r="L151" i="45"/>
  <c r="L150" i="45"/>
  <c r="L149" i="45"/>
  <c r="L148" i="45"/>
  <c r="M148" i="45" s="1"/>
  <c r="L147" i="45"/>
  <c r="L146" i="45"/>
  <c r="L145" i="45"/>
  <c r="L144" i="45"/>
  <c r="M144" i="45" s="1"/>
  <c r="L143" i="45"/>
  <c r="L142" i="45"/>
  <c r="L141" i="45"/>
  <c r="L140" i="45"/>
  <c r="L139" i="45"/>
  <c r="L138" i="45"/>
  <c r="L137" i="45"/>
  <c r="L136" i="45"/>
  <c r="M136" i="45" s="1"/>
  <c r="L135" i="45"/>
  <c r="L134" i="45"/>
  <c r="L133" i="45"/>
  <c r="L132" i="45"/>
  <c r="M132" i="45" s="1"/>
  <c r="L131" i="45"/>
  <c r="L130" i="45"/>
  <c r="L129" i="45"/>
  <c r="L128" i="45"/>
  <c r="L127" i="45"/>
  <c r="L126" i="45"/>
  <c r="L125" i="45"/>
  <c r="L124" i="45"/>
  <c r="L123" i="45"/>
  <c r="L122" i="45"/>
  <c r="L121" i="45"/>
  <c r="L120" i="45"/>
  <c r="M120" i="45" s="1"/>
  <c r="L119" i="45"/>
  <c r="L118" i="45"/>
  <c r="L117" i="45"/>
  <c r="L116" i="45"/>
  <c r="M116" i="45" s="1"/>
  <c r="L115" i="45"/>
  <c r="L114" i="45"/>
  <c r="L113" i="45"/>
  <c r="L112" i="45"/>
  <c r="M112" i="45" s="1"/>
  <c r="L111" i="45"/>
  <c r="L110" i="45"/>
  <c r="L109" i="45"/>
  <c r="L108" i="45"/>
  <c r="L107" i="45"/>
  <c r="L106" i="45"/>
  <c r="L105" i="45"/>
  <c r="L104" i="45"/>
  <c r="M104" i="45" s="1"/>
  <c r="L103" i="45"/>
  <c r="L102" i="45"/>
  <c r="L101" i="45"/>
  <c r="L100" i="45"/>
  <c r="M100" i="45" s="1"/>
  <c r="L99" i="45"/>
  <c r="L98" i="45"/>
  <c r="L97" i="45"/>
  <c r="L96" i="45"/>
  <c r="L95" i="45"/>
  <c r="L94" i="45"/>
  <c r="L93" i="45"/>
  <c r="L92" i="45"/>
  <c r="L91" i="45"/>
  <c r="L90" i="45"/>
  <c r="L89" i="45"/>
  <c r="L88" i="45"/>
  <c r="M88" i="45" s="1"/>
  <c r="L87" i="45"/>
  <c r="L86" i="45"/>
  <c r="L85" i="45"/>
  <c r="L84" i="45"/>
  <c r="M84" i="45" s="1"/>
  <c r="L83" i="45"/>
  <c r="L82" i="45"/>
  <c r="L81" i="45"/>
  <c r="L80" i="45"/>
  <c r="M80" i="45" s="1"/>
  <c r="L79" i="45"/>
  <c r="L78" i="45"/>
  <c r="L77" i="45"/>
  <c r="L76" i="45"/>
  <c r="L75" i="45"/>
  <c r="L74" i="45"/>
  <c r="L73" i="45"/>
  <c r="L72" i="45"/>
  <c r="M72" i="45" s="1"/>
  <c r="L71" i="45"/>
  <c r="L70" i="45"/>
  <c r="L69" i="45"/>
  <c r="L68" i="45"/>
  <c r="M68" i="45" s="1"/>
  <c r="L67" i="45"/>
  <c r="L66" i="45"/>
  <c r="L65" i="45"/>
  <c r="L64" i="45"/>
  <c r="L63" i="45"/>
  <c r="L62" i="45"/>
  <c r="L61" i="45"/>
  <c r="L60" i="45"/>
  <c r="L59" i="45"/>
  <c r="L58" i="45"/>
  <c r="L57" i="45"/>
  <c r="L56" i="45"/>
  <c r="M56" i="45" s="1"/>
  <c r="L55" i="45"/>
  <c r="L54" i="45"/>
  <c r="L53" i="45"/>
  <c r="L52" i="45"/>
  <c r="M52" i="45" s="1"/>
  <c r="L51" i="45"/>
  <c r="L50" i="45"/>
  <c r="L49" i="45"/>
  <c r="L48" i="45"/>
  <c r="M48" i="45" s="1"/>
  <c r="L47" i="45"/>
  <c r="L46" i="45"/>
  <c r="L45" i="45"/>
  <c r="L44" i="45"/>
  <c r="L43" i="45"/>
  <c r="L42" i="45"/>
  <c r="L41" i="45"/>
  <c r="L40" i="45"/>
  <c r="L39" i="45"/>
  <c r="L38" i="45"/>
  <c r="L37" i="45"/>
  <c r="L36" i="45"/>
  <c r="M36" i="45" s="1"/>
  <c r="L35" i="45"/>
  <c r="L34" i="45"/>
  <c r="L33" i="45"/>
  <c r="L32" i="45"/>
  <c r="L31" i="45"/>
  <c r="L30" i="45"/>
  <c r="L29" i="45"/>
  <c r="L28" i="45"/>
  <c r="M28" i="45" s="1"/>
  <c r="L27" i="45"/>
  <c r="L26" i="45"/>
  <c r="L25" i="45"/>
  <c r="L24" i="45"/>
  <c r="L23" i="45"/>
  <c r="L22" i="45"/>
  <c r="L21" i="45"/>
  <c r="L20" i="45"/>
  <c r="M20" i="45" s="1"/>
  <c r="L19" i="45"/>
  <c r="L18" i="45"/>
  <c r="L17" i="45"/>
  <c r="L16" i="45"/>
  <c r="L15" i="45"/>
  <c r="L14" i="45"/>
  <c r="L13" i="45"/>
  <c r="L12" i="45"/>
  <c r="L11" i="45"/>
  <c r="L10" i="45"/>
  <c r="L9" i="45"/>
  <c r="L8" i="45"/>
  <c r="L7" i="45"/>
  <c r="L6" i="45"/>
  <c r="L5" i="45"/>
  <c r="L4" i="45"/>
  <c r="L498" i="47"/>
  <c r="L497" i="47"/>
  <c r="L496" i="47"/>
  <c r="L495" i="47"/>
  <c r="M495" i="47" s="1"/>
  <c r="L494" i="47"/>
  <c r="L493" i="47"/>
  <c r="L492" i="47"/>
  <c r="L491" i="47"/>
  <c r="L490" i="47"/>
  <c r="L489" i="47"/>
  <c r="L488" i="47"/>
  <c r="L487" i="47"/>
  <c r="M487" i="47" s="1"/>
  <c r="L486" i="47"/>
  <c r="L485" i="47"/>
  <c r="L484" i="47"/>
  <c r="L483" i="47"/>
  <c r="M483" i="47" s="1"/>
  <c r="L482" i="47"/>
  <c r="L481" i="47"/>
  <c r="L480" i="47"/>
  <c r="L479" i="47"/>
  <c r="L478" i="47"/>
  <c r="L477" i="47"/>
  <c r="L476" i="47"/>
  <c r="L475" i="47"/>
  <c r="M475" i="47" s="1"/>
  <c r="L474" i="47"/>
  <c r="L473" i="47"/>
  <c r="L472" i="47"/>
  <c r="L471" i="47"/>
  <c r="M471" i="47" s="1"/>
  <c r="L470" i="47"/>
  <c r="L469" i="47"/>
  <c r="L468" i="47"/>
  <c r="L467" i="47"/>
  <c r="M467" i="47" s="1"/>
  <c r="L466" i="47"/>
  <c r="L465" i="47"/>
  <c r="L464" i="47"/>
  <c r="L463" i="47"/>
  <c r="L462" i="47"/>
  <c r="L461" i="47"/>
  <c r="L460" i="47"/>
  <c r="L459" i="47"/>
  <c r="M459" i="47" s="1"/>
  <c r="L458" i="47"/>
  <c r="L457" i="47"/>
  <c r="L456" i="47"/>
  <c r="L455" i="47"/>
  <c r="M455" i="47" s="1"/>
  <c r="L454" i="47"/>
  <c r="L453" i="47"/>
  <c r="L452" i="47"/>
  <c r="L451" i="47"/>
  <c r="M451" i="47" s="1"/>
  <c r="L450" i="47"/>
  <c r="L449" i="47"/>
  <c r="L448" i="47"/>
  <c r="L447" i="47"/>
  <c r="L446" i="47"/>
  <c r="L445" i="47"/>
  <c r="L444" i="47"/>
  <c r="L443" i="47"/>
  <c r="M443" i="47" s="1"/>
  <c r="L442" i="47"/>
  <c r="L441" i="47"/>
  <c r="L440" i="47"/>
  <c r="L439" i="47"/>
  <c r="M439" i="47" s="1"/>
  <c r="L438" i="47"/>
  <c r="L437" i="47"/>
  <c r="L436" i="47"/>
  <c r="L435" i="47"/>
  <c r="M435" i="47" s="1"/>
  <c r="L434" i="47"/>
  <c r="L433" i="47"/>
  <c r="L432" i="47"/>
  <c r="L431" i="47"/>
  <c r="M431" i="47" s="1"/>
  <c r="L430" i="47"/>
  <c r="L429" i="47"/>
  <c r="L428" i="47"/>
  <c r="L427" i="47"/>
  <c r="M427" i="47" s="1"/>
  <c r="L426" i="47"/>
  <c r="L425" i="47"/>
  <c r="L424" i="47"/>
  <c r="L423" i="47"/>
  <c r="M423" i="47" s="1"/>
  <c r="L422" i="47"/>
  <c r="L421" i="47"/>
  <c r="L420" i="47"/>
  <c r="L419" i="47"/>
  <c r="M419" i="47" s="1"/>
  <c r="L418" i="47"/>
  <c r="L417" i="47"/>
  <c r="L416" i="47"/>
  <c r="L415" i="47"/>
  <c r="L414" i="47"/>
  <c r="L413" i="47"/>
  <c r="L412" i="47"/>
  <c r="L411" i="47"/>
  <c r="M411" i="47" s="1"/>
  <c r="L410" i="47"/>
  <c r="L409" i="47"/>
  <c r="L408" i="47"/>
  <c r="L407" i="47"/>
  <c r="M407" i="47" s="1"/>
  <c r="L406" i="47"/>
  <c r="L405" i="47"/>
  <c r="L404" i="47"/>
  <c r="L403" i="47"/>
  <c r="M403" i="47" s="1"/>
  <c r="L402" i="47"/>
  <c r="L401" i="47"/>
  <c r="L400" i="47"/>
  <c r="L399" i="47"/>
  <c r="L398" i="47"/>
  <c r="L397" i="47"/>
  <c r="L396" i="47"/>
  <c r="L395" i="47"/>
  <c r="M395" i="47" s="1"/>
  <c r="L394" i="47"/>
  <c r="L393" i="47"/>
  <c r="L392" i="47"/>
  <c r="L391" i="47"/>
  <c r="M391" i="47" s="1"/>
  <c r="L390" i="47"/>
  <c r="L389" i="47"/>
  <c r="L388" i="47"/>
  <c r="L387" i="47"/>
  <c r="M387" i="47" s="1"/>
  <c r="L386" i="47"/>
  <c r="L385" i="47"/>
  <c r="L384" i="47"/>
  <c r="L383" i="47"/>
  <c r="L382" i="47"/>
  <c r="L381" i="47"/>
  <c r="L380" i="47"/>
  <c r="L379" i="47"/>
  <c r="M379" i="47" s="1"/>
  <c r="L378" i="47"/>
  <c r="L377" i="47"/>
  <c r="L376" i="47"/>
  <c r="L375" i="47"/>
  <c r="M375" i="47" s="1"/>
  <c r="L374" i="47"/>
  <c r="L373" i="47"/>
  <c r="L372" i="47"/>
  <c r="L371" i="47"/>
  <c r="M371" i="47" s="1"/>
  <c r="L370" i="47"/>
  <c r="L369" i="47"/>
  <c r="L368" i="47"/>
  <c r="L367" i="47"/>
  <c r="M367" i="47" s="1"/>
  <c r="L366" i="47"/>
  <c r="L365" i="47"/>
  <c r="L364" i="47"/>
  <c r="L363" i="47"/>
  <c r="M363" i="47" s="1"/>
  <c r="L362" i="47"/>
  <c r="L361" i="47"/>
  <c r="L360" i="47"/>
  <c r="L359" i="47"/>
  <c r="M359" i="47" s="1"/>
  <c r="L358" i="47"/>
  <c r="L357" i="47"/>
  <c r="L356" i="47"/>
  <c r="L355" i="47"/>
  <c r="M355" i="47" s="1"/>
  <c r="L354" i="47"/>
  <c r="L353" i="47"/>
  <c r="L352" i="47"/>
  <c r="L351" i="47"/>
  <c r="L350" i="47"/>
  <c r="L349" i="47"/>
  <c r="L348" i="47"/>
  <c r="L347" i="47"/>
  <c r="M347" i="47" s="1"/>
  <c r="L346" i="47"/>
  <c r="L345" i="47"/>
  <c r="L344" i="47"/>
  <c r="L343" i="47"/>
  <c r="M343" i="47" s="1"/>
  <c r="L342" i="47"/>
  <c r="L341" i="47"/>
  <c r="L340" i="47"/>
  <c r="L339" i="47"/>
  <c r="M339" i="47" s="1"/>
  <c r="L338" i="47"/>
  <c r="L337" i="47"/>
  <c r="L336" i="47"/>
  <c r="L335" i="47"/>
  <c r="L334" i="47"/>
  <c r="L333" i="47"/>
  <c r="L332" i="47"/>
  <c r="L331" i="47"/>
  <c r="M331" i="47" s="1"/>
  <c r="L330" i="47"/>
  <c r="L329" i="47"/>
  <c r="L328" i="47"/>
  <c r="L327" i="47"/>
  <c r="M327" i="47" s="1"/>
  <c r="L326" i="47"/>
  <c r="L325" i="47"/>
  <c r="L324" i="47"/>
  <c r="L323" i="47"/>
  <c r="M323" i="47" s="1"/>
  <c r="L322" i="47"/>
  <c r="L321" i="47"/>
  <c r="L320" i="47"/>
  <c r="L319" i="47"/>
  <c r="L318" i="47"/>
  <c r="L317" i="47"/>
  <c r="L316" i="47"/>
  <c r="L315" i="47"/>
  <c r="L314" i="47"/>
  <c r="L313" i="47"/>
  <c r="L312" i="47"/>
  <c r="L311" i="47"/>
  <c r="M311" i="47" s="1"/>
  <c r="L310" i="47"/>
  <c r="L309" i="47"/>
  <c r="L308" i="47"/>
  <c r="L307" i="47"/>
  <c r="M307" i="47" s="1"/>
  <c r="L306" i="47"/>
  <c r="L305" i="47"/>
  <c r="L304" i="47"/>
  <c r="L303" i="47"/>
  <c r="L302" i="47"/>
  <c r="L301" i="47"/>
  <c r="L300" i="47"/>
  <c r="L299" i="47"/>
  <c r="M299" i="47" s="1"/>
  <c r="L298" i="47"/>
  <c r="L297" i="47"/>
  <c r="L296" i="47"/>
  <c r="L295" i="47"/>
  <c r="M295" i="47" s="1"/>
  <c r="L294" i="47"/>
  <c r="L293" i="47"/>
  <c r="L292" i="47"/>
  <c r="L291" i="47"/>
  <c r="M291" i="47" s="1"/>
  <c r="L290" i="47"/>
  <c r="L289" i="47"/>
  <c r="L288" i="47"/>
  <c r="L287" i="47"/>
  <c r="L286" i="47"/>
  <c r="L285" i="47"/>
  <c r="L284" i="47"/>
  <c r="L283" i="47"/>
  <c r="L282" i="47"/>
  <c r="L281" i="47"/>
  <c r="L280" i="47"/>
  <c r="L279" i="47"/>
  <c r="M279" i="47" s="1"/>
  <c r="L278" i="47"/>
  <c r="L277" i="47"/>
  <c r="L276" i="47"/>
  <c r="L275" i="47"/>
  <c r="M275" i="47" s="1"/>
  <c r="L274" i="47"/>
  <c r="L273" i="47"/>
  <c r="L272" i="47"/>
  <c r="L271" i="47"/>
  <c r="L270" i="47"/>
  <c r="L269" i="47"/>
  <c r="L268" i="47"/>
  <c r="L267" i="47"/>
  <c r="M267" i="47" s="1"/>
  <c r="L266" i="47"/>
  <c r="L265" i="47"/>
  <c r="L264" i="47"/>
  <c r="L263" i="47"/>
  <c r="M263" i="47" s="1"/>
  <c r="L262" i="47"/>
  <c r="L261" i="47"/>
  <c r="L260" i="47"/>
  <c r="L259" i="47"/>
  <c r="M259" i="47" s="1"/>
  <c r="L258" i="47"/>
  <c r="L257" i="47"/>
  <c r="L256" i="47"/>
  <c r="L255" i="47"/>
  <c r="L254" i="47"/>
  <c r="L253" i="47"/>
  <c r="L252" i="47"/>
  <c r="L251" i="47"/>
  <c r="L250" i="47"/>
  <c r="L249" i="47"/>
  <c r="L248" i="47"/>
  <c r="L247" i="47"/>
  <c r="M247" i="47" s="1"/>
  <c r="L246" i="47"/>
  <c r="L245" i="47"/>
  <c r="L244" i="47"/>
  <c r="L243" i="47"/>
  <c r="M243" i="47" s="1"/>
  <c r="L242" i="47"/>
  <c r="L241" i="47"/>
  <c r="L240" i="47"/>
  <c r="L239" i="47"/>
  <c r="L238" i="47"/>
  <c r="L237" i="47"/>
  <c r="L236" i="47"/>
  <c r="L235" i="47"/>
  <c r="M235" i="47" s="1"/>
  <c r="L234" i="47"/>
  <c r="L233" i="47"/>
  <c r="L232" i="47"/>
  <c r="L231" i="47"/>
  <c r="M231" i="47" s="1"/>
  <c r="L230" i="47"/>
  <c r="L229" i="47"/>
  <c r="L228" i="47"/>
  <c r="L227" i="47"/>
  <c r="M227" i="47" s="1"/>
  <c r="L226" i="47"/>
  <c r="L225" i="47"/>
  <c r="L224" i="47"/>
  <c r="L223" i="47"/>
  <c r="L222" i="47"/>
  <c r="L221" i="47"/>
  <c r="L220" i="47"/>
  <c r="L219" i="47"/>
  <c r="L218" i="47"/>
  <c r="L217" i="47"/>
  <c r="L216" i="47"/>
  <c r="L215" i="47"/>
  <c r="M215" i="47" s="1"/>
  <c r="L214" i="47"/>
  <c r="L213" i="47"/>
  <c r="L212" i="47"/>
  <c r="L211" i="47"/>
  <c r="M211" i="47" s="1"/>
  <c r="L210" i="47"/>
  <c r="L209" i="47"/>
  <c r="L208" i="47"/>
  <c r="L207" i="47"/>
  <c r="L206" i="47"/>
  <c r="L205" i="47"/>
  <c r="L204" i="47"/>
  <c r="L203" i="47"/>
  <c r="M203" i="47" s="1"/>
  <c r="L202" i="47"/>
  <c r="L201" i="47"/>
  <c r="L200" i="47"/>
  <c r="L199" i="47"/>
  <c r="M199" i="47" s="1"/>
  <c r="L198" i="47"/>
  <c r="L197" i="47"/>
  <c r="L196" i="47"/>
  <c r="L195" i="47"/>
  <c r="M195" i="47" s="1"/>
  <c r="L194" i="47"/>
  <c r="L193" i="47"/>
  <c r="L192" i="47"/>
  <c r="L191" i="47"/>
  <c r="L190" i="47"/>
  <c r="L189" i="47"/>
  <c r="L188" i="47"/>
  <c r="L187" i="47"/>
  <c r="L186" i="47"/>
  <c r="L185" i="47"/>
  <c r="L184" i="47"/>
  <c r="L183" i="47"/>
  <c r="M183" i="47" s="1"/>
  <c r="L182" i="47"/>
  <c r="L181" i="47"/>
  <c r="L180" i="47"/>
  <c r="L179" i="47"/>
  <c r="M179" i="47" s="1"/>
  <c r="L178" i="47"/>
  <c r="L177" i="47"/>
  <c r="L176" i="47"/>
  <c r="L175" i="47"/>
  <c r="L174" i="47"/>
  <c r="L173" i="47"/>
  <c r="L172" i="47"/>
  <c r="L171" i="47"/>
  <c r="M171" i="47" s="1"/>
  <c r="L170" i="47"/>
  <c r="L169" i="47"/>
  <c r="L168" i="47"/>
  <c r="L167" i="47"/>
  <c r="M167" i="47" s="1"/>
  <c r="L166" i="47"/>
  <c r="L165" i="47"/>
  <c r="L164" i="47"/>
  <c r="L163" i="47"/>
  <c r="M163" i="47" s="1"/>
  <c r="L162" i="47"/>
  <c r="L161" i="47"/>
  <c r="L160" i="47"/>
  <c r="L159" i="47"/>
  <c r="L158" i="47"/>
  <c r="L157" i="47"/>
  <c r="L156" i="47"/>
  <c r="L155" i="47"/>
  <c r="L154" i="47"/>
  <c r="L153" i="47"/>
  <c r="L152" i="47"/>
  <c r="L151" i="47"/>
  <c r="M151" i="47" s="1"/>
  <c r="L150" i="47"/>
  <c r="L149" i="47"/>
  <c r="L148" i="47"/>
  <c r="L147" i="47"/>
  <c r="M147" i="47" s="1"/>
  <c r="L146" i="47"/>
  <c r="L145" i="47"/>
  <c r="L144" i="47"/>
  <c r="L143" i="47"/>
  <c r="L142" i="47"/>
  <c r="L141" i="47"/>
  <c r="L140" i="47"/>
  <c r="L139" i="47"/>
  <c r="M139" i="47" s="1"/>
  <c r="L138" i="47"/>
  <c r="L137" i="47"/>
  <c r="L136" i="47"/>
  <c r="L135" i="47"/>
  <c r="M135" i="47" s="1"/>
  <c r="L134" i="47"/>
  <c r="L133" i="47"/>
  <c r="L132" i="47"/>
  <c r="L131" i="47"/>
  <c r="M131" i="47" s="1"/>
  <c r="L130" i="47"/>
  <c r="L129" i="47"/>
  <c r="L128" i="47"/>
  <c r="L127" i="47"/>
  <c r="L126" i="47"/>
  <c r="L125" i="47"/>
  <c r="L124" i="47"/>
  <c r="L123" i="47"/>
  <c r="L122" i="47"/>
  <c r="L121" i="47"/>
  <c r="L120" i="47"/>
  <c r="L119" i="47"/>
  <c r="M119" i="47" s="1"/>
  <c r="L118" i="47"/>
  <c r="L117" i="47"/>
  <c r="L116" i="47"/>
  <c r="L115" i="47"/>
  <c r="M115" i="47" s="1"/>
  <c r="L114" i="47"/>
  <c r="L113" i="47"/>
  <c r="L112" i="47"/>
  <c r="L111" i="47"/>
  <c r="L110" i="47"/>
  <c r="L109" i="47"/>
  <c r="L108" i="47"/>
  <c r="L107" i="47"/>
  <c r="M107" i="47" s="1"/>
  <c r="L106" i="47"/>
  <c r="L105" i="47"/>
  <c r="L104" i="47"/>
  <c r="L103" i="47"/>
  <c r="M103" i="47" s="1"/>
  <c r="L102" i="47"/>
  <c r="L101" i="47"/>
  <c r="L100" i="47"/>
  <c r="L99" i="47"/>
  <c r="M99" i="47" s="1"/>
  <c r="L98" i="47"/>
  <c r="L97" i="47"/>
  <c r="L96" i="47"/>
  <c r="L95" i="47"/>
  <c r="L94" i="47"/>
  <c r="L93" i="47"/>
  <c r="L92" i="47"/>
  <c r="L91" i="47"/>
  <c r="L90" i="47"/>
  <c r="L89" i="47"/>
  <c r="L88" i="47"/>
  <c r="L87" i="47"/>
  <c r="M87" i="47" s="1"/>
  <c r="L86" i="47"/>
  <c r="L85" i="47"/>
  <c r="L84" i="47"/>
  <c r="L83" i="47"/>
  <c r="M83" i="47" s="1"/>
  <c r="L82" i="47"/>
  <c r="L81" i="47"/>
  <c r="L80" i="47"/>
  <c r="L79" i="47"/>
  <c r="L78" i="47"/>
  <c r="L77" i="47"/>
  <c r="L76" i="47"/>
  <c r="L75" i="47"/>
  <c r="M75" i="47" s="1"/>
  <c r="L74" i="47"/>
  <c r="L73" i="47"/>
  <c r="L72" i="47"/>
  <c r="L71" i="47"/>
  <c r="M71" i="47" s="1"/>
  <c r="L70" i="47"/>
  <c r="L69" i="47"/>
  <c r="L68" i="47"/>
  <c r="L67" i="47"/>
  <c r="M67" i="47" s="1"/>
  <c r="L66" i="47"/>
  <c r="L65" i="47"/>
  <c r="L64" i="47"/>
  <c r="L63" i="47"/>
  <c r="L62" i="47"/>
  <c r="L61" i="47"/>
  <c r="L60" i="47"/>
  <c r="L59" i="47"/>
  <c r="L58" i="47"/>
  <c r="L57" i="47"/>
  <c r="L56" i="47"/>
  <c r="L55" i="47"/>
  <c r="M55" i="47" s="1"/>
  <c r="L54" i="47"/>
  <c r="L53" i="47"/>
  <c r="L52" i="47"/>
  <c r="L51" i="47"/>
  <c r="M51" i="47" s="1"/>
  <c r="L50" i="47"/>
  <c r="L49" i="47"/>
  <c r="L48" i="47"/>
  <c r="L47" i="47"/>
  <c r="L46" i="47"/>
  <c r="L45" i="47"/>
  <c r="L44" i="47"/>
  <c r="L43" i="47"/>
  <c r="M43" i="47" s="1"/>
  <c r="L42" i="47"/>
  <c r="L41" i="47"/>
  <c r="L40" i="47"/>
  <c r="L39" i="47"/>
  <c r="M39" i="47" s="1"/>
  <c r="L38" i="47"/>
  <c r="L37" i="47"/>
  <c r="L36" i="47"/>
  <c r="L35" i="47"/>
  <c r="M35" i="47" s="1"/>
  <c r="L34" i="47"/>
  <c r="L33" i="47"/>
  <c r="L32" i="47"/>
  <c r="L31" i="47"/>
  <c r="L30" i="47"/>
  <c r="L29" i="47"/>
  <c r="L28" i="47"/>
  <c r="L27" i="47"/>
  <c r="L26" i="47"/>
  <c r="L25" i="47"/>
  <c r="L24" i="47"/>
  <c r="L23" i="47"/>
  <c r="M23" i="47" s="1"/>
  <c r="L22" i="47"/>
  <c r="L21" i="47"/>
  <c r="L20" i="47"/>
  <c r="L19" i="47"/>
  <c r="M19" i="47" s="1"/>
  <c r="L18" i="47"/>
  <c r="L17" i="47"/>
  <c r="L16" i="47"/>
  <c r="L15" i="47"/>
  <c r="L14" i="47"/>
  <c r="L13" i="47"/>
  <c r="L12" i="47"/>
  <c r="L11" i="47"/>
  <c r="M11" i="47" s="1"/>
  <c r="L10" i="47"/>
  <c r="L9" i="47"/>
  <c r="L8" i="47"/>
  <c r="L7" i="47"/>
  <c r="M7" i="47" s="1"/>
  <c r="L6" i="47"/>
  <c r="L5" i="47"/>
  <c r="L4" i="47"/>
  <c r="L498" i="49"/>
  <c r="L497" i="49"/>
  <c r="L496" i="49"/>
  <c r="L495" i="49"/>
  <c r="L494" i="49"/>
  <c r="L493" i="49"/>
  <c r="L492" i="49"/>
  <c r="L491" i="49"/>
  <c r="L490" i="49"/>
  <c r="L489" i="49"/>
  <c r="L488" i="49"/>
  <c r="L487" i="49"/>
  <c r="L486" i="49"/>
  <c r="L485" i="49"/>
  <c r="L484" i="49"/>
  <c r="L483" i="49"/>
  <c r="L482" i="49"/>
  <c r="L481" i="49"/>
  <c r="L480" i="49"/>
  <c r="L479" i="49"/>
  <c r="L478" i="49"/>
  <c r="L477" i="49"/>
  <c r="L476" i="49"/>
  <c r="L475" i="49"/>
  <c r="L474" i="49"/>
  <c r="L473" i="49"/>
  <c r="L472" i="49"/>
  <c r="L471" i="49"/>
  <c r="L470" i="49"/>
  <c r="L469" i="49"/>
  <c r="L468" i="49"/>
  <c r="L467" i="49"/>
  <c r="L466" i="49"/>
  <c r="L465" i="49"/>
  <c r="L464" i="49"/>
  <c r="L463" i="49"/>
  <c r="L462" i="49"/>
  <c r="L461" i="49"/>
  <c r="L460" i="49"/>
  <c r="L459" i="49"/>
  <c r="L458" i="49"/>
  <c r="L457" i="49"/>
  <c r="L456" i="49"/>
  <c r="L455" i="49"/>
  <c r="L454" i="49"/>
  <c r="L453" i="49"/>
  <c r="L452" i="49"/>
  <c r="L451" i="49"/>
  <c r="L450" i="49"/>
  <c r="L449" i="49"/>
  <c r="L448" i="49"/>
  <c r="L447" i="49"/>
  <c r="L446" i="49"/>
  <c r="L445" i="49"/>
  <c r="L444" i="49"/>
  <c r="L443" i="49"/>
  <c r="L442" i="49"/>
  <c r="L441" i="49"/>
  <c r="L440" i="49"/>
  <c r="L439" i="49"/>
  <c r="L438" i="49"/>
  <c r="L437" i="49"/>
  <c r="L436" i="49"/>
  <c r="L435" i="49"/>
  <c r="L434" i="49"/>
  <c r="L433" i="49"/>
  <c r="L432" i="49"/>
  <c r="L431" i="49"/>
  <c r="L430" i="49"/>
  <c r="L429" i="49"/>
  <c r="L428" i="49"/>
  <c r="L427" i="49"/>
  <c r="L426" i="49"/>
  <c r="L425" i="49"/>
  <c r="L424" i="49"/>
  <c r="L423" i="49"/>
  <c r="L422" i="49"/>
  <c r="L421" i="49"/>
  <c r="L420" i="49"/>
  <c r="L419" i="49"/>
  <c r="L418" i="49"/>
  <c r="L417" i="49"/>
  <c r="L416" i="49"/>
  <c r="L415" i="49"/>
  <c r="L414" i="49"/>
  <c r="L413" i="49"/>
  <c r="L412" i="49"/>
  <c r="L411" i="49"/>
  <c r="L410" i="49"/>
  <c r="L409" i="49"/>
  <c r="L408" i="49"/>
  <c r="L407" i="49"/>
  <c r="L406" i="49"/>
  <c r="L405" i="49"/>
  <c r="L404" i="49"/>
  <c r="L403" i="49"/>
  <c r="L402" i="49"/>
  <c r="L401" i="49"/>
  <c r="L400" i="49"/>
  <c r="L399" i="49"/>
  <c r="L398" i="49"/>
  <c r="L397" i="49"/>
  <c r="L396" i="49"/>
  <c r="L395" i="49"/>
  <c r="L394" i="49"/>
  <c r="L393" i="49"/>
  <c r="L392" i="49"/>
  <c r="L391" i="49"/>
  <c r="L390" i="49"/>
  <c r="L389" i="49"/>
  <c r="L388" i="49"/>
  <c r="L387" i="49"/>
  <c r="L386" i="49"/>
  <c r="L385" i="49"/>
  <c r="L384" i="49"/>
  <c r="L383" i="49"/>
  <c r="L382" i="49"/>
  <c r="L381" i="49"/>
  <c r="L380" i="49"/>
  <c r="L379" i="49"/>
  <c r="L378" i="49"/>
  <c r="L377" i="49"/>
  <c r="L376" i="49"/>
  <c r="L375" i="49"/>
  <c r="L374" i="49"/>
  <c r="L373" i="49"/>
  <c r="L372" i="49"/>
  <c r="L371" i="49"/>
  <c r="L370" i="49"/>
  <c r="L369" i="49"/>
  <c r="L368" i="49"/>
  <c r="L367" i="49"/>
  <c r="L366" i="49"/>
  <c r="L365" i="49"/>
  <c r="L364" i="49"/>
  <c r="L363" i="49"/>
  <c r="L362" i="49"/>
  <c r="L361" i="49"/>
  <c r="L360" i="49"/>
  <c r="L359" i="49"/>
  <c r="L358" i="49"/>
  <c r="L357" i="49"/>
  <c r="L356" i="49"/>
  <c r="L355" i="49"/>
  <c r="L354" i="49"/>
  <c r="L353" i="49"/>
  <c r="L352" i="49"/>
  <c r="L351" i="49"/>
  <c r="L350" i="49"/>
  <c r="L349" i="49"/>
  <c r="L348" i="49"/>
  <c r="L347" i="49"/>
  <c r="L346" i="49"/>
  <c r="L345" i="49"/>
  <c r="L344" i="49"/>
  <c r="L343" i="49"/>
  <c r="L342" i="49"/>
  <c r="L341" i="49"/>
  <c r="L340" i="49"/>
  <c r="L339" i="49"/>
  <c r="L338" i="49"/>
  <c r="L337" i="49"/>
  <c r="L336" i="49"/>
  <c r="L335" i="49"/>
  <c r="L334" i="49"/>
  <c r="L333" i="49"/>
  <c r="L332" i="49"/>
  <c r="L331" i="49"/>
  <c r="L330" i="49"/>
  <c r="L329" i="49"/>
  <c r="L328" i="49"/>
  <c r="L327" i="49"/>
  <c r="L326" i="49"/>
  <c r="L325" i="49"/>
  <c r="L324" i="49"/>
  <c r="L323" i="49"/>
  <c r="L322" i="49"/>
  <c r="L321" i="49"/>
  <c r="L320" i="49"/>
  <c r="L319" i="49"/>
  <c r="L318" i="49"/>
  <c r="L317" i="49"/>
  <c r="L316" i="49"/>
  <c r="L315" i="49"/>
  <c r="L314" i="49"/>
  <c r="L313" i="49"/>
  <c r="L312" i="49"/>
  <c r="L311" i="49"/>
  <c r="L310" i="49"/>
  <c r="L309" i="49"/>
  <c r="L308" i="49"/>
  <c r="L307" i="49"/>
  <c r="L306" i="49"/>
  <c r="L305" i="49"/>
  <c r="L304" i="49"/>
  <c r="L303" i="49"/>
  <c r="L302" i="49"/>
  <c r="L301" i="49"/>
  <c r="L300" i="49"/>
  <c r="L299" i="49"/>
  <c r="L298" i="49"/>
  <c r="L297" i="49"/>
  <c r="L296" i="49"/>
  <c r="L295" i="49"/>
  <c r="L294" i="49"/>
  <c r="L293" i="49"/>
  <c r="L292" i="49"/>
  <c r="L291" i="49"/>
  <c r="L290" i="49"/>
  <c r="L289" i="49"/>
  <c r="L288" i="49"/>
  <c r="L287" i="49"/>
  <c r="L286" i="49"/>
  <c r="L285" i="49"/>
  <c r="L284" i="49"/>
  <c r="L283" i="49"/>
  <c r="L282" i="49"/>
  <c r="L281" i="49"/>
  <c r="L280" i="49"/>
  <c r="L279" i="49"/>
  <c r="L278" i="49"/>
  <c r="L277" i="49"/>
  <c r="L276" i="49"/>
  <c r="L275" i="49"/>
  <c r="L274" i="49"/>
  <c r="L273" i="49"/>
  <c r="L272" i="49"/>
  <c r="L271" i="49"/>
  <c r="L270" i="49"/>
  <c r="L269" i="49"/>
  <c r="L268" i="49"/>
  <c r="L267" i="49"/>
  <c r="L266" i="49"/>
  <c r="L265" i="49"/>
  <c r="L264" i="49"/>
  <c r="L263" i="49"/>
  <c r="L262" i="49"/>
  <c r="L261" i="49"/>
  <c r="L260" i="49"/>
  <c r="L259" i="49"/>
  <c r="L258" i="49"/>
  <c r="L257" i="49"/>
  <c r="L256" i="49"/>
  <c r="L255" i="49"/>
  <c r="L254" i="49"/>
  <c r="L253" i="49"/>
  <c r="L252" i="49"/>
  <c r="L251" i="49"/>
  <c r="L250" i="49"/>
  <c r="L249" i="49"/>
  <c r="L248" i="49"/>
  <c r="L247" i="49"/>
  <c r="L246" i="49"/>
  <c r="L245" i="49"/>
  <c r="L244" i="49"/>
  <c r="L243" i="49"/>
  <c r="L242" i="49"/>
  <c r="L241" i="49"/>
  <c r="L240" i="49"/>
  <c r="L239" i="49"/>
  <c r="L238" i="49"/>
  <c r="L237" i="49"/>
  <c r="L236" i="49"/>
  <c r="L235" i="49"/>
  <c r="L234" i="49"/>
  <c r="L233" i="49"/>
  <c r="L232" i="49"/>
  <c r="L231" i="49"/>
  <c r="L230" i="49"/>
  <c r="L229" i="49"/>
  <c r="L228" i="49"/>
  <c r="L227" i="49"/>
  <c r="L226" i="49"/>
  <c r="L225" i="49"/>
  <c r="L224" i="49"/>
  <c r="L223" i="49"/>
  <c r="L222" i="49"/>
  <c r="L221" i="49"/>
  <c r="L220" i="49"/>
  <c r="L219" i="49"/>
  <c r="L218" i="49"/>
  <c r="L217" i="49"/>
  <c r="L216" i="49"/>
  <c r="L215" i="49"/>
  <c r="L214" i="49"/>
  <c r="L213" i="49"/>
  <c r="L212" i="49"/>
  <c r="L211" i="49"/>
  <c r="L210" i="49"/>
  <c r="L209" i="49"/>
  <c r="L208" i="49"/>
  <c r="L207" i="49"/>
  <c r="L206" i="49"/>
  <c r="L205" i="49"/>
  <c r="L204" i="49"/>
  <c r="L203" i="49"/>
  <c r="L202" i="49"/>
  <c r="L201" i="49"/>
  <c r="L200" i="49"/>
  <c r="L199" i="49"/>
  <c r="L198" i="49"/>
  <c r="L197" i="49"/>
  <c r="L196" i="49"/>
  <c r="L195" i="49"/>
  <c r="L194" i="49"/>
  <c r="L193" i="49"/>
  <c r="L192" i="49"/>
  <c r="L191" i="49"/>
  <c r="L190" i="49"/>
  <c r="L189" i="49"/>
  <c r="L188" i="49"/>
  <c r="L187" i="49"/>
  <c r="L186" i="49"/>
  <c r="L185" i="49"/>
  <c r="L184" i="49"/>
  <c r="L183" i="49"/>
  <c r="L182" i="49"/>
  <c r="L181" i="49"/>
  <c r="L180" i="49"/>
  <c r="L179" i="49"/>
  <c r="L178" i="49"/>
  <c r="L177" i="49"/>
  <c r="L176" i="49"/>
  <c r="L175" i="49"/>
  <c r="L174" i="49"/>
  <c r="L173" i="49"/>
  <c r="L172" i="49"/>
  <c r="L171" i="49"/>
  <c r="L170" i="49"/>
  <c r="L169" i="49"/>
  <c r="L168" i="49"/>
  <c r="L167" i="49"/>
  <c r="L166" i="49"/>
  <c r="L165" i="49"/>
  <c r="L164" i="49"/>
  <c r="L163" i="49"/>
  <c r="L162" i="49"/>
  <c r="L161" i="49"/>
  <c r="L160" i="49"/>
  <c r="L159" i="49"/>
  <c r="L158" i="49"/>
  <c r="L157" i="49"/>
  <c r="L156" i="49"/>
  <c r="L155" i="49"/>
  <c r="L154" i="49"/>
  <c r="L153" i="49"/>
  <c r="L152" i="49"/>
  <c r="L151" i="49"/>
  <c r="L150" i="49"/>
  <c r="L149" i="49"/>
  <c r="L148" i="49"/>
  <c r="L147" i="49"/>
  <c r="L146" i="49"/>
  <c r="L145" i="49"/>
  <c r="L144" i="49"/>
  <c r="L143" i="49"/>
  <c r="L142" i="49"/>
  <c r="L141" i="49"/>
  <c r="L140" i="49"/>
  <c r="L139" i="49"/>
  <c r="L138" i="49"/>
  <c r="L137" i="49"/>
  <c r="L136" i="49"/>
  <c r="L135" i="49"/>
  <c r="L134" i="49"/>
  <c r="L133" i="49"/>
  <c r="L132" i="49"/>
  <c r="L131" i="49"/>
  <c r="L130" i="49"/>
  <c r="L129" i="49"/>
  <c r="L128" i="49"/>
  <c r="L127" i="49"/>
  <c r="L126" i="49"/>
  <c r="L125" i="49"/>
  <c r="L124" i="49"/>
  <c r="L123" i="49"/>
  <c r="L122" i="49"/>
  <c r="L121" i="49"/>
  <c r="L120" i="49"/>
  <c r="L119" i="49"/>
  <c r="L118" i="49"/>
  <c r="L117" i="49"/>
  <c r="L116" i="49"/>
  <c r="L115" i="49"/>
  <c r="L114" i="49"/>
  <c r="L113" i="49"/>
  <c r="L112" i="49"/>
  <c r="L111" i="49"/>
  <c r="L110" i="49"/>
  <c r="L109" i="49"/>
  <c r="L108" i="49"/>
  <c r="L107" i="49"/>
  <c r="L106" i="49"/>
  <c r="L105" i="49"/>
  <c r="L104" i="49"/>
  <c r="L103" i="49"/>
  <c r="L102" i="49"/>
  <c r="L101" i="49"/>
  <c r="L100" i="49"/>
  <c r="L99" i="49"/>
  <c r="L98" i="49"/>
  <c r="L97" i="49"/>
  <c r="L96" i="49"/>
  <c r="L95" i="49"/>
  <c r="L94" i="49"/>
  <c r="L93" i="49"/>
  <c r="L92" i="49"/>
  <c r="L91" i="49"/>
  <c r="L90" i="49"/>
  <c r="L89" i="49"/>
  <c r="L88" i="49"/>
  <c r="L87" i="49"/>
  <c r="L86" i="49"/>
  <c r="L85" i="49"/>
  <c r="L84" i="49"/>
  <c r="L83" i="49"/>
  <c r="L82" i="49"/>
  <c r="L81" i="49"/>
  <c r="L80" i="49"/>
  <c r="L79" i="49"/>
  <c r="L78" i="49"/>
  <c r="L77" i="49"/>
  <c r="L76" i="49"/>
  <c r="L75" i="49"/>
  <c r="L74" i="49"/>
  <c r="L73" i="49"/>
  <c r="L72" i="49"/>
  <c r="L71" i="49"/>
  <c r="L70" i="49"/>
  <c r="L69" i="49"/>
  <c r="L68" i="49"/>
  <c r="L67" i="49"/>
  <c r="L66" i="49"/>
  <c r="L65" i="49"/>
  <c r="L64" i="49"/>
  <c r="L63" i="49"/>
  <c r="L62" i="49"/>
  <c r="L61" i="49"/>
  <c r="L60" i="49"/>
  <c r="L59" i="49"/>
  <c r="L58" i="49"/>
  <c r="L57" i="49"/>
  <c r="L56" i="49"/>
  <c r="L55" i="49"/>
  <c r="L54" i="49"/>
  <c r="L53" i="49"/>
  <c r="L52" i="49"/>
  <c r="L51" i="49"/>
  <c r="L50" i="49"/>
  <c r="L49" i="49"/>
  <c r="L48" i="49"/>
  <c r="L47" i="49"/>
  <c r="L46" i="49"/>
  <c r="L45" i="49"/>
  <c r="L44" i="49"/>
  <c r="L43" i="49"/>
  <c r="L42" i="49"/>
  <c r="L41" i="49"/>
  <c r="L40" i="49"/>
  <c r="L39" i="49"/>
  <c r="L38" i="49"/>
  <c r="L37" i="49"/>
  <c r="L36" i="49"/>
  <c r="L35" i="49"/>
  <c r="L34" i="49"/>
  <c r="L33" i="49"/>
  <c r="L32" i="49"/>
  <c r="L31" i="49"/>
  <c r="L30" i="49"/>
  <c r="L29" i="49"/>
  <c r="L28" i="49"/>
  <c r="L27" i="49"/>
  <c r="L26" i="49"/>
  <c r="L25" i="49"/>
  <c r="L24" i="49"/>
  <c r="L23" i="49"/>
  <c r="L22" i="49"/>
  <c r="L21" i="49"/>
  <c r="L20" i="49"/>
  <c r="L19" i="49"/>
  <c r="L18" i="49"/>
  <c r="L17" i="49"/>
  <c r="L16" i="49"/>
  <c r="L15" i="49"/>
  <c r="L14" i="49"/>
  <c r="L13" i="49"/>
  <c r="L12" i="49"/>
  <c r="L11" i="49"/>
  <c r="L10" i="49"/>
  <c r="L9" i="49"/>
  <c r="L8" i="49"/>
  <c r="L7" i="49"/>
  <c r="L6" i="49"/>
  <c r="L5" i="49"/>
  <c r="L4" i="49"/>
  <c r="L498" i="51"/>
  <c r="L497" i="51"/>
  <c r="L496" i="51"/>
  <c r="L495" i="51"/>
  <c r="L494" i="51"/>
  <c r="L493" i="51"/>
  <c r="L492" i="51"/>
  <c r="L491" i="51"/>
  <c r="L490" i="51"/>
  <c r="L489" i="51"/>
  <c r="L488" i="51"/>
  <c r="L487" i="51"/>
  <c r="L486" i="51"/>
  <c r="L485" i="51"/>
  <c r="L484" i="51"/>
  <c r="L483" i="51"/>
  <c r="L482" i="51"/>
  <c r="L481" i="51"/>
  <c r="L480" i="51"/>
  <c r="L479" i="51"/>
  <c r="L478" i="51"/>
  <c r="L477" i="51"/>
  <c r="L476" i="51"/>
  <c r="L475" i="51"/>
  <c r="L474" i="51"/>
  <c r="L473" i="51"/>
  <c r="L472" i="51"/>
  <c r="L471" i="51"/>
  <c r="L470" i="51"/>
  <c r="L469" i="51"/>
  <c r="L468" i="51"/>
  <c r="L467" i="51"/>
  <c r="L466" i="51"/>
  <c r="L465" i="51"/>
  <c r="L464" i="51"/>
  <c r="L463" i="51"/>
  <c r="L462" i="51"/>
  <c r="L461" i="51"/>
  <c r="L460" i="51"/>
  <c r="L459" i="51"/>
  <c r="L458" i="51"/>
  <c r="L457" i="51"/>
  <c r="L456" i="51"/>
  <c r="L455" i="51"/>
  <c r="L454" i="51"/>
  <c r="L453" i="51"/>
  <c r="L452" i="51"/>
  <c r="L451" i="51"/>
  <c r="L450" i="51"/>
  <c r="L449" i="51"/>
  <c r="L448" i="51"/>
  <c r="L447" i="51"/>
  <c r="L446" i="51"/>
  <c r="L445" i="51"/>
  <c r="L444" i="51"/>
  <c r="L443" i="51"/>
  <c r="L442" i="51"/>
  <c r="L441" i="51"/>
  <c r="L440" i="51"/>
  <c r="L439" i="51"/>
  <c r="L438" i="51"/>
  <c r="L437" i="51"/>
  <c r="L436" i="51"/>
  <c r="L435" i="51"/>
  <c r="L434" i="51"/>
  <c r="L433" i="51"/>
  <c r="L432" i="51"/>
  <c r="L431" i="51"/>
  <c r="L430" i="51"/>
  <c r="L429" i="51"/>
  <c r="L428" i="51"/>
  <c r="L427" i="51"/>
  <c r="L426" i="51"/>
  <c r="L425" i="51"/>
  <c r="L424" i="51"/>
  <c r="L423" i="51"/>
  <c r="L422" i="51"/>
  <c r="L421" i="51"/>
  <c r="L420" i="51"/>
  <c r="L419" i="51"/>
  <c r="L418" i="51"/>
  <c r="L417" i="51"/>
  <c r="L416" i="51"/>
  <c r="L415" i="51"/>
  <c r="L414" i="51"/>
  <c r="L413" i="51"/>
  <c r="L412" i="51"/>
  <c r="L411" i="51"/>
  <c r="L410" i="51"/>
  <c r="L409" i="51"/>
  <c r="L408" i="51"/>
  <c r="L407" i="51"/>
  <c r="L406" i="51"/>
  <c r="L405" i="51"/>
  <c r="L404" i="51"/>
  <c r="L403" i="51"/>
  <c r="L402" i="51"/>
  <c r="L401" i="51"/>
  <c r="L400" i="51"/>
  <c r="L399" i="51"/>
  <c r="L398" i="51"/>
  <c r="L397" i="51"/>
  <c r="L396" i="51"/>
  <c r="L395" i="51"/>
  <c r="L394" i="51"/>
  <c r="L393" i="51"/>
  <c r="L392" i="51"/>
  <c r="L391" i="51"/>
  <c r="L390" i="51"/>
  <c r="M390" i="51" s="1"/>
  <c r="L389" i="51"/>
  <c r="L388" i="51"/>
  <c r="L387" i="51"/>
  <c r="L386" i="51"/>
  <c r="M386" i="51" s="1"/>
  <c r="L385" i="51"/>
  <c r="L384" i="51"/>
  <c r="L383" i="51"/>
  <c r="L382" i="51"/>
  <c r="M382" i="51" s="1"/>
  <c r="L381" i="51"/>
  <c r="L380" i="51"/>
  <c r="L379" i="51"/>
  <c r="L378" i="51"/>
  <c r="M378" i="51" s="1"/>
  <c r="L377" i="51"/>
  <c r="L376" i="51"/>
  <c r="L375" i="51"/>
  <c r="L374" i="51"/>
  <c r="M374" i="51" s="1"/>
  <c r="L373" i="51"/>
  <c r="L372" i="51"/>
  <c r="L371" i="51"/>
  <c r="L370" i="51"/>
  <c r="M370" i="51" s="1"/>
  <c r="L369" i="51"/>
  <c r="L368" i="51"/>
  <c r="L367" i="51"/>
  <c r="L366" i="51"/>
  <c r="M366" i="51" s="1"/>
  <c r="L365" i="51"/>
  <c r="L364" i="51"/>
  <c r="L363" i="51"/>
  <c r="L362" i="51"/>
  <c r="M362" i="51" s="1"/>
  <c r="L361" i="51"/>
  <c r="L360" i="51"/>
  <c r="L359" i="51"/>
  <c r="L358" i="51"/>
  <c r="M358" i="51" s="1"/>
  <c r="L357" i="51"/>
  <c r="L356" i="51"/>
  <c r="L355" i="51"/>
  <c r="L354" i="51"/>
  <c r="M354" i="51" s="1"/>
  <c r="L353" i="51"/>
  <c r="L352" i="51"/>
  <c r="L351" i="51"/>
  <c r="L350" i="51"/>
  <c r="M350" i="51" s="1"/>
  <c r="L349" i="51"/>
  <c r="L348" i="51"/>
  <c r="L347" i="51"/>
  <c r="L346" i="51"/>
  <c r="M346" i="51" s="1"/>
  <c r="L345" i="51"/>
  <c r="L344" i="51"/>
  <c r="L343" i="51"/>
  <c r="L342" i="51"/>
  <c r="M342" i="51" s="1"/>
  <c r="L341" i="51"/>
  <c r="L340" i="51"/>
  <c r="L339" i="51"/>
  <c r="L338" i="51"/>
  <c r="M338" i="51" s="1"/>
  <c r="L337" i="51"/>
  <c r="L336" i="51"/>
  <c r="L335" i="51"/>
  <c r="L334" i="51"/>
  <c r="M334" i="51" s="1"/>
  <c r="L333" i="51"/>
  <c r="L332" i="51"/>
  <c r="L331" i="51"/>
  <c r="L330" i="51"/>
  <c r="M330" i="51" s="1"/>
  <c r="L329" i="51"/>
  <c r="L328" i="51"/>
  <c r="L327" i="51"/>
  <c r="L326" i="51"/>
  <c r="M326" i="51" s="1"/>
  <c r="L325" i="51"/>
  <c r="L324" i="51"/>
  <c r="L323" i="51"/>
  <c r="L322" i="51"/>
  <c r="M322" i="51" s="1"/>
  <c r="L321" i="51"/>
  <c r="L320" i="51"/>
  <c r="L319" i="51"/>
  <c r="L318" i="51"/>
  <c r="M318" i="51" s="1"/>
  <c r="L317" i="51"/>
  <c r="L316" i="51"/>
  <c r="L315" i="51"/>
  <c r="L314" i="51"/>
  <c r="M314" i="51" s="1"/>
  <c r="L313" i="51"/>
  <c r="L312" i="51"/>
  <c r="L311" i="51"/>
  <c r="L310" i="51"/>
  <c r="M310" i="51" s="1"/>
  <c r="L309" i="51"/>
  <c r="L308" i="51"/>
  <c r="L307" i="51"/>
  <c r="L306" i="51"/>
  <c r="M306" i="51" s="1"/>
  <c r="L305" i="51"/>
  <c r="L304" i="51"/>
  <c r="L303" i="51"/>
  <c r="L302" i="51"/>
  <c r="M302" i="51" s="1"/>
  <c r="L301" i="51"/>
  <c r="L300" i="51"/>
  <c r="L299" i="51"/>
  <c r="L298" i="51"/>
  <c r="M298" i="51" s="1"/>
  <c r="L297" i="51"/>
  <c r="L296" i="51"/>
  <c r="L295" i="51"/>
  <c r="L294" i="51"/>
  <c r="M294" i="51" s="1"/>
  <c r="L293" i="51"/>
  <c r="L292" i="51"/>
  <c r="L291" i="51"/>
  <c r="L290" i="51"/>
  <c r="M290" i="51" s="1"/>
  <c r="L289" i="51"/>
  <c r="L288" i="51"/>
  <c r="L287" i="51"/>
  <c r="L286" i="51"/>
  <c r="M286" i="51" s="1"/>
  <c r="L285" i="51"/>
  <c r="L284" i="51"/>
  <c r="L283" i="51"/>
  <c r="L282" i="51"/>
  <c r="M282" i="51" s="1"/>
  <c r="L281" i="51"/>
  <c r="L280" i="51"/>
  <c r="L279" i="51"/>
  <c r="L278" i="51"/>
  <c r="M278" i="51" s="1"/>
  <c r="L277" i="51"/>
  <c r="L276" i="51"/>
  <c r="L275" i="51"/>
  <c r="L274" i="51"/>
  <c r="M274" i="51" s="1"/>
  <c r="L273" i="51"/>
  <c r="L272" i="51"/>
  <c r="L271" i="51"/>
  <c r="L270" i="51"/>
  <c r="M270" i="51" s="1"/>
  <c r="L269" i="51"/>
  <c r="L268" i="51"/>
  <c r="L267" i="51"/>
  <c r="L266" i="51"/>
  <c r="M266" i="51" s="1"/>
  <c r="L265" i="51"/>
  <c r="L264" i="51"/>
  <c r="L263" i="51"/>
  <c r="L262" i="51"/>
  <c r="M262" i="51" s="1"/>
  <c r="L261" i="51"/>
  <c r="L260" i="51"/>
  <c r="L259" i="51"/>
  <c r="L258" i="51"/>
  <c r="M258" i="51" s="1"/>
  <c r="L257" i="51"/>
  <c r="L256" i="51"/>
  <c r="L255" i="51"/>
  <c r="L254" i="51"/>
  <c r="M254" i="51" s="1"/>
  <c r="L253" i="51"/>
  <c r="L252" i="51"/>
  <c r="L251" i="51"/>
  <c r="L250" i="51"/>
  <c r="M250" i="51" s="1"/>
  <c r="L249" i="51"/>
  <c r="L248" i="51"/>
  <c r="L247" i="51"/>
  <c r="L246" i="51"/>
  <c r="M246" i="51" s="1"/>
  <c r="L245" i="51"/>
  <c r="L244" i="51"/>
  <c r="L243" i="51"/>
  <c r="L242" i="51"/>
  <c r="M242" i="51" s="1"/>
  <c r="L241" i="51"/>
  <c r="L240" i="51"/>
  <c r="L239" i="51"/>
  <c r="L238" i="51"/>
  <c r="M238" i="51" s="1"/>
  <c r="L237" i="51"/>
  <c r="L236" i="51"/>
  <c r="L235" i="51"/>
  <c r="L234" i="51"/>
  <c r="M234" i="51" s="1"/>
  <c r="L233" i="51"/>
  <c r="L232" i="51"/>
  <c r="L231" i="51"/>
  <c r="L230" i="51"/>
  <c r="M230" i="51" s="1"/>
  <c r="L229" i="51"/>
  <c r="L228" i="51"/>
  <c r="L227" i="51"/>
  <c r="L226" i="51"/>
  <c r="M226" i="51" s="1"/>
  <c r="L225" i="51"/>
  <c r="L224" i="51"/>
  <c r="L223" i="51"/>
  <c r="L222" i="51"/>
  <c r="M222" i="51" s="1"/>
  <c r="L221" i="51"/>
  <c r="L220" i="51"/>
  <c r="L219" i="51"/>
  <c r="L218" i="51"/>
  <c r="M218" i="51" s="1"/>
  <c r="L217" i="51"/>
  <c r="L216" i="51"/>
  <c r="L215" i="51"/>
  <c r="L214" i="51"/>
  <c r="M214" i="51" s="1"/>
  <c r="L213" i="51"/>
  <c r="L212" i="51"/>
  <c r="L211" i="51"/>
  <c r="L210" i="51"/>
  <c r="M210" i="51" s="1"/>
  <c r="L209" i="51"/>
  <c r="L208" i="51"/>
  <c r="L207" i="51"/>
  <c r="L206" i="51"/>
  <c r="M206" i="51" s="1"/>
  <c r="L205" i="51"/>
  <c r="L204" i="51"/>
  <c r="L203" i="51"/>
  <c r="L202" i="51"/>
  <c r="M202" i="51" s="1"/>
  <c r="L201" i="51"/>
  <c r="L200" i="51"/>
  <c r="L199" i="51"/>
  <c r="L198" i="51"/>
  <c r="M198" i="51" s="1"/>
  <c r="L197" i="51"/>
  <c r="L196" i="51"/>
  <c r="L195" i="51"/>
  <c r="L194" i="51"/>
  <c r="M194" i="51" s="1"/>
  <c r="L193" i="51"/>
  <c r="L192" i="51"/>
  <c r="L191" i="51"/>
  <c r="L190" i="51"/>
  <c r="M190" i="51" s="1"/>
  <c r="L189" i="51"/>
  <c r="L188" i="51"/>
  <c r="L187" i="51"/>
  <c r="L186" i="51"/>
  <c r="M186" i="51" s="1"/>
  <c r="L185" i="51"/>
  <c r="L184" i="51"/>
  <c r="L183" i="51"/>
  <c r="L182" i="51"/>
  <c r="M182" i="51" s="1"/>
  <c r="L181" i="51"/>
  <c r="L180" i="51"/>
  <c r="L179" i="51"/>
  <c r="L178" i="51"/>
  <c r="M178" i="51" s="1"/>
  <c r="L177" i="51"/>
  <c r="L176" i="51"/>
  <c r="L175" i="51"/>
  <c r="L174" i="51"/>
  <c r="M174" i="51" s="1"/>
  <c r="L173" i="51"/>
  <c r="L172" i="51"/>
  <c r="L171" i="51"/>
  <c r="L170" i="51"/>
  <c r="M170" i="51" s="1"/>
  <c r="L169" i="51"/>
  <c r="L168" i="51"/>
  <c r="L167" i="51"/>
  <c r="L166" i="51"/>
  <c r="M166" i="51" s="1"/>
  <c r="L165" i="51"/>
  <c r="L164" i="51"/>
  <c r="L163" i="51"/>
  <c r="L162" i="51"/>
  <c r="M162" i="51" s="1"/>
  <c r="L161" i="51"/>
  <c r="L160" i="51"/>
  <c r="L159" i="51"/>
  <c r="L158" i="51"/>
  <c r="M158" i="51" s="1"/>
  <c r="L157" i="51"/>
  <c r="L156" i="51"/>
  <c r="L155" i="51"/>
  <c r="L154" i="51"/>
  <c r="M154" i="51" s="1"/>
  <c r="L153" i="51"/>
  <c r="L152" i="51"/>
  <c r="L151" i="51"/>
  <c r="L150" i="51"/>
  <c r="M150" i="51" s="1"/>
  <c r="L149" i="51"/>
  <c r="L148" i="51"/>
  <c r="L147" i="51"/>
  <c r="L146" i="51"/>
  <c r="M146" i="51" s="1"/>
  <c r="L145" i="51"/>
  <c r="L144" i="51"/>
  <c r="L143" i="51"/>
  <c r="L142" i="51"/>
  <c r="M142" i="51" s="1"/>
  <c r="L141" i="51"/>
  <c r="L140" i="51"/>
  <c r="L139" i="51"/>
  <c r="L138" i="51"/>
  <c r="M138" i="51" s="1"/>
  <c r="L137" i="51"/>
  <c r="L136" i="51"/>
  <c r="L135" i="51"/>
  <c r="L134" i="51"/>
  <c r="M134" i="51" s="1"/>
  <c r="L133" i="51"/>
  <c r="L132" i="51"/>
  <c r="L131" i="51"/>
  <c r="L130" i="51"/>
  <c r="M130" i="51" s="1"/>
  <c r="L129" i="51"/>
  <c r="L128" i="51"/>
  <c r="L127" i="51"/>
  <c r="L126" i="51"/>
  <c r="M126" i="51" s="1"/>
  <c r="L125" i="51"/>
  <c r="L124" i="51"/>
  <c r="L123" i="51"/>
  <c r="L122" i="51"/>
  <c r="M122" i="51" s="1"/>
  <c r="L121" i="51"/>
  <c r="L120" i="51"/>
  <c r="L119" i="51"/>
  <c r="L118" i="51"/>
  <c r="M118" i="51" s="1"/>
  <c r="L117" i="51"/>
  <c r="L116" i="51"/>
  <c r="L115" i="51"/>
  <c r="L114" i="51"/>
  <c r="M114" i="51" s="1"/>
  <c r="L113" i="51"/>
  <c r="L112" i="51"/>
  <c r="L111" i="51"/>
  <c r="L110" i="51"/>
  <c r="M110" i="51" s="1"/>
  <c r="L109" i="51"/>
  <c r="L108" i="51"/>
  <c r="L107" i="51"/>
  <c r="L106" i="51"/>
  <c r="M106" i="51" s="1"/>
  <c r="L105" i="51"/>
  <c r="L104" i="51"/>
  <c r="L103" i="51"/>
  <c r="L102" i="51"/>
  <c r="M102" i="51" s="1"/>
  <c r="L101" i="51"/>
  <c r="L100" i="51"/>
  <c r="L99" i="51"/>
  <c r="L98" i="51"/>
  <c r="M98" i="51" s="1"/>
  <c r="L97" i="51"/>
  <c r="L96" i="51"/>
  <c r="L95" i="51"/>
  <c r="L94" i="51"/>
  <c r="M94" i="51" s="1"/>
  <c r="L93" i="51"/>
  <c r="L92" i="51"/>
  <c r="L91" i="51"/>
  <c r="L90" i="51"/>
  <c r="M90" i="51" s="1"/>
  <c r="L89" i="51"/>
  <c r="L88" i="51"/>
  <c r="L87" i="51"/>
  <c r="L86" i="51"/>
  <c r="M86" i="51" s="1"/>
  <c r="L85" i="51"/>
  <c r="L84" i="51"/>
  <c r="L83" i="51"/>
  <c r="L82" i="51"/>
  <c r="M82" i="51" s="1"/>
  <c r="L81" i="51"/>
  <c r="L80" i="51"/>
  <c r="L79" i="51"/>
  <c r="L78" i="51"/>
  <c r="M78" i="51" s="1"/>
  <c r="L77" i="51"/>
  <c r="L76" i="51"/>
  <c r="L75" i="51"/>
  <c r="L74" i="51"/>
  <c r="M74" i="51" s="1"/>
  <c r="L73" i="51"/>
  <c r="L72" i="51"/>
  <c r="L71" i="51"/>
  <c r="L70" i="51"/>
  <c r="M70" i="51" s="1"/>
  <c r="L69" i="51"/>
  <c r="L68" i="51"/>
  <c r="L67" i="51"/>
  <c r="L66" i="51"/>
  <c r="M66" i="51" s="1"/>
  <c r="L65" i="51"/>
  <c r="L64" i="51"/>
  <c r="L63" i="51"/>
  <c r="L62" i="51"/>
  <c r="M62" i="51" s="1"/>
  <c r="L61" i="51"/>
  <c r="L60" i="51"/>
  <c r="L59" i="51"/>
  <c r="L58" i="51"/>
  <c r="M58" i="51" s="1"/>
  <c r="L57" i="51"/>
  <c r="L56" i="51"/>
  <c r="L55" i="51"/>
  <c r="L54" i="51"/>
  <c r="M54" i="51" s="1"/>
  <c r="L53" i="51"/>
  <c r="L52" i="51"/>
  <c r="L51" i="51"/>
  <c r="L50" i="51"/>
  <c r="M50" i="51" s="1"/>
  <c r="L49" i="51"/>
  <c r="L48" i="51"/>
  <c r="L47" i="51"/>
  <c r="L46" i="51"/>
  <c r="M46" i="51" s="1"/>
  <c r="L45" i="51"/>
  <c r="L44" i="51"/>
  <c r="L43" i="51"/>
  <c r="L42" i="51"/>
  <c r="M42" i="51" s="1"/>
  <c r="L41" i="51"/>
  <c r="L40" i="51"/>
  <c r="L39" i="51"/>
  <c r="L38" i="51"/>
  <c r="M38" i="51" s="1"/>
  <c r="L37" i="51"/>
  <c r="L36" i="51"/>
  <c r="L35" i="51"/>
  <c r="L34" i="51"/>
  <c r="M34" i="51" s="1"/>
  <c r="L33" i="51"/>
  <c r="L32" i="51"/>
  <c r="L31" i="51"/>
  <c r="L30" i="51"/>
  <c r="M30" i="51" s="1"/>
  <c r="L29" i="51"/>
  <c r="L28" i="51"/>
  <c r="L27" i="51"/>
  <c r="L26" i="51"/>
  <c r="M26" i="51" s="1"/>
  <c r="L25" i="51"/>
  <c r="L24" i="51"/>
  <c r="L23" i="51"/>
  <c r="L22" i="51"/>
  <c r="M22" i="51" s="1"/>
  <c r="L21" i="51"/>
  <c r="L20" i="51"/>
  <c r="L19" i="51"/>
  <c r="L18" i="51"/>
  <c r="M18" i="51" s="1"/>
  <c r="L17" i="51"/>
  <c r="L16" i="51"/>
  <c r="L15" i="51"/>
  <c r="L14" i="51"/>
  <c r="M14" i="51" s="1"/>
  <c r="L13" i="51"/>
  <c r="L12" i="51"/>
  <c r="L11" i="51"/>
  <c r="L10" i="51"/>
  <c r="M10" i="51" s="1"/>
  <c r="L9" i="51"/>
  <c r="L8" i="51"/>
  <c r="L7" i="51"/>
  <c r="L6" i="51"/>
  <c r="M6" i="51" s="1"/>
  <c r="L5" i="51"/>
  <c r="M5" i="51" s="1"/>
  <c r="L4" i="51"/>
  <c r="L498" i="53"/>
  <c r="L497" i="53"/>
  <c r="M497" i="53" s="1"/>
  <c r="L496" i="53"/>
  <c r="L495" i="53"/>
  <c r="L494" i="53"/>
  <c r="L493" i="53"/>
  <c r="L492" i="53"/>
  <c r="L491" i="53"/>
  <c r="L490" i="53"/>
  <c r="L489" i="53"/>
  <c r="M489" i="53" s="1"/>
  <c r="L488" i="53"/>
  <c r="L487" i="53"/>
  <c r="L486" i="53"/>
  <c r="L485" i="53"/>
  <c r="M485" i="53" s="1"/>
  <c r="L484" i="53"/>
  <c r="L483" i="53"/>
  <c r="L482" i="53"/>
  <c r="L481" i="53"/>
  <c r="M481" i="53" s="1"/>
  <c r="L480" i="53"/>
  <c r="L479" i="53"/>
  <c r="L478" i="53"/>
  <c r="L477" i="53"/>
  <c r="L476" i="53"/>
  <c r="L475" i="53"/>
  <c r="L474" i="53"/>
  <c r="L473" i="53"/>
  <c r="M473" i="53" s="1"/>
  <c r="L472" i="53"/>
  <c r="L471" i="53"/>
  <c r="L470" i="53"/>
  <c r="L469" i="53"/>
  <c r="M469" i="53" s="1"/>
  <c r="L468" i="53"/>
  <c r="L467" i="53"/>
  <c r="L466" i="53"/>
  <c r="L465" i="53"/>
  <c r="M465" i="53" s="1"/>
  <c r="L464" i="53"/>
  <c r="L463" i="53"/>
  <c r="L462" i="53"/>
  <c r="L461" i="53"/>
  <c r="M461" i="53" s="1"/>
  <c r="L460" i="53"/>
  <c r="L459" i="53"/>
  <c r="L458" i="53"/>
  <c r="L457" i="53"/>
  <c r="M457" i="53" s="1"/>
  <c r="L456" i="53"/>
  <c r="L455" i="53"/>
  <c r="L454" i="53"/>
  <c r="L453" i="53"/>
  <c r="M453" i="53" s="1"/>
  <c r="L452" i="53"/>
  <c r="L451" i="53"/>
  <c r="L450" i="53"/>
  <c r="L449" i="53"/>
  <c r="M449" i="53" s="1"/>
  <c r="L448" i="53"/>
  <c r="L447" i="53"/>
  <c r="L446" i="53"/>
  <c r="L445" i="53"/>
  <c r="M445" i="53" s="1"/>
  <c r="L444" i="53"/>
  <c r="L443" i="53"/>
  <c r="L442" i="53"/>
  <c r="L441" i="53"/>
  <c r="M441" i="53" s="1"/>
  <c r="L440" i="53"/>
  <c r="L439" i="53"/>
  <c r="L438" i="53"/>
  <c r="L437" i="53"/>
  <c r="M437" i="53" s="1"/>
  <c r="L436" i="53"/>
  <c r="L435" i="53"/>
  <c r="L434" i="53"/>
  <c r="L433" i="53"/>
  <c r="M433" i="53" s="1"/>
  <c r="L432" i="53"/>
  <c r="L431" i="53"/>
  <c r="L430" i="53"/>
  <c r="L429" i="53"/>
  <c r="M429" i="53" s="1"/>
  <c r="L428" i="53"/>
  <c r="L427" i="53"/>
  <c r="L426" i="53"/>
  <c r="L425" i="53"/>
  <c r="M425" i="53" s="1"/>
  <c r="L424" i="53"/>
  <c r="L423" i="53"/>
  <c r="L422" i="53"/>
  <c r="L421" i="53"/>
  <c r="M421" i="53" s="1"/>
  <c r="L420" i="53"/>
  <c r="L419" i="53"/>
  <c r="L418" i="53"/>
  <c r="L417" i="53"/>
  <c r="M417" i="53" s="1"/>
  <c r="L416" i="53"/>
  <c r="L415" i="53"/>
  <c r="L414" i="53"/>
  <c r="L413" i="53"/>
  <c r="L412" i="53"/>
  <c r="L411" i="53"/>
  <c r="L410" i="53"/>
  <c r="L409" i="53"/>
  <c r="M409" i="53" s="1"/>
  <c r="L408" i="53"/>
  <c r="L407" i="53"/>
  <c r="L406" i="53"/>
  <c r="L405" i="53"/>
  <c r="M405" i="53" s="1"/>
  <c r="L404" i="53"/>
  <c r="L403" i="53"/>
  <c r="L402" i="53"/>
  <c r="L401" i="53"/>
  <c r="M401" i="53" s="1"/>
  <c r="L400" i="53"/>
  <c r="L399" i="53"/>
  <c r="L398" i="53"/>
  <c r="L397" i="53"/>
  <c r="M397" i="53" s="1"/>
  <c r="L396" i="53"/>
  <c r="L395" i="53"/>
  <c r="L394" i="53"/>
  <c r="L393" i="53"/>
  <c r="M393" i="53" s="1"/>
  <c r="L392" i="53"/>
  <c r="L391" i="53"/>
  <c r="L390" i="53"/>
  <c r="L389" i="53"/>
  <c r="M389" i="53" s="1"/>
  <c r="L388" i="53"/>
  <c r="L387" i="53"/>
  <c r="L386" i="53"/>
  <c r="L385" i="53"/>
  <c r="M385" i="53" s="1"/>
  <c r="L384" i="53"/>
  <c r="L383" i="53"/>
  <c r="L382" i="53"/>
  <c r="L381" i="53"/>
  <c r="M381" i="53" s="1"/>
  <c r="L380" i="53"/>
  <c r="L379" i="53"/>
  <c r="L378" i="53"/>
  <c r="L377" i="53"/>
  <c r="M377" i="53" s="1"/>
  <c r="L376" i="53"/>
  <c r="L375" i="53"/>
  <c r="L374" i="53"/>
  <c r="L373" i="53"/>
  <c r="M373" i="53" s="1"/>
  <c r="L372" i="53"/>
  <c r="L371" i="53"/>
  <c r="L370" i="53"/>
  <c r="L369" i="53"/>
  <c r="M369" i="53" s="1"/>
  <c r="L368" i="53"/>
  <c r="L367" i="53"/>
  <c r="L366" i="53"/>
  <c r="L365" i="53"/>
  <c r="M365" i="53" s="1"/>
  <c r="L364" i="53"/>
  <c r="L363" i="53"/>
  <c r="L362" i="53"/>
  <c r="L361" i="53"/>
  <c r="M361" i="53" s="1"/>
  <c r="L360" i="53"/>
  <c r="L359" i="53"/>
  <c r="L358" i="53"/>
  <c r="L357" i="53"/>
  <c r="M357" i="53" s="1"/>
  <c r="L356" i="53"/>
  <c r="L355" i="53"/>
  <c r="L354" i="53"/>
  <c r="L353" i="53"/>
  <c r="M353" i="53" s="1"/>
  <c r="L352" i="53"/>
  <c r="L351" i="53"/>
  <c r="L350" i="53"/>
  <c r="L349" i="53"/>
  <c r="L348" i="53"/>
  <c r="L347" i="53"/>
  <c r="L346" i="53"/>
  <c r="L345" i="53"/>
  <c r="M345" i="53" s="1"/>
  <c r="L344" i="53"/>
  <c r="L343" i="53"/>
  <c r="L342" i="53"/>
  <c r="L341" i="53"/>
  <c r="M341" i="53" s="1"/>
  <c r="L340" i="53"/>
  <c r="L339" i="53"/>
  <c r="L338" i="53"/>
  <c r="L337" i="53"/>
  <c r="M337" i="53" s="1"/>
  <c r="L336" i="53"/>
  <c r="L335" i="53"/>
  <c r="L334" i="53"/>
  <c r="L333" i="53"/>
  <c r="M333" i="53" s="1"/>
  <c r="L332" i="53"/>
  <c r="L331" i="53"/>
  <c r="L330" i="53"/>
  <c r="L329" i="53"/>
  <c r="M329" i="53" s="1"/>
  <c r="L328" i="53"/>
  <c r="L327" i="53"/>
  <c r="L326" i="53"/>
  <c r="L325" i="53"/>
  <c r="M325" i="53" s="1"/>
  <c r="L324" i="53"/>
  <c r="L323" i="53"/>
  <c r="L322" i="53"/>
  <c r="L321" i="53"/>
  <c r="M321" i="53" s="1"/>
  <c r="L320" i="53"/>
  <c r="L319" i="53"/>
  <c r="L318" i="53"/>
  <c r="L317" i="53"/>
  <c r="M317" i="53" s="1"/>
  <c r="L316" i="53"/>
  <c r="L315" i="53"/>
  <c r="L314" i="53"/>
  <c r="L313" i="53"/>
  <c r="M313" i="53" s="1"/>
  <c r="L312" i="53"/>
  <c r="L311" i="53"/>
  <c r="L310" i="53"/>
  <c r="L309" i="53"/>
  <c r="M309" i="53" s="1"/>
  <c r="L308" i="53"/>
  <c r="L307" i="53"/>
  <c r="L306" i="53"/>
  <c r="L305" i="53"/>
  <c r="M305" i="53" s="1"/>
  <c r="L304" i="53"/>
  <c r="L303" i="53"/>
  <c r="L302" i="53"/>
  <c r="L301" i="53"/>
  <c r="M301" i="53" s="1"/>
  <c r="L300" i="53"/>
  <c r="L299" i="53"/>
  <c r="L298" i="53"/>
  <c r="L297" i="53"/>
  <c r="M297" i="53" s="1"/>
  <c r="L296" i="53"/>
  <c r="L295" i="53"/>
  <c r="L294" i="53"/>
  <c r="L293" i="53"/>
  <c r="M293" i="53" s="1"/>
  <c r="L292" i="53"/>
  <c r="L291" i="53"/>
  <c r="L290" i="53"/>
  <c r="L289" i="53"/>
  <c r="M289" i="53" s="1"/>
  <c r="L288" i="53"/>
  <c r="L287" i="53"/>
  <c r="L286" i="53"/>
  <c r="L285" i="53"/>
  <c r="L284" i="53"/>
  <c r="L283" i="53"/>
  <c r="L282" i="53"/>
  <c r="L281" i="53"/>
  <c r="M281" i="53" s="1"/>
  <c r="L280" i="53"/>
  <c r="L279" i="53"/>
  <c r="L278" i="53"/>
  <c r="L277" i="53"/>
  <c r="M277" i="53" s="1"/>
  <c r="L276" i="53"/>
  <c r="L275" i="53"/>
  <c r="L274" i="53"/>
  <c r="L273" i="53"/>
  <c r="M273" i="53" s="1"/>
  <c r="L272" i="53"/>
  <c r="L271" i="53"/>
  <c r="L270" i="53"/>
  <c r="L269" i="53"/>
  <c r="M269" i="53" s="1"/>
  <c r="L268" i="53"/>
  <c r="L267" i="53"/>
  <c r="L266" i="53"/>
  <c r="L265" i="53"/>
  <c r="M265" i="53" s="1"/>
  <c r="L264" i="53"/>
  <c r="L263" i="53"/>
  <c r="L262" i="53"/>
  <c r="L261" i="53"/>
  <c r="M261" i="53" s="1"/>
  <c r="L260" i="53"/>
  <c r="L259" i="53"/>
  <c r="L258" i="53"/>
  <c r="L257" i="53"/>
  <c r="M257" i="53" s="1"/>
  <c r="L256" i="53"/>
  <c r="L255" i="53"/>
  <c r="L254" i="53"/>
  <c r="L253" i="53"/>
  <c r="M253" i="53" s="1"/>
  <c r="L252" i="53"/>
  <c r="L251" i="53"/>
  <c r="L250" i="53"/>
  <c r="L249" i="53"/>
  <c r="M249" i="53" s="1"/>
  <c r="L248" i="53"/>
  <c r="L247" i="53"/>
  <c r="L246" i="53"/>
  <c r="L245" i="53"/>
  <c r="M245" i="53" s="1"/>
  <c r="L244" i="53"/>
  <c r="L243" i="53"/>
  <c r="L242" i="53"/>
  <c r="L241" i="53"/>
  <c r="M241" i="53" s="1"/>
  <c r="L240" i="53"/>
  <c r="L239" i="53"/>
  <c r="L238" i="53"/>
  <c r="L237" i="53"/>
  <c r="M237" i="53" s="1"/>
  <c r="L236" i="53"/>
  <c r="L235" i="53"/>
  <c r="L234" i="53"/>
  <c r="L233" i="53"/>
  <c r="M233" i="53" s="1"/>
  <c r="L232" i="53"/>
  <c r="L231" i="53"/>
  <c r="L230" i="53"/>
  <c r="L229" i="53"/>
  <c r="M229" i="53" s="1"/>
  <c r="L228" i="53"/>
  <c r="L227" i="53"/>
  <c r="L226" i="53"/>
  <c r="L225" i="53"/>
  <c r="M225" i="53" s="1"/>
  <c r="L224" i="53"/>
  <c r="L223" i="53"/>
  <c r="L222" i="53"/>
  <c r="L221" i="53"/>
  <c r="L220" i="53"/>
  <c r="L219" i="53"/>
  <c r="L218" i="53"/>
  <c r="L217" i="53"/>
  <c r="M217" i="53" s="1"/>
  <c r="L216" i="53"/>
  <c r="L215" i="53"/>
  <c r="L214" i="53"/>
  <c r="L213" i="53"/>
  <c r="M213" i="53" s="1"/>
  <c r="L212" i="53"/>
  <c r="L211" i="53"/>
  <c r="L210" i="53"/>
  <c r="L209" i="53"/>
  <c r="M209" i="53" s="1"/>
  <c r="L208" i="53"/>
  <c r="L207" i="53"/>
  <c r="L206" i="53"/>
  <c r="L205" i="53"/>
  <c r="M205" i="53" s="1"/>
  <c r="L204" i="53"/>
  <c r="L203" i="53"/>
  <c r="L202" i="53"/>
  <c r="L201" i="53"/>
  <c r="M201" i="53" s="1"/>
  <c r="L200" i="53"/>
  <c r="L199" i="53"/>
  <c r="L198" i="53"/>
  <c r="L197" i="53"/>
  <c r="M197" i="53" s="1"/>
  <c r="L196" i="53"/>
  <c r="L195" i="53"/>
  <c r="L194" i="53"/>
  <c r="L193" i="53"/>
  <c r="M193" i="53" s="1"/>
  <c r="L192" i="53"/>
  <c r="L191" i="53"/>
  <c r="L190" i="53"/>
  <c r="L189" i="53"/>
  <c r="M189" i="53" s="1"/>
  <c r="L188" i="53"/>
  <c r="L187" i="53"/>
  <c r="L186" i="53"/>
  <c r="L185" i="53"/>
  <c r="M185" i="53" s="1"/>
  <c r="L184" i="53"/>
  <c r="L183" i="53"/>
  <c r="L182" i="53"/>
  <c r="L181" i="53"/>
  <c r="M181" i="53" s="1"/>
  <c r="L180" i="53"/>
  <c r="L179" i="53"/>
  <c r="L178" i="53"/>
  <c r="L177" i="53"/>
  <c r="M177" i="53" s="1"/>
  <c r="L176" i="53"/>
  <c r="L175" i="53"/>
  <c r="L174" i="53"/>
  <c r="L173" i="53"/>
  <c r="M173" i="53" s="1"/>
  <c r="L172" i="53"/>
  <c r="L171" i="53"/>
  <c r="L170" i="53"/>
  <c r="L169" i="53"/>
  <c r="M169" i="53" s="1"/>
  <c r="L168" i="53"/>
  <c r="L167" i="53"/>
  <c r="L166" i="53"/>
  <c r="L165" i="53"/>
  <c r="M165" i="53" s="1"/>
  <c r="L164" i="53"/>
  <c r="L163" i="53"/>
  <c r="L162" i="53"/>
  <c r="L161" i="53"/>
  <c r="M161" i="53" s="1"/>
  <c r="L160" i="53"/>
  <c r="L159" i="53"/>
  <c r="L158" i="53"/>
  <c r="L157" i="53"/>
  <c r="L156" i="53"/>
  <c r="L155" i="53"/>
  <c r="L154" i="53"/>
  <c r="L153" i="53"/>
  <c r="M153" i="53" s="1"/>
  <c r="L152" i="53"/>
  <c r="L151" i="53"/>
  <c r="L150" i="53"/>
  <c r="L149" i="53"/>
  <c r="M149" i="53" s="1"/>
  <c r="L148" i="53"/>
  <c r="L147" i="53"/>
  <c r="L146" i="53"/>
  <c r="L145" i="53"/>
  <c r="M145" i="53" s="1"/>
  <c r="L144" i="53"/>
  <c r="L143" i="53"/>
  <c r="L142" i="53"/>
  <c r="L141" i="53"/>
  <c r="M141" i="53" s="1"/>
  <c r="L140" i="53"/>
  <c r="L139" i="53"/>
  <c r="L138" i="53"/>
  <c r="L137" i="53"/>
  <c r="M137" i="53" s="1"/>
  <c r="L136" i="53"/>
  <c r="L135" i="53"/>
  <c r="L134" i="53"/>
  <c r="L133" i="53"/>
  <c r="M133" i="53" s="1"/>
  <c r="L132" i="53"/>
  <c r="L131" i="53"/>
  <c r="L130" i="53"/>
  <c r="L129" i="53"/>
  <c r="M129" i="53" s="1"/>
  <c r="L128" i="53"/>
  <c r="L127" i="53"/>
  <c r="L126" i="53"/>
  <c r="L125" i="53"/>
  <c r="M125" i="53" s="1"/>
  <c r="L124" i="53"/>
  <c r="L123" i="53"/>
  <c r="L122" i="53"/>
  <c r="L121" i="53"/>
  <c r="M121" i="53" s="1"/>
  <c r="L120" i="53"/>
  <c r="L119" i="53"/>
  <c r="L118" i="53"/>
  <c r="L117" i="53"/>
  <c r="M117" i="53" s="1"/>
  <c r="L116" i="53"/>
  <c r="L115" i="53"/>
  <c r="L114" i="53"/>
  <c r="L113" i="53"/>
  <c r="M113" i="53" s="1"/>
  <c r="L112" i="53"/>
  <c r="L111" i="53"/>
  <c r="L110" i="53"/>
  <c r="L109" i="53"/>
  <c r="M109" i="53" s="1"/>
  <c r="L108" i="53"/>
  <c r="L107" i="53"/>
  <c r="L106" i="53"/>
  <c r="L105" i="53"/>
  <c r="M105" i="53" s="1"/>
  <c r="L104" i="53"/>
  <c r="L103" i="53"/>
  <c r="L102" i="53"/>
  <c r="L101" i="53"/>
  <c r="M101" i="53" s="1"/>
  <c r="L100" i="53"/>
  <c r="L99" i="53"/>
  <c r="L98" i="53"/>
  <c r="L97" i="53"/>
  <c r="M97" i="53" s="1"/>
  <c r="L96" i="53"/>
  <c r="L95" i="53"/>
  <c r="L94" i="53"/>
  <c r="L93" i="53"/>
  <c r="L92" i="53"/>
  <c r="L91" i="53"/>
  <c r="L90" i="53"/>
  <c r="L89" i="53"/>
  <c r="M89" i="53" s="1"/>
  <c r="L88" i="53"/>
  <c r="L87" i="53"/>
  <c r="L86" i="53"/>
  <c r="L85" i="53"/>
  <c r="M85" i="53" s="1"/>
  <c r="L84" i="53"/>
  <c r="L83" i="53"/>
  <c r="L82" i="53"/>
  <c r="L81" i="53"/>
  <c r="M81" i="53" s="1"/>
  <c r="L80" i="53"/>
  <c r="L79" i="53"/>
  <c r="L78" i="53"/>
  <c r="L77" i="53"/>
  <c r="M77" i="53" s="1"/>
  <c r="L76" i="53"/>
  <c r="L75" i="53"/>
  <c r="L74" i="53"/>
  <c r="L73" i="53"/>
  <c r="M73" i="53" s="1"/>
  <c r="L72" i="53"/>
  <c r="L71" i="53"/>
  <c r="L70" i="53"/>
  <c r="L69" i="53"/>
  <c r="M69" i="53" s="1"/>
  <c r="L68" i="53"/>
  <c r="L67" i="53"/>
  <c r="L66" i="53"/>
  <c r="L65" i="53"/>
  <c r="M65" i="53" s="1"/>
  <c r="L64" i="53"/>
  <c r="L63" i="53"/>
  <c r="L62" i="53"/>
  <c r="L61" i="53"/>
  <c r="M61" i="53" s="1"/>
  <c r="L60" i="53"/>
  <c r="L59" i="53"/>
  <c r="L58" i="53"/>
  <c r="L57" i="53"/>
  <c r="M57" i="53" s="1"/>
  <c r="L56" i="53"/>
  <c r="L55" i="53"/>
  <c r="L54" i="53"/>
  <c r="L53" i="53"/>
  <c r="M53" i="53" s="1"/>
  <c r="L52" i="53"/>
  <c r="L51" i="53"/>
  <c r="L50" i="53"/>
  <c r="L49" i="53"/>
  <c r="M49" i="53" s="1"/>
  <c r="L48" i="53"/>
  <c r="L47" i="53"/>
  <c r="L46" i="53"/>
  <c r="L45" i="53"/>
  <c r="M45" i="53" s="1"/>
  <c r="L44" i="53"/>
  <c r="L43" i="53"/>
  <c r="L42" i="53"/>
  <c r="L41" i="53"/>
  <c r="M41" i="53" s="1"/>
  <c r="L40" i="53"/>
  <c r="L39" i="53"/>
  <c r="L38" i="53"/>
  <c r="L37" i="53"/>
  <c r="M37" i="53" s="1"/>
  <c r="L36" i="53"/>
  <c r="L35" i="53"/>
  <c r="L34" i="53"/>
  <c r="L33" i="53"/>
  <c r="M33" i="53" s="1"/>
  <c r="L32" i="53"/>
  <c r="L31" i="53"/>
  <c r="L30" i="53"/>
  <c r="L29" i="53"/>
  <c r="L28" i="53"/>
  <c r="L27" i="53"/>
  <c r="L26" i="53"/>
  <c r="L25" i="53"/>
  <c r="M25" i="53" s="1"/>
  <c r="L24" i="53"/>
  <c r="L23" i="53"/>
  <c r="L22" i="53"/>
  <c r="L21" i="53"/>
  <c r="M21" i="53" s="1"/>
  <c r="L20" i="53"/>
  <c r="L19" i="53"/>
  <c r="L18" i="53"/>
  <c r="L17" i="53"/>
  <c r="M17" i="53" s="1"/>
  <c r="L16" i="53"/>
  <c r="L15" i="53"/>
  <c r="L14" i="53"/>
  <c r="L13" i="53"/>
  <c r="M13" i="53" s="1"/>
  <c r="L12" i="53"/>
  <c r="L11" i="53"/>
  <c r="L10" i="53"/>
  <c r="L9" i="53"/>
  <c r="M9" i="53" s="1"/>
  <c r="L8" i="53"/>
  <c r="L7" i="53"/>
  <c r="L6" i="53"/>
  <c r="L5" i="53"/>
  <c r="M5" i="53" s="1"/>
  <c r="L4" i="53"/>
  <c r="L498" i="55"/>
  <c r="L497" i="55"/>
  <c r="L496" i="55"/>
  <c r="M496" i="55" s="1"/>
  <c r="L495" i="55"/>
  <c r="L494" i="55"/>
  <c r="L493" i="55"/>
  <c r="L492" i="55"/>
  <c r="M492" i="55" s="1"/>
  <c r="L491" i="55"/>
  <c r="L490" i="55"/>
  <c r="L489" i="55"/>
  <c r="L488" i="55"/>
  <c r="M488" i="55" s="1"/>
  <c r="L487" i="55"/>
  <c r="L486" i="55"/>
  <c r="L485" i="55"/>
  <c r="L484" i="55"/>
  <c r="M484" i="55" s="1"/>
  <c r="L483" i="55"/>
  <c r="L482" i="55"/>
  <c r="L481" i="55"/>
  <c r="L480" i="55"/>
  <c r="M480" i="55" s="1"/>
  <c r="L479" i="55"/>
  <c r="L478" i="55"/>
  <c r="L477" i="55"/>
  <c r="L476" i="55"/>
  <c r="M476" i="55" s="1"/>
  <c r="L475" i="55"/>
  <c r="L474" i="55"/>
  <c r="L473" i="55"/>
  <c r="L472" i="55"/>
  <c r="M472" i="55" s="1"/>
  <c r="L471" i="55"/>
  <c r="L470" i="55"/>
  <c r="L469" i="55"/>
  <c r="L468" i="55"/>
  <c r="M468" i="55" s="1"/>
  <c r="L467" i="55"/>
  <c r="L466" i="55"/>
  <c r="L465" i="55"/>
  <c r="L464" i="55"/>
  <c r="M464" i="55" s="1"/>
  <c r="L463" i="55"/>
  <c r="L462" i="55"/>
  <c r="L461" i="55"/>
  <c r="L460" i="55"/>
  <c r="M460" i="55" s="1"/>
  <c r="L459" i="55"/>
  <c r="L458" i="55"/>
  <c r="L457" i="55"/>
  <c r="L456" i="55"/>
  <c r="M456" i="55" s="1"/>
  <c r="L455" i="55"/>
  <c r="L454" i="55"/>
  <c r="L453" i="55"/>
  <c r="L452" i="55"/>
  <c r="M452" i="55" s="1"/>
  <c r="L451" i="55"/>
  <c r="L450" i="55"/>
  <c r="L449" i="55"/>
  <c r="L448" i="55"/>
  <c r="M448" i="55" s="1"/>
  <c r="L447" i="55"/>
  <c r="L446" i="55"/>
  <c r="L445" i="55"/>
  <c r="L444" i="55"/>
  <c r="L443" i="55"/>
  <c r="L442" i="55"/>
  <c r="L441" i="55"/>
  <c r="L440" i="55"/>
  <c r="M440" i="55" s="1"/>
  <c r="L439" i="55"/>
  <c r="L438" i="55"/>
  <c r="L437" i="55"/>
  <c r="L436" i="55"/>
  <c r="M436" i="55" s="1"/>
  <c r="L435" i="55"/>
  <c r="L434" i="55"/>
  <c r="L433" i="55"/>
  <c r="L432" i="55"/>
  <c r="M432" i="55" s="1"/>
  <c r="L431" i="55"/>
  <c r="L430" i="55"/>
  <c r="L429" i="55"/>
  <c r="L428" i="55"/>
  <c r="M428" i="55" s="1"/>
  <c r="L427" i="55"/>
  <c r="L426" i="55"/>
  <c r="L425" i="55"/>
  <c r="L424" i="55"/>
  <c r="M424" i="55" s="1"/>
  <c r="L423" i="55"/>
  <c r="L422" i="55"/>
  <c r="L421" i="55"/>
  <c r="L420" i="55"/>
  <c r="M420" i="55" s="1"/>
  <c r="L419" i="55"/>
  <c r="L418" i="55"/>
  <c r="L417" i="55"/>
  <c r="L416" i="55"/>
  <c r="M416" i="55" s="1"/>
  <c r="L415" i="55"/>
  <c r="L414" i="55"/>
  <c r="L413" i="55"/>
  <c r="L412" i="55"/>
  <c r="M412" i="55" s="1"/>
  <c r="L411" i="55"/>
  <c r="L410" i="55"/>
  <c r="L409" i="55"/>
  <c r="L408" i="55"/>
  <c r="M408" i="55" s="1"/>
  <c r="L407" i="55"/>
  <c r="L406" i="55"/>
  <c r="L405" i="55"/>
  <c r="L404" i="55"/>
  <c r="M404" i="55" s="1"/>
  <c r="L403" i="55"/>
  <c r="L402" i="55"/>
  <c r="L401" i="55"/>
  <c r="L400" i="55"/>
  <c r="M400" i="55" s="1"/>
  <c r="L399" i="55"/>
  <c r="L398" i="55"/>
  <c r="L397" i="55"/>
  <c r="L396" i="55"/>
  <c r="M396" i="55" s="1"/>
  <c r="L395" i="55"/>
  <c r="L394" i="55"/>
  <c r="L393" i="55"/>
  <c r="L392" i="55"/>
  <c r="M392" i="55" s="1"/>
  <c r="L391" i="55"/>
  <c r="L390" i="55"/>
  <c r="L389" i="55"/>
  <c r="L388" i="55"/>
  <c r="M388" i="55" s="1"/>
  <c r="L387" i="55"/>
  <c r="L386" i="55"/>
  <c r="L385" i="55"/>
  <c r="L384" i="55"/>
  <c r="M384" i="55" s="1"/>
  <c r="L383" i="55"/>
  <c r="L382" i="55"/>
  <c r="L381" i="55"/>
  <c r="L380" i="55"/>
  <c r="L379" i="55"/>
  <c r="L378" i="55"/>
  <c r="L377" i="55"/>
  <c r="L376" i="55"/>
  <c r="M376" i="55" s="1"/>
  <c r="L375" i="55"/>
  <c r="L374" i="55"/>
  <c r="L373" i="55"/>
  <c r="L372" i="55"/>
  <c r="M372" i="55" s="1"/>
  <c r="L371" i="55"/>
  <c r="L370" i="55"/>
  <c r="L369" i="55"/>
  <c r="L368" i="55"/>
  <c r="M368" i="55" s="1"/>
  <c r="L367" i="55"/>
  <c r="L366" i="55"/>
  <c r="L365" i="55"/>
  <c r="L364" i="55"/>
  <c r="M364" i="55" s="1"/>
  <c r="L363" i="55"/>
  <c r="L362" i="55"/>
  <c r="L361" i="55"/>
  <c r="L360" i="55"/>
  <c r="M360" i="55" s="1"/>
  <c r="L359" i="55"/>
  <c r="L358" i="55"/>
  <c r="L357" i="55"/>
  <c r="L356" i="55"/>
  <c r="M356" i="55" s="1"/>
  <c r="L355" i="55"/>
  <c r="L354" i="55"/>
  <c r="L353" i="55"/>
  <c r="L352" i="55"/>
  <c r="M352" i="55" s="1"/>
  <c r="L351" i="55"/>
  <c r="L350" i="55"/>
  <c r="L349" i="55"/>
  <c r="L348" i="55"/>
  <c r="M348" i="55" s="1"/>
  <c r="L347" i="55"/>
  <c r="L346" i="55"/>
  <c r="L345" i="55"/>
  <c r="L344" i="55"/>
  <c r="M344" i="55" s="1"/>
  <c r="L343" i="55"/>
  <c r="L342" i="55"/>
  <c r="L341" i="55"/>
  <c r="L340" i="55"/>
  <c r="M340" i="55" s="1"/>
  <c r="L339" i="55"/>
  <c r="L338" i="55"/>
  <c r="L337" i="55"/>
  <c r="L336" i="55"/>
  <c r="M336" i="55" s="1"/>
  <c r="L335" i="55"/>
  <c r="L334" i="55"/>
  <c r="L333" i="55"/>
  <c r="L332" i="55"/>
  <c r="M332" i="55" s="1"/>
  <c r="L331" i="55"/>
  <c r="L330" i="55"/>
  <c r="L329" i="55"/>
  <c r="L328" i="55"/>
  <c r="M328" i="55" s="1"/>
  <c r="L327" i="55"/>
  <c r="L326" i="55"/>
  <c r="L325" i="55"/>
  <c r="L324" i="55"/>
  <c r="M324" i="55" s="1"/>
  <c r="L323" i="55"/>
  <c r="L322" i="55"/>
  <c r="L321" i="55"/>
  <c r="L320" i="55"/>
  <c r="M320" i="55" s="1"/>
  <c r="L319" i="55"/>
  <c r="L318" i="55"/>
  <c r="L317" i="55"/>
  <c r="L316" i="55"/>
  <c r="L315" i="55"/>
  <c r="L314" i="55"/>
  <c r="L313" i="55"/>
  <c r="L312" i="55"/>
  <c r="M312" i="55" s="1"/>
  <c r="L311" i="55"/>
  <c r="L310" i="55"/>
  <c r="L309" i="55"/>
  <c r="L308" i="55"/>
  <c r="M308" i="55" s="1"/>
  <c r="L307" i="55"/>
  <c r="L306" i="55"/>
  <c r="L305" i="55"/>
  <c r="L304" i="55"/>
  <c r="M304" i="55" s="1"/>
  <c r="L303" i="55"/>
  <c r="L302" i="55"/>
  <c r="L301" i="55"/>
  <c r="L300" i="55"/>
  <c r="M300" i="55" s="1"/>
  <c r="L299" i="55"/>
  <c r="L298" i="55"/>
  <c r="L297" i="55"/>
  <c r="L296" i="55"/>
  <c r="M296" i="55" s="1"/>
  <c r="L295" i="55"/>
  <c r="L294" i="55"/>
  <c r="L293" i="55"/>
  <c r="L292" i="55"/>
  <c r="M292" i="55" s="1"/>
  <c r="L291" i="55"/>
  <c r="L290" i="55"/>
  <c r="L289" i="55"/>
  <c r="L288" i="55"/>
  <c r="M288" i="55" s="1"/>
  <c r="L287" i="55"/>
  <c r="L286" i="55"/>
  <c r="L285" i="55"/>
  <c r="L284" i="55"/>
  <c r="M284" i="55" s="1"/>
  <c r="L283" i="55"/>
  <c r="L282" i="55"/>
  <c r="L281" i="55"/>
  <c r="L280" i="55"/>
  <c r="M280" i="55" s="1"/>
  <c r="L279" i="55"/>
  <c r="L278" i="55"/>
  <c r="L277" i="55"/>
  <c r="L276" i="55"/>
  <c r="M276" i="55" s="1"/>
  <c r="L275" i="55"/>
  <c r="L274" i="55"/>
  <c r="L273" i="55"/>
  <c r="L272" i="55"/>
  <c r="M272" i="55" s="1"/>
  <c r="L271" i="55"/>
  <c r="L270" i="55"/>
  <c r="L269" i="55"/>
  <c r="L268" i="55"/>
  <c r="M268" i="55" s="1"/>
  <c r="L267" i="55"/>
  <c r="L266" i="55"/>
  <c r="L265" i="55"/>
  <c r="L264" i="55"/>
  <c r="M264" i="55" s="1"/>
  <c r="L263" i="55"/>
  <c r="L262" i="55"/>
  <c r="L261" i="55"/>
  <c r="L260" i="55"/>
  <c r="M260" i="55" s="1"/>
  <c r="L259" i="55"/>
  <c r="L258" i="55"/>
  <c r="L257" i="55"/>
  <c r="L256" i="55"/>
  <c r="M256" i="55" s="1"/>
  <c r="L255" i="55"/>
  <c r="L254" i="55"/>
  <c r="L253" i="55"/>
  <c r="L252" i="55"/>
  <c r="L251" i="55"/>
  <c r="L250" i="55"/>
  <c r="L249" i="55"/>
  <c r="L248" i="55"/>
  <c r="M248" i="55" s="1"/>
  <c r="L247" i="55"/>
  <c r="L246" i="55"/>
  <c r="L245" i="55"/>
  <c r="L244" i="55"/>
  <c r="M244" i="55" s="1"/>
  <c r="L243" i="55"/>
  <c r="L242" i="55"/>
  <c r="L241" i="55"/>
  <c r="L240" i="55"/>
  <c r="M240" i="55" s="1"/>
  <c r="L239" i="55"/>
  <c r="L238" i="55"/>
  <c r="L237" i="55"/>
  <c r="L236" i="55"/>
  <c r="M236" i="55" s="1"/>
  <c r="L235" i="55"/>
  <c r="L234" i="55"/>
  <c r="L233" i="55"/>
  <c r="L232" i="55"/>
  <c r="M232" i="55" s="1"/>
  <c r="L231" i="55"/>
  <c r="L230" i="55"/>
  <c r="L229" i="55"/>
  <c r="L228" i="55"/>
  <c r="M228" i="55" s="1"/>
  <c r="L227" i="55"/>
  <c r="L226" i="55"/>
  <c r="L225" i="55"/>
  <c r="L224" i="55"/>
  <c r="M224" i="55" s="1"/>
  <c r="L223" i="55"/>
  <c r="L222" i="55"/>
  <c r="L221" i="55"/>
  <c r="L220" i="55"/>
  <c r="M220" i="55" s="1"/>
  <c r="L219" i="55"/>
  <c r="L218" i="55"/>
  <c r="L217" i="55"/>
  <c r="L216" i="55"/>
  <c r="M216" i="55" s="1"/>
  <c r="L215" i="55"/>
  <c r="L214" i="55"/>
  <c r="L213" i="55"/>
  <c r="L212" i="55"/>
  <c r="M212" i="55" s="1"/>
  <c r="L211" i="55"/>
  <c r="L210" i="55"/>
  <c r="L209" i="55"/>
  <c r="L208" i="55"/>
  <c r="M208" i="55" s="1"/>
  <c r="L207" i="55"/>
  <c r="L206" i="55"/>
  <c r="L205" i="55"/>
  <c r="L204" i="55"/>
  <c r="M204" i="55" s="1"/>
  <c r="L203" i="55"/>
  <c r="L202" i="55"/>
  <c r="L201" i="55"/>
  <c r="L200" i="55"/>
  <c r="M200" i="55" s="1"/>
  <c r="L199" i="55"/>
  <c r="L198" i="55"/>
  <c r="L197" i="55"/>
  <c r="L196" i="55"/>
  <c r="M196" i="55" s="1"/>
  <c r="L195" i="55"/>
  <c r="L194" i="55"/>
  <c r="L193" i="55"/>
  <c r="L192" i="55"/>
  <c r="M192" i="55" s="1"/>
  <c r="L191" i="55"/>
  <c r="L190" i="55"/>
  <c r="L189" i="55"/>
  <c r="L188" i="55"/>
  <c r="L187" i="55"/>
  <c r="L186" i="55"/>
  <c r="L185" i="55"/>
  <c r="L184" i="55"/>
  <c r="M184" i="55" s="1"/>
  <c r="L183" i="55"/>
  <c r="L182" i="55"/>
  <c r="L181" i="55"/>
  <c r="L180" i="55"/>
  <c r="M180" i="55" s="1"/>
  <c r="L179" i="55"/>
  <c r="L178" i="55"/>
  <c r="L177" i="55"/>
  <c r="L176" i="55"/>
  <c r="M176" i="55" s="1"/>
  <c r="L175" i="55"/>
  <c r="L174" i="55"/>
  <c r="L173" i="55"/>
  <c r="L172" i="55"/>
  <c r="M172" i="55" s="1"/>
  <c r="L171" i="55"/>
  <c r="L170" i="55"/>
  <c r="L169" i="55"/>
  <c r="L168" i="55"/>
  <c r="M168" i="55" s="1"/>
  <c r="L167" i="55"/>
  <c r="L166" i="55"/>
  <c r="L165" i="55"/>
  <c r="L164" i="55"/>
  <c r="M164" i="55" s="1"/>
  <c r="L163" i="55"/>
  <c r="L162" i="55"/>
  <c r="L161" i="55"/>
  <c r="L160" i="55"/>
  <c r="M160" i="55" s="1"/>
  <c r="L159" i="55"/>
  <c r="L158" i="55"/>
  <c r="L157" i="55"/>
  <c r="L156" i="55"/>
  <c r="M156" i="55" s="1"/>
  <c r="L155" i="55"/>
  <c r="L154" i="55"/>
  <c r="L153" i="55"/>
  <c r="L152" i="55"/>
  <c r="M152" i="55" s="1"/>
  <c r="L151" i="55"/>
  <c r="L150" i="55"/>
  <c r="L149" i="55"/>
  <c r="L148" i="55"/>
  <c r="M148" i="55" s="1"/>
  <c r="L147" i="55"/>
  <c r="L146" i="55"/>
  <c r="L145" i="55"/>
  <c r="L144" i="55"/>
  <c r="M144" i="55" s="1"/>
  <c r="L143" i="55"/>
  <c r="L142" i="55"/>
  <c r="L141" i="55"/>
  <c r="L140" i="55"/>
  <c r="M140" i="55" s="1"/>
  <c r="L139" i="55"/>
  <c r="L138" i="55"/>
  <c r="L137" i="55"/>
  <c r="L136" i="55"/>
  <c r="M136" i="55" s="1"/>
  <c r="L135" i="55"/>
  <c r="L134" i="55"/>
  <c r="L133" i="55"/>
  <c r="L132" i="55"/>
  <c r="M132" i="55" s="1"/>
  <c r="L131" i="55"/>
  <c r="L130" i="55"/>
  <c r="L129" i="55"/>
  <c r="L128" i="55"/>
  <c r="M128" i="55" s="1"/>
  <c r="L127" i="55"/>
  <c r="L126" i="55"/>
  <c r="L125" i="55"/>
  <c r="L124" i="55"/>
  <c r="L123" i="55"/>
  <c r="L122" i="55"/>
  <c r="L121" i="55"/>
  <c r="L120" i="55"/>
  <c r="M120" i="55" s="1"/>
  <c r="L119" i="55"/>
  <c r="L118" i="55"/>
  <c r="L117" i="55"/>
  <c r="L116" i="55"/>
  <c r="M116" i="55" s="1"/>
  <c r="L115" i="55"/>
  <c r="L114" i="55"/>
  <c r="L113" i="55"/>
  <c r="L112" i="55"/>
  <c r="M112" i="55" s="1"/>
  <c r="L111" i="55"/>
  <c r="L110" i="55"/>
  <c r="L109" i="55"/>
  <c r="L108" i="55"/>
  <c r="M108" i="55" s="1"/>
  <c r="L107" i="55"/>
  <c r="L106" i="55"/>
  <c r="L105" i="55"/>
  <c r="L104" i="55"/>
  <c r="M104" i="55" s="1"/>
  <c r="L103" i="55"/>
  <c r="L102" i="55"/>
  <c r="L101" i="55"/>
  <c r="L100" i="55"/>
  <c r="M100" i="55" s="1"/>
  <c r="L99" i="55"/>
  <c r="L98" i="55"/>
  <c r="L97" i="55"/>
  <c r="L96" i="55"/>
  <c r="M96" i="55" s="1"/>
  <c r="L95" i="55"/>
  <c r="L94" i="55"/>
  <c r="L93" i="55"/>
  <c r="L92" i="55"/>
  <c r="M92" i="55" s="1"/>
  <c r="L91" i="55"/>
  <c r="L90" i="55"/>
  <c r="L89" i="55"/>
  <c r="L88" i="55"/>
  <c r="M88" i="55" s="1"/>
  <c r="L87" i="55"/>
  <c r="L86" i="55"/>
  <c r="L85" i="55"/>
  <c r="L84" i="55"/>
  <c r="M84" i="55" s="1"/>
  <c r="L83" i="55"/>
  <c r="L82" i="55"/>
  <c r="L81" i="55"/>
  <c r="L80" i="55"/>
  <c r="M80" i="55" s="1"/>
  <c r="L79" i="55"/>
  <c r="L78" i="55"/>
  <c r="L77" i="55"/>
  <c r="L76" i="55"/>
  <c r="M76" i="55" s="1"/>
  <c r="L75" i="55"/>
  <c r="L74" i="55"/>
  <c r="L73" i="55"/>
  <c r="L72" i="55"/>
  <c r="M72" i="55" s="1"/>
  <c r="L71" i="55"/>
  <c r="L70" i="55"/>
  <c r="L69" i="55"/>
  <c r="L68" i="55"/>
  <c r="M68" i="55" s="1"/>
  <c r="L67" i="55"/>
  <c r="L66" i="55"/>
  <c r="L65" i="55"/>
  <c r="L64" i="55"/>
  <c r="M64" i="55" s="1"/>
  <c r="L63" i="55"/>
  <c r="L62" i="55"/>
  <c r="L61" i="55"/>
  <c r="L60" i="55"/>
  <c r="L59" i="55"/>
  <c r="L58" i="55"/>
  <c r="L57" i="55"/>
  <c r="L56" i="55"/>
  <c r="M56" i="55" s="1"/>
  <c r="L55" i="55"/>
  <c r="L54" i="55"/>
  <c r="L53" i="55"/>
  <c r="L52" i="55"/>
  <c r="M52" i="55" s="1"/>
  <c r="L51" i="55"/>
  <c r="L50" i="55"/>
  <c r="L49" i="55"/>
  <c r="L48" i="55"/>
  <c r="M48" i="55" s="1"/>
  <c r="L47" i="55"/>
  <c r="L46" i="55"/>
  <c r="L45" i="55"/>
  <c r="L44" i="55"/>
  <c r="M44" i="55" s="1"/>
  <c r="L43" i="55"/>
  <c r="L42" i="55"/>
  <c r="L41" i="55"/>
  <c r="L40" i="55"/>
  <c r="M40" i="55" s="1"/>
  <c r="L39" i="55"/>
  <c r="L38" i="55"/>
  <c r="L37" i="55"/>
  <c r="L36" i="55"/>
  <c r="M36" i="55" s="1"/>
  <c r="L35" i="55"/>
  <c r="L34" i="55"/>
  <c r="L33" i="55"/>
  <c r="L32" i="55"/>
  <c r="M32" i="55" s="1"/>
  <c r="L31" i="55"/>
  <c r="L30" i="55"/>
  <c r="L29" i="55"/>
  <c r="L28" i="55"/>
  <c r="M28" i="55" s="1"/>
  <c r="L27" i="55"/>
  <c r="L26" i="55"/>
  <c r="L25" i="55"/>
  <c r="L24" i="55"/>
  <c r="M24" i="55" s="1"/>
  <c r="L23" i="55"/>
  <c r="L22" i="55"/>
  <c r="L21" i="55"/>
  <c r="L20" i="55"/>
  <c r="M20" i="55" s="1"/>
  <c r="L19" i="55"/>
  <c r="L18" i="55"/>
  <c r="L17" i="55"/>
  <c r="L16" i="55"/>
  <c r="M16" i="55" s="1"/>
  <c r="L15" i="55"/>
  <c r="L14" i="55"/>
  <c r="L13" i="55"/>
  <c r="L12" i="55"/>
  <c r="M12" i="55" s="1"/>
  <c r="L11" i="55"/>
  <c r="L10" i="55"/>
  <c r="L9" i="55"/>
  <c r="L8" i="55"/>
  <c r="M8" i="55" s="1"/>
  <c r="L7" i="55"/>
  <c r="M7" i="55" s="1"/>
  <c r="L6" i="55"/>
  <c r="L5" i="55"/>
  <c r="L4" i="55"/>
  <c r="L498" i="57"/>
  <c r="L497" i="57"/>
  <c r="L496" i="57"/>
  <c r="L495" i="57"/>
  <c r="M495" i="57" s="1"/>
  <c r="L494" i="57"/>
  <c r="L493" i="57"/>
  <c r="L492" i="57"/>
  <c r="L491" i="57"/>
  <c r="M491" i="57" s="1"/>
  <c r="L490" i="57"/>
  <c r="L489" i="57"/>
  <c r="L488" i="57"/>
  <c r="L487" i="57"/>
  <c r="M487" i="57" s="1"/>
  <c r="L486" i="57"/>
  <c r="L485" i="57"/>
  <c r="L484" i="57"/>
  <c r="L483" i="57"/>
  <c r="L482" i="57"/>
  <c r="L481" i="57"/>
  <c r="L480" i="57"/>
  <c r="L479" i="57"/>
  <c r="M479" i="57" s="1"/>
  <c r="L478" i="57"/>
  <c r="L477" i="57"/>
  <c r="L476" i="57"/>
  <c r="L475" i="57"/>
  <c r="M475" i="57" s="1"/>
  <c r="L474" i="57"/>
  <c r="L473" i="57"/>
  <c r="L472" i="57"/>
  <c r="L471" i="57"/>
  <c r="L470" i="57"/>
  <c r="L469" i="57"/>
  <c r="L468" i="57"/>
  <c r="L467" i="57"/>
  <c r="M467" i="57" s="1"/>
  <c r="L466" i="57"/>
  <c r="L465" i="57"/>
  <c r="L464" i="57"/>
  <c r="L463" i="57"/>
  <c r="M463" i="57" s="1"/>
  <c r="L462" i="57"/>
  <c r="L461" i="57"/>
  <c r="L460" i="57"/>
  <c r="L459" i="57"/>
  <c r="L458" i="57"/>
  <c r="L457" i="57"/>
  <c r="L456" i="57"/>
  <c r="L455" i="57"/>
  <c r="M455" i="57" s="1"/>
  <c r="L454" i="57"/>
  <c r="L453" i="57"/>
  <c r="L452" i="57"/>
  <c r="L451" i="57"/>
  <c r="M451" i="57" s="1"/>
  <c r="L450" i="57"/>
  <c r="L449" i="57"/>
  <c r="L448" i="57"/>
  <c r="L447" i="57"/>
  <c r="M447" i="57" s="1"/>
  <c r="L446" i="57"/>
  <c r="L445" i="57"/>
  <c r="L444" i="57"/>
  <c r="L443" i="57"/>
  <c r="M443" i="57" s="1"/>
  <c r="L442" i="57"/>
  <c r="L441" i="57"/>
  <c r="L440" i="57"/>
  <c r="L439" i="57"/>
  <c r="M439" i="57" s="1"/>
  <c r="L438" i="57"/>
  <c r="L437" i="57"/>
  <c r="L436" i="57"/>
  <c r="L435" i="57"/>
  <c r="M435" i="57" s="1"/>
  <c r="L434" i="57"/>
  <c r="L433" i="57"/>
  <c r="L432" i="57"/>
  <c r="L431" i="57"/>
  <c r="M431" i="57" s="1"/>
  <c r="L430" i="57"/>
  <c r="L429" i="57"/>
  <c r="L428" i="57"/>
  <c r="L427" i="57"/>
  <c r="M427" i="57" s="1"/>
  <c r="L426" i="57"/>
  <c r="L425" i="57"/>
  <c r="L424" i="57"/>
  <c r="L423" i="57"/>
  <c r="M423" i="57" s="1"/>
  <c r="L422" i="57"/>
  <c r="L421" i="57"/>
  <c r="L420" i="57"/>
  <c r="L419" i="57"/>
  <c r="L418" i="57"/>
  <c r="L417" i="57"/>
  <c r="L416" i="57"/>
  <c r="L415" i="57"/>
  <c r="M415" i="57" s="1"/>
  <c r="L414" i="57"/>
  <c r="L413" i="57"/>
  <c r="L412" i="57"/>
  <c r="L411" i="57"/>
  <c r="M411" i="57" s="1"/>
  <c r="L410" i="57"/>
  <c r="L409" i="57"/>
  <c r="L408" i="57"/>
  <c r="L407" i="57"/>
  <c r="L406" i="57"/>
  <c r="L405" i="57"/>
  <c r="L404" i="57"/>
  <c r="L403" i="57"/>
  <c r="M403" i="57" s="1"/>
  <c r="L402" i="57"/>
  <c r="L401" i="57"/>
  <c r="L400" i="57"/>
  <c r="L399" i="57"/>
  <c r="M399" i="57" s="1"/>
  <c r="L398" i="57"/>
  <c r="L397" i="57"/>
  <c r="L396" i="57"/>
  <c r="L395" i="57"/>
  <c r="L394" i="57"/>
  <c r="L393" i="57"/>
  <c r="L392" i="57"/>
  <c r="L391" i="57"/>
  <c r="M391" i="57" s="1"/>
  <c r="L390" i="57"/>
  <c r="L389" i="57"/>
  <c r="L388" i="57"/>
  <c r="L387" i="57"/>
  <c r="M387" i="57" s="1"/>
  <c r="L386" i="57"/>
  <c r="L385" i="57"/>
  <c r="L384" i="57"/>
  <c r="L383" i="57"/>
  <c r="M383" i="57" s="1"/>
  <c r="L382" i="57"/>
  <c r="L381" i="57"/>
  <c r="L380" i="57"/>
  <c r="L379" i="57"/>
  <c r="M379" i="57" s="1"/>
  <c r="L378" i="57"/>
  <c r="L377" i="57"/>
  <c r="L376" i="57"/>
  <c r="L375" i="57"/>
  <c r="M375" i="57" s="1"/>
  <c r="L374" i="57"/>
  <c r="L373" i="57"/>
  <c r="L372" i="57"/>
  <c r="L371" i="57"/>
  <c r="M371" i="57" s="1"/>
  <c r="L370" i="57"/>
  <c r="L369" i="57"/>
  <c r="L368" i="57"/>
  <c r="L367" i="57"/>
  <c r="M367" i="57" s="1"/>
  <c r="L366" i="57"/>
  <c r="L365" i="57"/>
  <c r="L364" i="57"/>
  <c r="L363" i="57"/>
  <c r="M363" i="57" s="1"/>
  <c r="L362" i="57"/>
  <c r="L361" i="57"/>
  <c r="L360" i="57"/>
  <c r="L359" i="57"/>
  <c r="M359" i="57" s="1"/>
  <c r="L358" i="57"/>
  <c r="L357" i="57"/>
  <c r="L356" i="57"/>
  <c r="L355" i="57"/>
  <c r="L354" i="57"/>
  <c r="L353" i="57"/>
  <c r="L352" i="57"/>
  <c r="L351" i="57"/>
  <c r="M351" i="57" s="1"/>
  <c r="L350" i="57"/>
  <c r="L349" i="57"/>
  <c r="L348" i="57"/>
  <c r="L347" i="57"/>
  <c r="M347" i="57" s="1"/>
  <c r="L346" i="57"/>
  <c r="L345" i="57"/>
  <c r="L344" i="57"/>
  <c r="L343" i="57"/>
  <c r="M343" i="57" s="1"/>
  <c r="L342" i="57"/>
  <c r="L341" i="57"/>
  <c r="L340" i="57"/>
  <c r="L339" i="57"/>
  <c r="M339" i="57" s="1"/>
  <c r="L338" i="57"/>
  <c r="L337" i="57"/>
  <c r="L336" i="57"/>
  <c r="L335" i="57"/>
  <c r="M335" i="57" s="1"/>
  <c r="L334" i="57"/>
  <c r="L333" i="57"/>
  <c r="L332" i="57"/>
  <c r="L331" i="57"/>
  <c r="M331" i="57" s="1"/>
  <c r="L330" i="57"/>
  <c r="L329" i="57"/>
  <c r="L328" i="57"/>
  <c r="L327" i="57"/>
  <c r="M327" i="57" s="1"/>
  <c r="L326" i="57"/>
  <c r="L325" i="57"/>
  <c r="L324" i="57"/>
  <c r="L323" i="57"/>
  <c r="L322" i="57"/>
  <c r="L321" i="57"/>
  <c r="L320" i="57"/>
  <c r="L319" i="57"/>
  <c r="M319" i="57" s="1"/>
  <c r="L318" i="57"/>
  <c r="L317" i="57"/>
  <c r="L316" i="57"/>
  <c r="L315" i="57"/>
  <c r="M315" i="57" s="1"/>
  <c r="L314" i="57"/>
  <c r="L313" i="57"/>
  <c r="L312" i="57"/>
  <c r="L311" i="57"/>
  <c r="M311" i="57" s="1"/>
  <c r="L310" i="57"/>
  <c r="L309" i="57"/>
  <c r="L308" i="57"/>
  <c r="L307" i="57"/>
  <c r="M307" i="57" s="1"/>
  <c r="L306" i="57"/>
  <c r="L305" i="57"/>
  <c r="L304" i="57"/>
  <c r="L303" i="57"/>
  <c r="M303" i="57" s="1"/>
  <c r="L302" i="57"/>
  <c r="L301" i="57"/>
  <c r="L300" i="57"/>
  <c r="L299" i="57"/>
  <c r="M299" i="57" s="1"/>
  <c r="L298" i="57"/>
  <c r="L297" i="57"/>
  <c r="L296" i="57"/>
  <c r="L295" i="57"/>
  <c r="M295" i="57" s="1"/>
  <c r="L294" i="57"/>
  <c r="L293" i="57"/>
  <c r="L292" i="57"/>
  <c r="L291" i="57"/>
  <c r="L290" i="57"/>
  <c r="L289" i="57"/>
  <c r="L288" i="57"/>
  <c r="L287" i="57"/>
  <c r="M287" i="57" s="1"/>
  <c r="L286" i="57"/>
  <c r="L285" i="57"/>
  <c r="L284" i="57"/>
  <c r="L283" i="57"/>
  <c r="M283" i="57" s="1"/>
  <c r="L282" i="57"/>
  <c r="L281" i="57"/>
  <c r="L280" i="57"/>
  <c r="L279" i="57"/>
  <c r="M279" i="57" s="1"/>
  <c r="L278" i="57"/>
  <c r="L277" i="57"/>
  <c r="L276" i="57"/>
  <c r="L275" i="57"/>
  <c r="M275" i="57" s="1"/>
  <c r="L274" i="57"/>
  <c r="L273" i="57"/>
  <c r="L272" i="57"/>
  <c r="L271" i="57"/>
  <c r="M271" i="57" s="1"/>
  <c r="L270" i="57"/>
  <c r="L269" i="57"/>
  <c r="L268" i="57"/>
  <c r="L267" i="57"/>
  <c r="M267" i="57" s="1"/>
  <c r="L266" i="57"/>
  <c r="L265" i="57"/>
  <c r="L264" i="57"/>
  <c r="L263" i="57"/>
  <c r="M263" i="57" s="1"/>
  <c r="L262" i="57"/>
  <c r="L261" i="57"/>
  <c r="L260" i="57"/>
  <c r="L259" i="57"/>
  <c r="L258" i="57"/>
  <c r="L257" i="57"/>
  <c r="L256" i="57"/>
  <c r="L255" i="57"/>
  <c r="M255" i="57" s="1"/>
  <c r="L254" i="57"/>
  <c r="L253" i="57"/>
  <c r="L252" i="57"/>
  <c r="L251" i="57"/>
  <c r="M251" i="57" s="1"/>
  <c r="L250" i="57"/>
  <c r="L249" i="57"/>
  <c r="L248" i="57"/>
  <c r="L247" i="57"/>
  <c r="M247" i="57" s="1"/>
  <c r="L246" i="57"/>
  <c r="L245" i="57"/>
  <c r="L244" i="57"/>
  <c r="L243" i="57"/>
  <c r="M243" i="57" s="1"/>
  <c r="L242" i="57"/>
  <c r="L241" i="57"/>
  <c r="L240" i="57"/>
  <c r="L239" i="57"/>
  <c r="M239" i="57" s="1"/>
  <c r="L238" i="57"/>
  <c r="L237" i="57"/>
  <c r="L236" i="57"/>
  <c r="L235" i="57"/>
  <c r="M235" i="57" s="1"/>
  <c r="L234" i="57"/>
  <c r="L233" i="57"/>
  <c r="L232" i="57"/>
  <c r="L231" i="57"/>
  <c r="M231" i="57" s="1"/>
  <c r="L230" i="57"/>
  <c r="L229" i="57"/>
  <c r="L228" i="57"/>
  <c r="L227" i="57"/>
  <c r="L226" i="57"/>
  <c r="L225" i="57"/>
  <c r="L224" i="57"/>
  <c r="L223" i="57"/>
  <c r="M223" i="57" s="1"/>
  <c r="L222" i="57"/>
  <c r="L221" i="57"/>
  <c r="L220" i="57"/>
  <c r="L219" i="57"/>
  <c r="M219" i="57" s="1"/>
  <c r="L218" i="57"/>
  <c r="L217" i="57"/>
  <c r="L216" i="57"/>
  <c r="L215" i="57"/>
  <c r="M215" i="57" s="1"/>
  <c r="L214" i="57"/>
  <c r="L213" i="57"/>
  <c r="L212" i="57"/>
  <c r="L211" i="57"/>
  <c r="M211" i="57" s="1"/>
  <c r="L210" i="57"/>
  <c r="L209" i="57"/>
  <c r="L208" i="57"/>
  <c r="L207" i="57"/>
  <c r="M207" i="57" s="1"/>
  <c r="L206" i="57"/>
  <c r="L205" i="57"/>
  <c r="L204" i="57"/>
  <c r="L203" i="57"/>
  <c r="M203" i="57" s="1"/>
  <c r="L202" i="57"/>
  <c r="L201" i="57"/>
  <c r="L200" i="57"/>
  <c r="L199" i="57"/>
  <c r="M199" i="57" s="1"/>
  <c r="L198" i="57"/>
  <c r="L197" i="57"/>
  <c r="L196" i="57"/>
  <c r="L195" i="57"/>
  <c r="L194" i="57"/>
  <c r="L193" i="57"/>
  <c r="L192" i="57"/>
  <c r="L191" i="57"/>
  <c r="M191" i="57" s="1"/>
  <c r="L190" i="57"/>
  <c r="L189" i="57"/>
  <c r="L188" i="57"/>
  <c r="L187" i="57"/>
  <c r="M187" i="57" s="1"/>
  <c r="L186" i="57"/>
  <c r="L185" i="57"/>
  <c r="L184" i="57"/>
  <c r="L183" i="57"/>
  <c r="M183" i="57" s="1"/>
  <c r="L182" i="57"/>
  <c r="L181" i="57"/>
  <c r="L180" i="57"/>
  <c r="L179" i="57"/>
  <c r="M179" i="57" s="1"/>
  <c r="L178" i="57"/>
  <c r="L177" i="57"/>
  <c r="L176" i="57"/>
  <c r="L175" i="57"/>
  <c r="M175" i="57" s="1"/>
  <c r="L174" i="57"/>
  <c r="L173" i="57"/>
  <c r="L172" i="57"/>
  <c r="L171" i="57"/>
  <c r="M171" i="57" s="1"/>
  <c r="L170" i="57"/>
  <c r="L169" i="57"/>
  <c r="L168" i="57"/>
  <c r="L167" i="57"/>
  <c r="M167" i="57" s="1"/>
  <c r="L166" i="57"/>
  <c r="L165" i="57"/>
  <c r="L164" i="57"/>
  <c r="L163" i="57"/>
  <c r="L162" i="57"/>
  <c r="L161" i="57"/>
  <c r="L160" i="57"/>
  <c r="L159" i="57"/>
  <c r="M159" i="57" s="1"/>
  <c r="L158" i="57"/>
  <c r="L157" i="57"/>
  <c r="L156" i="57"/>
  <c r="L155" i="57"/>
  <c r="M155" i="57" s="1"/>
  <c r="L154" i="57"/>
  <c r="L153" i="57"/>
  <c r="L152" i="57"/>
  <c r="L151" i="57"/>
  <c r="M151" i="57" s="1"/>
  <c r="L150" i="57"/>
  <c r="L149" i="57"/>
  <c r="L148" i="57"/>
  <c r="L147" i="57"/>
  <c r="M147" i="57" s="1"/>
  <c r="L146" i="57"/>
  <c r="L145" i="57"/>
  <c r="L144" i="57"/>
  <c r="L143" i="57"/>
  <c r="M143" i="57" s="1"/>
  <c r="L142" i="57"/>
  <c r="L141" i="57"/>
  <c r="L140" i="57"/>
  <c r="L139" i="57"/>
  <c r="M139" i="57" s="1"/>
  <c r="L138" i="57"/>
  <c r="L137" i="57"/>
  <c r="L136" i="57"/>
  <c r="L135" i="57"/>
  <c r="M135" i="57" s="1"/>
  <c r="L134" i="57"/>
  <c r="L133" i="57"/>
  <c r="L132" i="57"/>
  <c r="L131" i="57"/>
  <c r="L130" i="57"/>
  <c r="L129" i="57"/>
  <c r="L128" i="57"/>
  <c r="L127" i="57"/>
  <c r="M127" i="57" s="1"/>
  <c r="L126" i="57"/>
  <c r="L125" i="57"/>
  <c r="L124" i="57"/>
  <c r="L123" i="57"/>
  <c r="M123" i="57" s="1"/>
  <c r="L122" i="57"/>
  <c r="L121" i="57"/>
  <c r="L120" i="57"/>
  <c r="L119" i="57"/>
  <c r="M119" i="57" s="1"/>
  <c r="L118" i="57"/>
  <c r="L117" i="57"/>
  <c r="L116" i="57"/>
  <c r="L115" i="57"/>
  <c r="M115" i="57" s="1"/>
  <c r="L114" i="57"/>
  <c r="L113" i="57"/>
  <c r="L112" i="57"/>
  <c r="L111" i="57"/>
  <c r="M111" i="57" s="1"/>
  <c r="L110" i="57"/>
  <c r="L109" i="57"/>
  <c r="L108" i="57"/>
  <c r="L107" i="57"/>
  <c r="M107" i="57" s="1"/>
  <c r="L106" i="57"/>
  <c r="L105" i="57"/>
  <c r="L104" i="57"/>
  <c r="L103" i="57"/>
  <c r="M103" i="57" s="1"/>
  <c r="L102" i="57"/>
  <c r="L101" i="57"/>
  <c r="L100" i="57"/>
  <c r="L99" i="57"/>
  <c r="L98" i="57"/>
  <c r="L97" i="57"/>
  <c r="L96" i="57"/>
  <c r="L95" i="57"/>
  <c r="M95" i="57" s="1"/>
  <c r="L94" i="57"/>
  <c r="L93" i="57"/>
  <c r="L92" i="57"/>
  <c r="L91" i="57"/>
  <c r="M91" i="57" s="1"/>
  <c r="L90" i="57"/>
  <c r="L89" i="57"/>
  <c r="L88" i="57"/>
  <c r="L87" i="57"/>
  <c r="M87" i="57" s="1"/>
  <c r="L86" i="57"/>
  <c r="L85" i="57"/>
  <c r="L84" i="57"/>
  <c r="L83" i="57"/>
  <c r="M83" i="57" s="1"/>
  <c r="L82" i="57"/>
  <c r="L81" i="57"/>
  <c r="L80" i="57"/>
  <c r="L79" i="57"/>
  <c r="M79" i="57" s="1"/>
  <c r="L78" i="57"/>
  <c r="L77" i="57"/>
  <c r="L76" i="57"/>
  <c r="L75" i="57"/>
  <c r="M75" i="57" s="1"/>
  <c r="L74" i="57"/>
  <c r="L73" i="57"/>
  <c r="L72" i="57"/>
  <c r="L71" i="57"/>
  <c r="M71" i="57" s="1"/>
  <c r="L70" i="57"/>
  <c r="L69" i="57"/>
  <c r="L68" i="57"/>
  <c r="L67" i="57"/>
  <c r="L66" i="57"/>
  <c r="L65" i="57"/>
  <c r="L64" i="57"/>
  <c r="L63" i="57"/>
  <c r="M63" i="57" s="1"/>
  <c r="L62" i="57"/>
  <c r="L61" i="57"/>
  <c r="L60" i="57"/>
  <c r="L59" i="57"/>
  <c r="M59" i="57" s="1"/>
  <c r="L58" i="57"/>
  <c r="L57" i="57"/>
  <c r="L56" i="57"/>
  <c r="L55" i="57"/>
  <c r="M55" i="57" s="1"/>
  <c r="L54" i="57"/>
  <c r="L53" i="57"/>
  <c r="L52" i="57"/>
  <c r="L51" i="57"/>
  <c r="M51" i="57" s="1"/>
  <c r="L50" i="57"/>
  <c r="L49" i="57"/>
  <c r="L48" i="57"/>
  <c r="L47" i="57"/>
  <c r="M47" i="57" s="1"/>
  <c r="L46" i="57"/>
  <c r="L45" i="57"/>
  <c r="L44" i="57"/>
  <c r="L43" i="57"/>
  <c r="M43" i="57" s="1"/>
  <c r="L42" i="57"/>
  <c r="L41" i="57"/>
  <c r="L40" i="57"/>
  <c r="L39" i="57"/>
  <c r="M39" i="57" s="1"/>
  <c r="L38" i="57"/>
  <c r="L37" i="57"/>
  <c r="L36" i="57"/>
  <c r="L35" i="57"/>
  <c r="L34" i="57"/>
  <c r="L33" i="57"/>
  <c r="L32" i="57"/>
  <c r="L31" i="57"/>
  <c r="M31" i="57" s="1"/>
  <c r="L30" i="57"/>
  <c r="L29" i="57"/>
  <c r="L28" i="57"/>
  <c r="L27" i="57"/>
  <c r="M27" i="57" s="1"/>
  <c r="L26" i="57"/>
  <c r="L25" i="57"/>
  <c r="L24" i="57"/>
  <c r="L23" i="57"/>
  <c r="M23" i="57" s="1"/>
  <c r="L22" i="57"/>
  <c r="L21" i="57"/>
  <c r="L20" i="57"/>
  <c r="L19" i="57"/>
  <c r="M19" i="57" s="1"/>
  <c r="L18" i="57"/>
  <c r="L17" i="57"/>
  <c r="L16" i="57"/>
  <c r="L15" i="57"/>
  <c r="M15" i="57" s="1"/>
  <c r="L14" i="57"/>
  <c r="L13" i="57"/>
  <c r="L12" i="57"/>
  <c r="L11" i="57"/>
  <c r="M11" i="57" s="1"/>
  <c r="L10" i="57"/>
  <c r="L9" i="57"/>
  <c r="L8" i="57"/>
  <c r="L7" i="57"/>
  <c r="M7" i="57" s="1"/>
  <c r="L6" i="57"/>
  <c r="L5" i="57"/>
  <c r="L4" i="57"/>
  <c r="L498" i="59"/>
  <c r="L497" i="59"/>
  <c r="L496" i="59"/>
  <c r="L495" i="59"/>
  <c r="L494" i="59"/>
  <c r="L493" i="59"/>
  <c r="L492" i="59"/>
  <c r="L491" i="59"/>
  <c r="L490" i="59"/>
  <c r="L489" i="59"/>
  <c r="L488" i="59"/>
  <c r="L487" i="59"/>
  <c r="L486" i="59"/>
  <c r="L485" i="59"/>
  <c r="L484" i="59"/>
  <c r="L483" i="59"/>
  <c r="L482" i="59"/>
  <c r="L481" i="59"/>
  <c r="L480" i="59"/>
  <c r="L479" i="59"/>
  <c r="L478" i="59"/>
  <c r="L477" i="59"/>
  <c r="L476" i="59"/>
  <c r="L475" i="59"/>
  <c r="L474" i="59"/>
  <c r="L473" i="59"/>
  <c r="L472" i="59"/>
  <c r="L471" i="59"/>
  <c r="L470" i="59"/>
  <c r="L469" i="59"/>
  <c r="L468" i="59"/>
  <c r="L467" i="59"/>
  <c r="L466" i="59"/>
  <c r="L465" i="59"/>
  <c r="L464" i="59"/>
  <c r="L463" i="59"/>
  <c r="L462" i="59"/>
  <c r="L461" i="59"/>
  <c r="L460" i="59"/>
  <c r="L459" i="59"/>
  <c r="L458" i="59"/>
  <c r="L457" i="59"/>
  <c r="L456" i="59"/>
  <c r="L455" i="59"/>
  <c r="L454" i="59"/>
  <c r="L453" i="59"/>
  <c r="L452" i="59"/>
  <c r="L451" i="59"/>
  <c r="L450" i="59"/>
  <c r="L449" i="59"/>
  <c r="L448" i="59"/>
  <c r="L447" i="59"/>
  <c r="L446" i="59"/>
  <c r="L445" i="59"/>
  <c r="L444" i="59"/>
  <c r="L443" i="59"/>
  <c r="L442" i="59"/>
  <c r="L441" i="59"/>
  <c r="L440" i="59"/>
  <c r="L439" i="59"/>
  <c r="L438" i="59"/>
  <c r="L437" i="59"/>
  <c r="L436" i="59"/>
  <c r="L435" i="59"/>
  <c r="L434" i="59"/>
  <c r="L433" i="59"/>
  <c r="L432" i="59"/>
  <c r="L431" i="59"/>
  <c r="L430" i="59"/>
  <c r="L429" i="59"/>
  <c r="L428" i="59"/>
  <c r="L427" i="59"/>
  <c r="L426" i="59"/>
  <c r="L425" i="59"/>
  <c r="L424" i="59"/>
  <c r="L423" i="59"/>
  <c r="L422" i="59"/>
  <c r="L421" i="59"/>
  <c r="L420" i="59"/>
  <c r="L419" i="59"/>
  <c r="L418" i="59"/>
  <c r="L417" i="59"/>
  <c r="L416" i="59"/>
  <c r="L415" i="59"/>
  <c r="L414" i="59"/>
  <c r="L413" i="59"/>
  <c r="L412" i="59"/>
  <c r="L411" i="59"/>
  <c r="L410" i="59"/>
  <c r="L409" i="59"/>
  <c r="L408" i="59"/>
  <c r="L407" i="59"/>
  <c r="L406" i="59"/>
  <c r="L405" i="59"/>
  <c r="L404" i="59"/>
  <c r="L403" i="59"/>
  <c r="L402" i="59"/>
  <c r="L401" i="59"/>
  <c r="L400" i="59"/>
  <c r="L399" i="59"/>
  <c r="L398" i="59"/>
  <c r="L397" i="59"/>
  <c r="L396" i="59"/>
  <c r="L395" i="59"/>
  <c r="L394" i="59"/>
  <c r="L393" i="59"/>
  <c r="L392" i="59"/>
  <c r="L391" i="59"/>
  <c r="L390" i="59"/>
  <c r="L389" i="59"/>
  <c r="L388" i="59"/>
  <c r="L387" i="59"/>
  <c r="L386" i="59"/>
  <c r="L385" i="59"/>
  <c r="L384" i="59"/>
  <c r="L383" i="59"/>
  <c r="L382" i="59"/>
  <c r="L381" i="59"/>
  <c r="L380" i="59"/>
  <c r="L379" i="59"/>
  <c r="L378" i="59"/>
  <c r="L377" i="59"/>
  <c r="L376" i="59"/>
  <c r="L375" i="59"/>
  <c r="L374" i="59"/>
  <c r="L373" i="59"/>
  <c r="L372" i="59"/>
  <c r="L371" i="59"/>
  <c r="L370" i="59"/>
  <c r="L369" i="59"/>
  <c r="L368" i="59"/>
  <c r="L367" i="59"/>
  <c r="L366" i="59"/>
  <c r="L365" i="59"/>
  <c r="L364" i="59"/>
  <c r="L363" i="59"/>
  <c r="L362" i="59"/>
  <c r="L361" i="59"/>
  <c r="L360" i="59"/>
  <c r="L359" i="59"/>
  <c r="L358" i="59"/>
  <c r="L357" i="59"/>
  <c r="L356" i="59"/>
  <c r="L355" i="59"/>
  <c r="L354" i="59"/>
  <c r="L353" i="59"/>
  <c r="L352" i="59"/>
  <c r="L351" i="59"/>
  <c r="L350" i="59"/>
  <c r="L349" i="59"/>
  <c r="L348" i="59"/>
  <c r="L347" i="59"/>
  <c r="L346" i="59"/>
  <c r="L345" i="59"/>
  <c r="L344" i="59"/>
  <c r="L343" i="59"/>
  <c r="L342" i="59"/>
  <c r="L341" i="59"/>
  <c r="L340" i="59"/>
  <c r="L339" i="59"/>
  <c r="L338" i="59"/>
  <c r="L337" i="59"/>
  <c r="L336" i="59"/>
  <c r="L335" i="59"/>
  <c r="L334" i="59"/>
  <c r="L333" i="59"/>
  <c r="L332" i="59"/>
  <c r="L331" i="59"/>
  <c r="L330" i="59"/>
  <c r="L329" i="59"/>
  <c r="L328" i="59"/>
  <c r="L327" i="59"/>
  <c r="L326" i="59"/>
  <c r="L325" i="59"/>
  <c r="L324" i="59"/>
  <c r="L323" i="59"/>
  <c r="L322" i="59"/>
  <c r="L321" i="59"/>
  <c r="L320" i="59"/>
  <c r="L319" i="59"/>
  <c r="L318" i="59"/>
  <c r="L317" i="59"/>
  <c r="L316" i="59"/>
  <c r="L315" i="59"/>
  <c r="L314" i="59"/>
  <c r="L313" i="59"/>
  <c r="L312" i="59"/>
  <c r="L311" i="59"/>
  <c r="L310" i="59"/>
  <c r="L309" i="59"/>
  <c r="L308" i="59"/>
  <c r="L307" i="59"/>
  <c r="L306" i="59"/>
  <c r="L305" i="59"/>
  <c r="L304" i="59"/>
  <c r="L303" i="59"/>
  <c r="L302" i="59"/>
  <c r="L301" i="59"/>
  <c r="L300" i="59"/>
  <c r="L299" i="59"/>
  <c r="L298" i="59"/>
  <c r="L297" i="59"/>
  <c r="L296" i="59"/>
  <c r="L295" i="59"/>
  <c r="L294" i="59"/>
  <c r="L293" i="59"/>
  <c r="L292" i="59"/>
  <c r="L291" i="59"/>
  <c r="L290" i="59"/>
  <c r="L289" i="59"/>
  <c r="L288" i="59"/>
  <c r="L287" i="59"/>
  <c r="L286" i="59"/>
  <c r="L285" i="59"/>
  <c r="L284" i="59"/>
  <c r="L283" i="59"/>
  <c r="L282" i="59"/>
  <c r="L281" i="59"/>
  <c r="L280" i="59"/>
  <c r="L279" i="59"/>
  <c r="L278" i="59"/>
  <c r="L277" i="59"/>
  <c r="L276" i="59"/>
  <c r="L275" i="59"/>
  <c r="L274" i="59"/>
  <c r="L273" i="59"/>
  <c r="L272" i="59"/>
  <c r="L271" i="59"/>
  <c r="L270" i="59"/>
  <c r="L269" i="59"/>
  <c r="L268" i="59"/>
  <c r="L267" i="59"/>
  <c r="L266" i="59"/>
  <c r="L265" i="59"/>
  <c r="L264" i="59"/>
  <c r="L263" i="59"/>
  <c r="L262" i="59"/>
  <c r="L261" i="59"/>
  <c r="L260" i="59"/>
  <c r="L259" i="59"/>
  <c r="L258" i="59"/>
  <c r="L257" i="59"/>
  <c r="L256" i="59"/>
  <c r="L255" i="59"/>
  <c r="L254" i="59"/>
  <c r="L253" i="59"/>
  <c r="L252" i="59"/>
  <c r="L251" i="59"/>
  <c r="L250" i="59"/>
  <c r="L249" i="59"/>
  <c r="L248" i="59"/>
  <c r="L247" i="59"/>
  <c r="L246" i="59"/>
  <c r="L245" i="59"/>
  <c r="L244" i="59"/>
  <c r="L243" i="59"/>
  <c r="L242" i="59"/>
  <c r="L241" i="59"/>
  <c r="L240" i="59"/>
  <c r="L239" i="59"/>
  <c r="L238" i="59"/>
  <c r="L237" i="59"/>
  <c r="L236" i="59"/>
  <c r="L235" i="59"/>
  <c r="L234" i="59"/>
  <c r="L233" i="59"/>
  <c r="L232" i="59"/>
  <c r="L231" i="59"/>
  <c r="L230" i="59"/>
  <c r="L229" i="59"/>
  <c r="L228" i="59"/>
  <c r="L227" i="59"/>
  <c r="L226" i="59"/>
  <c r="L225" i="59"/>
  <c r="L224" i="59"/>
  <c r="L223" i="59"/>
  <c r="L222" i="59"/>
  <c r="L221" i="59"/>
  <c r="L220" i="59"/>
  <c r="L219" i="59"/>
  <c r="L218" i="59"/>
  <c r="L217" i="59"/>
  <c r="L216" i="59"/>
  <c r="L215" i="59"/>
  <c r="L214" i="59"/>
  <c r="L213" i="59"/>
  <c r="L212" i="59"/>
  <c r="L211" i="59"/>
  <c r="L210" i="59"/>
  <c r="L209" i="59"/>
  <c r="L208" i="59"/>
  <c r="L207" i="59"/>
  <c r="L206" i="59"/>
  <c r="L205" i="59"/>
  <c r="L204" i="59"/>
  <c r="L203" i="59"/>
  <c r="L202" i="59"/>
  <c r="L201" i="59"/>
  <c r="L200" i="59"/>
  <c r="L199" i="59"/>
  <c r="L198" i="59"/>
  <c r="L197" i="59"/>
  <c r="L196" i="59"/>
  <c r="L195" i="59"/>
  <c r="L194" i="59"/>
  <c r="L193" i="59"/>
  <c r="L192" i="59"/>
  <c r="L191" i="59"/>
  <c r="L190" i="59"/>
  <c r="L189" i="59"/>
  <c r="L188" i="59"/>
  <c r="L187" i="59"/>
  <c r="L186" i="59"/>
  <c r="L185" i="59"/>
  <c r="L184" i="59"/>
  <c r="L183" i="59"/>
  <c r="L182" i="59"/>
  <c r="L181" i="59"/>
  <c r="L180" i="59"/>
  <c r="L179" i="59"/>
  <c r="L178" i="59"/>
  <c r="L177" i="59"/>
  <c r="L176" i="59"/>
  <c r="L175" i="59"/>
  <c r="L174" i="59"/>
  <c r="L173" i="59"/>
  <c r="L172" i="59"/>
  <c r="L171" i="59"/>
  <c r="L170" i="59"/>
  <c r="L169" i="59"/>
  <c r="L168" i="59"/>
  <c r="L167" i="59"/>
  <c r="L166" i="59"/>
  <c r="L165" i="59"/>
  <c r="L164" i="59"/>
  <c r="L163" i="59"/>
  <c r="L162" i="59"/>
  <c r="L161" i="59"/>
  <c r="L160" i="59"/>
  <c r="L159" i="59"/>
  <c r="L158" i="59"/>
  <c r="L157" i="59"/>
  <c r="L156" i="59"/>
  <c r="L155" i="59"/>
  <c r="L154" i="59"/>
  <c r="L153" i="59"/>
  <c r="L152" i="59"/>
  <c r="L151" i="59"/>
  <c r="L150" i="59"/>
  <c r="L149" i="59"/>
  <c r="L148" i="59"/>
  <c r="L147" i="59"/>
  <c r="L146" i="59"/>
  <c r="L145" i="59"/>
  <c r="L144" i="59"/>
  <c r="L143" i="59"/>
  <c r="L142" i="59"/>
  <c r="L141" i="59"/>
  <c r="L140" i="59"/>
  <c r="L139" i="59"/>
  <c r="L138" i="59"/>
  <c r="L137" i="59"/>
  <c r="L136" i="59"/>
  <c r="L135" i="59"/>
  <c r="L134" i="59"/>
  <c r="L133" i="59"/>
  <c r="L132" i="59"/>
  <c r="L131" i="59"/>
  <c r="L130" i="59"/>
  <c r="L129" i="59"/>
  <c r="L128" i="59"/>
  <c r="L127" i="59"/>
  <c r="L126" i="59"/>
  <c r="L125" i="59"/>
  <c r="L124" i="59"/>
  <c r="L123" i="59"/>
  <c r="L122" i="59"/>
  <c r="L121" i="59"/>
  <c r="L120" i="59"/>
  <c r="L119" i="59"/>
  <c r="L118" i="59"/>
  <c r="L117" i="59"/>
  <c r="L116" i="59"/>
  <c r="L115" i="59"/>
  <c r="L114" i="59"/>
  <c r="L113" i="59"/>
  <c r="L112" i="59"/>
  <c r="L111" i="59"/>
  <c r="L110" i="59"/>
  <c r="L109" i="59"/>
  <c r="L108" i="59"/>
  <c r="L107" i="59"/>
  <c r="L106" i="59"/>
  <c r="L105" i="59"/>
  <c r="L104" i="59"/>
  <c r="L103" i="59"/>
  <c r="L102" i="59"/>
  <c r="L101" i="59"/>
  <c r="L100" i="59"/>
  <c r="L99" i="59"/>
  <c r="L98" i="59"/>
  <c r="L97" i="59"/>
  <c r="L96" i="59"/>
  <c r="L95" i="59"/>
  <c r="L94" i="59"/>
  <c r="L93" i="59"/>
  <c r="L92" i="59"/>
  <c r="L91" i="59"/>
  <c r="L90" i="59"/>
  <c r="L89" i="59"/>
  <c r="L88" i="59"/>
  <c r="L87" i="59"/>
  <c r="L86" i="59"/>
  <c r="L85" i="59"/>
  <c r="L84" i="59"/>
  <c r="L83" i="59"/>
  <c r="L82" i="59"/>
  <c r="L81" i="59"/>
  <c r="L80" i="59"/>
  <c r="L79" i="59"/>
  <c r="L78" i="59"/>
  <c r="L77" i="59"/>
  <c r="L76" i="59"/>
  <c r="L75" i="59"/>
  <c r="L74" i="59"/>
  <c r="L73" i="59"/>
  <c r="L72" i="59"/>
  <c r="L71" i="59"/>
  <c r="L70" i="59"/>
  <c r="L69" i="59"/>
  <c r="L68" i="59"/>
  <c r="L67" i="59"/>
  <c r="L66" i="59"/>
  <c r="L65" i="59"/>
  <c r="L64" i="59"/>
  <c r="L63" i="59"/>
  <c r="L62" i="59"/>
  <c r="L61" i="59"/>
  <c r="L60" i="59"/>
  <c r="L59" i="59"/>
  <c r="L58" i="59"/>
  <c r="L57" i="59"/>
  <c r="L56" i="59"/>
  <c r="L55" i="59"/>
  <c r="L54" i="59"/>
  <c r="L53" i="59"/>
  <c r="L52" i="59"/>
  <c r="L51" i="59"/>
  <c r="L50" i="59"/>
  <c r="L49" i="59"/>
  <c r="L48" i="59"/>
  <c r="L47" i="59"/>
  <c r="L46" i="59"/>
  <c r="L45" i="59"/>
  <c r="L44" i="59"/>
  <c r="L43" i="59"/>
  <c r="L42" i="59"/>
  <c r="L41" i="59"/>
  <c r="L40" i="59"/>
  <c r="L39" i="59"/>
  <c r="L38" i="59"/>
  <c r="L37" i="59"/>
  <c r="L36" i="59"/>
  <c r="L35" i="59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M5" i="59" s="1"/>
  <c r="L4" i="59"/>
  <c r="L498" i="61"/>
  <c r="L497" i="61"/>
  <c r="M497" i="61" s="1"/>
  <c r="L496" i="61"/>
  <c r="L495" i="61"/>
  <c r="L494" i="61"/>
  <c r="L493" i="61"/>
  <c r="L492" i="61"/>
  <c r="L491" i="61"/>
  <c r="L490" i="61"/>
  <c r="L489" i="61"/>
  <c r="M489" i="61" s="1"/>
  <c r="L488" i="61"/>
  <c r="L487" i="61"/>
  <c r="L486" i="61"/>
  <c r="L485" i="61"/>
  <c r="L484" i="61"/>
  <c r="L483" i="61"/>
  <c r="L482" i="61"/>
  <c r="L481" i="61"/>
  <c r="M481" i="61" s="1"/>
  <c r="L480" i="61"/>
  <c r="L479" i="61"/>
  <c r="L478" i="61"/>
  <c r="L477" i="61"/>
  <c r="M477" i="61" s="1"/>
  <c r="L476" i="61"/>
  <c r="L475" i="61"/>
  <c r="L474" i="61"/>
  <c r="L473" i="61"/>
  <c r="M473" i="61" s="1"/>
  <c r="L472" i="61"/>
  <c r="L471" i="61"/>
  <c r="L470" i="61"/>
  <c r="L469" i="61"/>
  <c r="L468" i="61"/>
  <c r="L467" i="61"/>
  <c r="L466" i="61"/>
  <c r="L465" i="61"/>
  <c r="M465" i="61" s="1"/>
  <c r="L464" i="61"/>
  <c r="L463" i="61"/>
  <c r="L462" i="61"/>
  <c r="L461" i="61"/>
  <c r="M461" i="61" s="1"/>
  <c r="L460" i="61"/>
  <c r="L459" i="61"/>
  <c r="L458" i="61"/>
  <c r="L457" i="61"/>
  <c r="M457" i="61" s="1"/>
  <c r="L456" i="61"/>
  <c r="L455" i="61"/>
  <c r="L454" i="61"/>
  <c r="L453" i="61"/>
  <c r="L452" i="61"/>
  <c r="L451" i="61"/>
  <c r="L450" i="61"/>
  <c r="L449" i="61"/>
  <c r="M449" i="61" s="1"/>
  <c r="L448" i="61"/>
  <c r="L447" i="61"/>
  <c r="L446" i="61"/>
  <c r="L445" i="61"/>
  <c r="M445" i="61" s="1"/>
  <c r="L444" i="61"/>
  <c r="L443" i="61"/>
  <c r="L442" i="61"/>
  <c r="L441" i="61"/>
  <c r="M441" i="61" s="1"/>
  <c r="L440" i="61"/>
  <c r="L439" i="61"/>
  <c r="L438" i="61"/>
  <c r="L437" i="61"/>
  <c r="L436" i="61"/>
  <c r="L435" i="61"/>
  <c r="L434" i="61"/>
  <c r="L433" i="61"/>
  <c r="M433" i="61" s="1"/>
  <c r="L432" i="61"/>
  <c r="L431" i="61"/>
  <c r="L430" i="61"/>
  <c r="L429" i="61"/>
  <c r="M429" i="61" s="1"/>
  <c r="L428" i="61"/>
  <c r="L427" i="61"/>
  <c r="L426" i="61"/>
  <c r="L425" i="61"/>
  <c r="M425" i="61" s="1"/>
  <c r="L424" i="61"/>
  <c r="L423" i="61"/>
  <c r="L422" i="61"/>
  <c r="L421" i="61"/>
  <c r="L420" i="61"/>
  <c r="L419" i="61"/>
  <c r="L418" i="61"/>
  <c r="L417" i="61"/>
  <c r="M417" i="61" s="1"/>
  <c r="L416" i="61"/>
  <c r="L415" i="61"/>
  <c r="L414" i="61"/>
  <c r="L413" i="61"/>
  <c r="M413" i="61" s="1"/>
  <c r="L412" i="61"/>
  <c r="L411" i="61"/>
  <c r="L410" i="61"/>
  <c r="L409" i="61"/>
  <c r="M409" i="61" s="1"/>
  <c r="L408" i="61"/>
  <c r="L407" i="61"/>
  <c r="L406" i="61"/>
  <c r="L405" i="61"/>
  <c r="L404" i="61"/>
  <c r="L403" i="61"/>
  <c r="L402" i="61"/>
  <c r="L401" i="61"/>
  <c r="M401" i="61" s="1"/>
  <c r="L400" i="61"/>
  <c r="L399" i="61"/>
  <c r="L398" i="61"/>
  <c r="L397" i="61"/>
  <c r="M397" i="61" s="1"/>
  <c r="L396" i="61"/>
  <c r="L395" i="61"/>
  <c r="L394" i="61"/>
  <c r="L393" i="61"/>
  <c r="M393" i="61" s="1"/>
  <c r="L392" i="61"/>
  <c r="L391" i="61"/>
  <c r="L390" i="61"/>
  <c r="L389" i="61"/>
  <c r="L388" i="61"/>
  <c r="L387" i="61"/>
  <c r="L386" i="61"/>
  <c r="L385" i="61"/>
  <c r="M385" i="61" s="1"/>
  <c r="L384" i="61"/>
  <c r="L383" i="61"/>
  <c r="L382" i="61"/>
  <c r="L381" i="61"/>
  <c r="M381" i="61" s="1"/>
  <c r="L380" i="61"/>
  <c r="L379" i="61"/>
  <c r="L378" i="61"/>
  <c r="L377" i="61"/>
  <c r="M377" i="61" s="1"/>
  <c r="L376" i="61"/>
  <c r="L375" i="61"/>
  <c r="L374" i="61"/>
  <c r="L373" i="61"/>
  <c r="L372" i="61"/>
  <c r="L371" i="61"/>
  <c r="L370" i="61"/>
  <c r="L369" i="61"/>
  <c r="M369" i="61" s="1"/>
  <c r="L368" i="61"/>
  <c r="L367" i="61"/>
  <c r="L366" i="61"/>
  <c r="L365" i="61"/>
  <c r="M365" i="61" s="1"/>
  <c r="L364" i="61"/>
  <c r="L363" i="61"/>
  <c r="L362" i="61"/>
  <c r="L361" i="61"/>
  <c r="M361" i="61" s="1"/>
  <c r="L360" i="61"/>
  <c r="L359" i="61"/>
  <c r="L358" i="61"/>
  <c r="L357" i="61"/>
  <c r="L356" i="61"/>
  <c r="L355" i="61"/>
  <c r="L354" i="61"/>
  <c r="L353" i="61"/>
  <c r="M353" i="61" s="1"/>
  <c r="L352" i="61"/>
  <c r="L351" i="61"/>
  <c r="L350" i="61"/>
  <c r="L349" i="61"/>
  <c r="M349" i="61" s="1"/>
  <c r="L348" i="61"/>
  <c r="L347" i="61"/>
  <c r="L346" i="61"/>
  <c r="L345" i="61"/>
  <c r="M345" i="61" s="1"/>
  <c r="L344" i="61"/>
  <c r="L343" i="61"/>
  <c r="L342" i="61"/>
  <c r="L341" i="61"/>
  <c r="L340" i="61"/>
  <c r="L339" i="61"/>
  <c r="L338" i="61"/>
  <c r="L337" i="61"/>
  <c r="M337" i="61" s="1"/>
  <c r="L336" i="61"/>
  <c r="L335" i="61"/>
  <c r="L334" i="61"/>
  <c r="L333" i="61"/>
  <c r="M333" i="61" s="1"/>
  <c r="L332" i="61"/>
  <c r="L331" i="61"/>
  <c r="L330" i="61"/>
  <c r="L329" i="61"/>
  <c r="M329" i="61" s="1"/>
  <c r="L328" i="61"/>
  <c r="L327" i="61"/>
  <c r="L326" i="61"/>
  <c r="L325" i="61"/>
  <c r="L324" i="61"/>
  <c r="L323" i="61"/>
  <c r="L322" i="61"/>
  <c r="L321" i="61"/>
  <c r="M321" i="61" s="1"/>
  <c r="L320" i="61"/>
  <c r="L319" i="61"/>
  <c r="L318" i="61"/>
  <c r="L317" i="61"/>
  <c r="M317" i="61" s="1"/>
  <c r="L316" i="61"/>
  <c r="L315" i="61"/>
  <c r="L314" i="61"/>
  <c r="L313" i="61"/>
  <c r="M313" i="61" s="1"/>
  <c r="L312" i="61"/>
  <c r="L311" i="61"/>
  <c r="L310" i="61"/>
  <c r="L309" i="61"/>
  <c r="L308" i="61"/>
  <c r="L307" i="61"/>
  <c r="L306" i="61"/>
  <c r="L305" i="61"/>
  <c r="M305" i="61" s="1"/>
  <c r="L304" i="61"/>
  <c r="L303" i="61"/>
  <c r="L302" i="61"/>
  <c r="L301" i="61"/>
  <c r="M301" i="61" s="1"/>
  <c r="L300" i="61"/>
  <c r="L299" i="61"/>
  <c r="L298" i="61"/>
  <c r="L297" i="61"/>
  <c r="M297" i="61" s="1"/>
  <c r="L296" i="61"/>
  <c r="L295" i="61"/>
  <c r="L294" i="61"/>
  <c r="L293" i="61"/>
  <c r="L292" i="61"/>
  <c r="L291" i="61"/>
  <c r="L290" i="61"/>
  <c r="L289" i="61"/>
  <c r="M289" i="61" s="1"/>
  <c r="L288" i="61"/>
  <c r="L287" i="61"/>
  <c r="L286" i="61"/>
  <c r="L285" i="61"/>
  <c r="M285" i="61" s="1"/>
  <c r="L284" i="61"/>
  <c r="L283" i="61"/>
  <c r="L282" i="61"/>
  <c r="L281" i="61"/>
  <c r="M281" i="61" s="1"/>
  <c r="L280" i="61"/>
  <c r="L279" i="61"/>
  <c r="L278" i="61"/>
  <c r="L277" i="61"/>
  <c r="L276" i="61"/>
  <c r="L275" i="61"/>
  <c r="L274" i="61"/>
  <c r="L273" i="61"/>
  <c r="M273" i="61" s="1"/>
  <c r="L272" i="61"/>
  <c r="L271" i="61"/>
  <c r="L270" i="61"/>
  <c r="L269" i="61"/>
  <c r="M269" i="61" s="1"/>
  <c r="L268" i="61"/>
  <c r="L267" i="61"/>
  <c r="L266" i="61"/>
  <c r="L265" i="61"/>
  <c r="M265" i="61" s="1"/>
  <c r="L264" i="61"/>
  <c r="L263" i="61"/>
  <c r="L262" i="61"/>
  <c r="L261" i="61"/>
  <c r="L260" i="61"/>
  <c r="L259" i="61"/>
  <c r="L258" i="61"/>
  <c r="L257" i="61"/>
  <c r="M257" i="61" s="1"/>
  <c r="L256" i="61"/>
  <c r="L255" i="61"/>
  <c r="L254" i="61"/>
  <c r="L253" i="61"/>
  <c r="M253" i="61" s="1"/>
  <c r="L252" i="61"/>
  <c r="L251" i="61"/>
  <c r="L250" i="61"/>
  <c r="L249" i="61"/>
  <c r="M249" i="61" s="1"/>
  <c r="L248" i="61"/>
  <c r="L247" i="61"/>
  <c r="L246" i="61"/>
  <c r="L245" i="61"/>
  <c r="L244" i="61"/>
  <c r="L243" i="61"/>
  <c r="L242" i="61"/>
  <c r="L241" i="61"/>
  <c r="M241" i="61" s="1"/>
  <c r="L240" i="61"/>
  <c r="L239" i="61"/>
  <c r="L238" i="61"/>
  <c r="L237" i="61"/>
  <c r="M237" i="61" s="1"/>
  <c r="L236" i="61"/>
  <c r="L235" i="61"/>
  <c r="L234" i="61"/>
  <c r="L233" i="61"/>
  <c r="M233" i="61" s="1"/>
  <c r="L232" i="61"/>
  <c r="L231" i="61"/>
  <c r="L230" i="61"/>
  <c r="L229" i="61"/>
  <c r="L228" i="61"/>
  <c r="L227" i="61"/>
  <c r="L226" i="61"/>
  <c r="L225" i="61"/>
  <c r="M225" i="61" s="1"/>
  <c r="L224" i="61"/>
  <c r="L223" i="61"/>
  <c r="L222" i="61"/>
  <c r="L221" i="61"/>
  <c r="M221" i="61" s="1"/>
  <c r="L220" i="61"/>
  <c r="L219" i="61"/>
  <c r="L218" i="61"/>
  <c r="L217" i="61"/>
  <c r="M217" i="61" s="1"/>
  <c r="L216" i="61"/>
  <c r="L215" i="61"/>
  <c r="L214" i="61"/>
  <c r="L213" i="61"/>
  <c r="L212" i="61"/>
  <c r="L211" i="61"/>
  <c r="L210" i="61"/>
  <c r="L209" i="61"/>
  <c r="M209" i="61" s="1"/>
  <c r="L208" i="61"/>
  <c r="L207" i="61"/>
  <c r="L206" i="61"/>
  <c r="L205" i="61"/>
  <c r="M205" i="61" s="1"/>
  <c r="L204" i="61"/>
  <c r="L203" i="61"/>
  <c r="L202" i="61"/>
  <c r="L201" i="61"/>
  <c r="M201" i="61" s="1"/>
  <c r="L200" i="61"/>
  <c r="L199" i="61"/>
  <c r="L198" i="61"/>
  <c r="L197" i="61"/>
  <c r="L196" i="61"/>
  <c r="L195" i="61"/>
  <c r="L194" i="61"/>
  <c r="L193" i="61"/>
  <c r="M193" i="61" s="1"/>
  <c r="L192" i="61"/>
  <c r="L191" i="61"/>
  <c r="L190" i="61"/>
  <c r="L189" i="61"/>
  <c r="M189" i="61" s="1"/>
  <c r="L188" i="61"/>
  <c r="L187" i="61"/>
  <c r="L186" i="61"/>
  <c r="L185" i="61"/>
  <c r="M185" i="61" s="1"/>
  <c r="L184" i="61"/>
  <c r="L183" i="61"/>
  <c r="L182" i="61"/>
  <c r="L181" i="61"/>
  <c r="L180" i="61"/>
  <c r="L179" i="61"/>
  <c r="L178" i="61"/>
  <c r="L177" i="61"/>
  <c r="M177" i="61" s="1"/>
  <c r="L176" i="61"/>
  <c r="L175" i="61"/>
  <c r="L174" i="61"/>
  <c r="L173" i="61"/>
  <c r="M173" i="61" s="1"/>
  <c r="L172" i="61"/>
  <c r="L171" i="61"/>
  <c r="L170" i="61"/>
  <c r="L169" i="61"/>
  <c r="M169" i="61" s="1"/>
  <c r="L168" i="61"/>
  <c r="L167" i="61"/>
  <c r="L166" i="61"/>
  <c r="L165" i="61"/>
  <c r="L164" i="61"/>
  <c r="L163" i="61"/>
  <c r="L162" i="61"/>
  <c r="L161" i="61"/>
  <c r="M161" i="61" s="1"/>
  <c r="L160" i="61"/>
  <c r="L159" i="61"/>
  <c r="L158" i="61"/>
  <c r="L157" i="61"/>
  <c r="M157" i="61" s="1"/>
  <c r="L156" i="61"/>
  <c r="L155" i="61"/>
  <c r="L154" i="61"/>
  <c r="L153" i="61"/>
  <c r="M153" i="61" s="1"/>
  <c r="L152" i="61"/>
  <c r="L151" i="61"/>
  <c r="L150" i="61"/>
  <c r="L149" i="61"/>
  <c r="L148" i="61"/>
  <c r="L147" i="61"/>
  <c r="L146" i="61"/>
  <c r="L145" i="61"/>
  <c r="M145" i="61" s="1"/>
  <c r="L144" i="61"/>
  <c r="L143" i="61"/>
  <c r="L142" i="61"/>
  <c r="L141" i="61"/>
  <c r="M141" i="61" s="1"/>
  <c r="L140" i="61"/>
  <c r="L139" i="61"/>
  <c r="L138" i="61"/>
  <c r="L137" i="61"/>
  <c r="M137" i="61" s="1"/>
  <c r="L136" i="61"/>
  <c r="L135" i="61"/>
  <c r="L134" i="61"/>
  <c r="L133" i="61"/>
  <c r="L132" i="61"/>
  <c r="L131" i="61"/>
  <c r="L130" i="61"/>
  <c r="L129" i="61"/>
  <c r="M129" i="61" s="1"/>
  <c r="L128" i="61"/>
  <c r="L127" i="61"/>
  <c r="L126" i="61"/>
  <c r="L125" i="61"/>
  <c r="M125" i="61" s="1"/>
  <c r="L124" i="61"/>
  <c r="L123" i="61"/>
  <c r="L122" i="61"/>
  <c r="L121" i="61"/>
  <c r="M121" i="61" s="1"/>
  <c r="L120" i="61"/>
  <c r="L119" i="61"/>
  <c r="L118" i="61"/>
  <c r="L117" i="61"/>
  <c r="L116" i="61"/>
  <c r="L115" i="61"/>
  <c r="L114" i="61"/>
  <c r="L113" i="61"/>
  <c r="M113" i="61" s="1"/>
  <c r="L112" i="61"/>
  <c r="L111" i="61"/>
  <c r="L110" i="61"/>
  <c r="L109" i="61"/>
  <c r="M109" i="61" s="1"/>
  <c r="L108" i="61"/>
  <c r="L107" i="61"/>
  <c r="L106" i="61"/>
  <c r="L105" i="61"/>
  <c r="M105" i="61" s="1"/>
  <c r="L104" i="61"/>
  <c r="L103" i="61"/>
  <c r="L102" i="61"/>
  <c r="L101" i="61"/>
  <c r="L100" i="61"/>
  <c r="L99" i="61"/>
  <c r="L98" i="61"/>
  <c r="L97" i="61"/>
  <c r="M97" i="61" s="1"/>
  <c r="L96" i="61"/>
  <c r="L95" i="61"/>
  <c r="L94" i="61"/>
  <c r="L93" i="61"/>
  <c r="M93" i="61" s="1"/>
  <c r="L92" i="61"/>
  <c r="L91" i="61"/>
  <c r="L90" i="61"/>
  <c r="L89" i="61"/>
  <c r="M89" i="61" s="1"/>
  <c r="L88" i="61"/>
  <c r="L87" i="61"/>
  <c r="L86" i="61"/>
  <c r="L85" i="61"/>
  <c r="L84" i="61"/>
  <c r="L83" i="61"/>
  <c r="L82" i="61"/>
  <c r="L81" i="61"/>
  <c r="M81" i="61" s="1"/>
  <c r="L80" i="61"/>
  <c r="L79" i="61"/>
  <c r="L78" i="61"/>
  <c r="L77" i="61"/>
  <c r="M77" i="61" s="1"/>
  <c r="L76" i="61"/>
  <c r="L75" i="61"/>
  <c r="L74" i="61"/>
  <c r="L73" i="61"/>
  <c r="M73" i="61" s="1"/>
  <c r="L72" i="61"/>
  <c r="L71" i="61"/>
  <c r="L70" i="61"/>
  <c r="L69" i="61"/>
  <c r="L68" i="61"/>
  <c r="L67" i="61"/>
  <c r="L66" i="61"/>
  <c r="L65" i="61"/>
  <c r="M65" i="61" s="1"/>
  <c r="L64" i="61"/>
  <c r="L63" i="61"/>
  <c r="L62" i="61"/>
  <c r="L61" i="61"/>
  <c r="M61" i="61" s="1"/>
  <c r="L60" i="61"/>
  <c r="L59" i="61"/>
  <c r="L58" i="61"/>
  <c r="L57" i="61"/>
  <c r="M57" i="61" s="1"/>
  <c r="L56" i="61"/>
  <c r="L55" i="61"/>
  <c r="L54" i="61"/>
  <c r="L53" i="61"/>
  <c r="L52" i="61"/>
  <c r="L51" i="61"/>
  <c r="L50" i="61"/>
  <c r="L49" i="61"/>
  <c r="M49" i="61" s="1"/>
  <c r="L48" i="61"/>
  <c r="L47" i="61"/>
  <c r="L46" i="61"/>
  <c r="L45" i="61"/>
  <c r="M45" i="61" s="1"/>
  <c r="L44" i="61"/>
  <c r="L43" i="61"/>
  <c r="L42" i="61"/>
  <c r="L41" i="61"/>
  <c r="M41" i="61" s="1"/>
  <c r="L40" i="61"/>
  <c r="L39" i="61"/>
  <c r="L38" i="61"/>
  <c r="L37" i="61"/>
  <c r="L36" i="61"/>
  <c r="L35" i="61"/>
  <c r="L34" i="61"/>
  <c r="L33" i="61"/>
  <c r="M33" i="61" s="1"/>
  <c r="L32" i="61"/>
  <c r="L31" i="61"/>
  <c r="L30" i="61"/>
  <c r="L29" i="61"/>
  <c r="M29" i="61" s="1"/>
  <c r="L28" i="61"/>
  <c r="L27" i="61"/>
  <c r="L26" i="61"/>
  <c r="L25" i="61"/>
  <c r="M25" i="61" s="1"/>
  <c r="L24" i="61"/>
  <c r="L23" i="61"/>
  <c r="L22" i="61"/>
  <c r="L21" i="61"/>
  <c r="L20" i="61"/>
  <c r="L19" i="61"/>
  <c r="L18" i="61"/>
  <c r="L17" i="61"/>
  <c r="M17" i="61" s="1"/>
  <c r="L16" i="61"/>
  <c r="L15" i="61"/>
  <c r="L14" i="61"/>
  <c r="L13" i="61"/>
  <c r="M13" i="61" s="1"/>
  <c r="L12" i="61"/>
  <c r="L11" i="61"/>
  <c r="L10" i="61"/>
  <c r="L9" i="61"/>
  <c r="M9" i="61" s="1"/>
  <c r="L8" i="61"/>
  <c r="L7" i="61"/>
  <c r="L6" i="61"/>
  <c r="L5" i="61"/>
  <c r="M5" i="61" s="1"/>
  <c r="L4" i="61"/>
  <c r="L498" i="63"/>
  <c r="L497" i="63"/>
  <c r="L496" i="63"/>
  <c r="M496" i="63" s="1"/>
  <c r="L495" i="63"/>
  <c r="L494" i="63"/>
  <c r="L493" i="63"/>
  <c r="L492" i="63"/>
  <c r="M492" i="63" s="1"/>
  <c r="L491" i="63"/>
  <c r="L490" i="63"/>
  <c r="L489" i="63"/>
  <c r="L488" i="63"/>
  <c r="M488" i="63" s="1"/>
  <c r="L487" i="63"/>
  <c r="L486" i="63"/>
  <c r="L485" i="63"/>
  <c r="L484" i="63"/>
  <c r="M484" i="63" s="1"/>
  <c r="L483" i="63"/>
  <c r="L482" i="63"/>
  <c r="L481" i="63"/>
  <c r="L480" i="63"/>
  <c r="M480" i="63" s="1"/>
  <c r="L479" i="63"/>
  <c r="L478" i="63"/>
  <c r="L477" i="63"/>
  <c r="L476" i="63"/>
  <c r="L475" i="63"/>
  <c r="L474" i="63"/>
  <c r="L473" i="63"/>
  <c r="L472" i="63"/>
  <c r="M472" i="63" s="1"/>
  <c r="L471" i="63"/>
  <c r="L470" i="63"/>
  <c r="L469" i="63"/>
  <c r="L468" i="63"/>
  <c r="M468" i="63" s="1"/>
  <c r="L467" i="63"/>
  <c r="L466" i="63"/>
  <c r="L465" i="63"/>
  <c r="L464" i="63"/>
  <c r="M464" i="63" s="1"/>
  <c r="L463" i="63"/>
  <c r="L462" i="63"/>
  <c r="L461" i="63"/>
  <c r="L460" i="63"/>
  <c r="M460" i="63" s="1"/>
  <c r="L459" i="63"/>
  <c r="L458" i="63"/>
  <c r="L457" i="63"/>
  <c r="L456" i="63"/>
  <c r="M456" i="63" s="1"/>
  <c r="L455" i="63"/>
  <c r="L454" i="63"/>
  <c r="L453" i="63"/>
  <c r="L452" i="63"/>
  <c r="M452" i="63" s="1"/>
  <c r="L451" i="63"/>
  <c r="L450" i="63"/>
  <c r="L449" i="63"/>
  <c r="L448" i="63"/>
  <c r="M448" i="63" s="1"/>
  <c r="L447" i="63"/>
  <c r="L446" i="63"/>
  <c r="L445" i="63"/>
  <c r="L444" i="63"/>
  <c r="L443" i="63"/>
  <c r="L442" i="63"/>
  <c r="L441" i="63"/>
  <c r="L440" i="63"/>
  <c r="M440" i="63" s="1"/>
  <c r="L439" i="63"/>
  <c r="L438" i="63"/>
  <c r="L437" i="63"/>
  <c r="L436" i="63"/>
  <c r="M436" i="63" s="1"/>
  <c r="L435" i="63"/>
  <c r="L434" i="63"/>
  <c r="L433" i="63"/>
  <c r="L432" i="63"/>
  <c r="M432" i="63" s="1"/>
  <c r="L431" i="63"/>
  <c r="L430" i="63"/>
  <c r="L429" i="63"/>
  <c r="L428" i="63"/>
  <c r="M428" i="63" s="1"/>
  <c r="L427" i="63"/>
  <c r="L426" i="63"/>
  <c r="L425" i="63"/>
  <c r="L424" i="63"/>
  <c r="M424" i="63" s="1"/>
  <c r="L423" i="63"/>
  <c r="L422" i="63"/>
  <c r="L421" i="63"/>
  <c r="L420" i="63"/>
  <c r="M420" i="63" s="1"/>
  <c r="L419" i="63"/>
  <c r="L418" i="63"/>
  <c r="L417" i="63"/>
  <c r="L416" i="63"/>
  <c r="M416" i="63" s="1"/>
  <c r="L415" i="63"/>
  <c r="L414" i="63"/>
  <c r="L413" i="63"/>
  <c r="L412" i="63"/>
  <c r="L411" i="63"/>
  <c r="L410" i="63"/>
  <c r="L409" i="63"/>
  <c r="L408" i="63"/>
  <c r="M408" i="63" s="1"/>
  <c r="L407" i="63"/>
  <c r="L406" i="63"/>
  <c r="L405" i="63"/>
  <c r="L404" i="63"/>
  <c r="M404" i="63" s="1"/>
  <c r="L403" i="63"/>
  <c r="L402" i="63"/>
  <c r="L401" i="63"/>
  <c r="L400" i="63"/>
  <c r="M400" i="63" s="1"/>
  <c r="L399" i="63"/>
  <c r="L398" i="63"/>
  <c r="L397" i="63"/>
  <c r="L396" i="63"/>
  <c r="M396" i="63" s="1"/>
  <c r="L395" i="63"/>
  <c r="L394" i="63"/>
  <c r="L393" i="63"/>
  <c r="L392" i="63"/>
  <c r="M392" i="63" s="1"/>
  <c r="L391" i="63"/>
  <c r="L390" i="63"/>
  <c r="L389" i="63"/>
  <c r="L388" i="63"/>
  <c r="M388" i="63" s="1"/>
  <c r="L387" i="63"/>
  <c r="L386" i="63"/>
  <c r="L385" i="63"/>
  <c r="L384" i="63"/>
  <c r="M384" i="63" s="1"/>
  <c r="L383" i="63"/>
  <c r="L382" i="63"/>
  <c r="L381" i="63"/>
  <c r="L380" i="63"/>
  <c r="L379" i="63"/>
  <c r="L378" i="63"/>
  <c r="L377" i="63"/>
  <c r="L376" i="63"/>
  <c r="M376" i="63" s="1"/>
  <c r="L375" i="63"/>
  <c r="L374" i="63"/>
  <c r="L373" i="63"/>
  <c r="L372" i="63"/>
  <c r="M372" i="63" s="1"/>
  <c r="L371" i="63"/>
  <c r="L370" i="63"/>
  <c r="L369" i="63"/>
  <c r="L368" i="63"/>
  <c r="M368" i="63" s="1"/>
  <c r="L367" i="63"/>
  <c r="L366" i="63"/>
  <c r="L365" i="63"/>
  <c r="L364" i="63"/>
  <c r="M364" i="63" s="1"/>
  <c r="L363" i="63"/>
  <c r="L362" i="63"/>
  <c r="L361" i="63"/>
  <c r="L360" i="63"/>
  <c r="M360" i="63" s="1"/>
  <c r="L359" i="63"/>
  <c r="L358" i="63"/>
  <c r="L357" i="63"/>
  <c r="L356" i="63"/>
  <c r="M356" i="63" s="1"/>
  <c r="L355" i="63"/>
  <c r="L354" i="63"/>
  <c r="L353" i="63"/>
  <c r="L352" i="63"/>
  <c r="M352" i="63" s="1"/>
  <c r="L351" i="63"/>
  <c r="L350" i="63"/>
  <c r="L349" i="63"/>
  <c r="L348" i="63"/>
  <c r="L347" i="63"/>
  <c r="L346" i="63"/>
  <c r="L345" i="63"/>
  <c r="L344" i="63"/>
  <c r="M344" i="63" s="1"/>
  <c r="L343" i="63"/>
  <c r="L342" i="63"/>
  <c r="L341" i="63"/>
  <c r="L340" i="63"/>
  <c r="M340" i="63" s="1"/>
  <c r="L339" i="63"/>
  <c r="L338" i="63"/>
  <c r="L337" i="63"/>
  <c r="L336" i="63"/>
  <c r="M336" i="63" s="1"/>
  <c r="L335" i="63"/>
  <c r="L334" i="63"/>
  <c r="L333" i="63"/>
  <c r="L332" i="63"/>
  <c r="M332" i="63" s="1"/>
  <c r="L331" i="63"/>
  <c r="L330" i="63"/>
  <c r="L329" i="63"/>
  <c r="L328" i="63"/>
  <c r="M328" i="63" s="1"/>
  <c r="L327" i="63"/>
  <c r="L326" i="63"/>
  <c r="L325" i="63"/>
  <c r="L324" i="63"/>
  <c r="M324" i="63" s="1"/>
  <c r="L323" i="63"/>
  <c r="L322" i="63"/>
  <c r="L321" i="63"/>
  <c r="L320" i="63"/>
  <c r="M320" i="63" s="1"/>
  <c r="L319" i="63"/>
  <c r="M319" i="63" s="1"/>
  <c r="L318" i="63"/>
  <c r="L317" i="63"/>
  <c r="L316" i="63"/>
  <c r="L315" i="63"/>
  <c r="L314" i="63"/>
  <c r="L313" i="63"/>
  <c r="L312" i="63"/>
  <c r="M312" i="63" s="1"/>
  <c r="L311" i="63"/>
  <c r="M311" i="63" s="1"/>
  <c r="L310" i="63"/>
  <c r="L309" i="63"/>
  <c r="L308" i="63"/>
  <c r="M308" i="63" s="1"/>
  <c r="L307" i="63"/>
  <c r="L306" i="63"/>
  <c r="L305" i="63"/>
  <c r="L304" i="63"/>
  <c r="M304" i="63" s="1"/>
  <c r="L303" i="63"/>
  <c r="M303" i="63" s="1"/>
  <c r="L302" i="63"/>
  <c r="L301" i="63"/>
  <c r="L300" i="63"/>
  <c r="M300" i="63" s="1"/>
  <c r="L299" i="63"/>
  <c r="L298" i="63"/>
  <c r="L297" i="63"/>
  <c r="L296" i="63"/>
  <c r="M296" i="63" s="1"/>
  <c r="L295" i="63"/>
  <c r="M295" i="63" s="1"/>
  <c r="L294" i="63"/>
  <c r="L293" i="63"/>
  <c r="L292" i="63"/>
  <c r="M292" i="63" s="1"/>
  <c r="L291" i="63"/>
  <c r="L290" i="63"/>
  <c r="L289" i="63"/>
  <c r="L288" i="63"/>
  <c r="M288" i="63" s="1"/>
  <c r="L287" i="63"/>
  <c r="M287" i="63" s="1"/>
  <c r="L286" i="63"/>
  <c r="L285" i="63"/>
  <c r="L284" i="63"/>
  <c r="L283" i="63"/>
  <c r="L282" i="63"/>
  <c r="L281" i="63"/>
  <c r="L280" i="63"/>
  <c r="M280" i="63" s="1"/>
  <c r="L279" i="63"/>
  <c r="M279" i="63" s="1"/>
  <c r="L278" i="63"/>
  <c r="L277" i="63"/>
  <c r="L276" i="63"/>
  <c r="M276" i="63" s="1"/>
  <c r="L275" i="63"/>
  <c r="L274" i="63"/>
  <c r="L273" i="63"/>
  <c r="L272" i="63"/>
  <c r="M272" i="63" s="1"/>
  <c r="L271" i="63"/>
  <c r="M271" i="63" s="1"/>
  <c r="L270" i="63"/>
  <c r="L269" i="63"/>
  <c r="L268" i="63"/>
  <c r="M268" i="63" s="1"/>
  <c r="L267" i="63"/>
  <c r="L266" i="63"/>
  <c r="L265" i="63"/>
  <c r="L264" i="63"/>
  <c r="M264" i="63" s="1"/>
  <c r="L263" i="63"/>
  <c r="M263" i="63" s="1"/>
  <c r="L262" i="63"/>
  <c r="L261" i="63"/>
  <c r="L260" i="63"/>
  <c r="M260" i="63" s="1"/>
  <c r="L259" i="63"/>
  <c r="L258" i="63"/>
  <c r="L257" i="63"/>
  <c r="L256" i="63"/>
  <c r="M256" i="63" s="1"/>
  <c r="L255" i="63"/>
  <c r="M255" i="63" s="1"/>
  <c r="L254" i="63"/>
  <c r="L253" i="63"/>
  <c r="L252" i="63"/>
  <c r="L251" i="63"/>
  <c r="L250" i="63"/>
  <c r="L249" i="63"/>
  <c r="L248" i="63"/>
  <c r="M248" i="63" s="1"/>
  <c r="L247" i="63"/>
  <c r="M247" i="63" s="1"/>
  <c r="L246" i="63"/>
  <c r="L245" i="63"/>
  <c r="L244" i="63"/>
  <c r="M244" i="63" s="1"/>
  <c r="L243" i="63"/>
  <c r="L242" i="63"/>
  <c r="L241" i="63"/>
  <c r="L240" i="63"/>
  <c r="M240" i="63" s="1"/>
  <c r="L239" i="63"/>
  <c r="M239" i="63" s="1"/>
  <c r="L238" i="63"/>
  <c r="L237" i="63"/>
  <c r="L236" i="63"/>
  <c r="M236" i="63" s="1"/>
  <c r="L235" i="63"/>
  <c r="L234" i="63"/>
  <c r="L233" i="63"/>
  <c r="L232" i="63"/>
  <c r="M232" i="63" s="1"/>
  <c r="L231" i="63"/>
  <c r="M231" i="63" s="1"/>
  <c r="L230" i="63"/>
  <c r="L229" i="63"/>
  <c r="L228" i="63"/>
  <c r="M228" i="63" s="1"/>
  <c r="L227" i="63"/>
  <c r="L226" i="63"/>
  <c r="L225" i="63"/>
  <c r="L224" i="63"/>
  <c r="M224" i="63" s="1"/>
  <c r="L223" i="63"/>
  <c r="M223" i="63" s="1"/>
  <c r="L222" i="63"/>
  <c r="L221" i="63"/>
  <c r="L220" i="63"/>
  <c r="L219" i="63"/>
  <c r="L218" i="63"/>
  <c r="L217" i="63"/>
  <c r="L216" i="63"/>
  <c r="M216" i="63" s="1"/>
  <c r="L215" i="63"/>
  <c r="M215" i="63" s="1"/>
  <c r="L214" i="63"/>
  <c r="L213" i="63"/>
  <c r="L212" i="63"/>
  <c r="M212" i="63" s="1"/>
  <c r="L211" i="63"/>
  <c r="L210" i="63"/>
  <c r="L209" i="63"/>
  <c r="L208" i="63"/>
  <c r="M208" i="63" s="1"/>
  <c r="L207" i="63"/>
  <c r="M207" i="63" s="1"/>
  <c r="L206" i="63"/>
  <c r="L205" i="63"/>
  <c r="L204" i="63"/>
  <c r="M204" i="63" s="1"/>
  <c r="L203" i="63"/>
  <c r="L202" i="63"/>
  <c r="L201" i="63"/>
  <c r="L200" i="63"/>
  <c r="M200" i="63" s="1"/>
  <c r="L199" i="63"/>
  <c r="M199" i="63" s="1"/>
  <c r="L198" i="63"/>
  <c r="L197" i="63"/>
  <c r="L196" i="63"/>
  <c r="M196" i="63" s="1"/>
  <c r="L195" i="63"/>
  <c r="L194" i="63"/>
  <c r="L193" i="63"/>
  <c r="L192" i="63"/>
  <c r="M192" i="63" s="1"/>
  <c r="L191" i="63"/>
  <c r="M191" i="63" s="1"/>
  <c r="L190" i="63"/>
  <c r="L189" i="63"/>
  <c r="L188" i="63"/>
  <c r="L187" i="63"/>
  <c r="L186" i="63"/>
  <c r="L185" i="63"/>
  <c r="L184" i="63"/>
  <c r="M184" i="63" s="1"/>
  <c r="L183" i="63"/>
  <c r="M183" i="63" s="1"/>
  <c r="L182" i="63"/>
  <c r="L181" i="63"/>
  <c r="L180" i="63"/>
  <c r="M180" i="63" s="1"/>
  <c r="L179" i="63"/>
  <c r="L178" i="63"/>
  <c r="L177" i="63"/>
  <c r="L176" i="63"/>
  <c r="M176" i="63" s="1"/>
  <c r="L175" i="63"/>
  <c r="M175" i="63" s="1"/>
  <c r="L174" i="63"/>
  <c r="L173" i="63"/>
  <c r="L172" i="63"/>
  <c r="M172" i="63" s="1"/>
  <c r="L171" i="63"/>
  <c r="L170" i="63"/>
  <c r="L169" i="63"/>
  <c r="L168" i="63"/>
  <c r="M168" i="63" s="1"/>
  <c r="L167" i="63"/>
  <c r="M167" i="63" s="1"/>
  <c r="L166" i="63"/>
  <c r="L165" i="63"/>
  <c r="L164" i="63"/>
  <c r="M164" i="63" s="1"/>
  <c r="L163" i="63"/>
  <c r="L162" i="63"/>
  <c r="L161" i="63"/>
  <c r="L160" i="63"/>
  <c r="M160" i="63" s="1"/>
  <c r="L159" i="63"/>
  <c r="M159" i="63" s="1"/>
  <c r="L158" i="63"/>
  <c r="L157" i="63"/>
  <c r="L156" i="63"/>
  <c r="L155" i="63"/>
  <c r="L154" i="63"/>
  <c r="L153" i="63"/>
  <c r="L152" i="63"/>
  <c r="M152" i="63" s="1"/>
  <c r="L151" i="63"/>
  <c r="M151" i="63" s="1"/>
  <c r="L150" i="63"/>
  <c r="L149" i="63"/>
  <c r="L148" i="63"/>
  <c r="M148" i="63" s="1"/>
  <c r="L147" i="63"/>
  <c r="L146" i="63"/>
  <c r="L145" i="63"/>
  <c r="L144" i="63"/>
  <c r="M144" i="63" s="1"/>
  <c r="L143" i="63"/>
  <c r="M143" i="63" s="1"/>
  <c r="L142" i="63"/>
  <c r="L141" i="63"/>
  <c r="L140" i="63"/>
  <c r="M140" i="63" s="1"/>
  <c r="L139" i="63"/>
  <c r="L138" i="63"/>
  <c r="L137" i="63"/>
  <c r="L136" i="63"/>
  <c r="M136" i="63" s="1"/>
  <c r="L135" i="63"/>
  <c r="M135" i="63" s="1"/>
  <c r="L134" i="63"/>
  <c r="L133" i="63"/>
  <c r="L132" i="63"/>
  <c r="M132" i="63" s="1"/>
  <c r="L131" i="63"/>
  <c r="L130" i="63"/>
  <c r="L129" i="63"/>
  <c r="L128" i="63"/>
  <c r="M128" i="63" s="1"/>
  <c r="L127" i="63"/>
  <c r="M127" i="63" s="1"/>
  <c r="L126" i="63"/>
  <c r="L125" i="63"/>
  <c r="L124" i="63"/>
  <c r="L123" i="63"/>
  <c r="L122" i="63"/>
  <c r="L121" i="63"/>
  <c r="L120" i="63"/>
  <c r="M120" i="63" s="1"/>
  <c r="L119" i="63"/>
  <c r="M119" i="63" s="1"/>
  <c r="L118" i="63"/>
  <c r="L117" i="63"/>
  <c r="L116" i="63"/>
  <c r="M116" i="63" s="1"/>
  <c r="L115" i="63"/>
  <c r="L114" i="63"/>
  <c r="L113" i="63"/>
  <c r="L112" i="63"/>
  <c r="M112" i="63" s="1"/>
  <c r="L111" i="63"/>
  <c r="M111" i="63" s="1"/>
  <c r="L110" i="63"/>
  <c r="L109" i="63"/>
  <c r="L108" i="63"/>
  <c r="M108" i="63" s="1"/>
  <c r="L107" i="63"/>
  <c r="L106" i="63"/>
  <c r="L105" i="63"/>
  <c r="L104" i="63"/>
  <c r="M104" i="63" s="1"/>
  <c r="L103" i="63"/>
  <c r="M103" i="63" s="1"/>
  <c r="L102" i="63"/>
  <c r="L101" i="63"/>
  <c r="L100" i="63"/>
  <c r="M100" i="63" s="1"/>
  <c r="L99" i="63"/>
  <c r="L98" i="63"/>
  <c r="L97" i="63"/>
  <c r="L96" i="63"/>
  <c r="M96" i="63" s="1"/>
  <c r="L95" i="63"/>
  <c r="M95" i="63" s="1"/>
  <c r="L94" i="63"/>
  <c r="L93" i="63"/>
  <c r="L92" i="63"/>
  <c r="L91" i="63"/>
  <c r="L90" i="63"/>
  <c r="L89" i="63"/>
  <c r="L88" i="63"/>
  <c r="M88" i="63" s="1"/>
  <c r="L87" i="63"/>
  <c r="M87" i="63" s="1"/>
  <c r="L86" i="63"/>
  <c r="L85" i="63"/>
  <c r="L84" i="63"/>
  <c r="M84" i="63" s="1"/>
  <c r="L83" i="63"/>
  <c r="L82" i="63"/>
  <c r="L81" i="63"/>
  <c r="L80" i="63"/>
  <c r="M80" i="63" s="1"/>
  <c r="L79" i="63"/>
  <c r="M79" i="63" s="1"/>
  <c r="L78" i="63"/>
  <c r="L77" i="63"/>
  <c r="L76" i="63"/>
  <c r="M76" i="63" s="1"/>
  <c r="L75" i="63"/>
  <c r="L74" i="63"/>
  <c r="L73" i="63"/>
  <c r="L72" i="63"/>
  <c r="M72" i="63" s="1"/>
  <c r="L71" i="63"/>
  <c r="M71" i="63" s="1"/>
  <c r="L70" i="63"/>
  <c r="L69" i="63"/>
  <c r="L68" i="63"/>
  <c r="M68" i="63" s="1"/>
  <c r="L67" i="63"/>
  <c r="L66" i="63"/>
  <c r="L65" i="63"/>
  <c r="L64" i="63"/>
  <c r="M64" i="63" s="1"/>
  <c r="L63" i="63"/>
  <c r="M63" i="63" s="1"/>
  <c r="L62" i="63"/>
  <c r="L61" i="63"/>
  <c r="L60" i="63"/>
  <c r="L59" i="63"/>
  <c r="L58" i="63"/>
  <c r="L57" i="63"/>
  <c r="L56" i="63"/>
  <c r="M56" i="63" s="1"/>
  <c r="L55" i="63"/>
  <c r="M55" i="63" s="1"/>
  <c r="L54" i="63"/>
  <c r="L53" i="63"/>
  <c r="L52" i="63"/>
  <c r="M52" i="63" s="1"/>
  <c r="L51" i="63"/>
  <c r="L50" i="63"/>
  <c r="L49" i="63"/>
  <c r="L48" i="63"/>
  <c r="M48" i="63" s="1"/>
  <c r="L47" i="63"/>
  <c r="M47" i="63" s="1"/>
  <c r="L46" i="63"/>
  <c r="L45" i="63"/>
  <c r="L44" i="63"/>
  <c r="M44" i="63" s="1"/>
  <c r="L43" i="63"/>
  <c r="L42" i="63"/>
  <c r="L41" i="63"/>
  <c r="L40" i="63"/>
  <c r="M40" i="63" s="1"/>
  <c r="L39" i="63"/>
  <c r="M39" i="63" s="1"/>
  <c r="L38" i="63"/>
  <c r="L37" i="63"/>
  <c r="L36" i="63"/>
  <c r="M36" i="63" s="1"/>
  <c r="L35" i="63"/>
  <c r="L34" i="63"/>
  <c r="L33" i="63"/>
  <c r="L32" i="63"/>
  <c r="M32" i="63" s="1"/>
  <c r="L31" i="63"/>
  <c r="M31" i="63" s="1"/>
  <c r="L30" i="63"/>
  <c r="L29" i="63"/>
  <c r="L28" i="63"/>
  <c r="L27" i="63"/>
  <c r="L26" i="63"/>
  <c r="L25" i="63"/>
  <c r="L24" i="63"/>
  <c r="M24" i="63" s="1"/>
  <c r="L23" i="63"/>
  <c r="M23" i="63" s="1"/>
  <c r="L22" i="63"/>
  <c r="L21" i="63"/>
  <c r="L20" i="63"/>
  <c r="M20" i="63" s="1"/>
  <c r="L19" i="63"/>
  <c r="L18" i="63"/>
  <c r="L17" i="63"/>
  <c r="L16" i="63"/>
  <c r="M16" i="63" s="1"/>
  <c r="L15" i="63"/>
  <c r="M15" i="63" s="1"/>
  <c r="L14" i="63"/>
  <c r="L13" i="63"/>
  <c r="L12" i="63"/>
  <c r="M12" i="63" s="1"/>
  <c r="L11" i="63"/>
  <c r="L10" i="63"/>
  <c r="L9" i="63"/>
  <c r="L8" i="63"/>
  <c r="M8" i="63" s="1"/>
  <c r="L7" i="63"/>
  <c r="M7" i="63" s="1"/>
  <c r="L6" i="63"/>
  <c r="L5" i="63"/>
  <c r="L4" i="63"/>
  <c r="L498" i="65"/>
  <c r="L497" i="65"/>
  <c r="L496" i="65"/>
  <c r="L495" i="65"/>
  <c r="L494" i="65"/>
  <c r="L493" i="65"/>
  <c r="L492" i="65"/>
  <c r="L491" i="65"/>
  <c r="L490" i="65"/>
  <c r="L489" i="65"/>
  <c r="L488" i="65"/>
  <c r="L487" i="65"/>
  <c r="L486" i="65"/>
  <c r="L485" i="65"/>
  <c r="L484" i="65"/>
  <c r="L483" i="65"/>
  <c r="L482" i="65"/>
  <c r="L481" i="65"/>
  <c r="L480" i="65"/>
  <c r="L479" i="65"/>
  <c r="L478" i="65"/>
  <c r="L477" i="65"/>
  <c r="L476" i="65"/>
  <c r="L475" i="65"/>
  <c r="L474" i="65"/>
  <c r="L473" i="65"/>
  <c r="L472" i="65"/>
  <c r="L471" i="65"/>
  <c r="L470" i="65"/>
  <c r="L469" i="65"/>
  <c r="L468" i="65"/>
  <c r="L467" i="65"/>
  <c r="L466" i="65"/>
  <c r="L465" i="65"/>
  <c r="L464" i="65"/>
  <c r="L463" i="65"/>
  <c r="L462" i="65"/>
  <c r="L461" i="65"/>
  <c r="L460" i="65"/>
  <c r="L459" i="65"/>
  <c r="L458" i="65"/>
  <c r="L457" i="65"/>
  <c r="L456" i="65"/>
  <c r="L455" i="65"/>
  <c r="L454" i="65"/>
  <c r="L453" i="65"/>
  <c r="L452" i="65"/>
  <c r="L451" i="65"/>
  <c r="L450" i="65"/>
  <c r="L449" i="65"/>
  <c r="L448" i="65"/>
  <c r="L447" i="65"/>
  <c r="L446" i="65"/>
  <c r="L445" i="65"/>
  <c r="L444" i="65"/>
  <c r="L443" i="65"/>
  <c r="L442" i="65"/>
  <c r="L441" i="65"/>
  <c r="L440" i="65"/>
  <c r="L439" i="65"/>
  <c r="L438" i="65"/>
  <c r="L437" i="65"/>
  <c r="L436" i="65"/>
  <c r="L435" i="65"/>
  <c r="L434" i="65"/>
  <c r="L433" i="65"/>
  <c r="L432" i="65"/>
  <c r="L431" i="65"/>
  <c r="L430" i="65"/>
  <c r="L429" i="65"/>
  <c r="L428" i="65"/>
  <c r="L427" i="65"/>
  <c r="L426" i="65"/>
  <c r="L425" i="65"/>
  <c r="L424" i="65"/>
  <c r="L423" i="65"/>
  <c r="L422" i="65"/>
  <c r="L421" i="65"/>
  <c r="L420" i="65"/>
  <c r="L419" i="65"/>
  <c r="L418" i="65"/>
  <c r="L417" i="65"/>
  <c r="L416" i="65"/>
  <c r="L415" i="65"/>
  <c r="L414" i="65"/>
  <c r="L413" i="65"/>
  <c r="L412" i="65"/>
  <c r="L411" i="65"/>
  <c r="L410" i="65"/>
  <c r="L409" i="65"/>
  <c r="L408" i="65"/>
  <c r="L407" i="65"/>
  <c r="L406" i="65"/>
  <c r="L405" i="65"/>
  <c r="L404" i="65"/>
  <c r="L403" i="65"/>
  <c r="L402" i="65"/>
  <c r="L401" i="65"/>
  <c r="L400" i="65"/>
  <c r="L399" i="65"/>
  <c r="L398" i="65"/>
  <c r="L397" i="65"/>
  <c r="L396" i="65"/>
  <c r="L395" i="65"/>
  <c r="L394" i="65"/>
  <c r="L393" i="65"/>
  <c r="L392" i="65"/>
  <c r="L391" i="65"/>
  <c r="L390" i="65"/>
  <c r="L389" i="65"/>
  <c r="L388" i="65"/>
  <c r="L387" i="65"/>
  <c r="L386" i="65"/>
  <c r="L385" i="65"/>
  <c r="L384" i="65"/>
  <c r="L383" i="65"/>
  <c r="L382" i="65"/>
  <c r="L381" i="65"/>
  <c r="L380" i="65"/>
  <c r="L379" i="65"/>
  <c r="L378" i="65"/>
  <c r="L377" i="65"/>
  <c r="L376" i="65"/>
  <c r="L375" i="65"/>
  <c r="L374" i="65"/>
  <c r="L373" i="65"/>
  <c r="L372" i="65"/>
  <c r="L371" i="65"/>
  <c r="L370" i="65"/>
  <c r="L369" i="65"/>
  <c r="L368" i="65"/>
  <c r="L367" i="65"/>
  <c r="L366" i="65"/>
  <c r="L365" i="65"/>
  <c r="L364" i="65"/>
  <c r="L363" i="65"/>
  <c r="L362" i="65"/>
  <c r="L361" i="65"/>
  <c r="L360" i="65"/>
  <c r="L359" i="65"/>
  <c r="L358" i="65"/>
  <c r="L357" i="65"/>
  <c r="L356" i="65"/>
  <c r="L355" i="65"/>
  <c r="L354" i="65"/>
  <c r="L353" i="65"/>
  <c r="L352" i="65"/>
  <c r="L351" i="65"/>
  <c r="L350" i="65"/>
  <c r="L349" i="65"/>
  <c r="L348" i="65"/>
  <c r="L347" i="65"/>
  <c r="L346" i="65"/>
  <c r="L345" i="65"/>
  <c r="L344" i="65"/>
  <c r="L343" i="65"/>
  <c r="L342" i="65"/>
  <c r="L341" i="65"/>
  <c r="L340" i="65"/>
  <c r="L339" i="65"/>
  <c r="L338" i="65"/>
  <c r="L337" i="65"/>
  <c r="L336" i="65"/>
  <c r="L335" i="65"/>
  <c r="L334" i="65"/>
  <c r="L333" i="65"/>
  <c r="L332" i="65"/>
  <c r="L331" i="65"/>
  <c r="L330" i="65"/>
  <c r="L329" i="65"/>
  <c r="L328" i="65"/>
  <c r="L327" i="65"/>
  <c r="L326" i="65"/>
  <c r="L325" i="65"/>
  <c r="L324" i="65"/>
  <c r="L323" i="65"/>
  <c r="L322" i="65"/>
  <c r="L321" i="65"/>
  <c r="L320" i="65"/>
  <c r="L319" i="65"/>
  <c r="L318" i="65"/>
  <c r="L317" i="65"/>
  <c r="L316" i="65"/>
  <c r="L315" i="65"/>
  <c r="L314" i="65"/>
  <c r="L313" i="65"/>
  <c r="L312" i="65"/>
  <c r="L311" i="65"/>
  <c r="L310" i="65"/>
  <c r="L309" i="65"/>
  <c r="L308" i="65"/>
  <c r="L307" i="65"/>
  <c r="L306" i="65"/>
  <c r="L305" i="65"/>
  <c r="L304" i="65"/>
  <c r="L303" i="65"/>
  <c r="L302" i="65"/>
  <c r="L301" i="65"/>
  <c r="L300" i="65"/>
  <c r="L299" i="65"/>
  <c r="L298" i="65"/>
  <c r="L297" i="65"/>
  <c r="L296" i="65"/>
  <c r="L295" i="65"/>
  <c r="L294" i="65"/>
  <c r="L293" i="65"/>
  <c r="L292" i="65"/>
  <c r="L291" i="65"/>
  <c r="L290" i="65"/>
  <c r="L289" i="65"/>
  <c r="L288" i="65"/>
  <c r="L287" i="65"/>
  <c r="L286" i="65"/>
  <c r="L285" i="65"/>
  <c r="L284" i="65"/>
  <c r="L283" i="65"/>
  <c r="L282" i="65"/>
  <c r="L281" i="65"/>
  <c r="L280" i="65"/>
  <c r="L279" i="65"/>
  <c r="L278" i="65"/>
  <c r="L277" i="65"/>
  <c r="L276" i="65"/>
  <c r="L275" i="65"/>
  <c r="L274" i="65"/>
  <c r="L273" i="65"/>
  <c r="L272" i="65"/>
  <c r="L271" i="65"/>
  <c r="L270" i="65"/>
  <c r="L269" i="65"/>
  <c r="L268" i="65"/>
  <c r="L267" i="65"/>
  <c r="L266" i="65"/>
  <c r="L265" i="65"/>
  <c r="L264" i="65"/>
  <c r="L263" i="65"/>
  <c r="L262" i="65"/>
  <c r="L261" i="65"/>
  <c r="L260" i="65"/>
  <c r="L259" i="65"/>
  <c r="L258" i="65"/>
  <c r="L257" i="65"/>
  <c r="L256" i="65"/>
  <c r="L255" i="65"/>
  <c r="L254" i="65"/>
  <c r="L253" i="65"/>
  <c r="L252" i="65"/>
  <c r="L251" i="65"/>
  <c r="L250" i="65"/>
  <c r="L249" i="65"/>
  <c r="L248" i="65"/>
  <c r="L247" i="65"/>
  <c r="L246" i="65"/>
  <c r="L245" i="65"/>
  <c r="L244" i="65"/>
  <c r="L243" i="65"/>
  <c r="L242" i="65"/>
  <c r="L241" i="65"/>
  <c r="L240" i="65"/>
  <c r="L239" i="65"/>
  <c r="L238" i="65"/>
  <c r="L237" i="65"/>
  <c r="L236" i="65"/>
  <c r="L235" i="65"/>
  <c r="L234" i="65"/>
  <c r="L233" i="65"/>
  <c r="L232" i="65"/>
  <c r="L231" i="65"/>
  <c r="L230" i="65"/>
  <c r="L229" i="65"/>
  <c r="L228" i="65"/>
  <c r="L227" i="65"/>
  <c r="L226" i="65"/>
  <c r="L225" i="65"/>
  <c r="L224" i="65"/>
  <c r="L223" i="65"/>
  <c r="L222" i="65"/>
  <c r="L221" i="65"/>
  <c r="L220" i="65"/>
  <c r="L219" i="65"/>
  <c r="L218" i="65"/>
  <c r="L217" i="65"/>
  <c r="L216" i="65"/>
  <c r="L215" i="65"/>
  <c r="L214" i="65"/>
  <c r="L213" i="65"/>
  <c r="L212" i="65"/>
  <c r="L211" i="65"/>
  <c r="L210" i="65"/>
  <c r="L209" i="65"/>
  <c r="L208" i="65"/>
  <c r="L207" i="65"/>
  <c r="L206" i="65"/>
  <c r="L205" i="65"/>
  <c r="L204" i="65"/>
  <c r="L203" i="65"/>
  <c r="L202" i="65"/>
  <c r="L201" i="65"/>
  <c r="L200" i="65"/>
  <c r="L199" i="65"/>
  <c r="L198" i="65"/>
  <c r="L197" i="65"/>
  <c r="L196" i="65"/>
  <c r="L195" i="65"/>
  <c r="L194" i="65"/>
  <c r="L193" i="65"/>
  <c r="L192" i="65"/>
  <c r="L191" i="65"/>
  <c r="L190" i="65"/>
  <c r="L189" i="65"/>
  <c r="L188" i="65"/>
  <c r="L187" i="65"/>
  <c r="L186" i="65"/>
  <c r="L185" i="65"/>
  <c r="L184" i="65"/>
  <c r="L183" i="65"/>
  <c r="L182" i="65"/>
  <c r="L181" i="65"/>
  <c r="L180" i="65"/>
  <c r="L179" i="65"/>
  <c r="L178" i="65"/>
  <c r="L177" i="65"/>
  <c r="L176" i="65"/>
  <c r="L175" i="65"/>
  <c r="L174" i="65"/>
  <c r="L173" i="65"/>
  <c r="L172" i="65"/>
  <c r="L171" i="65"/>
  <c r="L170" i="65"/>
  <c r="L169" i="65"/>
  <c r="L168" i="65"/>
  <c r="L167" i="65"/>
  <c r="L166" i="65"/>
  <c r="L165" i="65"/>
  <c r="L164" i="65"/>
  <c r="L163" i="65"/>
  <c r="L162" i="65"/>
  <c r="L161" i="65"/>
  <c r="L160" i="65"/>
  <c r="L159" i="65"/>
  <c r="L158" i="65"/>
  <c r="L157" i="65"/>
  <c r="L156" i="65"/>
  <c r="L155" i="65"/>
  <c r="M155" i="65" s="1"/>
  <c r="L154" i="65"/>
  <c r="M154" i="65" s="1"/>
  <c r="L153" i="65"/>
  <c r="L152" i="65"/>
  <c r="L151" i="65"/>
  <c r="M151" i="65" s="1"/>
  <c r="L150" i="65"/>
  <c r="L149" i="65"/>
  <c r="L148" i="65"/>
  <c r="L147" i="65"/>
  <c r="M147" i="65" s="1"/>
  <c r="L146" i="65"/>
  <c r="L145" i="65"/>
  <c r="L144" i="65"/>
  <c r="L143" i="65"/>
  <c r="M143" i="65" s="1"/>
  <c r="L142" i="65"/>
  <c r="L141" i="65"/>
  <c r="L140" i="65"/>
  <c r="L139" i="65"/>
  <c r="M139" i="65" s="1"/>
  <c r="L138" i="65"/>
  <c r="M138" i="65" s="1"/>
  <c r="L137" i="65"/>
  <c r="L136" i="65"/>
  <c r="L135" i="65"/>
  <c r="M135" i="65" s="1"/>
  <c r="L134" i="65"/>
  <c r="L133" i="65"/>
  <c r="L132" i="65"/>
  <c r="L131" i="65"/>
  <c r="M131" i="65" s="1"/>
  <c r="L130" i="65"/>
  <c r="L129" i="65"/>
  <c r="L128" i="65"/>
  <c r="L127" i="65"/>
  <c r="M127" i="65" s="1"/>
  <c r="L126" i="65"/>
  <c r="L125" i="65"/>
  <c r="L124" i="65"/>
  <c r="L123" i="65"/>
  <c r="M123" i="65" s="1"/>
  <c r="L122" i="65"/>
  <c r="M122" i="65" s="1"/>
  <c r="L121" i="65"/>
  <c r="L120" i="65"/>
  <c r="L119" i="65"/>
  <c r="M119" i="65" s="1"/>
  <c r="L118" i="65"/>
  <c r="L117" i="65"/>
  <c r="L116" i="65"/>
  <c r="L115" i="65"/>
  <c r="M115" i="65" s="1"/>
  <c r="L114" i="65"/>
  <c r="L113" i="65"/>
  <c r="L112" i="65"/>
  <c r="L111" i="65"/>
  <c r="M111" i="65" s="1"/>
  <c r="L110" i="65"/>
  <c r="L109" i="65"/>
  <c r="L108" i="65"/>
  <c r="L107" i="65"/>
  <c r="M107" i="65" s="1"/>
  <c r="L106" i="65"/>
  <c r="M106" i="65" s="1"/>
  <c r="L105" i="65"/>
  <c r="L104" i="65"/>
  <c r="L103" i="65"/>
  <c r="L102" i="65"/>
  <c r="L101" i="65"/>
  <c r="L100" i="65"/>
  <c r="L99" i="65"/>
  <c r="M99" i="65" s="1"/>
  <c r="L98" i="65"/>
  <c r="L97" i="65"/>
  <c r="L96" i="65"/>
  <c r="L95" i="65"/>
  <c r="M95" i="65" s="1"/>
  <c r="L94" i="65"/>
  <c r="L93" i="65"/>
  <c r="L92" i="65"/>
  <c r="L91" i="65"/>
  <c r="M91" i="65" s="1"/>
  <c r="L90" i="65"/>
  <c r="M90" i="65" s="1"/>
  <c r="L89" i="65"/>
  <c r="L88" i="65"/>
  <c r="L87" i="65"/>
  <c r="M87" i="65" s="1"/>
  <c r="L86" i="65"/>
  <c r="L85" i="65"/>
  <c r="L84" i="65"/>
  <c r="L83" i="65"/>
  <c r="M83" i="65" s="1"/>
  <c r="L82" i="65"/>
  <c r="L81" i="65"/>
  <c r="L80" i="65"/>
  <c r="L79" i="65"/>
  <c r="M79" i="65" s="1"/>
  <c r="L78" i="65"/>
  <c r="L77" i="65"/>
  <c r="L76" i="65"/>
  <c r="L75" i="65"/>
  <c r="M75" i="65" s="1"/>
  <c r="L74" i="65"/>
  <c r="M74" i="65" s="1"/>
  <c r="L73" i="65"/>
  <c r="L72" i="65"/>
  <c r="L71" i="65"/>
  <c r="M71" i="65" s="1"/>
  <c r="L70" i="65"/>
  <c r="L69" i="65"/>
  <c r="L68" i="65"/>
  <c r="L67" i="65"/>
  <c r="M67" i="65" s="1"/>
  <c r="L66" i="65"/>
  <c r="L65" i="65"/>
  <c r="L64" i="65"/>
  <c r="L63" i="65"/>
  <c r="M63" i="65" s="1"/>
  <c r="L62" i="65"/>
  <c r="L61" i="65"/>
  <c r="L60" i="65"/>
  <c r="L59" i="65"/>
  <c r="M59" i="65" s="1"/>
  <c r="L58" i="65"/>
  <c r="M58" i="65" s="1"/>
  <c r="L57" i="65"/>
  <c r="L56" i="65"/>
  <c r="L55" i="65"/>
  <c r="M55" i="65" s="1"/>
  <c r="L54" i="65"/>
  <c r="L53" i="65"/>
  <c r="L52" i="65"/>
  <c r="L51" i="65"/>
  <c r="M51" i="65" s="1"/>
  <c r="L50" i="65"/>
  <c r="L49" i="65"/>
  <c r="L48" i="65"/>
  <c r="L47" i="65"/>
  <c r="M47" i="65" s="1"/>
  <c r="L46" i="65"/>
  <c r="L45" i="65"/>
  <c r="L44" i="65"/>
  <c r="L43" i="65"/>
  <c r="M43" i="65" s="1"/>
  <c r="L42" i="65"/>
  <c r="M42" i="65" s="1"/>
  <c r="L41" i="65"/>
  <c r="L40" i="65"/>
  <c r="L39" i="65"/>
  <c r="L38" i="65"/>
  <c r="L37" i="65"/>
  <c r="L36" i="65"/>
  <c r="L35" i="65"/>
  <c r="M35" i="65" s="1"/>
  <c r="L34" i="65"/>
  <c r="L33" i="65"/>
  <c r="L32" i="65"/>
  <c r="L31" i="65"/>
  <c r="M31" i="65" s="1"/>
  <c r="L30" i="65"/>
  <c r="M30" i="65" s="1"/>
  <c r="L29" i="65"/>
  <c r="L28" i="65"/>
  <c r="L27" i="65"/>
  <c r="M27" i="65" s="1"/>
  <c r="L26" i="65"/>
  <c r="M26" i="65" s="1"/>
  <c r="L25" i="65"/>
  <c r="L24" i="65"/>
  <c r="L23" i="65"/>
  <c r="M23" i="65" s="1"/>
  <c r="L22" i="65"/>
  <c r="L21" i="65"/>
  <c r="L20" i="65"/>
  <c r="L19" i="65"/>
  <c r="M19" i="65" s="1"/>
  <c r="L18" i="65"/>
  <c r="M18" i="65" s="1"/>
  <c r="L17" i="65"/>
  <c r="L16" i="65"/>
  <c r="L15" i="65"/>
  <c r="M15" i="65" s="1"/>
  <c r="L14" i="65"/>
  <c r="L13" i="65"/>
  <c r="L12" i="65"/>
  <c r="L11" i="65"/>
  <c r="M11" i="65" s="1"/>
  <c r="L10" i="65"/>
  <c r="M10" i="65" s="1"/>
  <c r="L9" i="65"/>
  <c r="L8" i="65"/>
  <c r="L7" i="65"/>
  <c r="M7" i="65" s="1"/>
  <c r="L6" i="65"/>
  <c r="M6" i="65" s="1"/>
  <c r="L5" i="65"/>
  <c r="L4" i="65"/>
  <c r="L498" i="67"/>
  <c r="M498" i="67" s="1"/>
  <c r="L497" i="67"/>
  <c r="M497" i="67" s="1"/>
  <c r="L496" i="67"/>
  <c r="L495" i="67"/>
  <c r="L494" i="67"/>
  <c r="M494" i="67" s="1"/>
  <c r="L493" i="67"/>
  <c r="L492" i="67"/>
  <c r="L491" i="67"/>
  <c r="L490" i="67"/>
  <c r="M490" i="67" s="1"/>
  <c r="L489" i="67"/>
  <c r="L488" i="67"/>
  <c r="L487" i="67"/>
  <c r="L486" i="67"/>
  <c r="M486" i="67" s="1"/>
  <c r="L485" i="67"/>
  <c r="M485" i="67" s="1"/>
  <c r="L484" i="67"/>
  <c r="L483" i="67"/>
  <c r="L482" i="67"/>
  <c r="M482" i="67" s="1"/>
  <c r="L481" i="67"/>
  <c r="L480" i="67"/>
  <c r="L479" i="67"/>
  <c r="L478" i="67"/>
  <c r="M478" i="67" s="1"/>
  <c r="L477" i="67"/>
  <c r="L476" i="67"/>
  <c r="L475" i="67"/>
  <c r="L474" i="67"/>
  <c r="M474" i="67" s="1"/>
  <c r="L473" i="67"/>
  <c r="L472" i="67"/>
  <c r="L471" i="67"/>
  <c r="L470" i="67"/>
  <c r="M470" i="67" s="1"/>
  <c r="L469" i="67"/>
  <c r="M469" i="67" s="1"/>
  <c r="L468" i="67"/>
  <c r="L467" i="67"/>
  <c r="L466" i="67"/>
  <c r="M466" i="67" s="1"/>
  <c r="L465" i="67"/>
  <c r="L464" i="67"/>
  <c r="L463" i="67"/>
  <c r="L462" i="67"/>
  <c r="M462" i="67" s="1"/>
  <c r="L461" i="67"/>
  <c r="L460" i="67"/>
  <c r="L459" i="67"/>
  <c r="L458" i="67"/>
  <c r="M458" i="67" s="1"/>
  <c r="L457" i="67"/>
  <c r="M457" i="67" s="1"/>
  <c r="L456" i="67"/>
  <c r="L455" i="67"/>
  <c r="L454" i="67"/>
  <c r="M454" i="67" s="1"/>
  <c r="L453" i="67"/>
  <c r="M453" i="67" s="1"/>
  <c r="L452" i="67"/>
  <c r="L451" i="67"/>
  <c r="L450" i="67"/>
  <c r="M450" i="67" s="1"/>
  <c r="L449" i="67"/>
  <c r="L448" i="67"/>
  <c r="L447" i="67"/>
  <c r="L446" i="67"/>
  <c r="M446" i="67" s="1"/>
  <c r="L445" i="67"/>
  <c r="M445" i="67" s="1"/>
  <c r="L444" i="67"/>
  <c r="L443" i="67"/>
  <c r="L442" i="67"/>
  <c r="M442" i="67" s="1"/>
  <c r="L441" i="67"/>
  <c r="L440" i="67"/>
  <c r="L439" i="67"/>
  <c r="L438" i="67"/>
  <c r="M438" i="67" s="1"/>
  <c r="L437" i="67"/>
  <c r="M437" i="67" s="1"/>
  <c r="L436" i="67"/>
  <c r="L435" i="67"/>
  <c r="L434" i="67"/>
  <c r="M434" i="67" s="1"/>
  <c r="L433" i="67"/>
  <c r="M433" i="67" s="1"/>
  <c r="L432" i="67"/>
  <c r="L431" i="67"/>
  <c r="L430" i="67"/>
  <c r="M430" i="67" s="1"/>
  <c r="L429" i="67"/>
  <c r="L428" i="67"/>
  <c r="L427" i="67"/>
  <c r="L426" i="67"/>
  <c r="M426" i="67" s="1"/>
  <c r="L425" i="67"/>
  <c r="L424" i="67"/>
  <c r="L423" i="67"/>
  <c r="L422" i="67"/>
  <c r="M422" i="67" s="1"/>
  <c r="L421" i="67"/>
  <c r="M421" i="67" s="1"/>
  <c r="L420" i="67"/>
  <c r="L419" i="67"/>
  <c r="L418" i="67"/>
  <c r="M418" i="67" s="1"/>
  <c r="L417" i="67"/>
  <c r="L416" i="67"/>
  <c r="L415" i="67"/>
  <c r="L414" i="67"/>
  <c r="M414" i="67" s="1"/>
  <c r="L413" i="67"/>
  <c r="L412" i="67"/>
  <c r="L411" i="67"/>
  <c r="L410" i="67"/>
  <c r="M410" i="67" s="1"/>
  <c r="L409" i="67"/>
  <c r="L408" i="67"/>
  <c r="L407" i="67"/>
  <c r="L406" i="67"/>
  <c r="M406" i="67" s="1"/>
  <c r="L405" i="67"/>
  <c r="M405" i="67" s="1"/>
  <c r="L404" i="67"/>
  <c r="L403" i="67"/>
  <c r="L402" i="67"/>
  <c r="M402" i="67" s="1"/>
  <c r="L401" i="67"/>
  <c r="L400" i="67"/>
  <c r="L399" i="67"/>
  <c r="L398" i="67"/>
  <c r="M398" i="67" s="1"/>
  <c r="L397" i="67"/>
  <c r="L396" i="67"/>
  <c r="L395" i="67"/>
  <c r="L394" i="67"/>
  <c r="M394" i="67" s="1"/>
  <c r="L393" i="67"/>
  <c r="M393" i="67" s="1"/>
  <c r="L392" i="67"/>
  <c r="L391" i="67"/>
  <c r="L390" i="67"/>
  <c r="M390" i="67" s="1"/>
  <c r="L389" i="67"/>
  <c r="M389" i="67" s="1"/>
  <c r="L388" i="67"/>
  <c r="L387" i="67"/>
  <c r="L386" i="67"/>
  <c r="M386" i="67" s="1"/>
  <c r="L385" i="67"/>
  <c r="L384" i="67"/>
  <c r="L383" i="67"/>
  <c r="L382" i="67"/>
  <c r="M382" i="67" s="1"/>
  <c r="L381" i="67"/>
  <c r="M381" i="67" s="1"/>
  <c r="L380" i="67"/>
  <c r="L379" i="67"/>
  <c r="L378" i="67"/>
  <c r="M378" i="67" s="1"/>
  <c r="L377" i="67"/>
  <c r="L376" i="67"/>
  <c r="L375" i="67"/>
  <c r="L374" i="67"/>
  <c r="M374" i="67" s="1"/>
  <c r="L373" i="67"/>
  <c r="M373" i="67" s="1"/>
  <c r="L372" i="67"/>
  <c r="L371" i="67"/>
  <c r="L370" i="67"/>
  <c r="M370" i="67" s="1"/>
  <c r="L369" i="67"/>
  <c r="M369" i="67" s="1"/>
  <c r="L368" i="67"/>
  <c r="L367" i="67"/>
  <c r="L366" i="67"/>
  <c r="M366" i="67" s="1"/>
  <c r="L365" i="67"/>
  <c r="L364" i="67"/>
  <c r="L363" i="67"/>
  <c r="L362" i="67"/>
  <c r="M362" i="67" s="1"/>
  <c r="L361" i="67"/>
  <c r="L360" i="67"/>
  <c r="L359" i="67"/>
  <c r="L358" i="67"/>
  <c r="M358" i="67" s="1"/>
  <c r="L357" i="67"/>
  <c r="M357" i="67" s="1"/>
  <c r="L356" i="67"/>
  <c r="L355" i="67"/>
  <c r="L354" i="67"/>
  <c r="M354" i="67" s="1"/>
  <c r="L353" i="67"/>
  <c r="L352" i="67"/>
  <c r="L351" i="67"/>
  <c r="L350" i="67"/>
  <c r="M350" i="67" s="1"/>
  <c r="L349" i="67"/>
  <c r="L348" i="67"/>
  <c r="L347" i="67"/>
  <c r="L346" i="67"/>
  <c r="M346" i="67" s="1"/>
  <c r="L345" i="67"/>
  <c r="L344" i="67"/>
  <c r="L343" i="67"/>
  <c r="L342" i="67"/>
  <c r="M342" i="67" s="1"/>
  <c r="L341" i="67"/>
  <c r="M341" i="67" s="1"/>
  <c r="L340" i="67"/>
  <c r="L339" i="67"/>
  <c r="L338" i="67"/>
  <c r="M338" i="67" s="1"/>
  <c r="L337" i="67"/>
  <c r="L336" i="67"/>
  <c r="L335" i="67"/>
  <c r="L334" i="67"/>
  <c r="M334" i="67" s="1"/>
  <c r="L333" i="67"/>
  <c r="L332" i="67"/>
  <c r="L331" i="67"/>
  <c r="L330" i="67"/>
  <c r="M330" i="67" s="1"/>
  <c r="L329" i="67"/>
  <c r="M329" i="67" s="1"/>
  <c r="L328" i="67"/>
  <c r="L327" i="67"/>
  <c r="L326" i="67"/>
  <c r="M326" i="67" s="1"/>
  <c r="L325" i="67"/>
  <c r="M325" i="67" s="1"/>
  <c r="L324" i="67"/>
  <c r="L323" i="67"/>
  <c r="L322" i="67"/>
  <c r="M322" i="67" s="1"/>
  <c r="L321" i="67"/>
  <c r="L320" i="67"/>
  <c r="L319" i="67"/>
  <c r="L318" i="67"/>
  <c r="M318" i="67" s="1"/>
  <c r="L317" i="67"/>
  <c r="M317" i="67" s="1"/>
  <c r="L316" i="67"/>
  <c r="L315" i="67"/>
  <c r="L314" i="67"/>
  <c r="M314" i="67" s="1"/>
  <c r="L313" i="67"/>
  <c r="L312" i="67"/>
  <c r="L311" i="67"/>
  <c r="L310" i="67"/>
  <c r="M310" i="67" s="1"/>
  <c r="L309" i="67"/>
  <c r="M309" i="67" s="1"/>
  <c r="L308" i="67"/>
  <c r="L307" i="67"/>
  <c r="L306" i="67"/>
  <c r="M306" i="67" s="1"/>
  <c r="L305" i="67"/>
  <c r="M305" i="67" s="1"/>
  <c r="L304" i="67"/>
  <c r="L303" i="67"/>
  <c r="L302" i="67"/>
  <c r="M302" i="67" s="1"/>
  <c r="L301" i="67"/>
  <c r="L300" i="67"/>
  <c r="L299" i="67"/>
  <c r="L298" i="67"/>
  <c r="M298" i="67" s="1"/>
  <c r="L297" i="67"/>
  <c r="L296" i="67"/>
  <c r="L295" i="67"/>
  <c r="L294" i="67"/>
  <c r="M294" i="67" s="1"/>
  <c r="L293" i="67"/>
  <c r="M293" i="67" s="1"/>
  <c r="L292" i="67"/>
  <c r="L291" i="67"/>
  <c r="L290" i="67"/>
  <c r="M290" i="67" s="1"/>
  <c r="L289" i="67"/>
  <c r="L288" i="67"/>
  <c r="L287" i="67"/>
  <c r="L286" i="67"/>
  <c r="M286" i="67" s="1"/>
  <c r="L285" i="67"/>
  <c r="L284" i="67"/>
  <c r="L283" i="67"/>
  <c r="L282" i="67"/>
  <c r="M282" i="67" s="1"/>
  <c r="L281" i="67"/>
  <c r="L280" i="67"/>
  <c r="L279" i="67"/>
  <c r="L278" i="67"/>
  <c r="M278" i="67" s="1"/>
  <c r="L277" i="67"/>
  <c r="M277" i="67" s="1"/>
  <c r="L276" i="67"/>
  <c r="L275" i="67"/>
  <c r="L274" i="67"/>
  <c r="M274" i="67" s="1"/>
  <c r="L273" i="67"/>
  <c r="L272" i="67"/>
  <c r="L271" i="67"/>
  <c r="L270" i="67"/>
  <c r="M270" i="67" s="1"/>
  <c r="L269" i="67"/>
  <c r="L268" i="67"/>
  <c r="L267" i="67"/>
  <c r="L266" i="67"/>
  <c r="M266" i="67" s="1"/>
  <c r="L265" i="67"/>
  <c r="M265" i="67" s="1"/>
  <c r="L264" i="67"/>
  <c r="L263" i="67"/>
  <c r="L262" i="67"/>
  <c r="M262" i="67" s="1"/>
  <c r="L261" i="67"/>
  <c r="M261" i="67" s="1"/>
  <c r="L260" i="67"/>
  <c r="L259" i="67"/>
  <c r="L258" i="67"/>
  <c r="M258" i="67" s="1"/>
  <c r="L257" i="67"/>
  <c r="L256" i="67"/>
  <c r="L255" i="67"/>
  <c r="L254" i="67"/>
  <c r="M254" i="67" s="1"/>
  <c r="L253" i="67"/>
  <c r="M253" i="67" s="1"/>
  <c r="L252" i="67"/>
  <c r="L251" i="67"/>
  <c r="L250" i="67"/>
  <c r="M250" i="67" s="1"/>
  <c r="L249" i="67"/>
  <c r="L248" i="67"/>
  <c r="L247" i="67"/>
  <c r="L246" i="67"/>
  <c r="M246" i="67" s="1"/>
  <c r="L245" i="67"/>
  <c r="M245" i="67" s="1"/>
  <c r="L244" i="67"/>
  <c r="L243" i="67"/>
  <c r="L242" i="67"/>
  <c r="M242" i="67" s="1"/>
  <c r="L241" i="67"/>
  <c r="M241" i="67" s="1"/>
  <c r="L240" i="67"/>
  <c r="L239" i="67"/>
  <c r="L238" i="67"/>
  <c r="M238" i="67" s="1"/>
  <c r="L237" i="67"/>
  <c r="L236" i="67"/>
  <c r="L235" i="67"/>
  <c r="L234" i="67"/>
  <c r="M234" i="67" s="1"/>
  <c r="L233" i="67"/>
  <c r="L232" i="67"/>
  <c r="L231" i="67"/>
  <c r="L230" i="67"/>
  <c r="M230" i="67" s="1"/>
  <c r="L229" i="67"/>
  <c r="M229" i="67" s="1"/>
  <c r="L228" i="67"/>
  <c r="L227" i="67"/>
  <c r="L226" i="67"/>
  <c r="M226" i="67" s="1"/>
  <c r="L225" i="67"/>
  <c r="L224" i="67"/>
  <c r="L223" i="67"/>
  <c r="L222" i="67"/>
  <c r="M222" i="67" s="1"/>
  <c r="L221" i="67"/>
  <c r="L220" i="67"/>
  <c r="L219" i="67"/>
  <c r="L218" i="67"/>
  <c r="M218" i="67" s="1"/>
  <c r="L217" i="67"/>
  <c r="L216" i="67"/>
  <c r="L215" i="67"/>
  <c r="L214" i="67"/>
  <c r="M214" i="67" s="1"/>
  <c r="L213" i="67"/>
  <c r="M213" i="67" s="1"/>
  <c r="L212" i="67"/>
  <c r="L211" i="67"/>
  <c r="L210" i="67"/>
  <c r="M210" i="67" s="1"/>
  <c r="L209" i="67"/>
  <c r="L208" i="67"/>
  <c r="L207" i="67"/>
  <c r="L206" i="67"/>
  <c r="M206" i="67" s="1"/>
  <c r="L205" i="67"/>
  <c r="L204" i="67"/>
  <c r="L203" i="67"/>
  <c r="L202" i="67"/>
  <c r="M202" i="67" s="1"/>
  <c r="L201" i="67"/>
  <c r="M201" i="67" s="1"/>
  <c r="L200" i="67"/>
  <c r="L199" i="67"/>
  <c r="L198" i="67"/>
  <c r="M198" i="67" s="1"/>
  <c r="L197" i="67"/>
  <c r="M197" i="67" s="1"/>
  <c r="L196" i="67"/>
  <c r="L195" i="67"/>
  <c r="L194" i="67"/>
  <c r="M194" i="67" s="1"/>
  <c r="L193" i="67"/>
  <c r="L192" i="67"/>
  <c r="L191" i="67"/>
  <c r="L190" i="67"/>
  <c r="M190" i="67" s="1"/>
  <c r="L189" i="67"/>
  <c r="M189" i="67" s="1"/>
  <c r="L188" i="67"/>
  <c r="L187" i="67"/>
  <c r="L186" i="67"/>
  <c r="M186" i="67" s="1"/>
  <c r="L185" i="67"/>
  <c r="L184" i="67"/>
  <c r="L183" i="67"/>
  <c r="L182" i="67"/>
  <c r="M182" i="67" s="1"/>
  <c r="L181" i="67"/>
  <c r="M181" i="67" s="1"/>
  <c r="L180" i="67"/>
  <c r="L179" i="67"/>
  <c r="L178" i="67"/>
  <c r="M178" i="67" s="1"/>
  <c r="L177" i="67"/>
  <c r="M177" i="67" s="1"/>
  <c r="L176" i="67"/>
  <c r="L175" i="67"/>
  <c r="L174" i="67"/>
  <c r="M174" i="67" s="1"/>
  <c r="L173" i="67"/>
  <c r="L172" i="67"/>
  <c r="L171" i="67"/>
  <c r="L170" i="67"/>
  <c r="M170" i="67" s="1"/>
  <c r="L169" i="67"/>
  <c r="L168" i="67"/>
  <c r="L167" i="67"/>
  <c r="L166" i="67"/>
  <c r="M166" i="67" s="1"/>
  <c r="L165" i="67"/>
  <c r="M165" i="67" s="1"/>
  <c r="L164" i="67"/>
  <c r="L163" i="67"/>
  <c r="L162" i="67"/>
  <c r="M162" i="67" s="1"/>
  <c r="L161" i="67"/>
  <c r="L160" i="67"/>
  <c r="L159" i="67"/>
  <c r="L158" i="67"/>
  <c r="M158" i="67" s="1"/>
  <c r="L157" i="67"/>
  <c r="L156" i="67"/>
  <c r="L155" i="67"/>
  <c r="L154" i="67"/>
  <c r="M154" i="67" s="1"/>
  <c r="L153" i="67"/>
  <c r="L152" i="67"/>
  <c r="L151" i="67"/>
  <c r="L150" i="67"/>
  <c r="M150" i="67" s="1"/>
  <c r="L149" i="67"/>
  <c r="M149" i="67" s="1"/>
  <c r="L148" i="67"/>
  <c r="L147" i="67"/>
  <c r="L146" i="67"/>
  <c r="M146" i="67" s="1"/>
  <c r="L145" i="67"/>
  <c r="L144" i="67"/>
  <c r="L143" i="67"/>
  <c r="L142" i="67"/>
  <c r="M142" i="67" s="1"/>
  <c r="L141" i="67"/>
  <c r="L140" i="67"/>
  <c r="L139" i="67"/>
  <c r="L138" i="67"/>
  <c r="M138" i="67" s="1"/>
  <c r="L137" i="67"/>
  <c r="M137" i="67" s="1"/>
  <c r="L136" i="67"/>
  <c r="L135" i="67"/>
  <c r="L134" i="67"/>
  <c r="M134" i="67" s="1"/>
  <c r="L133" i="67"/>
  <c r="M133" i="67" s="1"/>
  <c r="L132" i="67"/>
  <c r="L131" i="67"/>
  <c r="L130" i="67"/>
  <c r="M130" i="67" s="1"/>
  <c r="L129" i="67"/>
  <c r="L128" i="67"/>
  <c r="L127" i="67"/>
  <c r="L126" i="67"/>
  <c r="M126" i="67" s="1"/>
  <c r="L125" i="67"/>
  <c r="M125" i="67" s="1"/>
  <c r="L124" i="67"/>
  <c r="L123" i="67"/>
  <c r="L122" i="67"/>
  <c r="M122" i="67" s="1"/>
  <c r="L121" i="67"/>
  <c r="L120" i="67"/>
  <c r="L119" i="67"/>
  <c r="L118" i="67"/>
  <c r="M118" i="67" s="1"/>
  <c r="L117" i="67"/>
  <c r="M117" i="67" s="1"/>
  <c r="L116" i="67"/>
  <c r="L115" i="67"/>
  <c r="L114" i="67"/>
  <c r="M114" i="67" s="1"/>
  <c r="L113" i="67"/>
  <c r="M113" i="67" s="1"/>
  <c r="L112" i="67"/>
  <c r="L111" i="67"/>
  <c r="L110" i="67"/>
  <c r="M110" i="67" s="1"/>
  <c r="L109" i="67"/>
  <c r="L108" i="67"/>
  <c r="L107" i="67"/>
  <c r="L106" i="67"/>
  <c r="M106" i="67" s="1"/>
  <c r="L105" i="67"/>
  <c r="L104" i="67"/>
  <c r="L103" i="67"/>
  <c r="L102" i="67"/>
  <c r="M102" i="67" s="1"/>
  <c r="L101" i="67"/>
  <c r="M101" i="67" s="1"/>
  <c r="L100" i="67"/>
  <c r="L99" i="67"/>
  <c r="L98" i="67"/>
  <c r="M98" i="67" s="1"/>
  <c r="L97" i="67"/>
  <c r="L96" i="67"/>
  <c r="L95" i="67"/>
  <c r="L94" i="67"/>
  <c r="M94" i="67" s="1"/>
  <c r="L93" i="67"/>
  <c r="M93" i="67" s="1"/>
  <c r="L92" i="67"/>
  <c r="L91" i="67"/>
  <c r="L90" i="67"/>
  <c r="M90" i="67" s="1"/>
  <c r="L89" i="67"/>
  <c r="L88" i="67"/>
  <c r="L87" i="67"/>
  <c r="L86" i="67"/>
  <c r="M86" i="67" s="1"/>
  <c r="L85" i="67"/>
  <c r="M85" i="67" s="1"/>
  <c r="L84" i="67"/>
  <c r="L83" i="67"/>
  <c r="L82" i="67"/>
  <c r="M82" i="67" s="1"/>
  <c r="L81" i="67"/>
  <c r="M81" i="67" s="1"/>
  <c r="L80" i="67"/>
  <c r="L79" i="67"/>
  <c r="L78" i="67"/>
  <c r="M78" i="67" s="1"/>
  <c r="L77" i="67"/>
  <c r="L76" i="67"/>
  <c r="L75" i="67"/>
  <c r="L74" i="67"/>
  <c r="M74" i="67" s="1"/>
  <c r="L73" i="67"/>
  <c r="M73" i="67" s="1"/>
  <c r="L72" i="67"/>
  <c r="L71" i="67"/>
  <c r="L70" i="67"/>
  <c r="M70" i="67" s="1"/>
  <c r="L69" i="67"/>
  <c r="M69" i="67" s="1"/>
  <c r="L68" i="67"/>
  <c r="L67" i="67"/>
  <c r="L66" i="67"/>
  <c r="M66" i="67" s="1"/>
  <c r="L65" i="67"/>
  <c r="L64" i="67"/>
  <c r="L63" i="67"/>
  <c r="L62" i="67"/>
  <c r="M62" i="67" s="1"/>
  <c r="L61" i="67"/>
  <c r="M61" i="67" s="1"/>
  <c r="L60" i="67"/>
  <c r="L59" i="67"/>
  <c r="L58" i="67"/>
  <c r="M58" i="67" s="1"/>
  <c r="L57" i="67"/>
  <c r="L56" i="67"/>
  <c r="L55" i="67"/>
  <c r="L54" i="67"/>
  <c r="M54" i="67" s="1"/>
  <c r="L53" i="67"/>
  <c r="M53" i="67" s="1"/>
  <c r="L52" i="67"/>
  <c r="L51" i="67"/>
  <c r="L50" i="67"/>
  <c r="M50" i="67" s="1"/>
  <c r="L49" i="67"/>
  <c r="M49" i="67" s="1"/>
  <c r="L48" i="67"/>
  <c r="L47" i="67"/>
  <c r="L46" i="67"/>
  <c r="M46" i="67" s="1"/>
  <c r="L45" i="67"/>
  <c r="L44" i="67"/>
  <c r="L43" i="67"/>
  <c r="L42" i="67"/>
  <c r="M42" i="67" s="1"/>
  <c r="L41" i="67"/>
  <c r="M41" i="67" s="1"/>
  <c r="L40" i="67"/>
  <c r="L39" i="67"/>
  <c r="L38" i="67"/>
  <c r="M38" i="67" s="1"/>
  <c r="L37" i="67"/>
  <c r="M37" i="67" s="1"/>
  <c r="L36" i="67"/>
  <c r="L35" i="67"/>
  <c r="L34" i="67"/>
  <c r="M34" i="67" s="1"/>
  <c r="L33" i="67"/>
  <c r="L32" i="67"/>
  <c r="L31" i="67"/>
  <c r="L30" i="67"/>
  <c r="M30" i="67" s="1"/>
  <c r="L29" i="67"/>
  <c r="M29" i="67" s="1"/>
  <c r="L28" i="67"/>
  <c r="L27" i="67"/>
  <c r="L26" i="67"/>
  <c r="M26" i="67" s="1"/>
  <c r="L25" i="67"/>
  <c r="L24" i="67"/>
  <c r="L23" i="67"/>
  <c r="L22" i="67"/>
  <c r="M22" i="67" s="1"/>
  <c r="L21" i="67"/>
  <c r="M21" i="67" s="1"/>
  <c r="L20" i="67"/>
  <c r="L19" i="67"/>
  <c r="L18" i="67"/>
  <c r="M18" i="67" s="1"/>
  <c r="L17" i="67"/>
  <c r="M17" i="67" s="1"/>
  <c r="L16" i="67"/>
  <c r="L15" i="67"/>
  <c r="L14" i="67"/>
  <c r="M14" i="67" s="1"/>
  <c r="L13" i="67"/>
  <c r="L12" i="67"/>
  <c r="L11" i="67"/>
  <c r="L10" i="67"/>
  <c r="M10" i="67" s="1"/>
  <c r="L9" i="67"/>
  <c r="M9" i="67" s="1"/>
  <c r="L8" i="67"/>
  <c r="L7" i="67"/>
  <c r="L6" i="67"/>
  <c r="M6" i="67" s="1"/>
  <c r="L5" i="67"/>
  <c r="M5" i="67" s="1"/>
  <c r="L4" i="67"/>
  <c r="L498" i="69"/>
  <c r="L497" i="69"/>
  <c r="M497" i="69" s="1"/>
  <c r="L496" i="69"/>
  <c r="M496" i="69" s="1"/>
  <c r="L495" i="69"/>
  <c r="L494" i="69"/>
  <c r="L493" i="69"/>
  <c r="M493" i="69" s="1"/>
  <c r="L492" i="69"/>
  <c r="L491" i="69"/>
  <c r="L490" i="69"/>
  <c r="L489" i="69"/>
  <c r="M489" i="69" s="1"/>
  <c r="L488" i="69"/>
  <c r="M488" i="69" s="1"/>
  <c r="L487" i="69"/>
  <c r="L486" i="69"/>
  <c r="L485" i="69"/>
  <c r="M485" i="69" s="1"/>
  <c r="L484" i="69"/>
  <c r="L483" i="69"/>
  <c r="L482" i="69"/>
  <c r="L481" i="69"/>
  <c r="M481" i="69" s="1"/>
  <c r="L480" i="69"/>
  <c r="M480" i="69" s="1"/>
  <c r="L479" i="69"/>
  <c r="L478" i="69"/>
  <c r="L477" i="69"/>
  <c r="M477" i="69" s="1"/>
  <c r="L476" i="69"/>
  <c r="M476" i="69" s="1"/>
  <c r="L475" i="69"/>
  <c r="L474" i="69"/>
  <c r="L473" i="69"/>
  <c r="M473" i="69" s="1"/>
  <c r="L472" i="69"/>
  <c r="L471" i="69"/>
  <c r="L470" i="69"/>
  <c r="L469" i="69"/>
  <c r="M469" i="69" s="1"/>
  <c r="L468" i="69"/>
  <c r="M468" i="69" s="1"/>
  <c r="L467" i="69"/>
  <c r="L466" i="69"/>
  <c r="L465" i="69"/>
  <c r="M465" i="69" s="1"/>
  <c r="L464" i="69"/>
  <c r="M464" i="69" s="1"/>
  <c r="L463" i="69"/>
  <c r="L462" i="69"/>
  <c r="L461" i="69"/>
  <c r="M461" i="69" s="1"/>
  <c r="L460" i="69"/>
  <c r="L459" i="69"/>
  <c r="L458" i="69"/>
  <c r="L457" i="69"/>
  <c r="M457" i="69" s="1"/>
  <c r="L456" i="69"/>
  <c r="M456" i="69" s="1"/>
  <c r="L455" i="69"/>
  <c r="L454" i="69"/>
  <c r="L453" i="69"/>
  <c r="M453" i="69" s="1"/>
  <c r="L452" i="69"/>
  <c r="L451" i="69"/>
  <c r="L450" i="69"/>
  <c r="L449" i="69"/>
  <c r="M449" i="69" s="1"/>
  <c r="L448" i="69"/>
  <c r="M448" i="69" s="1"/>
  <c r="L447" i="69"/>
  <c r="L446" i="69"/>
  <c r="L445" i="69"/>
  <c r="M445" i="69" s="1"/>
  <c r="L444" i="69"/>
  <c r="M444" i="69" s="1"/>
  <c r="L443" i="69"/>
  <c r="L442" i="69"/>
  <c r="L441" i="69"/>
  <c r="M441" i="69" s="1"/>
  <c r="L440" i="69"/>
  <c r="L439" i="69"/>
  <c r="L438" i="69"/>
  <c r="L437" i="69"/>
  <c r="M437" i="69" s="1"/>
  <c r="L436" i="69"/>
  <c r="M436" i="69" s="1"/>
  <c r="L435" i="69"/>
  <c r="L434" i="69"/>
  <c r="L433" i="69"/>
  <c r="M433" i="69" s="1"/>
  <c r="L432" i="69"/>
  <c r="M432" i="69" s="1"/>
  <c r="L431" i="69"/>
  <c r="L430" i="69"/>
  <c r="L429" i="69"/>
  <c r="M429" i="69" s="1"/>
  <c r="L428" i="69"/>
  <c r="L427" i="69"/>
  <c r="L426" i="69"/>
  <c r="L425" i="69"/>
  <c r="M425" i="69" s="1"/>
  <c r="L424" i="69"/>
  <c r="M424" i="69" s="1"/>
  <c r="L423" i="69"/>
  <c r="L422" i="69"/>
  <c r="L421" i="69"/>
  <c r="M421" i="69" s="1"/>
  <c r="L420" i="69"/>
  <c r="L419" i="69"/>
  <c r="L418" i="69"/>
  <c r="L417" i="69"/>
  <c r="M417" i="69" s="1"/>
  <c r="L416" i="69"/>
  <c r="M416" i="69" s="1"/>
  <c r="L415" i="69"/>
  <c r="L414" i="69"/>
  <c r="L413" i="69"/>
  <c r="M413" i="69" s="1"/>
  <c r="L412" i="69"/>
  <c r="M412" i="69" s="1"/>
  <c r="L411" i="69"/>
  <c r="L410" i="69"/>
  <c r="L409" i="69"/>
  <c r="M409" i="69" s="1"/>
  <c r="L408" i="69"/>
  <c r="L407" i="69"/>
  <c r="L406" i="69"/>
  <c r="L405" i="69"/>
  <c r="M405" i="69" s="1"/>
  <c r="L404" i="69"/>
  <c r="M404" i="69" s="1"/>
  <c r="L403" i="69"/>
  <c r="L402" i="69"/>
  <c r="L401" i="69"/>
  <c r="M401" i="69" s="1"/>
  <c r="L400" i="69"/>
  <c r="M400" i="69" s="1"/>
  <c r="L399" i="69"/>
  <c r="L398" i="69"/>
  <c r="L397" i="69"/>
  <c r="M397" i="69" s="1"/>
  <c r="L396" i="69"/>
  <c r="L395" i="69"/>
  <c r="L394" i="69"/>
  <c r="L393" i="69"/>
  <c r="M393" i="69" s="1"/>
  <c r="L392" i="69"/>
  <c r="M392" i="69" s="1"/>
  <c r="L391" i="69"/>
  <c r="L390" i="69"/>
  <c r="L389" i="69"/>
  <c r="M389" i="69" s="1"/>
  <c r="L388" i="69"/>
  <c r="L387" i="69"/>
  <c r="L386" i="69"/>
  <c r="L385" i="69"/>
  <c r="M385" i="69" s="1"/>
  <c r="L384" i="69"/>
  <c r="M384" i="69" s="1"/>
  <c r="L383" i="69"/>
  <c r="L382" i="69"/>
  <c r="L381" i="69"/>
  <c r="M381" i="69" s="1"/>
  <c r="L380" i="69"/>
  <c r="M380" i="69" s="1"/>
  <c r="L379" i="69"/>
  <c r="L378" i="69"/>
  <c r="L377" i="69"/>
  <c r="M377" i="69" s="1"/>
  <c r="L376" i="69"/>
  <c r="L375" i="69"/>
  <c r="L374" i="69"/>
  <c r="L373" i="69"/>
  <c r="M373" i="69" s="1"/>
  <c r="L372" i="69"/>
  <c r="M372" i="69" s="1"/>
  <c r="L371" i="69"/>
  <c r="L370" i="69"/>
  <c r="L369" i="69"/>
  <c r="M369" i="69" s="1"/>
  <c r="L368" i="69"/>
  <c r="M368" i="69" s="1"/>
  <c r="L367" i="69"/>
  <c r="L366" i="69"/>
  <c r="L365" i="69"/>
  <c r="M365" i="69" s="1"/>
  <c r="L364" i="69"/>
  <c r="L363" i="69"/>
  <c r="L362" i="69"/>
  <c r="L361" i="69"/>
  <c r="M361" i="69" s="1"/>
  <c r="L360" i="69"/>
  <c r="M360" i="69" s="1"/>
  <c r="L359" i="69"/>
  <c r="L358" i="69"/>
  <c r="L357" i="69"/>
  <c r="M357" i="69" s="1"/>
  <c r="L356" i="69"/>
  <c r="L355" i="69"/>
  <c r="L354" i="69"/>
  <c r="L353" i="69"/>
  <c r="M353" i="69" s="1"/>
  <c r="L352" i="69"/>
  <c r="M352" i="69" s="1"/>
  <c r="L351" i="69"/>
  <c r="L350" i="69"/>
  <c r="L349" i="69"/>
  <c r="M349" i="69" s="1"/>
  <c r="L348" i="69"/>
  <c r="M348" i="69" s="1"/>
  <c r="L347" i="69"/>
  <c r="L346" i="69"/>
  <c r="L345" i="69"/>
  <c r="M345" i="69" s="1"/>
  <c r="L344" i="69"/>
  <c r="L343" i="69"/>
  <c r="L342" i="69"/>
  <c r="L341" i="69"/>
  <c r="M341" i="69" s="1"/>
  <c r="L340" i="69"/>
  <c r="M340" i="69" s="1"/>
  <c r="L339" i="69"/>
  <c r="L338" i="69"/>
  <c r="L337" i="69"/>
  <c r="M337" i="69" s="1"/>
  <c r="L336" i="69"/>
  <c r="M336" i="69" s="1"/>
  <c r="L335" i="69"/>
  <c r="L334" i="69"/>
  <c r="L333" i="69"/>
  <c r="M333" i="69" s="1"/>
  <c r="L332" i="69"/>
  <c r="L331" i="69"/>
  <c r="L330" i="69"/>
  <c r="L329" i="69"/>
  <c r="M329" i="69" s="1"/>
  <c r="L328" i="69"/>
  <c r="M328" i="69" s="1"/>
  <c r="L327" i="69"/>
  <c r="L326" i="69"/>
  <c r="L325" i="69"/>
  <c r="M325" i="69" s="1"/>
  <c r="L324" i="69"/>
  <c r="L323" i="69"/>
  <c r="L322" i="69"/>
  <c r="L321" i="69"/>
  <c r="M321" i="69" s="1"/>
  <c r="L320" i="69"/>
  <c r="M320" i="69" s="1"/>
  <c r="L319" i="69"/>
  <c r="L318" i="69"/>
  <c r="L317" i="69"/>
  <c r="M317" i="69" s="1"/>
  <c r="L316" i="69"/>
  <c r="M316" i="69" s="1"/>
  <c r="L315" i="69"/>
  <c r="L314" i="69"/>
  <c r="L313" i="69"/>
  <c r="M313" i="69" s="1"/>
  <c r="L312" i="69"/>
  <c r="L311" i="69"/>
  <c r="L310" i="69"/>
  <c r="L309" i="69"/>
  <c r="M309" i="69" s="1"/>
  <c r="L308" i="69"/>
  <c r="M308" i="69" s="1"/>
  <c r="L307" i="69"/>
  <c r="L306" i="69"/>
  <c r="L305" i="69"/>
  <c r="M305" i="69" s="1"/>
  <c r="L304" i="69"/>
  <c r="M304" i="69" s="1"/>
  <c r="L303" i="69"/>
  <c r="L302" i="69"/>
  <c r="L301" i="69"/>
  <c r="M301" i="69" s="1"/>
  <c r="L300" i="69"/>
  <c r="L299" i="69"/>
  <c r="L298" i="69"/>
  <c r="L297" i="69"/>
  <c r="M297" i="69" s="1"/>
  <c r="L296" i="69"/>
  <c r="M296" i="69" s="1"/>
  <c r="L295" i="69"/>
  <c r="L294" i="69"/>
  <c r="L293" i="69"/>
  <c r="M293" i="69" s="1"/>
  <c r="L292" i="69"/>
  <c r="L291" i="69"/>
  <c r="L290" i="69"/>
  <c r="L289" i="69"/>
  <c r="M289" i="69" s="1"/>
  <c r="L288" i="69"/>
  <c r="M288" i="69" s="1"/>
  <c r="L287" i="69"/>
  <c r="L286" i="69"/>
  <c r="L285" i="69"/>
  <c r="M285" i="69" s="1"/>
  <c r="L284" i="69"/>
  <c r="M284" i="69" s="1"/>
  <c r="L283" i="69"/>
  <c r="L282" i="69"/>
  <c r="L281" i="69"/>
  <c r="M281" i="69" s="1"/>
  <c r="L280" i="69"/>
  <c r="L279" i="69"/>
  <c r="L278" i="69"/>
  <c r="L277" i="69"/>
  <c r="M277" i="69" s="1"/>
  <c r="L276" i="69"/>
  <c r="M276" i="69" s="1"/>
  <c r="L275" i="69"/>
  <c r="L274" i="69"/>
  <c r="L273" i="69"/>
  <c r="M273" i="69" s="1"/>
  <c r="L272" i="69"/>
  <c r="M272" i="69" s="1"/>
  <c r="L271" i="69"/>
  <c r="L270" i="69"/>
  <c r="L269" i="69"/>
  <c r="M269" i="69" s="1"/>
  <c r="L268" i="69"/>
  <c r="L267" i="69"/>
  <c r="L266" i="69"/>
  <c r="L265" i="69"/>
  <c r="M265" i="69" s="1"/>
  <c r="L264" i="69"/>
  <c r="M264" i="69" s="1"/>
  <c r="L263" i="69"/>
  <c r="L262" i="69"/>
  <c r="L261" i="69"/>
  <c r="M261" i="69" s="1"/>
  <c r="L260" i="69"/>
  <c r="L259" i="69"/>
  <c r="L258" i="69"/>
  <c r="L257" i="69"/>
  <c r="M257" i="69" s="1"/>
  <c r="L256" i="69"/>
  <c r="M256" i="69" s="1"/>
  <c r="L255" i="69"/>
  <c r="L254" i="69"/>
  <c r="L253" i="69"/>
  <c r="M253" i="69" s="1"/>
  <c r="L252" i="69"/>
  <c r="M252" i="69" s="1"/>
  <c r="L251" i="69"/>
  <c r="L250" i="69"/>
  <c r="L249" i="69"/>
  <c r="M249" i="69" s="1"/>
  <c r="L248" i="69"/>
  <c r="L247" i="69"/>
  <c r="L246" i="69"/>
  <c r="L245" i="69"/>
  <c r="M245" i="69" s="1"/>
  <c r="L244" i="69"/>
  <c r="M244" i="69" s="1"/>
  <c r="L243" i="69"/>
  <c r="L242" i="69"/>
  <c r="L241" i="69"/>
  <c r="M241" i="69" s="1"/>
  <c r="L240" i="69"/>
  <c r="M240" i="69" s="1"/>
  <c r="L239" i="69"/>
  <c r="L238" i="69"/>
  <c r="L237" i="69"/>
  <c r="M237" i="69" s="1"/>
  <c r="L236" i="69"/>
  <c r="L235" i="69"/>
  <c r="L234" i="69"/>
  <c r="L233" i="69"/>
  <c r="M233" i="69" s="1"/>
  <c r="L232" i="69"/>
  <c r="M232" i="69" s="1"/>
  <c r="L231" i="69"/>
  <c r="L230" i="69"/>
  <c r="L229" i="69"/>
  <c r="M229" i="69" s="1"/>
  <c r="L228" i="69"/>
  <c r="L227" i="69"/>
  <c r="L226" i="69"/>
  <c r="L225" i="69"/>
  <c r="M225" i="69" s="1"/>
  <c r="L224" i="69"/>
  <c r="M224" i="69" s="1"/>
  <c r="L223" i="69"/>
  <c r="L222" i="69"/>
  <c r="L221" i="69"/>
  <c r="M221" i="69" s="1"/>
  <c r="L220" i="69"/>
  <c r="M220" i="69" s="1"/>
  <c r="L219" i="69"/>
  <c r="L218" i="69"/>
  <c r="L217" i="69"/>
  <c r="M217" i="69" s="1"/>
  <c r="L216" i="69"/>
  <c r="L215" i="69"/>
  <c r="L214" i="69"/>
  <c r="L213" i="69"/>
  <c r="M213" i="69" s="1"/>
  <c r="L212" i="69"/>
  <c r="M212" i="69" s="1"/>
  <c r="L211" i="69"/>
  <c r="L210" i="69"/>
  <c r="L209" i="69"/>
  <c r="M209" i="69" s="1"/>
  <c r="L208" i="69"/>
  <c r="M208" i="69" s="1"/>
  <c r="L207" i="69"/>
  <c r="L206" i="69"/>
  <c r="L205" i="69"/>
  <c r="M205" i="69" s="1"/>
  <c r="L204" i="69"/>
  <c r="L203" i="69"/>
  <c r="L202" i="69"/>
  <c r="L201" i="69"/>
  <c r="M201" i="69" s="1"/>
  <c r="L200" i="69"/>
  <c r="M200" i="69" s="1"/>
  <c r="L199" i="69"/>
  <c r="L198" i="69"/>
  <c r="L197" i="69"/>
  <c r="M197" i="69" s="1"/>
  <c r="L196" i="69"/>
  <c r="L195" i="69"/>
  <c r="L194" i="69"/>
  <c r="L193" i="69"/>
  <c r="M193" i="69" s="1"/>
  <c r="L192" i="69"/>
  <c r="M192" i="69" s="1"/>
  <c r="L191" i="69"/>
  <c r="L190" i="69"/>
  <c r="L189" i="69"/>
  <c r="M189" i="69" s="1"/>
  <c r="L188" i="69"/>
  <c r="M188" i="69" s="1"/>
  <c r="L187" i="69"/>
  <c r="L186" i="69"/>
  <c r="L185" i="69"/>
  <c r="M185" i="69" s="1"/>
  <c r="L184" i="69"/>
  <c r="L183" i="69"/>
  <c r="L182" i="69"/>
  <c r="L181" i="69"/>
  <c r="M181" i="69" s="1"/>
  <c r="L180" i="69"/>
  <c r="M180" i="69" s="1"/>
  <c r="L179" i="69"/>
  <c r="L178" i="69"/>
  <c r="L177" i="69"/>
  <c r="M177" i="69" s="1"/>
  <c r="L176" i="69"/>
  <c r="M176" i="69" s="1"/>
  <c r="L175" i="69"/>
  <c r="L174" i="69"/>
  <c r="L173" i="69"/>
  <c r="M173" i="69" s="1"/>
  <c r="L172" i="69"/>
  <c r="L171" i="69"/>
  <c r="L170" i="69"/>
  <c r="L169" i="69"/>
  <c r="M169" i="69" s="1"/>
  <c r="L168" i="69"/>
  <c r="M168" i="69" s="1"/>
  <c r="L167" i="69"/>
  <c r="L166" i="69"/>
  <c r="L165" i="69"/>
  <c r="M165" i="69" s="1"/>
  <c r="L164" i="69"/>
  <c r="L163" i="69"/>
  <c r="L162" i="69"/>
  <c r="L161" i="69"/>
  <c r="M161" i="69" s="1"/>
  <c r="L160" i="69"/>
  <c r="M160" i="69" s="1"/>
  <c r="L159" i="69"/>
  <c r="L158" i="69"/>
  <c r="L157" i="69"/>
  <c r="M157" i="69" s="1"/>
  <c r="L156" i="69"/>
  <c r="M156" i="69" s="1"/>
  <c r="L155" i="69"/>
  <c r="L154" i="69"/>
  <c r="L153" i="69"/>
  <c r="M153" i="69" s="1"/>
  <c r="L152" i="69"/>
  <c r="L151" i="69"/>
  <c r="L150" i="69"/>
  <c r="L149" i="69"/>
  <c r="M149" i="69" s="1"/>
  <c r="L148" i="69"/>
  <c r="M148" i="69" s="1"/>
  <c r="L147" i="69"/>
  <c r="L146" i="69"/>
  <c r="L145" i="69"/>
  <c r="M145" i="69" s="1"/>
  <c r="L144" i="69"/>
  <c r="M144" i="69" s="1"/>
  <c r="L143" i="69"/>
  <c r="L142" i="69"/>
  <c r="L141" i="69"/>
  <c r="M141" i="69" s="1"/>
  <c r="L140" i="69"/>
  <c r="L139" i="69"/>
  <c r="L138" i="69"/>
  <c r="L137" i="69"/>
  <c r="M137" i="69" s="1"/>
  <c r="L136" i="69"/>
  <c r="M136" i="69" s="1"/>
  <c r="L135" i="69"/>
  <c r="L134" i="69"/>
  <c r="L133" i="69"/>
  <c r="M133" i="69" s="1"/>
  <c r="L132" i="69"/>
  <c r="L131" i="69"/>
  <c r="L130" i="69"/>
  <c r="L129" i="69"/>
  <c r="M129" i="69" s="1"/>
  <c r="L128" i="69"/>
  <c r="M128" i="69" s="1"/>
  <c r="L127" i="69"/>
  <c r="L126" i="69"/>
  <c r="L125" i="69"/>
  <c r="M125" i="69" s="1"/>
  <c r="L124" i="69"/>
  <c r="M124" i="69" s="1"/>
  <c r="L123" i="69"/>
  <c r="L122" i="69"/>
  <c r="L121" i="69"/>
  <c r="M121" i="69" s="1"/>
  <c r="L120" i="69"/>
  <c r="L119" i="69"/>
  <c r="L118" i="69"/>
  <c r="L117" i="69"/>
  <c r="M117" i="69" s="1"/>
  <c r="L116" i="69"/>
  <c r="M116" i="69" s="1"/>
  <c r="L115" i="69"/>
  <c r="L114" i="69"/>
  <c r="L113" i="69"/>
  <c r="M113" i="69" s="1"/>
  <c r="L112" i="69"/>
  <c r="M112" i="69" s="1"/>
  <c r="L111" i="69"/>
  <c r="L110" i="69"/>
  <c r="L109" i="69"/>
  <c r="M109" i="69" s="1"/>
  <c r="L108" i="69"/>
  <c r="L107" i="69"/>
  <c r="L106" i="69"/>
  <c r="L105" i="69"/>
  <c r="M105" i="69" s="1"/>
  <c r="L104" i="69"/>
  <c r="M104" i="69" s="1"/>
  <c r="L103" i="69"/>
  <c r="L102" i="69"/>
  <c r="L101" i="69"/>
  <c r="M101" i="69" s="1"/>
  <c r="L100" i="69"/>
  <c r="L99" i="69"/>
  <c r="L98" i="69"/>
  <c r="L97" i="69"/>
  <c r="M97" i="69" s="1"/>
  <c r="L96" i="69"/>
  <c r="M96" i="69" s="1"/>
  <c r="L95" i="69"/>
  <c r="L94" i="69"/>
  <c r="L93" i="69"/>
  <c r="M93" i="69" s="1"/>
  <c r="L92" i="69"/>
  <c r="M92" i="69" s="1"/>
  <c r="L91" i="69"/>
  <c r="L90" i="69"/>
  <c r="L89" i="69"/>
  <c r="M89" i="69" s="1"/>
  <c r="L88" i="69"/>
  <c r="L87" i="69"/>
  <c r="L86" i="69"/>
  <c r="L85" i="69"/>
  <c r="M85" i="69" s="1"/>
  <c r="L84" i="69"/>
  <c r="M84" i="69" s="1"/>
  <c r="L83" i="69"/>
  <c r="L82" i="69"/>
  <c r="L81" i="69"/>
  <c r="M81" i="69" s="1"/>
  <c r="L80" i="69"/>
  <c r="M80" i="69" s="1"/>
  <c r="L79" i="69"/>
  <c r="L78" i="69"/>
  <c r="L77" i="69"/>
  <c r="M77" i="69" s="1"/>
  <c r="L76" i="69"/>
  <c r="L75" i="69"/>
  <c r="L74" i="69"/>
  <c r="L73" i="69"/>
  <c r="M73" i="69" s="1"/>
  <c r="L72" i="69"/>
  <c r="M72" i="69" s="1"/>
  <c r="L71" i="69"/>
  <c r="L70" i="69"/>
  <c r="L69" i="69"/>
  <c r="M69" i="69" s="1"/>
  <c r="L68" i="69"/>
  <c r="L67" i="69"/>
  <c r="L66" i="69"/>
  <c r="L65" i="69"/>
  <c r="M65" i="69" s="1"/>
  <c r="L64" i="69"/>
  <c r="M64" i="69" s="1"/>
  <c r="L63" i="69"/>
  <c r="L62" i="69"/>
  <c r="L61" i="69"/>
  <c r="M61" i="69" s="1"/>
  <c r="L60" i="69"/>
  <c r="M60" i="69" s="1"/>
  <c r="L59" i="69"/>
  <c r="L58" i="69"/>
  <c r="L57" i="69"/>
  <c r="M57" i="69" s="1"/>
  <c r="L56" i="69"/>
  <c r="L55" i="69"/>
  <c r="L54" i="69"/>
  <c r="L53" i="69"/>
  <c r="M53" i="69" s="1"/>
  <c r="L52" i="69"/>
  <c r="M52" i="69" s="1"/>
  <c r="L51" i="69"/>
  <c r="L50" i="69"/>
  <c r="L49" i="69"/>
  <c r="M49" i="69" s="1"/>
  <c r="L48" i="69"/>
  <c r="M48" i="69" s="1"/>
  <c r="L47" i="69"/>
  <c r="L46" i="69"/>
  <c r="L45" i="69"/>
  <c r="M45" i="69" s="1"/>
  <c r="L44" i="69"/>
  <c r="L43" i="69"/>
  <c r="L42" i="69"/>
  <c r="L41" i="69"/>
  <c r="M41" i="69" s="1"/>
  <c r="L40" i="69"/>
  <c r="M40" i="69" s="1"/>
  <c r="L39" i="69"/>
  <c r="L38" i="69"/>
  <c r="L37" i="69"/>
  <c r="M37" i="69" s="1"/>
  <c r="L36" i="69"/>
  <c r="L35" i="69"/>
  <c r="L34" i="69"/>
  <c r="L33" i="69"/>
  <c r="M33" i="69" s="1"/>
  <c r="L32" i="69"/>
  <c r="M32" i="69" s="1"/>
  <c r="L31" i="69"/>
  <c r="L30" i="69"/>
  <c r="L29" i="69"/>
  <c r="M29" i="69" s="1"/>
  <c r="L28" i="69"/>
  <c r="M28" i="69" s="1"/>
  <c r="L27" i="69"/>
  <c r="L26" i="69"/>
  <c r="L25" i="69"/>
  <c r="M25" i="69" s="1"/>
  <c r="L24" i="69"/>
  <c r="L23" i="69"/>
  <c r="L22" i="69"/>
  <c r="L21" i="69"/>
  <c r="M21" i="69" s="1"/>
  <c r="L20" i="69"/>
  <c r="M20" i="69" s="1"/>
  <c r="L19" i="69"/>
  <c r="L18" i="69"/>
  <c r="L17" i="69"/>
  <c r="M17" i="69" s="1"/>
  <c r="L16" i="69"/>
  <c r="M16" i="69" s="1"/>
  <c r="L15" i="69"/>
  <c r="L14" i="69"/>
  <c r="L13" i="69"/>
  <c r="M13" i="69" s="1"/>
  <c r="L12" i="69"/>
  <c r="L11" i="69"/>
  <c r="L10" i="69"/>
  <c r="L9" i="69"/>
  <c r="M9" i="69" s="1"/>
  <c r="L8" i="69"/>
  <c r="M8" i="69" s="1"/>
  <c r="L7" i="69"/>
  <c r="L6" i="69"/>
  <c r="L5" i="69"/>
  <c r="L4" i="69"/>
  <c r="M4" i="69" s="1"/>
  <c r="L498" i="71"/>
  <c r="L497" i="71"/>
  <c r="L496" i="71"/>
  <c r="M496" i="71" s="1"/>
  <c r="L495" i="71"/>
  <c r="L494" i="71"/>
  <c r="L493" i="71"/>
  <c r="L492" i="71"/>
  <c r="M492" i="71" s="1"/>
  <c r="L491" i="71"/>
  <c r="M491" i="71" s="1"/>
  <c r="L490" i="71"/>
  <c r="L489" i="71"/>
  <c r="L488" i="71"/>
  <c r="M488" i="71" s="1"/>
  <c r="L487" i="71"/>
  <c r="M487" i="71" s="1"/>
  <c r="L486" i="71"/>
  <c r="L485" i="71"/>
  <c r="L484" i="71"/>
  <c r="M484" i="71" s="1"/>
  <c r="L483" i="71"/>
  <c r="L482" i="71"/>
  <c r="L481" i="71"/>
  <c r="L480" i="71"/>
  <c r="M480" i="71" s="1"/>
  <c r="L479" i="71"/>
  <c r="M479" i="71" s="1"/>
  <c r="L478" i="71"/>
  <c r="L477" i="71"/>
  <c r="L476" i="71"/>
  <c r="M476" i="71" s="1"/>
  <c r="L475" i="71"/>
  <c r="L474" i="71"/>
  <c r="L473" i="71"/>
  <c r="L472" i="71"/>
  <c r="M472" i="71" s="1"/>
  <c r="L471" i="71"/>
  <c r="M471" i="71" s="1"/>
  <c r="L470" i="71"/>
  <c r="L469" i="71"/>
  <c r="L468" i="71"/>
  <c r="M468" i="71" s="1"/>
  <c r="L467" i="71"/>
  <c r="M467" i="71" s="1"/>
  <c r="L466" i="71"/>
  <c r="L465" i="71"/>
  <c r="L464" i="71"/>
  <c r="M464" i="71" s="1"/>
  <c r="L463" i="71"/>
  <c r="L462" i="71"/>
  <c r="L461" i="71"/>
  <c r="L460" i="71"/>
  <c r="M460" i="71" s="1"/>
  <c r="L459" i="71"/>
  <c r="M459" i="71" s="1"/>
  <c r="L458" i="71"/>
  <c r="L457" i="71"/>
  <c r="L456" i="71"/>
  <c r="M456" i="71" s="1"/>
  <c r="L455" i="71"/>
  <c r="M455" i="71" s="1"/>
  <c r="L454" i="71"/>
  <c r="L453" i="71"/>
  <c r="L452" i="71"/>
  <c r="M452" i="71" s="1"/>
  <c r="L451" i="71"/>
  <c r="L450" i="71"/>
  <c r="L449" i="71"/>
  <c r="L448" i="71"/>
  <c r="M448" i="71" s="1"/>
  <c r="L447" i="71"/>
  <c r="M447" i="71" s="1"/>
  <c r="L446" i="71"/>
  <c r="L445" i="71"/>
  <c r="L444" i="71"/>
  <c r="M444" i="71" s="1"/>
  <c r="L443" i="71"/>
  <c r="L442" i="71"/>
  <c r="L441" i="71"/>
  <c r="L440" i="71"/>
  <c r="M440" i="71" s="1"/>
  <c r="L439" i="71"/>
  <c r="M439" i="71" s="1"/>
  <c r="L438" i="71"/>
  <c r="L437" i="71"/>
  <c r="L436" i="71"/>
  <c r="M436" i="71" s="1"/>
  <c r="L435" i="71"/>
  <c r="M435" i="71" s="1"/>
  <c r="L434" i="71"/>
  <c r="L433" i="71"/>
  <c r="L432" i="71"/>
  <c r="M432" i="71" s="1"/>
  <c r="L431" i="71"/>
  <c r="L430" i="71"/>
  <c r="L429" i="71"/>
  <c r="L428" i="71"/>
  <c r="M428" i="71" s="1"/>
  <c r="L427" i="71"/>
  <c r="M427" i="71" s="1"/>
  <c r="L426" i="71"/>
  <c r="L425" i="71"/>
  <c r="L424" i="71"/>
  <c r="M424" i="71" s="1"/>
  <c r="L423" i="71"/>
  <c r="M423" i="71" s="1"/>
  <c r="L422" i="71"/>
  <c r="L421" i="71"/>
  <c r="L420" i="71"/>
  <c r="M420" i="71" s="1"/>
  <c r="L419" i="71"/>
  <c r="L418" i="71"/>
  <c r="L417" i="71"/>
  <c r="L416" i="71"/>
  <c r="M416" i="71" s="1"/>
  <c r="L415" i="71"/>
  <c r="M415" i="71" s="1"/>
  <c r="L414" i="71"/>
  <c r="L413" i="71"/>
  <c r="L412" i="71"/>
  <c r="M412" i="71" s="1"/>
  <c r="L411" i="71"/>
  <c r="L410" i="71"/>
  <c r="L409" i="71"/>
  <c r="L408" i="71"/>
  <c r="M408" i="71" s="1"/>
  <c r="L407" i="71"/>
  <c r="M407" i="71" s="1"/>
  <c r="L406" i="71"/>
  <c r="L405" i="71"/>
  <c r="L404" i="71"/>
  <c r="M404" i="71" s="1"/>
  <c r="L403" i="71"/>
  <c r="M403" i="71" s="1"/>
  <c r="L402" i="71"/>
  <c r="L401" i="71"/>
  <c r="L400" i="71"/>
  <c r="M400" i="71" s="1"/>
  <c r="L399" i="71"/>
  <c r="L398" i="71"/>
  <c r="L397" i="71"/>
  <c r="L396" i="71"/>
  <c r="M396" i="71" s="1"/>
  <c r="L395" i="71"/>
  <c r="M395" i="71" s="1"/>
  <c r="L394" i="71"/>
  <c r="L393" i="71"/>
  <c r="L392" i="71"/>
  <c r="M392" i="71" s="1"/>
  <c r="L391" i="71"/>
  <c r="M391" i="71" s="1"/>
  <c r="L390" i="71"/>
  <c r="L389" i="71"/>
  <c r="L388" i="71"/>
  <c r="M388" i="71" s="1"/>
  <c r="L387" i="71"/>
  <c r="L386" i="71"/>
  <c r="L385" i="71"/>
  <c r="L384" i="71"/>
  <c r="M384" i="71" s="1"/>
  <c r="L383" i="71"/>
  <c r="M383" i="71" s="1"/>
  <c r="L382" i="71"/>
  <c r="L381" i="71"/>
  <c r="L380" i="71"/>
  <c r="M380" i="71" s="1"/>
  <c r="L379" i="71"/>
  <c r="L378" i="71"/>
  <c r="L377" i="71"/>
  <c r="L376" i="71"/>
  <c r="M376" i="71" s="1"/>
  <c r="L375" i="71"/>
  <c r="M375" i="71" s="1"/>
  <c r="L374" i="71"/>
  <c r="L373" i="71"/>
  <c r="L372" i="71"/>
  <c r="M372" i="71" s="1"/>
  <c r="L371" i="71"/>
  <c r="M371" i="71" s="1"/>
  <c r="L370" i="71"/>
  <c r="L369" i="71"/>
  <c r="L368" i="71"/>
  <c r="M368" i="71" s="1"/>
  <c r="L367" i="71"/>
  <c r="L366" i="71"/>
  <c r="L365" i="71"/>
  <c r="L364" i="71"/>
  <c r="M364" i="71" s="1"/>
  <c r="L363" i="71"/>
  <c r="M363" i="71" s="1"/>
  <c r="L362" i="71"/>
  <c r="L361" i="71"/>
  <c r="L360" i="71"/>
  <c r="M360" i="71" s="1"/>
  <c r="L359" i="71"/>
  <c r="M359" i="71" s="1"/>
  <c r="L358" i="71"/>
  <c r="L357" i="71"/>
  <c r="L356" i="71"/>
  <c r="M356" i="71" s="1"/>
  <c r="L355" i="71"/>
  <c r="L354" i="71"/>
  <c r="L353" i="71"/>
  <c r="L352" i="71"/>
  <c r="M352" i="71" s="1"/>
  <c r="L351" i="71"/>
  <c r="M351" i="71" s="1"/>
  <c r="L350" i="71"/>
  <c r="L349" i="71"/>
  <c r="L348" i="71"/>
  <c r="M348" i="71" s="1"/>
  <c r="L347" i="71"/>
  <c r="L346" i="71"/>
  <c r="L345" i="71"/>
  <c r="L344" i="71"/>
  <c r="M344" i="71" s="1"/>
  <c r="L343" i="71"/>
  <c r="M343" i="71" s="1"/>
  <c r="L342" i="71"/>
  <c r="L341" i="71"/>
  <c r="L340" i="71"/>
  <c r="M340" i="71" s="1"/>
  <c r="L339" i="71"/>
  <c r="M339" i="71" s="1"/>
  <c r="L338" i="71"/>
  <c r="L337" i="71"/>
  <c r="L336" i="71"/>
  <c r="M336" i="71" s="1"/>
  <c r="L335" i="71"/>
  <c r="L334" i="71"/>
  <c r="L333" i="71"/>
  <c r="L332" i="71"/>
  <c r="M332" i="71" s="1"/>
  <c r="L331" i="71"/>
  <c r="M331" i="71" s="1"/>
  <c r="L330" i="71"/>
  <c r="L329" i="71"/>
  <c r="L328" i="71"/>
  <c r="M328" i="71" s="1"/>
  <c r="L327" i="71"/>
  <c r="M327" i="71" s="1"/>
  <c r="L326" i="71"/>
  <c r="L325" i="71"/>
  <c r="L324" i="71"/>
  <c r="M324" i="71" s="1"/>
  <c r="L323" i="71"/>
  <c r="L322" i="71"/>
  <c r="L321" i="71"/>
  <c r="L320" i="71"/>
  <c r="M320" i="71" s="1"/>
  <c r="L319" i="71"/>
  <c r="M319" i="71" s="1"/>
  <c r="L318" i="71"/>
  <c r="L317" i="71"/>
  <c r="L316" i="71"/>
  <c r="M316" i="71" s="1"/>
  <c r="L315" i="71"/>
  <c r="L314" i="71"/>
  <c r="L313" i="71"/>
  <c r="L312" i="71"/>
  <c r="M312" i="71" s="1"/>
  <c r="L311" i="71"/>
  <c r="M311" i="71" s="1"/>
  <c r="L310" i="71"/>
  <c r="L309" i="71"/>
  <c r="L308" i="71"/>
  <c r="M308" i="71" s="1"/>
  <c r="L307" i="71"/>
  <c r="M307" i="71" s="1"/>
  <c r="L306" i="71"/>
  <c r="L305" i="71"/>
  <c r="L304" i="71"/>
  <c r="M304" i="71" s="1"/>
  <c r="L303" i="71"/>
  <c r="L302" i="71"/>
  <c r="L301" i="71"/>
  <c r="L300" i="71"/>
  <c r="M300" i="71" s="1"/>
  <c r="L299" i="71"/>
  <c r="M299" i="71" s="1"/>
  <c r="L298" i="71"/>
  <c r="L297" i="71"/>
  <c r="L296" i="71"/>
  <c r="M296" i="71" s="1"/>
  <c r="L295" i="71"/>
  <c r="M295" i="71" s="1"/>
  <c r="L294" i="71"/>
  <c r="L293" i="71"/>
  <c r="L292" i="71"/>
  <c r="M292" i="71" s="1"/>
  <c r="L291" i="71"/>
  <c r="L290" i="71"/>
  <c r="L289" i="71"/>
  <c r="L288" i="71"/>
  <c r="M288" i="71" s="1"/>
  <c r="L287" i="71"/>
  <c r="M287" i="71" s="1"/>
  <c r="L286" i="71"/>
  <c r="L285" i="71"/>
  <c r="L284" i="71"/>
  <c r="M284" i="71" s="1"/>
  <c r="L283" i="71"/>
  <c r="L282" i="71"/>
  <c r="L281" i="71"/>
  <c r="L280" i="71"/>
  <c r="M280" i="71" s="1"/>
  <c r="L279" i="71"/>
  <c r="M279" i="71" s="1"/>
  <c r="L278" i="71"/>
  <c r="L277" i="71"/>
  <c r="L276" i="71"/>
  <c r="M276" i="71" s="1"/>
  <c r="L275" i="71"/>
  <c r="M275" i="71" s="1"/>
  <c r="L274" i="71"/>
  <c r="L273" i="71"/>
  <c r="L272" i="71"/>
  <c r="M272" i="71" s="1"/>
  <c r="L271" i="71"/>
  <c r="L270" i="71"/>
  <c r="L269" i="71"/>
  <c r="L268" i="71"/>
  <c r="M268" i="71" s="1"/>
  <c r="L267" i="71"/>
  <c r="M267" i="71" s="1"/>
  <c r="L266" i="71"/>
  <c r="L265" i="71"/>
  <c r="L264" i="71"/>
  <c r="M264" i="71" s="1"/>
  <c r="L263" i="71"/>
  <c r="M263" i="71" s="1"/>
  <c r="L262" i="71"/>
  <c r="L261" i="71"/>
  <c r="L260" i="71"/>
  <c r="M260" i="71" s="1"/>
  <c r="L259" i="71"/>
  <c r="L258" i="71"/>
  <c r="L257" i="71"/>
  <c r="L256" i="71"/>
  <c r="M256" i="71" s="1"/>
  <c r="L255" i="71"/>
  <c r="M255" i="71" s="1"/>
  <c r="L254" i="71"/>
  <c r="L253" i="71"/>
  <c r="L252" i="71"/>
  <c r="M252" i="71" s="1"/>
  <c r="L251" i="71"/>
  <c r="L250" i="71"/>
  <c r="L249" i="71"/>
  <c r="L248" i="71"/>
  <c r="M248" i="71" s="1"/>
  <c r="L247" i="71"/>
  <c r="M247" i="71" s="1"/>
  <c r="L246" i="71"/>
  <c r="L245" i="71"/>
  <c r="L244" i="71"/>
  <c r="M244" i="71" s="1"/>
  <c r="L243" i="71"/>
  <c r="M243" i="71" s="1"/>
  <c r="L242" i="71"/>
  <c r="L241" i="71"/>
  <c r="L240" i="71"/>
  <c r="M240" i="71" s="1"/>
  <c r="L239" i="71"/>
  <c r="L238" i="71"/>
  <c r="L237" i="71"/>
  <c r="L236" i="71"/>
  <c r="M236" i="71" s="1"/>
  <c r="L235" i="71"/>
  <c r="M235" i="71" s="1"/>
  <c r="L234" i="71"/>
  <c r="L233" i="71"/>
  <c r="L232" i="71"/>
  <c r="M232" i="71" s="1"/>
  <c r="L231" i="71"/>
  <c r="M231" i="71" s="1"/>
  <c r="L230" i="71"/>
  <c r="L229" i="71"/>
  <c r="L228" i="71"/>
  <c r="M228" i="71" s="1"/>
  <c r="L227" i="71"/>
  <c r="L226" i="71"/>
  <c r="L225" i="71"/>
  <c r="L224" i="71"/>
  <c r="M224" i="71" s="1"/>
  <c r="L223" i="71"/>
  <c r="M223" i="71" s="1"/>
  <c r="L222" i="71"/>
  <c r="L221" i="71"/>
  <c r="L220" i="71"/>
  <c r="M220" i="71" s="1"/>
  <c r="L219" i="71"/>
  <c r="L218" i="71"/>
  <c r="L217" i="71"/>
  <c r="L216" i="71"/>
  <c r="M216" i="71" s="1"/>
  <c r="L215" i="71"/>
  <c r="M215" i="71" s="1"/>
  <c r="L214" i="71"/>
  <c r="L213" i="71"/>
  <c r="L212" i="71"/>
  <c r="M212" i="71" s="1"/>
  <c r="L211" i="71"/>
  <c r="M211" i="71" s="1"/>
  <c r="L210" i="71"/>
  <c r="L209" i="71"/>
  <c r="L208" i="71"/>
  <c r="M208" i="71" s="1"/>
  <c r="L207" i="71"/>
  <c r="L206" i="71"/>
  <c r="L205" i="71"/>
  <c r="L204" i="71"/>
  <c r="M204" i="71" s="1"/>
  <c r="L203" i="71"/>
  <c r="M203" i="71" s="1"/>
  <c r="L202" i="71"/>
  <c r="L201" i="71"/>
  <c r="L200" i="71"/>
  <c r="M200" i="71" s="1"/>
  <c r="L199" i="71"/>
  <c r="M199" i="71" s="1"/>
  <c r="L198" i="71"/>
  <c r="L197" i="71"/>
  <c r="L196" i="71"/>
  <c r="M196" i="71" s="1"/>
  <c r="L195" i="71"/>
  <c r="L194" i="71"/>
  <c r="L193" i="71"/>
  <c r="L192" i="71"/>
  <c r="M192" i="71" s="1"/>
  <c r="L191" i="71"/>
  <c r="M191" i="71" s="1"/>
  <c r="L190" i="71"/>
  <c r="L189" i="71"/>
  <c r="L188" i="71"/>
  <c r="M188" i="71" s="1"/>
  <c r="L187" i="71"/>
  <c r="L186" i="71"/>
  <c r="L185" i="71"/>
  <c r="L184" i="71"/>
  <c r="M184" i="71" s="1"/>
  <c r="L183" i="71"/>
  <c r="M183" i="71" s="1"/>
  <c r="L182" i="71"/>
  <c r="L181" i="71"/>
  <c r="L180" i="71"/>
  <c r="M180" i="71" s="1"/>
  <c r="L179" i="71"/>
  <c r="M179" i="71" s="1"/>
  <c r="L178" i="71"/>
  <c r="L177" i="71"/>
  <c r="L176" i="71"/>
  <c r="M176" i="71" s="1"/>
  <c r="L175" i="71"/>
  <c r="L174" i="71"/>
  <c r="L173" i="71"/>
  <c r="L172" i="71"/>
  <c r="M172" i="71" s="1"/>
  <c r="L171" i="71"/>
  <c r="M171" i="71" s="1"/>
  <c r="L170" i="71"/>
  <c r="L169" i="71"/>
  <c r="L168" i="71"/>
  <c r="M168" i="71" s="1"/>
  <c r="L167" i="71"/>
  <c r="M167" i="71" s="1"/>
  <c r="L166" i="71"/>
  <c r="L165" i="71"/>
  <c r="L164" i="71"/>
  <c r="M164" i="71" s="1"/>
  <c r="L163" i="71"/>
  <c r="L162" i="71"/>
  <c r="L161" i="71"/>
  <c r="L160" i="71"/>
  <c r="M160" i="71" s="1"/>
  <c r="L159" i="71"/>
  <c r="M159" i="71" s="1"/>
  <c r="L158" i="71"/>
  <c r="L157" i="71"/>
  <c r="L156" i="71"/>
  <c r="M156" i="71" s="1"/>
  <c r="L155" i="71"/>
  <c r="L154" i="71"/>
  <c r="L153" i="71"/>
  <c r="L152" i="71"/>
  <c r="M152" i="71" s="1"/>
  <c r="L151" i="71"/>
  <c r="M151" i="71" s="1"/>
  <c r="L150" i="71"/>
  <c r="L149" i="71"/>
  <c r="L148" i="71"/>
  <c r="M148" i="71" s="1"/>
  <c r="L147" i="71"/>
  <c r="M147" i="71" s="1"/>
  <c r="L146" i="71"/>
  <c r="L145" i="71"/>
  <c r="L144" i="71"/>
  <c r="M144" i="71" s="1"/>
  <c r="L143" i="71"/>
  <c r="L142" i="71"/>
  <c r="L141" i="71"/>
  <c r="L140" i="71"/>
  <c r="M140" i="71" s="1"/>
  <c r="L139" i="71"/>
  <c r="M139" i="71" s="1"/>
  <c r="L138" i="71"/>
  <c r="L137" i="71"/>
  <c r="L136" i="71"/>
  <c r="M136" i="71" s="1"/>
  <c r="L135" i="71"/>
  <c r="M135" i="71" s="1"/>
  <c r="L134" i="71"/>
  <c r="L133" i="71"/>
  <c r="L132" i="71"/>
  <c r="M132" i="71" s="1"/>
  <c r="L131" i="71"/>
  <c r="L130" i="71"/>
  <c r="L129" i="71"/>
  <c r="L128" i="71"/>
  <c r="M128" i="71" s="1"/>
  <c r="L127" i="71"/>
  <c r="M127" i="71" s="1"/>
  <c r="L126" i="71"/>
  <c r="L125" i="71"/>
  <c r="L124" i="71"/>
  <c r="M124" i="71" s="1"/>
  <c r="L123" i="71"/>
  <c r="L122" i="71"/>
  <c r="L121" i="71"/>
  <c r="L120" i="71"/>
  <c r="M120" i="71" s="1"/>
  <c r="L119" i="71"/>
  <c r="M119" i="71" s="1"/>
  <c r="L118" i="71"/>
  <c r="L117" i="71"/>
  <c r="L116" i="71"/>
  <c r="M116" i="71" s="1"/>
  <c r="L115" i="71"/>
  <c r="M115" i="71" s="1"/>
  <c r="L114" i="71"/>
  <c r="L113" i="71"/>
  <c r="L112" i="71"/>
  <c r="M112" i="71" s="1"/>
  <c r="L111" i="71"/>
  <c r="L110" i="71"/>
  <c r="L109" i="71"/>
  <c r="L108" i="71"/>
  <c r="M108" i="71" s="1"/>
  <c r="L107" i="71"/>
  <c r="M107" i="71" s="1"/>
  <c r="L106" i="71"/>
  <c r="L105" i="71"/>
  <c r="L104" i="71"/>
  <c r="M104" i="71" s="1"/>
  <c r="L103" i="71"/>
  <c r="M103" i="71" s="1"/>
  <c r="L102" i="71"/>
  <c r="L101" i="71"/>
  <c r="L100" i="71"/>
  <c r="M100" i="71" s="1"/>
  <c r="L99" i="71"/>
  <c r="L98" i="71"/>
  <c r="L97" i="71"/>
  <c r="L96" i="71"/>
  <c r="M96" i="71" s="1"/>
  <c r="L95" i="71"/>
  <c r="M95" i="71" s="1"/>
  <c r="L94" i="71"/>
  <c r="L93" i="71"/>
  <c r="L92" i="71"/>
  <c r="M92" i="71" s="1"/>
  <c r="L91" i="71"/>
  <c r="L90" i="71"/>
  <c r="L89" i="71"/>
  <c r="L88" i="71"/>
  <c r="M88" i="71" s="1"/>
  <c r="L87" i="71"/>
  <c r="M87" i="71" s="1"/>
  <c r="L86" i="71"/>
  <c r="L85" i="71"/>
  <c r="L84" i="71"/>
  <c r="M84" i="71" s="1"/>
  <c r="L83" i="71"/>
  <c r="M83" i="71" s="1"/>
  <c r="L82" i="71"/>
  <c r="L81" i="71"/>
  <c r="L80" i="71"/>
  <c r="M80" i="71" s="1"/>
  <c r="L79" i="71"/>
  <c r="L78" i="71"/>
  <c r="L77" i="71"/>
  <c r="L76" i="71"/>
  <c r="M76" i="71" s="1"/>
  <c r="L75" i="71"/>
  <c r="M75" i="71" s="1"/>
  <c r="L74" i="71"/>
  <c r="L73" i="71"/>
  <c r="L72" i="71"/>
  <c r="M72" i="71" s="1"/>
  <c r="L71" i="71"/>
  <c r="M71" i="71" s="1"/>
  <c r="L70" i="71"/>
  <c r="L69" i="71"/>
  <c r="L68" i="71"/>
  <c r="M68" i="71" s="1"/>
  <c r="L67" i="71"/>
  <c r="M67" i="71" s="1"/>
  <c r="L66" i="71"/>
  <c r="L65" i="71"/>
  <c r="L64" i="71"/>
  <c r="M64" i="71" s="1"/>
  <c r="L63" i="71"/>
  <c r="L62" i="71"/>
  <c r="L61" i="71"/>
  <c r="L60" i="71"/>
  <c r="M60" i="71" s="1"/>
  <c r="L59" i="71"/>
  <c r="M59" i="71" s="1"/>
  <c r="L58" i="71"/>
  <c r="L57" i="71"/>
  <c r="L56" i="71"/>
  <c r="M56" i="71" s="1"/>
  <c r="L55" i="71"/>
  <c r="M55" i="71" s="1"/>
  <c r="L54" i="71"/>
  <c r="L53" i="71"/>
  <c r="L52" i="71"/>
  <c r="M52" i="71" s="1"/>
  <c r="L51" i="71"/>
  <c r="M51" i="71" s="1"/>
  <c r="L50" i="71"/>
  <c r="L49" i="71"/>
  <c r="L48" i="71"/>
  <c r="M48" i="71" s="1"/>
  <c r="L47" i="71"/>
  <c r="M47" i="71" s="1"/>
  <c r="L46" i="71"/>
  <c r="L45" i="71"/>
  <c r="L44" i="71"/>
  <c r="M44" i="71" s="1"/>
  <c r="L43" i="71"/>
  <c r="L42" i="71"/>
  <c r="L41" i="71"/>
  <c r="L40" i="71"/>
  <c r="M40" i="71" s="1"/>
  <c r="L39" i="71"/>
  <c r="M39" i="71" s="1"/>
  <c r="L38" i="71"/>
  <c r="L37" i="71"/>
  <c r="L36" i="71"/>
  <c r="M36" i="71" s="1"/>
  <c r="L35" i="71"/>
  <c r="M35" i="71" s="1"/>
  <c r="L34" i="71"/>
  <c r="L33" i="71"/>
  <c r="L32" i="71"/>
  <c r="M32" i="71" s="1"/>
  <c r="L31" i="71"/>
  <c r="L30" i="71"/>
  <c r="L29" i="71"/>
  <c r="L28" i="71"/>
  <c r="M28" i="71" s="1"/>
  <c r="L27" i="71"/>
  <c r="M27" i="71" s="1"/>
  <c r="L26" i="71"/>
  <c r="L25" i="71"/>
  <c r="L24" i="71"/>
  <c r="M24" i="71" s="1"/>
  <c r="L23" i="71"/>
  <c r="L22" i="71"/>
  <c r="L21" i="71"/>
  <c r="L20" i="71"/>
  <c r="M20" i="71" s="1"/>
  <c r="L19" i="71"/>
  <c r="M19" i="71" s="1"/>
  <c r="L18" i="71"/>
  <c r="L17" i="71"/>
  <c r="L16" i="71"/>
  <c r="M16" i="71" s="1"/>
  <c r="L15" i="71"/>
  <c r="M15" i="71" s="1"/>
  <c r="L14" i="71"/>
  <c r="L13" i="71"/>
  <c r="L12" i="71"/>
  <c r="M12" i="71" s="1"/>
  <c r="L11" i="71"/>
  <c r="L10" i="71"/>
  <c r="L9" i="71"/>
  <c r="L8" i="71"/>
  <c r="M8" i="71" s="1"/>
  <c r="L7" i="71"/>
  <c r="M7" i="71" s="1"/>
  <c r="L6" i="71"/>
  <c r="L5" i="71"/>
  <c r="L4" i="71"/>
  <c r="M4" i="71" s="1"/>
  <c r="L498" i="80"/>
  <c r="M498" i="80" s="1"/>
  <c r="L497" i="80"/>
  <c r="M497" i="80" s="1"/>
  <c r="L496" i="80"/>
  <c r="L495" i="80"/>
  <c r="M495" i="80" s="1"/>
  <c r="L494" i="80"/>
  <c r="M494" i="80" s="1"/>
  <c r="L493" i="80"/>
  <c r="L492" i="80"/>
  <c r="L491" i="80"/>
  <c r="M491" i="80" s="1"/>
  <c r="L490" i="80"/>
  <c r="M490" i="80" s="1"/>
  <c r="L489" i="80"/>
  <c r="M489" i="80" s="1"/>
  <c r="L488" i="80"/>
  <c r="L487" i="80"/>
  <c r="M487" i="80" s="1"/>
  <c r="L486" i="80"/>
  <c r="M486" i="80" s="1"/>
  <c r="L485" i="80"/>
  <c r="M485" i="80" s="1"/>
  <c r="L484" i="80"/>
  <c r="M484" i="80" s="1"/>
  <c r="L483" i="80"/>
  <c r="M483" i="80" s="1"/>
  <c r="L482" i="80"/>
  <c r="M482" i="80" s="1"/>
  <c r="L481" i="80"/>
  <c r="M481" i="80" s="1"/>
  <c r="L480" i="80"/>
  <c r="M480" i="80" s="1"/>
  <c r="L479" i="80"/>
  <c r="M479" i="80" s="1"/>
  <c r="L478" i="80"/>
  <c r="M478" i="80" s="1"/>
  <c r="L477" i="80"/>
  <c r="L476" i="80"/>
  <c r="L475" i="80"/>
  <c r="M475" i="80" s="1"/>
  <c r="L474" i="80"/>
  <c r="M474" i="80" s="1"/>
  <c r="L473" i="80"/>
  <c r="M473" i="80" s="1"/>
  <c r="L472" i="80"/>
  <c r="L471" i="80"/>
  <c r="M471" i="80" s="1"/>
  <c r="L470" i="80"/>
  <c r="M470" i="80" s="1"/>
  <c r="L469" i="80"/>
  <c r="M469" i="80" s="1"/>
  <c r="L468" i="80"/>
  <c r="M468" i="80" s="1"/>
  <c r="L467" i="80"/>
  <c r="M467" i="80" s="1"/>
  <c r="L466" i="80"/>
  <c r="M466" i="80" s="1"/>
  <c r="L465" i="80"/>
  <c r="L464" i="80"/>
  <c r="L463" i="80"/>
  <c r="M463" i="80" s="1"/>
  <c r="L462" i="80"/>
  <c r="M462" i="80" s="1"/>
  <c r="L461" i="80"/>
  <c r="L460" i="80"/>
  <c r="M460" i="80" s="1"/>
  <c r="L459" i="80"/>
  <c r="M459" i="80" s="1"/>
  <c r="L458" i="80"/>
  <c r="M458" i="80" s="1"/>
  <c r="L457" i="80"/>
  <c r="M457" i="80" s="1"/>
  <c r="L456" i="80"/>
  <c r="L455" i="80"/>
  <c r="M455" i="80" s="1"/>
  <c r="L454" i="80"/>
  <c r="M454" i="80" s="1"/>
  <c r="L453" i="80"/>
  <c r="M453" i="80" s="1"/>
  <c r="L452" i="80"/>
  <c r="M452" i="80" s="1"/>
  <c r="L451" i="80"/>
  <c r="M451" i="80" s="1"/>
  <c r="L450" i="80"/>
  <c r="L449" i="80"/>
  <c r="M449" i="80" s="1"/>
  <c r="L448" i="80"/>
  <c r="L447" i="80"/>
  <c r="M447" i="80" s="1"/>
  <c r="L446" i="80"/>
  <c r="M446" i="80" s="1"/>
  <c r="L445" i="80"/>
  <c r="L444" i="80"/>
  <c r="L443" i="80"/>
  <c r="M443" i="80" s="1"/>
  <c r="L442" i="80"/>
  <c r="M442" i="80" s="1"/>
  <c r="L441" i="80"/>
  <c r="M441" i="80" s="1"/>
  <c r="L440" i="80"/>
  <c r="M440" i="80" s="1"/>
  <c r="L439" i="80"/>
  <c r="M439" i="80" s="1"/>
  <c r="L438" i="80"/>
  <c r="M438" i="80" s="1"/>
  <c r="L437" i="80"/>
  <c r="M437" i="80" s="1"/>
  <c r="L436" i="80"/>
  <c r="M436" i="80" s="1"/>
  <c r="L435" i="80"/>
  <c r="M435" i="80" s="1"/>
  <c r="L434" i="80"/>
  <c r="M434" i="80" s="1"/>
  <c r="L433" i="80"/>
  <c r="M433" i="80" s="1"/>
  <c r="L432" i="80"/>
  <c r="L431" i="80"/>
  <c r="M431" i="80" s="1"/>
  <c r="L430" i="80"/>
  <c r="M430" i="80" s="1"/>
  <c r="L429" i="80"/>
  <c r="L428" i="80"/>
  <c r="L427" i="80"/>
  <c r="M427" i="80" s="1"/>
  <c r="L426" i="80"/>
  <c r="M426" i="80" s="1"/>
  <c r="L425" i="80"/>
  <c r="M425" i="80" s="1"/>
  <c r="L424" i="80"/>
  <c r="L423" i="80"/>
  <c r="M423" i="80" s="1"/>
  <c r="L422" i="80"/>
  <c r="M422" i="80" s="1"/>
  <c r="L421" i="80"/>
  <c r="L420" i="80"/>
  <c r="M420" i="80" s="1"/>
  <c r="L419" i="80"/>
  <c r="M419" i="80" s="1"/>
  <c r="L418" i="80"/>
  <c r="M418" i="80" s="1"/>
  <c r="L417" i="80"/>
  <c r="M417" i="80" s="1"/>
  <c r="L416" i="80"/>
  <c r="M416" i="80" s="1"/>
  <c r="L415" i="80"/>
  <c r="M415" i="80" s="1"/>
  <c r="L414" i="80"/>
  <c r="M414" i="80" s="1"/>
  <c r="L413" i="80"/>
  <c r="M413" i="80" s="1"/>
  <c r="L412" i="80"/>
  <c r="L411" i="80"/>
  <c r="M411" i="80" s="1"/>
  <c r="L410" i="80"/>
  <c r="M410" i="80" s="1"/>
  <c r="L409" i="80"/>
  <c r="M409" i="80" s="1"/>
  <c r="L408" i="80"/>
  <c r="L407" i="80"/>
  <c r="M407" i="80" s="1"/>
  <c r="L406" i="80"/>
  <c r="M406" i="80" s="1"/>
  <c r="L405" i="80"/>
  <c r="M405" i="80" s="1"/>
  <c r="L404" i="80"/>
  <c r="M404" i="80" s="1"/>
  <c r="L403" i="80"/>
  <c r="M403" i="80" s="1"/>
  <c r="L402" i="80"/>
  <c r="M402" i="80" s="1"/>
  <c r="L401" i="80"/>
  <c r="L400" i="80"/>
  <c r="L399" i="80"/>
  <c r="M399" i="80" s="1"/>
  <c r="L398" i="80"/>
  <c r="M398" i="80" s="1"/>
  <c r="L397" i="80"/>
  <c r="L396" i="80"/>
  <c r="L395" i="80"/>
  <c r="M395" i="80" s="1"/>
  <c r="L394" i="80"/>
  <c r="M394" i="80" s="1"/>
  <c r="L393" i="80"/>
  <c r="L392" i="80"/>
  <c r="L391" i="80"/>
  <c r="M391" i="80" s="1"/>
  <c r="L390" i="80"/>
  <c r="M390" i="80" s="1"/>
  <c r="L389" i="80"/>
  <c r="L388" i="80"/>
  <c r="M388" i="80" s="1"/>
  <c r="L387" i="80"/>
  <c r="M387" i="80" s="1"/>
  <c r="L386" i="80"/>
  <c r="M386" i="80" s="1"/>
  <c r="L385" i="80"/>
  <c r="L384" i="80"/>
  <c r="L383" i="80"/>
  <c r="M383" i="80" s="1"/>
  <c r="L382" i="80"/>
  <c r="M382" i="80" s="1"/>
  <c r="L381" i="80"/>
  <c r="L380" i="80"/>
  <c r="L379" i="80"/>
  <c r="M379" i="80" s="1"/>
  <c r="L378" i="80"/>
  <c r="M378" i="80" s="1"/>
  <c r="L377" i="80"/>
  <c r="L376" i="80"/>
  <c r="M376" i="80" s="1"/>
  <c r="L375" i="80"/>
  <c r="M375" i="80" s="1"/>
  <c r="L374" i="80"/>
  <c r="M374" i="80" s="1"/>
  <c r="L373" i="80"/>
  <c r="L372" i="80"/>
  <c r="L371" i="80"/>
  <c r="M371" i="80" s="1"/>
  <c r="L370" i="80"/>
  <c r="M370" i="80" s="1"/>
  <c r="L369" i="80"/>
  <c r="L368" i="80"/>
  <c r="L367" i="80"/>
  <c r="M367" i="80" s="1"/>
  <c r="L366" i="80"/>
  <c r="M366" i="80" s="1"/>
  <c r="L365" i="80"/>
  <c r="L364" i="80"/>
  <c r="L363" i="80"/>
  <c r="M363" i="80" s="1"/>
  <c r="L362" i="80"/>
  <c r="M362" i="80" s="1"/>
  <c r="L361" i="80"/>
  <c r="L360" i="80"/>
  <c r="M360" i="80" s="1"/>
  <c r="L359" i="80"/>
  <c r="M359" i="80" s="1"/>
  <c r="L358" i="80"/>
  <c r="M358" i="80" s="1"/>
  <c r="L357" i="80"/>
  <c r="L356" i="80"/>
  <c r="M356" i="80" s="1"/>
  <c r="L355" i="80"/>
  <c r="M355" i="80" s="1"/>
  <c r="L354" i="80"/>
  <c r="M354" i="80" s="1"/>
  <c r="L353" i="80"/>
  <c r="L352" i="80"/>
  <c r="M352" i="80" s="1"/>
  <c r="L351" i="80"/>
  <c r="M351" i="80" s="1"/>
  <c r="L350" i="80"/>
  <c r="M350" i="80" s="1"/>
  <c r="L349" i="80"/>
  <c r="M349" i="80" s="1"/>
  <c r="L348" i="80"/>
  <c r="L347" i="80"/>
  <c r="M347" i="80" s="1"/>
  <c r="L346" i="80"/>
  <c r="M346" i="80" s="1"/>
  <c r="L345" i="80"/>
  <c r="L344" i="80"/>
  <c r="L343" i="80"/>
  <c r="M343" i="80" s="1"/>
  <c r="L342" i="80"/>
  <c r="M342" i="80" s="1"/>
  <c r="L341" i="80"/>
  <c r="L340" i="80"/>
  <c r="L339" i="80"/>
  <c r="M339" i="80" s="1"/>
  <c r="L338" i="80"/>
  <c r="M338" i="80" s="1"/>
  <c r="L337" i="80"/>
  <c r="L336" i="80"/>
  <c r="L335" i="80"/>
  <c r="M335" i="80" s="1"/>
  <c r="L334" i="80"/>
  <c r="M334" i="80" s="1"/>
  <c r="L333" i="80"/>
  <c r="L332" i="80"/>
  <c r="L331" i="80"/>
  <c r="M331" i="80" s="1"/>
  <c r="L330" i="80"/>
  <c r="M330" i="80" s="1"/>
  <c r="L329" i="80"/>
  <c r="L328" i="80"/>
  <c r="L327" i="80"/>
  <c r="M327" i="80" s="1"/>
  <c r="L326" i="80"/>
  <c r="M326" i="80" s="1"/>
  <c r="L325" i="80"/>
  <c r="L324" i="80"/>
  <c r="M324" i="80" s="1"/>
  <c r="L323" i="80"/>
  <c r="M323" i="80" s="1"/>
  <c r="L322" i="80"/>
  <c r="M322" i="80" s="1"/>
  <c r="L321" i="80"/>
  <c r="L320" i="80"/>
  <c r="L319" i="80"/>
  <c r="M319" i="80" s="1"/>
  <c r="L318" i="80"/>
  <c r="M318" i="80" s="1"/>
  <c r="L317" i="80"/>
  <c r="L316" i="80"/>
  <c r="L315" i="80"/>
  <c r="M315" i="80" s="1"/>
  <c r="L314" i="80"/>
  <c r="M314" i="80" s="1"/>
  <c r="L313" i="80"/>
  <c r="M313" i="80" s="1"/>
  <c r="L312" i="80"/>
  <c r="M312" i="80" s="1"/>
  <c r="L311" i="80"/>
  <c r="M311" i="80" s="1"/>
  <c r="L310" i="80"/>
  <c r="M310" i="80" s="1"/>
  <c r="L309" i="80"/>
  <c r="M309" i="80" s="1"/>
  <c r="L308" i="80"/>
  <c r="L307" i="80"/>
  <c r="M307" i="80" s="1"/>
  <c r="L306" i="80"/>
  <c r="M306" i="80" s="1"/>
  <c r="L305" i="80"/>
  <c r="L304" i="80"/>
  <c r="L303" i="80"/>
  <c r="M303" i="80" s="1"/>
  <c r="L302" i="80"/>
  <c r="M302" i="80" s="1"/>
  <c r="L301" i="80"/>
  <c r="M301" i="80" s="1"/>
  <c r="L300" i="80"/>
  <c r="M300" i="80" s="1"/>
  <c r="L299" i="80"/>
  <c r="M299" i="80" s="1"/>
  <c r="L298" i="80"/>
  <c r="M298" i="80" s="1"/>
  <c r="L297" i="80"/>
  <c r="M297" i="80" s="1"/>
  <c r="L296" i="80"/>
  <c r="M296" i="80" s="1"/>
  <c r="L295" i="80"/>
  <c r="M295" i="80" s="1"/>
  <c r="L294" i="80"/>
  <c r="M294" i="80" s="1"/>
  <c r="L293" i="80"/>
  <c r="L292" i="80"/>
  <c r="L291" i="80"/>
  <c r="M291" i="80" s="1"/>
  <c r="L290" i="80"/>
  <c r="M290" i="80" s="1"/>
  <c r="L289" i="80"/>
  <c r="L288" i="80"/>
  <c r="L287" i="80"/>
  <c r="M287" i="80" s="1"/>
  <c r="L286" i="80"/>
  <c r="M286" i="80" s="1"/>
  <c r="L285" i="80"/>
  <c r="M285" i="80" s="1"/>
  <c r="L284" i="80"/>
  <c r="L283" i="80"/>
  <c r="M283" i="80" s="1"/>
  <c r="L282" i="80"/>
  <c r="M282" i="80" s="1"/>
  <c r="L281" i="80"/>
  <c r="M281" i="80" s="1"/>
  <c r="L280" i="80"/>
  <c r="M280" i="80" s="1"/>
  <c r="L279" i="80"/>
  <c r="M279" i="80" s="1"/>
  <c r="L278" i="80"/>
  <c r="M278" i="80" s="1"/>
  <c r="L277" i="80"/>
  <c r="L276" i="80"/>
  <c r="M276" i="80" s="1"/>
  <c r="L275" i="80"/>
  <c r="M275" i="80" s="1"/>
  <c r="L274" i="80"/>
  <c r="M274" i="80" s="1"/>
  <c r="L273" i="80"/>
  <c r="M273" i="80" s="1"/>
  <c r="L272" i="80"/>
  <c r="L271" i="80"/>
  <c r="M271" i="80" s="1"/>
  <c r="L270" i="80"/>
  <c r="M270" i="80" s="1"/>
  <c r="L269" i="80"/>
  <c r="M269" i="80" s="1"/>
  <c r="L268" i="80"/>
  <c r="L267" i="80"/>
  <c r="M267" i="80" s="1"/>
  <c r="L266" i="80"/>
  <c r="M266" i="80" s="1"/>
  <c r="L265" i="80"/>
  <c r="M265" i="80" s="1"/>
  <c r="L264" i="80"/>
  <c r="M264" i="80" s="1"/>
  <c r="L263" i="80"/>
  <c r="M263" i="80" s="1"/>
  <c r="L262" i="80"/>
  <c r="M262" i="80" s="1"/>
  <c r="L261" i="80"/>
  <c r="L260" i="80"/>
  <c r="L259" i="80"/>
  <c r="M259" i="80" s="1"/>
  <c r="L258" i="80"/>
  <c r="M258" i="80" s="1"/>
  <c r="L257" i="80"/>
  <c r="M257" i="80" s="1"/>
  <c r="L256" i="80"/>
  <c r="M256" i="80" s="1"/>
  <c r="L255" i="80"/>
  <c r="M255" i="80" s="1"/>
  <c r="L254" i="80"/>
  <c r="M254" i="80" s="1"/>
  <c r="L253" i="80"/>
  <c r="M253" i="80" s="1"/>
  <c r="L252" i="80"/>
  <c r="M252" i="80" s="1"/>
  <c r="L251" i="80"/>
  <c r="M251" i="80" s="1"/>
  <c r="L250" i="80"/>
  <c r="M250" i="80" s="1"/>
  <c r="L249" i="80"/>
  <c r="M249" i="80" s="1"/>
  <c r="L248" i="80"/>
  <c r="L247" i="80"/>
  <c r="M247" i="80" s="1"/>
  <c r="L246" i="80"/>
  <c r="M246" i="80" s="1"/>
  <c r="L245" i="80"/>
  <c r="L244" i="80"/>
  <c r="L243" i="80"/>
  <c r="M243" i="80" s="1"/>
  <c r="L242" i="80"/>
  <c r="M242" i="80" s="1"/>
  <c r="L241" i="80"/>
  <c r="M241" i="80" s="1"/>
  <c r="L240" i="80"/>
  <c r="M240" i="80" s="1"/>
  <c r="L239" i="80"/>
  <c r="M239" i="80" s="1"/>
  <c r="L238" i="80"/>
  <c r="M238" i="80" s="1"/>
  <c r="L237" i="80"/>
  <c r="M237" i="80" s="1"/>
  <c r="L236" i="80"/>
  <c r="L235" i="80"/>
  <c r="M235" i="80" s="1"/>
  <c r="L234" i="80"/>
  <c r="M234" i="80" s="1"/>
  <c r="L233" i="80"/>
  <c r="M233" i="80" s="1"/>
  <c r="L232" i="80"/>
  <c r="M232" i="80" s="1"/>
  <c r="L231" i="80"/>
  <c r="M231" i="80" s="1"/>
  <c r="L230" i="80"/>
  <c r="M230" i="80" s="1"/>
  <c r="L229" i="80"/>
  <c r="L228" i="80"/>
  <c r="L227" i="80"/>
  <c r="M227" i="80" s="1"/>
  <c r="L226" i="80"/>
  <c r="M226" i="80" s="1"/>
  <c r="L225" i="80"/>
  <c r="L224" i="80"/>
  <c r="L223" i="80"/>
  <c r="M223" i="80" s="1"/>
  <c r="L222" i="80"/>
  <c r="M222" i="80" s="1"/>
  <c r="L221" i="80"/>
  <c r="L220" i="80"/>
  <c r="L219" i="80"/>
  <c r="M219" i="80" s="1"/>
  <c r="L218" i="80"/>
  <c r="M218" i="80" s="1"/>
  <c r="L217" i="80"/>
  <c r="M217" i="80" s="1"/>
  <c r="L216" i="80"/>
  <c r="L215" i="80"/>
  <c r="M215" i="80" s="1"/>
  <c r="L214" i="80"/>
  <c r="M214" i="80" s="1"/>
  <c r="L213" i="80"/>
  <c r="M213" i="80" s="1"/>
  <c r="L212" i="80"/>
  <c r="M212" i="80" s="1"/>
  <c r="L211" i="80"/>
  <c r="M211" i="80" s="1"/>
  <c r="L210" i="80"/>
  <c r="M210" i="80" s="1"/>
  <c r="L209" i="80"/>
  <c r="L208" i="80"/>
  <c r="L207" i="80"/>
  <c r="M207" i="80" s="1"/>
  <c r="L206" i="80"/>
  <c r="M206" i="80" s="1"/>
  <c r="L205" i="80"/>
  <c r="M205" i="80" s="1"/>
  <c r="L204" i="80"/>
  <c r="L203" i="80"/>
  <c r="M203" i="80" s="1"/>
  <c r="L202" i="80"/>
  <c r="M202" i="80" s="1"/>
  <c r="L201" i="80"/>
  <c r="L200" i="80"/>
  <c r="M200" i="80" s="1"/>
  <c r="L199" i="80"/>
  <c r="M199" i="80" s="1"/>
  <c r="L198" i="80"/>
  <c r="M198" i="80" s="1"/>
  <c r="L197" i="80"/>
  <c r="L196" i="80"/>
  <c r="M196" i="80" s="1"/>
  <c r="L195" i="80"/>
  <c r="M195" i="80" s="1"/>
  <c r="L194" i="80"/>
  <c r="M194" i="80" s="1"/>
  <c r="L193" i="80"/>
  <c r="L192" i="80"/>
  <c r="L191" i="80"/>
  <c r="M191" i="80" s="1"/>
  <c r="L190" i="80"/>
  <c r="M190" i="80" s="1"/>
  <c r="L189" i="80"/>
  <c r="L188" i="80"/>
  <c r="L187" i="80"/>
  <c r="M187" i="80" s="1"/>
  <c r="L186" i="80"/>
  <c r="M186" i="80" s="1"/>
  <c r="L185" i="80"/>
  <c r="L184" i="80"/>
  <c r="L183" i="80"/>
  <c r="M183" i="80" s="1"/>
  <c r="L182" i="80"/>
  <c r="M182" i="80" s="1"/>
  <c r="L181" i="80"/>
  <c r="L180" i="80"/>
  <c r="L179" i="80"/>
  <c r="M179" i="80" s="1"/>
  <c r="L178" i="80"/>
  <c r="M178" i="80" s="1"/>
  <c r="L177" i="80"/>
  <c r="L176" i="80"/>
  <c r="L175" i="80"/>
  <c r="M175" i="80" s="1"/>
  <c r="L174" i="80"/>
  <c r="M174" i="80" s="1"/>
  <c r="L173" i="80"/>
  <c r="L172" i="80"/>
  <c r="L171" i="80"/>
  <c r="M171" i="80" s="1"/>
  <c r="L170" i="80"/>
  <c r="M170" i="80" s="1"/>
  <c r="L169" i="80"/>
  <c r="L168" i="80"/>
  <c r="L167" i="80"/>
  <c r="M167" i="80" s="1"/>
  <c r="L166" i="80"/>
  <c r="M166" i="80" s="1"/>
  <c r="L165" i="80"/>
  <c r="L164" i="80"/>
  <c r="L163" i="80"/>
  <c r="M163" i="80" s="1"/>
  <c r="L162" i="80"/>
  <c r="M162" i="80" s="1"/>
  <c r="L161" i="80"/>
  <c r="L160" i="80"/>
  <c r="L159" i="80"/>
  <c r="M159" i="80" s="1"/>
  <c r="L158" i="80"/>
  <c r="M158" i="80" s="1"/>
  <c r="L157" i="80"/>
  <c r="L156" i="80"/>
  <c r="L155" i="80"/>
  <c r="M155" i="80" s="1"/>
  <c r="L154" i="80"/>
  <c r="M154" i="80" s="1"/>
  <c r="L153" i="80"/>
  <c r="L152" i="80"/>
  <c r="M152" i="80" s="1"/>
  <c r="L151" i="80"/>
  <c r="M151" i="80" s="1"/>
  <c r="L150" i="80"/>
  <c r="M150" i="80" s="1"/>
  <c r="L149" i="80"/>
  <c r="L148" i="80"/>
  <c r="M148" i="80" s="1"/>
  <c r="L147" i="80"/>
  <c r="M147" i="80" s="1"/>
  <c r="L146" i="80"/>
  <c r="M146" i="80" s="1"/>
  <c r="L145" i="80"/>
  <c r="L144" i="80"/>
  <c r="L143" i="80"/>
  <c r="M143" i="80" s="1"/>
  <c r="L142" i="80"/>
  <c r="M142" i="80" s="1"/>
  <c r="L141" i="80"/>
  <c r="L140" i="80"/>
  <c r="L139" i="80"/>
  <c r="M139" i="80" s="1"/>
  <c r="L138" i="80"/>
  <c r="M138" i="80" s="1"/>
  <c r="L137" i="80"/>
  <c r="L136" i="80"/>
  <c r="M136" i="80" s="1"/>
  <c r="L135" i="80"/>
  <c r="M135" i="80" s="1"/>
  <c r="L134" i="80"/>
  <c r="M134" i="80" s="1"/>
  <c r="L133" i="80"/>
  <c r="L132" i="80"/>
  <c r="L131" i="80"/>
  <c r="M131" i="80" s="1"/>
  <c r="L130" i="80"/>
  <c r="M130" i="80" s="1"/>
  <c r="L129" i="80"/>
  <c r="L128" i="80"/>
  <c r="L127" i="80"/>
  <c r="M127" i="80" s="1"/>
  <c r="L126" i="80"/>
  <c r="M126" i="80" s="1"/>
  <c r="L125" i="80"/>
  <c r="L124" i="80"/>
  <c r="L123" i="80"/>
  <c r="M123" i="80" s="1"/>
  <c r="L122" i="80"/>
  <c r="M122" i="80" s="1"/>
  <c r="L121" i="80"/>
  <c r="L120" i="80"/>
  <c r="L119" i="80"/>
  <c r="M119" i="80" s="1"/>
  <c r="L118" i="80"/>
  <c r="M118" i="80" s="1"/>
  <c r="L117" i="80"/>
  <c r="L116" i="80"/>
  <c r="M116" i="80" s="1"/>
  <c r="L115" i="80"/>
  <c r="M115" i="80" s="1"/>
  <c r="L114" i="80"/>
  <c r="M114" i="80" s="1"/>
  <c r="L113" i="80"/>
  <c r="L112" i="80"/>
  <c r="L111" i="80"/>
  <c r="M111" i="80" s="1"/>
  <c r="L110" i="80"/>
  <c r="M110" i="80" s="1"/>
  <c r="L109" i="80"/>
  <c r="L108" i="80"/>
  <c r="L107" i="80"/>
  <c r="M107" i="80" s="1"/>
  <c r="L106" i="80"/>
  <c r="M106" i="80" s="1"/>
  <c r="L105" i="80"/>
  <c r="L104" i="80"/>
  <c r="M104" i="80" s="1"/>
  <c r="L103" i="80"/>
  <c r="M103" i="80" s="1"/>
  <c r="L102" i="80"/>
  <c r="M102" i="80" s="1"/>
  <c r="L101" i="80"/>
  <c r="L100" i="80"/>
  <c r="L99" i="80"/>
  <c r="M99" i="80" s="1"/>
  <c r="L98" i="80"/>
  <c r="M98" i="80" s="1"/>
  <c r="L97" i="80"/>
  <c r="L96" i="80"/>
  <c r="L95" i="80"/>
  <c r="M95" i="80" s="1"/>
  <c r="L94" i="80"/>
  <c r="M94" i="80" s="1"/>
  <c r="L93" i="80"/>
  <c r="L92" i="80"/>
  <c r="L91" i="80"/>
  <c r="M91" i="80" s="1"/>
  <c r="L90" i="80"/>
  <c r="M90" i="80" s="1"/>
  <c r="L89" i="80"/>
  <c r="M89" i="80" s="1"/>
  <c r="L88" i="80"/>
  <c r="L87" i="80"/>
  <c r="M87" i="80" s="1"/>
  <c r="L86" i="80"/>
  <c r="M86" i="80" s="1"/>
  <c r="L85" i="80"/>
  <c r="L84" i="80"/>
  <c r="L83" i="80"/>
  <c r="M83" i="80" s="1"/>
  <c r="L82" i="80"/>
  <c r="M82" i="80" s="1"/>
  <c r="L81" i="80"/>
  <c r="L80" i="80"/>
  <c r="M80" i="80" s="1"/>
  <c r="L79" i="80"/>
  <c r="M79" i="80" s="1"/>
  <c r="L78" i="80"/>
  <c r="M78" i="80" s="1"/>
  <c r="L77" i="80"/>
  <c r="M77" i="80" s="1"/>
  <c r="L76" i="80"/>
  <c r="L75" i="80"/>
  <c r="M75" i="80" s="1"/>
  <c r="L74" i="80"/>
  <c r="M74" i="80" s="1"/>
  <c r="L73" i="80"/>
  <c r="L72" i="80"/>
  <c r="M72" i="80" s="1"/>
  <c r="L71" i="80"/>
  <c r="M71" i="80" s="1"/>
  <c r="L70" i="80"/>
  <c r="L69" i="80"/>
  <c r="L68" i="80"/>
  <c r="M68" i="80" s="1"/>
  <c r="L67" i="80"/>
  <c r="M67" i="80" s="1"/>
  <c r="L66" i="80"/>
  <c r="M66" i="80" s="1"/>
  <c r="L65" i="80"/>
  <c r="L64" i="80"/>
  <c r="L63" i="80"/>
  <c r="M63" i="80" s="1"/>
  <c r="L62" i="80"/>
  <c r="M62" i="80" s="1"/>
  <c r="L61" i="80"/>
  <c r="M61" i="80" s="1"/>
  <c r="L60" i="80"/>
  <c r="L59" i="80"/>
  <c r="M59" i="80" s="1"/>
  <c r="L58" i="80"/>
  <c r="M58" i="80" s="1"/>
  <c r="L57" i="80"/>
  <c r="L56" i="80"/>
  <c r="L55" i="80"/>
  <c r="M55" i="80" s="1"/>
  <c r="L54" i="80"/>
  <c r="M54" i="80" s="1"/>
  <c r="L53" i="80"/>
  <c r="L52" i="80"/>
  <c r="L51" i="80"/>
  <c r="M51" i="80" s="1"/>
  <c r="L50" i="80"/>
  <c r="M50" i="80" s="1"/>
  <c r="L49" i="80"/>
  <c r="L48" i="80"/>
  <c r="L47" i="80"/>
  <c r="M47" i="80" s="1"/>
  <c r="L46" i="80"/>
  <c r="M46" i="80" s="1"/>
  <c r="L45" i="80"/>
  <c r="L44" i="80"/>
  <c r="L43" i="80"/>
  <c r="M43" i="80" s="1"/>
  <c r="L42" i="80"/>
  <c r="M42" i="80" s="1"/>
  <c r="L41" i="80"/>
  <c r="M41" i="80" s="1"/>
  <c r="L40" i="80"/>
  <c r="M40" i="80" s="1"/>
  <c r="L39" i="80"/>
  <c r="M39" i="80" s="1"/>
  <c r="L38" i="80"/>
  <c r="M38" i="80" s="1"/>
  <c r="L37" i="80"/>
  <c r="L36" i="80"/>
  <c r="L35" i="80"/>
  <c r="M35" i="80" s="1"/>
  <c r="L34" i="80"/>
  <c r="M34" i="80" s="1"/>
  <c r="L33" i="80"/>
  <c r="L32" i="80"/>
  <c r="L31" i="80"/>
  <c r="M31" i="80" s="1"/>
  <c r="L30" i="80"/>
  <c r="M30" i="80" s="1"/>
  <c r="L29" i="80"/>
  <c r="L28" i="80"/>
  <c r="L27" i="80"/>
  <c r="M27" i="80" s="1"/>
  <c r="L26" i="80"/>
  <c r="M26" i="80" s="1"/>
  <c r="L25" i="80"/>
  <c r="L24" i="80"/>
  <c r="L23" i="80"/>
  <c r="M23" i="80" s="1"/>
  <c r="L22" i="80"/>
  <c r="M22" i="80" s="1"/>
  <c r="L21" i="80"/>
  <c r="L20" i="80"/>
  <c r="M20" i="80" s="1"/>
  <c r="L19" i="80"/>
  <c r="M19" i="80" s="1"/>
  <c r="L18" i="80"/>
  <c r="M18" i="80" s="1"/>
  <c r="L17" i="80"/>
  <c r="L16" i="80"/>
  <c r="L15" i="80"/>
  <c r="M15" i="80" s="1"/>
  <c r="L14" i="80"/>
  <c r="M14" i="80" s="1"/>
  <c r="L13" i="80"/>
  <c r="L12" i="80"/>
  <c r="L11" i="80"/>
  <c r="M11" i="80" s="1"/>
  <c r="L10" i="80"/>
  <c r="M10" i="80" s="1"/>
  <c r="L9" i="80"/>
  <c r="L8" i="80"/>
  <c r="L7" i="80"/>
  <c r="M7" i="80" s="1"/>
  <c r="L6" i="80"/>
  <c r="M6" i="80" s="1"/>
  <c r="L5" i="80"/>
  <c r="L4" i="80"/>
  <c r="M4" i="80" s="1"/>
  <c r="L498" i="82"/>
  <c r="M498" i="82" s="1"/>
  <c r="L497" i="82"/>
  <c r="M497" i="82" s="1"/>
  <c r="L496" i="82"/>
  <c r="M496" i="82" s="1"/>
  <c r="L495" i="82"/>
  <c r="L494" i="82"/>
  <c r="M494" i="82" s="1"/>
  <c r="L493" i="82"/>
  <c r="M493" i="82" s="1"/>
  <c r="L492" i="82"/>
  <c r="M492" i="82" s="1"/>
  <c r="L491" i="82"/>
  <c r="L490" i="82"/>
  <c r="M490" i="82" s="1"/>
  <c r="L489" i="82"/>
  <c r="M489" i="82" s="1"/>
  <c r="L488" i="82"/>
  <c r="M488" i="82" s="1"/>
  <c r="L487" i="82"/>
  <c r="L486" i="82"/>
  <c r="M486" i="82" s="1"/>
  <c r="L485" i="82"/>
  <c r="M485" i="82" s="1"/>
  <c r="L484" i="82"/>
  <c r="M484" i="82" s="1"/>
  <c r="L483" i="82"/>
  <c r="L482" i="82"/>
  <c r="M482" i="82" s="1"/>
  <c r="L481" i="82"/>
  <c r="M481" i="82" s="1"/>
  <c r="L480" i="82"/>
  <c r="M480" i="82" s="1"/>
  <c r="L479" i="82"/>
  <c r="L478" i="82"/>
  <c r="M478" i="82" s="1"/>
  <c r="L477" i="82"/>
  <c r="M477" i="82" s="1"/>
  <c r="L476" i="82"/>
  <c r="L475" i="82"/>
  <c r="L474" i="82"/>
  <c r="M474" i="82" s="1"/>
  <c r="L473" i="82"/>
  <c r="M473" i="82" s="1"/>
  <c r="L472" i="82"/>
  <c r="M472" i="82" s="1"/>
  <c r="L471" i="82"/>
  <c r="L470" i="82"/>
  <c r="M470" i="82" s="1"/>
  <c r="L469" i="82"/>
  <c r="M469" i="82" s="1"/>
  <c r="L468" i="82"/>
  <c r="M468" i="82" s="1"/>
  <c r="L467" i="82"/>
  <c r="L466" i="82"/>
  <c r="M466" i="82" s="1"/>
  <c r="L465" i="82"/>
  <c r="M465" i="82" s="1"/>
  <c r="L464" i="82"/>
  <c r="M464" i="82" s="1"/>
  <c r="L463" i="82"/>
  <c r="L462" i="82"/>
  <c r="M462" i="82" s="1"/>
  <c r="L461" i="82"/>
  <c r="M461" i="82" s="1"/>
  <c r="L460" i="82"/>
  <c r="M460" i="82" s="1"/>
  <c r="L459" i="82"/>
  <c r="L458" i="82"/>
  <c r="M458" i="82" s="1"/>
  <c r="L457" i="82"/>
  <c r="M457" i="82" s="1"/>
  <c r="L456" i="82"/>
  <c r="M456" i="82" s="1"/>
  <c r="L455" i="82"/>
  <c r="L454" i="82"/>
  <c r="M454" i="82" s="1"/>
  <c r="L453" i="82"/>
  <c r="M453" i="82" s="1"/>
  <c r="L452" i="82"/>
  <c r="M452" i="82" s="1"/>
  <c r="L451" i="82"/>
  <c r="L450" i="82"/>
  <c r="M450" i="82" s="1"/>
  <c r="L449" i="82"/>
  <c r="M449" i="82" s="1"/>
  <c r="L448" i="82"/>
  <c r="M448" i="82" s="1"/>
  <c r="L447" i="82"/>
  <c r="L446" i="82"/>
  <c r="M446" i="82" s="1"/>
  <c r="L445" i="82"/>
  <c r="M445" i="82" s="1"/>
  <c r="L444" i="82"/>
  <c r="M444" i="82" s="1"/>
  <c r="L443" i="82"/>
  <c r="L442" i="82"/>
  <c r="M442" i="82" s="1"/>
  <c r="L441" i="82"/>
  <c r="M441" i="82" s="1"/>
  <c r="L440" i="82"/>
  <c r="M440" i="82" s="1"/>
  <c r="L439" i="82"/>
  <c r="L438" i="82"/>
  <c r="M438" i="82" s="1"/>
  <c r="L437" i="82"/>
  <c r="M437" i="82" s="1"/>
  <c r="L436" i="82"/>
  <c r="M436" i="82" s="1"/>
  <c r="L435" i="82"/>
  <c r="L434" i="82"/>
  <c r="M434" i="82" s="1"/>
  <c r="L433" i="82"/>
  <c r="M433" i="82" s="1"/>
  <c r="L432" i="82"/>
  <c r="L431" i="82"/>
  <c r="M431" i="82" s="1"/>
  <c r="L430" i="82"/>
  <c r="M430" i="82" s="1"/>
  <c r="L429" i="82"/>
  <c r="M429" i="82" s="1"/>
  <c r="L428" i="82"/>
  <c r="L427" i="82"/>
  <c r="L426" i="82"/>
  <c r="M426" i="82" s="1"/>
  <c r="L425" i="82"/>
  <c r="M425" i="82" s="1"/>
  <c r="L424" i="82"/>
  <c r="M424" i="82" s="1"/>
  <c r="L423" i="82"/>
  <c r="L422" i="82"/>
  <c r="M422" i="82" s="1"/>
  <c r="L421" i="82"/>
  <c r="M421" i="82" s="1"/>
  <c r="L420" i="82"/>
  <c r="M420" i="82" s="1"/>
  <c r="L419" i="82"/>
  <c r="L418" i="82"/>
  <c r="M418" i="82" s="1"/>
  <c r="L417" i="82"/>
  <c r="M417" i="82" s="1"/>
  <c r="L416" i="82"/>
  <c r="L415" i="82"/>
  <c r="L414" i="82"/>
  <c r="M414" i="82" s="1"/>
  <c r="L413" i="82"/>
  <c r="M413" i="82" s="1"/>
  <c r="L412" i="82"/>
  <c r="L411" i="82"/>
  <c r="L410" i="82"/>
  <c r="M410" i="82" s="1"/>
  <c r="L409" i="82"/>
  <c r="M409" i="82" s="1"/>
  <c r="L408" i="82"/>
  <c r="M408" i="82" s="1"/>
  <c r="L407" i="82"/>
  <c r="L406" i="82"/>
  <c r="M406" i="82" s="1"/>
  <c r="L405" i="82"/>
  <c r="M405" i="82" s="1"/>
  <c r="L404" i="82"/>
  <c r="M404" i="82" s="1"/>
  <c r="L403" i="82"/>
  <c r="L402" i="82"/>
  <c r="M402" i="82" s="1"/>
  <c r="L401" i="82"/>
  <c r="M401" i="82" s="1"/>
  <c r="L400" i="82"/>
  <c r="M400" i="82" s="1"/>
  <c r="L399" i="82"/>
  <c r="L398" i="82"/>
  <c r="M398" i="82" s="1"/>
  <c r="L397" i="82"/>
  <c r="M397" i="82" s="1"/>
  <c r="L396" i="82"/>
  <c r="L395" i="82"/>
  <c r="L394" i="82"/>
  <c r="M394" i="82" s="1"/>
  <c r="L393" i="82"/>
  <c r="M393" i="82" s="1"/>
  <c r="L392" i="82"/>
  <c r="M392" i="82" s="1"/>
  <c r="L391" i="82"/>
  <c r="L390" i="82"/>
  <c r="M390" i="82" s="1"/>
  <c r="L389" i="82"/>
  <c r="M389" i="82" s="1"/>
  <c r="L388" i="82"/>
  <c r="L387" i="82"/>
  <c r="M387" i="82" s="1"/>
  <c r="L386" i="82"/>
  <c r="M386" i="82" s="1"/>
  <c r="L385" i="82"/>
  <c r="M385" i="82" s="1"/>
  <c r="L384" i="82"/>
  <c r="M384" i="82" s="1"/>
  <c r="L383" i="82"/>
  <c r="L382" i="82"/>
  <c r="M382" i="82" s="1"/>
  <c r="L381" i="82"/>
  <c r="M381" i="82" s="1"/>
  <c r="L380" i="82"/>
  <c r="M380" i="82" s="1"/>
  <c r="L379" i="82"/>
  <c r="M379" i="82" s="1"/>
  <c r="L378" i="82"/>
  <c r="M378" i="82" s="1"/>
  <c r="L377" i="82"/>
  <c r="M377" i="82" s="1"/>
  <c r="L376" i="82"/>
  <c r="L375" i="82"/>
  <c r="M375" i="82" s="1"/>
  <c r="L374" i="82"/>
  <c r="M374" i="82" s="1"/>
  <c r="L373" i="82"/>
  <c r="M373" i="82" s="1"/>
  <c r="L372" i="82"/>
  <c r="L371" i="82"/>
  <c r="L370" i="82"/>
  <c r="M370" i="82" s="1"/>
  <c r="L369" i="82"/>
  <c r="M369" i="82" s="1"/>
  <c r="L368" i="82"/>
  <c r="L367" i="82"/>
  <c r="M367" i="82" s="1"/>
  <c r="L366" i="82"/>
  <c r="M366" i="82" s="1"/>
  <c r="L365" i="82"/>
  <c r="M365" i="82" s="1"/>
  <c r="L364" i="82"/>
  <c r="L363" i="82"/>
  <c r="L362" i="82"/>
  <c r="M362" i="82" s="1"/>
  <c r="L361" i="82"/>
  <c r="M361" i="82" s="1"/>
  <c r="L360" i="82"/>
  <c r="M360" i="82" s="1"/>
  <c r="L359" i="82"/>
  <c r="M359" i="82" s="1"/>
  <c r="L358" i="82"/>
  <c r="M358" i="82" s="1"/>
  <c r="L357" i="82"/>
  <c r="M357" i="82" s="1"/>
  <c r="L356" i="82"/>
  <c r="L355" i="82"/>
  <c r="L354" i="82"/>
  <c r="M354" i="82" s="1"/>
  <c r="L353" i="82"/>
  <c r="M353" i="82" s="1"/>
  <c r="L352" i="82"/>
  <c r="M352" i="82" s="1"/>
  <c r="L351" i="82"/>
  <c r="L350" i="82"/>
  <c r="M350" i="82" s="1"/>
  <c r="L349" i="82"/>
  <c r="M349" i="82" s="1"/>
  <c r="L348" i="82"/>
  <c r="M348" i="82" s="1"/>
  <c r="L347" i="82"/>
  <c r="L346" i="82"/>
  <c r="M346" i="82" s="1"/>
  <c r="L345" i="82"/>
  <c r="M345" i="82" s="1"/>
  <c r="L344" i="82"/>
  <c r="L343" i="82"/>
  <c r="M343" i="82" s="1"/>
  <c r="L342" i="82"/>
  <c r="M342" i="82" s="1"/>
  <c r="L341" i="82"/>
  <c r="M341" i="82" s="1"/>
  <c r="L340" i="82"/>
  <c r="L339" i="82"/>
  <c r="L338" i="82"/>
  <c r="M338" i="82" s="1"/>
  <c r="L337" i="82"/>
  <c r="M337" i="82" s="1"/>
  <c r="L336" i="82"/>
  <c r="L335" i="82"/>
  <c r="L334" i="82"/>
  <c r="M334" i="82" s="1"/>
  <c r="L333" i="82"/>
  <c r="M333" i="82" s="1"/>
  <c r="L332" i="82"/>
  <c r="L331" i="82"/>
  <c r="L330" i="82"/>
  <c r="M330" i="82" s="1"/>
  <c r="L329" i="82"/>
  <c r="M329" i="82" s="1"/>
  <c r="L328" i="82"/>
  <c r="L327" i="82"/>
  <c r="M327" i="82" s="1"/>
  <c r="L326" i="82"/>
  <c r="M326" i="82" s="1"/>
  <c r="L325" i="82"/>
  <c r="M325" i="82" s="1"/>
  <c r="L324" i="82"/>
  <c r="L323" i="82"/>
  <c r="L322" i="82"/>
  <c r="M322" i="82" s="1"/>
  <c r="L321" i="82"/>
  <c r="M321" i="82" s="1"/>
  <c r="L320" i="82"/>
  <c r="L319" i="82"/>
  <c r="L318" i="82"/>
  <c r="M318" i="82" s="1"/>
  <c r="L317" i="82"/>
  <c r="M317" i="82" s="1"/>
  <c r="L316" i="82"/>
  <c r="M316" i="82" s="1"/>
  <c r="L315" i="82"/>
  <c r="M315" i="82" s="1"/>
  <c r="L314" i="82"/>
  <c r="M314" i="82" s="1"/>
  <c r="L313" i="82"/>
  <c r="M313" i="82" s="1"/>
  <c r="L312" i="82"/>
  <c r="L311" i="82"/>
  <c r="L310" i="82"/>
  <c r="M310" i="82" s="1"/>
  <c r="L309" i="82"/>
  <c r="M309" i="82" s="1"/>
  <c r="L308" i="82"/>
  <c r="L307" i="82"/>
  <c r="M307" i="82" s="1"/>
  <c r="L306" i="82"/>
  <c r="M306" i="82" s="1"/>
  <c r="L305" i="82"/>
  <c r="M305" i="82" s="1"/>
  <c r="L304" i="82"/>
  <c r="L303" i="82"/>
  <c r="L302" i="82"/>
  <c r="M302" i="82" s="1"/>
  <c r="L301" i="82"/>
  <c r="M301" i="82" s="1"/>
  <c r="L300" i="82"/>
  <c r="L299" i="82"/>
  <c r="L298" i="82"/>
  <c r="M298" i="82" s="1"/>
  <c r="L297" i="82"/>
  <c r="M297" i="82" s="1"/>
  <c r="L296" i="82"/>
  <c r="L295" i="82"/>
  <c r="M295" i="82" s="1"/>
  <c r="L294" i="82"/>
  <c r="M294" i="82" s="1"/>
  <c r="L293" i="82"/>
  <c r="M293" i="82" s="1"/>
  <c r="L292" i="82"/>
  <c r="L291" i="82"/>
  <c r="L290" i="82"/>
  <c r="M290" i="82" s="1"/>
  <c r="L289" i="82"/>
  <c r="M289" i="82" s="1"/>
  <c r="L288" i="82"/>
  <c r="M288" i="82" s="1"/>
  <c r="L287" i="82"/>
  <c r="L286" i="82"/>
  <c r="M286" i="82" s="1"/>
  <c r="L285" i="82"/>
  <c r="M285" i="82" s="1"/>
  <c r="L284" i="82"/>
  <c r="L283" i="82"/>
  <c r="L282" i="82"/>
  <c r="M282" i="82" s="1"/>
  <c r="L281" i="82"/>
  <c r="M281" i="82" s="1"/>
  <c r="L280" i="82"/>
  <c r="M280" i="82" s="1"/>
  <c r="L279" i="82"/>
  <c r="L278" i="82"/>
  <c r="M278" i="82" s="1"/>
  <c r="L277" i="82"/>
  <c r="M277" i="82" s="1"/>
  <c r="L276" i="82"/>
  <c r="L275" i="82"/>
  <c r="L274" i="82"/>
  <c r="M274" i="82" s="1"/>
  <c r="L273" i="82"/>
  <c r="M273" i="82" s="1"/>
  <c r="L272" i="82"/>
  <c r="L271" i="82"/>
  <c r="L270" i="82"/>
  <c r="M270" i="82" s="1"/>
  <c r="L269" i="82"/>
  <c r="M269" i="82" s="1"/>
  <c r="L268" i="82"/>
  <c r="L267" i="82"/>
  <c r="L266" i="82"/>
  <c r="M266" i="82" s="1"/>
  <c r="L265" i="82"/>
  <c r="M265" i="82" s="1"/>
  <c r="L264" i="82"/>
  <c r="L263" i="82"/>
  <c r="L262" i="82"/>
  <c r="M262" i="82" s="1"/>
  <c r="L261" i="82"/>
  <c r="M261" i="82" s="1"/>
  <c r="L260" i="82"/>
  <c r="L259" i="82"/>
  <c r="M259" i="82" s="1"/>
  <c r="L258" i="82"/>
  <c r="M258" i="82" s="1"/>
  <c r="L257" i="82"/>
  <c r="M257" i="82" s="1"/>
  <c r="L256" i="82"/>
  <c r="L255" i="82"/>
  <c r="M255" i="82" s="1"/>
  <c r="L254" i="82"/>
  <c r="M254" i="82" s="1"/>
  <c r="L253" i="82"/>
  <c r="M253" i="82" s="1"/>
  <c r="L252" i="82"/>
  <c r="M252" i="82" s="1"/>
  <c r="L251" i="82"/>
  <c r="L250" i="82"/>
  <c r="M250" i="82" s="1"/>
  <c r="L249" i="82"/>
  <c r="M249" i="82" s="1"/>
  <c r="L248" i="82"/>
  <c r="M248" i="82" s="1"/>
  <c r="L247" i="82"/>
  <c r="L246" i="82"/>
  <c r="M246" i="82" s="1"/>
  <c r="L245" i="82"/>
  <c r="M245" i="82" s="1"/>
  <c r="L244" i="82"/>
  <c r="L243" i="82"/>
  <c r="L242" i="82"/>
  <c r="M242" i="82" s="1"/>
  <c r="L241" i="82"/>
  <c r="M241" i="82" s="1"/>
  <c r="L240" i="82"/>
  <c r="L239" i="82"/>
  <c r="L238" i="82"/>
  <c r="M238" i="82" s="1"/>
  <c r="L237" i="82"/>
  <c r="M237" i="82" s="1"/>
  <c r="L236" i="82"/>
  <c r="L235" i="82"/>
  <c r="M235" i="82" s="1"/>
  <c r="L234" i="82"/>
  <c r="M234" i="82" s="1"/>
  <c r="L233" i="82"/>
  <c r="M233" i="82" s="1"/>
  <c r="L232" i="82"/>
  <c r="M232" i="82" s="1"/>
  <c r="L231" i="82"/>
  <c r="L230" i="82"/>
  <c r="M230" i="82" s="1"/>
  <c r="L229" i="82"/>
  <c r="M229" i="82" s="1"/>
  <c r="L228" i="82"/>
  <c r="L227" i="82"/>
  <c r="L226" i="82"/>
  <c r="M226" i="82" s="1"/>
  <c r="L225" i="82"/>
  <c r="M225" i="82" s="1"/>
  <c r="L224" i="82"/>
  <c r="M224" i="82" s="1"/>
  <c r="L223" i="82"/>
  <c r="L222" i="82"/>
  <c r="M222" i="82" s="1"/>
  <c r="L221" i="82"/>
  <c r="M221" i="82" s="1"/>
  <c r="L220" i="82"/>
  <c r="M220" i="82" s="1"/>
  <c r="L219" i="82"/>
  <c r="L218" i="82"/>
  <c r="M218" i="82" s="1"/>
  <c r="L217" i="82"/>
  <c r="M217" i="82" s="1"/>
  <c r="L216" i="82"/>
  <c r="M216" i="82" s="1"/>
  <c r="L215" i="82"/>
  <c r="L214" i="82"/>
  <c r="M214" i="82" s="1"/>
  <c r="L213" i="82"/>
  <c r="M213" i="82" s="1"/>
  <c r="L212" i="82"/>
  <c r="L211" i="82"/>
  <c r="L210" i="82"/>
  <c r="M210" i="82" s="1"/>
  <c r="L209" i="82"/>
  <c r="M209" i="82" s="1"/>
  <c r="L208" i="82"/>
  <c r="L207" i="82"/>
  <c r="L206" i="82"/>
  <c r="M206" i="82" s="1"/>
  <c r="L205" i="82"/>
  <c r="M205" i="82" s="1"/>
  <c r="L204" i="82"/>
  <c r="L203" i="82"/>
  <c r="M203" i="82" s="1"/>
  <c r="L202" i="82"/>
  <c r="M202" i="82" s="1"/>
  <c r="L201" i="82"/>
  <c r="M201" i="82" s="1"/>
  <c r="L200" i="82"/>
  <c r="M200" i="82" s="1"/>
  <c r="L199" i="82"/>
  <c r="M199" i="82" s="1"/>
  <c r="L198" i="82"/>
  <c r="M198" i="82" s="1"/>
  <c r="L197" i="82"/>
  <c r="M197" i="82" s="1"/>
  <c r="L196" i="82"/>
  <c r="L195" i="82"/>
  <c r="L194" i="82"/>
  <c r="M194" i="82" s="1"/>
  <c r="L193" i="82"/>
  <c r="M193" i="82" s="1"/>
  <c r="L192" i="82"/>
  <c r="M192" i="82" s="1"/>
  <c r="L191" i="82"/>
  <c r="L190" i="82"/>
  <c r="M190" i="82" s="1"/>
  <c r="L189" i="82"/>
  <c r="M189" i="82" s="1"/>
  <c r="L188" i="82"/>
  <c r="L187" i="82"/>
  <c r="M187" i="82" s="1"/>
  <c r="L186" i="82"/>
  <c r="M186" i="82" s="1"/>
  <c r="L185" i="82"/>
  <c r="M185" i="82" s="1"/>
  <c r="L184" i="82"/>
  <c r="L183" i="82"/>
  <c r="L182" i="82"/>
  <c r="M182" i="82" s="1"/>
  <c r="L181" i="82"/>
  <c r="M181" i="82" s="1"/>
  <c r="L180" i="82"/>
  <c r="L179" i="82"/>
  <c r="M179" i="82" s="1"/>
  <c r="L178" i="82"/>
  <c r="M178" i="82" s="1"/>
  <c r="L177" i="82"/>
  <c r="M177" i="82" s="1"/>
  <c r="L176" i="82"/>
  <c r="L175" i="82"/>
  <c r="L174" i="82"/>
  <c r="M174" i="82" s="1"/>
  <c r="L173" i="82"/>
  <c r="M173" i="82" s="1"/>
  <c r="L172" i="82"/>
  <c r="L171" i="82"/>
  <c r="L170" i="82"/>
  <c r="M170" i="82" s="1"/>
  <c r="L169" i="82"/>
  <c r="M169" i="82" s="1"/>
  <c r="L168" i="82"/>
  <c r="L167" i="82"/>
  <c r="L166" i="82"/>
  <c r="M166" i="82" s="1"/>
  <c r="L165" i="82"/>
  <c r="M165" i="82" s="1"/>
  <c r="L164" i="82"/>
  <c r="L163" i="82"/>
  <c r="L162" i="82"/>
  <c r="M162" i="82" s="1"/>
  <c r="L161" i="82"/>
  <c r="M161" i="82" s="1"/>
  <c r="L160" i="82"/>
  <c r="M160" i="82" s="1"/>
  <c r="L159" i="82"/>
  <c r="M159" i="82" s="1"/>
  <c r="L158" i="82"/>
  <c r="M158" i="82" s="1"/>
  <c r="L157" i="82"/>
  <c r="M157" i="82" s="1"/>
  <c r="L156" i="82"/>
  <c r="M156" i="82" s="1"/>
  <c r="L155" i="82"/>
  <c r="M155" i="82" s="1"/>
  <c r="L154" i="82"/>
  <c r="M154" i="82" s="1"/>
  <c r="L153" i="82"/>
  <c r="M153" i="82" s="1"/>
  <c r="L152" i="82"/>
  <c r="M152" i="82" s="1"/>
  <c r="L151" i="82"/>
  <c r="L150" i="82"/>
  <c r="M150" i="82" s="1"/>
  <c r="L149" i="82"/>
  <c r="M149" i="82" s="1"/>
  <c r="L148" i="82"/>
  <c r="M148" i="82" s="1"/>
  <c r="L147" i="82"/>
  <c r="L146" i="82"/>
  <c r="M146" i="82" s="1"/>
  <c r="L145" i="82"/>
  <c r="M145" i="82" s="1"/>
  <c r="L144" i="82"/>
  <c r="M144" i="82" s="1"/>
  <c r="L143" i="82"/>
  <c r="L142" i="82"/>
  <c r="M142" i="82" s="1"/>
  <c r="L141" i="82"/>
  <c r="M141" i="82" s="1"/>
  <c r="L140" i="82"/>
  <c r="M140" i="82" s="1"/>
  <c r="L139" i="82"/>
  <c r="L138" i="82"/>
  <c r="M138" i="82" s="1"/>
  <c r="L137" i="82"/>
  <c r="M137" i="82" s="1"/>
  <c r="L136" i="82"/>
  <c r="M136" i="82" s="1"/>
  <c r="L135" i="82"/>
  <c r="L134" i="82"/>
  <c r="M134" i="82" s="1"/>
  <c r="L133" i="82"/>
  <c r="M133" i="82" s="1"/>
  <c r="L132" i="82"/>
  <c r="M132" i="82" s="1"/>
  <c r="L131" i="82"/>
  <c r="L130" i="82"/>
  <c r="M130" i="82" s="1"/>
  <c r="L129" i="82"/>
  <c r="M129" i="82" s="1"/>
  <c r="L128" i="82"/>
  <c r="M128" i="82" s="1"/>
  <c r="L127" i="82"/>
  <c r="L126" i="82"/>
  <c r="M126" i="82" s="1"/>
  <c r="L125" i="82"/>
  <c r="M125" i="82" s="1"/>
  <c r="L124" i="82"/>
  <c r="M124" i="82" s="1"/>
  <c r="L123" i="82"/>
  <c r="M123" i="82" s="1"/>
  <c r="L122" i="82"/>
  <c r="M122" i="82" s="1"/>
  <c r="L121" i="82"/>
  <c r="M121" i="82" s="1"/>
  <c r="L120" i="82"/>
  <c r="M120" i="82" s="1"/>
  <c r="L119" i="82"/>
  <c r="L118" i="82"/>
  <c r="M118" i="82" s="1"/>
  <c r="L117" i="82"/>
  <c r="M117" i="82" s="1"/>
  <c r="L116" i="82"/>
  <c r="M116" i="82" s="1"/>
  <c r="L115" i="82"/>
  <c r="M115" i="82" s="1"/>
  <c r="L114" i="82"/>
  <c r="M114" i="82" s="1"/>
  <c r="L113" i="82"/>
  <c r="M113" i="82" s="1"/>
  <c r="L112" i="82"/>
  <c r="M112" i="82" s="1"/>
  <c r="L111" i="82"/>
  <c r="L110" i="82"/>
  <c r="M110" i="82" s="1"/>
  <c r="L109" i="82"/>
  <c r="M109" i="82" s="1"/>
  <c r="L108" i="82"/>
  <c r="M108" i="82" s="1"/>
  <c r="L107" i="82"/>
  <c r="L106" i="82"/>
  <c r="M106" i="82" s="1"/>
  <c r="L105" i="82"/>
  <c r="M105" i="82" s="1"/>
  <c r="L104" i="82"/>
  <c r="M104" i="82" s="1"/>
  <c r="L103" i="82"/>
  <c r="M103" i="82" s="1"/>
  <c r="L102" i="82"/>
  <c r="M102" i="82" s="1"/>
  <c r="L101" i="82"/>
  <c r="M101" i="82" s="1"/>
  <c r="L100" i="82"/>
  <c r="M100" i="82" s="1"/>
  <c r="L99" i="82"/>
  <c r="M99" i="82" s="1"/>
  <c r="L98" i="82"/>
  <c r="M98" i="82" s="1"/>
  <c r="L97" i="82"/>
  <c r="M97" i="82" s="1"/>
  <c r="L96" i="82"/>
  <c r="M96" i="82" s="1"/>
  <c r="L95" i="82"/>
  <c r="L94" i="82"/>
  <c r="M94" i="82" s="1"/>
  <c r="L93" i="82"/>
  <c r="M93" i="82" s="1"/>
  <c r="L92" i="82"/>
  <c r="M92" i="82" s="1"/>
  <c r="L91" i="82"/>
  <c r="M91" i="82" s="1"/>
  <c r="L90" i="82"/>
  <c r="M90" i="82" s="1"/>
  <c r="L89" i="82"/>
  <c r="M89" i="82" s="1"/>
  <c r="L88" i="82"/>
  <c r="M88" i="82" s="1"/>
  <c r="L87" i="82"/>
  <c r="L86" i="82"/>
  <c r="M86" i="82" s="1"/>
  <c r="L85" i="82"/>
  <c r="M85" i="82" s="1"/>
  <c r="L84" i="82"/>
  <c r="M84" i="82" s="1"/>
  <c r="L83" i="82"/>
  <c r="M83" i="82" s="1"/>
  <c r="L82" i="82"/>
  <c r="M82" i="82" s="1"/>
  <c r="L81" i="82"/>
  <c r="M81" i="82" s="1"/>
  <c r="L80" i="82"/>
  <c r="M80" i="82" s="1"/>
  <c r="L79" i="82"/>
  <c r="L78" i="82"/>
  <c r="M78" i="82" s="1"/>
  <c r="L77" i="82"/>
  <c r="M77" i="82" s="1"/>
  <c r="L76" i="82"/>
  <c r="M76" i="82" s="1"/>
  <c r="L75" i="82"/>
  <c r="M75" i="82" s="1"/>
  <c r="L74" i="82"/>
  <c r="M74" i="82" s="1"/>
  <c r="L73" i="82"/>
  <c r="M73" i="82" s="1"/>
  <c r="L72" i="82"/>
  <c r="M72" i="82" s="1"/>
  <c r="L71" i="82"/>
  <c r="M71" i="82" s="1"/>
  <c r="L70" i="82"/>
  <c r="M70" i="82" s="1"/>
  <c r="L69" i="82"/>
  <c r="M69" i="82" s="1"/>
  <c r="L68" i="82"/>
  <c r="M68" i="82" s="1"/>
  <c r="L67" i="82"/>
  <c r="M67" i="82" s="1"/>
  <c r="L66" i="82"/>
  <c r="M66" i="82" s="1"/>
  <c r="L65" i="82"/>
  <c r="M65" i="82" s="1"/>
  <c r="L64" i="82"/>
  <c r="M64" i="82" s="1"/>
  <c r="L63" i="82"/>
  <c r="L62" i="82"/>
  <c r="M62" i="82" s="1"/>
  <c r="L61" i="82"/>
  <c r="M61" i="82" s="1"/>
  <c r="L60" i="82"/>
  <c r="M60" i="82" s="1"/>
  <c r="L59" i="82"/>
  <c r="L58" i="82"/>
  <c r="M58" i="82" s="1"/>
  <c r="L57" i="82"/>
  <c r="M57" i="82" s="1"/>
  <c r="L56" i="82"/>
  <c r="M56" i="82" s="1"/>
  <c r="L55" i="82"/>
  <c r="L54" i="82"/>
  <c r="M54" i="82" s="1"/>
  <c r="L53" i="82"/>
  <c r="M53" i="82" s="1"/>
  <c r="L52" i="82"/>
  <c r="M52" i="82" s="1"/>
  <c r="L51" i="82"/>
  <c r="M51" i="82" s="1"/>
  <c r="L50" i="82"/>
  <c r="M50" i="82" s="1"/>
  <c r="L49" i="82"/>
  <c r="M49" i="82" s="1"/>
  <c r="L48" i="82"/>
  <c r="M48" i="82" s="1"/>
  <c r="L47" i="82"/>
  <c r="M47" i="82" s="1"/>
  <c r="L46" i="82"/>
  <c r="M46" i="82" s="1"/>
  <c r="L45" i="82"/>
  <c r="M45" i="82" s="1"/>
  <c r="L44" i="82"/>
  <c r="M44" i="82" s="1"/>
  <c r="L43" i="82"/>
  <c r="M43" i="82" s="1"/>
  <c r="L42" i="82"/>
  <c r="M42" i="82" s="1"/>
  <c r="L41" i="82"/>
  <c r="M41" i="82" s="1"/>
  <c r="L40" i="82"/>
  <c r="M40" i="82" s="1"/>
  <c r="L39" i="82"/>
  <c r="L38" i="82"/>
  <c r="M38" i="82" s="1"/>
  <c r="L37" i="82"/>
  <c r="M37" i="82" s="1"/>
  <c r="L36" i="82"/>
  <c r="M36" i="82" s="1"/>
  <c r="L35" i="82"/>
  <c r="M35" i="82" s="1"/>
  <c r="L34" i="82"/>
  <c r="M34" i="82" s="1"/>
  <c r="L33" i="82"/>
  <c r="M33" i="82" s="1"/>
  <c r="L32" i="82"/>
  <c r="M32" i="82" s="1"/>
  <c r="L31" i="82"/>
  <c r="L30" i="82"/>
  <c r="M30" i="82" s="1"/>
  <c r="L29" i="82"/>
  <c r="M29" i="82" s="1"/>
  <c r="L28" i="82"/>
  <c r="M28" i="82" s="1"/>
  <c r="L27" i="82"/>
  <c r="M27" i="82" s="1"/>
  <c r="L26" i="82"/>
  <c r="M26" i="82" s="1"/>
  <c r="L25" i="82"/>
  <c r="M25" i="82" s="1"/>
  <c r="L24" i="82"/>
  <c r="M24" i="82" s="1"/>
  <c r="L23" i="82"/>
  <c r="L22" i="82"/>
  <c r="M22" i="82" s="1"/>
  <c r="L21" i="82"/>
  <c r="M21" i="82" s="1"/>
  <c r="L20" i="82"/>
  <c r="M20" i="82" s="1"/>
  <c r="L19" i="82"/>
  <c r="M19" i="82" s="1"/>
  <c r="L18" i="82"/>
  <c r="M18" i="82" s="1"/>
  <c r="L17" i="82"/>
  <c r="M17" i="82" s="1"/>
  <c r="L16" i="82"/>
  <c r="M16" i="82" s="1"/>
  <c r="L15" i="82"/>
  <c r="M15" i="82" s="1"/>
  <c r="L14" i="82"/>
  <c r="M14" i="82" s="1"/>
  <c r="L13" i="82"/>
  <c r="M13" i="82" s="1"/>
  <c r="L12" i="82"/>
  <c r="M12" i="82" s="1"/>
  <c r="L11" i="82"/>
  <c r="L10" i="82"/>
  <c r="M10" i="82" s="1"/>
  <c r="L9" i="82"/>
  <c r="M9" i="82" s="1"/>
  <c r="L8" i="82"/>
  <c r="M8" i="82" s="1"/>
  <c r="L7" i="82"/>
  <c r="M7" i="82" s="1"/>
  <c r="L6" i="82"/>
  <c r="M6" i="82" s="1"/>
  <c r="L5" i="82"/>
  <c r="M5" i="82" s="1"/>
  <c r="L4" i="82"/>
  <c r="M4" i="82" s="1"/>
  <c r="L498" i="84"/>
  <c r="L497" i="84"/>
  <c r="M497" i="84" s="1"/>
  <c r="L496" i="84"/>
  <c r="M496" i="84" s="1"/>
  <c r="L495" i="84"/>
  <c r="L494" i="84"/>
  <c r="M494" i="84" s="1"/>
  <c r="L493" i="84"/>
  <c r="M493" i="84" s="1"/>
  <c r="L492" i="84"/>
  <c r="M492" i="84" s="1"/>
  <c r="L491" i="84"/>
  <c r="L490" i="84"/>
  <c r="L489" i="84"/>
  <c r="M489" i="84" s="1"/>
  <c r="L488" i="84"/>
  <c r="M488" i="84" s="1"/>
  <c r="L487" i="84"/>
  <c r="L486" i="84"/>
  <c r="M486" i="84" s="1"/>
  <c r="L485" i="84"/>
  <c r="M485" i="84" s="1"/>
  <c r="L484" i="84"/>
  <c r="M484" i="84" s="1"/>
  <c r="L483" i="84"/>
  <c r="L482" i="84"/>
  <c r="L481" i="84"/>
  <c r="M481" i="84" s="1"/>
  <c r="L480" i="84"/>
  <c r="M480" i="84" s="1"/>
  <c r="L479" i="84"/>
  <c r="M479" i="84" s="1"/>
  <c r="L478" i="84"/>
  <c r="L477" i="84"/>
  <c r="M477" i="84" s="1"/>
  <c r="L476" i="84"/>
  <c r="M476" i="84" s="1"/>
  <c r="L475" i="84"/>
  <c r="L474" i="84"/>
  <c r="L473" i="84"/>
  <c r="M473" i="84" s="1"/>
  <c r="L472" i="84"/>
  <c r="M472" i="84" s="1"/>
  <c r="L471" i="84"/>
  <c r="L470" i="84"/>
  <c r="L469" i="84"/>
  <c r="M469" i="84" s="1"/>
  <c r="L468" i="84"/>
  <c r="M468" i="84" s="1"/>
  <c r="L467" i="84"/>
  <c r="M467" i="84" s="1"/>
  <c r="L466" i="84"/>
  <c r="L465" i="84"/>
  <c r="M465" i="84" s="1"/>
  <c r="L464" i="84"/>
  <c r="M464" i="84" s="1"/>
  <c r="L463" i="84"/>
  <c r="L462" i="84"/>
  <c r="M462" i="84" s="1"/>
  <c r="L461" i="84"/>
  <c r="M461" i="84" s="1"/>
  <c r="L460" i="84"/>
  <c r="M460" i="84" s="1"/>
  <c r="L459" i="84"/>
  <c r="L458" i="84"/>
  <c r="L457" i="84"/>
  <c r="M457" i="84" s="1"/>
  <c r="L456" i="84"/>
  <c r="M456" i="84" s="1"/>
  <c r="L455" i="84"/>
  <c r="L454" i="84"/>
  <c r="L453" i="84"/>
  <c r="M453" i="84" s="1"/>
  <c r="L452" i="84"/>
  <c r="M452" i="84" s="1"/>
  <c r="L451" i="84"/>
  <c r="M451" i="84" s="1"/>
  <c r="L450" i="84"/>
  <c r="M450" i="84" s="1"/>
  <c r="L449" i="84"/>
  <c r="M449" i="84" s="1"/>
  <c r="L448" i="84"/>
  <c r="M448" i="84" s="1"/>
  <c r="L447" i="84"/>
  <c r="L446" i="84"/>
  <c r="L445" i="84"/>
  <c r="M445" i="84" s="1"/>
  <c r="L444" i="84"/>
  <c r="M444" i="84" s="1"/>
  <c r="L443" i="84"/>
  <c r="L442" i="84"/>
  <c r="L441" i="84"/>
  <c r="M441" i="84" s="1"/>
  <c r="L440" i="84"/>
  <c r="M440" i="84" s="1"/>
  <c r="L439" i="84"/>
  <c r="L438" i="84"/>
  <c r="M438" i="84" s="1"/>
  <c r="L437" i="84"/>
  <c r="M437" i="84" s="1"/>
  <c r="L436" i="84"/>
  <c r="M436" i="84" s="1"/>
  <c r="L435" i="84"/>
  <c r="L434" i="84"/>
  <c r="L433" i="84"/>
  <c r="M433" i="84" s="1"/>
  <c r="L432" i="84"/>
  <c r="M432" i="84" s="1"/>
  <c r="L431" i="84"/>
  <c r="L430" i="84"/>
  <c r="L429" i="84"/>
  <c r="M429" i="84" s="1"/>
  <c r="L428" i="84"/>
  <c r="M428" i="84" s="1"/>
  <c r="L427" i="84"/>
  <c r="L426" i="84"/>
  <c r="L425" i="84"/>
  <c r="M425" i="84" s="1"/>
  <c r="L424" i="84"/>
  <c r="M424" i="84" s="1"/>
  <c r="L423" i="84"/>
  <c r="L422" i="84"/>
  <c r="L421" i="84"/>
  <c r="M421" i="84" s="1"/>
  <c r="L420" i="84"/>
  <c r="M420" i="84" s="1"/>
  <c r="L419" i="84"/>
  <c r="M419" i="84" s="1"/>
  <c r="L418" i="84"/>
  <c r="M418" i="84" s="1"/>
  <c r="L417" i="84"/>
  <c r="M417" i="84" s="1"/>
  <c r="L416" i="84"/>
  <c r="M416" i="84" s="1"/>
  <c r="L415" i="84"/>
  <c r="L414" i="84"/>
  <c r="L413" i="84"/>
  <c r="M413" i="84" s="1"/>
  <c r="L412" i="84"/>
  <c r="M412" i="84" s="1"/>
  <c r="L411" i="84"/>
  <c r="L410" i="84"/>
  <c r="L409" i="84"/>
  <c r="M409" i="84" s="1"/>
  <c r="L408" i="84"/>
  <c r="M408" i="84" s="1"/>
  <c r="L407" i="84"/>
  <c r="L406" i="84"/>
  <c r="L405" i="84"/>
  <c r="M405" i="84" s="1"/>
  <c r="L404" i="84"/>
  <c r="M404" i="84" s="1"/>
  <c r="L403" i="84"/>
  <c r="M403" i="84" s="1"/>
  <c r="L402" i="84"/>
  <c r="M402" i="84" s="1"/>
  <c r="L401" i="84"/>
  <c r="M401" i="84" s="1"/>
  <c r="L400" i="84"/>
  <c r="M400" i="84" s="1"/>
  <c r="L399" i="84"/>
  <c r="L398" i="84"/>
  <c r="L397" i="84"/>
  <c r="M397" i="84" s="1"/>
  <c r="L396" i="84"/>
  <c r="M396" i="84" s="1"/>
  <c r="L395" i="84"/>
  <c r="M395" i="84" s="1"/>
  <c r="L394" i="84"/>
  <c r="L393" i="84"/>
  <c r="M393" i="84" s="1"/>
  <c r="L392" i="84"/>
  <c r="M392" i="84" s="1"/>
  <c r="L391" i="84"/>
  <c r="M391" i="84" s="1"/>
  <c r="L390" i="84"/>
  <c r="L389" i="84"/>
  <c r="M389" i="84" s="1"/>
  <c r="L388" i="84"/>
  <c r="M388" i="84" s="1"/>
  <c r="L387" i="84"/>
  <c r="M387" i="84" s="1"/>
  <c r="L386" i="84"/>
  <c r="L385" i="84"/>
  <c r="M385" i="84" s="1"/>
  <c r="L384" i="84"/>
  <c r="M384" i="84" s="1"/>
  <c r="L383" i="84"/>
  <c r="M383" i="84" s="1"/>
  <c r="L382" i="84"/>
  <c r="L381" i="84"/>
  <c r="M381" i="84" s="1"/>
  <c r="L380" i="84"/>
  <c r="M380" i="84" s="1"/>
  <c r="L379" i="84"/>
  <c r="M379" i="84" s="1"/>
  <c r="L378" i="84"/>
  <c r="L377" i="84"/>
  <c r="M377" i="84" s="1"/>
  <c r="L376" i="84"/>
  <c r="M376" i="84" s="1"/>
  <c r="L375" i="84"/>
  <c r="M375" i="84" s="1"/>
  <c r="L374" i="84"/>
  <c r="L373" i="84"/>
  <c r="M373" i="84" s="1"/>
  <c r="L372" i="84"/>
  <c r="M372" i="84" s="1"/>
  <c r="L371" i="84"/>
  <c r="M371" i="84" s="1"/>
  <c r="L370" i="84"/>
  <c r="M370" i="84" s="1"/>
  <c r="L369" i="84"/>
  <c r="M369" i="84" s="1"/>
  <c r="L368" i="84"/>
  <c r="M368" i="84" s="1"/>
  <c r="L367" i="84"/>
  <c r="M367" i="84" s="1"/>
  <c r="L366" i="84"/>
  <c r="M366" i="84" s="1"/>
  <c r="L365" i="84"/>
  <c r="M365" i="84" s="1"/>
  <c r="L364" i="84"/>
  <c r="M364" i="84" s="1"/>
  <c r="L363" i="84"/>
  <c r="M363" i="84" s="1"/>
  <c r="L362" i="84"/>
  <c r="M362" i="84" s="1"/>
  <c r="L361" i="84"/>
  <c r="M361" i="84" s="1"/>
  <c r="L360" i="84"/>
  <c r="M360" i="84" s="1"/>
  <c r="L359" i="84"/>
  <c r="M359" i="84" s="1"/>
  <c r="L358" i="84"/>
  <c r="L357" i="84"/>
  <c r="M357" i="84" s="1"/>
  <c r="L356" i="84"/>
  <c r="M356" i="84" s="1"/>
  <c r="L355" i="84"/>
  <c r="M355" i="84" s="1"/>
  <c r="L354" i="84"/>
  <c r="L353" i="84"/>
  <c r="M353" i="84" s="1"/>
  <c r="L352" i="84"/>
  <c r="M352" i="84" s="1"/>
  <c r="L351" i="84"/>
  <c r="M351" i="84" s="1"/>
  <c r="L350" i="84"/>
  <c r="L349" i="84"/>
  <c r="M349" i="84" s="1"/>
  <c r="L348" i="84"/>
  <c r="M348" i="84" s="1"/>
  <c r="L347" i="84"/>
  <c r="M347" i="84" s="1"/>
  <c r="L346" i="84"/>
  <c r="L345" i="84"/>
  <c r="M345" i="84" s="1"/>
  <c r="L344" i="84"/>
  <c r="M344" i="84" s="1"/>
  <c r="L343" i="84"/>
  <c r="M343" i="84" s="1"/>
  <c r="L342" i="84"/>
  <c r="L341" i="84"/>
  <c r="M341" i="84" s="1"/>
  <c r="L340" i="84"/>
  <c r="M340" i="84" s="1"/>
  <c r="L339" i="84"/>
  <c r="M339" i="84" s="1"/>
  <c r="L338" i="84"/>
  <c r="M338" i="84" s="1"/>
  <c r="L337" i="84"/>
  <c r="M337" i="84" s="1"/>
  <c r="L336" i="84"/>
  <c r="M336" i="84" s="1"/>
  <c r="L335" i="84"/>
  <c r="M335" i="84" s="1"/>
  <c r="L334" i="84"/>
  <c r="L333" i="84"/>
  <c r="M333" i="84" s="1"/>
  <c r="L332" i="84"/>
  <c r="M332" i="84" s="1"/>
  <c r="L331" i="84"/>
  <c r="M331" i="84" s="1"/>
  <c r="L330" i="84"/>
  <c r="L329" i="84"/>
  <c r="M329" i="84" s="1"/>
  <c r="L328" i="84"/>
  <c r="M328" i="84" s="1"/>
  <c r="L327" i="84"/>
  <c r="M327" i="84" s="1"/>
  <c r="L326" i="84"/>
  <c r="L325" i="84"/>
  <c r="M325" i="84" s="1"/>
  <c r="L324" i="84"/>
  <c r="M324" i="84" s="1"/>
  <c r="L323" i="84"/>
  <c r="M323" i="84" s="1"/>
  <c r="L322" i="84"/>
  <c r="M322" i="84" s="1"/>
  <c r="L321" i="84"/>
  <c r="M321" i="84" s="1"/>
  <c r="L320" i="84"/>
  <c r="M320" i="84" s="1"/>
  <c r="L319" i="84"/>
  <c r="M319" i="84" s="1"/>
  <c r="L318" i="84"/>
  <c r="L317" i="84"/>
  <c r="M317" i="84" s="1"/>
  <c r="L316" i="84"/>
  <c r="M316" i="84" s="1"/>
  <c r="L315" i="84"/>
  <c r="M315" i="84" s="1"/>
  <c r="L314" i="84"/>
  <c r="L313" i="84"/>
  <c r="M313" i="84" s="1"/>
  <c r="L312" i="84"/>
  <c r="M312" i="84" s="1"/>
  <c r="L311" i="84"/>
  <c r="M311" i="84" s="1"/>
  <c r="L310" i="84"/>
  <c r="L309" i="84"/>
  <c r="M309" i="84" s="1"/>
  <c r="L308" i="84"/>
  <c r="M308" i="84" s="1"/>
  <c r="L307" i="84"/>
  <c r="M307" i="84" s="1"/>
  <c r="L306" i="84"/>
  <c r="M306" i="84" s="1"/>
  <c r="L305" i="84"/>
  <c r="M305" i="84" s="1"/>
  <c r="L304" i="84"/>
  <c r="M304" i="84" s="1"/>
  <c r="L303" i="84"/>
  <c r="M303" i="84" s="1"/>
  <c r="L302" i="84"/>
  <c r="L301" i="84"/>
  <c r="M301" i="84" s="1"/>
  <c r="L300" i="84"/>
  <c r="M300" i="84" s="1"/>
  <c r="L299" i="84"/>
  <c r="M299" i="84" s="1"/>
  <c r="L298" i="84"/>
  <c r="L297" i="84"/>
  <c r="M297" i="84" s="1"/>
  <c r="L296" i="84"/>
  <c r="M296" i="84" s="1"/>
  <c r="L295" i="84"/>
  <c r="M295" i="84" s="1"/>
  <c r="L294" i="84"/>
  <c r="L293" i="84"/>
  <c r="M293" i="84" s="1"/>
  <c r="L292" i="84"/>
  <c r="M292" i="84" s="1"/>
  <c r="L291" i="84"/>
  <c r="M291" i="84" s="1"/>
  <c r="L290" i="84"/>
  <c r="L289" i="84"/>
  <c r="M289" i="84" s="1"/>
  <c r="L288" i="84"/>
  <c r="M288" i="84" s="1"/>
  <c r="L287" i="84"/>
  <c r="M287" i="84" s="1"/>
  <c r="L286" i="84"/>
  <c r="L285" i="84"/>
  <c r="M285" i="84" s="1"/>
  <c r="L284" i="84"/>
  <c r="M284" i="84" s="1"/>
  <c r="L283" i="84"/>
  <c r="M283" i="84" s="1"/>
  <c r="L282" i="84"/>
  <c r="M282" i="84" s="1"/>
  <c r="L281" i="84"/>
  <c r="M281" i="84" s="1"/>
  <c r="L280" i="84"/>
  <c r="M280" i="84" s="1"/>
  <c r="L279" i="84"/>
  <c r="M279" i="84" s="1"/>
  <c r="L278" i="84"/>
  <c r="L277" i="84"/>
  <c r="M277" i="84" s="1"/>
  <c r="L276" i="84"/>
  <c r="M276" i="84" s="1"/>
  <c r="L275" i="84"/>
  <c r="M275" i="84" s="1"/>
  <c r="L274" i="84"/>
  <c r="M274" i="84" s="1"/>
  <c r="L273" i="84"/>
  <c r="M273" i="84" s="1"/>
  <c r="L272" i="84"/>
  <c r="M272" i="84" s="1"/>
  <c r="L271" i="84"/>
  <c r="M271" i="84" s="1"/>
  <c r="L270" i="84"/>
  <c r="L269" i="84"/>
  <c r="M269" i="84" s="1"/>
  <c r="L268" i="84"/>
  <c r="M268" i="84" s="1"/>
  <c r="L267" i="84"/>
  <c r="M267" i="84" s="1"/>
  <c r="L266" i="84"/>
  <c r="L265" i="84"/>
  <c r="M265" i="84" s="1"/>
  <c r="L264" i="84"/>
  <c r="M264" i="84" s="1"/>
  <c r="L263" i="84"/>
  <c r="M263" i="84" s="1"/>
  <c r="L262" i="84"/>
  <c r="L261" i="84"/>
  <c r="M261" i="84" s="1"/>
  <c r="L260" i="84"/>
  <c r="M260" i="84" s="1"/>
  <c r="L259" i="84"/>
  <c r="M259" i="84" s="1"/>
  <c r="L258" i="84"/>
  <c r="L257" i="84"/>
  <c r="M257" i="84" s="1"/>
  <c r="L256" i="84"/>
  <c r="M256" i="84" s="1"/>
  <c r="L255" i="84"/>
  <c r="M255" i="84" s="1"/>
  <c r="L254" i="84"/>
  <c r="M254" i="84" s="1"/>
  <c r="L253" i="84"/>
  <c r="M253" i="84" s="1"/>
  <c r="L252" i="84"/>
  <c r="M252" i="84" s="1"/>
  <c r="L251" i="84"/>
  <c r="M251" i="84" s="1"/>
  <c r="L250" i="84"/>
  <c r="M250" i="84" s="1"/>
  <c r="L249" i="84"/>
  <c r="M249" i="84" s="1"/>
  <c r="L248" i="84"/>
  <c r="M248" i="84" s="1"/>
  <c r="L247" i="84"/>
  <c r="M247" i="84" s="1"/>
  <c r="L246" i="84"/>
  <c r="L245" i="84"/>
  <c r="M245" i="84" s="1"/>
  <c r="L244" i="84"/>
  <c r="M244" i="84" s="1"/>
  <c r="L243" i="84"/>
  <c r="M243" i="84" s="1"/>
  <c r="L242" i="84"/>
  <c r="L241" i="84"/>
  <c r="M241" i="84" s="1"/>
  <c r="L240" i="84"/>
  <c r="M240" i="84" s="1"/>
  <c r="L239" i="84"/>
  <c r="M239" i="84" s="1"/>
  <c r="L238" i="84"/>
  <c r="L237" i="84"/>
  <c r="M237" i="84" s="1"/>
  <c r="L236" i="84"/>
  <c r="M236" i="84" s="1"/>
  <c r="L235" i="84"/>
  <c r="M235" i="84" s="1"/>
  <c r="L234" i="84"/>
  <c r="M234" i="84" s="1"/>
  <c r="L233" i="84"/>
  <c r="M233" i="84" s="1"/>
  <c r="L232" i="84"/>
  <c r="M232" i="84" s="1"/>
  <c r="L231" i="84"/>
  <c r="M231" i="84" s="1"/>
  <c r="L230" i="84"/>
  <c r="L229" i="84"/>
  <c r="M229" i="84" s="1"/>
  <c r="L228" i="84"/>
  <c r="M228" i="84" s="1"/>
  <c r="L227" i="84"/>
  <c r="M227" i="84" s="1"/>
  <c r="L226" i="84"/>
  <c r="M226" i="84" s="1"/>
  <c r="L225" i="84"/>
  <c r="M225" i="84" s="1"/>
  <c r="L224" i="84"/>
  <c r="M224" i="84" s="1"/>
  <c r="L223" i="84"/>
  <c r="M223" i="84" s="1"/>
  <c r="L222" i="84"/>
  <c r="L221" i="84"/>
  <c r="M221" i="84" s="1"/>
  <c r="L220" i="84"/>
  <c r="M220" i="84" s="1"/>
  <c r="L219" i="84"/>
  <c r="M219" i="84" s="1"/>
  <c r="L218" i="84"/>
  <c r="M218" i="84" s="1"/>
  <c r="L217" i="84"/>
  <c r="M217" i="84" s="1"/>
  <c r="L216" i="84"/>
  <c r="M216" i="84" s="1"/>
  <c r="L215" i="84"/>
  <c r="M215" i="84" s="1"/>
  <c r="L214" i="84"/>
  <c r="L213" i="84"/>
  <c r="M213" i="84" s="1"/>
  <c r="L212" i="84"/>
  <c r="M212" i="84" s="1"/>
  <c r="L211" i="84"/>
  <c r="M211" i="84" s="1"/>
  <c r="L210" i="84"/>
  <c r="L209" i="84"/>
  <c r="M209" i="84" s="1"/>
  <c r="L208" i="84"/>
  <c r="M208" i="84" s="1"/>
  <c r="L207" i="84"/>
  <c r="M207" i="84" s="1"/>
  <c r="L206" i="84"/>
  <c r="L205" i="84"/>
  <c r="M205" i="84" s="1"/>
  <c r="L204" i="84"/>
  <c r="M204" i="84" s="1"/>
  <c r="L203" i="84"/>
  <c r="M203" i="84" s="1"/>
  <c r="L202" i="84"/>
  <c r="L201" i="84"/>
  <c r="M201" i="84" s="1"/>
  <c r="L200" i="84"/>
  <c r="M200" i="84" s="1"/>
  <c r="L199" i="84"/>
  <c r="M199" i="84" s="1"/>
  <c r="L198" i="84"/>
  <c r="L197" i="84"/>
  <c r="M197" i="84" s="1"/>
  <c r="L196" i="84"/>
  <c r="M196" i="84" s="1"/>
  <c r="L195" i="84"/>
  <c r="M195" i="84" s="1"/>
  <c r="L194" i="84"/>
  <c r="M194" i="84" s="1"/>
  <c r="L193" i="84"/>
  <c r="M193" i="84" s="1"/>
  <c r="L192" i="84"/>
  <c r="M192" i="84" s="1"/>
  <c r="L191" i="84"/>
  <c r="M191" i="84" s="1"/>
  <c r="L190" i="84"/>
  <c r="M190" i="84" s="1"/>
  <c r="L189" i="84"/>
  <c r="M189" i="84" s="1"/>
  <c r="L188" i="84"/>
  <c r="M188" i="84" s="1"/>
  <c r="L187" i="84"/>
  <c r="M187" i="84" s="1"/>
  <c r="L186" i="84"/>
  <c r="L185" i="84"/>
  <c r="M185" i="84" s="1"/>
  <c r="L184" i="84"/>
  <c r="M184" i="84" s="1"/>
  <c r="L183" i="84"/>
  <c r="M183" i="84" s="1"/>
  <c r="L182" i="84"/>
  <c r="L181" i="84"/>
  <c r="M181" i="84" s="1"/>
  <c r="L180" i="84"/>
  <c r="M180" i="84" s="1"/>
  <c r="L179" i="84"/>
  <c r="M179" i="84" s="1"/>
  <c r="L178" i="84"/>
  <c r="M178" i="84" s="1"/>
  <c r="L177" i="84"/>
  <c r="M177" i="84" s="1"/>
  <c r="L176" i="84"/>
  <c r="M176" i="84" s="1"/>
  <c r="L175" i="84"/>
  <c r="M175" i="84" s="1"/>
  <c r="L174" i="84"/>
  <c r="L173" i="84"/>
  <c r="M173" i="84" s="1"/>
  <c r="L172" i="84"/>
  <c r="M172" i="84" s="1"/>
  <c r="L171" i="84"/>
  <c r="M171" i="84" s="1"/>
  <c r="L170" i="84"/>
  <c r="L169" i="84"/>
  <c r="M169" i="84" s="1"/>
  <c r="L168" i="84"/>
  <c r="M168" i="84" s="1"/>
  <c r="L167" i="84"/>
  <c r="M167" i="84" s="1"/>
  <c r="L166" i="84"/>
  <c r="M166" i="84" s="1"/>
  <c r="L165" i="84"/>
  <c r="M165" i="84" s="1"/>
  <c r="L164" i="84"/>
  <c r="M164" i="84" s="1"/>
  <c r="L163" i="84"/>
  <c r="M163" i="84" s="1"/>
  <c r="L162" i="84"/>
  <c r="M162" i="84" s="1"/>
  <c r="L161" i="84"/>
  <c r="M161" i="84" s="1"/>
  <c r="L160" i="84"/>
  <c r="M160" i="84" s="1"/>
  <c r="L159" i="84"/>
  <c r="M159" i="84" s="1"/>
  <c r="L158" i="84"/>
  <c r="L157" i="84"/>
  <c r="M157" i="84" s="1"/>
  <c r="L156" i="84"/>
  <c r="M156" i="84" s="1"/>
  <c r="L155" i="84"/>
  <c r="M155" i="84" s="1"/>
  <c r="L154" i="84"/>
  <c r="L153" i="84"/>
  <c r="M153" i="84" s="1"/>
  <c r="L152" i="84"/>
  <c r="M152" i="84" s="1"/>
  <c r="L151" i="84"/>
  <c r="M151" i="84" s="1"/>
  <c r="L150" i="84"/>
  <c r="L149" i="84"/>
  <c r="M149" i="84" s="1"/>
  <c r="L148" i="84"/>
  <c r="M148" i="84" s="1"/>
  <c r="L147" i="84"/>
  <c r="M147" i="84" s="1"/>
  <c r="L146" i="84"/>
  <c r="L145" i="84"/>
  <c r="M145" i="84" s="1"/>
  <c r="L144" i="84"/>
  <c r="M144" i="84" s="1"/>
  <c r="L143" i="84"/>
  <c r="M143" i="84" s="1"/>
  <c r="L142" i="84"/>
  <c r="L141" i="84"/>
  <c r="M141" i="84" s="1"/>
  <c r="L140" i="84"/>
  <c r="M140" i="84" s="1"/>
  <c r="L139" i="84"/>
  <c r="M139" i="84" s="1"/>
  <c r="L138" i="84"/>
  <c r="L137" i="84"/>
  <c r="M137" i="84" s="1"/>
  <c r="L136" i="84"/>
  <c r="M136" i="84" s="1"/>
  <c r="L135" i="84"/>
  <c r="M135" i="84" s="1"/>
  <c r="L134" i="84"/>
  <c r="M134" i="84" s="1"/>
  <c r="L133" i="84"/>
  <c r="M133" i="84" s="1"/>
  <c r="L132" i="84"/>
  <c r="M132" i="84" s="1"/>
  <c r="L131" i="84"/>
  <c r="M131" i="84" s="1"/>
  <c r="L130" i="84"/>
  <c r="M130" i="84" s="1"/>
  <c r="L129" i="84"/>
  <c r="M129" i="84" s="1"/>
  <c r="L128" i="84"/>
  <c r="M128" i="84" s="1"/>
  <c r="L127" i="84"/>
  <c r="M127" i="84" s="1"/>
  <c r="L126" i="84"/>
  <c r="L125" i="84"/>
  <c r="M125" i="84" s="1"/>
  <c r="L124" i="84"/>
  <c r="M124" i="84" s="1"/>
  <c r="L123" i="84"/>
  <c r="M123" i="84" s="1"/>
  <c r="L122" i="84"/>
  <c r="M122" i="84" s="1"/>
  <c r="L121" i="84"/>
  <c r="M121" i="84" s="1"/>
  <c r="L120" i="84"/>
  <c r="M120" i="84" s="1"/>
  <c r="L119" i="84"/>
  <c r="M119" i="84" s="1"/>
  <c r="L118" i="84"/>
  <c r="L117" i="84"/>
  <c r="M117" i="84" s="1"/>
  <c r="L116" i="84"/>
  <c r="M116" i="84" s="1"/>
  <c r="L115" i="84"/>
  <c r="M115" i="84" s="1"/>
  <c r="L114" i="84"/>
  <c r="M114" i="84" s="1"/>
  <c r="L113" i="84"/>
  <c r="M113" i="84" s="1"/>
  <c r="L112" i="84"/>
  <c r="M112" i="84" s="1"/>
  <c r="L111" i="84"/>
  <c r="M111" i="84" s="1"/>
  <c r="L110" i="84"/>
  <c r="L109" i="84"/>
  <c r="M109" i="84" s="1"/>
  <c r="L108" i="84"/>
  <c r="M108" i="84" s="1"/>
  <c r="L107" i="84"/>
  <c r="M107" i="84" s="1"/>
  <c r="L106" i="84"/>
  <c r="L105" i="84"/>
  <c r="M105" i="84" s="1"/>
  <c r="L104" i="84"/>
  <c r="M104" i="84" s="1"/>
  <c r="L103" i="84"/>
  <c r="M103" i="84" s="1"/>
  <c r="L102" i="84"/>
  <c r="L101" i="84"/>
  <c r="M101" i="84" s="1"/>
  <c r="L100" i="84"/>
  <c r="M100" i="84" s="1"/>
  <c r="L99" i="84"/>
  <c r="M99" i="84" s="1"/>
  <c r="L98" i="84"/>
  <c r="M98" i="84" s="1"/>
  <c r="L97" i="84"/>
  <c r="M97" i="84" s="1"/>
  <c r="L96" i="84"/>
  <c r="M96" i="84" s="1"/>
  <c r="L95" i="84"/>
  <c r="M95" i="84" s="1"/>
  <c r="L94" i="84"/>
  <c r="L93" i="84"/>
  <c r="M93" i="84" s="1"/>
  <c r="L92" i="84"/>
  <c r="M92" i="84" s="1"/>
  <c r="L91" i="84"/>
  <c r="M91" i="84" s="1"/>
  <c r="L90" i="84"/>
  <c r="L89" i="84"/>
  <c r="M89" i="84" s="1"/>
  <c r="L88" i="84"/>
  <c r="M88" i="84" s="1"/>
  <c r="L87" i="84"/>
  <c r="M87" i="84" s="1"/>
  <c r="L86" i="84"/>
  <c r="M86" i="84" s="1"/>
  <c r="L85" i="84"/>
  <c r="M85" i="84" s="1"/>
  <c r="L84" i="84"/>
  <c r="M84" i="84" s="1"/>
  <c r="L83" i="84"/>
  <c r="M83" i="84" s="1"/>
  <c r="L82" i="84"/>
  <c r="L81" i="84"/>
  <c r="M81" i="84" s="1"/>
  <c r="L80" i="84"/>
  <c r="M80" i="84" s="1"/>
  <c r="L79" i="84"/>
  <c r="M79" i="84" s="1"/>
  <c r="L78" i="84"/>
  <c r="L77" i="84"/>
  <c r="M77" i="84" s="1"/>
  <c r="L76" i="84"/>
  <c r="M76" i="84" s="1"/>
  <c r="L75" i="84"/>
  <c r="M75" i="84" s="1"/>
  <c r="L74" i="84"/>
  <c r="L73" i="84"/>
  <c r="M73" i="84" s="1"/>
  <c r="L72" i="84"/>
  <c r="M72" i="84" s="1"/>
  <c r="L71" i="84"/>
  <c r="M71" i="84" s="1"/>
  <c r="L70" i="84"/>
  <c r="L69" i="84"/>
  <c r="M69" i="84" s="1"/>
  <c r="L68" i="84"/>
  <c r="M68" i="84" s="1"/>
  <c r="L67" i="84"/>
  <c r="M67" i="84" s="1"/>
  <c r="L66" i="84"/>
  <c r="M66" i="84" s="1"/>
  <c r="L65" i="84"/>
  <c r="M65" i="84" s="1"/>
  <c r="L64" i="84"/>
  <c r="M64" i="84" s="1"/>
  <c r="L63" i="84"/>
  <c r="M63" i="84" s="1"/>
  <c r="L62" i="84"/>
  <c r="L61" i="84"/>
  <c r="M61" i="84" s="1"/>
  <c r="L60" i="84"/>
  <c r="M60" i="84" s="1"/>
  <c r="L59" i="84"/>
  <c r="M59" i="84" s="1"/>
  <c r="L58" i="84"/>
  <c r="M58" i="84" s="1"/>
  <c r="L57" i="84"/>
  <c r="M57" i="84" s="1"/>
  <c r="L56" i="84"/>
  <c r="M56" i="84" s="1"/>
  <c r="L55" i="84"/>
  <c r="M55" i="84" s="1"/>
  <c r="L54" i="84"/>
  <c r="M54" i="84" s="1"/>
  <c r="L53" i="84"/>
  <c r="M53" i="84" s="1"/>
  <c r="L52" i="84"/>
  <c r="M52" i="84" s="1"/>
  <c r="L51" i="84"/>
  <c r="M51" i="84" s="1"/>
  <c r="L50" i="84"/>
  <c r="L49" i="84"/>
  <c r="M49" i="84" s="1"/>
  <c r="L48" i="84"/>
  <c r="M48" i="84" s="1"/>
  <c r="L47" i="84"/>
  <c r="M47" i="84" s="1"/>
  <c r="L46" i="84"/>
  <c r="L45" i="84"/>
  <c r="M45" i="84" s="1"/>
  <c r="L44" i="84"/>
  <c r="M44" i="84" s="1"/>
  <c r="L43" i="84"/>
  <c r="M43" i="84" s="1"/>
  <c r="L42" i="84"/>
  <c r="M42" i="84" s="1"/>
  <c r="L41" i="84"/>
  <c r="M41" i="84" s="1"/>
  <c r="L40" i="84"/>
  <c r="M40" i="84" s="1"/>
  <c r="L39" i="84"/>
  <c r="M39" i="84" s="1"/>
  <c r="L38" i="84"/>
  <c r="L37" i="84"/>
  <c r="M37" i="84" s="1"/>
  <c r="L36" i="84"/>
  <c r="M36" i="84" s="1"/>
  <c r="L35" i="84"/>
  <c r="M35" i="84" s="1"/>
  <c r="L34" i="84"/>
  <c r="L33" i="84"/>
  <c r="M33" i="84" s="1"/>
  <c r="L32" i="84"/>
  <c r="M32" i="84" s="1"/>
  <c r="L31" i="84"/>
  <c r="M31" i="84" s="1"/>
  <c r="L30" i="84"/>
  <c r="L29" i="84"/>
  <c r="M29" i="84" s="1"/>
  <c r="L28" i="84"/>
  <c r="M28" i="84" s="1"/>
  <c r="L27" i="84"/>
  <c r="M27" i="84" s="1"/>
  <c r="L26" i="84"/>
  <c r="L25" i="84"/>
  <c r="M25" i="84" s="1"/>
  <c r="L24" i="84"/>
  <c r="M24" i="84" s="1"/>
  <c r="L23" i="84"/>
  <c r="M23" i="84" s="1"/>
  <c r="L22" i="84"/>
  <c r="M22" i="84" s="1"/>
  <c r="L21" i="84"/>
  <c r="M21" i="84" s="1"/>
  <c r="L20" i="84"/>
  <c r="M20" i="84" s="1"/>
  <c r="L19" i="84"/>
  <c r="M19" i="84" s="1"/>
  <c r="L18" i="84"/>
  <c r="L17" i="84"/>
  <c r="M17" i="84" s="1"/>
  <c r="L16" i="84"/>
  <c r="M16" i="84" s="1"/>
  <c r="L15" i="84"/>
  <c r="M15" i="84" s="1"/>
  <c r="L14" i="84"/>
  <c r="L13" i="84"/>
  <c r="M13" i="84" s="1"/>
  <c r="L12" i="84"/>
  <c r="M12" i="84" s="1"/>
  <c r="L11" i="84"/>
  <c r="M11" i="84" s="1"/>
  <c r="L10" i="84"/>
  <c r="L9" i="84"/>
  <c r="M9" i="84" s="1"/>
  <c r="L8" i="84"/>
  <c r="M8" i="84" s="1"/>
  <c r="L7" i="84"/>
  <c r="M7" i="84" s="1"/>
  <c r="L6" i="84"/>
  <c r="M6" i="84" s="1"/>
  <c r="L5" i="84"/>
  <c r="M5" i="84" s="1"/>
  <c r="L4" i="84"/>
  <c r="M4" i="84" s="1"/>
  <c r="L498" i="86"/>
  <c r="M498" i="86" s="1"/>
  <c r="L497" i="86"/>
  <c r="L496" i="86"/>
  <c r="M496" i="86" s="1"/>
  <c r="L495" i="86"/>
  <c r="M495" i="86" s="1"/>
  <c r="L494" i="86"/>
  <c r="M494" i="86" s="1"/>
  <c r="L493" i="86"/>
  <c r="L492" i="86"/>
  <c r="M492" i="86" s="1"/>
  <c r="L491" i="86"/>
  <c r="M491" i="86" s="1"/>
  <c r="L490" i="86"/>
  <c r="M490" i="86" s="1"/>
  <c r="L489" i="86"/>
  <c r="L488" i="86"/>
  <c r="M488" i="86" s="1"/>
  <c r="L487" i="86"/>
  <c r="M487" i="86" s="1"/>
  <c r="L486" i="86"/>
  <c r="M486" i="86" s="1"/>
  <c r="L485" i="86"/>
  <c r="M485" i="86" s="1"/>
  <c r="L484" i="86"/>
  <c r="M484" i="86" s="1"/>
  <c r="L483" i="86"/>
  <c r="M483" i="86" s="1"/>
  <c r="L482" i="86"/>
  <c r="L481" i="86"/>
  <c r="L480" i="86"/>
  <c r="M480" i="86" s="1"/>
  <c r="L479" i="86"/>
  <c r="M479" i="86" s="1"/>
  <c r="L478" i="86"/>
  <c r="L477" i="86"/>
  <c r="L476" i="86"/>
  <c r="M476" i="86" s="1"/>
  <c r="L475" i="86"/>
  <c r="M475" i="86" s="1"/>
  <c r="L474" i="86"/>
  <c r="M474" i="86" s="1"/>
  <c r="L473" i="86"/>
  <c r="L472" i="86"/>
  <c r="M472" i="86" s="1"/>
  <c r="L471" i="86"/>
  <c r="M471" i="86" s="1"/>
  <c r="L470" i="86"/>
  <c r="M470" i="86" s="1"/>
  <c r="L469" i="86"/>
  <c r="L468" i="86"/>
  <c r="M468" i="86" s="1"/>
  <c r="L467" i="86"/>
  <c r="M467" i="86" s="1"/>
  <c r="L466" i="86"/>
  <c r="L465" i="86"/>
  <c r="L464" i="86"/>
  <c r="M464" i="86" s="1"/>
  <c r="L463" i="86"/>
  <c r="M463" i="86" s="1"/>
  <c r="L462" i="86"/>
  <c r="L461" i="86"/>
  <c r="M461" i="86" s="1"/>
  <c r="L460" i="86"/>
  <c r="M460" i="86" s="1"/>
  <c r="L459" i="86"/>
  <c r="M459" i="86" s="1"/>
  <c r="L458" i="86"/>
  <c r="M458" i="86" s="1"/>
  <c r="L457" i="86"/>
  <c r="L456" i="86"/>
  <c r="M456" i="86" s="1"/>
  <c r="L455" i="86"/>
  <c r="M455" i="86" s="1"/>
  <c r="L454" i="86"/>
  <c r="M454" i="86" s="1"/>
  <c r="L453" i="86"/>
  <c r="L452" i="86"/>
  <c r="M452" i="86" s="1"/>
  <c r="L451" i="86"/>
  <c r="M451" i="86" s="1"/>
  <c r="L450" i="86"/>
  <c r="M450" i="86" s="1"/>
  <c r="L449" i="86"/>
  <c r="L448" i="86"/>
  <c r="M448" i="86" s="1"/>
  <c r="L447" i="86"/>
  <c r="M447" i="86" s="1"/>
  <c r="L446" i="86"/>
  <c r="M446" i="86" s="1"/>
  <c r="L445" i="86"/>
  <c r="L444" i="86"/>
  <c r="M444" i="86" s="1"/>
  <c r="L443" i="86"/>
  <c r="M443" i="86" s="1"/>
  <c r="L442" i="86"/>
  <c r="M442" i="86" s="1"/>
  <c r="L441" i="86"/>
  <c r="L440" i="86"/>
  <c r="M440" i="86" s="1"/>
  <c r="L439" i="86"/>
  <c r="M439" i="86" s="1"/>
  <c r="L438" i="86"/>
  <c r="M438" i="86" s="1"/>
  <c r="L437" i="86"/>
  <c r="L436" i="86"/>
  <c r="M436" i="86" s="1"/>
  <c r="L435" i="86"/>
  <c r="M435" i="86" s="1"/>
  <c r="L434" i="86"/>
  <c r="L433" i="86"/>
  <c r="L432" i="86"/>
  <c r="M432" i="86" s="1"/>
  <c r="L431" i="86"/>
  <c r="M431" i="86" s="1"/>
  <c r="L430" i="86"/>
  <c r="M430" i="86" s="1"/>
  <c r="L429" i="86"/>
  <c r="L428" i="86"/>
  <c r="M428" i="86" s="1"/>
  <c r="L427" i="86"/>
  <c r="M427" i="86" s="1"/>
  <c r="L426" i="86"/>
  <c r="M426" i="86" s="1"/>
  <c r="L425" i="86"/>
  <c r="L424" i="86"/>
  <c r="M424" i="86" s="1"/>
  <c r="L423" i="86"/>
  <c r="M423" i="86" s="1"/>
  <c r="L422" i="86"/>
  <c r="L421" i="86"/>
  <c r="L420" i="86"/>
  <c r="M420" i="86" s="1"/>
  <c r="L419" i="86"/>
  <c r="M419" i="86" s="1"/>
  <c r="L418" i="86"/>
  <c r="L417" i="86"/>
  <c r="L416" i="86"/>
  <c r="M416" i="86" s="1"/>
  <c r="L415" i="86"/>
  <c r="M415" i="86" s="1"/>
  <c r="L414" i="86"/>
  <c r="L413" i="86"/>
  <c r="L412" i="86"/>
  <c r="M412" i="86" s="1"/>
  <c r="L411" i="86"/>
  <c r="M411" i="86" s="1"/>
  <c r="L410" i="86"/>
  <c r="M410" i="86" s="1"/>
  <c r="L409" i="86"/>
  <c r="L408" i="86"/>
  <c r="M408" i="86" s="1"/>
  <c r="L407" i="86"/>
  <c r="M407" i="86" s="1"/>
  <c r="L406" i="86"/>
  <c r="M406" i="86" s="1"/>
  <c r="L405" i="86"/>
  <c r="L404" i="86"/>
  <c r="M404" i="86" s="1"/>
  <c r="L403" i="86"/>
  <c r="M403" i="86" s="1"/>
  <c r="L402" i="86"/>
  <c r="M402" i="86" s="1"/>
  <c r="L401" i="86"/>
  <c r="L400" i="86"/>
  <c r="M400" i="86" s="1"/>
  <c r="L399" i="86"/>
  <c r="M399" i="86" s="1"/>
  <c r="L398" i="86"/>
  <c r="M398" i="86" s="1"/>
  <c r="L397" i="86"/>
  <c r="L396" i="86"/>
  <c r="M396" i="86" s="1"/>
  <c r="L395" i="86"/>
  <c r="M395" i="86" s="1"/>
  <c r="L394" i="86"/>
  <c r="M394" i="86" s="1"/>
  <c r="L393" i="86"/>
  <c r="L392" i="86"/>
  <c r="M392" i="86" s="1"/>
  <c r="L391" i="86"/>
  <c r="M391" i="86" s="1"/>
  <c r="L390" i="86"/>
  <c r="M390" i="86" s="1"/>
  <c r="L389" i="86"/>
  <c r="M389" i="86" s="1"/>
  <c r="L388" i="86"/>
  <c r="M388" i="86" s="1"/>
  <c r="L387" i="86"/>
  <c r="M387" i="86" s="1"/>
  <c r="L386" i="86"/>
  <c r="L385" i="86"/>
  <c r="L384" i="86"/>
  <c r="M384" i="86" s="1"/>
  <c r="L383" i="86"/>
  <c r="M383" i="86" s="1"/>
  <c r="L382" i="86"/>
  <c r="M382" i="86" s="1"/>
  <c r="L381" i="86"/>
  <c r="L380" i="86"/>
  <c r="M380" i="86" s="1"/>
  <c r="L379" i="86"/>
  <c r="M379" i="86" s="1"/>
  <c r="L378" i="86"/>
  <c r="M378" i="86" s="1"/>
  <c r="L377" i="86"/>
  <c r="L376" i="86"/>
  <c r="M376" i="86" s="1"/>
  <c r="L375" i="86"/>
  <c r="M375" i="86" s="1"/>
  <c r="L374" i="86"/>
  <c r="M374" i="86" s="1"/>
  <c r="L373" i="86"/>
  <c r="L372" i="86"/>
  <c r="M372" i="86" s="1"/>
  <c r="L371" i="86"/>
  <c r="M371" i="86" s="1"/>
  <c r="L370" i="86"/>
  <c r="M370" i="86" s="1"/>
  <c r="L369" i="86"/>
  <c r="L368" i="86"/>
  <c r="M368" i="86" s="1"/>
  <c r="L367" i="86"/>
  <c r="M367" i="86" s="1"/>
  <c r="L366" i="86"/>
  <c r="M366" i="86" s="1"/>
  <c r="L365" i="86"/>
  <c r="L364" i="86"/>
  <c r="M364" i="86" s="1"/>
  <c r="L363" i="86"/>
  <c r="M363" i="86" s="1"/>
  <c r="L362" i="86"/>
  <c r="M362" i="86" s="1"/>
  <c r="L361" i="86"/>
  <c r="L360" i="86"/>
  <c r="M360" i="86" s="1"/>
  <c r="L359" i="86"/>
  <c r="M359" i="86" s="1"/>
  <c r="L358" i="86"/>
  <c r="M358" i="86" s="1"/>
  <c r="L357" i="86"/>
  <c r="L356" i="86"/>
  <c r="M356" i="86" s="1"/>
  <c r="L355" i="86"/>
  <c r="M355" i="86" s="1"/>
  <c r="L354" i="86"/>
  <c r="L353" i="86"/>
  <c r="L352" i="86"/>
  <c r="M352" i="86" s="1"/>
  <c r="L351" i="86"/>
  <c r="M351" i="86" s="1"/>
  <c r="L350" i="86"/>
  <c r="L349" i="86"/>
  <c r="L348" i="86"/>
  <c r="M348" i="86" s="1"/>
  <c r="L347" i="86"/>
  <c r="M347" i="86" s="1"/>
  <c r="L346" i="86"/>
  <c r="M346" i="86" s="1"/>
  <c r="L345" i="86"/>
  <c r="L344" i="86"/>
  <c r="M344" i="86" s="1"/>
  <c r="L343" i="86"/>
  <c r="M343" i="86" s="1"/>
  <c r="L342" i="86"/>
  <c r="L341" i="86"/>
  <c r="L340" i="86"/>
  <c r="M340" i="86" s="1"/>
  <c r="L339" i="86"/>
  <c r="M339" i="86" s="1"/>
  <c r="L338" i="86"/>
  <c r="M338" i="86" s="1"/>
  <c r="L337" i="86"/>
  <c r="M337" i="86" s="1"/>
  <c r="L336" i="86"/>
  <c r="M336" i="86" s="1"/>
  <c r="L335" i="86"/>
  <c r="M335" i="86" s="1"/>
  <c r="L334" i="86"/>
  <c r="L333" i="86"/>
  <c r="M333" i="86" s="1"/>
  <c r="L332" i="86"/>
  <c r="M332" i="86" s="1"/>
  <c r="L331" i="86"/>
  <c r="M331" i="86" s="1"/>
  <c r="L330" i="86"/>
  <c r="L329" i="86"/>
  <c r="M329" i="86" s="1"/>
  <c r="L328" i="86"/>
  <c r="M328" i="86" s="1"/>
  <c r="L327" i="86"/>
  <c r="M327" i="86" s="1"/>
  <c r="L326" i="86"/>
  <c r="L325" i="86"/>
  <c r="M325" i="86" s="1"/>
  <c r="L324" i="86"/>
  <c r="M324" i="86" s="1"/>
  <c r="L323" i="86"/>
  <c r="M323" i="86" s="1"/>
  <c r="L322" i="86"/>
  <c r="L321" i="86"/>
  <c r="M321" i="86" s="1"/>
  <c r="L320" i="86"/>
  <c r="M320" i="86" s="1"/>
  <c r="L319" i="86"/>
  <c r="M319" i="86" s="1"/>
  <c r="L318" i="86"/>
  <c r="L317" i="86"/>
  <c r="M317" i="86" s="1"/>
  <c r="L316" i="86"/>
  <c r="M316" i="86" s="1"/>
  <c r="L315" i="86"/>
  <c r="M315" i="86" s="1"/>
  <c r="L314" i="86"/>
  <c r="M314" i="86" s="1"/>
  <c r="L313" i="86"/>
  <c r="M313" i="86" s="1"/>
  <c r="L312" i="86"/>
  <c r="M312" i="86" s="1"/>
  <c r="L311" i="86"/>
  <c r="M311" i="86" s="1"/>
  <c r="L310" i="86"/>
  <c r="M310" i="86" s="1"/>
  <c r="L309" i="86"/>
  <c r="L308" i="86"/>
  <c r="M308" i="86" s="1"/>
  <c r="L307" i="86"/>
  <c r="M307" i="86" s="1"/>
  <c r="L306" i="86"/>
  <c r="M306" i="86" s="1"/>
  <c r="L305" i="86"/>
  <c r="L304" i="86"/>
  <c r="M304" i="86" s="1"/>
  <c r="L303" i="86"/>
  <c r="M303" i="86" s="1"/>
  <c r="L302" i="86"/>
  <c r="L301" i="86"/>
  <c r="L300" i="86"/>
  <c r="M300" i="86" s="1"/>
  <c r="L299" i="86"/>
  <c r="M299" i="86" s="1"/>
  <c r="L298" i="86"/>
  <c r="L297" i="86"/>
  <c r="M297" i="86" s="1"/>
  <c r="L296" i="86"/>
  <c r="M296" i="86" s="1"/>
  <c r="L295" i="86"/>
  <c r="M295" i="86" s="1"/>
  <c r="L294" i="86"/>
  <c r="L293" i="86"/>
  <c r="L292" i="86"/>
  <c r="M292" i="86" s="1"/>
  <c r="L291" i="86"/>
  <c r="M291" i="86" s="1"/>
  <c r="L290" i="86"/>
  <c r="M290" i="86" s="1"/>
  <c r="L289" i="86"/>
  <c r="M289" i="86" s="1"/>
  <c r="L288" i="86"/>
  <c r="M288" i="86" s="1"/>
  <c r="L287" i="86"/>
  <c r="M287" i="86" s="1"/>
  <c r="L286" i="86"/>
  <c r="L285" i="86"/>
  <c r="M285" i="86" s="1"/>
  <c r="L284" i="86"/>
  <c r="M284" i="86" s="1"/>
  <c r="L283" i="86"/>
  <c r="M283" i="86" s="1"/>
  <c r="L282" i="86"/>
  <c r="M282" i="86" s="1"/>
  <c r="L281" i="86"/>
  <c r="L280" i="86"/>
  <c r="M280" i="86" s="1"/>
  <c r="L279" i="86"/>
  <c r="M279" i="86" s="1"/>
  <c r="L278" i="86"/>
  <c r="L277" i="86"/>
  <c r="M277" i="86" s="1"/>
  <c r="L276" i="86"/>
  <c r="M276" i="86" s="1"/>
  <c r="L275" i="86"/>
  <c r="M275" i="86" s="1"/>
  <c r="L274" i="86"/>
  <c r="L273" i="86"/>
  <c r="M273" i="86" s="1"/>
  <c r="L272" i="86"/>
  <c r="M272" i="86" s="1"/>
  <c r="L271" i="86"/>
  <c r="L270" i="86"/>
  <c r="L269" i="86"/>
  <c r="L268" i="86"/>
  <c r="M268" i="86" s="1"/>
  <c r="L267" i="86"/>
  <c r="M267" i="86" s="1"/>
  <c r="L266" i="86"/>
  <c r="L265" i="86"/>
  <c r="L264" i="86"/>
  <c r="M264" i="86" s="1"/>
  <c r="L263" i="86"/>
  <c r="M263" i="86" s="1"/>
  <c r="L262" i="86"/>
  <c r="L261" i="86"/>
  <c r="L260" i="86"/>
  <c r="M260" i="86" s="1"/>
  <c r="L259" i="86"/>
  <c r="M259" i="86" s="1"/>
  <c r="L258" i="86"/>
  <c r="M258" i="86" s="1"/>
  <c r="L257" i="86"/>
  <c r="M257" i="86" s="1"/>
  <c r="L256" i="86"/>
  <c r="M256" i="86" s="1"/>
  <c r="L255" i="86"/>
  <c r="M255" i="86" s="1"/>
  <c r="L254" i="86"/>
  <c r="L253" i="86"/>
  <c r="L252" i="86"/>
  <c r="M252" i="86" s="1"/>
  <c r="L251" i="86"/>
  <c r="M251" i="86" s="1"/>
  <c r="L250" i="86"/>
  <c r="M250" i="86" s="1"/>
  <c r="L249" i="86"/>
  <c r="L248" i="86"/>
  <c r="M248" i="86" s="1"/>
  <c r="L247" i="86"/>
  <c r="M247" i="86" s="1"/>
  <c r="L246" i="86"/>
  <c r="M246" i="86" s="1"/>
  <c r="L245" i="86"/>
  <c r="L244" i="86"/>
  <c r="M244" i="86" s="1"/>
  <c r="L243" i="86"/>
  <c r="M243" i="86" s="1"/>
  <c r="L242" i="86"/>
  <c r="M242" i="86" s="1"/>
  <c r="L241" i="86"/>
  <c r="M241" i="86" s="1"/>
  <c r="L240" i="86"/>
  <c r="M240" i="86" s="1"/>
  <c r="L239" i="86"/>
  <c r="M239" i="86" s="1"/>
  <c r="L238" i="86"/>
  <c r="L237" i="86"/>
  <c r="L236" i="86"/>
  <c r="M236" i="86" s="1"/>
  <c r="L235" i="86"/>
  <c r="M235" i="86" s="1"/>
  <c r="L234" i="86"/>
  <c r="L233" i="86"/>
  <c r="M233" i="86" s="1"/>
  <c r="L232" i="86"/>
  <c r="M232" i="86" s="1"/>
  <c r="L231" i="86"/>
  <c r="M231" i="86" s="1"/>
  <c r="L230" i="86"/>
  <c r="L229" i="86"/>
  <c r="L228" i="86"/>
  <c r="M228" i="86" s="1"/>
  <c r="L227" i="86"/>
  <c r="M227" i="86" s="1"/>
  <c r="L226" i="86"/>
  <c r="M226" i="86" s="1"/>
  <c r="L225" i="86"/>
  <c r="M225" i="86" s="1"/>
  <c r="L224" i="86"/>
  <c r="M224" i="86" s="1"/>
  <c r="L223" i="86"/>
  <c r="M223" i="86" s="1"/>
  <c r="L222" i="86"/>
  <c r="L221" i="86"/>
  <c r="M221" i="86" s="1"/>
  <c r="L220" i="86"/>
  <c r="M220" i="86" s="1"/>
  <c r="L219" i="86"/>
  <c r="M219" i="86" s="1"/>
  <c r="L218" i="86"/>
  <c r="L217" i="86"/>
  <c r="L216" i="86"/>
  <c r="M216" i="86" s="1"/>
  <c r="L215" i="86"/>
  <c r="M215" i="86" s="1"/>
  <c r="L214" i="86"/>
  <c r="M214" i="86" s="1"/>
  <c r="L213" i="86"/>
  <c r="M213" i="86" s="1"/>
  <c r="L212" i="86"/>
  <c r="M212" i="86" s="1"/>
  <c r="L211" i="86"/>
  <c r="M211" i="86" s="1"/>
  <c r="L210" i="86"/>
  <c r="M210" i="86" s="1"/>
  <c r="L209" i="86"/>
  <c r="M209" i="86" s="1"/>
  <c r="L208" i="86"/>
  <c r="M208" i="86" s="1"/>
  <c r="L207" i="86"/>
  <c r="M207" i="86" s="1"/>
  <c r="L206" i="86"/>
  <c r="L205" i="86"/>
  <c r="M205" i="86" s="1"/>
  <c r="L204" i="86"/>
  <c r="M204" i="86" s="1"/>
  <c r="L203" i="86"/>
  <c r="M203" i="86" s="1"/>
  <c r="L202" i="86"/>
  <c r="M202" i="86" s="1"/>
  <c r="L201" i="86"/>
  <c r="L200" i="86"/>
  <c r="M200" i="86" s="1"/>
  <c r="L199" i="86"/>
  <c r="M199" i="86" s="1"/>
  <c r="L198" i="86"/>
  <c r="L197" i="86"/>
  <c r="M197" i="86" s="1"/>
  <c r="L196" i="86"/>
  <c r="M196" i="86" s="1"/>
  <c r="L195" i="86"/>
  <c r="M195" i="86" s="1"/>
  <c r="L194" i="86"/>
  <c r="M194" i="86" s="1"/>
  <c r="L193" i="86"/>
  <c r="M193" i="86" s="1"/>
  <c r="L192" i="86"/>
  <c r="M192" i="86" s="1"/>
  <c r="L191" i="86"/>
  <c r="M191" i="86" s="1"/>
  <c r="L190" i="86"/>
  <c r="L189" i="86"/>
  <c r="M189" i="86" s="1"/>
  <c r="L188" i="86"/>
  <c r="M188" i="86" s="1"/>
  <c r="L187" i="86"/>
  <c r="M187" i="86" s="1"/>
  <c r="L186" i="86"/>
  <c r="M186" i="86" s="1"/>
  <c r="L185" i="86"/>
  <c r="L184" i="86"/>
  <c r="M184" i="86" s="1"/>
  <c r="L183" i="86"/>
  <c r="M183" i="86" s="1"/>
  <c r="L182" i="86"/>
  <c r="M182" i="86" s="1"/>
  <c r="L181" i="86"/>
  <c r="M181" i="86" s="1"/>
  <c r="L180" i="86"/>
  <c r="M180" i="86" s="1"/>
  <c r="L179" i="86"/>
  <c r="M179" i="86" s="1"/>
  <c r="L178" i="86"/>
  <c r="L177" i="86"/>
  <c r="M177" i="86" s="1"/>
  <c r="L176" i="86"/>
  <c r="M176" i="86" s="1"/>
  <c r="L175" i="86"/>
  <c r="M175" i="86" s="1"/>
  <c r="L174" i="86"/>
  <c r="L173" i="86"/>
  <c r="L172" i="86"/>
  <c r="M172" i="86" s="1"/>
  <c r="L171" i="86"/>
  <c r="M171" i="86" s="1"/>
  <c r="L170" i="86"/>
  <c r="L169" i="86"/>
  <c r="L168" i="86"/>
  <c r="M168" i="86" s="1"/>
  <c r="L167" i="86"/>
  <c r="M167" i="86" s="1"/>
  <c r="L166" i="86"/>
  <c r="L165" i="86"/>
  <c r="M165" i="86" s="1"/>
  <c r="L164" i="86"/>
  <c r="M164" i="86" s="1"/>
  <c r="L163" i="86"/>
  <c r="M163" i="86" s="1"/>
  <c r="L162" i="86"/>
  <c r="M162" i="86" s="1"/>
  <c r="L161" i="86"/>
  <c r="M161" i="86" s="1"/>
  <c r="L160" i="86"/>
  <c r="M160" i="86" s="1"/>
  <c r="L159" i="86"/>
  <c r="M159" i="86" s="1"/>
  <c r="L158" i="86"/>
  <c r="M158" i="86" s="1"/>
  <c r="L157" i="86"/>
  <c r="M157" i="86" s="1"/>
  <c r="L156" i="86"/>
  <c r="M156" i="86" s="1"/>
  <c r="L155" i="86"/>
  <c r="M155" i="86" s="1"/>
  <c r="L154" i="86"/>
  <c r="L153" i="86"/>
  <c r="L152" i="86"/>
  <c r="M152" i="86" s="1"/>
  <c r="L151" i="86"/>
  <c r="M151" i="86" s="1"/>
  <c r="L150" i="86"/>
  <c r="M150" i="86" s="1"/>
  <c r="L149" i="86"/>
  <c r="M149" i="86" s="1"/>
  <c r="L148" i="86"/>
  <c r="M148" i="86" s="1"/>
  <c r="L147" i="86"/>
  <c r="M147" i="86" s="1"/>
  <c r="L146" i="86"/>
  <c r="M146" i="86" s="1"/>
  <c r="L145" i="86"/>
  <c r="M145" i="86" s="1"/>
  <c r="L144" i="86"/>
  <c r="M144" i="86" s="1"/>
  <c r="L143" i="86"/>
  <c r="M143" i="86" s="1"/>
  <c r="L142" i="86"/>
  <c r="L141" i="86"/>
  <c r="M141" i="86" s="1"/>
  <c r="L140" i="86"/>
  <c r="M140" i="86" s="1"/>
  <c r="L139" i="86"/>
  <c r="M139" i="86" s="1"/>
  <c r="L138" i="86"/>
  <c r="L137" i="86"/>
  <c r="M137" i="86" s="1"/>
  <c r="L136" i="86"/>
  <c r="M136" i="86" s="1"/>
  <c r="L135" i="86"/>
  <c r="M135" i="86" s="1"/>
  <c r="L134" i="86"/>
  <c r="M134" i="86" s="1"/>
  <c r="L133" i="86"/>
  <c r="L132" i="86"/>
  <c r="M132" i="86" s="1"/>
  <c r="L131" i="86"/>
  <c r="M131" i="86" s="1"/>
  <c r="L130" i="86"/>
  <c r="M130" i="86" s="1"/>
  <c r="L129" i="86"/>
  <c r="M129" i="86" s="1"/>
  <c r="L128" i="86"/>
  <c r="M128" i="86" s="1"/>
  <c r="L127" i="86"/>
  <c r="M127" i="86" s="1"/>
  <c r="L126" i="86"/>
  <c r="M126" i="86" s="1"/>
  <c r="L125" i="86"/>
  <c r="M125" i="86" s="1"/>
  <c r="L124" i="86"/>
  <c r="M124" i="86" s="1"/>
  <c r="L123" i="86"/>
  <c r="M123" i="86" s="1"/>
  <c r="L122" i="86"/>
  <c r="M122" i="86" s="1"/>
  <c r="L121" i="86"/>
  <c r="M121" i="86" s="1"/>
  <c r="L120" i="86"/>
  <c r="M120" i="86" s="1"/>
  <c r="L119" i="86"/>
  <c r="M119" i="86" s="1"/>
  <c r="L118" i="86"/>
  <c r="M118" i="86" s="1"/>
  <c r="L117" i="86"/>
  <c r="M117" i="86" s="1"/>
  <c r="L116" i="86"/>
  <c r="M116" i="86" s="1"/>
  <c r="L115" i="86"/>
  <c r="M115" i="86" s="1"/>
  <c r="L114" i="86"/>
  <c r="L113" i="86"/>
  <c r="M113" i="86" s="1"/>
  <c r="L112" i="86"/>
  <c r="M112" i="86" s="1"/>
  <c r="L111" i="86"/>
  <c r="M111" i="86" s="1"/>
  <c r="L110" i="86"/>
  <c r="M110" i="86" s="1"/>
  <c r="L109" i="86"/>
  <c r="M109" i="86" s="1"/>
  <c r="L108" i="86"/>
  <c r="M108" i="86" s="1"/>
  <c r="L107" i="86"/>
  <c r="M107" i="86" s="1"/>
  <c r="L106" i="86"/>
  <c r="L105" i="86"/>
  <c r="L104" i="86"/>
  <c r="M104" i="86" s="1"/>
  <c r="L103" i="86"/>
  <c r="M103" i="86" s="1"/>
  <c r="L102" i="86"/>
  <c r="L101" i="86"/>
  <c r="L100" i="86"/>
  <c r="M100" i="86" s="1"/>
  <c r="L99" i="86"/>
  <c r="M99" i="86" s="1"/>
  <c r="L98" i="86"/>
  <c r="L97" i="86"/>
  <c r="M97" i="86" s="1"/>
  <c r="L96" i="86"/>
  <c r="M96" i="86" s="1"/>
  <c r="L95" i="86"/>
  <c r="M95" i="86" s="1"/>
  <c r="L94" i="86"/>
  <c r="M94" i="86" s="1"/>
  <c r="L93" i="86"/>
  <c r="M93" i="86" s="1"/>
  <c r="L92" i="86"/>
  <c r="M92" i="86" s="1"/>
  <c r="L91" i="86"/>
  <c r="M91" i="86" s="1"/>
  <c r="L90" i="86"/>
  <c r="M90" i="86" s="1"/>
  <c r="L89" i="86"/>
  <c r="M89" i="86" s="1"/>
  <c r="L88" i="86"/>
  <c r="M88" i="86" s="1"/>
  <c r="L87" i="86"/>
  <c r="M87" i="86" s="1"/>
  <c r="L86" i="86"/>
  <c r="L85" i="86"/>
  <c r="L84" i="86"/>
  <c r="M84" i="86" s="1"/>
  <c r="L83" i="86"/>
  <c r="M83" i="86" s="1"/>
  <c r="L82" i="86"/>
  <c r="L81" i="86"/>
  <c r="L80" i="86"/>
  <c r="M80" i="86" s="1"/>
  <c r="L79" i="86"/>
  <c r="M79" i="86" s="1"/>
  <c r="L78" i="86"/>
  <c r="M78" i="86" s="1"/>
  <c r="L77" i="86"/>
  <c r="M77" i="86" s="1"/>
  <c r="L76" i="86"/>
  <c r="M76" i="86" s="1"/>
  <c r="L75" i="86"/>
  <c r="M75" i="86" s="1"/>
  <c r="L74" i="86"/>
  <c r="L73" i="86"/>
  <c r="L72" i="86"/>
  <c r="M72" i="86" s="1"/>
  <c r="L71" i="86"/>
  <c r="M71" i="86" s="1"/>
  <c r="L70" i="86"/>
  <c r="M70" i="86" s="1"/>
  <c r="L69" i="86"/>
  <c r="L68" i="86"/>
  <c r="M68" i="86" s="1"/>
  <c r="L67" i="86"/>
  <c r="M67" i="86" s="1"/>
  <c r="L66" i="86"/>
  <c r="M66" i="86" s="1"/>
  <c r="L65" i="86"/>
  <c r="M65" i="86" s="1"/>
  <c r="L64" i="86"/>
  <c r="M64" i="86" s="1"/>
  <c r="L63" i="86"/>
  <c r="M63" i="86" s="1"/>
  <c r="L62" i="86"/>
  <c r="M62" i="86" s="1"/>
  <c r="L61" i="86"/>
  <c r="M61" i="86" s="1"/>
  <c r="L60" i="86"/>
  <c r="M60" i="86" s="1"/>
  <c r="L59" i="86"/>
  <c r="M59" i="86" s="1"/>
  <c r="L58" i="86"/>
  <c r="M58" i="86" s="1"/>
  <c r="L57" i="86"/>
  <c r="M57" i="86" s="1"/>
  <c r="L56" i="86"/>
  <c r="M56" i="86" s="1"/>
  <c r="L55" i="86"/>
  <c r="M55" i="86" s="1"/>
  <c r="L54" i="86"/>
  <c r="M54" i="86" s="1"/>
  <c r="L53" i="86"/>
  <c r="M53" i="86" s="1"/>
  <c r="L52" i="86"/>
  <c r="M52" i="86" s="1"/>
  <c r="L51" i="86"/>
  <c r="M51" i="86" s="1"/>
  <c r="L50" i="86"/>
  <c r="M50" i="86" s="1"/>
  <c r="L49" i="86"/>
  <c r="M49" i="86" s="1"/>
  <c r="L48" i="86"/>
  <c r="M48" i="86" s="1"/>
  <c r="L47" i="86"/>
  <c r="M47" i="86" s="1"/>
  <c r="L46" i="86"/>
  <c r="M46" i="86" s="1"/>
  <c r="L45" i="86"/>
  <c r="M45" i="86" s="1"/>
  <c r="L44" i="86"/>
  <c r="M44" i="86" s="1"/>
  <c r="L43" i="86"/>
  <c r="M43" i="86" s="1"/>
  <c r="L42" i="86"/>
  <c r="L41" i="86"/>
  <c r="L40" i="86"/>
  <c r="M40" i="86" s="1"/>
  <c r="L39" i="86"/>
  <c r="M39" i="86" s="1"/>
  <c r="L38" i="86"/>
  <c r="M38" i="86" s="1"/>
  <c r="L37" i="86"/>
  <c r="M37" i="86" s="1"/>
  <c r="L36" i="86"/>
  <c r="M36" i="86" s="1"/>
  <c r="L35" i="86"/>
  <c r="M35" i="86" s="1"/>
  <c r="L34" i="86"/>
  <c r="L33" i="86"/>
  <c r="M33" i="86" s="1"/>
  <c r="L32" i="86"/>
  <c r="M32" i="86" s="1"/>
  <c r="L31" i="86"/>
  <c r="M31" i="86" s="1"/>
  <c r="L30" i="86"/>
  <c r="M30" i="86" s="1"/>
  <c r="L29" i="86"/>
  <c r="M29" i="86" s="1"/>
  <c r="L28" i="86"/>
  <c r="M28" i="86" s="1"/>
  <c r="L27" i="86"/>
  <c r="M27" i="86" s="1"/>
  <c r="L26" i="86"/>
  <c r="L25" i="86"/>
  <c r="M25" i="86" s="1"/>
  <c r="L24" i="86"/>
  <c r="M24" i="86" s="1"/>
  <c r="L23" i="86"/>
  <c r="M23" i="86" s="1"/>
  <c r="L22" i="86"/>
  <c r="M22" i="86" s="1"/>
  <c r="L21" i="86"/>
  <c r="M21" i="86" s="1"/>
  <c r="L20" i="86"/>
  <c r="M20" i="86" s="1"/>
  <c r="L19" i="86"/>
  <c r="M19" i="86" s="1"/>
  <c r="L18" i="86"/>
  <c r="L17" i="86"/>
  <c r="M17" i="86" s="1"/>
  <c r="L16" i="86"/>
  <c r="M16" i="86" s="1"/>
  <c r="L15" i="86"/>
  <c r="M15" i="86" s="1"/>
  <c r="L14" i="86"/>
  <c r="M14" i="86" s="1"/>
  <c r="L13" i="86"/>
  <c r="M13" i="86" s="1"/>
  <c r="L12" i="86"/>
  <c r="M12" i="86" s="1"/>
  <c r="L11" i="86"/>
  <c r="M11" i="86" s="1"/>
  <c r="L10" i="86"/>
  <c r="M10" i="86" s="1"/>
  <c r="L9" i="86"/>
  <c r="L8" i="86"/>
  <c r="M8" i="86" s="1"/>
  <c r="L7" i="86"/>
  <c r="M7" i="86" s="1"/>
  <c r="L6" i="86"/>
  <c r="M6" i="86" s="1"/>
  <c r="L5" i="86"/>
  <c r="L4" i="86"/>
  <c r="M4" i="86" s="1"/>
  <c r="L498" i="88"/>
  <c r="M498" i="88" s="1"/>
  <c r="L497" i="88"/>
  <c r="M497" i="88" s="1"/>
  <c r="L496" i="88"/>
  <c r="L495" i="88"/>
  <c r="M495" i="88" s="1"/>
  <c r="L494" i="88"/>
  <c r="M494" i="88" s="1"/>
  <c r="L493" i="88"/>
  <c r="M493" i="88" s="1"/>
  <c r="L492" i="88"/>
  <c r="L491" i="88"/>
  <c r="M491" i="88" s="1"/>
  <c r="L490" i="88"/>
  <c r="M490" i="88" s="1"/>
  <c r="L489" i="88"/>
  <c r="M489" i="88" s="1"/>
  <c r="L488" i="88"/>
  <c r="M488" i="88" s="1"/>
  <c r="L487" i="88"/>
  <c r="M487" i="88" s="1"/>
  <c r="L486" i="88"/>
  <c r="M486" i="88" s="1"/>
  <c r="L485" i="88"/>
  <c r="M485" i="88" s="1"/>
  <c r="L484" i="88"/>
  <c r="L483" i="88"/>
  <c r="M483" i="88" s="1"/>
  <c r="L482" i="88"/>
  <c r="M482" i="88" s="1"/>
  <c r="L481" i="88"/>
  <c r="M481" i="88" s="1"/>
  <c r="L480" i="88"/>
  <c r="M480" i="88" s="1"/>
  <c r="L479" i="88"/>
  <c r="M479" i="88" s="1"/>
  <c r="L478" i="88"/>
  <c r="M478" i="88" s="1"/>
  <c r="L477" i="88"/>
  <c r="L476" i="88"/>
  <c r="L475" i="88"/>
  <c r="M475" i="88" s="1"/>
  <c r="L474" i="88"/>
  <c r="M474" i="88" s="1"/>
  <c r="L473" i="88"/>
  <c r="M473" i="88" s="1"/>
  <c r="L472" i="88"/>
  <c r="M472" i="88" s="1"/>
  <c r="L471" i="88"/>
  <c r="M471" i="88" s="1"/>
  <c r="L470" i="88"/>
  <c r="M470" i="88" s="1"/>
  <c r="L469" i="88"/>
  <c r="M469" i="88" s="1"/>
  <c r="L468" i="88"/>
  <c r="L467" i="88"/>
  <c r="M467" i="88" s="1"/>
  <c r="L466" i="88"/>
  <c r="M466" i="88" s="1"/>
  <c r="L465" i="88"/>
  <c r="M465" i="88" s="1"/>
  <c r="L464" i="88"/>
  <c r="L463" i="88"/>
  <c r="M463" i="88" s="1"/>
  <c r="L462" i="88"/>
  <c r="M462" i="88" s="1"/>
  <c r="L461" i="88"/>
  <c r="M461" i="88" s="1"/>
  <c r="L460" i="88"/>
  <c r="L459" i="88"/>
  <c r="M459" i="88" s="1"/>
  <c r="L458" i="88"/>
  <c r="M458" i="88" s="1"/>
  <c r="L457" i="88"/>
  <c r="M457" i="88" s="1"/>
  <c r="L456" i="88"/>
  <c r="L455" i="88"/>
  <c r="M455" i="88" s="1"/>
  <c r="L454" i="88"/>
  <c r="M454" i="88" s="1"/>
  <c r="L453" i="88"/>
  <c r="M453" i="88" s="1"/>
  <c r="L452" i="88"/>
  <c r="L451" i="88"/>
  <c r="M451" i="88" s="1"/>
  <c r="L450" i="88"/>
  <c r="M450" i="88" s="1"/>
  <c r="L449" i="88"/>
  <c r="M449" i="88" s="1"/>
  <c r="L448" i="88"/>
  <c r="L447" i="88"/>
  <c r="M447" i="88" s="1"/>
  <c r="L446" i="88"/>
  <c r="M446" i="88" s="1"/>
  <c r="L445" i="88"/>
  <c r="L444" i="88"/>
  <c r="L443" i="88"/>
  <c r="M443" i="88" s="1"/>
  <c r="L442" i="88"/>
  <c r="M442" i="88" s="1"/>
  <c r="L441" i="88"/>
  <c r="M441" i="88" s="1"/>
  <c r="L440" i="88"/>
  <c r="L439" i="88"/>
  <c r="M439" i="88" s="1"/>
  <c r="L438" i="88"/>
  <c r="M438" i="88" s="1"/>
  <c r="L437" i="88"/>
  <c r="M437" i="88" s="1"/>
  <c r="L436" i="88"/>
  <c r="L435" i="88"/>
  <c r="M435" i="88" s="1"/>
  <c r="L434" i="88"/>
  <c r="M434" i="88" s="1"/>
  <c r="L433" i="88"/>
  <c r="M433" i="88" s="1"/>
  <c r="L432" i="88"/>
  <c r="M432" i="88" s="1"/>
  <c r="L431" i="88"/>
  <c r="M431" i="88" s="1"/>
  <c r="L430" i="88"/>
  <c r="M430" i="88" s="1"/>
  <c r="L429" i="88"/>
  <c r="M429" i="88" s="1"/>
  <c r="L428" i="88"/>
  <c r="L427" i="88"/>
  <c r="M427" i="88" s="1"/>
  <c r="L426" i="88"/>
  <c r="M426" i="88" s="1"/>
  <c r="L425" i="88"/>
  <c r="M425" i="88" s="1"/>
  <c r="L424" i="88"/>
  <c r="M424" i="88" s="1"/>
  <c r="L423" i="88"/>
  <c r="M423" i="88" s="1"/>
  <c r="L422" i="88"/>
  <c r="M422" i="88" s="1"/>
  <c r="L421" i="88"/>
  <c r="M421" i="88" s="1"/>
  <c r="L420" i="88"/>
  <c r="L419" i="88"/>
  <c r="M419" i="88" s="1"/>
  <c r="L418" i="88"/>
  <c r="M418" i="88" s="1"/>
  <c r="L417" i="88"/>
  <c r="M417" i="88" s="1"/>
  <c r="L416" i="88"/>
  <c r="L415" i="88"/>
  <c r="M415" i="88" s="1"/>
  <c r="L414" i="88"/>
  <c r="M414" i="88" s="1"/>
  <c r="L413" i="88"/>
  <c r="L412" i="88"/>
  <c r="L411" i="88"/>
  <c r="M411" i="88" s="1"/>
  <c r="L410" i="88"/>
  <c r="M410" i="88" s="1"/>
  <c r="L409" i="88"/>
  <c r="M409" i="88" s="1"/>
  <c r="L408" i="88"/>
  <c r="M408" i="88" s="1"/>
  <c r="L407" i="88"/>
  <c r="M407" i="88" s="1"/>
  <c r="L406" i="88"/>
  <c r="M406" i="88" s="1"/>
  <c r="L405" i="88"/>
  <c r="M405" i="88" s="1"/>
  <c r="L404" i="88"/>
  <c r="L403" i="88"/>
  <c r="M403" i="88" s="1"/>
  <c r="L402" i="88"/>
  <c r="M402" i="88" s="1"/>
  <c r="L401" i="88"/>
  <c r="M401" i="88" s="1"/>
  <c r="L400" i="88"/>
  <c r="L399" i="88"/>
  <c r="M399" i="88" s="1"/>
  <c r="L398" i="88"/>
  <c r="M398" i="88" s="1"/>
  <c r="L397" i="88"/>
  <c r="L396" i="88"/>
  <c r="M396" i="88" s="1"/>
  <c r="L395" i="88"/>
  <c r="M395" i="88" s="1"/>
  <c r="L394" i="88"/>
  <c r="M394" i="88" s="1"/>
  <c r="L393" i="88"/>
  <c r="M393" i="88" s="1"/>
  <c r="L392" i="88"/>
  <c r="L391" i="88"/>
  <c r="M391" i="88" s="1"/>
  <c r="L390" i="88"/>
  <c r="M390" i="88" s="1"/>
  <c r="L389" i="88"/>
  <c r="M389" i="88" s="1"/>
  <c r="L388" i="88"/>
  <c r="M388" i="88" s="1"/>
  <c r="L387" i="88"/>
  <c r="M387" i="88" s="1"/>
  <c r="L386" i="88"/>
  <c r="M386" i="88" s="1"/>
  <c r="L385" i="88"/>
  <c r="M385" i="88" s="1"/>
  <c r="L384" i="88"/>
  <c r="L383" i="88"/>
  <c r="M383" i="88" s="1"/>
  <c r="L382" i="88"/>
  <c r="M382" i="88" s="1"/>
  <c r="L381" i="88"/>
  <c r="M381" i="88" s="1"/>
  <c r="L380" i="88"/>
  <c r="M380" i="88" s="1"/>
  <c r="L379" i="88"/>
  <c r="M379" i="88" s="1"/>
  <c r="L378" i="88"/>
  <c r="M378" i="88" s="1"/>
  <c r="L377" i="88"/>
  <c r="L376" i="88"/>
  <c r="M376" i="88" s="1"/>
  <c r="L375" i="88"/>
  <c r="M375" i="88" s="1"/>
  <c r="L374" i="88"/>
  <c r="M374" i="88" s="1"/>
  <c r="L373" i="88"/>
  <c r="L372" i="88"/>
  <c r="M372" i="88" s="1"/>
  <c r="L371" i="88"/>
  <c r="M371" i="88" s="1"/>
  <c r="L370" i="88"/>
  <c r="M370" i="88" s="1"/>
  <c r="L369" i="88"/>
  <c r="L368" i="88"/>
  <c r="L367" i="88"/>
  <c r="M367" i="88" s="1"/>
  <c r="L366" i="88"/>
  <c r="M366" i="88" s="1"/>
  <c r="L365" i="88"/>
  <c r="L364" i="88"/>
  <c r="M364" i="88" s="1"/>
  <c r="L363" i="88"/>
  <c r="M363" i="88" s="1"/>
  <c r="L362" i="88"/>
  <c r="M362" i="88" s="1"/>
  <c r="L361" i="88"/>
  <c r="L360" i="88"/>
  <c r="M360" i="88" s="1"/>
  <c r="L359" i="88"/>
  <c r="M359" i="88" s="1"/>
  <c r="L358" i="88"/>
  <c r="M358" i="88" s="1"/>
  <c r="L357" i="88"/>
  <c r="L356" i="88"/>
  <c r="L355" i="88"/>
  <c r="M355" i="88" s="1"/>
  <c r="L354" i="88"/>
  <c r="M354" i="88" s="1"/>
  <c r="L353" i="88"/>
  <c r="M353" i="88" s="1"/>
  <c r="L352" i="88"/>
  <c r="M352" i="88" s="1"/>
  <c r="L351" i="88"/>
  <c r="M351" i="88" s="1"/>
  <c r="L350" i="88"/>
  <c r="M350" i="88" s="1"/>
  <c r="L349" i="88"/>
  <c r="M349" i="88" s="1"/>
  <c r="L348" i="88"/>
  <c r="L347" i="88"/>
  <c r="M347" i="88" s="1"/>
  <c r="L346" i="88"/>
  <c r="M346" i="88" s="1"/>
  <c r="L345" i="88"/>
  <c r="M345" i="88" s="1"/>
  <c r="L344" i="88"/>
  <c r="L343" i="88"/>
  <c r="M343" i="88" s="1"/>
  <c r="L342" i="88"/>
  <c r="M342" i="88" s="1"/>
  <c r="L341" i="88"/>
  <c r="M341" i="88" s="1"/>
  <c r="L340" i="88"/>
  <c r="M340" i="88" s="1"/>
  <c r="L339" i="88"/>
  <c r="M339" i="88" s="1"/>
  <c r="L338" i="88"/>
  <c r="M338" i="88" s="1"/>
  <c r="L337" i="88"/>
  <c r="L336" i="88"/>
  <c r="L335" i="88"/>
  <c r="M335" i="88" s="1"/>
  <c r="L334" i="88"/>
  <c r="M334" i="88" s="1"/>
  <c r="L333" i="88"/>
  <c r="L332" i="88"/>
  <c r="M332" i="88" s="1"/>
  <c r="L331" i="88"/>
  <c r="M331" i="88" s="1"/>
  <c r="L330" i="88"/>
  <c r="M330" i="88" s="1"/>
  <c r="L329" i="88"/>
  <c r="L328" i="88"/>
  <c r="M328" i="88" s="1"/>
  <c r="L327" i="88"/>
  <c r="M327" i="88" s="1"/>
  <c r="L326" i="88"/>
  <c r="M326" i="88" s="1"/>
  <c r="L325" i="88"/>
  <c r="L324" i="88"/>
  <c r="M324" i="88" s="1"/>
  <c r="L323" i="88"/>
  <c r="M323" i="88" s="1"/>
  <c r="L322" i="88"/>
  <c r="M322" i="88" s="1"/>
  <c r="L321" i="88"/>
  <c r="M321" i="88" s="1"/>
  <c r="L320" i="88"/>
  <c r="M320" i="88" s="1"/>
  <c r="L319" i="88"/>
  <c r="M319" i="88" s="1"/>
  <c r="L318" i="88"/>
  <c r="M318" i="88" s="1"/>
  <c r="L317" i="88"/>
  <c r="M317" i="88" s="1"/>
  <c r="L316" i="88"/>
  <c r="M316" i="88" s="1"/>
  <c r="L315" i="88"/>
  <c r="M315" i="88" s="1"/>
  <c r="L314" i="88"/>
  <c r="M314" i="88" s="1"/>
  <c r="L313" i="88"/>
  <c r="L312" i="88"/>
  <c r="M312" i="88" s="1"/>
  <c r="L311" i="88"/>
  <c r="M311" i="88" s="1"/>
  <c r="L310" i="88"/>
  <c r="M310" i="88" s="1"/>
  <c r="L309" i="88"/>
  <c r="L308" i="88"/>
  <c r="L307" i="88"/>
  <c r="M307" i="88" s="1"/>
  <c r="L306" i="88"/>
  <c r="M306" i="88" s="1"/>
  <c r="L305" i="88"/>
  <c r="M305" i="88" s="1"/>
  <c r="L304" i="88"/>
  <c r="L303" i="88"/>
  <c r="M303" i="88" s="1"/>
  <c r="L302" i="88"/>
  <c r="M302" i="88" s="1"/>
  <c r="L301" i="88"/>
  <c r="M301" i="88" s="1"/>
  <c r="L300" i="88"/>
  <c r="M300" i="88" s="1"/>
  <c r="L299" i="88"/>
  <c r="M299" i="88" s="1"/>
  <c r="L298" i="88"/>
  <c r="M298" i="88" s="1"/>
  <c r="L297" i="88"/>
  <c r="L296" i="88"/>
  <c r="L295" i="88"/>
  <c r="M295" i="88" s="1"/>
  <c r="L294" i="88"/>
  <c r="M294" i="88" s="1"/>
  <c r="L293" i="88"/>
  <c r="L292" i="88"/>
  <c r="M292" i="88" s="1"/>
  <c r="L291" i="88"/>
  <c r="M291" i="88" s="1"/>
  <c r="L290" i="88"/>
  <c r="M290" i="88" s="1"/>
  <c r="L289" i="88"/>
  <c r="M289" i="88" s="1"/>
  <c r="L288" i="88"/>
  <c r="M288" i="88" s="1"/>
  <c r="L287" i="88"/>
  <c r="M287" i="88" s="1"/>
  <c r="L286" i="88"/>
  <c r="M286" i="88" s="1"/>
  <c r="L285" i="88"/>
  <c r="M285" i="88" s="1"/>
  <c r="L284" i="88"/>
  <c r="L283" i="88"/>
  <c r="M283" i="88" s="1"/>
  <c r="L282" i="88"/>
  <c r="M282" i="88" s="1"/>
  <c r="L281" i="88"/>
  <c r="M281" i="88" s="1"/>
  <c r="L280" i="88"/>
  <c r="M280" i="88" s="1"/>
  <c r="L279" i="88"/>
  <c r="M279" i="88" s="1"/>
  <c r="L278" i="88"/>
  <c r="M278" i="88" s="1"/>
  <c r="L277" i="88"/>
  <c r="L276" i="88"/>
  <c r="M276" i="88" s="1"/>
  <c r="L275" i="88"/>
  <c r="M275" i="88" s="1"/>
  <c r="L274" i="88"/>
  <c r="M274" i="88" s="1"/>
  <c r="L273" i="88"/>
  <c r="M273" i="88" s="1"/>
  <c r="L272" i="88"/>
  <c r="M272" i="88" s="1"/>
  <c r="L271" i="88"/>
  <c r="M271" i="88" s="1"/>
  <c r="L270" i="88"/>
  <c r="M270" i="88" s="1"/>
  <c r="L269" i="88"/>
  <c r="L268" i="88"/>
  <c r="M268" i="88" s="1"/>
  <c r="L267" i="88"/>
  <c r="M267" i="88" s="1"/>
  <c r="L266" i="88"/>
  <c r="M266" i="88" s="1"/>
  <c r="L265" i="88"/>
  <c r="M265" i="88" s="1"/>
  <c r="L264" i="88"/>
  <c r="M264" i="88" s="1"/>
  <c r="L263" i="88"/>
  <c r="M263" i="88" s="1"/>
  <c r="L262" i="88"/>
  <c r="M262" i="88" s="1"/>
  <c r="L261" i="88"/>
  <c r="L260" i="88"/>
  <c r="L259" i="88"/>
  <c r="M259" i="88" s="1"/>
  <c r="L258" i="88"/>
  <c r="M258" i="88" s="1"/>
  <c r="L257" i="88"/>
  <c r="M257" i="88" s="1"/>
  <c r="L256" i="88"/>
  <c r="M256" i="88" s="1"/>
  <c r="L255" i="88"/>
  <c r="M255" i="88" s="1"/>
  <c r="L254" i="88"/>
  <c r="M254" i="88" s="1"/>
  <c r="L253" i="88"/>
  <c r="L252" i="88"/>
  <c r="M252" i="88" s="1"/>
  <c r="L251" i="88"/>
  <c r="M251" i="88" s="1"/>
  <c r="L250" i="88"/>
  <c r="M250" i="88" s="1"/>
  <c r="L249" i="88"/>
  <c r="M249" i="88" s="1"/>
  <c r="L248" i="88"/>
  <c r="M248" i="88" s="1"/>
  <c r="L247" i="88"/>
  <c r="M247" i="88" s="1"/>
  <c r="L246" i="88"/>
  <c r="M246" i="88" s="1"/>
  <c r="L245" i="88"/>
  <c r="M245" i="88" s="1"/>
  <c r="L244" i="88"/>
  <c r="M244" i="88" s="1"/>
  <c r="L243" i="88"/>
  <c r="M243" i="88" s="1"/>
  <c r="L242" i="88"/>
  <c r="M242" i="88" s="1"/>
  <c r="L241" i="88"/>
  <c r="L240" i="88"/>
  <c r="M240" i="88" s="1"/>
  <c r="L239" i="88"/>
  <c r="M239" i="88" s="1"/>
  <c r="L238" i="88"/>
  <c r="M238" i="88" s="1"/>
  <c r="L237" i="88"/>
  <c r="M237" i="88" s="1"/>
  <c r="L236" i="88"/>
  <c r="L235" i="88"/>
  <c r="M235" i="88" s="1"/>
  <c r="L234" i="88"/>
  <c r="M234" i="88" s="1"/>
  <c r="L233" i="88"/>
  <c r="M233" i="88" s="1"/>
  <c r="L232" i="88"/>
  <c r="L231" i="88"/>
  <c r="M231" i="88" s="1"/>
  <c r="L230" i="88"/>
  <c r="M230" i="88" s="1"/>
  <c r="L229" i="88"/>
  <c r="M229" i="88" s="1"/>
  <c r="L228" i="88"/>
  <c r="M228" i="88" s="1"/>
  <c r="L227" i="88"/>
  <c r="M227" i="88" s="1"/>
  <c r="L226" i="88"/>
  <c r="M226" i="88" s="1"/>
  <c r="L225" i="88"/>
  <c r="M225" i="88" s="1"/>
  <c r="L224" i="88"/>
  <c r="L223" i="88"/>
  <c r="M223" i="88" s="1"/>
  <c r="L222" i="88"/>
  <c r="M222" i="88" s="1"/>
  <c r="L221" i="88"/>
  <c r="M221" i="88" s="1"/>
  <c r="L220" i="88"/>
  <c r="M220" i="88" s="1"/>
  <c r="L219" i="88"/>
  <c r="M219" i="88" s="1"/>
  <c r="L218" i="88"/>
  <c r="M218" i="88" s="1"/>
  <c r="L217" i="88"/>
  <c r="M217" i="88" s="1"/>
  <c r="L216" i="88"/>
  <c r="M216" i="88" s="1"/>
  <c r="L215" i="88"/>
  <c r="M215" i="88" s="1"/>
  <c r="L214" i="88"/>
  <c r="M214" i="88" s="1"/>
  <c r="L213" i="88"/>
  <c r="M213" i="88" s="1"/>
  <c r="L212" i="88"/>
  <c r="L211" i="88"/>
  <c r="M211" i="88" s="1"/>
  <c r="L210" i="88"/>
  <c r="M210" i="88" s="1"/>
  <c r="L209" i="88"/>
  <c r="M209" i="88" s="1"/>
  <c r="L208" i="88"/>
  <c r="M208" i="88" s="1"/>
  <c r="L207" i="88"/>
  <c r="M207" i="88" s="1"/>
  <c r="L206" i="88"/>
  <c r="M206" i="88" s="1"/>
  <c r="L205" i="88"/>
  <c r="M205" i="88" s="1"/>
  <c r="L204" i="88"/>
  <c r="M204" i="88" s="1"/>
  <c r="L203" i="88"/>
  <c r="M203" i="88" s="1"/>
  <c r="L202" i="88"/>
  <c r="M202" i="88" s="1"/>
  <c r="L201" i="88"/>
  <c r="L200" i="88"/>
  <c r="M200" i="88" s="1"/>
  <c r="L199" i="88"/>
  <c r="M199" i="88" s="1"/>
  <c r="L198" i="88"/>
  <c r="M198" i="88" s="1"/>
  <c r="L197" i="88"/>
  <c r="L196" i="88"/>
  <c r="M196" i="88" s="1"/>
  <c r="L195" i="88"/>
  <c r="M195" i="88" s="1"/>
  <c r="L194" i="88"/>
  <c r="M194" i="88" s="1"/>
  <c r="L193" i="88"/>
  <c r="M193" i="88" s="1"/>
  <c r="L192" i="88"/>
  <c r="L191" i="88"/>
  <c r="M191" i="88" s="1"/>
  <c r="L190" i="88"/>
  <c r="M190" i="88" s="1"/>
  <c r="L189" i="88"/>
  <c r="L188" i="88"/>
  <c r="M188" i="88" s="1"/>
  <c r="L187" i="88"/>
  <c r="M187" i="88" s="1"/>
  <c r="L186" i="88"/>
  <c r="M186" i="88" s="1"/>
  <c r="L185" i="88"/>
  <c r="M185" i="88" s="1"/>
  <c r="L184" i="88"/>
  <c r="M184" i="88" s="1"/>
  <c r="L183" i="88"/>
  <c r="M183" i="88" s="1"/>
  <c r="L182" i="88"/>
  <c r="M182" i="88" s="1"/>
  <c r="L181" i="88"/>
  <c r="L180" i="88"/>
  <c r="M180" i="88" s="1"/>
  <c r="L179" i="88"/>
  <c r="M179" i="88" s="1"/>
  <c r="L178" i="88"/>
  <c r="M178" i="88" s="1"/>
  <c r="L177" i="88"/>
  <c r="M177" i="88" s="1"/>
  <c r="L176" i="88"/>
  <c r="L175" i="88"/>
  <c r="M175" i="88" s="1"/>
  <c r="L174" i="88"/>
  <c r="M174" i="88" s="1"/>
  <c r="L173" i="88"/>
  <c r="L172" i="88"/>
  <c r="M172" i="88" s="1"/>
  <c r="L171" i="88"/>
  <c r="M171" i="88" s="1"/>
  <c r="L170" i="88"/>
  <c r="M170" i="88" s="1"/>
  <c r="L169" i="88"/>
  <c r="M169" i="88" s="1"/>
  <c r="L168" i="88"/>
  <c r="M168" i="88" s="1"/>
  <c r="L167" i="88"/>
  <c r="M167" i="88" s="1"/>
  <c r="L166" i="88"/>
  <c r="M166" i="88" s="1"/>
  <c r="L165" i="88"/>
  <c r="M165" i="88" s="1"/>
  <c r="L164" i="88"/>
  <c r="L163" i="88"/>
  <c r="M163" i="88" s="1"/>
  <c r="L162" i="88"/>
  <c r="M162" i="88" s="1"/>
  <c r="L161" i="88"/>
  <c r="M161" i="88" s="1"/>
  <c r="L160" i="88"/>
  <c r="L159" i="88"/>
  <c r="M159" i="88" s="1"/>
  <c r="L158" i="88"/>
  <c r="M158" i="88" s="1"/>
  <c r="L157" i="88"/>
  <c r="M157" i="88" s="1"/>
  <c r="L156" i="88"/>
  <c r="L155" i="88"/>
  <c r="M155" i="88" s="1"/>
  <c r="L154" i="88"/>
  <c r="M154" i="88" s="1"/>
  <c r="L153" i="88"/>
  <c r="L152" i="88"/>
  <c r="M152" i="88" s="1"/>
  <c r="L151" i="88"/>
  <c r="M151" i="88" s="1"/>
  <c r="L150" i="88"/>
  <c r="M150" i="88" s="1"/>
  <c r="L149" i="88"/>
  <c r="M149" i="88" s="1"/>
  <c r="L148" i="88"/>
  <c r="M148" i="88" s="1"/>
  <c r="L147" i="88"/>
  <c r="M147" i="88" s="1"/>
  <c r="L146" i="88"/>
  <c r="M146" i="88" s="1"/>
  <c r="L145" i="88"/>
  <c r="M145" i="88" s="1"/>
  <c r="L144" i="88"/>
  <c r="M144" i="88" s="1"/>
  <c r="L143" i="88"/>
  <c r="M143" i="88" s="1"/>
  <c r="L142" i="88"/>
  <c r="M142" i="88" s="1"/>
  <c r="L141" i="88"/>
  <c r="M141" i="88" s="1"/>
  <c r="L140" i="88"/>
  <c r="M140" i="88" s="1"/>
  <c r="L139" i="88"/>
  <c r="M139" i="88" s="1"/>
  <c r="L138" i="88"/>
  <c r="M138" i="88" s="1"/>
  <c r="L137" i="88"/>
  <c r="M137" i="88" s="1"/>
  <c r="L136" i="88"/>
  <c r="M136" i="88" s="1"/>
  <c r="L135" i="88"/>
  <c r="M135" i="88" s="1"/>
  <c r="L134" i="88"/>
  <c r="M134" i="88" s="1"/>
  <c r="L133" i="88"/>
  <c r="L132" i="88"/>
  <c r="M132" i="88" s="1"/>
  <c r="L131" i="88"/>
  <c r="M131" i="88" s="1"/>
  <c r="L130" i="88"/>
  <c r="M130" i="88" s="1"/>
  <c r="L129" i="88"/>
  <c r="M129" i="88" s="1"/>
  <c r="L128" i="88"/>
  <c r="L127" i="88"/>
  <c r="M127" i="88" s="1"/>
  <c r="L126" i="88"/>
  <c r="M126" i="88" s="1"/>
  <c r="L125" i="88"/>
  <c r="L124" i="88"/>
  <c r="M124" i="88" s="1"/>
  <c r="L123" i="88"/>
  <c r="M123" i="88" s="1"/>
  <c r="L122" i="88"/>
  <c r="M122" i="88" s="1"/>
  <c r="L121" i="88"/>
  <c r="M121" i="88" s="1"/>
  <c r="L120" i="88"/>
  <c r="L119" i="88"/>
  <c r="M119" i="88" s="1"/>
  <c r="L118" i="88"/>
  <c r="M118" i="88" s="1"/>
  <c r="L117" i="88"/>
  <c r="M117" i="88" s="1"/>
  <c r="L116" i="88"/>
  <c r="M116" i="88" s="1"/>
  <c r="L115" i="88"/>
  <c r="M115" i="88" s="1"/>
  <c r="L114" i="88"/>
  <c r="M114" i="88" s="1"/>
  <c r="L113" i="88"/>
  <c r="M113" i="88" s="1"/>
  <c r="L112" i="88"/>
  <c r="M112" i="88" s="1"/>
  <c r="L111" i="88"/>
  <c r="M111" i="88" s="1"/>
  <c r="L110" i="88"/>
  <c r="M110" i="88" s="1"/>
  <c r="L109" i="88"/>
  <c r="M109" i="88" s="1"/>
  <c r="L108" i="88"/>
  <c r="L107" i="88"/>
  <c r="M107" i="88" s="1"/>
  <c r="L106" i="88"/>
  <c r="M106" i="88" s="1"/>
  <c r="L105" i="88"/>
  <c r="M105" i="88" s="1"/>
  <c r="L104" i="88"/>
  <c r="M104" i="88" s="1"/>
  <c r="L103" i="88"/>
  <c r="M103" i="88" s="1"/>
  <c r="L102" i="88"/>
  <c r="M102" i="88" s="1"/>
  <c r="L101" i="88"/>
  <c r="M101" i="88" s="1"/>
  <c r="L100" i="88"/>
  <c r="L99" i="88"/>
  <c r="M99" i="88" s="1"/>
  <c r="L98" i="88"/>
  <c r="M98" i="88" s="1"/>
  <c r="L97" i="88"/>
  <c r="M97" i="88" s="1"/>
  <c r="L96" i="88"/>
  <c r="M96" i="88" s="1"/>
  <c r="L95" i="88"/>
  <c r="M95" i="88" s="1"/>
  <c r="L94" i="88"/>
  <c r="M94" i="88" s="1"/>
  <c r="L93" i="88"/>
  <c r="M93" i="88" s="1"/>
  <c r="L92" i="88"/>
  <c r="M92" i="88" s="1"/>
  <c r="L91" i="88"/>
  <c r="M91" i="88" s="1"/>
  <c r="L90" i="88"/>
  <c r="M90" i="88" s="1"/>
  <c r="L89" i="88"/>
  <c r="M89" i="88" s="1"/>
  <c r="L88" i="88"/>
  <c r="M88" i="88" s="1"/>
  <c r="L87" i="88"/>
  <c r="M87" i="88" s="1"/>
  <c r="L86" i="88"/>
  <c r="M86" i="88" s="1"/>
  <c r="L85" i="88"/>
  <c r="M85" i="88" s="1"/>
  <c r="L84" i="88"/>
  <c r="M84" i="88" s="1"/>
  <c r="L83" i="88"/>
  <c r="M83" i="88" s="1"/>
  <c r="L82" i="88"/>
  <c r="M82" i="88" s="1"/>
  <c r="L81" i="88"/>
  <c r="L80" i="88"/>
  <c r="L79" i="88"/>
  <c r="M79" i="88" s="1"/>
  <c r="L78" i="88"/>
  <c r="M78" i="88" s="1"/>
  <c r="L77" i="88"/>
  <c r="M77" i="88" s="1"/>
  <c r="L76" i="88"/>
  <c r="M76" i="88" s="1"/>
  <c r="L75" i="88"/>
  <c r="M75" i="88" s="1"/>
  <c r="L74" i="88"/>
  <c r="M74" i="88" s="1"/>
  <c r="L73" i="88"/>
  <c r="M73" i="88" s="1"/>
  <c r="L72" i="88"/>
  <c r="M72" i="88" s="1"/>
  <c r="L71" i="88"/>
  <c r="M71" i="88" s="1"/>
  <c r="L70" i="88"/>
  <c r="M70" i="88" s="1"/>
  <c r="L69" i="88"/>
  <c r="L68" i="88"/>
  <c r="L67" i="88"/>
  <c r="M67" i="88" s="1"/>
  <c r="L66" i="88"/>
  <c r="M66" i="88" s="1"/>
  <c r="L65" i="88"/>
  <c r="M65" i="88" s="1"/>
  <c r="L64" i="88"/>
  <c r="L63" i="88"/>
  <c r="M63" i="88" s="1"/>
  <c r="L62" i="88"/>
  <c r="M62" i="88" s="1"/>
  <c r="L61" i="88"/>
  <c r="L60" i="88"/>
  <c r="M60" i="88" s="1"/>
  <c r="L59" i="88"/>
  <c r="M59" i="88" s="1"/>
  <c r="L58" i="88"/>
  <c r="M58" i="88" s="1"/>
  <c r="L57" i="88"/>
  <c r="M57" i="88" s="1"/>
  <c r="L56" i="88"/>
  <c r="M56" i="88" s="1"/>
  <c r="L55" i="88"/>
  <c r="M55" i="88" s="1"/>
  <c r="L54" i="88"/>
  <c r="M54" i="88" s="1"/>
  <c r="L53" i="88"/>
  <c r="L52" i="88"/>
  <c r="M52" i="88" s="1"/>
  <c r="L51" i="88"/>
  <c r="M51" i="88" s="1"/>
  <c r="L50" i="88"/>
  <c r="M50" i="88" s="1"/>
  <c r="L49" i="88"/>
  <c r="M49" i="88" s="1"/>
  <c r="L48" i="88"/>
  <c r="M48" i="88" s="1"/>
  <c r="L47" i="88"/>
  <c r="M47" i="88" s="1"/>
  <c r="L46" i="88"/>
  <c r="M46" i="88" s="1"/>
  <c r="L45" i="88"/>
  <c r="L44" i="88"/>
  <c r="L43" i="88"/>
  <c r="M43" i="88" s="1"/>
  <c r="L42" i="88"/>
  <c r="M42" i="88" s="1"/>
  <c r="L41" i="88"/>
  <c r="M41" i="88" s="1"/>
  <c r="L40" i="88"/>
  <c r="M40" i="88" s="1"/>
  <c r="L39" i="88"/>
  <c r="M39" i="88" s="1"/>
  <c r="L38" i="88"/>
  <c r="M38" i="88" s="1"/>
  <c r="L37" i="88"/>
  <c r="M37" i="88" s="1"/>
  <c r="L36" i="88"/>
  <c r="L35" i="88"/>
  <c r="M35" i="88" s="1"/>
  <c r="L34" i="88"/>
  <c r="M34" i="88" s="1"/>
  <c r="L33" i="88"/>
  <c r="M33" i="88" s="1"/>
  <c r="L32" i="88"/>
  <c r="L31" i="88"/>
  <c r="M31" i="88" s="1"/>
  <c r="L30" i="88"/>
  <c r="M30" i="88" s="1"/>
  <c r="L29" i="88"/>
  <c r="M29" i="88" s="1"/>
  <c r="L28" i="88"/>
  <c r="L27" i="88"/>
  <c r="M27" i="88" s="1"/>
  <c r="L26" i="88"/>
  <c r="M26" i="88" s="1"/>
  <c r="L25" i="88"/>
  <c r="M25" i="88" s="1"/>
  <c r="L24" i="88"/>
  <c r="M24" i="88" s="1"/>
  <c r="L23" i="88"/>
  <c r="M23" i="88" s="1"/>
  <c r="L22" i="88"/>
  <c r="M22" i="88" s="1"/>
  <c r="L21" i="88"/>
  <c r="M21" i="88" s="1"/>
  <c r="L20" i="88"/>
  <c r="M20" i="88" s="1"/>
  <c r="L19" i="88"/>
  <c r="M19" i="88" s="1"/>
  <c r="L18" i="88"/>
  <c r="M18" i="88" s="1"/>
  <c r="L17" i="88"/>
  <c r="M17" i="88" s="1"/>
  <c r="L16" i="88"/>
  <c r="M16" i="88" s="1"/>
  <c r="L15" i="88"/>
  <c r="M15" i="88" s="1"/>
  <c r="L14" i="88"/>
  <c r="M14" i="88" s="1"/>
  <c r="L13" i="88"/>
  <c r="M13" i="88" s="1"/>
  <c r="L12" i="88"/>
  <c r="M12" i="88" s="1"/>
  <c r="L11" i="88"/>
  <c r="M11" i="88" s="1"/>
  <c r="L10" i="88"/>
  <c r="M10" i="88" s="1"/>
  <c r="L9" i="88"/>
  <c r="M9" i="88" s="1"/>
  <c r="L8" i="88"/>
  <c r="M8" i="88" s="1"/>
  <c r="L7" i="88"/>
  <c r="M7" i="88" s="1"/>
  <c r="L6" i="88"/>
  <c r="M6" i="88" s="1"/>
  <c r="L5" i="88"/>
  <c r="L4" i="88"/>
  <c r="M4" i="88" s="1"/>
  <c r="L498" i="90"/>
  <c r="M498" i="90" s="1"/>
  <c r="L497" i="90"/>
  <c r="M497" i="90" s="1"/>
  <c r="L496" i="90"/>
  <c r="M496" i="90" s="1"/>
  <c r="L495" i="90"/>
  <c r="L494" i="90"/>
  <c r="M494" i="90" s="1"/>
  <c r="L493" i="90"/>
  <c r="M493" i="90" s="1"/>
  <c r="L492" i="90"/>
  <c r="M492" i="90" s="1"/>
  <c r="L491" i="90"/>
  <c r="M491" i="90" s="1"/>
  <c r="L490" i="90"/>
  <c r="M490" i="90" s="1"/>
  <c r="L489" i="90"/>
  <c r="M489" i="90" s="1"/>
  <c r="L488" i="90"/>
  <c r="M488" i="90" s="1"/>
  <c r="L487" i="90"/>
  <c r="M487" i="90" s="1"/>
  <c r="L486" i="90"/>
  <c r="M486" i="90" s="1"/>
  <c r="L485" i="90"/>
  <c r="M485" i="90" s="1"/>
  <c r="L484" i="90"/>
  <c r="M484" i="90" s="1"/>
  <c r="L483" i="90"/>
  <c r="L482" i="90"/>
  <c r="M482" i="90" s="1"/>
  <c r="L481" i="90"/>
  <c r="M481" i="90" s="1"/>
  <c r="L480" i="90"/>
  <c r="M480" i="90" s="1"/>
  <c r="L479" i="90"/>
  <c r="L478" i="90"/>
  <c r="M478" i="90" s="1"/>
  <c r="L477" i="90"/>
  <c r="M477" i="90" s="1"/>
  <c r="L476" i="90"/>
  <c r="M476" i="90" s="1"/>
  <c r="L475" i="90"/>
  <c r="L474" i="90"/>
  <c r="M474" i="90" s="1"/>
  <c r="L473" i="90"/>
  <c r="M473" i="90" s="1"/>
  <c r="L472" i="90"/>
  <c r="L471" i="90"/>
  <c r="M471" i="90" s="1"/>
  <c r="L470" i="90"/>
  <c r="M470" i="90" s="1"/>
  <c r="L469" i="90"/>
  <c r="M469" i="90" s="1"/>
  <c r="L468" i="90"/>
  <c r="M468" i="90" s="1"/>
  <c r="L467" i="90"/>
  <c r="L466" i="90"/>
  <c r="M466" i="90" s="1"/>
  <c r="L465" i="90"/>
  <c r="M465" i="90" s="1"/>
  <c r="L464" i="90"/>
  <c r="M464" i="90" s="1"/>
  <c r="L463" i="90"/>
  <c r="L462" i="90"/>
  <c r="M462" i="90" s="1"/>
  <c r="L461" i="90"/>
  <c r="M461" i="90" s="1"/>
  <c r="L460" i="90"/>
  <c r="M460" i="90" s="1"/>
  <c r="L459" i="90"/>
  <c r="L458" i="90"/>
  <c r="M458" i="90" s="1"/>
  <c r="L457" i="90"/>
  <c r="M457" i="90" s="1"/>
  <c r="L456" i="90"/>
  <c r="M456" i="90" s="1"/>
  <c r="L455" i="90"/>
  <c r="M455" i="90" s="1"/>
  <c r="L454" i="90"/>
  <c r="M454" i="90" s="1"/>
  <c r="L453" i="90"/>
  <c r="M453" i="90" s="1"/>
  <c r="L452" i="90"/>
  <c r="M452" i="90" s="1"/>
  <c r="L451" i="90"/>
  <c r="L450" i="90"/>
  <c r="M450" i="90" s="1"/>
  <c r="L449" i="90"/>
  <c r="M449" i="90" s="1"/>
  <c r="L448" i="90"/>
  <c r="M448" i="90" s="1"/>
  <c r="L447" i="90"/>
  <c r="M447" i="90" s="1"/>
  <c r="L446" i="90"/>
  <c r="M446" i="90" s="1"/>
  <c r="L445" i="90"/>
  <c r="M445" i="90" s="1"/>
  <c r="L444" i="90"/>
  <c r="M444" i="90" s="1"/>
  <c r="L443" i="90"/>
  <c r="L442" i="90"/>
  <c r="M442" i="90" s="1"/>
  <c r="L441" i="90"/>
  <c r="M441" i="90" s="1"/>
  <c r="L440" i="90"/>
  <c r="M440" i="90" s="1"/>
  <c r="L439" i="90"/>
  <c r="L438" i="90"/>
  <c r="M438" i="90" s="1"/>
  <c r="L437" i="90"/>
  <c r="M437" i="90" s="1"/>
  <c r="L436" i="90"/>
  <c r="L435" i="90"/>
  <c r="L434" i="90"/>
  <c r="M434" i="90" s="1"/>
  <c r="L433" i="90"/>
  <c r="M433" i="90" s="1"/>
  <c r="L432" i="90"/>
  <c r="M432" i="90" s="1"/>
  <c r="L431" i="90"/>
  <c r="L430" i="90"/>
  <c r="M430" i="90" s="1"/>
  <c r="L429" i="90"/>
  <c r="M429" i="90" s="1"/>
  <c r="L428" i="90"/>
  <c r="M428" i="90" s="1"/>
  <c r="L427" i="90"/>
  <c r="M427" i="90" s="1"/>
  <c r="L426" i="90"/>
  <c r="M426" i="90" s="1"/>
  <c r="L425" i="90"/>
  <c r="M425" i="90" s="1"/>
  <c r="L424" i="90"/>
  <c r="M424" i="90" s="1"/>
  <c r="L423" i="90"/>
  <c r="L422" i="90"/>
  <c r="M422" i="90" s="1"/>
  <c r="L421" i="90"/>
  <c r="M421" i="90" s="1"/>
  <c r="L420" i="90"/>
  <c r="L419" i="90"/>
  <c r="L418" i="90"/>
  <c r="M418" i="90" s="1"/>
  <c r="L417" i="90"/>
  <c r="M417" i="90" s="1"/>
  <c r="L416" i="90"/>
  <c r="M416" i="90" s="1"/>
  <c r="L415" i="90"/>
  <c r="L414" i="90"/>
  <c r="M414" i="90" s="1"/>
  <c r="L413" i="90"/>
  <c r="M413" i="90" s="1"/>
  <c r="L412" i="90"/>
  <c r="M412" i="90" s="1"/>
  <c r="L411" i="90"/>
  <c r="M411" i="90" s="1"/>
  <c r="L410" i="90"/>
  <c r="M410" i="90" s="1"/>
  <c r="L409" i="90"/>
  <c r="M409" i="90" s="1"/>
  <c r="L408" i="90"/>
  <c r="M408" i="90" s="1"/>
  <c r="L407" i="90"/>
  <c r="L406" i="90"/>
  <c r="M406" i="90" s="1"/>
  <c r="L405" i="90"/>
  <c r="M405" i="90" s="1"/>
  <c r="L404" i="90"/>
  <c r="M404" i="90" s="1"/>
  <c r="L403" i="90"/>
  <c r="L402" i="90"/>
  <c r="M402" i="90" s="1"/>
  <c r="L401" i="90"/>
  <c r="M401" i="90" s="1"/>
  <c r="L400" i="90"/>
  <c r="M400" i="90" s="1"/>
  <c r="L399" i="90"/>
  <c r="L398" i="90"/>
  <c r="M398" i="90" s="1"/>
  <c r="L397" i="90"/>
  <c r="M397" i="90" s="1"/>
  <c r="L396" i="90"/>
  <c r="M396" i="90" s="1"/>
  <c r="L395" i="90"/>
  <c r="M395" i="90" s="1"/>
  <c r="L394" i="90"/>
  <c r="M394" i="90" s="1"/>
  <c r="L393" i="90"/>
  <c r="M393" i="90" s="1"/>
  <c r="L392" i="90"/>
  <c r="M392" i="90" s="1"/>
  <c r="L391" i="90"/>
  <c r="L390" i="90"/>
  <c r="M390" i="90" s="1"/>
  <c r="L389" i="90"/>
  <c r="M389" i="90" s="1"/>
  <c r="L388" i="90"/>
  <c r="M388" i="90" s="1"/>
  <c r="L387" i="90"/>
  <c r="M387" i="90" s="1"/>
  <c r="L386" i="90"/>
  <c r="M386" i="90" s="1"/>
  <c r="L385" i="90"/>
  <c r="M385" i="90" s="1"/>
  <c r="L384" i="90"/>
  <c r="M384" i="90" s="1"/>
  <c r="L383" i="90"/>
  <c r="M383" i="90" s="1"/>
  <c r="L382" i="90"/>
  <c r="M382" i="90" s="1"/>
  <c r="L381" i="90"/>
  <c r="M381" i="90" s="1"/>
  <c r="L380" i="90"/>
  <c r="M380" i="90" s="1"/>
  <c r="L379" i="90"/>
  <c r="M379" i="90" s="1"/>
  <c r="L378" i="90"/>
  <c r="M378" i="90" s="1"/>
  <c r="L377" i="90"/>
  <c r="M377" i="90" s="1"/>
  <c r="L376" i="90"/>
  <c r="M376" i="90" s="1"/>
  <c r="L375" i="90"/>
  <c r="L374" i="90"/>
  <c r="M374" i="90" s="1"/>
  <c r="L373" i="90"/>
  <c r="M373" i="90" s="1"/>
  <c r="L372" i="90"/>
  <c r="M372" i="90" s="1"/>
  <c r="L371" i="90"/>
  <c r="L370" i="90"/>
  <c r="M370" i="90" s="1"/>
  <c r="L369" i="90"/>
  <c r="M369" i="90" s="1"/>
  <c r="L368" i="90"/>
  <c r="M368" i="90" s="1"/>
  <c r="L367" i="90"/>
  <c r="M367" i="90" s="1"/>
  <c r="L366" i="90"/>
  <c r="M366" i="90" s="1"/>
  <c r="L365" i="90"/>
  <c r="M365" i="90" s="1"/>
  <c r="L364" i="90"/>
  <c r="M364" i="90" s="1"/>
  <c r="L363" i="90"/>
  <c r="M363" i="90" s="1"/>
  <c r="L362" i="90"/>
  <c r="M362" i="90" s="1"/>
  <c r="L361" i="90"/>
  <c r="M361" i="90" s="1"/>
  <c r="L360" i="90"/>
  <c r="M360" i="90" s="1"/>
  <c r="L359" i="90"/>
  <c r="L358" i="90"/>
  <c r="M358" i="90" s="1"/>
  <c r="L357" i="90"/>
  <c r="M357" i="90" s="1"/>
  <c r="L356" i="90"/>
  <c r="M356" i="90" s="1"/>
  <c r="L355" i="90"/>
  <c r="L354" i="90"/>
  <c r="M354" i="90" s="1"/>
  <c r="L353" i="90"/>
  <c r="M353" i="90" s="1"/>
  <c r="L352" i="90"/>
  <c r="M352" i="90" s="1"/>
  <c r="L351" i="90"/>
  <c r="M351" i="90" s="1"/>
  <c r="L350" i="90"/>
  <c r="M350" i="90" s="1"/>
  <c r="L349" i="90"/>
  <c r="M349" i="90" s="1"/>
  <c r="L348" i="90"/>
  <c r="M348" i="90" s="1"/>
  <c r="L347" i="90"/>
  <c r="M347" i="90" s="1"/>
  <c r="L346" i="90"/>
  <c r="M346" i="90" s="1"/>
  <c r="L345" i="90"/>
  <c r="M345" i="90" s="1"/>
  <c r="L344" i="90"/>
  <c r="M344" i="90" s="1"/>
  <c r="L343" i="90"/>
  <c r="M343" i="90" s="1"/>
  <c r="L342" i="90"/>
  <c r="M342" i="90" s="1"/>
  <c r="L341" i="90"/>
  <c r="M341" i="90" s="1"/>
  <c r="L340" i="90"/>
  <c r="M340" i="90" s="1"/>
  <c r="L339" i="90"/>
  <c r="L338" i="90"/>
  <c r="M338" i="90" s="1"/>
  <c r="L337" i="90"/>
  <c r="M337" i="90" s="1"/>
  <c r="L336" i="90"/>
  <c r="M336" i="90" s="1"/>
  <c r="L335" i="90"/>
  <c r="M335" i="90" s="1"/>
  <c r="L334" i="90"/>
  <c r="M334" i="90" s="1"/>
  <c r="L333" i="90"/>
  <c r="M333" i="90" s="1"/>
  <c r="L332" i="90"/>
  <c r="M332" i="90" s="1"/>
  <c r="L331" i="90"/>
  <c r="M331" i="90" s="1"/>
  <c r="L330" i="90"/>
  <c r="M330" i="90" s="1"/>
  <c r="L329" i="90"/>
  <c r="M329" i="90" s="1"/>
  <c r="L328" i="90"/>
  <c r="M328" i="90" s="1"/>
  <c r="L327" i="90"/>
  <c r="M327" i="90" s="1"/>
  <c r="L326" i="90"/>
  <c r="M326" i="90" s="1"/>
  <c r="L325" i="90"/>
  <c r="M325" i="90" s="1"/>
  <c r="L324" i="90"/>
  <c r="M324" i="90" s="1"/>
  <c r="L323" i="90"/>
  <c r="M323" i="90" s="1"/>
  <c r="L322" i="90"/>
  <c r="M322" i="90" s="1"/>
  <c r="L321" i="90"/>
  <c r="M321" i="90" s="1"/>
  <c r="L320" i="90"/>
  <c r="M320" i="90" s="1"/>
  <c r="L319" i="90"/>
  <c r="M319" i="90" s="1"/>
  <c r="L318" i="90"/>
  <c r="M318" i="90" s="1"/>
  <c r="L317" i="90"/>
  <c r="M317" i="90" s="1"/>
  <c r="L316" i="90"/>
  <c r="M316" i="90" s="1"/>
  <c r="L315" i="90"/>
  <c r="M315" i="90" s="1"/>
  <c r="L314" i="90"/>
  <c r="M314" i="90" s="1"/>
  <c r="L313" i="90"/>
  <c r="M313" i="90" s="1"/>
  <c r="L312" i="90"/>
  <c r="M312" i="90" s="1"/>
  <c r="L311" i="90"/>
  <c r="M311" i="90" s="1"/>
  <c r="L310" i="90"/>
  <c r="M310" i="90" s="1"/>
  <c r="L309" i="90"/>
  <c r="M309" i="90" s="1"/>
  <c r="L308" i="90"/>
  <c r="M308" i="90" s="1"/>
  <c r="L307" i="90"/>
  <c r="L306" i="90"/>
  <c r="M306" i="90" s="1"/>
  <c r="L305" i="90"/>
  <c r="M305" i="90" s="1"/>
  <c r="L304" i="90"/>
  <c r="M304" i="90" s="1"/>
  <c r="L303" i="90"/>
  <c r="M303" i="90" s="1"/>
  <c r="L302" i="90"/>
  <c r="M302" i="90" s="1"/>
  <c r="L301" i="90"/>
  <c r="M301" i="90" s="1"/>
  <c r="L300" i="90"/>
  <c r="M300" i="90" s="1"/>
  <c r="L299" i="90"/>
  <c r="M299" i="90" s="1"/>
  <c r="L298" i="90"/>
  <c r="M298" i="90" s="1"/>
  <c r="L297" i="90"/>
  <c r="M297" i="90" s="1"/>
  <c r="L296" i="90"/>
  <c r="M296" i="90" s="1"/>
  <c r="L295" i="90"/>
  <c r="L294" i="90"/>
  <c r="M294" i="90" s="1"/>
  <c r="L293" i="90"/>
  <c r="M293" i="90" s="1"/>
  <c r="L292" i="90"/>
  <c r="M292" i="90" s="1"/>
  <c r="L291" i="90"/>
  <c r="L290" i="90"/>
  <c r="M290" i="90" s="1"/>
  <c r="L289" i="90"/>
  <c r="M289" i="90" s="1"/>
  <c r="L288" i="90"/>
  <c r="M288" i="90" s="1"/>
  <c r="L287" i="90"/>
  <c r="M287" i="90" s="1"/>
  <c r="L286" i="90"/>
  <c r="M286" i="90" s="1"/>
  <c r="L285" i="90"/>
  <c r="M285" i="90" s="1"/>
  <c r="L284" i="90"/>
  <c r="M284" i="90" s="1"/>
  <c r="L283" i="90"/>
  <c r="M283" i="90" s="1"/>
  <c r="L282" i="90"/>
  <c r="M282" i="90" s="1"/>
  <c r="L281" i="90"/>
  <c r="M281" i="90" s="1"/>
  <c r="L280" i="90"/>
  <c r="M280" i="90" s="1"/>
  <c r="L279" i="90"/>
  <c r="L278" i="90"/>
  <c r="M278" i="90" s="1"/>
  <c r="L277" i="90"/>
  <c r="M277" i="90" s="1"/>
  <c r="L276" i="90"/>
  <c r="M276" i="90" s="1"/>
  <c r="L275" i="90"/>
  <c r="M275" i="90" s="1"/>
  <c r="L274" i="90"/>
  <c r="M274" i="90" s="1"/>
  <c r="L273" i="90"/>
  <c r="M273" i="90" s="1"/>
  <c r="L272" i="90"/>
  <c r="M272" i="90" s="1"/>
  <c r="L271" i="90"/>
  <c r="M271" i="90" s="1"/>
  <c r="L270" i="90"/>
  <c r="M270" i="90" s="1"/>
  <c r="L269" i="90"/>
  <c r="M269" i="90" s="1"/>
  <c r="L268" i="90"/>
  <c r="M268" i="90" s="1"/>
  <c r="L267" i="90"/>
  <c r="M267" i="90" s="1"/>
  <c r="L266" i="90"/>
  <c r="M266" i="90" s="1"/>
  <c r="L265" i="90"/>
  <c r="M265" i="90" s="1"/>
  <c r="L264" i="90"/>
  <c r="M264" i="90" s="1"/>
  <c r="L263" i="90"/>
  <c r="L262" i="90"/>
  <c r="M262" i="90" s="1"/>
  <c r="L261" i="90"/>
  <c r="M261" i="90" s="1"/>
  <c r="L260" i="90"/>
  <c r="M260" i="90" s="1"/>
  <c r="L259" i="90"/>
  <c r="L258" i="90"/>
  <c r="M258" i="90" s="1"/>
  <c r="L257" i="90"/>
  <c r="M257" i="90" s="1"/>
  <c r="L256" i="90"/>
  <c r="M256" i="90" s="1"/>
  <c r="L255" i="90"/>
  <c r="M255" i="90" s="1"/>
  <c r="L254" i="90"/>
  <c r="M254" i="90" s="1"/>
  <c r="L253" i="90"/>
  <c r="M253" i="90" s="1"/>
  <c r="L252" i="90"/>
  <c r="M252" i="90" s="1"/>
  <c r="L251" i="90"/>
  <c r="M251" i="90" s="1"/>
  <c r="L250" i="90"/>
  <c r="M250" i="90" s="1"/>
  <c r="L249" i="90"/>
  <c r="M249" i="90" s="1"/>
  <c r="L248" i="90"/>
  <c r="M248" i="90" s="1"/>
  <c r="L247" i="90"/>
  <c r="L246" i="90"/>
  <c r="M246" i="90" s="1"/>
  <c r="L245" i="90"/>
  <c r="M245" i="90" s="1"/>
  <c r="L244" i="90"/>
  <c r="M244" i="90" s="1"/>
  <c r="L243" i="90"/>
  <c r="M243" i="90" s="1"/>
  <c r="L242" i="90"/>
  <c r="M242" i="90" s="1"/>
  <c r="L241" i="90"/>
  <c r="M241" i="90" s="1"/>
  <c r="L240" i="90"/>
  <c r="M240" i="90" s="1"/>
  <c r="L239" i="90"/>
  <c r="M239" i="90" s="1"/>
  <c r="L238" i="90"/>
  <c r="M238" i="90" s="1"/>
  <c r="L237" i="90"/>
  <c r="M237" i="90" s="1"/>
  <c r="L236" i="90"/>
  <c r="M236" i="90" s="1"/>
  <c r="L235" i="90"/>
  <c r="M235" i="90" s="1"/>
  <c r="L234" i="90"/>
  <c r="M234" i="90" s="1"/>
  <c r="L233" i="90"/>
  <c r="M233" i="90" s="1"/>
  <c r="L232" i="90"/>
  <c r="M232" i="90" s="1"/>
  <c r="L231" i="90"/>
  <c r="L230" i="90"/>
  <c r="M230" i="90" s="1"/>
  <c r="L229" i="90"/>
  <c r="M229" i="90" s="1"/>
  <c r="L228" i="90"/>
  <c r="M228" i="90" s="1"/>
  <c r="L227" i="90"/>
  <c r="M227" i="90" s="1"/>
  <c r="L226" i="90"/>
  <c r="M226" i="90" s="1"/>
  <c r="L225" i="90"/>
  <c r="M225" i="90" s="1"/>
  <c r="L224" i="90"/>
  <c r="M224" i="90" s="1"/>
  <c r="L223" i="90"/>
  <c r="M223" i="90" s="1"/>
  <c r="L222" i="90"/>
  <c r="M222" i="90" s="1"/>
  <c r="L221" i="90"/>
  <c r="M221" i="90" s="1"/>
  <c r="L220" i="90"/>
  <c r="M220" i="90" s="1"/>
  <c r="L219" i="90"/>
  <c r="M219" i="90" s="1"/>
  <c r="L218" i="90"/>
  <c r="M218" i="90" s="1"/>
  <c r="L217" i="90"/>
  <c r="M217" i="90" s="1"/>
  <c r="L216" i="90"/>
  <c r="M216" i="90" s="1"/>
  <c r="L215" i="90"/>
  <c r="M215" i="90" s="1"/>
  <c r="L214" i="90"/>
  <c r="M214" i="90" s="1"/>
  <c r="L213" i="90"/>
  <c r="M213" i="90" s="1"/>
  <c r="L212" i="90"/>
  <c r="M212" i="90" s="1"/>
  <c r="L211" i="90"/>
  <c r="M211" i="90" s="1"/>
  <c r="L210" i="90"/>
  <c r="M210" i="90" s="1"/>
  <c r="L209" i="90"/>
  <c r="M209" i="90" s="1"/>
  <c r="L208" i="90"/>
  <c r="M208" i="90" s="1"/>
  <c r="L207" i="90"/>
  <c r="M207" i="90" s="1"/>
  <c r="L206" i="90"/>
  <c r="M206" i="90" s="1"/>
  <c r="L205" i="90"/>
  <c r="M205" i="90" s="1"/>
  <c r="L204" i="90"/>
  <c r="M204" i="90" s="1"/>
  <c r="L203" i="90"/>
  <c r="M203" i="90" s="1"/>
  <c r="L202" i="90"/>
  <c r="M202" i="90" s="1"/>
  <c r="L201" i="90"/>
  <c r="M201" i="90" s="1"/>
  <c r="L200" i="90"/>
  <c r="M200" i="90" s="1"/>
  <c r="L199" i="90"/>
  <c r="M199" i="90" s="1"/>
  <c r="L198" i="90"/>
  <c r="M198" i="90" s="1"/>
  <c r="L197" i="90"/>
  <c r="M197" i="90" s="1"/>
  <c r="L196" i="90"/>
  <c r="M196" i="90" s="1"/>
  <c r="L195" i="90"/>
  <c r="M195" i="90" s="1"/>
  <c r="L194" i="90"/>
  <c r="M194" i="90" s="1"/>
  <c r="L193" i="90"/>
  <c r="M193" i="90" s="1"/>
  <c r="L192" i="90"/>
  <c r="M192" i="90" s="1"/>
  <c r="L191" i="90"/>
  <c r="M191" i="90" s="1"/>
  <c r="L190" i="90"/>
  <c r="M190" i="90" s="1"/>
  <c r="L189" i="90"/>
  <c r="M189" i="90" s="1"/>
  <c r="L188" i="90"/>
  <c r="M188" i="90" s="1"/>
  <c r="L187" i="90"/>
  <c r="M187" i="90" s="1"/>
  <c r="L186" i="90"/>
  <c r="M186" i="90" s="1"/>
  <c r="L185" i="90"/>
  <c r="M185" i="90" s="1"/>
  <c r="L184" i="90"/>
  <c r="M184" i="90" s="1"/>
  <c r="L183" i="90"/>
  <c r="M183" i="90" s="1"/>
  <c r="L182" i="90"/>
  <c r="M182" i="90" s="1"/>
  <c r="L181" i="90"/>
  <c r="M181" i="90" s="1"/>
  <c r="L180" i="90"/>
  <c r="M180" i="90" s="1"/>
  <c r="L179" i="90"/>
  <c r="M179" i="90" s="1"/>
  <c r="L178" i="90"/>
  <c r="M178" i="90" s="1"/>
  <c r="L177" i="90"/>
  <c r="M177" i="90" s="1"/>
  <c r="L176" i="90"/>
  <c r="M176" i="90" s="1"/>
  <c r="L175" i="90"/>
  <c r="M175" i="90" s="1"/>
  <c r="L174" i="90"/>
  <c r="M174" i="90" s="1"/>
  <c r="L173" i="90"/>
  <c r="M173" i="90" s="1"/>
  <c r="L172" i="90"/>
  <c r="M172" i="90" s="1"/>
  <c r="L171" i="90"/>
  <c r="M171" i="90" s="1"/>
  <c r="L170" i="90"/>
  <c r="M170" i="90" s="1"/>
  <c r="L169" i="90"/>
  <c r="M169" i="90" s="1"/>
  <c r="L168" i="90"/>
  <c r="M168" i="90" s="1"/>
  <c r="L167" i="90"/>
  <c r="L166" i="90"/>
  <c r="M166" i="90" s="1"/>
  <c r="L165" i="90"/>
  <c r="M165" i="90" s="1"/>
  <c r="L164" i="90"/>
  <c r="M164" i="90" s="1"/>
  <c r="L163" i="90"/>
  <c r="M163" i="90" s="1"/>
  <c r="L162" i="90"/>
  <c r="M162" i="90" s="1"/>
  <c r="L161" i="90"/>
  <c r="M161" i="90" s="1"/>
  <c r="L160" i="90"/>
  <c r="M160" i="90" s="1"/>
  <c r="L159" i="90"/>
  <c r="M159" i="90" s="1"/>
  <c r="L158" i="90"/>
  <c r="M158" i="90" s="1"/>
  <c r="L157" i="90"/>
  <c r="M157" i="90" s="1"/>
  <c r="L156" i="90"/>
  <c r="M156" i="90" s="1"/>
  <c r="L155" i="90"/>
  <c r="M155" i="90" s="1"/>
  <c r="L154" i="90"/>
  <c r="M154" i="90" s="1"/>
  <c r="L153" i="90"/>
  <c r="M153" i="90" s="1"/>
  <c r="L152" i="90"/>
  <c r="M152" i="90" s="1"/>
  <c r="L151" i="90"/>
  <c r="M151" i="90" s="1"/>
  <c r="L150" i="90"/>
  <c r="M150" i="90" s="1"/>
  <c r="L149" i="90"/>
  <c r="M149" i="90" s="1"/>
  <c r="L148" i="90"/>
  <c r="M148" i="90" s="1"/>
  <c r="L147" i="90"/>
  <c r="L146" i="90"/>
  <c r="M146" i="90" s="1"/>
  <c r="L145" i="90"/>
  <c r="M145" i="90" s="1"/>
  <c r="L144" i="90"/>
  <c r="M144" i="90" s="1"/>
  <c r="L143" i="90"/>
  <c r="M143" i="90" s="1"/>
  <c r="L142" i="90"/>
  <c r="M142" i="90" s="1"/>
  <c r="L141" i="90"/>
  <c r="M141" i="90" s="1"/>
  <c r="L140" i="90"/>
  <c r="M140" i="90" s="1"/>
  <c r="L139" i="90"/>
  <c r="M139" i="90" s="1"/>
  <c r="L138" i="90"/>
  <c r="M138" i="90" s="1"/>
  <c r="L137" i="90"/>
  <c r="M137" i="90" s="1"/>
  <c r="L136" i="90"/>
  <c r="M136" i="90" s="1"/>
  <c r="L135" i="90"/>
  <c r="M135" i="90" s="1"/>
  <c r="L134" i="90"/>
  <c r="M134" i="90" s="1"/>
  <c r="L133" i="90"/>
  <c r="M133" i="90" s="1"/>
  <c r="L132" i="90"/>
  <c r="M132" i="90" s="1"/>
  <c r="L131" i="90"/>
  <c r="M131" i="90" s="1"/>
  <c r="L130" i="90"/>
  <c r="M130" i="90" s="1"/>
  <c r="L129" i="90"/>
  <c r="M129" i="90" s="1"/>
  <c r="L128" i="90"/>
  <c r="M128" i="90" s="1"/>
  <c r="L127" i="90"/>
  <c r="M127" i="90" s="1"/>
  <c r="L126" i="90"/>
  <c r="M126" i="90" s="1"/>
  <c r="L125" i="90"/>
  <c r="M125" i="90" s="1"/>
  <c r="L124" i="90"/>
  <c r="M124" i="90" s="1"/>
  <c r="L123" i="90"/>
  <c r="M123" i="90" s="1"/>
  <c r="L122" i="90"/>
  <c r="M122" i="90" s="1"/>
  <c r="L121" i="90"/>
  <c r="M121" i="90" s="1"/>
  <c r="L120" i="90"/>
  <c r="M120" i="90" s="1"/>
  <c r="L119" i="90"/>
  <c r="L118" i="90"/>
  <c r="M118" i="90" s="1"/>
  <c r="L117" i="90"/>
  <c r="M117" i="90" s="1"/>
  <c r="L116" i="90"/>
  <c r="M116" i="90" s="1"/>
  <c r="L115" i="90"/>
  <c r="M115" i="90" s="1"/>
  <c r="L114" i="90"/>
  <c r="M114" i="90" s="1"/>
  <c r="L113" i="90"/>
  <c r="M113" i="90" s="1"/>
  <c r="L112" i="90"/>
  <c r="M112" i="90" s="1"/>
  <c r="L111" i="90"/>
  <c r="M111" i="90" s="1"/>
  <c r="L110" i="90"/>
  <c r="M110" i="90" s="1"/>
  <c r="L109" i="90"/>
  <c r="M109" i="90" s="1"/>
  <c r="L108" i="90"/>
  <c r="M108" i="90" s="1"/>
  <c r="L107" i="90"/>
  <c r="M107" i="90" s="1"/>
  <c r="L106" i="90"/>
  <c r="M106" i="90" s="1"/>
  <c r="L105" i="90"/>
  <c r="M105" i="90" s="1"/>
  <c r="L104" i="90"/>
  <c r="M104" i="90" s="1"/>
  <c r="L103" i="90"/>
  <c r="M103" i="90" s="1"/>
  <c r="L102" i="90"/>
  <c r="M102" i="90" s="1"/>
  <c r="L101" i="90"/>
  <c r="M101" i="90" s="1"/>
  <c r="L100" i="90"/>
  <c r="M100" i="90" s="1"/>
  <c r="L99" i="90"/>
  <c r="L98" i="90"/>
  <c r="M98" i="90" s="1"/>
  <c r="L97" i="90"/>
  <c r="M97" i="90" s="1"/>
  <c r="L96" i="90"/>
  <c r="M96" i="90" s="1"/>
  <c r="L95" i="90"/>
  <c r="M95" i="90" s="1"/>
  <c r="L94" i="90"/>
  <c r="M94" i="90" s="1"/>
  <c r="L93" i="90"/>
  <c r="M93" i="90" s="1"/>
  <c r="L92" i="90"/>
  <c r="M92" i="90" s="1"/>
  <c r="L91" i="90"/>
  <c r="M91" i="90" s="1"/>
  <c r="L90" i="90"/>
  <c r="M90" i="90" s="1"/>
  <c r="L89" i="90"/>
  <c r="M89" i="90" s="1"/>
  <c r="L88" i="90"/>
  <c r="M88" i="90" s="1"/>
  <c r="L87" i="90"/>
  <c r="L86" i="90"/>
  <c r="M86" i="90" s="1"/>
  <c r="L85" i="90"/>
  <c r="M85" i="90" s="1"/>
  <c r="L84" i="90"/>
  <c r="L83" i="90"/>
  <c r="M83" i="90" s="1"/>
  <c r="L82" i="90"/>
  <c r="M82" i="90" s="1"/>
  <c r="L81" i="90"/>
  <c r="M81" i="90" s="1"/>
  <c r="L80" i="90"/>
  <c r="M80" i="90" s="1"/>
  <c r="L79" i="90"/>
  <c r="M79" i="90" s="1"/>
  <c r="L78" i="90"/>
  <c r="M78" i="90" s="1"/>
  <c r="L77" i="90"/>
  <c r="M77" i="90" s="1"/>
  <c r="L76" i="90"/>
  <c r="M76" i="90" s="1"/>
  <c r="L75" i="90"/>
  <c r="M75" i="90" s="1"/>
  <c r="L74" i="90"/>
  <c r="M74" i="90" s="1"/>
  <c r="L73" i="90"/>
  <c r="M73" i="90" s="1"/>
  <c r="L72" i="90"/>
  <c r="M72" i="90" s="1"/>
  <c r="L71" i="90"/>
  <c r="L70" i="90"/>
  <c r="M70" i="90" s="1"/>
  <c r="L69" i="90"/>
  <c r="M69" i="90" s="1"/>
  <c r="L68" i="90"/>
  <c r="M68" i="90" s="1"/>
  <c r="L67" i="90"/>
  <c r="M67" i="90" s="1"/>
  <c r="L66" i="90"/>
  <c r="M66" i="90" s="1"/>
  <c r="L65" i="90"/>
  <c r="M65" i="90" s="1"/>
  <c r="L64" i="90"/>
  <c r="M64" i="90" s="1"/>
  <c r="L63" i="90"/>
  <c r="M63" i="90" s="1"/>
  <c r="L62" i="90"/>
  <c r="M62" i="90" s="1"/>
  <c r="L61" i="90"/>
  <c r="M61" i="90" s="1"/>
  <c r="L60" i="90"/>
  <c r="M60" i="90" s="1"/>
  <c r="L59" i="90"/>
  <c r="M59" i="90" s="1"/>
  <c r="L58" i="90"/>
  <c r="M58" i="90" s="1"/>
  <c r="L57" i="90"/>
  <c r="M57" i="90" s="1"/>
  <c r="L56" i="90"/>
  <c r="M56" i="90" s="1"/>
  <c r="L55" i="90"/>
  <c r="M55" i="90" s="1"/>
  <c r="L54" i="90"/>
  <c r="M54" i="90" s="1"/>
  <c r="L53" i="90"/>
  <c r="M53" i="90" s="1"/>
  <c r="L52" i="90"/>
  <c r="M52" i="90" s="1"/>
  <c r="L51" i="90"/>
  <c r="M51" i="90" s="1"/>
  <c r="L50" i="90"/>
  <c r="M50" i="90" s="1"/>
  <c r="L49" i="90"/>
  <c r="M49" i="90" s="1"/>
  <c r="L48" i="90"/>
  <c r="M48" i="90" s="1"/>
  <c r="L47" i="90"/>
  <c r="M47" i="90" s="1"/>
  <c r="L46" i="90"/>
  <c r="M46" i="90" s="1"/>
  <c r="L45" i="90"/>
  <c r="M45" i="90" s="1"/>
  <c r="L44" i="90"/>
  <c r="M44" i="90" s="1"/>
  <c r="L43" i="90"/>
  <c r="M43" i="90" s="1"/>
  <c r="L42" i="90"/>
  <c r="M42" i="90" s="1"/>
  <c r="L41" i="90"/>
  <c r="M41" i="90" s="1"/>
  <c r="L40" i="90"/>
  <c r="M40" i="90" s="1"/>
  <c r="L39" i="90"/>
  <c r="M39" i="90" s="1"/>
  <c r="L38" i="90"/>
  <c r="M38" i="90" s="1"/>
  <c r="L37" i="90"/>
  <c r="M37" i="90" s="1"/>
  <c r="L36" i="90"/>
  <c r="M36" i="90" s="1"/>
  <c r="L35" i="90"/>
  <c r="L34" i="90"/>
  <c r="M34" i="90" s="1"/>
  <c r="L33" i="90"/>
  <c r="M33" i="90" s="1"/>
  <c r="L32" i="90"/>
  <c r="M32" i="90" s="1"/>
  <c r="L31" i="90"/>
  <c r="M31" i="90" s="1"/>
  <c r="L30" i="90"/>
  <c r="M30" i="90" s="1"/>
  <c r="L29" i="90"/>
  <c r="M29" i="90" s="1"/>
  <c r="L28" i="90"/>
  <c r="M28" i="90" s="1"/>
  <c r="L27" i="90"/>
  <c r="M27" i="90" s="1"/>
  <c r="L26" i="90"/>
  <c r="M26" i="90" s="1"/>
  <c r="L25" i="90"/>
  <c r="M25" i="90" s="1"/>
  <c r="L24" i="90"/>
  <c r="M24" i="90" s="1"/>
  <c r="L23" i="90"/>
  <c r="M23" i="90" s="1"/>
  <c r="L22" i="90"/>
  <c r="M22" i="90" s="1"/>
  <c r="L21" i="90"/>
  <c r="M21" i="90" s="1"/>
  <c r="L20" i="90"/>
  <c r="M20" i="90" s="1"/>
  <c r="L19" i="90"/>
  <c r="L18" i="90"/>
  <c r="M18" i="90" s="1"/>
  <c r="L17" i="90"/>
  <c r="M17" i="90" s="1"/>
  <c r="L16" i="90"/>
  <c r="M16" i="90" s="1"/>
  <c r="L15" i="90"/>
  <c r="M15" i="90" s="1"/>
  <c r="L14" i="90"/>
  <c r="M14" i="90" s="1"/>
  <c r="L13" i="90"/>
  <c r="M13" i="90" s="1"/>
  <c r="L12" i="90"/>
  <c r="M12" i="90" s="1"/>
  <c r="L11" i="90"/>
  <c r="M11" i="90" s="1"/>
  <c r="L10" i="90"/>
  <c r="M10" i="90" s="1"/>
  <c r="L9" i="90"/>
  <c r="M9" i="90" s="1"/>
  <c r="L8" i="90"/>
  <c r="M8" i="90" s="1"/>
  <c r="L7" i="90"/>
  <c r="M7" i="90" s="1"/>
  <c r="L6" i="90"/>
  <c r="M6" i="90" s="1"/>
  <c r="L5" i="90"/>
  <c r="M5" i="90" s="1"/>
  <c r="L4" i="90"/>
  <c r="M4" i="90" s="1"/>
  <c r="L498" i="92"/>
  <c r="M498" i="92" s="1"/>
  <c r="L497" i="92"/>
  <c r="M497" i="92" s="1"/>
  <c r="L496" i="92"/>
  <c r="M496" i="92" s="1"/>
  <c r="L495" i="92"/>
  <c r="M495" i="92" s="1"/>
  <c r="L494" i="92"/>
  <c r="M494" i="92" s="1"/>
  <c r="L493" i="92"/>
  <c r="M493" i="92" s="1"/>
  <c r="L492" i="92"/>
  <c r="M492" i="92" s="1"/>
  <c r="L491" i="92"/>
  <c r="M491" i="92" s="1"/>
  <c r="L490" i="92"/>
  <c r="M490" i="92" s="1"/>
  <c r="L489" i="92"/>
  <c r="M489" i="92" s="1"/>
  <c r="L488" i="92"/>
  <c r="M488" i="92" s="1"/>
  <c r="L487" i="92"/>
  <c r="M487" i="92" s="1"/>
  <c r="L486" i="92"/>
  <c r="M486" i="92" s="1"/>
  <c r="L485" i="92"/>
  <c r="M485" i="92" s="1"/>
  <c r="L484" i="92"/>
  <c r="M484" i="92" s="1"/>
  <c r="L483" i="92"/>
  <c r="L482" i="92"/>
  <c r="M482" i="92" s="1"/>
  <c r="L481" i="92"/>
  <c r="M481" i="92" s="1"/>
  <c r="L480" i="92"/>
  <c r="M480" i="92" s="1"/>
  <c r="L479" i="92"/>
  <c r="M479" i="92" s="1"/>
  <c r="L478" i="92"/>
  <c r="M478" i="92" s="1"/>
  <c r="L477" i="92"/>
  <c r="M477" i="92" s="1"/>
  <c r="L476" i="92"/>
  <c r="M476" i="92" s="1"/>
  <c r="L475" i="92"/>
  <c r="M475" i="92" s="1"/>
  <c r="L474" i="92"/>
  <c r="M474" i="92" s="1"/>
  <c r="L473" i="92"/>
  <c r="M473" i="92" s="1"/>
  <c r="L472" i="92"/>
  <c r="M472" i="92" s="1"/>
  <c r="L471" i="92"/>
  <c r="M471" i="92" s="1"/>
  <c r="L470" i="92"/>
  <c r="L469" i="92"/>
  <c r="M469" i="92" s="1"/>
  <c r="L468" i="92"/>
  <c r="M468" i="92" s="1"/>
  <c r="L467" i="92"/>
  <c r="M467" i="92" s="1"/>
  <c r="L466" i="92"/>
  <c r="M466" i="92" s="1"/>
  <c r="L465" i="92"/>
  <c r="M465" i="92" s="1"/>
  <c r="L464" i="92"/>
  <c r="M464" i="92" s="1"/>
  <c r="L463" i="92"/>
  <c r="M463" i="92" s="1"/>
  <c r="L462" i="92"/>
  <c r="M462" i="92" s="1"/>
  <c r="L461" i="92"/>
  <c r="M461" i="92" s="1"/>
  <c r="L460" i="92"/>
  <c r="M460" i="92" s="1"/>
  <c r="L459" i="92"/>
  <c r="M459" i="92" s="1"/>
  <c r="L458" i="92"/>
  <c r="M458" i="92" s="1"/>
  <c r="L457" i="92"/>
  <c r="M457" i="92" s="1"/>
  <c r="L456" i="92"/>
  <c r="M456" i="92" s="1"/>
  <c r="L455" i="92"/>
  <c r="M455" i="92" s="1"/>
  <c r="L454" i="92"/>
  <c r="M454" i="92" s="1"/>
  <c r="L453" i="92"/>
  <c r="M453" i="92" s="1"/>
  <c r="L452" i="92"/>
  <c r="M452" i="92" s="1"/>
  <c r="L451" i="92"/>
  <c r="M451" i="92" s="1"/>
  <c r="L450" i="92"/>
  <c r="M450" i="92" s="1"/>
  <c r="L449" i="92"/>
  <c r="M449" i="92" s="1"/>
  <c r="L448" i="92"/>
  <c r="M448" i="92" s="1"/>
  <c r="L447" i="92"/>
  <c r="L446" i="92"/>
  <c r="M446" i="92" s="1"/>
  <c r="L445" i="92"/>
  <c r="M445" i="92" s="1"/>
  <c r="L444" i="92"/>
  <c r="M444" i="92" s="1"/>
  <c r="L443" i="92"/>
  <c r="M443" i="92" s="1"/>
  <c r="L442" i="92"/>
  <c r="M442" i="92" s="1"/>
  <c r="L441" i="92"/>
  <c r="M441" i="92" s="1"/>
  <c r="L440" i="92"/>
  <c r="M440" i="92" s="1"/>
  <c r="L439" i="92"/>
  <c r="M439" i="92" s="1"/>
  <c r="L438" i="92"/>
  <c r="M438" i="92" s="1"/>
  <c r="L437" i="92"/>
  <c r="M437" i="92" s="1"/>
  <c r="L436" i="92"/>
  <c r="M436" i="92" s="1"/>
  <c r="L435" i="92"/>
  <c r="M435" i="92" s="1"/>
  <c r="L434" i="92"/>
  <c r="M434" i="92" s="1"/>
  <c r="L433" i="92"/>
  <c r="M433" i="92" s="1"/>
  <c r="L432" i="92"/>
  <c r="M432" i="92" s="1"/>
  <c r="L431" i="92"/>
  <c r="M431" i="92" s="1"/>
  <c r="L430" i="92"/>
  <c r="M430" i="92" s="1"/>
  <c r="L429" i="92"/>
  <c r="M429" i="92" s="1"/>
  <c r="L428" i="92"/>
  <c r="M428" i="92" s="1"/>
  <c r="L427" i="92"/>
  <c r="M427" i="92" s="1"/>
  <c r="L426" i="92"/>
  <c r="M426" i="92" s="1"/>
  <c r="L425" i="92"/>
  <c r="M425" i="92" s="1"/>
  <c r="L424" i="92"/>
  <c r="M424" i="92" s="1"/>
  <c r="L423" i="92"/>
  <c r="M423" i="92" s="1"/>
  <c r="L422" i="92"/>
  <c r="M422" i="92" s="1"/>
  <c r="L421" i="92"/>
  <c r="M421" i="92" s="1"/>
  <c r="L420" i="92"/>
  <c r="M420" i="92" s="1"/>
  <c r="L419" i="92"/>
  <c r="M419" i="92" s="1"/>
  <c r="L418" i="92"/>
  <c r="M418" i="92" s="1"/>
  <c r="L417" i="92"/>
  <c r="M417" i="92" s="1"/>
  <c r="L416" i="92"/>
  <c r="M416" i="92" s="1"/>
  <c r="L415" i="92"/>
  <c r="L414" i="92"/>
  <c r="M414" i="92" s="1"/>
  <c r="L413" i="92"/>
  <c r="M413" i="92" s="1"/>
  <c r="L412" i="92"/>
  <c r="M412" i="92" s="1"/>
  <c r="L411" i="92"/>
  <c r="M411" i="92" s="1"/>
  <c r="L410" i="92"/>
  <c r="M410" i="92" s="1"/>
  <c r="L409" i="92"/>
  <c r="M409" i="92" s="1"/>
  <c r="L408" i="92"/>
  <c r="M408" i="92" s="1"/>
  <c r="L407" i="92"/>
  <c r="L406" i="92"/>
  <c r="M406" i="92" s="1"/>
  <c r="L405" i="92"/>
  <c r="M405" i="92" s="1"/>
  <c r="L404" i="92"/>
  <c r="M404" i="92" s="1"/>
  <c r="L403" i="92"/>
  <c r="L402" i="92"/>
  <c r="M402" i="92" s="1"/>
  <c r="L401" i="92"/>
  <c r="M401" i="92" s="1"/>
  <c r="L400" i="92"/>
  <c r="M400" i="92" s="1"/>
  <c r="L399" i="92"/>
  <c r="M399" i="92" s="1"/>
  <c r="L398" i="92"/>
  <c r="M398" i="92" s="1"/>
  <c r="L397" i="92"/>
  <c r="M397" i="92" s="1"/>
  <c r="L396" i="92"/>
  <c r="M396" i="92" s="1"/>
  <c r="L395" i="92"/>
  <c r="M395" i="92" s="1"/>
  <c r="L394" i="92"/>
  <c r="M394" i="92" s="1"/>
  <c r="L393" i="92"/>
  <c r="M393" i="92" s="1"/>
  <c r="L392" i="92"/>
  <c r="M392" i="92" s="1"/>
  <c r="L391" i="92"/>
  <c r="M391" i="92" s="1"/>
  <c r="L390" i="92"/>
  <c r="M390" i="92" s="1"/>
  <c r="L389" i="92"/>
  <c r="M389" i="92" s="1"/>
  <c r="L388" i="92"/>
  <c r="M388" i="92" s="1"/>
  <c r="L387" i="92"/>
  <c r="M387" i="92" s="1"/>
  <c r="L386" i="92"/>
  <c r="M386" i="92" s="1"/>
  <c r="L385" i="92"/>
  <c r="M385" i="92" s="1"/>
  <c r="L384" i="92"/>
  <c r="M384" i="92" s="1"/>
  <c r="L383" i="92"/>
  <c r="M383" i="92" s="1"/>
  <c r="L382" i="92"/>
  <c r="M382" i="92" s="1"/>
  <c r="L381" i="92"/>
  <c r="M381" i="92" s="1"/>
  <c r="L380" i="92"/>
  <c r="M380" i="92" s="1"/>
  <c r="L379" i="92"/>
  <c r="M379" i="92" s="1"/>
  <c r="L378" i="92"/>
  <c r="M378" i="92" s="1"/>
  <c r="L377" i="92"/>
  <c r="M377" i="92" s="1"/>
  <c r="L376" i="92"/>
  <c r="M376" i="92" s="1"/>
  <c r="L375" i="92"/>
  <c r="M375" i="92" s="1"/>
  <c r="L374" i="92"/>
  <c r="M374" i="92" s="1"/>
  <c r="L373" i="92"/>
  <c r="M373" i="92" s="1"/>
  <c r="L372" i="92"/>
  <c r="M372" i="92" s="1"/>
  <c r="L371" i="92"/>
  <c r="M371" i="92" s="1"/>
  <c r="L370" i="92"/>
  <c r="M370" i="92" s="1"/>
  <c r="L369" i="92"/>
  <c r="M369" i="92" s="1"/>
  <c r="L368" i="92"/>
  <c r="M368" i="92" s="1"/>
  <c r="L367" i="92"/>
  <c r="M367" i="92" s="1"/>
  <c r="L366" i="92"/>
  <c r="M366" i="92" s="1"/>
  <c r="L365" i="92"/>
  <c r="M365" i="92" s="1"/>
  <c r="L364" i="92"/>
  <c r="M364" i="92" s="1"/>
  <c r="L363" i="92"/>
  <c r="M363" i="92" s="1"/>
  <c r="L362" i="92"/>
  <c r="M362" i="92" s="1"/>
  <c r="L361" i="92"/>
  <c r="M361" i="92" s="1"/>
  <c r="L360" i="92"/>
  <c r="M360" i="92" s="1"/>
  <c r="L359" i="92"/>
  <c r="M359" i="92" s="1"/>
  <c r="L358" i="92"/>
  <c r="M358" i="92" s="1"/>
  <c r="L357" i="92"/>
  <c r="M357" i="92" s="1"/>
  <c r="L356" i="92"/>
  <c r="M356" i="92" s="1"/>
  <c r="L355" i="92"/>
  <c r="M355" i="92" s="1"/>
  <c r="L354" i="92"/>
  <c r="M354" i="92" s="1"/>
  <c r="L353" i="92"/>
  <c r="M353" i="92" s="1"/>
  <c r="L352" i="92"/>
  <c r="M352" i="92" s="1"/>
  <c r="L351" i="92"/>
  <c r="M351" i="92" s="1"/>
  <c r="L350" i="92"/>
  <c r="M350" i="92" s="1"/>
  <c r="L349" i="92"/>
  <c r="M349" i="92" s="1"/>
  <c r="L348" i="92"/>
  <c r="M348" i="92" s="1"/>
  <c r="L347" i="92"/>
  <c r="M347" i="92" s="1"/>
  <c r="L346" i="92"/>
  <c r="M346" i="92" s="1"/>
  <c r="L345" i="92"/>
  <c r="M345" i="92" s="1"/>
  <c r="L344" i="92"/>
  <c r="M344" i="92" s="1"/>
  <c r="L343" i="92"/>
  <c r="L342" i="92"/>
  <c r="M342" i="92" s="1"/>
  <c r="L341" i="92"/>
  <c r="M341" i="92" s="1"/>
  <c r="L340" i="92"/>
  <c r="M340" i="92" s="1"/>
  <c r="L339" i="92"/>
  <c r="M339" i="92" s="1"/>
  <c r="L338" i="92"/>
  <c r="M338" i="92" s="1"/>
  <c r="L337" i="92"/>
  <c r="M337" i="92" s="1"/>
  <c r="L336" i="92"/>
  <c r="M336" i="92" s="1"/>
  <c r="L335" i="92"/>
  <c r="M335" i="92" s="1"/>
  <c r="L334" i="92"/>
  <c r="M334" i="92" s="1"/>
  <c r="L333" i="92"/>
  <c r="M333" i="92" s="1"/>
  <c r="L332" i="92"/>
  <c r="M332" i="92" s="1"/>
  <c r="L331" i="92"/>
  <c r="M331" i="92" s="1"/>
  <c r="L330" i="92"/>
  <c r="M330" i="92" s="1"/>
  <c r="L329" i="92"/>
  <c r="M329" i="92" s="1"/>
  <c r="L328" i="92"/>
  <c r="M328" i="92" s="1"/>
  <c r="L327" i="92"/>
  <c r="M327" i="92" s="1"/>
  <c r="L326" i="92"/>
  <c r="M326" i="92" s="1"/>
  <c r="L325" i="92"/>
  <c r="M325" i="92" s="1"/>
  <c r="L324" i="92"/>
  <c r="M324" i="92" s="1"/>
  <c r="L323" i="92"/>
  <c r="M323" i="92" s="1"/>
  <c r="L322" i="92"/>
  <c r="M322" i="92" s="1"/>
  <c r="L321" i="92"/>
  <c r="M321" i="92" s="1"/>
  <c r="L320" i="92"/>
  <c r="M320" i="92" s="1"/>
  <c r="L319" i="92"/>
  <c r="M319" i="92" s="1"/>
  <c r="L318" i="92"/>
  <c r="M318" i="92" s="1"/>
  <c r="L317" i="92"/>
  <c r="M317" i="92" s="1"/>
  <c r="L316" i="92"/>
  <c r="M316" i="92" s="1"/>
  <c r="L315" i="92"/>
  <c r="M315" i="92" s="1"/>
  <c r="L314" i="92"/>
  <c r="M314" i="92" s="1"/>
  <c r="L313" i="92"/>
  <c r="M313" i="92" s="1"/>
  <c r="L312" i="92"/>
  <c r="M312" i="92" s="1"/>
  <c r="L311" i="92"/>
  <c r="M311" i="92" s="1"/>
  <c r="L310" i="92"/>
  <c r="M310" i="92" s="1"/>
  <c r="L309" i="92"/>
  <c r="M309" i="92" s="1"/>
  <c r="L308" i="92"/>
  <c r="M308" i="92" s="1"/>
  <c r="L307" i="92"/>
  <c r="M307" i="92" s="1"/>
  <c r="L306" i="92"/>
  <c r="M306" i="92" s="1"/>
  <c r="L305" i="92"/>
  <c r="M305" i="92" s="1"/>
  <c r="L304" i="92"/>
  <c r="M304" i="92" s="1"/>
  <c r="L303" i="92"/>
  <c r="M303" i="92" s="1"/>
  <c r="L302" i="92"/>
  <c r="L301" i="92"/>
  <c r="M301" i="92" s="1"/>
  <c r="L300" i="92"/>
  <c r="M300" i="92" s="1"/>
  <c r="L299" i="92"/>
  <c r="M299" i="92" s="1"/>
  <c r="L298" i="92"/>
  <c r="M298" i="92" s="1"/>
  <c r="L297" i="92"/>
  <c r="M297" i="92" s="1"/>
  <c r="L296" i="92"/>
  <c r="M296" i="92" s="1"/>
  <c r="L295" i="92"/>
  <c r="M295" i="92" s="1"/>
  <c r="L294" i="92"/>
  <c r="M294" i="92" s="1"/>
  <c r="L293" i="92"/>
  <c r="M293" i="92" s="1"/>
  <c r="L292" i="92"/>
  <c r="M292" i="92" s="1"/>
  <c r="L291" i="92"/>
  <c r="M291" i="92" s="1"/>
  <c r="L290" i="92"/>
  <c r="M290" i="92" s="1"/>
  <c r="L289" i="92"/>
  <c r="M289" i="92" s="1"/>
  <c r="L288" i="92"/>
  <c r="M288" i="92" s="1"/>
  <c r="L287" i="92"/>
  <c r="M287" i="92" s="1"/>
  <c r="L286" i="92"/>
  <c r="M286" i="92" s="1"/>
  <c r="L285" i="92"/>
  <c r="M285" i="92" s="1"/>
  <c r="L284" i="92"/>
  <c r="M284" i="92" s="1"/>
  <c r="L283" i="92"/>
  <c r="M283" i="92" s="1"/>
  <c r="L282" i="92"/>
  <c r="M282" i="92" s="1"/>
  <c r="L281" i="92"/>
  <c r="M281" i="92" s="1"/>
  <c r="L280" i="92"/>
  <c r="M280" i="92" s="1"/>
  <c r="L279" i="92"/>
  <c r="M279" i="92" s="1"/>
  <c r="L278" i="92"/>
  <c r="M278" i="92" s="1"/>
  <c r="L277" i="92"/>
  <c r="M277" i="92" s="1"/>
  <c r="L276" i="92"/>
  <c r="M276" i="92" s="1"/>
  <c r="L275" i="92"/>
  <c r="M275" i="92" s="1"/>
  <c r="L274" i="92"/>
  <c r="M274" i="92" s="1"/>
  <c r="L273" i="92"/>
  <c r="M273" i="92" s="1"/>
  <c r="L272" i="92"/>
  <c r="M272" i="92" s="1"/>
  <c r="L271" i="92"/>
  <c r="L270" i="92"/>
  <c r="M270" i="92" s="1"/>
  <c r="L269" i="92"/>
  <c r="M269" i="92" s="1"/>
  <c r="L268" i="92"/>
  <c r="M268" i="92" s="1"/>
  <c r="L267" i="92"/>
  <c r="M267" i="92" s="1"/>
  <c r="L266" i="92"/>
  <c r="M266" i="92" s="1"/>
  <c r="L265" i="92"/>
  <c r="M265" i="92" s="1"/>
  <c r="L264" i="92"/>
  <c r="M264" i="92" s="1"/>
  <c r="L263" i="92"/>
  <c r="M263" i="92" s="1"/>
  <c r="L262" i="92"/>
  <c r="M262" i="92" s="1"/>
  <c r="L261" i="92"/>
  <c r="M261" i="92" s="1"/>
  <c r="L260" i="92"/>
  <c r="M260" i="92" s="1"/>
  <c r="L259" i="92"/>
  <c r="L258" i="92"/>
  <c r="M258" i="92" s="1"/>
  <c r="L257" i="92"/>
  <c r="M257" i="92" s="1"/>
  <c r="L256" i="92"/>
  <c r="M256" i="92" s="1"/>
  <c r="L255" i="92"/>
  <c r="M255" i="92" s="1"/>
  <c r="L254" i="92"/>
  <c r="L253" i="92"/>
  <c r="M253" i="92" s="1"/>
  <c r="L252" i="92"/>
  <c r="M252" i="92" s="1"/>
  <c r="L251" i="92"/>
  <c r="M251" i="92" s="1"/>
  <c r="L250" i="92"/>
  <c r="M250" i="92" s="1"/>
  <c r="L249" i="92"/>
  <c r="M249" i="92" s="1"/>
  <c r="L248" i="92"/>
  <c r="M248" i="92" s="1"/>
  <c r="L247" i="92"/>
  <c r="M247" i="92" s="1"/>
  <c r="L246" i="92"/>
  <c r="M246" i="92" s="1"/>
  <c r="L245" i="92"/>
  <c r="M245" i="92" s="1"/>
  <c r="L244" i="92"/>
  <c r="M244" i="92" s="1"/>
  <c r="L243" i="92"/>
  <c r="L242" i="92"/>
  <c r="M242" i="92" s="1"/>
  <c r="L241" i="92"/>
  <c r="M241" i="92" s="1"/>
  <c r="L240" i="92"/>
  <c r="M240" i="92" s="1"/>
  <c r="L239" i="92"/>
  <c r="M239" i="92" s="1"/>
  <c r="L238" i="92"/>
  <c r="M238" i="92" s="1"/>
  <c r="L237" i="92"/>
  <c r="M237" i="92" s="1"/>
  <c r="L236" i="92"/>
  <c r="M236" i="92" s="1"/>
  <c r="L235" i="92"/>
  <c r="M235" i="92" s="1"/>
  <c r="L234" i="92"/>
  <c r="M234" i="92" s="1"/>
  <c r="L233" i="92"/>
  <c r="M233" i="92" s="1"/>
  <c r="L232" i="92"/>
  <c r="M232" i="92" s="1"/>
  <c r="L231" i="92"/>
  <c r="L230" i="92"/>
  <c r="M230" i="92" s="1"/>
  <c r="L229" i="92"/>
  <c r="M229" i="92" s="1"/>
  <c r="L228" i="92"/>
  <c r="M228" i="92" s="1"/>
  <c r="L227" i="92"/>
  <c r="M227" i="92" s="1"/>
  <c r="L226" i="92"/>
  <c r="M226" i="92" s="1"/>
  <c r="L225" i="92"/>
  <c r="M225" i="92" s="1"/>
  <c r="L224" i="92"/>
  <c r="M224" i="92" s="1"/>
  <c r="L223" i="92"/>
  <c r="M223" i="92" s="1"/>
  <c r="L222" i="92"/>
  <c r="M222" i="92" s="1"/>
  <c r="L221" i="92"/>
  <c r="M221" i="92" s="1"/>
  <c r="L220" i="92"/>
  <c r="M220" i="92" s="1"/>
  <c r="L219" i="92"/>
  <c r="M219" i="92" s="1"/>
  <c r="L218" i="92"/>
  <c r="M218" i="92" s="1"/>
  <c r="L217" i="92"/>
  <c r="M217" i="92" s="1"/>
  <c r="L216" i="92"/>
  <c r="M216" i="92" s="1"/>
  <c r="L215" i="92"/>
  <c r="M215" i="92" s="1"/>
  <c r="L214" i="92"/>
  <c r="M214" i="92" s="1"/>
  <c r="L213" i="92"/>
  <c r="M213" i="92" s="1"/>
  <c r="L212" i="92"/>
  <c r="M212" i="92" s="1"/>
  <c r="L211" i="92"/>
  <c r="M211" i="92" s="1"/>
  <c r="L210" i="92"/>
  <c r="M210" i="92" s="1"/>
  <c r="L209" i="92"/>
  <c r="M209" i="92" s="1"/>
  <c r="L208" i="92"/>
  <c r="M208" i="92" s="1"/>
  <c r="L207" i="92"/>
  <c r="M207" i="92" s="1"/>
  <c r="L206" i="92"/>
  <c r="M206" i="92" s="1"/>
  <c r="L205" i="92"/>
  <c r="M205" i="92" s="1"/>
  <c r="L204" i="92"/>
  <c r="M204" i="92" s="1"/>
  <c r="L203" i="92"/>
  <c r="M203" i="92" s="1"/>
  <c r="L202" i="92"/>
  <c r="M202" i="92" s="1"/>
  <c r="L201" i="92"/>
  <c r="M201" i="92" s="1"/>
  <c r="L200" i="92"/>
  <c r="M200" i="92" s="1"/>
  <c r="L199" i="92"/>
  <c r="M199" i="92" s="1"/>
  <c r="L198" i="92"/>
  <c r="M198" i="92" s="1"/>
  <c r="L197" i="92"/>
  <c r="M197" i="92" s="1"/>
  <c r="L196" i="92"/>
  <c r="M196" i="92" s="1"/>
  <c r="L195" i="92"/>
  <c r="M195" i="92" s="1"/>
  <c r="L194" i="92"/>
  <c r="M194" i="92" s="1"/>
  <c r="L193" i="92"/>
  <c r="M193" i="92" s="1"/>
  <c r="L192" i="92"/>
  <c r="M192" i="92" s="1"/>
  <c r="L191" i="92"/>
  <c r="M191" i="92" s="1"/>
  <c r="L190" i="92"/>
  <c r="M190" i="92" s="1"/>
  <c r="L189" i="92"/>
  <c r="M189" i="92" s="1"/>
  <c r="L188" i="92"/>
  <c r="M188" i="92" s="1"/>
  <c r="L187" i="92"/>
  <c r="M187" i="92" s="1"/>
  <c r="L186" i="92"/>
  <c r="M186" i="92" s="1"/>
  <c r="L185" i="92"/>
  <c r="M185" i="92" s="1"/>
  <c r="L184" i="92"/>
  <c r="M184" i="92" s="1"/>
  <c r="L183" i="92"/>
  <c r="M183" i="92" s="1"/>
  <c r="L182" i="92"/>
  <c r="M182" i="92" s="1"/>
  <c r="L181" i="92"/>
  <c r="M181" i="92" s="1"/>
  <c r="L180" i="92"/>
  <c r="M180" i="92" s="1"/>
  <c r="L179" i="92"/>
  <c r="M179" i="92" s="1"/>
  <c r="L178" i="92"/>
  <c r="M178" i="92" s="1"/>
  <c r="L177" i="92"/>
  <c r="M177" i="92" s="1"/>
  <c r="L176" i="92"/>
  <c r="M176" i="92" s="1"/>
  <c r="L175" i="92"/>
  <c r="M175" i="92" s="1"/>
  <c r="L174" i="92"/>
  <c r="M174" i="92" s="1"/>
  <c r="L173" i="92"/>
  <c r="M173" i="92" s="1"/>
  <c r="L172" i="92"/>
  <c r="M172" i="92" s="1"/>
  <c r="L171" i="92"/>
  <c r="M171" i="92" s="1"/>
  <c r="L170" i="92"/>
  <c r="M170" i="92" s="1"/>
  <c r="L169" i="92"/>
  <c r="M169" i="92" s="1"/>
  <c r="L168" i="92"/>
  <c r="M168" i="92" s="1"/>
  <c r="L167" i="92"/>
  <c r="L166" i="92"/>
  <c r="M166" i="92" s="1"/>
  <c r="L165" i="92"/>
  <c r="M165" i="92" s="1"/>
  <c r="L164" i="92"/>
  <c r="M164" i="92" s="1"/>
  <c r="L163" i="92"/>
  <c r="M163" i="92" s="1"/>
  <c r="L162" i="92"/>
  <c r="M162" i="92" s="1"/>
  <c r="L161" i="92"/>
  <c r="M161" i="92" s="1"/>
  <c r="L160" i="92"/>
  <c r="M160" i="92" s="1"/>
  <c r="L159" i="92"/>
  <c r="M159" i="92" s="1"/>
  <c r="L158" i="92"/>
  <c r="M158" i="92" s="1"/>
  <c r="L157" i="92"/>
  <c r="M157" i="92" s="1"/>
  <c r="L156" i="92"/>
  <c r="M156" i="92" s="1"/>
  <c r="L155" i="92"/>
  <c r="M155" i="92" s="1"/>
  <c r="L154" i="92"/>
  <c r="M154" i="92" s="1"/>
  <c r="L153" i="92"/>
  <c r="M153" i="92" s="1"/>
  <c r="L152" i="92"/>
  <c r="M152" i="92" s="1"/>
  <c r="L151" i="92"/>
  <c r="M151" i="92" s="1"/>
  <c r="L150" i="92"/>
  <c r="M150" i="92" s="1"/>
  <c r="L149" i="92"/>
  <c r="M149" i="92" s="1"/>
  <c r="L148" i="92"/>
  <c r="M148" i="92" s="1"/>
  <c r="L147" i="92"/>
  <c r="M147" i="92" s="1"/>
  <c r="L146" i="92"/>
  <c r="L145" i="92"/>
  <c r="M145" i="92" s="1"/>
  <c r="L144" i="92"/>
  <c r="M144" i="92" s="1"/>
  <c r="L143" i="92"/>
  <c r="M143" i="92" s="1"/>
  <c r="L142" i="92"/>
  <c r="M142" i="92" s="1"/>
  <c r="L141" i="92"/>
  <c r="M141" i="92" s="1"/>
  <c r="L140" i="92"/>
  <c r="M140" i="92" s="1"/>
  <c r="L139" i="92"/>
  <c r="M139" i="92" s="1"/>
  <c r="L138" i="92"/>
  <c r="M138" i="92" s="1"/>
  <c r="L137" i="92"/>
  <c r="M137" i="92" s="1"/>
  <c r="L136" i="92"/>
  <c r="M136" i="92" s="1"/>
  <c r="L135" i="92"/>
  <c r="M135" i="92" s="1"/>
  <c r="L134" i="92"/>
  <c r="M134" i="92" s="1"/>
  <c r="L133" i="92"/>
  <c r="M133" i="92" s="1"/>
  <c r="L132" i="92"/>
  <c r="M132" i="92" s="1"/>
  <c r="L131" i="92"/>
  <c r="M131" i="92" s="1"/>
  <c r="L130" i="92"/>
  <c r="M130" i="92" s="1"/>
  <c r="L129" i="92"/>
  <c r="M129" i="92" s="1"/>
  <c r="L128" i="92"/>
  <c r="M128" i="92" s="1"/>
  <c r="L127" i="92"/>
  <c r="L126" i="92"/>
  <c r="M126" i="92" s="1"/>
  <c r="L125" i="92"/>
  <c r="M125" i="92" s="1"/>
  <c r="L124" i="92"/>
  <c r="M124" i="92" s="1"/>
  <c r="L123" i="92"/>
  <c r="M123" i="92" s="1"/>
  <c r="L122" i="92"/>
  <c r="M122" i="92" s="1"/>
  <c r="L121" i="92"/>
  <c r="M121" i="92" s="1"/>
  <c r="L120" i="92"/>
  <c r="M120" i="92" s="1"/>
  <c r="L119" i="92"/>
  <c r="M119" i="92" s="1"/>
  <c r="L118" i="92"/>
  <c r="M118" i="92" s="1"/>
  <c r="L117" i="92"/>
  <c r="M117" i="92" s="1"/>
  <c r="L116" i="92"/>
  <c r="M116" i="92" s="1"/>
  <c r="L115" i="92"/>
  <c r="M115" i="92" s="1"/>
  <c r="L114" i="92"/>
  <c r="M114" i="92" s="1"/>
  <c r="L113" i="92"/>
  <c r="M113" i="92" s="1"/>
  <c r="L112" i="92"/>
  <c r="M112" i="92" s="1"/>
  <c r="L111" i="92"/>
  <c r="M111" i="92" s="1"/>
  <c r="L110" i="92"/>
  <c r="M110" i="92" s="1"/>
  <c r="L109" i="92"/>
  <c r="M109" i="92" s="1"/>
  <c r="L108" i="92"/>
  <c r="M108" i="92" s="1"/>
  <c r="L107" i="92"/>
  <c r="M107" i="92" s="1"/>
  <c r="L106" i="92"/>
  <c r="M106" i="92" s="1"/>
  <c r="L105" i="92"/>
  <c r="M105" i="92" s="1"/>
  <c r="L104" i="92"/>
  <c r="M104" i="92" s="1"/>
  <c r="L103" i="92"/>
  <c r="M103" i="92" s="1"/>
  <c r="L102" i="92"/>
  <c r="M102" i="92" s="1"/>
  <c r="L101" i="92"/>
  <c r="M101" i="92" s="1"/>
  <c r="L100" i="92"/>
  <c r="M100" i="92" s="1"/>
  <c r="L99" i="92"/>
  <c r="L98" i="92"/>
  <c r="M98" i="92" s="1"/>
  <c r="L97" i="92"/>
  <c r="M97" i="92" s="1"/>
  <c r="L96" i="92"/>
  <c r="M96" i="92" s="1"/>
  <c r="L95" i="92"/>
  <c r="M95" i="92" s="1"/>
  <c r="L94" i="92"/>
  <c r="M94" i="92" s="1"/>
  <c r="L93" i="92"/>
  <c r="M93" i="92" s="1"/>
  <c r="L92" i="92"/>
  <c r="M92" i="92" s="1"/>
  <c r="L91" i="92"/>
  <c r="M91" i="92" s="1"/>
  <c r="L90" i="92"/>
  <c r="M90" i="92" s="1"/>
  <c r="L89" i="92"/>
  <c r="M89" i="92" s="1"/>
  <c r="L88" i="92"/>
  <c r="M88" i="92" s="1"/>
  <c r="L87" i="92"/>
  <c r="M87" i="92" s="1"/>
  <c r="L86" i="92"/>
  <c r="M86" i="92" s="1"/>
  <c r="L85" i="92"/>
  <c r="M85" i="92" s="1"/>
  <c r="L84" i="92"/>
  <c r="M84" i="92" s="1"/>
  <c r="L83" i="92"/>
  <c r="M83" i="92" s="1"/>
  <c r="L82" i="92"/>
  <c r="M82" i="92" s="1"/>
  <c r="L81" i="92"/>
  <c r="M81" i="92" s="1"/>
  <c r="L80" i="92"/>
  <c r="M80" i="92" s="1"/>
  <c r="L79" i="92"/>
  <c r="M79" i="92" s="1"/>
  <c r="L78" i="92"/>
  <c r="M78" i="92" s="1"/>
  <c r="L77" i="92"/>
  <c r="M77" i="92" s="1"/>
  <c r="L76" i="92"/>
  <c r="M76" i="92" s="1"/>
  <c r="L75" i="92"/>
  <c r="M75" i="92" s="1"/>
  <c r="L74" i="92"/>
  <c r="M74" i="92" s="1"/>
  <c r="L73" i="92"/>
  <c r="M73" i="92" s="1"/>
  <c r="L72" i="92"/>
  <c r="M72" i="92" s="1"/>
  <c r="L71" i="92"/>
  <c r="L70" i="92"/>
  <c r="M70" i="92" s="1"/>
  <c r="L69" i="92"/>
  <c r="M69" i="92" s="1"/>
  <c r="L68" i="92"/>
  <c r="M68" i="92" s="1"/>
  <c r="L67" i="92"/>
  <c r="M67" i="92" s="1"/>
  <c r="L66" i="92"/>
  <c r="M66" i="92" s="1"/>
  <c r="L65" i="92"/>
  <c r="M65" i="92" s="1"/>
  <c r="L64" i="92"/>
  <c r="M64" i="92" s="1"/>
  <c r="L63" i="92"/>
  <c r="L62" i="92"/>
  <c r="M62" i="92" s="1"/>
  <c r="L61" i="92"/>
  <c r="M61" i="92" s="1"/>
  <c r="L60" i="92"/>
  <c r="M60" i="92" s="1"/>
  <c r="L59" i="92"/>
  <c r="M59" i="92" s="1"/>
  <c r="L58" i="92"/>
  <c r="M58" i="92" s="1"/>
  <c r="L57" i="92"/>
  <c r="M57" i="92" s="1"/>
  <c r="L56" i="92"/>
  <c r="M56" i="92" s="1"/>
  <c r="L55" i="92"/>
  <c r="M55" i="92" s="1"/>
  <c r="L54" i="92"/>
  <c r="M54" i="92" s="1"/>
  <c r="L53" i="92"/>
  <c r="M53" i="92" s="1"/>
  <c r="L52" i="92"/>
  <c r="M52" i="92" s="1"/>
  <c r="L51" i="92"/>
  <c r="M51" i="92" s="1"/>
  <c r="L50" i="92"/>
  <c r="M50" i="92" s="1"/>
  <c r="L49" i="92"/>
  <c r="M49" i="92" s="1"/>
  <c r="L48" i="92"/>
  <c r="M48" i="92" s="1"/>
  <c r="L47" i="92"/>
  <c r="M47" i="92" s="1"/>
  <c r="L46" i="92"/>
  <c r="M46" i="92" s="1"/>
  <c r="L45" i="92"/>
  <c r="M45" i="92" s="1"/>
  <c r="L44" i="92"/>
  <c r="M44" i="92" s="1"/>
  <c r="L43" i="92"/>
  <c r="M43" i="92" s="1"/>
  <c r="L42" i="92"/>
  <c r="M42" i="92" s="1"/>
  <c r="L41" i="92"/>
  <c r="M41" i="92" s="1"/>
  <c r="L40" i="92"/>
  <c r="M40" i="92" s="1"/>
  <c r="L39" i="92"/>
  <c r="M39" i="92" s="1"/>
  <c r="L38" i="92"/>
  <c r="M38" i="92" s="1"/>
  <c r="L37" i="92"/>
  <c r="M37" i="92" s="1"/>
  <c r="L36" i="92"/>
  <c r="M36" i="92" s="1"/>
  <c r="L35" i="92"/>
  <c r="M35" i="92" s="1"/>
  <c r="L34" i="92"/>
  <c r="M34" i="92" s="1"/>
  <c r="L33" i="92"/>
  <c r="M33" i="92" s="1"/>
  <c r="L32" i="92"/>
  <c r="M32" i="92" s="1"/>
  <c r="L31" i="92"/>
  <c r="M31" i="92" s="1"/>
  <c r="L30" i="92"/>
  <c r="M30" i="92" s="1"/>
  <c r="L29" i="92"/>
  <c r="M29" i="92" s="1"/>
  <c r="L28" i="92"/>
  <c r="M28" i="92" s="1"/>
  <c r="L27" i="92"/>
  <c r="M27" i="92" s="1"/>
  <c r="L26" i="92"/>
  <c r="M26" i="92" s="1"/>
  <c r="L25" i="92"/>
  <c r="M25" i="92" s="1"/>
  <c r="L24" i="92"/>
  <c r="M24" i="92" s="1"/>
  <c r="L23" i="92"/>
  <c r="M23" i="92" s="1"/>
  <c r="L22" i="92"/>
  <c r="M22" i="92" s="1"/>
  <c r="L21" i="92"/>
  <c r="M21" i="92" s="1"/>
  <c r="L20" i="92"/>
  <c r="M20" i="92" s="1"/>
  <c r="L19" i="92"/>
  <c r="M19" i="92" s="1"/>
  <c r="L18" i="92"/>
  <c r="M18" i="92" s="1"/>
  <c r="L17" i="92"/>
  <c r="M17" i="92" s="1"/>
  <c r="L16" i="92"/>
  <c r="M16" i="92" s="1"/>
  <c r="L15" i="92"/>
  <c r="M15" i="92" s="1"/>
  <c r="L14" i="92"/>
  <c r="M14" i="92" s="1"/>
  <c r="L13" i="92"/>
  <c r="M13" i="92" s="1"/>
  <c r="L12" i="92"/>
  <c r="M12" i="92" s="1"/>
  <c r="L11" i="92"/>
  <c r="M11" i="92" s="1"/>
  <c r="L10" i="92"/>
  <c r="M10" i="92" s="1"/>
  <c r="L9" i="92"/>
  <c r="M9" i="92" s="1"/>
  <c r="L8" i="92"/>
  <c r="M8" i="92" s="1"/>
  <c r="L7" i="92"/>
  <c r="L6" i="92"/>
  <c r="M6" i="92" s="1"/>
  <c r="L5" i="92"/>
  <c r="M5" i="92" s="1"/>
  <c r="L4" i="92"/>
  <c r="M4" i="92" s="1"/>
  <c r="L498" i="94"/>
  <c r="M498" i="94" s="1"/>
  <c r="L497" i="94"/>
  <c r="M497" i="94" s="1"/>
  <c r="L496" i="94"/>
  <c r="M496" i="94" s="1"/>
  <c r="L495" i="94"/>
  <c r="M495" i="94" s="1"/>
  <c r="L494" i="94"/>
  <c r="M494" i="94" s="1"/>
  <c r="L493" i="94"/>
  <c r="M493" i="94" s="1"/>
  <c r="L492" i="94"/>
  <c r="M492" i="94" s="1"/>
  <c r="L491" i="94"/>
  <c r="M491" i="94" s="1"/>
  <c r="L490" i="94"/>
  <c r="M490" i="94" s="1"/>
  <c r="L489" i="94"/>
  <c r="M489" i="94" s="1"/>
  <c r="L488" i="94"/>
  <c r="M488" i="94" s="1"/>
  <c r="L487" i="94"/>
  <c r="M487" i="94" s="1"/>
  <c r="L486" i="94"/>
  <c r="M486" i="94" s="1"/>
  <c r="L485" i="94"/>
  <c r="M485" i="94" s="1"/>
  <c r="L484" i="94"/>
  <c r="M484" i="94" s="1"/>
  <c r="L483" i="94"/>
  <c r="M483" i="94" s="1"/>
  <c r="L482" i="94"/>
  <c r="M482" i="94" s="1"/>
  <c r="L481" i="94"/>
  <c r="M481" i="94" s="1"/>
  <c r="L480" i="94"/>
  <c r="M480" i="94" s="1"/>
  <c r="L479" i="94"/>
  <c r="M479" i="94" s="1"/>
  <c r="L478" i="94"/>
  <c r="M478" i="94" s="1"/>
  <c r="L477" i="94"/>
  <c r="M477" i="94" s="1"/>
  <c r="L476" i="94"/>
  <c r="M476" i="94" s="1"/>
  <c r="L475" i="94"/>
  <c r="M475" i="94" s="1"/>
  <c r="L474" i="94"/>
  <c r="M474" i="94" s="1"/>
  <c r="L473" i="94"/>
  <c r="M473" i="94" s="1"/>
  <c r="L472" i="94"/>
  <c r="M472" i="94" s="1"/>
  <c r="L471" i="94"/>
  <c r="M471" i="94" s="1"/>
  <c r="L470" i="94"/>
  <c r="M470" i="94" s="1"/>
  <c r="L469" i="94"/>
  <c r="M469" i="94" s="1"/>
  <c r="L468" i="94"/>
  <c r="M468" i="94" s="1"/>
  <c r="L467" i="94"/>
  <c r="M467" i="94" s="1"/>
  <c r="L466" i="94"/>
  <c r="M466" i="94" s="1"/>
  <c r="L465" i="94"/>
  <c r="M465" i="94" s="1"/>
  <c r="L464" i="94"/>
  <c r="M464" i="94" s="1"/>
  <c r="L463" i="94"/>
  <c r="M463" i="94" s="1"/>
  <c r="L462" i="94"/>
  <c r="M462" i="94" s="1"/>
  <c r="L461" i="94"/>
  <c r="M461" i="94" s="1"/>
  <c r="L460" i="94"/>
  <c r="M460" i="94" s="1"/>
  <c r="L459" i="94"/>
  <c r="M459" i="94" s="1"/>
  <c r="L458" i="94"/>
  <c r="M458" i="94" s="1"/>
  <c r="L457" i="94"/>
  <c r="M457" i="94" s="1"/>
  <c r="L456" i="94"/>
  <c r="M456" i="94" s="1"/>
  <c r="L455" i="94"/>
  <c r="M455" i="94" s="1"/>
  <c r="L454" i="94"/>
  <c r="M454" i="94" s="1"/>
  <c r="L453" i="94"/>
  <c r="M453" i="94" s="1"/>
  <c r="L452" i="94"/>
  <c r="M452" i="94" s="1"/>
  <c r="L451" i="94"/>
  <c r="M451" i="94" s="1"/>
  <c r="L450" i="94"/>
  <c r="M450" i="94" s="1"/>
  <c r="L449" i="94"/>
  <c r="L448" i="94"/>
  <c r="M448" i="94" s="1"/>
  <c r="L447" i="94"/>
  <c r="M447" i="94" s="1"/>
  <c r="L446" i="94"/>
  <c r="M446" i="94" s="1"/>
  <c r="L445" i="94"/>
  <c r="M445" i="94" s="1"/>
  <c r="L444" i="94"/>
  <c r="M444" i="94" s="1"/>
  <c r="L443" i="94"/>
  <c r="M443" i="94" s="1"/>
  <c r="L442" i="94"/>
  <c r="M442" i="94" s="1"/>
  <c r="L441" i="94"/>
  <c r="M441" i="94" s="1"/>
  <c r="L440" i="94"/>
  <c r="M440" i="94" s="1"/>
  <c r="L439" i="94"/>
  <c r="M439" i="94" s="1"/>
  <c r="L438" i="94"/>
  <c r="M438" i="94" s="1"/>
  <c r="L437" i="94"/>
  <c r="M437" i="94" s="1"/>
  <c r="L436" i="94"/>
  <c r="M436" i="94" s="1"/>
  <c r="L435" i="94"/>
  <c r="M435" i="94" s="1"/>
  <c r="L434" i="94"/>
  <c r="M434" i="94" s="1"/>
  <c r="L433" i="94"/>
  <c r="M433" i="94" s="1"/>
  <c r="L432" i="94"/>
  <c r="M432" i="94" s="1"/>
  <c r="L431" i="94"/>
  <c r="M431" i="94" s="1"/>
  <c r="L430" i="94"/>
  <c r="M430" i="94" s="1"/>
  <c r="L429" i="94"/>
  <c r="M429" i="94" s="1"/>
  <c r="L428" i="94"/>
  <c r="M428" i="94" s="1"/>
  <c r="L427" i="94"/>
  <c r="M427" i="94" s="1"/>
  <c r="L426" i="94"/>
  <c r="M426" i="94" s="1"/>
  <c r="L425" i="94"/>
  <c r="M425" i="94" s="1"/>
  <c r="L424" i="94"/>
  <c r="M424" i="94" s="1"/>
  <c r="L423" i="94"/>
  <c r="M423" i="94" s="1"/>
  <c r="L422" i="94"/>
  <c r="M422" i="94" s="1"/>
  <c r="L421" i="94"/>
  <c r="M421" i="94" s="1"/>
  <c r="L420" i="94"/>
  <c r="M420" i="94" s="1"/>
  <c r="L419" i="94"/>
  <c r="M419" i="94" s="1"/>
  <c r="L418" i="94"/>
  <c r="M418" i="94" s="1"/>
  <c r="L417" i="94"/>
  <c r="M417" i="94" s="1"/>
  <c r="L416" i="94"/>
  <c r="M416" i="94" s="1"/>
  <c r="L415" i="94"/>
  <c r="M415" i="94" s="1"/>
  <c r="L414" i="94"/>
  <c r="M414" i="94" s="1"/>
  <c r="L413" i="94"/>
  <c r="M413" i="94" s="1"/>
  <c r="L412" i="94"/>
  <c r="M412" i="94" s="1"/>
  <c r="L411" i="94"/>
  <c r="M411" i="94" s="1"/>
  <c r="L410" i="94"/>
  <c r="M410" i="94" s="1"/>
  <c r="L409" i="94"/>
  <c r="M409" i="94" s="1"/>
  <c r="L408" i="94"/>
  <c r="M408" i="94" s="1"/>
  <c r="L407" i="94"/>
  <c r="M407" i="94" s="1"/>
  <c r="L406" i="94"/>
  <c r="M406" i="94" s="1"/>
  <c r="L405" i="94"/>
  <c r="M405" i="94" s="1"/>
  <c r="L404" i="94"/>
  <c r="M404" i="94" s="1"/>
  <c r="L403" i="94"/>
  <c r="M403" i="94" s="1"/>
  <c r="L402" i="94"/>
  <c r="M402" i="94" s="1"/>
  <c r="L401" i="94"/>
  <c r="M401" i="94" s="1"/>
  <c r="L400" i="94"/>
  <c r="M400" i="94" s="1"/>
  <c r="L399" i="94"/>
  <c r="M399" i="94" s="1"/>
  <c r="L398" i="94"/>
  <c r="M398" i="94" s="1"/>
  <c r="L397" i="94"/>
  <c r="M397" i="94" s="1"/>
  <c r="L396" i="94"/>
  <c r="M396" i="94" s="1"/>
  <c r="L395" i="94"/>
  <c r="M395" i="94" s="1"/>
  <c r="L394" i="94"/>
  <c r="M394" i="94" s="1"/>
  <c r="L393" i="94"/>
  <c r="M393" i="94" s="1"/>
  <c r="L392" i="94"/>
  <c r="M392" i="94" s="1"/>
  <c r="L391" i="94"/>
  <c r="M391" i="94" s="1"/>
  <c r="L390" i="94"/>
  <c r="L389" i="94"/>
  <c r="M389" i="94" s="1"/>
  <c r="L388" i="94"/>
  <c r="M388" i="94" s="1"/>
  <c r="L387" i="94"/>
  <c r="M387" i="94" s="1"/>
  <c r="L386" i="94"/>
  <c r="M386" i="94" s="1"/>
  <c r="L385" i="94"/>
  <c r="M385" i="94" s="1"/>
  <c r="L384" i="94"/>
  <c r="M384" i="94" s="1"/>
  <c r="L383" i="94"/>
  <c r="M383" i="94" s="1"/>
  <c r="L382" i="94"/>
  <c r="M382" i="94" s="1"/>
  <c r="L381" i="94"/>
  <c r="M381" i="94" s="1"/>
  <c r="L380" i="94"/>
  <c r="M380" i="94" s="1"/>
  <c r="L379" i="94"/>
  <c r="M379" i="94" s="1"/>
  <c r="L378" i="94"/>
  <c r="M378" i="94" s="1"/>
  <c r="L377" i="94"/>
  <c r="M377" i="94" s="1"/>
  <c r="L376" i="94"/>
  <c r="M376" i="94" s="1"/>
  <c r="L375" i="94"/>
  <c r="M375" i="94" s="1"/>
  <c r="L374" i="94"/>
  <c r="M374" i="94" s="1"/>
  <c r="L373" i="94"/>
  <c r="M373" i="94" s="1"/>
  <c r="L372" i="94"/>
  <c r="M372" i="94" s="1"/>
  <c r="L371" i="94"/>
  <c r="M371" i="94" s="1"/>
  <c r="L370" i="94"/>
  <c r="M370" i="94" s="1"/>
  <c r="L369" i="94"/>
  <c r="M369" i="94" s="1"/>
  <c r="L368" i="94"/>
  <c r="M368" i="94" s="1"/>
  <c r="L367" i="94"/>
  <c r="M367" i="94" s="1"/>
  <c r="L366" i="94"/>
  <c r="M366" i="94" s="1"/>
  <c r="L365" i="94"/>
  <c r="M365" i="94" s="1"/>
  <c r="L364" i="94"/>
  <c r="M364" i="94" s="1"/>
  <c r="L363" i="94"/>
  <c r="M363" i="94" s="1"/>
  <c r="L362" i="94"/>
  <c r="L361" i="94"/>
  <c r="M361" i="94" s="1"/>
  <c r="L360" i="94"/>
  <c r="M360" i="94" s="1"/>
  <c r="L359" i="94"/>
  <c r="M359" i="94" s="1"/>
  <c r="L358" i="94"/>
  <c r="L357" i="94"/>
  <c r="M357" i="94" s="1"/>
  <c r="L356" i="94"/>
  <c r="M356" i="94" s="1"/>
  <c r="L355" i="94"/>
  <c r="M355" i="94" s="1"/>
  <c r="L354" i="94"/>
  <c r="M354" i="94" s="1"/>
  <c r="L353" i="94"/>
  <c r="M353" i="94" s="1"/>
  <c r="L352" i="94"/>
  <c r="M352" i="94" s="1"/>
  <c r="L351" i="94"/>
  <c r="M351" i="94" s="1"/>
  <c r="L350" i="94"/>
  <c r="M350" i="94" s="1"/>
  <c r="L349" i="94"/>
  <c r="M349" i="94" s="1"/>
  <c r="L348" i="94"/>
  <c r="M348" i="94" s="1"/>
  <c r="L347" i="94"/>
  <c r="M347" i="94" s="1"/>
  <c r="L346" i="94"/>
  <c r="M346" i="94" s="1"/>
  <c r="L345" i="94"/>
  <c r="M345" i="94" s="1"/>
  <c r="L344" i="94"/>
  <c r="M344" i="94" s="1"/>
  <c r="L343" i="94"/>
  <c r="M343" i="94" s="1"/>
  <c r="L342" i="94"/>
  <c r="M342" i="94" s="1"/>
  <c r="L341" i="94"/>
  <c r="M341" i="94" s="1"/>
  <c r="L340" i="94"/>
  <c r="M340" i="94" s="1"/>
  <c r="L339" i="94"/>
  <c r="M339" i="94" s="1"/>
  <c r="L338" i="94"/>
  <c r="M338" i="94" s="1"/>
  <c r="L337" i="94"/>
  <c r="M337" i="94" s="1"/>
  <c r="L336" i="94"/>
  <c r="M336" i="94" s="1"/>
  <c r="L335" i="94"/>
  <c r="M335" i="94" s="1"/>
  <c r="L334" i="94"/>
  <c r="M334" i="94" s="1"/>
  <c r="L333" i="94"/>
  <c r="M333" i="94" s="1"/>
  <c r="L332" i="94"/>
  <c r="M332" i="94" s="1"/>
  <c r="L331" i="94"/>
  <c r="M331" i="94" s="1"/>
  <c r="L330" i="94"/>
  <c r="L329" i="94"/>
  <c r="M329" i="94" s="1"/>
  <c r="L328" i="94"/>
  <c r="M328" i="94" s="1"/>
  <c r="L327" i="94"/>
  <c r="M327" i="94" s="1"/>
  <c r="L326" i="94"/>
  <c r="M326" i="94" s="1"/>
  <c r="L325" i="94"/>
  <c r="M325" i="94" s="1"/>
  <c r="L324" i="94"/>
  <c r="M324" i="94" s="1"/>
  <c r="L323" i="94"/>
  <c r="M323" i="94" s="1"/>
  <c r="L322" i="94"/>
  <c r="M322" i="94" s="1"/>
  <c r="L321" i="94"/>
  <c r="M321" i="94" s="1"/>
  <c r="L320" i="94"/>
  <c r="M320" i="94" s="1"/>
  <c r="L319" i="94"/>
  <c r="M319" i="94" s="1"/>
  <c r="L318" i="94"/>
  <c r="M318" i="94" s="1"/>
  <c r="L317" i="94"/>
  <c r="M317" i="94" s="1"/>
  <c r="L316" i="94"/>
  <c r="M316" i="94" s="1"/>
  <c r="L315" i="94"/>
  <c r="M315" i="94" s="1"/>
  <c r="L314" i="94"/>
  <c r="M314" i="94" s="1"/>
  <c r="L313" i="94"/>
  <c r="M313" i="94" s="1"/>
  <c r="L312" i="94"/>
  <c r="M312" i="94" s="1"/>
  <c r="L311" i="94"/>
  <c r="M311" i="94" s="1"/>
  <c r="L310" i="94"/>
  <c r="M310" i="94" s="1"/>
  <c r="L309" i="94"/>
  <c r="M309" i="94" s="1"/>
  <c r="L308" i="94"/>
  <c r="M308" i="94" s="1"/>
  <c r="L307" i="94"/>
  <c r="M307" i="94" s="1"/>
  <c r="L306" i="94"/>
  <c r="M306" i="94" s="1"/>
  <c r="L305" i="94"/>
  <c r="M305" i="94" s="1"/>
  <c r="L304" i="94"/>
  <c r="M304" i="94" s="1"/>
  <c r="L303" i="94"/>
  <c r="M303" i="94" s="1"/>
  <c r="L302" i="94"/>
  <c r="M302" i="94" s="1"/>
  <c r="L301" i="94"/>
  <c r="M301" i="94" s="1"/>
  <c r="L300" i="94"/>
  <c r="M300" i="94" s="1"/>
  <c r="L299" i="94"/>
  <c r="M299" i="94" s="1"/>
  <c r="L298" i="94"/>
  <c r="M298" i="94" s="1"/>
  <c r="L297" i="94"/>
  <c r="M297" i="94" s="1"/>
  <c r="L296" i="94"/>
  <c r="M296" i="94" s="1"/>
  <c r="L295" i="94"/>
  <c r="M295" i="94" s="1"/>
  <c r="L294" i="94"/>
  <c r="M294" i="94" s="1"/>
  <c r="L293" i="94"/>
  <c r="M293" i="94" s="1"/>
  <c r="L292" i="94"/>
  <c r="M292" i="94" s="1"/>
  <c r="L291" i="94"/>
  <c r="M291" i="94" s="1"/>
  <c r="L290" i="94"/>
  <c r="M290" i="94" s="1"/>
  <c r="L289" i="94"/>
  <c r="M289" i="94" s="1"/>
  <c r="L288" i="94"/>
  <c r="M288" i="94" s="1"/>
  <c r="L287" i="94"/>
  <c r="M287" i="94" s="1"/>
  <c r="L286" i="94"/>
  <c r="M286" i="94" s="1"/>
  <c r="L285" i="94"/>
  <c r="M285" i="94" s="1"/>
  <c r="L284" i="94"/>
  <c r="M284" i="94" s="1"/>
  <c r="L283" i="94"/>
  <c r="M283" i="94" s="1"/>
  <c r="L282" i="94"/>
  <c r="M282" i="94" s="1"/>
  <c r="L281" i="94"/>
  <c r="M281" i="94" s="1"/>
  <c r="L280" i="94"/>
  <c r="M280" i="94" s="1"/>
  <c r="L279" i="94"/>
  <c r="M279" i="94" s="1"/>
  <c r="L278" i="94"/>
  <c r="L277" i="94"/>
  <c r="M277" i="94" s="1"/>
  <c r="L276" i="94"/>
  <c r="M276" i="94" s="1"/>
  <c r="L275" i="94"/>
  <c r="M275" i="94" s="1"/>
  <c r="L274" i="94"/>
  <c r="M274" i="94" s="1"/>
  <c r="L273" i="94"/>
  <c r="M273" i="94" s="1"/>
  <c r="L272" i="94"/>
  <c r="M272" i="94" s="1"/>
  <c r="L271" i="94"/>
  <c r="M271" i="94" s="1"/>
  <c r="L270" i="94"/>
  <c r="M270" i="94" s="1"/>
  <c r="L269" i="94"/>
  <c r="M269" i="94" s="1"/>
  <c r="L268" i="94"/>
  <c r="M268" i="94" s="1"/>
  <c r="L267" i="94"/>
  <c r="M267" i="94" s="1"/>
  <c r="L266" i="94"/>
  <c r="M266" i="94" s="1"/>
  <c r="L265" i="94"/>
  <c r="M265" i="94" s="1"/>
  <c r="L264" i="94"/>
  <c r="M264" i="94" s="1"/>
  <c r="L263" i="94"/>
  <c r="M263" i="94" s="1"/>
  <c r="L262" i="94"/>
  <c r="M262" i="94" s="1"/>
  <c r="L261" i="94"/>
  <c r="M261" i="94" s="1"/>
  <c r="L260" i="94"/>
  <c r="M260" i="94" s="1"/>
  <c r="L259" i="94"/>
  <c r="M259" i="94" s="1"/>
  <c r="L258" i="94"/>
  <c r="M258" i="94" s="1"/>
  <c r="L257" i="94"/>
  <c r="M257" i="94" s="1"/>
  <c r="L256" i="94"/>
  <c r="M256" i="94" s="1"/>
  <c r="L255" i="94"/>
  <c r="M255" i="94" s="1"/>
  <c r="L254" i="94"/>
  <c r="M254" i="94" s="1"/>
  <c r="L253" i="94"/>
  <c r="M253" i="94" s="1"/>
  <c r="L252" i="94"/>
  <c r="M252" i="94" s="1"/>
  <c r="L251" i="94"/>
  <c r="M251" i="94" s="1"/>
  <c r="L250" i="94"/>
  <c r="M250" i="94" s="1"/>
  <c r="L249" i="94"/>
  <c r="M249" i="94" s="1"/>
  <c r="L248" i="94"/>
  <c r="M248" i="94" s="1"/>
  <c r="L247" i="94"/>
  <c r="M247" i="94" s="1"/>
  <c r="L246" i="94"/>
  <c r="M246" i="94" s="1"/>
  <c r="L245" i="94"/>
  <c r="M245" i="94" s="1"/>
  <c r="L244" i="94"/>
  <c r="M244" i="94" s="1"/>
  <c r="L243" i="94"/>
  <c r="M243" i="94" s="1"/>
  <c r="L242" i="94"/>
  <c r="L241" i="94"/>
  <c r="M241" i="94" s="1"/>
  <c r="L240" i="94"/>
  <c r="M240" i="94" s="1"/>
  <c r="L239" i="94"/>
  <c r="M239" i="94" s="1"/>
  <c r="L238" i="94"/>
  <c r="M238" i="94" s="1"/>
  <c r="L237" i="94"/>
  <c r="L236" i="94"/>
  <c r="M236" i="94" s="1"/>
  <c r="L235" i="94"/>
  <c r="M235" i="94" s="1"/>
  <c r="L234" i="94"/>
  <c r="M234" i="94" s="1"/>
  <c r="L233" i="94"/>
  <c r="L232" i="94"/>
  <c r="M232" i="94" s="1"/>
  <c r="L231" i="94"/>
  <c r="M231" i="94" s="1"/>
  <c r="L230" i="94"/>
  <c r="M230" i="94" s="1"/>
  <c r="L229" i="94"/>
  <c r="M229" i="94" s="1"/>
  <c r="L228" i="94"/>
  <c r="M228" i="94" s="1"/>
  <c r="L227" i="94"/>
  <c r="M227" i="94" s="1"/>
  <c r="L226" i="94"/>
  <c r="M226" i="94" s="1"/>
  <c r="L225" i="94"/>
  <c r="M225" i="94" s="1"/>
  <c r="L224" i="94"/>
  <c r="M224" i="94" s="1"/>
  <c r="L223" i="94"/>
  <c r="M223" i="94" s="1"/>
  <c r="L222" i="94"/>
  <c r="M222" i="94" s="1"/>
  <c r="L221" i="94"/>
  <c r="M221" i="94" s="1"/>
  <c r="L220" i="94"/>
  <c r="M220" i="94" s="1"/>
  <c r="L219" i="94"/>
  <c r="M219" i="94" s="1"/>
  <c r="L218" i="94"/>
  <c r="M218" i="94" s="1"/>
  <c r="L217" i="94"/>
  <c r="M217" i="94" s="1"/>
  <c r="L216" i="94"/>
  <c r="M216" i="94" s="1"/>
  <c r="L215" i="94"/>
  <c r="M215" i="94" s="1"/>
  <c r="L214" i="94"/>
  <c r="M214" i="94" s="1"/>
  <c r="L213" i="94"/>
  <c r="M213" i="94" s="1"/>
  <c r="L212" i="94"/>
  <c r="M212" i="94" s="1"/>
  <c r="L211" i="94"/>
  <c r="M211" i="94" s="1"/>
  <c r="L210" i="94"/>
  <c r="M210" i="94" s="1"/>
  <c r="L209" i="94"/>
  <c r="M209" i="94" s="1"/>
  <c r="L208" i="94"/>
  <c r="M208" i="94" s="1"/>
  <c r="L207" i="94"/>
  <c r="M207" i="94" s="1"/>
  <c r="L206" i="94"/>
  <c r="M206" i="94" s="1"/>
  <c r="L205" i="94"/>
  <c r="M205" i="94" s="1"/>
  <c r="L204" i="94"/>
  <c r="M204" i="94" s="1"/>
  <c r="L203" i="94"/>
  <c r="M203" i="94" s="1"/>
  <c r="L202" i="94"/>
  <c r="M202" i="94" s="1"/>
  <c r="L201" i="94"/>
  <c r="M201" i="94" s="1"/>
  <c r="L200" i="94"/>
  <c r="M200" i="94" s="1"/>
  <c r="L199" i="94"/>
  <c r="M199" i="94" s="1"/>
  <c r="L198" i="94"/>
  <c r="L197" i="94"/>
  <c r="M197" i="94" s="1"/>
  <c r="L196" i="94"/>
  <c r="M196" i="94" s="1"/>
  <c r="L195" i="94"/>
  <c r="M195" i="94" s="1"/>
  <c r="L194" i="94"/>
  <c r="M194" i="94" s="1"/>
  <c r="L193" i="94"/>
  <c r="M193" i="94" s="1"/>
  <c r="L192" i="94"/>
  <c r="M192" i="94" s="1"/>
  <c r="L191" i="94"/>
  <c r="M191" i="94" s="1"/>
  <c r="L190" i="94"/>
  <c r="M190" i="94" s="1"/>
  <c r="L189" i="94"/>
  <c r="M189" i="94" s="1"/>
  <c r="L188" i="94"/>
  <c r="M188" i="94" s="1"/>
  <c r="L187" i="94"/>
  <c r="M187" i="94" s="1"/>
  <c r="L186" i="94"/>
  <c r="M186" i="94" s="1"/>
  <c r="L185" i="94"/>
  <c r="M185" i="94" s="1"/>
  <c r="L184" i="94"/>
  <c r="M184" i="94" s="1"/>
  <c r="L183" i="94"/>
  <c r="M183" i="94" s="1"/>
  <c r="L182" i="94"/>
  <c r="M182" i="94" s="1"/>
  <c r="L181" i="94"/>
  <c r="M181" i="94" s="1"/>
  <c r="L180" i="94"/>
  <c r="M180" i="94" s="1"/>
  <c r="L179" i="94"/>
  <c r="M179" i="94" s="1"/>
  <c r="L178" i="94"/>
  <c r="M178" i="94" s="1"/>
  <c r="L177" i="94"/>
  <c r="M177" i="94" s="1"/>
  <c r="L176" i="94"/>
  <c r="M176" i="94" s="1"/>
  <c r="L175" i="94"/>
  <c r="M175" i="94" s="1"/>
  <c r="L174" i="94"/>
  <c r="M174" i="94" s="1"/>
  <c r="L173" i="94"/>
  <c r="M173" i="94" s="1"/>
  <c r="L172" i="94"/>
  <c r="M172" i="94" s="1"/>
  <c r="L171" i="94"/>
  <c r="M171" i="94" s="1"/>
  <c r="L170" i="94"/>
  <c r="M170" i="94" s="1"/>
  <c r="L169" i="94"/>
  <c r="M169" i="94" s="1"/>
  <c r="L168" i="94"/>
  <c r="M168" i="94" s="1"/>
  <c r="L167" i="94"/>
  <c r="M167" i="94" s="1"/>
  <c r="L166" i="94"/>
  <c r="M166" i="94" s="1"/>
  <c r="L165" i="94"/>
  <c r="M165" i="94" s="1"/>
  <c r="L164" i="94"/>
  <c r="M164" i="94" s="1"/>
  <c r="L163" i="94"/>
  <c r="M163" i="94" s="1"/>
  <c r="L162" i="94"/>
  <c r="M162" i="94" s="1"/>
  <c r="L161" i="94"/>
  <c r="M161" i="94" s="1"/>
  <c r="L160" i="94"/>
  <c r="M160" i="94" s="1"/>
  <c r="L159" i="94"/>
  <c r="M159" i="94" s="1"/>
  <c r="L158" i="94"/>
  <c r="M158" i="94" s="1"/>
  <c r="L157" i="94"/>
  <c r="L156" i="94"/>
  <c r="M156" i="94" s="1"/>
  <c r="L155" i="94"/>
  <c r="M155" i="94" s="1"/>
  <c r="L154" i="94"/>
  <c r="M154" i="94" s="1"/>
  <c r="L153" i="94"/>
  <c r="M153" i="94" s="1"/>
  <c r="L152" i="94"/>
  <c r="M152" i="94" s="1"/>
  <c r="L151" i="94"/>
  <c r="M151" i="94" s="1"/>
  <c r="L150" i="94"/>
  <c r="M150" i="94" s="1"/>
  <c r="L149" i="94"/>
  <c r="M149" i="94" s="1"/>
  <c r="L148" i="94"/>
  <c r="M148" i="94" s="1"/>
  <c r="L147" i="94"/>
  <c r="M147" i="94" s="1"/>
  <c r="L146" i="94"/>
  <c r="L145" i="94"/>
  <c r="M145" i="94" s="1"/>
  <c r="L144" i="94"/>
  <c r="M144" i="94" s="1"/>
  <c r="L143" i="94"/>
  <c r="M143" i="94" s="1"/>
  <c r="L142" i="94"/>
  <c r="M142" i="94" s="1"/>
  <c r="L141" i="94"/>
  <c r="M141" i="94" s="1"/>
  <c r="L140" i="94"/>
  <c r="M140" i="94" s="1"/>
  <c r="L139" i="94"/>
  <c r="M139" i="94" s="1"/>
  <c r="L138" i="94"/>
  <c r="M138" i="94" s="1"/>
  <c r="L137" i="94"/>
  <c r="M137" i="94" s="1"/>
  <c r="L136" i="94"/>
  <c r="M136" i="94" s="1"/>
  <c r="L135" i="94"/>
  <c r="M135" i="94" s="1"/>
  <c r="L134" i="94"/>
  <c r="M134" i="94" s="1"/>
  <c r="L133" i="94"/>
  <c r="M133" i="94" s="1"/>
  <c r="L132" i="94"/>
  <c r="M132" i="94" s="1"/>
  <c r="L131" i="94"/>
  <c r="M131" i="94" s="1"/>
  <c r="L130" i="94"/>
  <c r="M130" i="94" s="1"/>
  <c r="L129" i="94"/>
  <c r="M129" i="94" s="1"/>
  <c r="L128" i="94"/>
  <c r="M128" i="94" s="1"/>
  <c r="L127" i="94"/>
  <c r="M127" i="94" s="1"/>
  <c r="L126" i="94"/>
  <c r="M126" i="94" s="1"/>
  <c r="L125" i="94"/>
  <c r="M125" i="94" s="1"/>
  <c r="L124" i="94"/>
  <c r="M124" i="94" s="1"/>
  <c r="L123" i="94"/>
  <c r="M123" i="94" s="1"/>
  <c r="L122" i="94"/>
  <c r="M122" i="94" s="1"/>
  <c r="L121" i="94"/>
  <c r="M121" i="94" s="1"/>
  <c r="L120" i="94"/>
  <c r="M120" i="94" s="1"/>
  <c r="L119" i="94"/>
  <c r="M119" i="94" s="1"/>
  <c r="L118" i="94"/>
  <c r="M118" i="94" s="1"/>
  <c r="L117" i="94"/>
  <c r="M117" i="94" s="1"/>
  <c r="L116" i="94"/>
  <c r="M116" i="94" s="1"/>
  <c r="L115" i="94"/>
  <c r="M115" i="94" s="1"/>
  <c r="L114" i="94"/>
  <c r="M114" i="94" s="1"/>
  <c r="L113" i="94"/>
  <c r="M113" i="94" s="1"/>
  <c r="L112" i="94"/>
  <c r="M112" i="94" s="1"/>
  <c r="L111" i="94"/>
  <c r="M111" i="94" s="1"/>
  <c r="L110" i="94"/>
  <c r="M110" i="94" s="1"/>
  <c r="L109" i="94"/>
  <c r="M109" i="94" s="1"/>
  <c r="L108" i="94"/>
  <c r="M108" i="94" s="1"/>
  <c r="L107" i="94"/>
  <c r="M107" i="94" s="1"/>
  <c r="L106" i="94"/>
  <c r="M106" i="94" s="1"/>
  <c r="L105" i="94"/>
  <c r="M105" i="94" s="1"/>
  <c r="L104" i="94"/>
  <c r="M104" i="94" s="1"/>
  <c r="L103" i="94"/>
  <c r="M103" i="94" s="1"/>
  <c r="L102" i="94"/>
  <c r="M102" i="94" s="1"/>
  <c r="L101" i="94"/>
  <c r="M101" i="94" s="1"/>
  <c r="L100" i="94"/>
  <c r="M100" i="94" s="1"/>
  <c r="L99" i="94"/>
  <c r="M99" i="94" s="1"/>
  <c r="L98" i="94"/>
  <c r="M98" i="94" s="1"/>
  <c r="L97" i="94"/>
  <c r="M97" i="94" s="1"/>
  <c r="L96" i="94"/>
  <c r="M96" i="94" s="1"/>
  <c r="L95" i="94"/>
  <c r="M95" i="94" s="1"/>
  <c r="L94" i="94"/>
  <c r="M94" i="94" s="1"/>
  <c r="L93" i="94"/>
  <c r="M93" i="94" s="1"/>
  <c r="L92" i="94"/>
  <c r="M92" i="94" s="1"/>
  <c r="L91" i="94"/>
  <c r="M91" i="94" s="1"/>
  <c r="L90" i="94"/>
  <c r="M90" i="94" s="1"/>
  <c r="L89" i="94"/>
  <c r="M89" i="94" s="1"/>
  <c r="L88" i="94"/>
  <c r="M88" i="94" s="1"/>
  <c r="L87" i="94"/>
  <c r="M87" i="94" s="1"/>
  <c r="L86" i="94"/>
  <c r="M86" i="94" s="1"/>
  <c r="L85" i="94"/>
  <c r="M85" i="94" s="1"/>
  <c r="L84" i="94"/>
  <c r="M84" i="94" s="1"/>
  <c r="L83" i="94"/>
  <c r="M83" i="94" s="1"/>
  <c r="L82" i="94"/>
  <c r="M82" i="94" s="1"/>
  <c r="L81" i="94"/>
  <c r="M81" i="94" s="1"/>
  <c r="L80" i="94"/>
  <c r="M80" i="94" s="1"/>
  <c r="L79" i="94"/>
  <c r="M79" i="94" s="1"/>
  <c r="L78" i="94"/>
  <c r="M78" i="94" s="1"/>
  <c r="L77" i="94"/>
  <c r="M77" i="94" s="1"/>
  <c r="L76" i="94"/>
  <c r="M76" i="94" s="1"/>
  <c r="L75" i="94"/>
  <c r="M75" i="94" s="1"/>
  <c r="L74" i="94"/>
  <c r="M74" i="94" s="1"/>
  <c r="L73" i="94"/>
  <c r="M73" i="94" s="1"/>
  <c r="L72" i="94"/>
  <c r="M72" i="94" s="1"/>
  <c r="L71" i="94"/>
  <c r="M71" i="94" s="1"/>
  <c r="L70" i="94"/>
  <c r="M70" i="94" s="1"/>
  <c r="L69" i="94"/>
  <c r="L68" i="94"/>
  <c r="M68" i="94" s="1"/>
  <c r="L67" i="94"/>
  <c r="M67" i="94" s="1"/>
  <c r="L66" i="94"/>
  <c r="M66" i="94" s="1"/>
  <c r="L65" i="94"/>
  <c r="M65" i="94" s="1"/>
  <c r="L64" i="94"/>
  <c r="M64" i="94" s="1"/>
  <c r="L63" i="94"/>
  <c r="M63" i="94" s="1"/>
  <c r="L62" i="94"/>
  <c r="M62" i="94" s="1"/>
  <c r="L61" i="94"/>
  <c r="M61" i="94" s="1"/>
  <c r="L60" i="94"/>
  <c r="M60" i="94" s="1"/>
  <c r="L59" i="94"/>
  <c r="M59" i="94" s="1"/>
  <c r="L58" i="94"/>
  <c r="M58" i="94" s="1"/>
  <c r="L57" i="94"/>
  <c r="M57" i="94" s="1"/>
  <c r="L56" i="94"/>
  <c r="M56" i="94" s="1"/>
  <c r="L55" i="94"/>
  <c r="M55" i="94" s="1"/>
  <c r="L54" i="94"/>
  <c r="M54" i="94" s="1"/>
  <c r="L53" i="94"/>
  <c r="M53" i="94" s="1"/>
  <c r="L52" i="94"/>
  <c r="M52" i="94" s="1"/>
  <c r="L51" i="94"/>
  <c r="M51" i="94" s="1"/>
  <c r="L50" i="94"/>
  <c r="M50" i="94" s="1"/>
  <c r="L49" i="94"/>
  <c r="M49" i="94" s="1"/>
  <c r="L48" i="94"/>
  <c r="M48" i="94" s="1"/>
  <c r="L47" i="94"/>
  <c r="M47" i="94" s="1"/>
  <c r="L46" i="94"/>
  <c r="M46" i="94" s="1"/>
  <c r="L45" i="94"/>
  <c r="L44" i="94"/>
  <c r="M44" i="94" s="1"/>
  <c r="L43" i="94"/>
  <c r="M43" i="94" s="1"/>
  <c r="L42" i="94"/>
  <c r="M42" i="94" s="1"/>
  <c r="L41" i="94"/>
  <c r="L40" i="94"/>
  <c r="M40" i="94" s="1"/>
  <c r="L39" i="94"/>
  <c r="M39" i="94" s="1"/>
  <c r="L38" i="94"/>
  <c r="M38" i="94" s="1"/>
  <c r="L37" i="94"/>
  <c r="M37" i="94" s="1"/>
  <c r="L36" i="94"/>
  <c r="M36" i="94" s="1"/>
  <c r="L35" i="94"/>
  <c r="M35" i="94" s="1"/>
  <c r="L34" i="94"/>
  <c r="M34" i="94" s="1"/>
  <c r="L33" i="94"/>
  <c r="M33" i="94" s="1"/>
  <c r="L32" i="94"/>
  <c r="M32" i="94" s="1"/>
  <c r="L31" i="94"/>
  <c r="M31" i="94" s="1"/>
  <c r="L30" i="94"/>
  <c r="M30" i="94" s="1"/>
  <c r="L29" i="94"/>
  <c r="M29" i="94" s="1"/>
  <c r="L28" i="94"/>
  <c r="M28" i="94" s="1"/>
  <c r="L27" i="94"/>
  <c r="M27" i="94" s="1"/>
  <c r="L26" i="94"/>
  <c r="M26" i="94" s="1"/>
  <c r="L25" i="94"/>
  <c r="L24" i="94"/>
  <c r="M24" i="94" s="1"/>
  <c r="L23" i="94"/>
  <c r="M23" i="94" s="1"/>
  <c r="L22" i="94"/>
  <c r="M22" i="94" s="1"/>
  <c r="L21" i="94"/>
  <c r="M21" i="94" s="1"/>
  <c r="L20" i="94"/>
  <c r="M20" i="94" s="1"/>
  <c r="L19" i="94"/>
  <c r="M19" i="94" s="1"/>
  <c r="L18" i="94"/>
  <c r="L17" i="94"/>
  <c r="M17" i="94" s="1"/>
  <c r="L16" i="94"/>
  <c r="M16" i="94" s="1"/>
  <c r="L15" i="94"/>
  <c r="M15" i="94" s="1"/>
  <c r="L14" i="94"/>
  <c r="M14" i="94" s="1"/>
  <c r="L13" i="94"/>
  <c r="M13" i="94" s="1"/>
  <c r="L12" i="94"/>
  <c r="M12" i="94" s="1"/>
  <c r="L11" i="94"/>
  <c r="M11" i="94" s="1"/>
  <c r="L10" i="94"/>
  <c r="M10" i="94" s="1"/>
  <c r="L9" i="94"/>
  <c r="M9" i="94" s="1"/>
  <c r="L8" i="94"/>
  <c r="M8" i="94" s="1"/>
  <c r="L7" i="94"/>
  <c r="M7" i="94" s="1"/>
  <c r="L6" i="94"/>
  <c r="M6" i="94" s="1"/>
  <c r="L5" i="94"/>
  <c r="M5" i="94" s="1"/>
  <c r="L4" i="94"/>
  <c r="M4" i="94" s="1"/>
  <c r="L498" i="96"/>
  <c r="M498" i="96" s="1"/>
  <c r="L497" i="96"/>
  <c r="M497" i="96" s="1"/>
  <c r="L496" i="96"/>
  <c r="M496" i="96" s="1"/>
  <c r="L495" i="96"/>
  <c r="M495" i="96" s="1"/>
  <c r="L494" i="96"/>
  <c r="M494" i="96" s="1"/>
  <c r="L493" i="96"/>
  <c r="M493" i="96" s="1"/>
  <c r="L492" i="96"/>
  <c r="M492" i="96" s="1"/>
  <c r="L491" i="96"/>
  <c r="M491" i="96" s="1"/>
  <c r="L490" i="96"/>
  <c r="M490" i="96" s="1"/>
  <c r="L489" i="96"/>
  <c r="M489" i="96" s="1"/>
  <c r="L488" i="96"/>
  <c r="M488" i="96" s="1"/>
  <c r="L487" i="96"/>
  <c r="M487" i="96" s="1"/>
  <c r="L486" i="96"/>
  <c r="M486" i="96" s="1"/>
  <c r="L485" i="96"/>
  <c r="M485" i="96" s="1"/>
  <c r="L484" i="96"/>
  <c r="M484" i="96" s="1"/>
  <c r="L483" i="96"/>
  <c r="M483" i="96" s="1"/>
  <c r="L482" i="96"/>
  <c r="M482" i="96" s="1"/>
  <c r="L481" i="96"/>
  <c r="M481" i="96" s="1"/>
  <c r="L480" i="96"/>
  <c r="M480" i="96" s="1"/>
  <c r="L479" i="96"/>
  <c r="M479" i="96" s="1"/>
  <c r="L478" i="96"/>
  <c r="M478" i="96" s="1"/>
  <c r="L477" i="96"/>
  <c r="M477" i="96" s="1"/>
  <c r="L476" i="96"/>
  <c r="M476" i="96" s="1"/>
  <c r="L475" i="96"/>
  <c r="M475" i="96" s="1"/>
  <c r="L474" i="96"/>
  <c r="M474" i="96" s="1"/>
  <c r="L473" i="96"/>
  <c r="M473" i="96" s="1"/>
  <c r="L472" i="96"/>
  <c r="M472" i="96" s="1"/>
  <c r="L471" i="96"/>
  <c r="M471" i="96" s="1"/>
  <c r="L470" i="96"/>
  <c r="M470" i="96" s="1"/>
  <c r="L469" i="96"/>
  <c r="M469" i="96" s="1"/>
  <c r="L468" i="96"/>
  <c r="M468" i="96" s="1"/>
  <c r="L467" i="96"/>
  <c r="M467" i="96" s="1"/>
  <c r="L466" i="96"/>
  <c r="M466" i="96" s="1"/>
  <c r="L465" i="96"/>
  <c r="M465" i="96" s="1"/>
  <c r="L464" i="96"/>
  <c r="M464" i="96" s="1"/>
  <c r="L463" i="96"/>
  <c r="M463" i="96" s="1"/>
  <c r="L462" i="96"/>
  <c r="M462" i="96" s="1"/>
  <c r="L461" i="96"/>
  <c r="M461" i="96" s="1"/>
  <c r="L460" i="96"/>
  <c r="M460" i="96" s="1"/>
  <c r="L459" i="96"/>
  <c r="M459" i="96" s="1"/>
  <c r="L458" i="96"/>
  <c r="M458" i="96" s="1"/>
  <c r="L457" i="96"/>
  <c r="M457" i="96" s="1"/>
  <c r="L456" i="96"/>
  <c r="M456" i="96" s="1"/>
  <c r="L455" i="96"/>
  <c r="M455" i="96" s="1"/>
  <c r="L454" i="96"/>
  <c r="M454" i="96" s="1"/>
  <c r="L453" i="96"/>
  <c r="M453" i="96" s="1"/>
  <c r="L452" i="96"/>
  <c r="M452" i="96" s="1"/>
  <c r="L451" i="96"/>
  <c r="M451" i="96" s="1"/>
  <c r="L450" i="96"/>
  <c r="M450" i="96" s="1"/>
  <c r="L449" i="96"/>
  <c r="M449" i="96" s="1"/>
  <c r="L448" i="96"/>
  <c r="M448" i="96" s="1"/>
  <c r="L447" i="96"/>
  <c r="M447" i="96" s="1"/>
  <c r="L446" i="96"/>
  <c r="M446" i="96" s="1"/>
  <c r="L445" i="96"/>
  <c r="M445" i="96" s="1"/>
  <c r="L444" i="96"/>
  <c r="M444" i="96" s="1"/>
  <c r="L443" i="96"/>
  <c r="M443" i="96" s="1"/>
  <c r="L442" i="96"/>
  <c r="M442" i="96" s="1"/>
  <c r="L441" i="96"/>
  <c r="M441" i="96" s="1"/>
  <c r="L440" i="96"/>
  <c r="M440" i="96" s="1"/>
  <c r="L439" i="96"/>
  <c r="M439" i="96" s="1"/>
  <c r="L438" i="96"/>
  <c r="M438" i="96" s="1"/>
  <c r="L437" i="96"/>
  <c r="M437" i="96" s="1"/>
  <c r="L436" i="96"/>
  <c r="M436" i="96" s="1"/>
  <c r="L435" i="96"/>
  <c r="M435" i="96" s="1"/>
  <c r="L434" i="96"/>
  <c r="M434" i="96" s="1"/>
  <c r="L433" i="96"/>
  <c r="M433" i="96" s="1"/>
  <c r="L432" i="96"/>
  <c r="M432" i="96" s="1"/>
  <c r="L431" i="96"/>
  <c r="M431" i="96" s="1"/>
  <c r="L430" i="96"/>
  <c r="M430" i="96" s="1"/>
  <c r="L429" i="96"/>
  <c r="M429" i="96" s="1"/>
  <c r="L428" i="96"/>
  <c r="M428" i="96" s="1"/>
  <c r="L427" i="96"/>
  <c r="M427" i="96" s="1"/>
  <c r="L426" i="96"/>
  <c r="M426" i="96" s="1"/>
  <c r="L425" i="96"/>
  <c r="M425" i="96" s="1"/>
  <c r="L424" i="96"/>
  <c r="M424" i="96" s="1"/>
  <c r="L423" i="96"/>
  <c r="M423" i="96" s="1"/>
  <c r="L422" i="96"/>
  <c r="M422" i="96" s="1"/>
  <c r="L421" i="96"/>
  <c r="M421" i="96" s="1"/>
  <c r="L420" i="96"/>
  <c r="M420" i="96" s="1"/>
  <c r="L419" i="96"/>
  <c r="M419" i="96" s="1"/>
  <c r="L418" i="96"/>
  <c r="M418" i="96" s="1"/>
  <c r="L417" i="96"/>
  <c r="M417" i="96" s="1"/>
  <c r="L416" i="96"/>
  <c r="M416" i="96" s="1"/>
  <c r="L415" i="96"/>
  <c r="M415" i="96" s="1"/>
  <c r="L414" i="96"/>
  <c r="M414" i="96" s="1"/>
  <c r="L413" i="96"/>
  <c r="M413" i="96" s="1"/>
  <c r="L412" i="96"/>
  <c r="M412" i="96" s="1"/>
  <c r="L411" i="96"/>
  <c r="M411" i="96" s="1"/>
  <c r="L410" i="96"/>
  <c r="M410" i="96" s="1"/>
  <c r="L409" i="96"/>
  <c r="M409" i="96" s="1"/>
  <c r="L408" i="96"/>
  <c r="M408" i="96" s="1"/>
  <c r="L407" i="96"/>
  <c r="M407" i="96" s="1"/>
  <c r="L406" i="96"/>
  <c r="M406" i="96" s="1"/>
  <c r="L405" i="96"/>
  <c r="M405" i="96" s="1"/>
  <c r="L404" i="96"/>
  <c r="M404" i="96" s="1"/>
  <c r="L403" i="96"/>
  <c r="M403" i="96" s="1"/>
  <c r="L402" i="96"/>
  <c r="M402" i="96" s="1"/>
  <c r="L401" i="96"/>
  <c r="M401" i="96" s="1"/>
  <c r="L400" i="96"/>
  <c r="M400" i="96" s="1"/>
  <c r="L399" i="96"/>
  <c r="M399" i="96" s="1"/>
  <c r="L398" i="96"/>
  <c r="M398" i="96" s="1"/>
  <c r="L397" i="96"/>
  <c r="M397" i="96" s="1"/>
  <c r="L396" i="96"/>
  <c r="M396" i="96" s="1"/>
  <c r="L395" i="96"/>
  <c r="M395" i="96" s="1"/>
  <c r="L394" i="96"/>
  <c r="M394" i="96" s="1"/>
  <c r="L393" i="96"/>
  <c r="M393" i="96" s="1"/>
  <c r="L392" i="96"/>
  <c r="M392" i="96" s="1"/>
  <c r="L391" i="96"/>
  <c r="M391" i="96" s="1"/>
  <c r="L390" i="96"/>
  <c r="M390" i="96" s="1"/>
  <c r="L389" i="96"/>
  <c r="M389" i="96" s="1"/>
  <c r="L388" i="96"/>
  <c r="M388" i="96" s="1"/>
  <c r="L387" i="96"/>
  <c r="M387" i="96" s="1"/>
  <c r="L386" i="96"/>
  <c r="M386" i="96" s="1"/>
  <c r="L385" i="96"/>
  <c r="M385" i="96" s="1"/>
  <c r="L384" i="96"/>
  <c r="M384" i="96" s="1"/>
  <c r="L383" i="96"/>
  <c r="M383" i="96" s="1"/>
  <c r="L382" i="96"/>
  <c r="M382" i="96" s="1"/>
  <c r="L381" i="96"/>
  <c r="M381" i="96" s="1"/>
  <c r="L380" i="96"/>
  <c r="M380" i="96" s="1"/>
  <c r="L379" i="96"/>
  <c r="M379" i="96" s="1"/>
  <c r="L378" i="96"/>
  <c r="M378" i="96" s="1"/>
  <c r="L377" i="96"/>
  <c r="M377" i="96" s="1"/>
  <c r="L376" i="96"/>
  <c r="M376" i="96" s="1"/>
  <c r="L375" i="96"/>
  <c r="M375" i="96" s="1"/>
  <c r="L374" i="96"/>
  <c r="M374" i="96" s="1"/>
  <c r="L373" i="96"/>
  <c r="M373" i="96" s="1"/>
  <c r="L372" i="96"/>
  <c r="M372" i="96" s="1"/>
  <c r="L371" i="96"/>
  <c r="M371" i="96" s="1"/>
  <c r="L370" i="96"/>
  <c r="M370" i="96" s="1"/>
  <c r="L369" i="96"/>
  <c r="M369" i="96" s="1"/>
  <c r="L368" i="96"/>
  <c r="M368" i="96" s="1"/>
  <c r="L367" i="96"/>
  <c r="M367" i="96" s="1"/>
  <c r="L366" i="96"/>
  <c r="M366" i="96" s="1"/>
  <c r="L365" i="96"/>
  <c r="M365" i="96" s="1"/>
  <c r="L364" i="96"/>
  <c r="M364" i="96" s="1"/>
  <c r="L363" i="96"/>
  <c r="M363" i="96" s="1"/>
  <c r="L362" i="96"/>
  <c r="M362" i="96" s="1"/>
  <c r="L361" i="96"/>
  <c r="M361" i="96" s="1"/>
  <c r="L360" i="96"/>
  <c r="M360" i="96" s="1"/>
  <c r="L359" i="96"/>
  <c r="M359" i="96" s="1"/>
  <c r="L358" i="96"/>
  <c r="M358" i="96" s="1"/>
  <c r="L357" i="96"/>
  <c r="M357" i="96" s="1"/>
  <c r="L356" i="96"/>
  <c r="M356" i="96" s="1"/>
  <c r="L355" i="96"/>
  <c r="M355" i="96" s="1"/>
  <c r="L354" i="96"/>
  <c r="M354" i="96" s="1"/>
  <c r="L353" i="96"/>
  <c r="M353" i="96" s="1"/>
  <c r="L352" i="96"/>
  <c r="M352" i="96" s="1"/>
  <c r="L351" i="96"/>
  <c r="M351" i="96" s="1"/>
  <c r="L350" i="96"/>
  <c r="M350" i="96" s="1"/>
  <c r="L349" i="96"/>
  <c r="M349" i="96" s="1"/>
  <c r="L348" i="96"/>
  <c r="M348" i="96" s="1"/>
  <c r="L347" i="96"/>
  <c r="M347" i="96" s="1"/>
  <c r="L346" i="96"/>
  <c r="M346" i="96" s="1"/>
  <c r="L345" i="96"/>
  <c r="M345" i="96" s="1"/>
  <c r="L344" i="96"/>
  <c r="M344" i="96" s="1"/>
  <c r="L343" i="96"/>
  <c r="M343" i="96" s="1"/>
  <c r="L342" i="96"/>
  <c r="M342" i="96" s="1"/>
  <c r="L341" i="96"/>
  <c r="M341" i="96" s="1"/>
  <c r="L340" i="96"/>
  <c r="M340" i="96" s="1"/>
  <c r="L339" i="96"/>
  <c r="M339" i="96" s="1"/>
  <c r="L338" i="96"/>
  <c r="M338" i="96" s="1"/>
  <c r="L337" i="96"/>
  <c r="M337" i="96" s="1"/>
  <c r="L336" i="96"/>
  <c r="M336" i="96" s="1"/>
  <c r="L335" i="96"/>
  <c r="M335" i="96" s="1"/>
  <c r="L334" i="96"/>
  <c r="M334" i="96" s="1"/>
  <c r="L333" i="96"/>
  <c r="M333" i="96" s="1"/>
  <c r="L332" i="96"/>
  <c r="M332" i="96" s="1"/>
  <c r="L331" i="96"/>
  <c r="M331" i="96" s="1"/>
  <c r="L330" i="96"/>
  <c r="M330" i="96" s="1"/>
  <c r="L329" i="96"/>
  <c r="M329" i="96" s="1"/>
  <c r="L328" i="96"/>
  <c r="M328" i="96" s="1"/>
  <c r="L327" i="96"/>
  <c r="M327" i="96" s="1"/>
  <c r="L326" i="96"/>
  <c r="M326" i="96" s="1"/>
  <c r="L325" i="96"/>
  <c r="M325" i="96" s="1"/>
  <c r="L324" i="96"/>
  <c r="M324" i="96" s="1"/>
  <c r="L323" i="96"/>
  <c r="M323" i="96" s="1"/>
  <c r="L322" i="96"/>
  <c r="M322" i="96" s="1"/>
  <c r="L321" i="96"/>
  <c r="M321" i="96" s="1"/>
  <c r="L320" i="96"/>
  <c r="M320" i="96" s="1"/>
  <c r="L319" i="96"/>
  <c r="M319" i="96" s="1"/>
  <c r="L318" i="96"/>
  <c r="M318" i="96" s="1"/>
  <c r="L317" i="96"/>
  <c r="M317" i="96" s="1"/>
  <c r="L316" i="96"/>
  <c r="M316" i="96" s="1"/>
  <c r="L315" i="96"/>
  <c r="M315" i="96" s="1"/>
  <c r="L314" i="96"/>
  <c r="M314" i="96" s="1"/>
  <c r="L313" i="96"/>
  <c r="M313" i="96" s="1"/>
  <c r="L312" i="96"/>
  <c r="M312" i="96" s="1"/>
  <c r="L311" i="96"/>
  <c r="M311" i="96" s="1"/>
  <c r="L310" i="96"/>
  <c r="M310" i="96" s="1"/>
  <c r="L309" i="96"/>
  <c r="M309" i="96" s="1"/>
  <c r="L308" i="96"/>
  <c r="M308" i="96" s="1"/>
  <c r="L307" i="96"/>
  <c r="M307" i="96" s="1"/>
  <c r="L306" i="96"/>
  <c r="M306" i="96" s="1"/>
  <c r="L305" i="96"/>
  <c r="M305" i="96" s="1"/>
  <c r="L304" i="96"/>
  <c r="M304" i="96" s="1"/>
  <c r="L303" i="96"/>
  <c r="M303" i="96" s="1"/>
  <c r="L302" i="96"/>
  <c r="M302" i="96" s="1"/>
  <c r="L301" i="96"/>
  <c r="M301" i="96" s="1"/>
  <c r="L300" i="96"/>
  <c r="M300" i="96" s="1"/>
  <c r="L299" i="96"/>
  <c r="M299" i="96" s="1"/>
  <c r="L298" i="96"/>
  <c r="M298" i="96" s="1"/>
  <c r="L297" i="96"/>
  <c r="M297" i="96" s="1"/>
  <c r="L296" i="96"/>
  <c r="M296" i="96" s="1"/>
  <c r="L295" i="96"/>
  <c r="M295" i="96" s="1"/>
  <c r="L294" i="96"/>
  <c r="M294" i="96" s="1"/>
  <c r="L293" i="96"/>
  <c r="M293" i="96" s="1"/>
  <c r="L292" i="96"/>
  <c r="M292" i="96" s="1"/>
  <c r="L291" i="96"/>
  <c r="M291" i="96" s="1"/>
  <c r="L290" i="96"/>
  <c r="M290" i="96" s="1"/>
  <c r="L289" i="96"/>
  <c r="M289" i="96" s="1"/>
  <c r="L288" i="96"/>
  <c r="M288" i="96" s="1"/>
  <c r="L287" i="96"/>
  <c r="M287" i="96" s="1"/>
  <c r="L286" i="96"/>
  <c r="M286" i="96" s="1"/>
  <c r="L285" i="96"/>
  <c r="M285" i="96" s="1"/>
  <c r="L284" i="96"/>
  <c r="M284" i="96" s="1"/>
  <c r="L283" i="96"/>
  <c r="M283" i="96" s="1"/>
  <c r="L282" i="96"/>
  <c r="M282" i="96" s="1"/>
  <c r="L281" i="96"/>
  <c r="M281" i="96" s="1"/>
  <c r="L280" i="96"/>
  <c r="M280" i="96" s="1"/>
  <c r="L279" i="96"/>
  <c r="M279" i="96" s="1"/>
  <c r="L278" i="96"/>
  <c r="M278" i="96" s="1"/>
  <c r="L277" i="96"/>
  <c r="M277" i="96" s="1"/>
  <c r="L276" i="96"/>
  <c r="M276" i="96" s="1"/>
  <c r="L275" i="96"/>
  <c r="M275" i="96" s="1"/>
  <c r="L274" i="96"/>
  <c r="M274" i="96" s="1"/>
  <c r="L273" i="96"/>
  <c r="M273" i="96" s="1"/>
  <c r="L272" i="96"/>
  <c r="M272" i="96" s="1"/>
  <c r="L271" i="96"/>
  <c r="M271" i="96" s="1"/>
  <c r="L270" i="96"/>
  <c r="M270" i="96" s="1"/>
  <c r="L269" i="96"/>
  <c r="M269" i="96" s="1"/>
  <c r="L268" i="96"/>
  <c r="M268" i="96" s="1"/>
  <c r="L267" i="96"/>
  <c r="M267" i="96" s="1"/>
  <c r="L266" i="96"/>
  <c r="M266" i="96" s="1"/>
  <c r="L265" i="96"/>
  <c r="M265" i="96" s="1"/>
  <c r="L264" i="96"/>
  <c r="M264" i="96" s="1"/>
  <c r="L263" i="96"/>
  <c r="M263" i="96" s="1"/>
  <c r="L262" i="96"/>
  <c r="M262" i="96" s="1"/>
  <c r="L261" i="96"/>
  <c r="M261" i="96" s="1"/>
  <c r="L260" i="96"/>
  <c r="M260" i="96" s="1"/>
  <c r="L259" i="96"/>
  <c r="M259" i="96" s="1"/>
  <c r="L258" i="96"/>
  <c r="M258" i="96" s="1"/>
  <c r="L257" i="96"/>
  <c r="M257" i="96" s="1"/>
  <c r="L256" i="96"/>
  <c r="M256" i="96" s="1"/>
  <c r="L255" i="96"/>
  <c r="M255" i="96" s="1"/>
  <c r="L254" i="96"/>
  <c r="M254" i="96" s="1"/>
  <c r="L253" i="96"/>
  <c r="M253" i="96" s="1"/>
  <c r="L252" i="96"/>
  <c r="M252" i="96" s="1"/>
  <c r="L251" i="96"/>
  <c r="M251" i="96" s="1"/>
  <c r="L250" i="96"/>
  <c r="M250" i="96" s="1"/>
  <c r="L249" i="96"/>
  <c r="M249" i="96" s="1"/>
  <c r="L248" i="96"/>
  <c r="M248" i="96" s="1"/>
  <c r="L247" i="96"/>
  <c r="M247" i="96" s="1"/>
  <c r="L246" i="96"/>
  <c r="M246" i="96" s="1"/>
  <c r="L245" i="96"/>
  <c r="M245" i="96" s="1"/>
  <c r="L244" i="96"/>
  <c r="M244" i="96" s="1"/>
  <c r="L243" i="96"/>
  <c r="M243" i="96" s="1"/>
  <c r="L242" i="96"/>
  <c r="M242" i="96" s="1"/>
  <c r="L241" i="96"/>
  <c r="M241" i="96" s="1"/>
  <c r="L240" i="96"/>
  <c r="M240" i="96" s="1"/>
  <c r="L239" i="96"/>
  <c r="M239" i="96" s="1"/>
  <c r="L238" i="96"/>
  <c r="M238" i="96" s="1"/>
  <c r="L237" i="96"/>
  <c r="M237" i="96" s="1"/>
  <c r="L236" i="96"/>
  <c r="M236" i="96" s="1"/>
  <c r="L235" i="96"/>
  <c r="M235" i="96" s="1"/>
  <c r="L234" i="96"/>
  <c r="M234" i="96" s="1"/>
  <c r="L233" i="96"/>
  <c r="M233" i="96" s="1"/>
  <c r="L232" i="96"/>
  <c r="M232" i="96" s="1"/>
  <c r="L231" i="96"/>
  <c r="M231" i="96" s="1"/>
  <c r="L230" i="96"/>
  <c r="M230" i="96" s="1"/>
  <c r="L229" i="96"/>
  <c r="M229" i="96" s="1"/>
  <c r="L228" i="96"/>
  <c r="M228" i="96" s="1"/>
  <c r="L227" i="96"/>
  <c r="M227" i="96" s="1"/>
  <c r="L226" i="96"/>
  <c r="M226" i="96" s="1"/>
  <c r="L225" i="96"/>
  <c r="M225" i="96" s="1"/>
  <c r="L224" i="96"/>
  <c r="M224" i="96" s="1"/>
  <c r="L223" i="96"/>
  <c r="M223" i="96" s="1"/>
  <c r="L222" i="96"/>
  <c r="M222" i="96" s="1"/>
  <c r="L221" i="96"/>
  <c r="M221" i="96" s="1"/>
  <c r="L220" i="96"/>
  <c r="M220" i="96" s="1"/>
  <c r="L219" i="96"/>
  <c r="M219" i="96" s="1"/>
  <c r="L218" i="96"/>
  <c r="M218" i="96" s="1"/>
  <c r="L217" i="96"/>
  <c r="M217" i="96" s="1"/>
  <c r="L216" i="96"/>
  <c r="M216" i="96" s="1"/>
  <c r="L215" i="96"/>
  <c r="M215" i="96" s="1"/>
  <c r="L214" i="96"/>
  <c r="M214" i="96" s="1"/>
  <c r="L213" i="96"/>
  <c r="M213" i="96" s="1"/>
  <c r="L212" i="96"/>
  <c r="M212" i="96" s="1"/>
  <c r="L211" i="96"/>
  <c r="M211" i="96" s="1"/>
  <c r="L210" i="96"/>
  <c r="M210" i="96" s="1"/>
  <c r="L209" i="96"/>
  <c r="M209" i="96" s="1"/>
  <c r="L208" i="96"/>
  <c r="M208" i="96" s="1"/>
  <c r="L207" i="96"/>
  <c r="M207" i="96" s="1"/>
  <c r="L206" i="96"/>
  <c r="M206" i="96" s="1"/>
  <c r="L205" i="96"/>
  <c r="M205" i="96" s="1"/>
  <c r="L204" i="96"/>
  <c r="M204" i="96" s="1"/>
  <c r="L203" i="96"/>
  <c r="M203" i="96" s="1"/>
  <c r="L202" i="96"/>
  <c r="M202" i="96" s="1"/>
  <c r="L201" i="96"/>
  <c r="M201" i="96" s="1"/>
  <c r="L200" i="96"/>
  <c r="M200" i="96" s="1"/>
  <c r="L199" i="96"/>
  <c r="M199" i="96" s="1"/>
  <c r="L198" i="96"/>
  <c r="M198" i="96" s="1"/>
  <c r="L197" i="96"/>
  <c r="M197" i="96" s="1"/>
  <c r="L196" i="96"/>
  <c r="M196" i="96" s="1"/>
  <c r="L195" i="96"/>
  <c r="M195" i="96" s="1"/>
  <c r="L194" i="96"/>
  <c r="M194" i="96" s="1"/>
  <c r="L193" i="96"/>
  <c r="M193" i="96" s="1"/>
  <c r="L192" i="96"/>
  <c r="M192" i="96" s="1"/>
  <c r="L191" i="96"/>
  <c r="M191" i="96" s="1"/>
  <c r="L190" i="96"/>
  <c r="M190" i="96" s="1"/>
  <c r="L189" i="96"/>
  <c r="M189" i="96" s="1"/>
  <c r="L188" i="96"/>
  <c r="M188" i="96" s="1"/>
  <c r="L187" i="96"/>
  <c r="M187" i="96" s="1"/>
  <c r="L186" i="96"/>
  <c r="M186" i="96" s="1"/>
  <c r="L185" i="96"/>
  <c r="M185" i="96" s="1"/>
  <c r="L184" i="96"/>
  <c r="M184" i="96" s="1"/>
  <c r="L183" i="96"/>
  <c r="M183" i="96" s="1"/>
  <c r="L182" i="96"/>
  <c r="M182" i="96" s="1"/>
  <c r="L181" i="96"/>
  <c r="M181" i="96" s="1"/>
  <c r="L180" i="96"/>
  <c r="M180" i="96" s="1"/>
  <c r="L179" i="96"/>
  <c r="M179" i="96" s="1"/>
  <c r="L178" i="96"/>
  <c r="M178" i="96" s="1"/>
  <c r="L177" i="96"/>
  <c r="M177" i="96" s="1"/>
  <c r="L176" i="96"/>
  <c r="M176" i="96" s="1"/>
  <c r="L175" i="96"/>
  <c r="M175" i="96" s="1"/>
  <c r="L174" i="96"/>
  <c r="M174" i="96" s="1"/>
  <c r="L173" i="96"/>
  <c r="M173" i="96" s="1"/>
  <c r="L172" i="96"/>
  <c r="M172" i="96" s="1"/>
  <c r="L171" i="96"/>
  <c r="M171" i="96" s="1"/>
  <c r="L170" i="96"/>
  <c r="M170" i="96" s="1"/>
  <c r="L169" i="96"/>
  <c r="M169" i="96" s="1"/>
  <c r="L168" i="96"/>
  <c r="M168" i="96" s="1"/>
  <c r="L167" i="96"/>
  <c r="M167" i="96" s="1"/>
  <c r="L166" i="96"/>
  <c r="M166" i="96" s="1"/>
  <c r="L165" i="96"/>
  <c r="M165" i="96" s="1"/>
  <c r="L164" i="96"/>
  <c r="M164" i="96" s="1"/>
  <c r="L163" i="96"/>
  <c r="M163" i="96" s="1"/>
  <c r="L162" i="96"/>
  <c r="M162" i="96" s="1"/>
  <c r="L161" i="96"/>
  <c r="M161" i="96" s="1"/>
  <c r="L160" i="96"/>
  <c r="M160" i="96" s="1"/>
  <c r="L159" i="96"/>
  <c r="M159" i="96" s="1"/>
  <c r="L158" i="96"/>
  <c r="M158" i="96" s="1"/>
  <c r="L157" i="96"/>
  <c r="M157" i="96" s="1"/>
  <c r="L156" i="96"/>
  <c r="M156" i="96" s="1"/>
  <c r="L155" i="96"/>
  <c r="M155" i="96" s="1"/>
  <c r="L154" i="96"/>
  <c r="M154" i="96" s="1"/>
  <c r="L153" i="96"/>
  <c r="M153" i="96" s="1"/>
  <c r="L152" i="96"/>
  <c r="M152" i="96" s="1"/>
  <c r="L151" i="96"/>
  <c r="M151" i="96" s="1"/>
  <c r="L150" i="96"/>
  <c r="M150" i="96" s="1"/>
  <c r="L149" i="96"/>
  <c r="M149" i="96" s="1"/>
  <c r="L148" i="96"/>
  <c r="M148" i="96" s="1"/>
  <c r="L147" i="96"/>
  <c r="M147" i="96" s="1"/>
  <c r="L146" i="96"/>
  <c r="M146" i="96" s="1"/>
  <c r="L145" i="96"/>
  <c r="M145" i="96" s="1"/>
  <c r="L144" i="96"/>
  <c r="M144" i="96" s="1"/>
  <c r="L143" i="96"/>
  <c r="M143" i="96" s="1"/>
  <c r="L142" i="96"/>
  <c r="M142" i="96" s="1"/>
  <c r="L141" i="96"/>
  <c r="M141" i="96" s="1"/>
  <c r="L140" i="96"/>
  <c r="M140" i="96" s="1"/>
  <c r="L139" i="96"/>
  <c r="M139" i="96" s="1"/>
  <c r="L138" i="96"/>
  <c r="M138" i="96" s="1"/>
  <c r="L137" i="96"/>
  <c r="M137" i="96" s="1"/>
  <c r="L136" i="96"/>
  <c r="M136" i="96" s="1"/>
  <c r="L135" i="96"/>
  <c r="M135" i="96" s="1"/>
  <c r="L134" i="96"/>
  <c r="M134" i="96" s="1"/>
  <c r="L133" i="96"/>
  <c r="M133" i="96" s="1"/>
  <c r="L132" i="96"/>
  <c r="M132" i="96" s="1"/>
  <c r="L131" i="96"/>
  <c r="M131" i="96" s="1"/>
  <c r="L130" i="96"/>
  <c r="M130" i="96" s="1"/>
  <c r="L129" i="96"/>
  <c r="M129" i="96" s="1"/>
  <c r="L128" i="96"/>
  <c r="M128" i="96" s="1"/>
  <c r="L127" i="96"/>
  <c r="M127" i="96" s="1"/>
  <c r="L126" i="96"/>
  <c r="M126" i="96" s="1"/>
  <c r="L125" i="96"/>
  <c r="M125" i="96" s="1"/>
  <c r="L124" i="96"/>
  <c r="M124" i="96" s="1"/>
  <c r="L123" i="96"/>
  <c r="M123" i="96" s="1"/>
  <c r="L122" i="96"/>
  <c r="M122" i="96" s="1"/>
  <c r="L121" i="96"/>
  <c r="M121" i="96" s="1"/>
  <c r="L120" i="96"/>
  <c r="M120" i="96" s="1"/>
  <c r="L119" i="96"/>
  <c r="M119" i="96" s="1"/>
  <c r="L118" i="96"/>
  <c r="M118" i="96" s="1"/>
  <c r="L117" i="96"/>
  <c r="M117" i="96" s="1"/>
  <c r="L116" i="96"/>
  <c r="M116" i="96" s="1"/>
  <c r="L115" i="96"/>
  <c r="M115" i="96" s="1"/>
  <c r="L114" i="96"/>
  <c r="M114" i="96" s="1"/>
  <c r="L113" i="96"/>
  <c r="M113" i="96" s="1"/>
  <c r="L112" i="96"/>
  <c r="M112" i="96" s="1"/>
  <c r="L111" i="96"/>
  <c r="M111" i="96" s="1"/>
  <c r="L110" i="96"/>
  <c r="M110" i="96" s="1"/>
  <c r="L109" i="96"/>
  <c r="M109" i="96" s="1"/>
  <c r="L108" i="96"/>
  <c r="M108" i="96" s="1"/>
  <c r="L107" i="96"/>
  <c r="M107" i="96" s="1"/>
  <c r="L106" i="96"/>
  <c r="M106" i="96" s="1"/>
  <c r="L105" i="96"/>
  <c r="M105" i="96" s="1"/>
  <c r="L104" i="96"/>
  <c r="L103" i="96"/>
  <c r="M103" i="96" s="1"/>
  <c r="L102" i="96"/>
  <c r="M102" i="96" s="1"/>
  <c r="L101" i="96"/>
  <c r="L100" i="96"/>
  <c r="L99" i="96"/>
  <c r="M99" i="96" s="1"/>
  <c r="L98" i="96"/>
  <c r="M98" i="96" s="1"/>
  <c r="L97" i="96"/>
  <c r="M97" i="96" s="1"/>
  <c r="L96" i="96"/>
  <c r="L95" i="96"/>
  <c r="M95" i="96" s="1"/>
  <c r="L94" i="96"/>
  <c r="M94" i="96" s="1"/>
  <c r="L93" i="96"/>
  <c r="M93" i="96" s="1"/>
  <c r="L92" i="96"/>
  <c r="M92" i="96" s="1"/>
  <c r="L91" i="96"/>
  <c r="M91" i="96" s="1"/>
  <c r="L90" i="96"/>
  <c r="M90" i="96" s="1"/>
  <c r="L89" i="96"/>
  <c r="M89" i="96" s="1"/>
  <c r="L88" i="96"/>
  <c r="M88" i="96" s="1"/>
  <c r="L87" i="96"/>
  <c r="M87" i="96" s="1"/>
  <c r="L86" i="96"/>
  <c r="M86" i="96" s="1"/>
  <c r="L85" i="96"/>
  <c r="M85" i="96" s="1"/>
  <c r="L84" i="96"/>
  <c r="M84" i="96" s="1"/>
  <c r="L83" i="96"/>
  <c r="M83" i="96" s="1"/>
  <c r="L82" i="96"/>
  <c r="M82" i="96" s="1"/>
  <c r="L81" i="96"/>
  <c r="M81" i="96" s="1"/>
  <c r="L80" i="96"/>
  <c r="M80" i="96" s="1"/>
  <c r="L79" i="96"/>
  <c r="M79" i="96" s="1"/>
  <c r="L78" i="96"/>
  <c r="M78" i="96" s="1"/>
  <c r="L77" i="96"/>
  <c r="M77" i="96" s="1"/>
  <c r="L76" i="96"/>
  <c r="M76" i="96" s="1"/>
  <c r="L75" i="96"/>
  <c r="M75" i="96" s="1"/>
  <c r="L74" i="96"/>
  <c r="M74" i="96" s="1"/>
  <c r="L73" i="96"/>
  <c r="M73" i="96" s="1"/>
  <c r="L72" i="96"/>
  <c r="M72" i="96" s="1"/>
  <c r="L71" i="96"/>
  <c r="M71" i="96" s="1"/>
  <c r="L70" i="96"/>
  <c r="M70" i="96" s="1"/>
  <c r="L69" i="96"/>
  <c r="M69" i="96" s="1"/>
  <c r="L68" i="96"/>
  <c r="M68" i="96" s="1"/>
  <c r="L67" i="96"/>
  <c r="M67" i="96" s="1"/>
  <c r="L66" i="96"/>
  <c r="M66" i="96" s="1"/>
  <c r="L65" i="96"/>
  <c r="M65" i="96" s="1"/>
  <c r="L64" i="96"/>
  <c r="M64" i="96" s="1"/>
  <c r="L63" i="96"/>
  <c r="M63" i="96" s="1"/>
  <c r="L62" i="96"/>
  <c r="M62" i="96" s="1"/>
  <c r="L61" i="96"/>
  <c r="M61" i="96" s="1"/>
  <c r="L60" i="96"/>
  <c r="M60" i="96" s="1"/>
  <c r="L59" i="96"/>
  <c r="M59" i="96" s="1"/>
  <c r="L58" i="96"/>
  <c r="M58" i="96" s="1"/>
  <c r="L57" i="96"/>
  <c r="M57" i="96" s="1"/>
  <c r="L56" i="96"/>
  <c r="M56" i="96" s="1"/>
  <c r="L55" i="96"/>
  <c r="M55" i="96" s="1"/>
  <c r="L54" i="96"/>
  <c r="M54" i="96" s="1"/>
  <c r="L53" i="96"/>
  <c r="M53" i="96" s="1"/>
  <c r="L52" i="96"/>
  <c r="M52" i="96" s="1"/>
  <c r="L51" i="96"/>
  <c r="M51" i="96" s="1"/>
  <c r="L50" i="96"/>
  <c r="M50" i="96" s="1"/>
  <c r="L49" i="96"/>
  <c r="M49" i="96" s="1"/>
  <c r="L48" i="96"/>
  <c r="M48" i="96" s="1"/>
  <c r="L47" i="96"/>
  <c r="M47" i="96" s="1"/>
  <c r="L46" i="96"/>
  <c r="M46" i="96" s="1"/>
  <c r="L45" i="96"/>
  <c r="M45" i="96" s="1"/>
  <c r="L44" i="96"/>
  <c r="M44" i="96" s="1"/>
  <c r="L43" i="96"/>
  <c r="M43" i="96" s="1"/>
  <c r="L42" i="96"/>
  <c r="M42" i="96" s="1"/>
  <c r="L41" i="96"/>
  <c r="M41" i="96" s="1"/>
  <c r="L40" i="96"/>
  <c r="M40" i="96" s="1"/>
  <c r="L39" i="96"/>
  <c r="M39" i="96" s="1"/>
  <c r="L38" i="96"/>
  <c r="M38" i="96" s="1"/>
  <c r="L37" i="96"/>
  <c r="M37" i="96" s="1"/>
  <c r="L36" i="96"/>
  <c r="M36" i="96" s="1"/>
  <c r="L35" i="96"/>
  <c r="M35" i="96" s="1"/>
  <c r="L34" i="96"/>
  <c r="M34" i="96" s="1"/>
  <c r="L33" i="96"/>
  <c r="M33" i="96" s="1"/>
  <c r="L32" i="96"/>
  <c r="M32" i="96" s="1"/>
  <c r="L31" i="96"/>
  <c r="M31" i="96" s="1"/>
  <c r="L30" i="96"/>
  <c r="M30" i="96" s="1"/>
  <c r="L29" i="96"/>
  <c r="M29" i="96" s="1"/>
  <c r="L28" i="96"/>
  <c r="M28" i="96" s="1"/>
  <c r="L27" i="96"/>
  <c r="M27" i="96" s="1"/>
  <c r="L26" i="96"/>
  <c r="M26" i="96" s="1"/>
  <c r="L25" i="96"/>
  <c r="M25" i="96" s="1"/>
  <c r="L24" i="96"/>
  <c r="M24" i="96" s="1"/>
  <c r="L23" i="96"/>
  <c r="M23" i="96" s="1"/>
  <c r="L22" i="96"/>
  <c r="M22" i="96" s="1"/>
  <c r="L21" i="96"/>
  <c r="M21" i="96" s="1"/>
  <c r="L20" i="96"/>
  <c r="M20" i="96" s="1"/>
  <c r="L19" i="96"/>
  <c r="M19" i="96" s="1"/>
  <c r="L18" i="96"/>
  <c r="M18" i="96" s="1"/>
  <c r="L17" i="96"/>
  <c r="M17" i="96" s="1"/>
  <c r="L16" i="96"/>
  <c r="M16" i="96" s="1"/>
  <c r="L15" i="96"/>
  <c r="M15" i="96" s="1"/>
  <c r="L14" i="96"/>
  <c r="M14" i="96" s="1"/>
  <c r="L13" i="96"/>
  <c r="M13" i="96" s="1"/>
  <c r="L12" i="96"/>
  <c r="M12" i="96" s="1"/>
  <c r="L11" i="96"/>
  <c r="M11" i="96" s="1"/>
  <c r="L10" i="96"/>
  <c r="M10" i="96" s="1"/>
  <c r="L9" i="96"/>
  <c r="M9" i="96" s="1"/>
  <c r="L8" i="96"/>
  <c r="M8" i="96" s="1"/>
  <c r="L7" i="96"/>
  <c r="M7" i="96" s="1"/>
  <c r="L6" i="96"/>
  <c r="M6" i="96" s="1"/>
  <c r="L5" i="96"/>
  <c r="M5" i="96" s="1"/>
  <c r="L4" i="96"/>
  <c r="M4" i="96" s="1"/>
  <c r="L498" i="98"/>
  <c r="M498" i="98" s="1"/>
  <c r="L497" i="98"/>
  <c r="M497" i="98" s="1"/>
  <c r="L496" i="98"/>
  <c r="M496" i="98" s="1"/>
  <c r="L495" i="98"/>
  <c r="M495" i="98" s="1"/>
  <c r="L494" i="98"/>
  <c r="M494" i="98" s="1"/>
  <c r="L493" i="98"/>
  <c r="M493" i="98" s="1"/>
  <c r="L492" i="98"/>
  <c r="M492" i="98" s="1"/>
  <c r="L491" i="98"/>
  <c r="M491" i="98" s="1"/>
  <c r="L490" i="98"/>
  <c r="M490" i="98" s="1"/>
  <c r="L489" i="98"/>
  <c r="M489" i="98" s="1"/>
  <c r="L488" i="98"/>
  <c r="M488" i="98" s="1"/>
  <c r="L487" i="98"/>
  <c r="M487" i="98" s="1"/>
  <c r="L486" i="98"/>
  <c r="M486" i="98" s="1"/>
  <c r="L485" i="98"/>
  <c r="M485" i="98" s="1"/>
  <c r="L484" i="98"/>
  <c r="M484" i="98" s="1"/>
  <c r="L483" i="98"/>
  <c r="M483" i="98" s="1"/>
  <c r="L482" i="98"/>
  <c r="M482" i="98" s="1"/>
  <c r="L481" i="98"/>
  <c r="M481" i="98" s="1"/>
  <c r="L480" i="98"/>
  <c r="M480" i="98" s="1"/>
  <c r="L479" i="98"/>
  <c r="L478" i="98"/>
  <c r="M478" i="98" s="1"/>
  <c r="L477" i="98"/>
  <c r="M477" i="98" s="1"/>
  <c r="L476" i="98"/>
  <c r="M476" i="98" s="1"/>
  <c r="L475" i="98"/>
  <c r="M475" i="98" s="1"/>
  <c r="L474" i="98"/>
  <c r="M474" i="98" s="1"/>
  <c r="L473" i="98"/>
  <c r="M473" i="98" s="1"/>
  <c r="L472" i="98"/>
  <c r="M472" i="98" s="1"/>
  <c r="L471" i="98"/>
  <c r="M471" i="98" s="1"/>
  <c r="L470" i="98"/>
  <c r="M470" i="98" s="1"/>
  <c r="L469" i="98"/>
  <c r="M469" i="98" s="1"/>
  <c r="L468" i="98"/>
  <c r="M468" i="98" s="1"/>
  <c r="L467" i="98"/>
  <c r="M467" i="98" s="1"/>
  <c r="L466" i="98"/>
  <c r="M466" i="98" s="1"/>
  <c r="L465" i="98"/>
  <c r="M465" i="98" s="1"/>
  <c r="L464" i="98"/>
  <c r="M464" i="98" s="1"/>
  <c r="L463" i="98"/>
  <c r="M463" i="98" s="1"/>
  <c r="L462" i="98"/>
  <c r="M462" i="98" s="1"/>
  <c r="L461" i="98"/>
  <c r="M461" i="98" s="1"/>
  <c r="L460" i="98"/>
  <c r="M460" i="98" s="1"/>
  <c r="L459" i="98"/>
  <c r="M459" i="98" s="1"/>
  <c r="L458" i="98"/>
  <c r="M458" i="98" s="1"/>
  <c r="L457" i="98"/>
  <c r="M457" i="98" s="1"/>
  <c r="L456" i="98"/>
  <c r="M456" i="98" s="1"/>
  <c r="L455" i="98"/>
  <c r="M455" i="98" s="1"/>
  <c r="L454" i="98"/>
  <c r="M454" i="98" s="1"/>
  <c r="L453" i="98"/>
  <c r="M453" i="98" s="1"/>
  <c r="L452" i="98"/>
  <c r="M452" i="98" s="1"/>
  <c r="L451" i="98"/>
  <c r="M451" i="98" s="1"/>
  <c r="L450" i="98"/>
  <c r="M450" i="98" s="1"/>
  <c r="L449" i="98"/>
  <c r="M449" i="98" s="1"/>
  <c r="L448" i="98"/>
  <c r="M448" i="98" s="1"/>
  <c r="L447" i="98"/>
  <c r="M447" i="98" s="1"/>
  <c r="L446" i="98"/>
  <c r="M446" i="98" s="1"/>
  <c r="L445" i="98"/>
  <c r="M445" i="98" s="1"/>
  <c r="L444" i="98"/>
  <c r="M444" i="98" s="1"/>
  <c r="L443" i="98"/>
  <c r="M443" i="98" s="1"/>
  <c r="L442" i="98"/>
  <c r="M442" i="98" s="1"/>
  <c r="L441" i="98"/>
  <c r="M441" i="98" s="1"/>
  <c r="L440" i="98"/>
  <c r="M440" i="98" s="1"/>
  <c r="L439" i="98"/>
  <c r="M439" i="98" s="1"/>
  <c r="L438" i="98"/>
  <c r="M438" i="98" s="1"/>
  <c r="L437" i="98"/>
  <c r="M437" i="98" s="1"/>
  <c r="L436" i="98"/>
  <c r="M436" i="98" s="1"/>
  <c r="L435" i="98"/>
  <c r="M435" i="98" s="1"/>
  <c r="L434" i="98"/>
  <c r="M434" i="98" s="1"/>
  <c r="L433" i="98"/>
  <c r="M433" i="98" s="1"/>
  <c r="L432" i="98"/>
  <c r="M432" i="98" s="1"/>
  <c r="L431" i="98"/>
  <c r="M431" i="98" s="1"/>
  <c r="L430" i="98"/>
  <c r="M430" i="98" s="1"/>
  <c r="L429" i="98"/>
  <c r="M429" i="98" s="1"/>
  <c r="L428" i="98"/>
  <c r="M428" i="98" s="1"/>
  <c r="L427" i="98"/>
  <c r="L426" i="98"/>
  <c r="M426" i="98" s="1"/>
  <c r="L425" i="98"/>
  <c r="M425" i="98" s="1"/>
  <c r="L424" i="98"/>
  <c r="M424" i="98" s="1"/>
  <c r="L423" i="98"/>
  <c r="M423" i="98" s="1"/>
  <c r="L422" i="98"/>
  <c r="M422" i="98" s="1"/>
  <c r="L421" i="98"/>
  <c r="M421" i="98" s="1"/>
  <c r="L420" i="98"/>
  <c r="M420" i="98" s="1"/>
  <c r="L419" i="98"/>
  <c r="M419" i="98" s="1"/>
  <c r="L418" i="98"/>
  <c r="M418" i="98" s="1"/>
  <c r="L417" i="98"/>
  <c r="M417" i="98" s="1"/>
  <c r="L416" i="98"/>
  <c r="M416" i="98" s="1"/>
  <c r="L415" i="98"/>
  <c r="M415" i="98" s="1"/>
  <c r="L414" i="98"/>
  <c r="M414" i="98" s="1"/>
  <c r="L413" i="98"/>
  <c r="M413" i="98" s="1"/>
  <c r="L412" i="98"/>
  <c r="M412" i="98" s="1"/>
  <c r="L411" i="98"/>
  <c r="M411" i="98" s="1"/>
  <c r="L410" i="98"/>
  <c r="M410" i="98" s="1"/>
  <c r="L409" i="98"/>
  <c r="M409" i="98" s="1"/>
  <c r="L408" i="98"/>
  <c r="M408" i="98" s="1"/>
  <c r="L407" i="98"/>
  <c r="M407" i="98" s="1"/>
  <c r="L406" i="98"/>
  <c r="M406" i="98" s="1"/>
  <c r="L405" i="98"/>
  <c r="M405" i="98" s="1"/>
  <c r="L404" i="98"/>
  <c r="M404" i="98" s="1"/>
  <c r="L403" i="98"/>
  <c r="M403" i="98" s="1"/>
  <c r="L402" i="98"/>
  <c r="M402" i="98" s="1"/>
  <c r="L401" i="98"/>
  <c r="M401" i="98" s="1"/>
  <c r="L400" i="98"/>
  <c r="M400" i="98" s="1"/>
  <c r="L399" i="98"/>
  <c r="M399" i="98" s="1"/>
  <c r="L398" i="98"/>
  <c r="M398" i="98" s="1"/>
  <c r="L397" i="98"/>
  <c r="M397" i="98" s="1"/>
  <c r="L396" i="98"/>
  <c r="M396" i="98" s="1"/>
  <c r="L395" i="98"/>
  <c r="M395" i="98" s="1"/>
  <c r="L394" i="98"/>
  <c r="M394" i="98" s="1"/>
  <c r="L393" i="98"/>
  <c r="M393" i="98" s="1"/>
  <c r="L392" i="98"/>
  <c r="M392" i="98" s="1"/>
  <c r="L391" i="98"/>
  <c r="M391" i="98" s="1"/>
  <c r="L390" i="98"/>
  <c r="M390" i="98" s="1"/>
  <c r="L389" i="98"/>
  <c r="M389" i="98" s="1"/>
  <c r="L388" i="98"/>
  <c r="M388" i="98" s="1"/>
  <c r="L387" i="98"/>
  <c r="M387" i="98" s="1"/>
  <c r="L386" i="98"/>
  <c r="M386" i="98" s="1"/>
  <c r="L385" i="98"/>
  <c r="M385" i="98" s="1"/>
  <c r="L384" i="98"/>
  <c r="M384" i="98" s="1"/>
  <c r="L383" i="98"/>
  <c r="M383" i="98" s="1"/>
  <c r="L382" i="98"/>
  <c r="M382" i="98" s="1"/>
  <c r="L381" i="98"/>
  <c r="M381" i="98" s="1"/>
  <c r="L380" i="98"/>
  <c r="M380" i="98" s="1"/>
  <c r="L379" i="98"/>
  <c r="M379" i="98" s="1"/>
  <c r="L378" i="98"/>
  <c r="M378" i="98" s="1"/>
  <c r="L377" i="98"/>
  <c r="M377" i="98" s="1"/>
  <c r="L376" i="98"/>
  <c r="M376" i="98" s="1"/>
  <c r="L375" i="98"/>
  <c r="M375" i="98" s="1"/>
  <c r="L374" i="98"/>
  <c r="M374" i="98" s="1"/>
  <c r="L373" i="98"/>
  <c r="M373" i="98" s="1"/>
  <c r="L372" i="98"/>
  <c r="M372" i="98" s="1"/>
  <c r="L371" i="98"/>
  <c r="L370" i="98"/>
  <c r="M370" i="98" s="1"/>
  <c r="L369" i="98"/>
  <c r="M369" i="98" s="1"/>
  <c r="L368" i="98"/>
  <c r="M368" i="98" s="1"/>
  <c r="L367" i="98"/>
  <c r="M367" i="98" s="1"/>
  <c r="L366" i="98"/>
  <c r="M366" i="98" s="1"/>
  <c r="L365" i="98"/>
  <c r="M365" i="98" s="1"/>
  <c r="L364" i="98"/>
  <c r="M364" i="98" s="1"/>
  <c r="L363" i="98"/>
  <c r="M363" i="98" s="1"/>
  <c r="L362" i="98"/>
  <c r="M362" i="98" s="1"/>
  <c r="L361" i="98"/>
  <c r="M361" i="98" s="1"/>
  <c r="L360" i="98"/>
  <c r="M360" i="98" s="1"/>
  <c r="L359" i="98"/>
  <c r="M359" i="98" s="1"/>
  <c r="L358" i="98"/>
  <c r="M358" i="98" s="1"/>
  <c r="L357" i="98"/>
  <c r="M357" i="98" s="1"/>
  <c r="L356" i="98"/>
  <c r="M356" i="98" s="1"/>
  <c r="L355" i="98"/>
  <c r="M355" i="98" s="1"/>
  <c r="L354" i="98"/>
  <c r="M354" i="98" s="1"/>
  <c r="L353" i="98"/>
  <c r="M353" i="98" s="1"/>
  <c r="L352" i="98"/>
  <c r="M352" i="98" s="1"/>
  <c r="L351" i="98"/>
  <c r="M351" i="98" s="1"/>
  <c r="L350" i="98"/>
  <c r="M350" i="98" s="1"/>
  <c r="L349" i="98"/>
  <c r="M349" i="98" s="1"/>
  <c r="L348" i="98"/>
  <c r="M348" i="98" s="1"/>
  <c r="L347" i="98"/>
  <c r="M347" i="98" s="1"/>
  <c r="L346" i="98"/>
  <c r="M346" i="98" s="1"/>
  <c r="L345" i="98"/>
  <c r="M345" i="98" s="1"/>
  <c r="L344" i="98"/>
  <c r="M344" i="98" s="1"/>
  <c r="L343" i="98"/>
  <c r="M343" i="98" s="1"/>
  <c r="L342" i="98"/>
  <c r="M342" i="98" s="1"/>
  <c r="L341" i="98"/>
  <c r="M341" i="98" s="1"/>
  <c r="L340" i="98"/>
  <c r="M340" i="98" s="1"/>
  <c r="L339" i="98"/>
  <c r="M339" i="98" s="1"/>
  <c r="L338" i="98"/>
  <c r="M338" i="98" s="1"/>
  <c r="L337" i="98"/>
  <c r="M337" i="98" s="1"/>
  <c r="L336" i="98"/>
  <c r="M336" i="98" s="1"/>
  <c r="L335" i="98"/>
  <c r="M335" i="98" s="1"/>
  <c r="L334" i="98"/>
  <c r="M334" i="98" s="1"/>
  <c r="L333" i="98"/>
  <c r="M333" i="98" s="1"/>
  <c r="L332" i="98"/>
  <c r="L331" i="98"/>
  <c r="M331" i="98" s="1"/>
  <c r="L330" i="98"/>
  <c r="M330" i="98" s="1"/>
  <c r="L329" i="98"/>
  <c r="M329" i="98" s="1"/>
  <c r="L328" i="98"/>
  <c r="M328" i="98" s="1"/>
  <c r="L327" i="98"/>
  <c r="M327" i="98" s="1"/>
  <c r="L326" i="98"/>
  <c r="M326" i="98" s="1"/>
  <c r="L325" i="98"/>
  <c r="M325" i="98" s="1"/>
  <c r="L324" i="98"/>
  <c r="M324" i="98" s="1"/>
  <c r="L323" i="98"/>
  <c r="M323" i="98" s="1"/>
  <c r="L322" i="98"/>
  <c r="M322" i="98" s="1"/>
  <c r="L321" i="98"/>
  <c r="M321" i="98" s="1"/>
  <c r="L320" i="98"/>
  <c r="M320" i="98" s="1"/>
  <c r="L319" i="98"/>
  <c r="M319" i="98" s="1"/>
  <c r="L318" i="98"/>
  <c r="M318" i="98" s="1"/>
  <c r="L317" i="98"/>
  <c r="M317" i="98" s="1"/>
  <c r="L316" i="98"/>
  <c r="M316" i="98" s="1"/>
  <c r="L315" i="98"/>
  <c r="M315" i="98" s="1"/>
  <c r="L314" i="98"/>
  <c r="M314" i="98" s="1"/>
  <c r="L313" i="98"/>
  <c r="M313" i="98" s="1"/>
  <c r="L312" i="98"/>
  <c r="M312" i="98" s="1"/>
  <c r="L311" i="98"/>
  <c r="M311" i="98" s="1"/>
  <c r="L310" i="98"/>
  <c r="M310" i="98" s="1"/>
  <c r="L309" i="98"/>
  <c r="M309" i="98" s="1"/>
  <c r="L308" i="98"/>
  <c r="L307" i="98"/>
  <c r="M307" i="98" s="1"/>
  <c r="L306" i="98"/>
  <c r="M306" i="98" s="1"/>
  <c r="L305" i="98"/>
  <c r="M305" i="98" s="1"/>
  <c r="L304" i="98"/>
  <c r="M304" i="98" s="1"/>
  <c r="L303" i="98"/>
  <c r="M303" i="98" s="1"/>
  <c r="L302" i="98"/>
  <c r="M302" i="98" s="1"/>
  <c r="L301" i="98"/>
  <c r="M301" i="98" s="1"/>
  <c r="L300" i="98"/>
  <c r="M300" i="98" s="1"/>
  <c r="L299" i="98"/>
  <c r="M299" i="98" s="1"/>
  <c r="L298" i="98"/>
  <c r="M298" i="98" s="1"/>
  <c r="L297" i="98"/>
  <c r="M297" i="98" s="1"/>
  <c r="L296" i="98"/>
  <c r="M296" i="98" s="1"/>
  <c r="L295" i="98"/>
  <c r="M295" i="98" s="1"/>
  <c r="L294" i="98"/>
  <c r="M294" i="98" s="1"/>
  <c r="L293" i="98"/>
  <c r="M293" i="98" s="1"/>
  <c r="L292" i="98"/>
  <c r="M292" i="98" s="1"/>
  <c r="L291" i="98"/>
  <c r="M291" i="98" s="1"/>
  <c r="L290" i="98"/>
  <c r="M290" i="98" s="1"/>
  <c r="L289" i="98"/>
  <c r="M289" i="98" s="1"/>
  <c r="L288" i="98"/>
  <c r="M288" i="98" s="1"/>
  <c r="L287" i="98"/>
  <c r="M287" i="98" s="1"/>
  <c r="L286" i="98"/>
  <c r="M286" i="98" s="1"/>
  <c r="L285" i="98"/>
  <c r="M285" i="98" s="1"/>
  <c r="L284" i="98"/>
  <c r="M284" i="98" s="1"/>
  <c r="L283" i="98"/>
  <c r="M283" i="98" s="1"/>
  <c r="L282" i="98"/>
  <c r="M282" i="98" s="1"/>
  <c r="L281" i="98"/>
  <c r="M281" i="98" s="1"/>
  <c r="L280" i="98"/>
  <c r="M280" i="98" s="1"/>
  <c r="L279" i="98"/>
  <c r="M279" i="98" s="1"/>
  <c r="L278" i="98"/>
  <c r="M278" i="98" s="1"/>
  <c r="L277" i="98"/>
  <c r="M277" i="98" s="1"/>
  <c r="L276" i="98"/>
  <c r="M276" i="98" s="1"/>
  <c r="L275" i="98"/>
  <c r="M275" i="98" s="1"/>
  <c r="L274" i="98"/>
  <c r="M274" i="98" s="1"/>
  <c r="L273" i="98"/>
  <c r="M273" i="98" s="1"/>
  <c r="L272" i="98"/>
  <c r="M272" i="98" s="1"/>
  <c r="L271" i="98"/>
  <c r="M271" i="98" s="1"/>
  <c r="L270" i="98"/>
  <c r="M270" i="98" s="1"/>
  <c r="L269" i="98"/>
  <c r="M269" i="98" s="1"/>
  <c r="L268" i="98"/>
  <c r="M268" i="98" s="1"/>
  <c r="L267" i="98"/>
  <c r="M267" i="98" s="1"/>
  <c r="L266" i="98"/>
  <c r="M266" i="98" s="1"/>
  <c r="L265" i="98"/>
  <c r="M265" i="98" s="1"/>
  <c r="L264" i="98"/>
  <c r="M264" i="98" s="1"/>
  <c r="L263" i="98"/>
  <c r="M263" i="98" s="1"/>
  <c r="L262" i="98"/>
  <c r="M262" i="98" s="1"/>
  <c r="L261" i="98"/>
  <c r="M261" i="98" s="1"/>
  <c r="L260" i="98"/>
  <c r="M260" i="98" s="1"/>
  <c r="L259" i="98"/>
  <c r="M259" i="98" s="1"/>
  <c r="L258" i="98"/>
  <c r="M258" i="98" s="1"/>
  <c r="L257" i="98"/>
  <c r="M257" i="98" s="1"/>
  <c r="L256" i="98"/>
  <c r="M256" i="98" s="1"/>
  <c r="L255" i="98"/>
  <c r="M255" i="98" s="1"/>
  <c r="L254" i="98"/>
  <c r="M254" i="98" s="1"/>
  <c r="L253" i="98"/>
  <c r="M253" i="98" s="1"/>
  <c r="L252" i="98"/>
  <c r="M252" i="98" s="1"/>
  <c r="L251" i="98"/>
  <c r="M251" i="98" s="1"/>
  <c r="L250" i="98"/>
  <c r="M250" i="98" s="1"/>
  <c r="L249" i="98"/>
  <c r="M249" i="98" s="1"/>
  <c r="L248" i="98"/>
  <c r="M248" i="98" s="1"/>
  <c r="L247" i="98"/>
  <c r="L246" i="98"/>
  <c r="M246" i="98" s="1"/>
  <c r="L245" i="98"/>
  <c r="M245" i="98" s="1"/>
  <c r="L244" i="98"/>
  <c r="M244" i="98" s="1"/>
  <c r="L243" i="98"/>
  <c r="M243" i="98" s="1"/>
  <c r="L242" i="98"/>
  <c r="M242" i="98" s="1"/>
  <c r="L241" i="98"/>
  <c r="M241" i="98" s="1"/>
  <c r="L240" i="98"/>
  <c r="M240" i="98" s="1"/>
  <c r="L239" i="98"/>
  <c r="M239" i="98" s="1"/>
  <c r="L238" i="98"/>
  <c r="M238" i="98" s="1"/>
  <c r="L237" i="98"/>
  <c r="M237" i="98" s="1"/>
  <c r="L236" i="98"/>
  <c r="M236" i="98" s="1"/>
  <c r="L235" i="98"/>
  <c r="M235" i="98" s="1"/>
  <c r="L234" i="98"/>
  <c r="M234" i="98" s="1"/>
  <c r="L233" i="98"/>
  <c r="M233" i="98" s="1"/>
  <c r="L232" i="98"/>
  <c r="M232" i="98" s="1"/>
  <c r="L231" i="98"/>
  <c r="M231" i="98" s="1"/>
  <c r="L230" i="98"/>
  <c r="M230" i="98" s="1"/>
  <c r="L229" i="98"/>
  <c r="M229" i="98" s="1"/>
  <c r="L228" i="98"/>
  <c r="M228" i="98" s="1"/>
  <c r="L227" i="98"/>
  <c r="M227" i="98" s="1"/>
  <c r="L226" i="98"/>
  <c r="M226" i="98" s="1"/>
  <c r="L225" i="98"/>
  <c r="M225" i="98" s="1"/>
  <c r="L224" i="98"/>
  <c r="M224" i="98" s="1"/>
  <c r="L223" i="98"/>
  <c r="M223" i="98" s="1"/>
  <c r="L222" i="98"/>
  <c r="M222" i="98" s="1"/>
  <c r="L221" i="98"/>
  <c r="M221" i="98" s="1"/>
  <c r="L220" i="98"/>
  <c r="M220" i="98" s="1"/>
  <c r="L219" i="98"/>
  <c r="M219" i="98" s="1"/>
  <c r="L218" i="98"/>
  <c r="M218" i="98" s="1"/>
  <c r="L217" i="98"/>
  <c r="M217" i="98" s="1"/>
  <c r="L216" i="98"/>
  <c r="M216" i="98" s="1"/>
  <c r="L215" i="98"/>
  <c r="M215" i="98" s="1"/>
  <c r="L214" i="98"/>
  <c r="M214" i="98" s="1"/>
  <c r="L213" i="98"/>
  <c r="M213" i="98" s="1"/>
  <c r="L212" i="98"/>
  <c r="M212" i="98" s="1"/>
  <c r="L211" i="98"/>
  <c r="M211" i="98" s="1"/>
  <c r="L210" i="98"/>
  <c r="M210" i="98" s="1"/>
  <c r="L209" i="98"/>
  <c r="M209" i="98" s="1"/>
  <c r="L208" i="98"/>
  <c r="M208" i="98" s="1"/>
  <c r="L207" i="98"/>
  <c r="M207" i="98" s="1"/>
  <c r="L206" i="98"/>
  <c r="M206" i="98" s="1"/>
  <c r="L205" i="98"/>
  <c r="M205" i="98" s="1"/>
  <c r="L204" i="98"/>
  <c r="M204" i="98" s="1"/>
  <c r="L203" i="98"/>
  <c r="M203" i="98" s="1"/>
  <c r="L202" i="98"/>
  <c r="M202" i="98" s="1"/>
  <c r="L201" i="98"/>
  <c r="M201" i="98" s="1"/>
  <c r="L200" i="98"/>
  <c r="M200" i="98" s="1"/>
  <c r="L199" i="98"/>
  <c r="M199" i="98" s="1"/>
  <c r="L198" i="98"/>
  <c r="M198" i="98" s="1"/>
  <c r="L197" i="98"/>
  <c r="M197" i="98" s="1"/>
  <c r="L196" i="98"/>
  <c r="M196" i="98" s="1"/>
  <c r="L195" i="98"/>
  <c r="M195" i="98" s="1"/>
  <c r="L194" i="98"/>
  <c r="M194" i="98" s="1"/>
  <c r="L193" i="98"/>
  <c r="M193" i="98" s="1"/>
  <c r="L192" i="98"/>
  <c r="M192" i="98" s="1"/>
  <c r="L191" i="98"/>
  <c r="M191" i="98" s="1"/>
  <c r="L190" i="98"/>
  <c r="M190" i="98" s="1"/>
  <c r="L189" i="98"/>
  <c r="M189" i="98" s="1"/>
  <c r="L188" i="98"/>
  <c r="M188" i="98" s="1"/>
  <c r="L187" i="98"/>
  <c r="M187" i="98" s="1"/>
  <c r="L186" i="98"/>
  <c r="M186" i="98" s="1"/>
  <c r="L185" i="98"/>
  <c r="M185" i="98" s="1"/>
  <c r="L184" i="98"/>
  <c r="M184" i="98" s="1"/>
  <c r="L183" i="98"/>
  <c r="M183" i="98" s="1"/>
  <c r="L182" i="98"/>
  <c r="M182" i="98" s="1"/>
  <c r="L181" i="98"/>
  <c r="M181" i="98" s="1"/>
  <c r="L180" i="98"/>
  <c r="M180" i="98" s="1"/>
  <c r="L179" i="98"/>
  <c r="M179" i="98" s="1"/>
  <c r="L178" i="98"/>
  <c r="M178" i="98" s="1"/>
  <c r="L177" i="98"/>
  <c r="M177" i="98" s="1"/>
  <c r="L176" i="98"/>
  <c r="M176" i="98" s="1"/>
  <c r="L175" i="98"/>
  <c r="M175" i="98" s="1"/>
  <c r="L174" i="98"/>
  <c r="M174" i="98" s="1"/>
  <c r="L173" i="98"/>
  <c r="M173" i="98" s="1"/>
  <c r="L172" i="98"/>
  <c r="M172" i="98" s="1"/>
  <c r="L171" i="98"/>
  <c r="M171" i="98" s="1"/>
  <c r="L170" i="98"/>
  <c r="M170" i="98" s="1"/>
  <c r="L169" i="98"/>
  <c r="M169" i="98" s="1"/>
  <c r="L168" i="98"/>
  <c r="M168" i="98" s="1"/>
  <c r="L167" i="98"/>
  <c r="M167" i="98" s="1"/>
  <c r="L166" i="98"/>
  <c r="M166" i="98" s="1"/>
  <c r="L165" i="98"/>
  <c r="M165" i="98" s="1"/>
  <c r="L164" i="98"/>
  <c r="M164" i="98" s="1"/>
  <c r="L163" i="98"/>
  <c r="M163" i="98" s="1"/>
  <c r="L162" i="98"/>
  <c r="M162" i="98" s="1"/>
  <c r="L161" i="98"/>
  <c r="M161" i="98" s="1"/>
  <c r="L160" i="98"/>
  <c r="M160" i="98" s="1"/>
  <c r="L159" i="98"/>
  <c r="M159" i="98" s="1"/>
  <c r="L158" i="98"/>
  <c r="M158" i="98" s="1"/>
  <c r="L157" i="98"/>
  <c r="M157" i="98" s="1"/>
  <c r="L156" i="98"/>
  <c r="M156" i="98" s="1"/>
  <c r="L155" i="98"/>
  <c r="M155" i="98" s="1"/>
  <c r="L154" i="98"/>
  <c r="M154" i="98" s="1"/>
  <c r="L153" i="98"/>
  <c r="M153" i="98" s="1"/>
  <c r="L152" i="98"/>
  <c r="M152" i="98" s="1"/>
  <c r="L151" i="98"/>
  <c r="M151" i="98" s="1"/>
  <c r="L150" i="98"/>
  <c r="M150" i="98" s="1"/>
  <c r="L149" i="98"/>
  <c r="M149" i="98" s="1"/>
  <c r="L148" i="98"/>
  <c r="M148" i="98" s="1"/>
  <c r="L147" i="98"/>
  <c r="M147" i="98" s="1"/>
  <c r="L146" i="98"/>
  <c r="M146" i="98" s="1"/>
  <c r="L145" i="98"/>
  <c r="M145" i="98" s="1"/>
  <c r="L144" i="98"/>
  <c r="M144" i="98" s="1"/>
  <c r="L143" i="98"/>
  <c r="M143" i="98" s="1"/>
  <c r="L142" i="98"/>
  <c r="M142" i="98" s="1"/>
  <c r="L141" i="98"/>
  <c r="M141" i="98" s="1"/>
  <c r="L140" i="98"/>
  <c r="M140" i="98" s="1"/>
  <c r="L139" i="98"/>
  <c r="M139" i="98" s="1"/>
  <c r="L138" i="98"/>
  <c r="M138" i="98" s="1"/>
  <c r="L137" i="98"/>
  <c r="M137" i="98" s="1"/>
  <c r="L136" i="98"/>
  <c r="M136" i="98" s="1"/>
  <c r="L135" i="98"/>
  <c r="M135" i="98" s="1"/>
  <c r="L134" i="98"/>
  <c r="M134" i="98" s="1"/>
  <c r="L133" i="98"/>
  <c r="M133" i="98" s="1"/>
  <c r="L132" i="98"/>
  <c r="M132" i="98" s="1"/>
  <c r="L131" i="98"/>
  <c r="M131" i="98" s="1"/>
  <c r="L130" i="98"/>
  <c r="M130" i="98" s="1"/>
  <c r="L129" i="98"/>
  <c r="M129" i="98" s="1"/>
  <c r="L128" i="98"/>
  <c r="M128" i="98" s="1"/>
  <c r="L127" i="98"/>
  <c r="M127" i="98" s="1"/>
  <c r="L126" i="98"/>
  <c r="M126" i="98" s="1"/>
  <c r="L125" i="98"/>
  <c r="M125" i="98" s="1"/>
  <c r="L124" i="98"/>
  <c r="M124" i="98" s="1"/>
  <c r="L123" i="98"/>
  <c r="M123" i="98" s="1"/>
  <c r="L122" i="98"/>
  <c r="M122" i="98" s="1"/>
  <c r="L121" i="98"/>
  <c r="M121" i="98" s="1"/>
  <c r="L120" i="98"/>
  <c r="M120" i="98" s="1"/>
  <c r="L119" i="98"/>
  <c r="M119" i="98" s="1"/>
  <c r="L118" i="98"/>
  <c r="M118" i="98" s="1"/>
  <c r="L117" i="98"/>
  <c r="M117" i="98" s="1"/>
  <c r="L116" i="98"/>
  <c r="M116" i="98" s="1"/>
  <c r="L115" i="98"/>
  <c r="M115" i="98" s="1"/>
  <c r="L114" i="98"/>
  <c r="M114" i="98" s="1"/>
  <c r="L113" i="98"/>
  <c r="M113" i="98" s="1"/>
  <c r="L112" i="98"/>
  <c r="M112" i="98" s="1"/>
  <c r="L111" i="98"/>
  <c r="M111" i="98" s="1"/>
  <c r="L110" i="98"/>
  <c r="M110" i="98" s="1"/>
  <c r="L109" i="98"/>
  <c r="M109" i="98" s="1"/>
  <c r="L108" i="98"/>
  <c r="M108" i="98" s="1"/>
  <c r="L107" i="98"/>
  <c r="M107" i="98" s="1"/>
  <c r="L106" i="98"/>
  <c r="M106" i="98" s="1"/>
  <c r="L105" i="98"/>
  <c r="M105" i="98" s="1"/>
  <c r="L104" i="98"/>
  <c r="M104" i="98" s="1"/>
  <c r="L103" i="98"/>
  <c r="M103" i="98" s="1"/>
  <c r="L102" i="98"/>
  <c r="M102" i="98" s="1"/>
  <c r="L101" i="98"/>
  <c r="M101" i="98" s="1"/>
  <c r="L100" i="98"/>
  <c r="M100" i="98" s="1"/>
  <c r="L99" i="98"/>
  <c r="M99" i="98" s="1"/>
  <c r="L98" i="98"/>
  <c r="M98" i="98" s="1"/>
  <c r="L97" i="98"/>
  <c r="M97" i="98" s="1"/>
  <c r="L96" i="98"/>
  <c r="M96" i="98" s="1"/>
  <c r="L95" i="98"/>
  <c r="M95" i="98" s="1"/>
  <c r="L94" i="98"/>
  <c r="M94" i="98" s="1"/>
  <c r="L93" i="98"/>
  <c r="M93" i="98" s="1"/>
  <c r="L92" i="98"/>
  <c r="M92" i="98" s="1"/>
  <c r="L91" i="98"/>
  <c r="M91" i="98" s="1"/>
  <c r="L90" i="98"/>
  <c r="M90" i="98" s="1"/>
  <c r="L89" i="98"/>
  <c r="M89" i="98" s="1"/>
  <c r="L88" i="98"/>
  <c r="M88" i="98" s="1"/>
  <c r="L87" i="98"/>
  <c r="M87" i="98" s="1"/>
  <c r="L86" i="98"/>
  <c r="M86" i="98" s="1"/>
  <c r="L85" i="98"/>
  <c r="M85" i="98" s="1"/>
  <c r="L84" i="98"/>
  <c r="M84" i="98" s="1"/>
  <c r="L83" i="98"/>
  <c r="M83" i="98" s="1"/>
  <c r="L82" i="98"/>
  <c r="M82" i="98" s="1"/>
  <c r="L81" i="98"/>
  <c r="M81" i="98" s="1"/>
  <c r="L80" i="98"/>
  <c r="M80" i="98" s="1"/>
  <c r="L79" i="98"/>
  <c r="M79" i="98" s="1"/>
  <c r="L78" i="98"/>
  <c r="M78" i="98" s="1"/>
  <c r="L77" i="98"/>
  <c r="M77" i="98" s="1"/>
  <c r="L76" i="98"/>
  <c r="M76" i="98" s="1"/>
  <c r="L75" i="98"/>
  <c r="M75" i="98" s="1"/>
  <c r="L74" i="98"/>
  <c r="M74" i="98" s="1"/>
  <c r="L73" i="98"/>
  <c r="M73" i="98" s="1"/>
  <c r="L72" i="98"/>
  <c r="M72" i="98" s="1"/>
  <c r="L71" i="98"/>
  <c r="M71" i="98" s="1"/>
  <c r="L70" i="98"/>
  <c r="M70" i="98" s="1"/>
  <c r="L69" i="98"/>
  <c r="M69" i="98" s="1"/>
  <c r="L68" i="98"/>
  <c r="M68" i="98" s="1"/>
  <c r="L67" i="98"/>
  <c r="M67" i="98" s="1"/>
  <c r="L66" i="98"/>
  <c r="M66" i="98" s="1"/>
  <c r="L65" i="98"/>
  <c r="M65" i="98" s="1"/>
  <c r="L64" i="98"/>
  <c r="M64" i="98" s="1"/>
  <c r="L63" i="98"/>
  <c r="M63" i="98" s="1"/>
  <c r="L62" i="98"/>
  <c r="M62" i="98" s="1"/>
  <c r="L61" i="98"/>
  <c r="M61" i="98" s="1"/>
  <c r="L60" i="98"/>
  <c r="M60" i="98" s="1"/>
  <c r="L59" i="98"/>
  <c r="M59" i="98" s="1"/>
  <c r="L58" i="98"/>
  <c r="M58" i="98" s="1"/>
  <c r="L57" i="98"/>
  <c r="M57" i="98" s="1"/>
  <c r="L56" i="98"/>
  <c r="M56" i="98" s="1"/>
  <c r="L55" i="98"/>
  <c r="M55" i="98" s="1"/>
  <c r="L54" i="98"/>
  <c r="M54" i="98" s="1"/>
  <c r="L53" i="98"/>
  <c r="M53" i="98" s="1"/>
  <c r="L52" i="98"/>
  <c r="M52" i="98" s="1"/>
  <c r="L51" i="98"/>
  <c r="M51" i="98" s="1"/>
  <c r="L50" i="98"/>
  <c r="M50" i="98" s="1"/>
  <c r="L49" i="98"/>
  <c r="M49" i="98" s="1"/>
  <c r="L48" i="98"/>
  <c r="M48" i="98" s="1"/>
  <c r="L47" i="98"/>
  <c r="M47" i="98" s="1"/>
  <c r="L46" i="98"/>
  <c r="M46" i="98" s="1"/>
  <c r="L45" i="98"/>
  <c r="M45" i="98" s="1"/>
  <c r="L44" i="98"/>
  <c r="M44" i="98" s="1"/>
  <c r="L43" i="98"/>
  <c r="M43" i="98" s="1"/>
  <c r="L42" i="98"/>
  <c r="M42" i="98" s="1"/>
  <c r="L41" i="98"/>
  <c r="M41" i="98" s="1"/>
  <c r="L40" i="98"/>
  <c r="M40" i="98" s="1"/>
  <c r="L39" i="98"/>
  <c r="M39" i="98" s="1"/>
  <c r="L38" i="98"/>
  <c r="M38" i="98" s="1"/>
  <c r="L37" i="98"/>
  <c r="M37" i="98" s="1"/>
  <c r="L36" i="98"/>
  <c r="M36" i="98" s="1"/>
  <c r="L35" i="98"/>
  <c r="M35" i="98" s="1"/>
  <c r="L34" i="98"/>
  <c r="M34" i="98" s="1"/>
  <c r="L33" i="98"/>
  <c r="M33" i="98" s="1"/>
  <c r="L32" i="98"/>
  <c r="M32" i="98" s="1"/>
  <c r="L31" i="98"/>
  <c r="M31" i="98" s="1"/>
  <c r="L30" i="98"/>
  <c r="M30" i="98" s="1"/>
  <c r="L29" i="98"/>
  <c r="M29" i="98" s="1"/>
  <c r="L28" i="98"/>
  <c r="M28" i="98" s="1"/>
  <c r="L27" i="98"/>
  <c r="M27" i="98" s="1"/>
  <c r="L26" i="98"/>
  <c r="M26" i="98" s="1"/>
  <c r="L25" i="98"/>
  <c r="M25" i="98" s="1"/>
  <c r="L24" i="98"/>
  <c r="M24" i="98" s="1"/>
  <c r="L23" i="98"/>
  <c r="M23" i="98" s="1"/>
  <c r="L22" i="98"/>
  <c r="M22" i="98" s="1"/>
  <c r="L21" i="98"/>
  <c r="M21" i="98" s="1"/>
  <c r="L20" i="98"/>
  <c r="M20" i="98" s="1"/>
  <c r="L19" i="98"/>
  <c r="M19" i="98" s="1"/>
  <c r="L18" i="98"/>
  <c r="M18" i="98" s="1"/>
  <c r="L17" i="98"/>
  <c r="M17" i="98" s="1"/>
  <c r="L16" i="98"/>
  <c r="M16" i="98" s="1"/>
  <c r="L15" i="98"/>
  <c r="M15" i="98" s="1"/>
  <c r="L14" i="98"/>
  <c r="M14" i="98" s="1"/>
  <c r="L13" i="98"/>
  <c r="M13" i="98" s="1"/>
  <c r="L12" i="98"/>
  <c r="M12" i="98" s="1"/>
  <c r="L11" i="98"/>
  <c r="M11" i="98" s="1"/>
  <c r="L10" i="98"/>
  <c r="M10" i="98" s="1"/>
  <c r="L9" i="98"/>
  <c r="M9" i="98" s="1"/>
  <c r="L8" i="98"/>
  <c r="M8" i="98" s="1"/>
  <c r="L7" i="98"/>
  <c r="M7" i="98" s="1"/>
  <c r="L6" i="98"/>
  <c r="M6" i="98" s="1"/>
  <c r="L5" i="98"/>
  <c r="M5" i="98" s="1"/>
  <c r="L4" i="98"/>
  <c r="M4" i="98" s="1"/>
  <c r="M494" i="20"/>
  <c r="M490" i="20"/>
  <c r="M478" i="20"/>
  <c r="M474" i="20"/>
  <c r="M462" i="20"/>
  <c r="M458" i="20"/>
  <c r="M446" i="20"/>
  <c r="M442" i="20"/>
  <c r="M430" i="20"/>
  <c r="M426" i="20"/>
  <c r="M414" i="20"/>
  <c r="M410" i="20"/>
  <c r="M398" i="20"/>
  <c r="M394" i="20"/>
  <c r="M382" i="20"/>
  <c r="M378" i="20"/>
  <c r="M366" i="20"/>
  <c r="M362" i="20"/>
  <c r="M350" i="20"/>
  <c r="M346" i="20"/>
  <c r="M334" i="20"/>
  <c r="M330" i="20"/>
  <c r="M318" i="20"/>
  <c r="M314" i="20"/>
  <c r="M302" i="20"/>
  <c r="M298" i="20"/>
  <c r="M286" i="20"/>
  <c r="M282" i="20"/>
  <c r="M275" i="20"/>
  <c r="M270" i="20"/>
  <c r="M266" i="20"/>
  <c r="M259" i="20"/>
  <c r="M254" i="20"/>
  <c r="M250" i="20"/>
  <c r="M243" i="20"/>
  <c r="M238" i="20"/>
  <c r="M234" i="20"/>
  <c r="M227" i="20"/>
  <c r="M222" i="20"/>
  <c r="M218" i="20"/>
  <c r="M211" i="20"/>
  <c r="M206" i="20"/>
  <c r="M202" i="20"/>
  <c r="M195" i="20"/>
  <c r="M190" i="20"/>
  <c r="M186" i="20"/>
  <c r="M179" i="20"/>
  <c r="M174" i="20"/>
  <c r="M170" i="20"/>
  <c r="M163" i="20"/>
  <c r="M158" i="20"/>
  <c r="M154" i="20"/>
  <c r="M151" i="20"/>
  <c r="M147" i="20"/>
  <c r="M142" i="20"/>
  <c r="M138" i="20"/>
  <c r="M134" i="20"/>
  <c r="M106" i="20"/>
  <c r="M60" i="20"/>
  <c r="M43" i="20"/>
  <c r="M16" i="20"/>
  <c r="H5" i="15"/>
  <c r="H5" i="16"/>
  <c r="H5" i="17"/>
  <c r="H5" i="18"/>
  <c r="H5" i="19"/>
  <c r="H5" i="26"/>
  <c r="H5" i="28"/>
  <c r="H5" i="30"/>
  <c r="H5" i="32"/>
  <c r="H5" i="34"/>
  <c r="H5" i="36"/>
  <c r="H5" i="38"/>
  <c r="H5" i="40"/>
  <c r="H5" i="42"/>
  <c r="H5" i="44"/>
  <c r="H5" i="46"/>
  <c r="H5" i="48"/>
  <c r="H5" i="50"/>
  <c r="H5" i="52"/>
  <c r="H5" i="54"/>
  <c r="H5" i="56"/>
  <c r="H5" i="58"/>
  <c r="H5" i="60"/>
  <c r="H5" i="62"/>
  <c r="H5" i="64"/>
  <c r="H5" i="66"/>
  <c r="H5" i="68"/>
  <c r="H5" i="70"/>
  <c r="H5" i="79"/>
  <c r="H5" i="81"/>
  <c r="H5" i="83"/>
  <c r="H5" i="85"/>
  <c r="H5" i="87"/>
  <c r="H5" i="89"/>
  <c r="H5" i="91"/>
  <c r="H5" i="93"/>
  <c r="H5" i="95"/>
  <c r="H5" i="97"/>
  <c r="H5" i="14"/>
  <c r="H4" i="4"/>
  <c r="H5" i="4"/>
  <c r="M11" i="5"/>
  <c r="M15" i="5"/>
  <c r="M19" i="5"/>
  <c r="M27" i="5"/>
  <c r="M39" i="5"/>
  <c r="M47" i="5"/>
  <c r="M59" i="5"/>
  <c r="M67" i="5"/>
  <c r="M79" i="5"/>
  <c r="M99" i="5"/>
  <c r="M103" i="5"/>
  <c r="M108" i="5"/>
  <c r="M111" i="5"/>
  <c r="M115" i="5"/>
  <c r="M119" i="5"/>
  <c r="M120" i="5"/>
  <c r="M123" i="5"/>
  <c r="M127" i="5"/>
  <c r="M131" i="5"/>
  <c r="M135" i="5"/>
  <c r="M139" i="5"/>
  <c r="M140" i="5"/>
  <c r="M143" i="5"/>
  <c r="M147" i="5"/>
  <c r="M151" i="5"/>
  <c r="M152" i="5"/>
  <c r="M155" i="5"/>
  <c r="M159" i="5"/>
  <c r="M163" i="5"/>
  <c r="M167" i="5"/>
  <c r="M171" i="5"/>
  <c r="M172" i="5"/>
  <c r="M175" i="5"/>
  <c r="M179" i="5"/>
  <c r="M183" i="5"/>
  <c r="M184" i="5"/>
  <c r="M187" i="5"/>
  <c r="M191" i="5"/>
  <c r="M195" i="5"/>
  <c r="M199" i="5"/>
  <c r="M203" i="5"/>
  <c r="M204" i="5"/>
  <c r="M207" i="5"/>
  <c r="M211" i="5"/>
  <c r="M215" i="5"/>
  <c r="M216" i="5"/>
  <c r="M219" i="5"/>
  <c r="M223" i="5"/>
  <c r="M227" i="5"/>
  <c r="M231" i="5"/>
  <c r="M235" i="5"/>
  <c r="M236" i="5"/>
  <c r="M239" i="5"/>
  <c r="M243" i="5"/>
  <c r="M247" i="5"/>
  <c r="M248" i="5"/>
  <c r="M251" i="5"/>
  <c r="M255" i="5"/>
  <c r="M259" i="5"/>
  <c r="M263" i="5"/>
  <c r="M267" i="5"/>
  <c r="M268" i="5"/>
  <c r="M271" i="5"/>
  <c r="M275" i="5"/>
  <c r="M279" i="5"/>
  <c r="M280" i="5"/>
  <c r="M283" i="5"/>
  <c r="M287" i="5"/>
  <c r="M291" i="5"/>
  <c r="M295" i="5"/>
  <c r="M299" i="5"/>
  <c r="M300" i="5"/>
  <c r="M303" i="5"/>
  <c r="M307" i="5"/>
  <c r="M311" i="5"/>
  <c r="M312" i="5"/>
  <c r="M315" i="5"/>
  <c r="M319" i="5"/>
  <c r="M323" i="5"/>
  <c r="M327" i="5"/>
  <c r="M331" i="5"/>
  <c r="M332" i="5"/>
  <c r="M335" i="5"/>
  <c r="M339" i="5"/>
  <c r="M343" i="5"/>
  <c r="M344" i="5"/>
  <c r="M347" i="5"/>
  <c r="M351" i="5"/>
  <c r="M355" i="5"/>
  <c r="M359" i="5"/>
  <c r="M363" i="5"/>
  <c r="M364" i="5"/>
  <c r="M367" i="5"/>
  <c r="M371" i="5"/>
  <c r="M375" i="5"/>
  <c r="M376" i="5"/>
  <c r="M379" i="5"/>
  <c r="M383" i="5"/>
  <c r="M387" i="5"/>
  <c r="M391" i="5"/>
  <c r="M395" i="5"/>
  <c r="M396" i="5"/>
  <c r="M399" i="5"/>
  <c r="M403" i="5"/>
  <c r="M407" i="5"/>
  <c r="M408" i="5"/>
  <c r="M411" i="5"/>
  <c r="M415" i="5"/>
  <c r="M419" i="5"/>
  <c r="M423" i="5"/>
  <c r="M427" i="5"/>
  <c r="M428" i="5"/>
  <c r="M431" i="5"/>
  <c r="M435" i="5"/>
  <c r="M439" i="5"/>
  <c r="M440" i="5"/>
  <c r="M443" i="5"/>
  <c r="M447" i="5"/>
  <c r="M451" i="5"/>
  <c r="M455" i="5"/>
  <c r="M459" i="5"/>
  <c r="M460" i="5"/>
  <c r="M463" i="5"/>
  <c r="M467" i="5"/>
  <c r="M471" i="5"/>
  <c r="M472" i="5"/>
  <c r="M475" i="5"/>
  <c r="M478" i="5"/>
  <c r="M481" i="5"/>
  <c r="M483" i="5"/>
  <c r="M486" i="5"/>
  <c r="M488" i="5"/>
  <c r="M491" i="5"/>
  <c r="M495" i="5"/>
  <c r="M4" i="5"/>
  <c r="E88" i="4"/>
  <c r="E89" i="4"/>
  <c r="E90" i="4"/>
  <c r="E91" i="4"/>
  <c r="E92" i="4"/>
  <c r="E93" i="4"/>
  <c r="E94" i="4"/>
  <c r="E95" i="4"/>
  <c r="E96" i="4"/>
  <c r="E97" i="4"/>
  <c r="E98" i="4"/>
  <c r="E99" i="4"/>
  <c r="E85" i="4"/>
  <c r="E86" i="4"/>
  <c r="E87" i="4"/>
  <c r="E100" i="4"/>
  <c r="I14" i="4"/>
  <c r="E27" i="4"/>
  <c r="G27" i="4" s="1"/>
  <c r="A38" i="99"/>
  <c r="A37" i="99"/>
  <c r="A36" i="99"/>
  <c r="H502" i="5"/>
  <c r="I502" i="5"/>
  <c r="J502" i="5"/>
  <c r="H503" i="5"/>
  <c r="I503" i="5"/>
  <c r="J503" i="5"/>
  <c r="H504" i="5"/>
  <c r="I504" i="5"/>
  <c r="J504" i="5"/>
  <c r="H505" i="5"/>
  <c r="I505" i="5"/>
  <c r="J505" i="5"/>
  <c r="H506" i="5"/>
  <c r="I506" i="5"/>
  <c r="J506" i="5"/>
  <c r="H507" i="5"/>
  <c r="I507" i="5"/>
  <c r="J507" i="5"/>
  <c r="H508" i="5"/>
  <c r="I508" i="5"/>
  <c r="J508" i="5"/>
  <c r="H509" i="5"/>
  <c r="I509" i="5"/>
  <c r="J509" i="5"/>
  <c r="H510" i="5"/>
  <c r="H511" i="5"/>
  <c r="I511" i="5"/>
  <c r="J511" i="5"/>
  <c r="H513" i="5"/>
  <c r="I513" i="5"/>
  <c r="J513" i="5"/>
  <c r="A56" i="64"/>
  <c r="A55" i="64"/>
  <c r="A54" i="64"/>
  <c r="A53" i="64"/>
  <c r="A52" i="64"/>
  <c r="A51" i="64"/>
  <c r="A50" i="64"/>
  <c r="A49" i="64"/>
  <c r="A48" i="64"/>
  <c r="A47" i="64"/>
  <c r="A43" i="64"/>
  <c r="A42" i="64"/>
  <c r="A41" i="64"/>
  <c r="A40" i="64"/>
  <c r="A39" i="64"/>
  <c r="A38" i="64"/>
  <c r="A37" i="64"/>
  <c r="A36" i="64"/>
  <c r="D32" i="64"/>
  <c r="A32" i="64"/>
  <c r="D31" i="64"/>
  <c r="A31" i="64"/>
  <c r="D30" i="64"/>
  <c r="A30" i="64"/>
  <c r="D29" i="64"/>
  <c r="A29" i="64"/>
  <c r="D28" i="64"/>
  <c r="A28" i="64"/>
  <c r="D27" i="64"/>
  <c r="A27" i="64"/>
  <c r="D26" i="64"/>
  <c r="A26" i="64"/>
  <c r="D25" i="64"/>
  <c r="A25" i="64"/>
  <c r="D24" i="64"/>
  <c r="A24" i="64"/>
  <c r="D23" i="64"/>
  <c r="A23" i="64"/>
  <c r="D22" i="64"/>
  <c r="A22" i="64"/>
  <c r="A56" i="66"/>
  <c r="A55" i="66"/>
  <c r="A54" i="66"/>
  <c r="A53" i="66"/>
  <c r="A52" i="66"/>
  <c r="A51" i="66"/>
  <c r="A50" i="66"/>
  <c r="A49" i="66"/>
  <c r="A48" i="66"/>
  <c r="A47" i="66"/>
  <c r="A43" i="66"/>
  <c r="A42" i="66"/>
  <c r="A41" i="66"/>
  <c r="A40" i="66"/>
  <c r="A39" i="66"/>
  <c r="A38" i="66"/>
  <c r="A37" i="66"/>
  <c r="A36" i="66"/>
  <c r="D32" i="66"/>
  <c r="A32" i="66"/>
  <c r="D31" i="66"/>
  <c r="A31" i="66"/>
  <c r="D30" i="66"/>
  <c r="A30" i="66"/>
  <c r="D29" i="66"/>
  <c r="A29" i="66"/>
  <c r="D28" i="66"/>
  <c r="A28" i="66"/>
  <c r="D27" i="66"/>
  <c r="A27" i="66"/>
  <c r="D26" i="66"/>
  <c r="A26" i="66"/>
  <c r="D25" i="66"/>
  <c r="A25" i="66"/>
  <c r="D24" i="66"/>
  <c r="A24" i="66"/>
  <c r="D23" i="66"/>
  <c r="A23" i="66"/>
  <c r="D22" i="66"/>
  <c r="A22" i="66"/>
  <c r="A56" i="68"/>
  <c r="A55" i="68"/>
  <c r="A54" i="68"/>
  <c r="A53" i="68"/>
  <c r="A52" i="68"/>
  <c r="A51" i="68"/>
  <c r="A50" i="68"/>
  <c r="A49" i="68"/>
  <c r="A48" i="68"/>
  <c r="A47" i="68"/>
  <c r="A43" i="68"/>
  <c r="A42" i="68"/>
  <c r="A41" i="68"/>
  <c r="A40" i="68"/>
  <c r="A39" i="68"/>
  <c r="A38" i="68"/>
  <c r="A37" i="68"/>
  <c r="A36" i="68"/>
  <c r="D32" i="68"/>
  <c r="A32" i="68"/>
  <c r="D31" i="68"/>
  <c r="A31" i="68"/>
  <c r="D30" i="68"/>
  <c r="A30" i="68"/>
  <c r="D29" i="68"/>
  <c r="A29" i="68"/>
  <c r="D28" i="68"/>
  <c r="A28" i="68"/>
  <c r="D27" i="68"/>
  <c r="A27" i="68"/>
  <c r="D26" i="68"/>
  <c r="A26" i="68"/>
  <c r="D25" i="68"/>
  <c r="A25" i="68"/>
  <c r="D24" i="68"/>
  <c r="A24" i="68"/>
  <c r="D23" i="68"/>
  <c r="A23" i="68"/>
  <c r="D22" i="68"/>
  <c r="A22" i="68"/>
  <c r="A56" i="70"/>
  <c r="A55" i="70"/>
  <c r="A54" i="70"/>
  <c r="A53" i="70"/>
  <c r="A52" i="70"/>
  <c r="A51" i="70"/>
  <c r="A50" i="70"/>
  <c r="A49" i="70"/>
  <c r="A48" i="70"/>
  <c r="A47" i="70"/>
  <c r="A43" i="70"/>
  <c r="A42" i="70"/>
  <c r="A41" i="70"/>
  <c r="A40" i="70"/>
  <c r="A39" i="70"/>
  <c r="A38" i="70"/>
  <c r="A37" i="70"/>
  <c r="A36" i="70"/>
  <c r="D32" i="70"/>
  <c r="A32" i="70"/>
  <c r="D31" i="70"/>
  <c r="A31" i="70"/>
  <c r="D30" i="70"/>
  <c r="A30" i="70"/>
  <c r="D29" i="70"/>
  <c r="A29" i="70"/>
  <c r="D28" i="70"/>
  <c r="A28" i="70"/>
  <c r="D27" i="70"/>
  <c r="A27" i="70"/>
  <c r="D26" i="70"/>
  <c r="A26" i="70"/>
  <c r="D25" i="70"/>
  <c r="A25" i="70"/>
  <c r="D24" i="70"/>
  <c r="A24" i="70"/>
  <c r="D23" i="70"/>
  <c r="A23" i="70"/>
  <c r="D22" i="70"/>
  <c r="A22" i="70"/>
  <c r="A56" i="79"/>
  <c r="A55" i="79"/>
  <c r="A54" i="79"/>
  <c r="A53" i="79"/>
  <c r="A52" i="79"/>
  <c r="A51" i="79"/>
  <c r="A50" i="79"/>
  <c r="A49" i="79"/>
  <c r="A48" i="79"/>
  <c r="A47" i="79"/>
  <c r="A43" i="79"/>
  <c r="A42" i="79"/>
  <c r="A41" i="79"/>
  <c r="A40" i="79"/>
  <c r="A39" i="79"/>
  <c r="A38" i="79"/>
  <c r="A37" i="79"/>
  <c r="A36" i="79"/>
  <c r="D32" i="79"/>
  <c r="A32" i="79"/>
  <c r="D31" i="79"/>
  <c r="A31" i="79"/>
  <c r="D30" i="79"/>
  <c r="A30" i="79"/>
  <c r="D29" i="79"/>
  <c r="A29" i="79"/>
  <c r="D28" i="79"/>
  <c r="A28" i="79"/>
  <c r="D27" i="79"/>
  <c r="A27" i="79"/>
  <c r="D26" i="79"/>
  <c r="A26" i="79"/>
  <c r="D25" i="79"/>
  <c r="A25" i="79"/>
  <c r="D24" i="79"/>
  <c r="A24" i="79"/>
  <c r="D23" i="79"/>
  <c r="A23" i="79"/>
  <c r="D22" i="79"/>
  <c r="A22" i="79"/>
  <c r="A56" i="81"/>
  <c r="A55" i="81"/>
  <c r="A54" i="81"/>
  <c r="A53" i="81"/>
  <c r="A52" i="81"/>
  <c r="A51" i="81"/>
  <c r="A50" i="81"/>
  <c r="A49" i="81"/>
  <c r="A48" i="81"/>
  <c r="A47" i="81"/>
  <c r="A43" i="81"/>
  <c r="A42" i="81"/>
  <c r="A41" i="81"/>
  <c r="A40" i="81"/>
  <c r="A39" i="81"/>
  <c r="A38" i="81"/>
  <c r="A37" i="81"/>
  <c r="A36" i="81"/>
  <c r="D32" i="81"/>
  <c r="A32" i="81"/>
  <c r="D31" i="81"/>
  <c r="A31" i="81"/>
  <c r="D30" i="81"/>
  <c r="A30" i="81"/>
  <c r="D29" i="81"/>
  <c r="A29" i="81"/>
  <c r="D28" i="81"/>
  <c r="A28" i="81"/>
  <c r="D27" i="81"/>
  <c r="A27" i="81"/>
  <c r="D26" i="81"/>
  <c r="A26" i="81"/>
  <c r="D25" i="81"/>
  <c r="A25" i="81"/>
  <c r="D24" i="81"/>
  <c r="A24" i="81"/>
  <c r="D23" i="81"/>
  <c r="A23" i="81"/>
  <c r="D22" i="81"/>
  <c r="A22" i="81"/>
  <c r="A56" i="83"/>
  <c r="A55" i="83"/>
  <c r="A54" i="83"/>
  <c r="A53" i="83"/>
  <c r="A52" i="83"/>
  <c r="A51" i="83"/>
  <c r="A50" i="83"/>
  <c r="A49" i="83"/>
  <c r="A48" i="83"/>
  <c r="A47" i="83"/>
  <c r="A43" i="83"/>
  <c r="A42" i="83"/>
  <c r="A41" i="83"/>
  <c r="A40" i="83"/>
  <c r="A39" i="83"/>
  <c r="A38" i="83"/>
  <c r="A37" i="83"/>
  <c r="A36" i="83"/>
  <c r="D32" i="83"/>
  <c r="A32" i="83"/>
  <c r="D31" i="83"/>
  <c r="A31" i="83"/>
  <c r="D30" i="83"/>
  <c r="A30" i="83"/>
  <c r="D29" i="83"/>
  <c r="A29" i="83"/>
  <c r="D28" i="83"/>
  <c r="A28" i="83"/>
  <c r="D27" i="83"/>
  <c r="A27" i="83"/>
  <c r="D26" i="83"/>
  <c r="A26" i="83"/>
  <c r="D25" i="83"/>
  <c r="A25" i="83"/>
  <c r="D24" i="83"/>
  <c r="A24" i="83"/>
  <c r="D23" i="83"/>
  <c r="A23" i="83"/>
  <c r="D22" i="83"/>
  <c r="A22" i="83"/>
  <c r="A56" i="85"/>
  <c r="A55" i="85"/>
  <c r="A54" i="85"/>
  <c r="A53" i="85"/>
  <c r="A52" i="85"/>
  <c r="A51" i="85"/>
  <c r="A50" i="85"/>
  <c r="A49" i="85"/>
  <c r="A48" i="85"/>
  <c r="A47" i="85"/>
  <c r="A43" i="85"/>
  <c r="A42" i="85"/>
  <c r="A41" i="85"/>
  <c r="A40" i="85"/>
  <c r="A39" i="85"/>
  <c r="A38" i="85"/>
  <c r="A37" i="85"/>
  <c r="A36" i="85"/>
  <c r="D32" i="85"/>
  <c r="A32" i="85"/>
  <c r="D31" i="85"/>
  <c r="A31" i="85"/>
  <c r="D30" i="85"/>
  <c r="A30" i="85"/>
  <c r="D29" i="85"/>
  <c r="A29" i="85"/>
  <c r="D28" i="85"/>
  <c r="A28" i="85"/>
  <c r="D27" i="85"/>
  <c r="A27" i="85"/>
  <c r="D26" i="85"/>
  <c r="A26" i="85"/>
  <c r="D25" i="85"/>
  <c r="A25" i="85"/>
  <c r="D24" i="85"/>
  <c r="A24" i="85"/>
  <c r="D23" i="85"/>
  <c r="A23" i="85"/>
  <c r="D22" i="85"/>
  <c r="A22" i="85"/>
  <c r="A56" i="87"/>
  <c r="A55" i="87"/>
  <c r="A54" i="87"/>
  <c r="A53" i="87"/>
  <c r="A52" i="87"/>
  <c r="A51" i="87"/>
  <c r="A50" i="87"/>
  <c r="A49" i="87"/>
  <c r="A48" i="87"/>
  <c r="A47" i="87"/>
  <c r="A43" i="87"/>
  <c r="A42" i="87"/>
  <c r="A41" i="87"/>
  <c r="A40" i="87"/>
  <c r="A39" i="87"/>
  <c r="A38" i="87"/>
  <c r="A37" i="87"/>
  <c r="A36" i="87"/>
  <c r="D32" i="87"/>
  <c r="A32" i="87"/>
  <c r="D31" i="87"/>
  <c r="A31" i="87"/>
  <c r="D30" i="87"/>
  <c r="A30" i="87"/>
  <c r="D29" i="87"/>
  <c r="A29" i="87"/>
  <c r="D28" i="87"/>
  <c r="A28" i="87"/>
  <c r="D27" i="87"/>
  <c r="A27" i="87"/>
  <c r="D26" i="87"/>
  <c r="A26" i="87"/>
  <c r="D25" i="87"/>
  <c r="A25" i="87"/>
  <c r="D24" i="87"/>
  <c r="A24" i="87"/>
  <c r="D23" i="87"/>
  <c r="A23" i="87"/>
  <c r="D22" i="87"/>
  <c r="A22" i="87"/>
  <c r="A56" i="89"/>
  <c r="A55" i="89"/>
  <c r="A54" i="89"/>
  <c r="A53" i="89"/>
  <c r="A52" i="89"/>
  <c r="A51" i="89"/>
  <c r="A50" i="89"/>
  <c r="A49" i="89"/>
  <c r="A48" i="89"/>
  <c r="A47" i="89"/>
  <c r="A43" i="89"/>
  <c r="A42" i="89"/>
  <c r="A41" i="89"/>
  <c r="A40" i="89"/>
  <c r="A39" i="89"/>
  <c r="A38" i="89"/>
  <c r="A37" i="89"/>
  <c r="A36" i="89"/>
  <c r="D32" i="89"/>
  <c r="A32" i="89"/>
  <c r="D31" i="89"/>
  <c r="A31" i="89"/>
  <c r="D30" i="89"/>
  <c r="A30" i="89"/>
  <c r="D29" i="89"/>
  <c r="A29" i="89"/>
  <c r="D28" i="89"/>
  <c r="A28" i="89"/>
  <c r="D27" i="89"/>
  <c r="A27" i="89"/>
  <c r="D26" i="89"/>
  <c r="A26" i="89"/>
  <c r="D25" i="89"/>
  <c r="A25" i="89"/>
  <c r="D24" i="89"/>
  <c r="A24" i="89"/>
  <c r="D23" i="89"/>
  <c r="A23" i="89"/>
  <c r="D22" i="89"/>
  <c r="A22" i="89"/>
  <c r="A56" i="91"/>
  <c r="A55" i="91"/>
  <c r="A54" i="91"/>
  <c r="A53" i="91"/>
  <c r="A52" i="91"/>
  <c r="A51" i="91"/>
  <c r="A50" i="91"/>
  <c r="A49" i="91"/>
  <c r="A48" i="91"/>
  <c r="A47" i="91"/>
  <c r="A43" i="91"/>
  <c r="A42" i="91"/>
  <c r="A41" i="91"/>
  <c r="A40" i="91"/>
  <c r="A39" i="91"/>
  <c r="A38" i="91"/>
  <c r="A37" i="91"/>
  <c r="A36" i="91"/>
  <c r="D32" i="91"/>
  <c r="A32" i="91"/>
  <c r="D31" i="91"/>
  <c r="A31" i="91"/>
  <c r="D30" i="91"/>
  <c r="A30" i="91"/>
  <c r="D29" i="91"/>
  <c r="A29" i="91"/>
  <c r="D28" i="91"/>
  <c r="A28" i="91"/>
  <c r="D27" i="91"/>
  <c r="A27" i="91"/>
  <c r="D26" i="91"/>
  <c r="A26" i="91"/>
  <c r="D25" i="91"/>
  <c r="A25" i="91"/>
  <c r="D24" i="91"/>
  <c r="A24" i="91"/>
  <c r="D23" i="91"/>
  <c r="A23" i="91"/>
  <c r="D22" i="91"/>
  <c r="A22" i="91"/>
  <c r="A56" i="93"/>
  <c r="A55" i="93"/>
  <c r="A54" i="93"/>
  <c r="A53" i="93"/>
  <c r="A52" i="93"/>
  <c r="A51" i="93"/>
  <c r="A50" i="93"/>
  <c r="A49" i="93"/>
  <c r="A48" i="93"/>
  <c r="A47" i="93"/>
  <c r="A43" i="93"/>
  <c r="A42" i="93"/>
  <c r="A41" i="93"/>
  <c r="A40" i="93"/>
  <c r="A39" i="93"/>
  <c r="A38" i="93"/>
  <c r="A37" i="93"/>
  <c r="A36" i="93"/>
  <c r="D32" i="93"/>
  <c r="A32" i="93"/>
  <c r="D31" i="93"/>
  <c r="A31" i="93"/>
  <c r="D30" i="93"/>
  <c r="A30" i="93"/>
  <c r="D29" i="93"/>
  <c r="A29" i="93"/>
  <c r="D28" i="93"/>
  <c r="A28" i="93"/>
  <c r="D27" i="93"/>
  <c r="A27" i="93"/>
  <c r="D26" i="93"/>
  <c r="A26" i="93"/>
  <c r="D25" i="93"/>
  <c r="A25" i="93"/>
  <c r="D24" i="93"/>
  <c r="A24" i="93"/>
  <c r="D23" i="93"/>
  <c r="A23" i="93"/>
  <c r="D22" i="93"/>
  <c r="A22" i="93"/>
  <c r="A56" i="95"/>
  <c r="A55" i="95"/>
  <c r="A54" i="95"/>
  <c r="A53" i="95"/>
  <c r="A52" i="95"/>
  <c r="A51" i="95"/>
  <c r="A50" i="95"/>
  <c r="A49" i="95"/>
  <c r="A48" i="95"/>
  <c r="A47" i="95"/>
  <c r="A43" i="95"/>
  <c r="A42" i="95"/>
  <c r="A41" i="95"/>
  <c r="A40" i="95"/>
  <c r="A39" i="95"/>
  <c r="A38" i="95"/>
  <c r="A37" i="95"/>
  <c r="A36" i="95"/>
  <c r="D32" i="95"/>
  <c r="A32" i="95"/>
  <c r="D31" i="95"/>
  <c r="A31" i="95"/>
  <c r="D30" i="95"/>
  <c r="A30" i="95"/>
  <c r="D29" i="95"/>
  <c r="A29" i="95"/>
  <c r="D28" i="95"/>
  <c r="A28" i="95"/>
  <c r="D27" i="95"/>
  <c r="A27" i="95"/>
  <c r="D26" i="95"/>
  <c r="A26" i="95"/>
  <c r="D25" i="95"/>
  <c r="A25" i="95"/>
  <c r="D24" i="95"/>
  <c r="A24" i="95"/>
  <c r="D23" i="95"/>
  <c r="A23" i="95"/>
  <c r="D22" i="95"/>
  <c r="A22" i="95"/>
  <c r="A56" i="97"/>
  <c r="A55" i="97"/>
  <c r="A54" i="97"/>
  <c r="A53" i="97"/>
  <c r="A52" i="97"/>
  <c r="A51" i="97"/>
  <c r="A50" i="97"/>
  <c r="A49" i="97"/>
  <c r="A48" i="97"/>
  <c r="A47" i="97"/>
  <c r="A43" i="97"/>
  <c r="A42" i="97"/>
  <c r="A41" i="97"/>
  <c r="A40" i="97"/>
  <c r="A39" i="97"/>
  <c r="A38" i="97"/>
  <c r="A37" i="97"/>
  <c r="A36" i="97"/>
  <c r="D32" i="97"/>
  <c r="A32" i="97"/>
  <c r="D31" i="97"/>
  <c r="A31" i="97"/>
  <c r="D30" i="97"/>
  <c r="A30" i="97"/>
  <c r="D29" i="97"/>
  <c r="A29" i="97"/>
  <c r="D28" i="97"/>
  <c r="A28" i="97"/>
  <c r="D27" i="97"/>
  <c r="A27" i="97"/>
  <c r="D26" i="97"/>
  <c r="A26" i="97"/>
  <c r="D25" i="97"/>
  <c r="A25" i="97"/>
  <c r="D24" i="97"/>
  <c r="A24" i="97"/>
  <c r="D23" i="97"/>
  <c r="A23" i="97"/>
  <c r="D22" i="97"/>
  <c r="A22" i="97"/>
  <c r="A56" i="62"/>
  <c r="A55" i="62"/>
  <c r="A54" i="62"/>
  <c r="A53" i="62"/>
  <c r="A52" i="62"/>
  <c r="A51" i="62"/>
  <c r="A50" i="62"/>
  <c r="A49" i="62"/>
  <c r="A48" i="62"/>
  <c r="A47" i="62"/>
  <c r="A43" i="62"/>
  <c r="A42" i="62"/>
  <c r="A41" i="62"/>
  <c r="A40" i="62"/>
  <c r="A39" i="62"/>
  <c r="A38" i="62"/>
  <c r="A37" i="62"/>
  <c r="A36" i="62"/>
  <c r="D32" i="62"/>
  <c r="A32" i="62"/>
  <c r="D31" i="62"/>
  <c r="A31" i="62"/>
  <c r="D30" i="62"/>
  <c r="A30" i="62"/>
  <c r="D29" i="62"/>
  <c r="A29" i="62"/>
  <c r="D28" i="62"/>
  <c r="A28" i="62"/>
  <c r="D27" i="62"/>
  <c r="A27" i="62"/>
  <c r="D26" i="62"/>
  <c r="A26" i="62"/>
  <c r="D25" i="62"/>
  <c r="A25" i="62"/>
  <c r="D24" i="62"/>
  <c r="A24" i="62"/>
  <c r="D23" i="62"/>
  <c r="A23" i="62"/>
  <c r="D22" i="62"/>
  <c r="A22" i="62"/>
  <c r="A56" i="34"/>
  <c r="A55" i="34"/>
  <c r="A54" i="34"/>
  <c r="A53" i="34"/>
  <c r="A52" i="34"/>
  <c r="A51" i="34"/>
  <c r="A50" i="34"/>
  <c r="A49" i="34"/>
  <c r="A48" i="34"/>
  <c r="A47" i="34"/>
  <c r="A43" i="34"/>
  <c r="A42" i="34"/>
  <c r="A41" i="34"/>
  <c r="A40" i="34"/>
  <c r="A39" i="34"/>
  <c r="A38" i="34"/>
  <c r="A37" i="34"/>
  <c r="A36" i="34"/>
  <c r="D32" i="34"/>
  <c r="A32" i="34"/>
  <c r="D31" i="34"/>
  <c r="A31" i="34"/>
  <c r="D30" i="34"/>
  <c r="A30" i="34"/>
  <c r="D29" i="34"/>
  <c r="A29" i="34"/>
  <c r="D28" i="34"/>
  <c r="A28" i="34"/>
  <c r="D27" i="34"/>
  <c r="A27" i="34"/>
  <c r="D26" i="34"/>
  <c r="A26" i="34"/>
  <c r="D25" i="34"/>
  <c r="A25" i="34"/>
  <c r="D24" i="34"/>
  <c r="A24" i="34"/>
  <c r="D23" i="34"/>
  <c r="A23" i="34"/>
  <c r="D22" i="34"/>
  <c r="A22" i="34"/>
  <c r="A56" i="36"/>
  <c r="A55" i="36"/>
  <c r="A54" i="36"/>
  <c r="A53" i="36"/>
  <c r="A52" i="36"/>
  <c r="A51" i="36"/>
  <c r="A50" i="36"/>
  <c r="A49" i="36"/>
  <c r="A48" i="36"/>
  <c r="A47" i="36"/>
  <c r="A43" i="36"/>
  <c r="A42" i="36"/>
  <c r="A41" i="36"/>
  <c r="A40" i="36"/>
  <c r="A39" i="36"/>
  <c r="A38" i="36"/>
  <c r="A37" i="36"/>
  <c r="A36" i="36"/>
  <c r="D32" i="36"/>
  <c r="A32" i="36"/>
  <c r="D31" i="36"/>
  <c r="A31" i="36"/>
  <c r="D30" i="36"/>
  <c r="A30" i="36"/>
  <c r="D29" i="36"/>
  <c r="A29" i="36"/>
  <c r="D28" i="36"/>
  <c r="A28" i="36"/>
  <c r="D27" i="36"/>
  <c r="A27" i="36"/>
  <c r="D26" i="36"/>
  <c r="A26" i="36"/>
  <c r="D25" i="36"/>
  <c r="A25" i="36"/>
  <c r="D24" i="36"/>
  <c r="A24" i="36"/>
  <c r="D23" i="36"/>
  <c r="A23" i="36"/>
  <c r="D22" i="36"/>
  <c r="A22" i="36"/>
  <c r="A56" i="38"/>
  <c r="A55" i="38"/>
  <c r="A54" i="38"/>
  <c r="A53" i="38"/>
  <c r="A52" i="38"/>
  <c r="A51" i="38"/>
  <c r="A50" i="38"/>
  <c r="A49" i="38"/>
  <c r="A48" i="38"/>
  <c r="A47" i="38"/>
  <c r="A43" i="38"/>
  <c r="A42" i="38"/>
  <c r="A41" i="38"/>
  <c r="A40" i="38"/>
  <c r="A39" i="38"/>
  <c r="A38" i="38"/>
  <c r="A37" i="38"/>
  <c r="A36" i="38"/>
  <c r="D32" i="38"/>
  <c r="A32" i="38"/>
  <c r="D31" i="38"/>
  <c r="A31" i="38"/>
  <c r="D30" i="38"/>
  <c r="A30" i="38"/>
  <c r="D29" i="38"/>
  <c r="A29" i="38"/>
  <c r="D28" i="38"/>
  <c r="A28" i="38"/>
  <c r="D27" i="38"/>
  <c r="A27" i="38"/>
  <c r="D26" i="38"/>
  <c r="A26" i="38"/>
  <c r="D25" i="38"/>
  <c r="A25" i="38"/>
  <c r="D24" i="38"/>
  <c r="A24" i="38"/>
  <c r="D23" i="38"/>
  <c r="A23" i="38"/>
  <c r="D22" i="38"/>
  <c r="A22" i="38"/>
  <c r="A56" i="40"/>
  <c r="A55" i="40"/>
  <c r="A54" i="40"/>
  <c r="A53" i="40"/>
  <c r="A52" i="40"/>
  <c r="A51" i="40"/>
  <c r="A50" i="40"/>
  <c r="A49" i="40"/>
  <c r="A48" i="40"/>
  <c r="A47" i="40"/>
  <c r="A43" i="40"/>
  <c r="A42" i="40"/>
  <c r="A41" i="40"/>
  <c r="A40" i="40"/>
  <c r="A39" i="40"/>
  <c r="A38" i="40"/>
  <c r="A37" i="40"/>
  <c r="A36" i="40"/>
  <c r="D32" i="40"/>
  <c r="A32" i="40"/>
  <c r="D31" i="40"/>
  <c r="A31" i="40"/>
  <c r="D30" i="40"/>
  <c r="A30" i="40"/>
  <c r="D29" i="40"/>
  <c r="A29" i="40"/>
  <c r="D28" i="40"/>
  <c r="A28" i="40"/>
  <c r="D27" i="40"/>
  <c r="A27" i="40"/>
  <c r="D26" i="40"/>
  <c r="A26" i="40"/>
  <c r="D25" i="40"/>
  <c r="A25" i="40"/>
  <c r="D24" i="40"/>
  <c r="A24" i="40"/>
  <c r="D23" i="40"/>
  <c r="A23" i="40"/>
  <c r="D22" i="40"/>
  <c r="A22" i="40"/>
  <c r="A56" i="42"/>
  <c r="A55" i="42"/>
  <c r="A54" i="42"/>
  <c r="A53" i="42"/>
  <c r="A52" i="42"/>
  <c r="A51" i="42"/>
  <c r="A50" i="42"/>
  <c r="A49" i="42"/>
  <c r="A48" i="42"/>
  <c r="A47" i="42"/>
  <c r="A43" i="42"/>
  <c r="A42" i="42"/>
  <c r="A41" i="42"/>
  <c r="A40" i="42"/>
  <c r="A39" i="42"/>
  <c r="A38" i="42"/>
  <c r="A37" i="42"/>
  <c r="A36" i="42"/>
  <c r="D32" i="42"/>
  <c r="A32" i="42"/>
  <c r="D31" i="42"/>
  <c r="A31" i="42"/>
  <c r="D30" i="42"/>
  <c r="A30" i="42"/>
  <c r="D29" i="42"/>
  <c r="A29" i="42"/>
  <c r="D28" i="42"/>
  <c r="A28" i="42"/>
  <c r="D27" i="42"/>
  <c r="A27" i="42"/>
  <c r="D26" i="42"/>
  <c r="A26" i="42"/>
  <c r="D25" i="42"/>
  <c r="A25" i="42"/>
  <c r="D24" i="42"/>
  <c r="A24" i="42"/>
  <c r="D23" i="42"/>
  <c r="A23" i="42"/>
  <c r="D22" i="42"/>
  <c r="A22" i="42"/>
  <c r="A56" i="44"/>
  <c r="A55" i="44"/>
  <c r="A54" i="44"/>
  <c r="A53" i="44"/>
  <c r="A52" i="44"/>
  <c r="A51" i="44"/>
  <c r="A50" i="44"/>
  <c r="A49" i="44"/>
  <c r="A48" i="44"/>
  <c r="A47" i="44"/>
  <c r="A43" i="44"/>
  <c r="A42" i="44"/>
  <c r="A41" i="44"/>
  <c r="A40" i="44"/>
  <c r="A39" i="44"/>
  <c r="A38" i="44"/>
  <c r="A37" i="44"/>
  <c r="A36" i="44"/>
  <c r="D32" i="44"/>
  <c r="A32" i="44"/>
  <c r="D31" i="44"/>
  <c r="A31" i="44"/>
  <c r="D30" i="44"/>
  <c r="A30" i="44"/>
  <c r="D29" i="44"/>
  <c r="A29" i="44"/>
  <c r="D28" i="44"/>
  <c r="A28" i="44"/>
  <c r="D27" i="44"/>
  <c r="A27" i="44"/>
  <c r="D26" i="44"/>
  <c r="A26" i="44"/>
  <c r="D25" i="44"/>
  <c r="A25" i="44"/>
  <c r="D24" i="44"/>
  <c r="A24" i="44"/>
  <c r="D23" i="44"/>
  <c r="A23" i="44"/>
  <c r="D22" i="44"/>
  <c r="A22" i="44"/>
  <c r="A56" i="46"/>
  <c r="A55" i="46"/>
  <c r="A54" i="46"/>
  <c r="A53" i="46"/>
  <c r="A52" i="46"/>
  <c r="A51" i="46"/>
  <c r="A50" i="46"/>
  <c r="A49" i="46"/>
  <c r="A48" i="46"/>
  <c r="A47" i="46"/>
  <c r="A43" i="46"/>
  <c r="A42" i="46"/>
  <c r="A41" i="46"/>
  <c r="A40" i="46"/>
  <c r="A39" i="46"/>
  <c r="A38" i="46"/>
  <c r="A37" i="46"/>
  <c r="A36" i="46"/>
  <c r="D32" i="46"/>
  <c r="A32" i="46"/>
  <c r="D31" i="46"/>
  <c r="A31" i="46"/>
  <c r="D30" i="46"/>
  <c r="A30" i="46"/>
  <c r="D29" i="46"/>
  <c r="A29" i="46"/>
  <c r="D28" i="46"/>
  <c r="A28" i="46"/>
  <c r="D27" i="46"/>
  <c r="A27" i="46"/>
  <c r="D26" i="46"/>
  <c r="A26" i="46"/>
  <c r="D25" i="46"/>
  <c r="A25" i="46"/>
  <c r="D24" i="46"/>
  <c r="A24" i="46"/>
  <c r="D23" i="46"/>
  <c r="A23" i="46"/>
  <c r="D22" i="46"/>
  <c r="A22" i="46"/>
  <c r="A56" i="48"/>
  <c r="A55" i="48"/>
  <c r="A54" i="48"/>
  <c r="A53" i="48"/>
  <c r="A52" i="48"/>
  <c r="A51" i="48"/>
  <c r="A50" i="48"/>
  <c r="A49" i="48"/>
  <c r="A48" i="48"/>
  <c r="A47" i="48"/>
  <c r="A43" i="48"/>
  <c r="A42" i="48"/>
  <c r="A41" i="48"/>
  <c r="A40" i="48"/>
  <c r="A39" i="48"/>
  <c r="A38" i="48"/>
  <c r="A37" i="48"/>
  <c r="A36" i="48"/>
  <c r="D32" i="48"/>
  <c r="A32" i="48"/>
  <c r="D31" i="48"/>
  <c r="A31" i="48"/>
  <c r="D30" i="48"/>
  <c r="A30" i="48"/>
  <c r="D29" i="48"/>
  <c r="A29" i="48"/>
  <c r="D28" i="48"/>
  <c r="A28" i="48"/>
  <c r="D27" i="48"/>
  <c r="A27" i="48"/>
  <c r="D26" i="48"/>
  <c r="A26" i="48"/>
  <c r="D25" i="48"/>
  <c r="A25" i="48"/>
  <c r="D24" i="48"/>
  <c r="A24" i="48"/>
  <c r="D23" i="48"/>
  <c r="A23" i="48"/>
  <c r="D22" i="48"/>
  <c r="A22" i="48"/>
  <c r="A56" i="50"/>
  <c r="A55" i="50"/>
  <c r="A54" i="50"/>
  <c r="A53" i="50"/>
  <c r="A52" i="50"/>
  <c r="A51" i="50"/>
  <c r="A50" i="50"/>
  <c r="A49" i="50"/>
  <c r="A48" i="50"/>
  <c r="A47" i="50"/>
  <c r="A43" i="50"/>
  <c r="A42" i="50"/>
  <c r="A41" i="50"/>
  <c r="A40" i="50"/>
  <c r="A39" i="50"/>
  <c r="A38" i="50"/>
  <c r="A37" i="50"/>
  <c r="A36" i="50"/>
  <c r="D32" i="50"/>
  <c r="A32" i="50"/>
  <c r="D31" i="50"/>
  <c r="A31" i="50"/>
  <c r="D30" i="50"/>
  <c r="A30" i="50"/>
  <c r="D29" i="50"/>
  <c r="A29" i="50"/>
  <c r="D28" i="50"/>
  <c r="A28" i="50"/>
  <c r="D27" i="50"/>
  <c r="A27" i="50"/>
  <c r="D26" i="50"/>
  <c r="A26" i="50"/>
  <c r="D25" i="50"/>
  <c r="A25" i="50"/>
  <c r="D24" i="50"/>
  <c r="A24" i="50"/>
  <c r="D23" i="50"/>
  <c r="A23" i="50"/>
  <c r="D22" i="50"/>
  <c r="A22" i="50"/>
  <c r="A56" i="52"/>
  <c r="A55" i="52"/>
  <c r="A54" i="52"/>
  <c r="A53" i="52"/>
  <c r="A52" i="52"/>
  <c r="A51" i="52"/>
  <c r="A50" i="52"/>
  <c r="A49" i="52"/>
  <c r="A48" i="52"/>
  <c r="A47" i="52"/>
  <c r="A43" i="52"/>
  <c r="A42" i="52"/>
  <c r="A41" i="52"/>
  <c r="A40" i="52"/>
  <c r="A39" i="52"/>
  <c r="A38" i="52"/>
  <c r="A37" i="52"/>
  <c r="A36" i="52"/>
  <c r="D32" i="52"/>
  <c r="A32" i="52"/>
  <c r="D31" i="52"/>
  <c r="A31" i="52"/>
  <c r="D30" i="52"/>
  <c r="A30" i="52"/>
  <c r="D29" i="52"/>
  <c r="A29" i="52"/>
  <c r="D28" i="52"/>
  <c r="A28" i="52"/>
  <c r="D27" i="52"/>
  <c r="A27" i="52"/>
  <c r="D26" i="52"/>
  <c r="A26" i="52"/>
  <c r="D25" i="52"/>
  <c r="A25" i="52"/>
  <c r="D24" i="52"/>
  <c r="A24" i="52"/>
  <c r="D23" i="52"/>
  <c r="A23" i="52"/>
  <c r="D22" i="52"/>
  <c r="A22" i="52"/>
  <c r="A56" i="54"/>
  <c r="A55" i="54"/>
  <c r="A54" i="54"/>
  <c r="A53" i="54"/>
  <c r="A52" i="54"/>
  <c r="A51" i="54"/>
  <c r="A50" i="54"/>
  <c r="A49" i="54"/>
  <c r="A48" i="54"/>
  <c r="A47" i="54"/>
  <c r="A43" i="54"/>
  <c r="A42" i="54"/>
  <c r="A41" i="54"/>
  <c r="A40" i="54"/>
  <c r="A39" i="54"/>
  <c r="A38" i="54"/>
  <c r="A37" i="54"/>
  <c r="A36" i="54"/>
  <c r="D32" i="54"/>
  <c r="A32" i="54"/>
  <c r="D31" i="54"/>
  <c r="A31" i="54"/>
  <c r="D30" i="54"/>
  <c r="A30" i="54"/>
  <c r="D29" i="54"/>
  <c r="A29" i="54"/>
  <c r="D28" i="54"/>
  <c r="A28" i="54"/>
  <c r="D27" i="54"/>
  <c r="A27" i="54"/>
  <c r="D26" i="54"/>
  <c r="A26" i="54"/>
  <c r="D25" i="54"/>
  <c r="A25" i="54"/>
  <c r="D24" i="54"/>
  <c r="A24" i="54"/>
  <c r="D23" i="54"/>
  <c r="A23" i="54"/>
  <c r="D22" i="54"/>
  <c r="A22" i="54"/>
  <c r="A56" i="56"/>
  <c r="A55" i="56"/>
  <c r="A54" i="56"/>
  <c r="A53" i="56"/>
  <c r="A52" i="56"/>
  <c r="A51" i="56"/>
  <c r="A50" i="56"/>
  <c r="A49" i="56"/>
  <c r="A48" i="56"/>
  <c r="A47" i="56"/>
  <c r="A43" i="56"/>
  <c r="A42" i="56"/>
  <c r="A41" i="56"/>
  <c r="A40" i="56"/>
  <c r="A39" i="56"/>
  <c r="A38" i="56"/>
  <c r="A37" i="56"/>
  <c r="A36" i="56"/>
  <c r="D32" i="56"/>
  <c r="A32" i="56"/>
  <c r="D31" i="56"/>
  <c r="A31" i="56"/>
  <c r="D30" i="56"/>
  <c r="A30" i="56"/>
  <c r="D29" i="56"/>
  <c r="A29" i="56"/>
  <c r="D28" i="56"/>
  <c r="A28" i="56"/>
  <c r="D27" i="56"/>
  <c r="A27" i="56"/>
  <c r="D26" i="56"/>
  <c r="A26" i="56"/>
  <c r="D25" i="56"/>
  <c r="A25" i="56"/>
  <c r="D24" i="56"/>
  <c r="A24" i="56"/>
  <c r="D23" i="56"/>
  <c r="A23" i="56"/>
  <c r="D22" i="56"/>
  <c r="A22" i="56"/>
  <c r="A56" i="58"/>
  <c r="A55" i="58"/>
  <c r="A54" i="58"/>
  <c r="A53" i="58"/>
  <c r="A52" i="58"/>
  <c r="A51" i="58"/>
  <c r="A50" i="58"/>
  <c r="A49" i="58"/>
  <c r="A48" i="58"/>
  <c r="A47" i="58"/>
  <c r="A43" i="58"/>
  <c r="A42" i="58"/>
  <c r="A41" i="58"/>
  <c r="A40" i="58"/>
  <c r="A39" i="58"/>
  <c r="A38" i="58"/>
  <c r="A37" i="58"/>
  <c r="A36" i="58"/>
  <c r="D32" i="58"/>
  <c r="A32" i="58"/>
  <c r="D31" i="58"/>
  <c r="A31" i="58"/>
  <c r="D30" i="58"/>
  <c r="A30" i="58"/>
  <c r="D29" i="58"/>
  <c r="A29" i="58"/>
  <c r="D28" i="58"/>
  <c r="A28" i="58"/>
  <c r="D27" i="58"/>
  <c r="A27" i="58"/>
  <c r="D26" i="58"/>
  <c r="A26" i="58"/>
  <c r="D25" i="58"/>
  <c r="A25" i="58"/>
  <c r="D24" i="58"/>
  <c r="A24" i="58"/>
  <c r="D23" i="58"/>
  <c r="A23" i="58"/>
  <c r="D22" i="58"/>
  <c r="A22" i="58"/>
  <c r="A56" i="60"/>
  <c r="A55" i="60"/>
  <c r="A54" i="60"/>
  <c r="A53" i="60"/>
  <c r="A52" i="60"/>
  <c r="A51" i="60"/>
  <c r="A50" i="60"/>
  <c r="A49" i="60"/>
  <c r="A48" i="60"/>
  <c r="A47" i="60"/>
  <c r="A43" i="60"/>
  <c r="A42" i="60"/>
  <c r="A41" i="60"/>
  <c r="A40" i="60"/>
  <c r="A39" i="60"/>
  <c r="A38" i="60"/>
  <c r="A37" i="60"/>
  <c r="A36" i="60"/>
  <c r="D32" i="60"/>
  <c r="A32" i="60"/>
  <c r="D31" i="60"/>
  <c r="A31" i="60"/>
  <c r="D30" i="60"/>
  <c r="A30" i="60"/>
  <c r="D29" i="60"/>
  <c r="A29" i="60"/>
  <c r="D28" i="60"/>
  <c r="A28" i="60"/>
  <c r="D27" i="60"/>
  <c r="A27" i="60"/>
  <c r="D26" i="60"/>
  <c r="A26" i="60"/>
  <c r="D25" i="60"/>
  <c r="A25" i="60"/>
  <c r="D24" i="60"/>
  <c r="A24" i="60"/>
  <c r="D23" i="60"/>
  <c r="A23" i="60"/>
  <c r="D22" i="60"/>
  <c r="A22" i="60"/>
  <c r="A56" i="32"/>
  <c r="A55" i="32"/>
  <c r="A54" i="32"/>
  <c r="A53" i="32"/>
  <c r="A52" i="32"/>
  <c r="A51" i="32"/>
  <c r="A50" i="32"/>
  <c r="A49" i="32"/>
  <c r="A48" i="32"/>
  <c r="A47" i="32"/>
  <c r="A43" i="32"/>
  <c r="A42" i="32"/>
  <c r="A41" i="32"/>
  <c r="A40" i="32"/>
  <c r="A39" i="32"/>
  <c r="A38" i="32"/>
  <c r="A37" i="32"/>
  <c r="A36" i="32"/>
  <c r="D32" i="32"/>
  <c r="A32" i="32"/>
  <c r="D31" i="32"/>
  <c r="A31" i="32"/>
  <c r="D30" i="32"/>
  <c r="A30" i="32"/>
  <c r="D29" i="32"/>
  <c r="A29" i="32"/>
  <c r="D28" i="32"/>
  <c r="A28" i="32"/>
  <c r="D27" i="32"/>
  <c r="A27" i="32"/>
  <c r="D26" i="32"/>
  <c r="A26" i="32"/>
  <c r="D25" i="32"/>
  <c r="A25" i="32"/>
  <c r="D24" i="32"/>
  <c r="A24" i="32"/>
  <c r="D23" i="32"/>
  <c r="A23" i="32"/>
  <c r="D22" i="32"/>
  <c r="A22" i="32"/>
  <c r="A56" i="16"/>
  <c r="A55" i="16"/>
  <c r="A54" i="16"/>
  <c r="A53" i="16"/>
  <c r="A52" i="16"/>
  <c r="A51" i="16"/>
  <c r="A50" i="16"/>
  <c r="A49" i="16"/>
  <c r="A48" i="16"/>
  <c r="A47" i="16"/>
  <c r="A43" i="16"/>
  <c r="A42" i="16"/>
  <c r="A41" i="16"/>
  <c r="A40" i="16"/>
  <c r="A39" i="16"/>
  <c r="A38" i="16"/>
  <c r="A37" i="16"/>
  <c r="A36" i="16"/>
  <c r="D32" i="16"/>
  <c r="A32" i="16"/>
  <c r="D31" i="16"/>
  <c r="A31" i="16"/>
  <c r="D30" i="16"/>
  <c r="A30" i="16"/>
  <c r="D29" i="16"/>
  <c r="A29" i="16"/>
  <c r="D28" i="16"/>
  <c r="A28" i="16"/>
  <c r="D27" i="16"/>
  <c r="A27" i="16"/>
  <c r="D26" i="16"/>
  <c r="A26" i="16"/>
  <c r="D25" i="16"/>
  <c r="A25" i="16"/>
  <c r="D24" i="16"/>
  <c r="A24" i="16"/>
  <c r="D23" i="16"/>
  <c r="A23" i="16"/>
  <c r="D22" i="16"/>
  <c r="A22" i="16"/>
  <c r="A56" i="17"/>
  <c r="A55" i="17"/>
  <c r="A54" i="17"/>
  <c r="A53" i="17"/>
  <c r="A52" i="17"/>
  <c r="A51" i="17"/>
  <c r="A50" i="17"/>
  <c r="A49" i="17"/>
  <c r="A48" i="17"/>
  <c r="A47" i="17"/>
  <c r="A43" i="17"/>
  <c r="A42" i="17"/>
  <c r="A41" i="17"/>
  <c r="A40" i="17"/>
  <c r="A39" i="17"/>
  <c r="A38" i="17"/>
  <c r="A37" i="17"/>
  <c r="A36" i="17"/>
  <c r="D32" i="17"/>
  <c r="A32" i="17"/>
  <c r="D31" i="17"/>
  <c r="A31" i="17"/>
  <c r="D30" i="17"/>
  <c r="A30" i="17"/>
  <c r="D29" i="17"/>
  <c r="A29" i="17"/>
  <c r="D28" i="17"/>
  <c r="A28" i="17"/>
  <c r="D27" i="17"/>
  <c r="A27" i="17"/>
  <c r="D26" i="17"/>
  <c r="A26" i="17"/>
  <c r="D25" i="17"/>
  <c r="A25" i="17"/>
  <c r="D24" i="17"/>
  <c r="A24" i="17"/>
  <c r="D23" i="17"/>
  <c r="A23" i="17"/>
  <c r="D22" i="17"/>
  <c r="A22" i="17"/>
  <c r="A56" i="18"/>
  <c r="A55" i="18"/>
  <c r="A54" i="18"/>
  <c r="A53" i="18"/>
  <c r="A52" i="18"/>
  <c r="A51" i="18"/>
  <c r="A50" i="18"/>
  <c r="A49" i="18"/>
  <c r="A48" i="18"/>
  <c r="A47" i="18"/>
  <c r="A43" i="18"/>
  <c r="A42" i="18"/>
  <c r="A41" i="18"/>
  <c r="A40" i="18"/>
  <c r="A39" i="18"/>
  <c r="A38" i="18"/>
  <c r="A37" i="18"/>
  <c r="A36" i="18"/>
  <c r="D32" i="18"/>
  <c r="A32" i="18"/>
  <c r="D31" i="18"/>
  <c r="A31" i="18"/>
  <c r="D30" i="18"/>
  <c r="A30" i="18"/>
  <c r="D29" i="18"/>
  <c r="A29" i="18"/>
  <c r="D28" i="18"/>
  <c r="A28" i="18"/>
  <c r="D27" i="18"/>
  <c r="A27" i="18"/>
  <c r="D26" i="18"/>
  <c r="A26" i="18"/>
  <c r="D25" i="18"/>
  <c r="A25" i="18"/>
  <c r="D24" i="18"/>
  <c r="A24" i="18"/>
  <c r="D23" i="18"/>
  <c r="A23" i="18"/>
  <c r="D22" i="18"/>
  <c r="A22" i="18"/>
  <c r="A56" i="19"/>
  <c r="A55" i="19"/>
  <c r="A54" i="19"/>
  <c r="A53" i="19"/>
  <c r="A52" i="19"/>
  <c r="A51" i="19"/>
  <c r="A50" i="19"/>
  <c r="A49" i="19"/>
  <c r="A48" i="19"/>
  <c r="A47" i="19"/>
  <c r="A43" i="19"/>
  <c r="A42" i="19"/>
  <c r="A41" i="19"/>
  <c r="A40" i="19"/>
  <c r="A39" i="19"/>
  <c r="A38" i="19"/>
  <c r="A37" i="19"/>
  <c r="A36" i="19"/>
  <c r="D32" i="19"/>
  <c r="A32" i="19"/>
  <c r="D31" i="19"/>
  <c r="A31" i="19"/>
  <c r="D30" i="19"/>
  <c r="A30" i="19"/>
  <c r="D29" i="19"/>
  <c r="A29" i="19"/>
  <c r="D28" i="19"/>
  <c r="A28" i="19"/>
  <c r="D27" i="19"/>
  <c r="A27" i="19"/>
  <c r="D26" i="19"/>
  <c r="A26" i="19"/>
  <c r="D25" i="19"/>
  <c r="A25" i="19"/>
  <c r="D24" i="19"/>
  <c r="A24" i="19"/>
  <c r="D23" i="19"/>
  <c r="A23" i="19"/>
  <c r="D22" i="19"/>
  <c r="A22" i="19"/>
  <c r="A56" i="26"/>
  <c r="A55" i="26"/>
  <c r="A54" i="26"/>
  <c r="A53" i="26"/>
  <c r="A52" i="26"/>
  <c r="A51" i="26"/>
  <c r="A50" i="26"/>
  <c r="A49" i="26"/>
  <c r="A48" i="26"/>
  <c r="A47" i="26"/>
  <c r="A43" i="26"/>
  <c r="A42" i="26"/>
  <c r="A41" i="26"/>
  <c r="A40" i="26"/>
  <c r="A39" i="26"/>
  <c r="A38" i="26"/>
  <c r="A37" i="26"/>
  <c r="A36" i="26"/>
  <c r="D32" i="26"/>
  <c r="A32" i="26"/>
  <c r="D31" i="26"/>
  <c r="A31" i="26"/>
  <c r="D30" i="26"/>
  <c r="A30" i="26"/>
  <c r="D29" i="26"/>
  <c r="A29" i="26"/>
  <c r="D28" i="26"/>
  <c r="A28" i="26"/>
  <c r="D27" i="26"/>
  <c r="A27" i="26"/>
  <c r="D26" i="26"/>
  <c r="A26" i="26"/>
  <c r="D25" i="26"/>
  <c r="A25" i="26"/>
  <c r="D24" i="26"/>
  <c r="A24" i="26"/>
  <c r="D22" i="26"/>
  <c r="A22" i="26"/>
  <c r="A56" i="28"/>
  <c r="A55" i="28"/>
  <c r="A54" i="28"/>
  <c r="A53" i="28"/>
  <c r="A52" i="28"/>
  <c r="A51" i="28"/>
  <c r="A50" i="28"/>
  <c r="A49" i="28"/>
  <c r="A48" i="28"/>
  <c r="A47" i="28"/>
  <c r="A43" i="28"/>
  <c r="A42" i="28"/>
  <c r="A41" i="28"/>
  <c r="A40" i="28"/>
  <c r="A39" i="28"/>
  <c r="A38" i="28"/>
  <c r="A37" i="28"/>
  <c r="A36" i="28"/>
  <c r="D32" i="28"/>
  <c r="A32" i="28"/>
  <c r="D31" i="28"/>
  <c r="A31" i="28"/>
  <c r="D30" i="28"/>
  <c r="A30" i="28"/>
  <c r="D29" i="28"/>
  <c r="A29" i="28"/>
  <c r="D28" i="28"/>
  <c r="A28" i="28"/>
  <c r="D27" i="28"/>
  <c r="A27" i="28"/>
  <c r="D26" i="28"/>
  <c r="A26" i="28"/>
  <c r="D25" i="28"/>
  <c r="A25" i="28"/>
  <c r="D24" i="28"/>
  <c r="A24" i="28"/>
  <c r="D22" i="28"/>
  <c r="A22" i="28"/>
  <c r="A56" i="30"/>
  <c r="A55" i="30"/>
  <c r="A54" i="30"/>
  <c r="A53" i="30"/>
  <c r="A52" i="30"/>
  <c r="A51" i="30"/>
  <c r="A50" i="30"/>
  <c r="A49" i="30"/>
  <c r="A48" i="30"/>
  <c r="A47" i="30"/>
  <c r="A43" i="30"/>
  <c r="A42" i="30"/>
  <c r="A41" i="30"/>
  <c r="A40" i="30"/>
  <c r="A39" i="30"/>
  <c r="A38" i="30"/>
  <c r="A37" i="30"/>
  <c r="A36" i="30"/>
  <c r="D32" i="30"/>
  <c r="A32" i="30"/>
  <c r="D31" i="30"/>
  <c r="A31" i="30"/>
  <c r="D30" i="30"/>
  <c r="A30" i="30"/>
  <c r="D29" i="30"/>
  <c r="A29" i="30"/>
  <c r="D28" i="30"/>
  <c r="A28" i="30"/>
  <c r="D27" i="30"/>
  <c r="A27" i="30"/>
  <c r="D26" i="30"/>
  <c r="A26" i="30"/>
  <c r="D25" i="30"/>
  <c r="A25" i="30"/>
  <c r="D24" i="30"/>
  <c r="A24" i="30"/>
  <c r="D23" i="30"/>
  <c r="A23" i="30"/>
  <c r="D22" i="30"/>
  <c r="A22" i="30"/>
  <c r="A56" i="15"/>
  <c r="A55" i="15"/>
  <c r="A54" i="15"/>
  <c r="A53" i="15"/>
  <c r="A52" i="15"/>
  <c r="A51" i="15"/>
  <c r="A50" i="15"/>
  <c r="A49" i="15"/>
  <c r="A48" i="15"/>
  <c r="A47" i="15"/>
  <c r="A43" i="15"/>
  <c r="A42" i="15"/>
  <c r="A41" i="15"/>
  <c r="A40" i="15"/>
  <c r="A39" i="15"/>
  <c r="A38" i="15"/>
  <c r="A37" i="15"/>
  <c r="A36" i="15"/>
  <c r="D32" i="15"/>
  <c r="A32" i="15"/>
  <c r="D31" i="15"/>
  <c r="A31" i="15"/>
  <c r="D30" i="15"/>
  <c r="A30" i="15"/>
  <c r="D29" i="15"/>
  <c r="A29" i="15"/>
  <c r="D28" i="15"/>
  <c r="A28" i="15"/>
  <c r="D27" i="15"/>
  <c r="A27" i="15"/>
  <c r="D26" i="15"/>
  <c r="A26" i="15"/>
  <c r="D25" i="15"/>
  <c r="A25" i="15"/>
  <c r="D24" i="15"/>
  <c r="A24" i="15"/>
  <c r="D23" i="15"/>
  <c r="A23" i="15"/>
  <c r="D22" i="15"/>
  <c r="A22" i="15"/>
  <c r="A56" i="14"/>
  <c r="A55" i="14"/>
  <c r="A54" i="14"/>
  <c r="A53" i="14"/>
  <c r="A52" i="14"/>
  <c r="A51" i="14"/>
  <c r="A50" i="14"/>
  <c r="A49" i="14"/>
  <c r="A48" i="14"/>
  <c r="A47" i="14"/>
  <c r="A43" i="14"/>
  <c r="A42" i="14"/>
  <c r="A41" i="14"/>
  <c r="A40" i="14"/>
  <c r="A39" i="14"/>
  <c r="A38" i="14"/>
  <c r="A37" i="14"/>
  <c r="A36" i="14"/>
  <c r="D32" i="14"/>
  <c r="A32" i="14"/>
  <c r="D31" i="14"/>
  <c r="A31" i="14"/>
  <c r="D30" i="14"/>
  <c r="A30" i="14"/>
  <c r="D29" i="14"/>
  <c r="A29" i="14"/>
  <c r="D28" i="14"/>
  <c r="A28" i="14"/>
  <c r="D27" i="14"/>
  <c r="A27" i="14"/>
  <c r="D26" i="14"/>
  <c r="A26" i="14"/>
  <c r="D25" i="14"/>
  <c r="A25" i="14"/>
  <c r="D24" i="14"/>
  <c r="A24" i="14"/>
  <c r="D23" i="14"/>
  <c r="A23" i="14"/>
  <c r="D22" i="14"/>
  <c r="A22" i="14"/>
  <c r="E40" i="4"/>
  <c r="G40" i="4" s="1"/>
  <c r="H43" i="4"/>
  <c r="I43" i="4" s="1"/>
  <c r="H42" i="4"/>
  <c r="I42" i="4" s="1"/>
  <c r="H41" i="4"/>
  <c r="H40" i="4"/>
  <c r="H39" i="4"/>
  <c r="H38" i="4"/>
  <c r="H37" i="4"/>
  <c r="H36" i="4"/>
  <c r="H22" i="4"/>
  <c r="E32" i="4"/>
  <c r="G32" i="4" s="1"/>
  <c r="E31" i="4"/>
  <c r="G31" i="4" s="1"/>
  <c r="E30" i="4"/>
  <c r="G30" i="4" s="1"/>
  <c r="E29" i="4"/>
  <c r="G29" i="4" s="1"/>
  <c r="E28" i="4"/>
  <c r="G28" i="4" s="1"/>
  <c r="E26" i="4"/>
  <c r="G26" i="4" s="1"/>
  <c r="E25" i="4"/>
  <c r="G25" i="4" s="1"/>
  <c r="E24" i="4"/>
  <c r="G24" i="4" s="1"/>
  <c r="E23" i="4"/>
  <c r="G23" i="4" s="1"/>
  <c r="H47" i="4"/>
  <c r="G553" i="98"/>
  <c r="G552" i="98"/>
  <c r="G551" i="98"/>
  <c r="G550" i="98"/>
  <c r="G549" i="98"/>
  <c r="G548" i="98"/>
  <c r="G547" i="98"/>
  <c r="G546" i="98"/>
  <c r="G545" i="98"/>
  <c r="G544" i="98"/>
  <c r="G543" i="98"/>
  <c r="G542" i="98"/>
  <c r="G541" i="98"/>
  <c r="G540" i="98"/>
  <c r="G539" i="98"/>
  <c r="G553" i="96"/>
  <c r="G552" i="96"/>
  <c r="G551" i="96"/>
  <c r="G550" i="96"/>
  <c r="G549" i="96"/>
  <c r="G548" i="96"/>
  <c r="G547" i="96"/>
  <c r="G546" i="96"/>
  <c r="G545" i="96"/>
  <c r="G544" i="96"/>
  <c r="G543" i="96"/>
  <c r="G542" i="96"/>
  <c r="G541" i="96"/>
  <c r="G540" i="96"/>
  <c r="G539" i="96"/>
  <c r="G553" i="94"/>
  <c r="G552" i="94"/>
  <c r="G551" i="94"/>
  <c r="G550" i="94"/>
  <c r="G549" i="94"/>
  <c r="G548" i="94"/>
  <c r="G547" i="94"/>
  <c r="G546" i="94"/>
  <c r="G545" i="94"/>
  <c r="G544" i="94"/>
  <c r="G543" i="94"/>
  <c r="G542" i="94"/>
  <c r="G541" i="94"/>
  <c r="G540" i="94"/>
  <c r="G539" i="94"/>
  <c r="G553" i="92"/>
  <c r="G552" i="92"/>
  <c r="G551" i="92"/>
  <c r="G550" i="92"/>
  <c r="G549" i="92"/>
  <c r="G548" i="92"/>
  <c r="G547" i="92"/>
  <c r="G546" i="92"/>
  <c r="G545" i="92"/>
  <c r="G544" i="92"/>
  <c r="G543" i="92"/>
  <c r="G542" i="92"/>
  <c r="G541" i="92"/>
  <c r="G540" i="92"/>
  <c r="G539" i="92"/>
  <c r="G553" i="90"/>
  <c r="G552" i="90"/>
  <c r="G551" i="90"/>
  <c r="G550" i="90"/>
  <c r="G549" i="90"/>
  <c r="G548" i="90"/>
  <c r="G547" i="90"/>
  <c r="G546" i="90"/>
  <c r="G545" i="90"/>
  <c r="G544" i="90"/>
  <c r="G543" i="90"/>
  <c r="G542" i="90"/>
  <c r="G541" i="90"/>
  <c r="G540" i="90"/>
  <c r="G539" i="90"/>
  <c r="G553" i="88"/>
  <c r="G552" i="88"/>
  <c r="G551" i="88"/>
  <c r="G550" i="88"/>
  <c r="G549" i="88"/>
  <c r="G548" i="88"/>
  <c r="G547" i="88"/>
  <c r="G546" i="88"/>
  <c r="G545" i="88"/>
  <c r="G544" i="88"/>
  <c r="G543" i="88"/>
  <c r="G542" i="88"/>
  <c r="G541" i="88"/>
  <c r="G540" i="88"/>
  <c r="G539" i="88"/>
  <c r="G553" i="86"/>
  <c r="G552" i="86"/>
  <c r="G551" i="86"/>
  <c r="G550" i="86"/>
  <c r="G549" i="86"/>
  <c r="G548" i="86"/>
  <c r="G547" i="86"/>
  <c r="G546" i="86"/>
  <c r="G545" i="86"/>
  <c r="G544" i="86"/>
  <c r="G543" i="86"/>
  <c r="G542" i="86"/>
  <c r="G541" i="86"/>
  <c r="G540" i="86"/>
  <c r="G539" i="86"/>
  <c r="G553" i="84"/>
  <c r="G552" i="84"/>
  <c r="G551" i="84"/>
  <c r="G550" i="84"/>
  <c r="G549" i="84"/>
  <c r="G548" i="84"/>
  <c r="G547" i="84"/>
  <c r="G546" i="84"/>
  <c r="G545" i="84"/>
  <c r="G544" i="84"/>
  <c r="G543" i="84"/>
  <c r="G542" i="84"/>
  <c r="G541" i="84"/>
  <c r="G540" i="84"/>
  <c r="G539" i="84"/>
  <c r="G553" i="82"/>
  <c r="G552" i="82"/>
  <c r="G551" i="82"/>
  <c r="G550" i="82"/>
  <c r="G549" i="82"/>
  <c r="G548" i="82"/>
  <c r="G547" i="82"/>
  <c r="G546" i="82"/>
  <c r="G545" i="82"/>
  <c r="G544" i="82"/>
  <c r="G543" i="82"/>
  <c r="G542" i="82"/>
  <c r="G541" i="82"/>
  <c r="G540" i="82"/>
  <c r="G539" i="82"/>
  <c r="G553" i="80"/>
  <c r="G552" i="80"/>
  <c r="G551" i="80"/>
  <c r="G550" i="80"/>
  <c r="G549" i="80"/>
  <c r="G548" i="80"/>
  <c r="G547" i="80"/>
  <c r="G546" i="80"/>
  <c r="G545" i="80"/>
  <c r="G544" i="80"/>
  <c r="G543" i="80"/>
  <c r="G542" i="80"/>
  <c r="G541" i="80"/>
  <c r="G540" i="80"/>
  <c r="G539" i="80"/>
  <c r="G553" i="71"/>
  <c r="G552" i="71"/>
  <c r="G551" i="71"/>
  <c r="G550" i="71"/>
  <c r="G549" i="71"/>
  <c r="G548" i="71"/>
  <c r="G547" i="71"/>
  <c r="G546" i="71"/>
  <c r="G545" i="71"/>
  <c r="G544" i="71"/>
  <c r="G543" i="71"/>
  <c r="G542" i="71"/>
  <c r="G541" i="71"/>
  <c r="G540" i="71"/>
  <c r="G539" i="71"/>
  <c r="G553" i="69"/>
  <c r="G552" i="69"/>
  <c r="G551" i="69"/>
  <c r="G550" i="69"/>
  <c r="G549" i="69"/>
  <c r="G548" i="69"/>
  <c r="G547" i="69"/>
  <c r="G546" i="69"/>
  <c r="G545" i="69"/>
  <c r="G544" i="69"/>
  <c r="G543" i="69"/>
  <c r="G542" i="69"/>
  <c r="G541" i="69"/>
  <c r="G540" i="69"/>
  <c r="G539" i="69"/>
  <c r="G553" i="67"/>
  <c r="G552" i="67"/>
  <c r="G551" i="67"/>
  <c r="G550" i="67"/>
  <c r="G549" i="67"/>
  <c r="G548" i="67"/>
  <c r="G547" i="67"/>
  <c r="G546" i="67"/>
  <c r="G545" i="67"/>
  <c r="G544" i="67"/>
  <c r="G543" i="67"/>
  <c r="G542" i="67"/>
  <c r="G541" i="67"/>
  <c r="G540" i="67"/>
  <c r="G539" i="67"/>
  <c r="G553" i="65"/>
  <c r="G552" i="65"/>
  <c r="G551" i="65"/>
  <c r="G550" i="65"/>
  <c r="G549" i="65"/>
  <c r="G548" i="65"/>
  <c r="G547" i="65"/>
  <c r="G546" i="65"/>
  <c r="G545" i="65"/>
  <c r="G544" i="65"/>
  <c r="G543" i="65"/>
  <c r="G542" i="65"/>
  <c r="G541" i="65"/>
  <c r="G540" i="65"/>
  <c r="G539" i="65"/>
  <c r="G553" i="63"/>
  <c r="G552" i="63"/>
  <c r="G551" i="63"/>
  <c r="G550" i="63"/>
  <c r="G549" i="63"/>
  <c r="G548" i="63"/>
  <c r="G547" i="63"/>
  <c r="G546" i="63"/>
  <c r="G545" i="63"/>
  <c r="G544" i="63"/>
  <c r="G543" i="63"/>
  <c r="G542" i="63"/>
  <c r="G541" i="63"/>
  <c r="G540" i="63"/>
  <c r="G539" i="63"/>
  <c r="G553" i="61"/>
  <c r="G552" i="61"/>
  <c r="G551" i="61"/>
  <c r="G550" i="61"/>
  <c r="G549" i="61"/>
  <c r="G548" i="61"/>
  <c r="G547" i="61"/>
  <c r="G546" i="61"/>
  <c r="G545" i="61"/>
  <c r="G544" i="61"/>
  <c r="G543" i="61"/>
  <c r="G542" i="61"/>
  <c r="G541" i="61"/>
  <c r="G540" i="61"/>
  <c r="G539" i="61"/>
  <c r="G553" i="59"/>
  <c r="G552" i="59"/>
  <c r="G551" i="59"/>
  <c r="G550" i="59"/>
  <c r="G549" i="59"/>
  <c r="G548" i="59"/>
  <c r="G547" i="59"/>
  <c r="G546" i="59"/>
  <c r="G545" i="59"/>
  <c r="G544" i="59"/>
  <c r="G543" i="59"/>
  <c r="G542" i="59"/>
  <c r="G541" i="59"/>
  <c r="G540" i="59"/>
  <c r="G539" i="59"/>
  <c r="G553" i="57"/>
  <c r="G552" i="57"/>
  <c r="G551" i="57"/>
  <c r="G550" i="57"/>
  <c r="G549" i="57"/>
  <c r="G548" i="57"/>
  <c r="G547" i="57"/>
  <c r="G546" i="57"/>
  <c r="G545" i="57"/>
  <c r="G544" i="57"/>
  <c r="G543" i="57"/>
  <c r="G542" i="57"/>
  <c r="G541" i="57"/>
  <c r="G540" i="57"/>
  <c r="G539" i="57"/>
  <c r="G553" i="55"/>
  <c r="G552" i="55"/>
  <c r="G551" i="55"/>
  <c r="G550" i="55"/>
  <c r="G549" i="55"/>
  <c r="G548" i="55"/>
  <c r="G547" i="55"/>
  <c r="G546" i="55"/>
  <c r="G545" i="55"/>
  <c r="G544" i="55"/>
  <c r="G543" i="55"/>
  <c r="G542" i="55"/>
  <c r="G541" i="55"/>
  <c r="G540" i="55"/>
  <c r="G539" i="55"/>
  <c r="G553" i="53"/>
  <c r="G552" i="53"/>
  <c r="G551" i="53"/>
  <c r="G550" i="53"/>
  <c r="G549" i="53"/>
  <c r="G548" i="53"/>
  <c r="G547" i="53"/>
  <c r="G546" i="53"/>
  <c r="G545" i="53"/>
  <c r="G544" i="53"/>
  <c r="G543" i="53"/>
  <c r="G542" i="53"/>
  <c r="G541" i="53"/>
  <c r="G540" i="53"/>
  <c r="G539" i="53"/>
  <c r="G553" i="51"/>
  <c r="G552" i="51"/>
  <c r="G551" i="51"/>
  <c r="G550" i="51"/>
  <c r="G549" i="51"/>
  <c r="G548" i="51"/>
  <c r="G547" i="51"/>
  <c r="G546" i="51"/>
  <c r="G545" i="51"/>
  <c r="G544" i="51"/>
  <c r="G543" i="51"/>
  <c r="G542" i="51"/>
  <c r="G541" i="51"/>
  <c r="G540" i="51"/>
  <c r="G539" i="51"/>
  <c r="G553" i="49"/>
  <c r="G552" i="49"/>
  <c r="G551" i="49"/>
  <c r="G550" i="49"/>
  <c r="G549" i="49"/>
  <c r="G548" i="49"/>
  <c r="G547" i="49"/>
  <c r="G546" i="49"/>
  <c r="G545" i="49"/>
  <c r="G544" i="49"/>
  <c r="G543" i="49"/>
  <c r="G542" i="49"/>
  <c r="G541" i="49"/>
  <c r="G540" i="49"/>
  <c r="G539" i="49"/>
  <c r="G553" i="47"/>
  <c r="G552" i="47"/>
  <c r="G551" i="47"/>
  <c r="G550" i="47"/>
  <c r="G549" i="47"/>
  <c r="G548" i="47"/>
  <c r="G547" i="47"/>
  <c r="G546" i="47"/>
  <c r="G545" i="47"/>
  <c r="G544" i="47"/>
  <c r="G543" i="47"/>
  <c r="G542" i="47"/>
  <c r="G541" i="47"/>
  <c r="G540" i="47"/>
  <c r="G539" i="47"/>
  <c r="G553" i="45"/>
  <c r="G552" i="45"/>
  <c r="G551" i="45"/>
  <c r="G550" i="45"/>
  <c r="G549" i="45"/>
  <c r="G548" i="45"/>
  <c r="G547" i="45"/>
  <c r="G546" i="45"/>
  <c r="G545" i="45"/>
  <c r="G544" i="45"/>
  <c r="G543" i="45"/>
  <c r="G542" i="45"/>
  <c r="G541" i="45"/>
  <c r="G540" i="45"/>
  <c r="G539" i="45"/>
  <c r="G553" i="43"/>
  <c r="G552" i="43"/>
  <c r="G551" i="43"/>
  <c r="G550" i="43"/>
  <c r="G549" i="43"/>
  <c r="G548" i="43"/>
  <c r="G547" i="43"/>
  <c r="G546" i="43"/>
  <c r="G545" i="43"/>
  <c r="G544" i="43"/>
  <c r="G543" i="43"/>
  <c r="G542" i="43"/>
  <c r="G541" i="43"/>
  <c r="G540" i="43"/>
  <c r="G539" i="43"/>
  <c r="G553" i="41"/>
  <c r="G552" i="41"/>
  <c r="G551" i="41"/>
  <c r="G550" i="41"/>
  <c r="G549" i="41"/>
  <c r="G548" i="41"/>
  <c r="G547" i="41"/>
  <c r="G546" i="41"/>
  <c r="G545" i="41"/>
  <c r="G544" i="41"/>
  <c r="G543" i="41"/>
  <c r="G542" i="41"/>
  <c r="G541" i="41"/>
  <c r="G540" i="41"/>
  <c r="G539" i="41"/>
  <c r="G553" i="39"/>
  <c r="G552" i="39"/>
  <c r="G551" i="39"/>
  <c r="G550" i="39"/>
  <c r="G549" i="39"/>
  <c r="G548" i="39"/>
  <c r="G547" i="39"/>
  <c r="G546" i="39"/>
  <c r="G545" i="39"/>
  <c r="G544" i="39"/>
  <c r="G543" i="39"/>
  <c r="G542" i="39"/>
  <c r="G541" i="39"/>
  <c r="G540" i="39"/>
  <c r="G539" i="39"/>
  <c r="G553" i="37"/>
  <c r="G552" i="37"/>
  <c r="G551" i="37"/>
  <c r="G550" i="37"/>
  <c r="G549" i="37"/>
  <c r="G548" i="37"/>
  <c r="G547" i="37"/>
  <c r="G546" i="37"/>
  <c r="G545" i="37"/>
  <c r="G544" i="37"/>
  <c r="G543" i="37"/>
  <c r="G542" i="37"/>
  <c r="G541" i="37"/>
  <c r="G540" i="37"/>
  <c r="G539" i="37"/>
  <c r="G553" i="35"/>
  <c r="G552" i="35"/>
  <c r="G551" i="35"/>
  <c r="G550" i="35"/>
  <c r="G549" i="35"/>
  <c r="G548" i="35"/>
  <c r="G547" i="35"/>
  <c r="G546" i="35"/>
  <c r="G545" i="35"/>
  <c r="G544" i="35"/>
  <c r="G543" i="35"/>
  <c r="G542" i="35"/>
  <c r="G541" i="35"/>
  <c r="G540" i="35"/>
  <c r="G539" i="35"/>
  <c r="G553" i="33"/>
  <c r="G552" i="33"/>
  <c r="G551" i="33"/>
  <c r="G550" i="33"/>
  <c r="G549" i="33"/>
  <c r="G548" i="33"/>
  <c r="G547" i="33"/>
  <c r="G546" i="33"/>
  <c r="G545" i="33"/>
  <c r="G544" i="33"/>
  <c r="G543" i="33"/>
  <c r="G542" i="33"/>
  <c r="G541" i="33"/>
  <c r="G540" i="33"/>
  <c r="G539" i="33"/>
  <c r="G553" i="31"/>
  <c r="G552" i="31"/>
  <c r="G551" i="31"/>
  <c r="G550" i="31"/>
  <c r="G549" i="31"/>
  <c r="G548" i="31"/>
  <c r="G547" i="31"/>
  <c r="G546" i="31"/>
  <c r="G545" i="31"/>
  <c r="G544" i="31"/>
  <c r="G543" i="31"/>
  <c r="G542" i="31"/>
  <c r="G541" i="31"/>
  <c r="G540" i="31"/>
  <c r="G539" i="31"/>
  <c r="G553" i="29"/>
  <c r="G552" i="29"/>
  <c r="G551" i="29"/>
  <c r="G549" i="29"/>
  <c r="G548" i="29"/>
  <c r="G547" i="29"/>
  <c r="G546" i="29"/>
  <c r="G545" i="29"/>
  <c r="G544" i="29"/>
  <c r="G543" i="29"/>
  <c r="G542" i="29"/>
  <c r="G541" i="29"/>
  <c r="G540" i="29"/>
  <c r="G539" i="29"/>
  <c r="G553" i="27"/>
  <c r="G552" i="27"/>
  <c r="G551" i="27"/>
  <c r="G549" i="27"/>
  <c r="G548" i="27"/>
  <c r="G547" i="27"/>
  <c r="G546" i="27"/>
  <c r="G545" i="27"/>
  <c r="G544" i="27"/>
  <c r="G543" i="27"/>
  <c r="G542" i="27"/>
  <c r="G541" i="27"/>
  <c r="G540" i="27"/>
  <c r="G539" i="27"/>
  <c r="G553" i="25"/>
  <c r="G552" i="25"/>
  <c r="G551" i="25"/>
  <c r="G549" i="25"/>
  <c r="G548" i="25"/>
  <c r="G547" i="25"/>
  <c r="G546" i="25"/>
  <c r="G545" i="25"/>
  <c r="G544" i="25"/>
  <c r="G543" i="25"/>
  <c r="G542" i="25"/>
  <c r="G541" i="25"/>
  <c r="G540" i="25"/>
  <c r="G539" i="25"/>
  <c r="G553" i="24"/>
  <c r="G552" i="24"/>
  <c r="G551" i="24"/>
  <c r="G549" i="24"/>
  <c r="G548" i="24"/>
  <c r="G547" i="24"/>
  <c r="L13" i="24" s="1"/>
  <c r="G546" i="24"/>
  <c r="G545" i="24"/>
  <c r="L10" i="24" s="1"/>
  <c r="G544" i="24"/>
  <c r="G543" i="24"/>
  <c r="L4" i="24" s="1"/>
  <c r="M4" i="24" s="1"/>
  <c r="G542" i="24"/>
  <c r="G541" i="24"/>
  <c r="G540" i="24"/>
  <c r="L9" i="24" s="1"/>
  <c r="M9" i="24" s="1"/>
  <c r="G539" i="24"/>
  <c r="G553" i="23"/>
  <c r="G552" i="23"/>
  <c r="G551" i="23"/>
  <c r="G549" i="23"/>
  <c r="G548" i="23"/>
  <c r="G547" i="23"/>
  <c r="L30" i="23" s="1"/>
  <c r="G546" i="23"/>
  <c r="G545" i="23"/>
  <c r="L12" i="23" s="1"/>
  <c r="G544" i="23"/>
  <c r="G543" i="23"/>
  <c r="L29" i="23" s="1"/>
  <c r="M29" i="23" s="1"/>
  <c r="G542" i="23"/>
  <c r="G541" i="23"/>
  <c r="G540" i="23"/>
  <c r="G539" i="23"/>
  <c r="G553" i="22"/>
  <c r="G552" i="22"/>
  <c r="G551" i="22"/>
  <c r="G549" i="22"/>
  <c r="G548" i="22"/>
  <c r="G547" i="22"/>
  <c r="G546" i="22"/>
  <c r="G545" i="22"/>
  <c r="G544" i="22"/>
  <c r="G543" i="22"/>
  <c r="G542" i="22"/>
  <c r="G541" i="22"/>
  <c r="G540" i="22"/>
  <c r="G539" i="22"/>
  <c r="G553" i="21"/>
  <c r="G552" i="21"/>
  <c r="G551" i="21"/>
  <c r="G549" i="21"/>
  <c r="G548" i="21"/>
  <c r="G547" i="21"/>
  <c r="G546" i="21"/>
  <c r="L23" i="21" s="1"/>
  <c r="G545" i="21"/>
  <c r="G544" i="21"/>
  <c r="G543" i="21"/>
  <c r="L9" i="21" s="1"/>
  <c r="G542" i="21"/>
  <c r="G541" i="21"/>
  <c r="G540" i="21"/>
  <c r="G539" i="21"/>
  <c r="G553" i="20"/>
  <c r="G540" i="20"/>
  <c r="L90" i="20" s="1"/>
  <c r="M90" i="20" s="1"/>
  <c r="G541" i="20"/>
  <c r="L56" i="20" s="1"/>
  <c r="G542" i="20"/>
  <c r="L58" i="20" s="1"/>
  <c r="M58" i="20" s="1"/>
  <c r="G543" i="20"/>
  <c r="L28" i="20" s="1"/>
  <c r="G544" i="20"/>
  <c r="G545" i="20"/>
  <c r="G546" i="20"/>
  <c r="L33" i="20" s="1"/>
  <c r="G547" i="20"/>
  <c r="L72" i="20" s="1"/>
  <c r="M72" i="20" s="1"/>
  <c r="G548" i="20"/>
  <c r="G549" i="20"/>
  <c r="G551" i="20"/>
  <c r="G552" i="20"/>
  <c r="G539" i="20"/>
  <c r="A32" i="99"/>
  <c r="C27" i="99"/>
  <c r="C26" i="99"/>
  <c r="C21" i="99"/>
  <c r="C23" i="99" s="1"/>
  <c r="C14" i="99"/>
  <c r="A1" i="76"/>
  <c r="C38" i="99"/>
  <c r="C10" i="99"/>
  <c r="C44" i="99"/>
  <c r="C36" i="99"/>
  <c r="C37" i="99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3" i="76"/>
  <c r="K14" i="70"/>
  <c r="K14" i="68"/>
  <c r="K14" i="66"/>
  <c r="K14" i="64"/>
  <c r="K14" i="62"/>
  <c r="K14" i="60"/>
  <c r="K14" i="58"/>
  <c r="K14" i="56"/>
  <c r="K14" i="54"/>
  <c r="K14" i="52"/>
  <c r="K14" i="50"/>
  <c r="K14" i="48"/>
  <c r="K14" i="46"/>
  <c r="K14" i="44"/>
  <c r="K14" i="42"/>
  <c r="K14" i="40"/>
  <c r="K14" i="38"/>
  <c r="K14" i="36"/>
  <c r="K14" i="34"/>
  <c r="K14" i="32"/>
  <c r="K14" i="30"/>
  <c r="K14" i="28"/>
  <c r="K14" i="26"/>
  <c r="K14" i="19"/>
  <c r="K14" i="18"/>
  <c r="K14" i="17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6" i="1"/>
  <c r="G5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F81" i="83"/>
  <c r="J38" i="1"/>
  <c r="F81" i="85"/>
  <c r="J39" i="1"/>
  <c r="F81" i="87"/>
  <c r="J40" i="1"/>
  <c r="J41" i="1"/>
  <c r="J42" i="1"/>
  <c r="F81" i="93"/>
  <c r="J43" i="1"/>
  <c r="F81" i="95"/>
  <c r="J44" i="1"/>
  <c r="A35" i="13"/>
  <c r="A36" i="13"/>
  <c r="A37" i="13"/>
  <c r="A38" i="13"/>
  <c r="A39" i="13"/>
  <c r="A40" i="13"/>
  <c r="A41" i="13"/>
  <c r="A42" i="13"/>
  <c r="A43" i="13"/>
  <c r="A44" i="13"/>
  <c r="J517" i="98"/>
  <c r="I517" i="98"/>
  <c r="H517" i="98"/>
  <c r="G517" i="98"/>
  <c r="F517" i="98"/>
  <c r="J510" i="98"/>
  <c r="J508" i="98"/>
  <c r="J507" i="98"/>
  <c r="J503" i="98"/>
  <c r="J502" i="98"/>
  <c r="K498" i="98"/>
  <c r="K497" i="98"/>
  <c r="K496" i="98"/>
  <c r="K495" i="98"/>
  <c r="K494" i="98"/>
  <c r="K493" i="98"/>
  <c r="K492" i="98"/>
  <c r="K491" i="98"/>
  <c r="K490" i="98"/>
  <c r="K489" i="98"/>
  <c r="K488" i="98"/>
  <c r="K487" i="98"/>
  <c r="K486" i="98"/>
  <c r="K485" i="98"/>
  <c r="K484" i="98"/>
  <c r="K483" i="98"/>
  <c r="K482" i="98"/>
  <c r="K481" i="98"/>
  <c r="K480" i="98"/>
  <c r="K479" i="98"/>
  <c r="K478" i="98"/>
  <c r="K477" i="98"/>
  <c r="K476" i="98"/>
  <c r="K475" i="98"/>
  <c r="K474" i="98"/>
  <c r="K473" i="98"/>
  <c r="K472" i="98"/>
  <c r="K471" i="98"/>
  <c r="K470" i="98"/>
  <c r="K469" i="98"/>
  <c r="K468" i="98"/>
  <c r="K467" i="98"/>
  <c r="K466" i="98"/>
  <c r="K465" i="98"/>
  <c r="K464" i="98"/>
  <c r="K463" i="98"/>
  <c r="K462" i="98"/>
  <c r="K461" i="98"/>
  <c r="K460" i="98"/>
  <c r="K459" i="98"/>
  <c r="K458" i="98"/>
  <c r="K457" i="98"/>
  <c r="K456" i="98"/>
  <c r="K455" i="98"/>
  <c r="K454" i="98"/>
  <c r="K453" i="98"/>
  <c r="K452" i="98"/>
  <c r="K451" i="98"/>
  <c r="K450" i="98"/>
  <c r="K449" i="98"/>
  <c r="K448" i="98"/>
  <c r="K447" i="98"/>
  <c r="K446" i="98"/>
  <c r="K445" i="98"/>
  <c r="K444" i="98"/>
  <c r="K443" i="98"/>
  <c r="K442" i="98"/>
  <c r="K441" i="98"/>
  <c r="K440" i="98"/>
  <c r="K439" i="98"/>
  <c r="K438" i="98"/>
  <c r="K437" i="98"/>
  <c r="K436" i="98"/>
  <c r="K435" i="98"/>
  <c r="K434" i="98"/>
  <c r="K433" i="98"/>
  <c r="K432" i="98"/>
  <c r="K431" i="98"/>
  <c r="K430" i="98"/>
  <c r="K429" i="98"/>
  <c r="K428" i="98"/>
  <c r="K427" i="98"/>
  <c r="K426" i="98"/>
  <c r="K425" i="98"/>
  <c r="K424" i="98"/>
  <c r="K423" i="98"/>
  <c r="K422" i="98"/>
  <c r="K421" i="98"/>
  <c r="K420" i="98"/>
  <c r="K419" i="98"/>
  <c r="K418" i="98"/>
  <c r="K417" i="98"/>
  <c r="K416" i="98"/>
  <c r="K415" i="98"/>
  <c r="K414" i="98"/>
  <c r="K413" i="98"/>
  <c r="K412" i="98"/>
  <c r="K411" i="98"/>
  <c r="K410" i="98"/>
  <c r="K409" i="98"/>
  <c r="K408" i="98"/>
  <c r="K407" i="98"/>
  <c r="K406" i="98"/>
  <c r="K405" i="98"/>
  <c r="K404" i="98"/>
  <c r="K403" i="98"/>
  <c r="K402" i="98"/>
  <c r="K401" i="98"/>
  <c r="K400" i="98"/>
  <c r="K399" i="98"/>
  <c r="K398" i="98"/>
  <c r="K397" i="98"/>
  <c r="K396" i="98"/>
  <c r="K395" i="98"/>
  <c r="K394" i="98"/>
  <c r="K393" i="98"/>
  <c r="K392" i="98"/>
  <c r="K391" i="98"/>
  <c r="K390" i="98"/>
  <c r="K389" i="98"/>
  <c r="K388" i="98"/>
  <c r="K387" i="98"/>
  <c r="K386" i="98"/>
  <c r="K385" i="98"/>
  <c r="K384" i="98"/>
  <c r="K383" i="98"/>
  <c r="K382" i="98"/>
  <c r="K381" i="98"/>
  <c r="K380" i="98"/>
  <c r="K379" i="98"/>
  <c r="K378" i="98"/>
  <c r="K377" i="98"/>
  <c r="K376" i="98"/>
  <c r="K375" i="98"/>
  <c r="K374" i="98"/>
  <c r="K373" i="98"/>
  <c r="K372" i="98"/>
  <c r="K371" i="98"/>
  <c r="K370" i="98"/>
  <c r="K369" i="98"/>
  <c r="K368" i="98"/>
  <c r="K367" i="98"/>
  <c r="K366" i="98"/>
  <c r="K365" i="98"/>
  <c r="K364" i="98"/>
  <c r="K363" i="98"/>
  <c r="K362" i="98"/>
  <c r="K361" i="98"/>
  <c r="K360" i="98"/>
  <c r="K359" i="98"/>
  <c r="K358" i="98"/>
  <c r="K357" i="98"/>
  <c r="K356" i="98"/>
  <c r="K355" i="98"/>
  <c r="K354" i="98"/>
  <c r="K353" i="98"/>
  <c r="K352" i="98"/>
  <c r="K351" i="98"/>
  <c r="K350" i="98"/>
  <c r="K349" i="98"/>
  <c r="K348" i="98"/>
  <c r="K347" i="98"/>
  <c r="K346" i="98"/>
  <c r="K345" i="98"/>
  <c r="K344" i="98"/>
  <c r="K343" i="98"/>
  <c r="K342" i="98"/>
  <c r="K341" i="98"/>
  <c r="K340" i="98"/>
  <c r="K339" i="98"/>
  <c r="K338" i="98"/>
  <c r="K337" i="98"/>
  <c r="K336" i="98"/>
  <c r="K335" i="98"/>
  <c r="K334" i="98"/>
  <c r="K333" i="98"/>
  <c r="K332" i="98"/>
  <c r="K331" i="98"/>
  <c r="K330" i="98"/>
  <c r="K329" i="98"/>
  <c r="K328" i="98"/>
  <c r="K327" i="98"/>
  <c r="K326" i="98"/>
  <c r="K325" i="98"/>
  <c r="K324" i="98"/>
  <c r="K323" i="98"/>
  <c r="K322" i="98"/>
  <c r="K321" i="98"/>
  <c r="K320" i="98"/>
  <c r="K319" i="98"/>
  <c r="K318" i="98"/>
  <c r="K317" i="98"/>
  <c r="K316" i="98"/>
  <c r="K315" i="98"/>
  <c r="K314" i="98"/>
  <c r="K313" i="98"/>
  <c r="K312" i="98"/>
  <c r="K311" i="98"/>
  <c r="K310" i="98"/>
  <c r="K309" i="98"/>
  <c r="K308" i="98"/>
  <c r="K307" i="98"/>
  <c r="K306" i="98"/>
  <c r="K305" i="98"/>
  <c r="K304" i="98"/>
  <c r="K303" i="98"/>
  <c r="K302" i="98"/>
  <c r="K301" i="98"/>
  <c r="K300" i="98"/>
  <c r="K299" i="98"/>
  <c r="K298" i="98"/>
  <c r="K297" i="98"/>
  <c r="K296" i="98"/>
  <c r="K295" i="98"/>
  <c r="K294" i="98"/>
  <c r="K293" i="98"/>
  <c r="K292" i="98"/>
  <c r="K291" i="98"/>
  <c r="K290" i="98"/>
  <c r="K289" i="98"/>
  <c r="K288" i="98"/>
  <c r="K287" i="98"/>
  <c r="K286" i="98"/>
  <c r="K285" i="98"/>
  <c r="K284" i="98"/>
  <c r="K283" i="98"/>
  <c r="K282" i="98"/>
  <c r="K281" i="98"/>
  <c r="K280" i="98"/>
  <c r="K279" i="98"/>
  <c r="K278" i="98"/>
  <c r="K277" i="98"/>
  <c r="K276" i="98"/>
  <c r="K275" i="98"/>
  <c r="K274" i="98"/>
  <c r="K273" i="98"/>
  <c r="K272" i="98"/>
  <c r="K271" i="98"/>
  <c r="K270" i="98"/>
  <c r="K269" i="98"/>
  <c r="K268" i="98"/>
  <c r="K267" i="98"/>
  <c r="K266" i="98"/>
  <c r="K265" i="98"/>
  <c r="K264" i="98"/>
  <c r="K263" i="98"/>
  <c r="K262" i="98"/>
  <c r="K261" i="98"/>
  <c r="K260" i="98"/>
  <c r="K259" i="98"/>
  <c r="K258" i="98"/>
  <c r="K257" i="98"/>
  <c r="K256" i="98"/>
  <c r="K255" i="98"/>
  <c r="K254" i="98"/>
  <c r="K253" i="98"/>
  <c r="K252" i="98"/>
  <c r="K251" i="98"/>
  <c r="K250" i="98"/>
  <c r="K249" i="98"/>
  <c r="K248" i="98"/>
  <c r="K247" i="98"/>
  <c r="K246" i="98"/>
  <c r="K245" i="98"/>
  <c r="K244" i="98"/>
  <c r="K243" i="98"/>
  <c r="K242" i="98"/>
  <c r="K241" i="98"/>
  <c r="K240" i="98"/>
  <c r="K239" i="98"/>
  <c r="K238" i="98"/>
  <c r="K237" i="98"/>
  <c r="K236" i="98"/>
  <c r="K235" i="98"/>
  <c r="K234" i="98"/>
  <c r="K233" i="98"/>
  <c r="K232" i="98"/>
  <c r="K231" i="98"/>
  <c r="K230" i="98"/>
  <c r="K229" i="98"/>
  <c r="K228" i="98"/>
  <c r="K227" i="98"/>
  <c r="K226" i="98"/>
  <c r="K225" i="98"/>
  <c r="K224" i="98"/>
  <c r="K223" i="98"/>
  <c r="K222" i="98"/>
  <c r="K221" i="98"/>
  <c r="K220" i="98"/>
  <c r="K219" i="98"/>
  <c r="K218" i="98"/>
  <c r="K217" i="98"/>
  <c r="K216" i="98"/>
  <c r="K215" i="98"/>
  <c r="K214" i="98"/>
  <c r="K213" i="98"/>
  <c r="K212" i="98"/>
  <c r="K211" i="98"/>
  <c r="K210" i="98"/>
  <c r="K209" i="98"/>
  <c r="K208" i="98"/>
  <c r="K207" i="98"/>
  <c r="K206" i="98"/>
  <c r="K205" i="98"/>
  <c r="K204" i="98"/>
  <c r="K203" i="98"/>
  <c r="K202" i="98"/>
  <c r="K201" i="98"/>
  <c r="K200" i="98"/>
  <c r="K199" i="98"/>
  <c r="K198" i="98"/>
  <c r="K197" i="98"/>
  <c r="K196" i="98"/>
  <c r="K195" i="98"/>
  <c r="K194" i="98"/>
  <c r="K193" i="98"/>
  <c r="K192" i="98"/>
  <c r="K191" i="98"/>
  <c r="K190" i="98"/>
  <c r="K189" i="98"/>
  <c r="K188" i="98"/>
  <c r="K187" i="98"/>
  <c r="K186" i="98"/>
  <c r="K185" i="98"/>
  <c r="K184" i="98"/>
  <c r="K183" i="98"/>
  <c r="K182" i="98"/>
  <c r="K181" i="98"/>
  <c r="K180" i="98"/>
  <c r="K179" i="98"/>
  <c r="K178" i="98"/>
  <c r="K177" i="98"/>
  <c r="K176" i="98"/>
  <c r="K175" i="98"/>
  <c r="K174" i="98"/>
  <c r="K173" i="98"/>
  <c r="K172" i="98"/>
  <c r="K171" i="98"/>
  <c r="K170" i="98"/>
  <c r="K169" i="98"/>
  <c r="K168" i="98"/>
  <c r="K167" i="98"/>
  <c r="K166" i="98"/>
  <c r="K165" i="98"/>
  <c r="K164" i="98"/>
  <c r="K163" i="98"/>
  <c r="K162" i="98"/>
  <c r="K161" i="98"/>
  <c r="K160" i="98"/>
  <c r="K159" i="98"/>
  <c r="K158" i="98"/>
  <c r="K157" i="98"/>
  <c r="K156" i="98"/>
  <c r="K155" i="98"/>
  <c r="K154" i="98"/>
  <c r="K153" i="98"/>
  <c r="K152" i="98"/>
  <c r="K151" i="98"/>
  <c r="K150" i="98"/>
  <c r="K149" i="98"/>
  <c r="K148" i="98"/>
  <c r="K147" i="98"/>
  <c r="K146" i="98"/>
  <c r="K145" i="98"/>
  <c r="K144" i="98"/>
  <c r="K143" i="98"/>
  <c r="K142" i="98"/>
  <c r="K141" i="98"/>
  <c r="K140" i="98"/>
  <c r="K139" i="98"/>
  <c r="K138" i="98"/>
  <c r="K137" i="98"/>
  <c r="K136" i="98"/>
  <c r="K135" i="98"/>
  <c r="K134" i="98"/>
  <c r="K133" i="98"/>
  <c r="K132" i="98"/>
  <c r="K131" i="98"/>
  <c r="K130" i="98"/>
  <c r="K129" i="98"/>
  <c r="K128" i="98"/>
  <c r="K127" i="98"/>
  <c r="K126" i="98"/>
  <c r="K125" i="98"/>
  <c r="K124" i="98"/>
  <c r="K123" i="98"/>
  <c r="K122" i="98"/>
  <c r="K121" i="98"/>
  <c r="K120" i="98"/>
  <c r="K119" i="98"/>
  <c r="K118" i="98"/>
  <c r="K117" i="98"/>
  <c r="K116" i="98"/>
  <c r="K115" i="98"/>
  <c r="K114" i="98"/>
  <c r="K113" i="98"/>
  <c r="K112" i="98"/>
  <c r="K111" i="98"/>
  <c r="K110" i="98"/>
  <c r="K109" i="98"/>
  <c r="K108" i="98"/>
  <c r="K107" i="98"/>
  <c r="K106" i="98"/>
  <c r="K105" i="98"/>
  <c r="K104" i="98"/>
  <c r="K103" i="98"/>
  <c r="K102" i="98"/>
  <c r="K101" i="98"/>
  <c r="K100" i="98"/>
  <c r="K99" i="98"/>
  <c r="K98" i="98"/>
  <c r="K97" i="98"/>
  <c r="K96" i="98"/>
  <c r="K95" i="98"/>
  <c r="K94" i="98"/>
  <c r="K93" i="98"/>
  <c r="K92" i="98"/>
  <c r="K91" i="98"/>
  <c r="K90" i="98"/>
  <c r="K89" i="98"/>
  <c r="K88" i="98"/>
  <c r="K87" i="98"/>
  <c r="K86" i="98"/>
  <c r="K85" i="98"/>
  <c r="K84" i="98"/>
  <c r="K83" i="98"/>
  <c r="K82" i="98"/>
  <c r="K81" i="98"/>
  <c r="K80" i="98"/>
  <c r="K79" i="98"/>
  <c r="K78" i="98"/>
  <c r="K77" i="98"/>
  <c r="K76" i="98"/>
  <c r="K75" i="98"/>
  <c r="K74" i="98"/>
  <c r="K73" i="98"/>
  <c r="K72" i="98"/>
  <c r="K71" i="98"/>
  <c r="K70" i="98"/>
  <c r="K69" i="98"/>
  <c r="K68" i="98"/>
  <c r="K67" i="98"/>
  <c r="K66" i="98"/>
  <c r="K65" i="98"/>
  <c r="K64" i="98"/>
  <c r="K63" i="98"/>
  <c r="K62" i="98"/>
  <c r="K61" i="98"/>
  <c r="K60" i="98"/>
  <c r="K59" i="98"/>
  <c r="K58" i="98"/>
  <c r="K57" i="98"/>
  <c r="K56" i="98"/>
  <c r="K55" i="98"/>
  <c r="K54" i="98"/>
  <c r="K53" i="98"/>
  <c r="K52" i="98"/>
  <c r="K51" i="98"/>
  <c r="K50" i="98"/>
  <c r="K49" i="98"/>
  <c r="K48" i="98"/>
  <c r="K47" i="98"/>
  <c r="K46" i="98"/>
  <c r="K45" i="98"/>
  <c r="K44" i="98"/>
  <c r="K43" i="98"/>
  <c r="K42" i="98"/>
  <c r="K41" i="98"/>
  <c r="K40" i="98"/>
  <c r="K39" i="98"/>
  <c r="K38" i="98"/>
  <c r="K37" i="98"/>
  <c r="K36" i="98"/>
  <c r="K35" i="98"/>
  <c r="K34" i="98"/>
  <c r="K33" i="98"/>
  <c r="K32" i="98"/>
  <c r="K31" i="98"/>
  <c r="K30" i="98"/>
  <c r="K29" i="98"/>
  <c r="K28" i="98"/>
  <c r="K27" i="98"/>
  <c r="K26" i="98"/>
  <c r="K25" i="98"/>
  <c r="K24" i="98"/>
  <c r="K23" i="98"/>
  <c r="K22" i="98"/>
  <c r="K21" i="98"/>
  <c r="K20" i="98"/>
  <c r="K19" i="98"/>
  <c r="K18" i="98"/>
  <c r="K17" i="98"/>
  <c r="K16" i="98"/>
  <c r="K15" i="98"/>
  <c r="K14" i="98"/>
  <c r="K13" i="98"/>
  <c r="K12" i="98"/>
  <c r="K11" i="98"/>
  <c r="K10" i="98"/>
  <c r="K9" i="98"/>
  <c r="K8" i="98"/>
  <c r="K7" i="98"/>
  <c r="K6" i="98"/>
  <c r="K5" i="98"/>
  <c r="K4" i="98"/>
  <c r="A1" i="98"/>
  <c r="D1" i="98"/>
  <c r="F81" i="97"/>
  <c r="A81" i="97"/>
  <c r="K14" i="97"/>
  <c r="E9" i="97"/>
  <c r="H11" i="97" s="1"/>
  <c r="E8" i="97"/>
  <c r="B6" i="97"/>
  <c r="B5" i="97"/>
  <c r="B4" i="97"/>
  <c r="D2" i="97"/>
  <c r="C534" i="96"/>
  <c r="H534" i="96"/>
  <c r="J517" i="96"/>
  <c r="I517" i="96"/>
  <c r="H517" i="96"/>
  <c r="G517" i="96"/>
  <c r="F517" i="96"/>
  <c r="K498" i="96"/>
  <c r="K497" i="96"/>
  <c r="K496" i="96"/>
  <c r="K495" i="96"/>
  <c r="K494" i="96"/>
  <c r="K493" i="96"/>
  <c r="K492" i="96"/>
  <c r="K491" i="96"/>
  <c r="K490" i="96"/>
  <c r="K489" i="96"/>
  <c r="K488" i="96"/>
  <c r="K487" i="96"/>
  <c r="K486" i="96"/>
  <c r="K485" i="96"/>
  <c r="K484" i="96"/>
  <c r="K483" i="96"/>
  <c r="K482" i="96"/>
  <c r="K481" i="96"/>
  <c r="K480" i="96"/>
  <c r="K479" i="96"/>
  <c r="K478" i="96"/>
  <c r="K477" i="96"/>
  <c r="K476" i="96"/>
  <c r="K475" i="96"/>
  <c r="K474" i="96"/>
  <c r="K473" i="96"/>
  <c r="K472" i="96"/>
  <c r="K471" i="96"/>
  <c r="K470" i="96"/>
  <c r="K469" i="96"/>
  <c r="K468" i="96"/>
  <c r="K467" i="96"/>
  <c r="K466" i="96"/>
  <c r="K465" i="96"/>
  <c r="K464" i="96"/>
  <c r="K463" i="96"/>
  <c r="K462" i="96"/>
  <c r="K461" i="96"/>
  <c r="K460" i="96"/>
  <c r="K459" i="96"/>
  <c r="K458" i="96"/>
  <c r="K457" i="96"/>
  <c r="K456" i="96"/>
  <c r="K455" i="96"/>
  <c r="K454" i="96"/>
  <c r="K453" i="96"/>
  <c r="K452" i="96"/>
  <c r="K451" i="96"/>
  <c r="K450" i="96"/>
  <c r="K449" i="96"/>
  <c r="K448" i="96"/>
  <c r="K447" i="96"/>
  <c r="K446" i="96"/>
  <c r="K445" i="96"/>
  <c r="K444" i="96"/>
  <c r="K443" i="96"/>
  <c r="K442" i="96"/>
  <c r="K441" i="96"/>
  <c r="K440" i="96"/>
  <c r="K439" i="96"/>
  <c r="K438" i="96"/>
  <c r="K437" i="96"/>
  <c r="K436" i="96"/>
  <c r="K435" i="96"/>
  <c r="K434" i="96"/>
  <c r="K433" i="96"/>
  <c r="K432" i="96"/>
  <c r="K431" i="96"/>
  <c r="K430" i="96"/>
  <c r="K429" i="96"/>
  <c r="K428" i="96"/>
  <c r="K427" i="96"/>
  <c r="K426" i="96"/>
  <c r="K425" i="96"/>
  <c r="K424" i="96"/>
  <c r="K423" i="96"/>
  <c r="K422" i="96"/>
  <c r="K421" i="96"/>
  <c r="K420" i="96"/>
  <c r="K419" i="96"/>
  <c r="K418" i="96"/>
  <c r="K417" i="96"/>
  <c r="K416" i="96"/>
  <c r="K415" i="96"/>
  <c r="K414" i="96"/>
  <c r="K413" i="96"/>
  <c r="K412" i="96"/>
  <c r="K411" i="96"/>
  <c r="K410" i="96"/>
  <c r="K409" i="96"/>
  <c r="K408" i="96"/>
  <c r="K407" i="96"/>
  <c r="K406" i="96"/>
  <c r="K405" i="96"/>
  <c r="K404" i="96"/>
  <c r="K403" i="96"/>
  <c r="K402" i="96"/>
  <c r="K401" i="96"/>
  <c r="K400" i="96"/>
  <c r="K399" i="96"/>
  <c r="K398" i="96"/>
  <c r="K397" i="96"/>
  <c r="K396" i="96"/>
  <c r="K395" i="96"/>
  <c r="K394" i="96"/>
  <c r="K393" i="96"/>
  <c r="K392" i="96"/>
  <c r="K391" i="96"/>
  <c r="K390" i="96"/>
  <c r="K389" i="96"/>
  <c r="K388" i="96"/>
  <c r="K387" i="96"/>
  <c r="K386" i="96"/>
  <c r="K385" i="96"/>
  <c r="K384" i="96"/>
  <c r="K383" i="96"/>
  <c r="K382" i="96"/>
  <c r="K381" i="96"/>
  <c r="K380" i="96"/>
  <c r="K379" i="96"/>
  <c r="K378" i="96"/>
  <c r="K377" i="96"/>
  <c r="K376" i="96"/>
  <c r="K375" i="96"/>
  <c r="K374" i="96"/>
  <c r="K373" i="96"/>
  <c r="K372" i="96"/>
  <c r="K371" i="96"/>
  <c r="K370" i="96"/>
  <c r="K369" i="96"/>
  <c r="K368" i="96"/>
  <c r="K367" i="96"/>
  <c r="K366" i="96"/>
  <c r="K365" i="96"/>
  <c r="K364" i="96"/>
  <c r="K363" i="96"/>
  <c r="K362" i="96"/>
  <c r="K361" i="96"/>
  <c r="K360" i="96"/>
  <c r="K359" i="96"/>
  <c r="K358" i="96"/>
  <c r="K357" i="96"/>
  <c r="K356" i="96"/>
  <c r="K355" i="96"/>
  <c r="K354" i="96"/>
  <c r="K353" i="96"/>
  <c r="K352" i="96"/>
  <c r="K351" i="96"/>
  <c r="K350" i="96"/>
  <c r="K349" i="96"/>
  <c r="K348" i="96"/>
  <c r="K347" i="96"/>
  <c r="K346" i="96"/>
  <c r="K345" i="96"/>
  <c r="K344" i="96"/>
  <c r="K343" i="96"/>
  <c r="K342" i="96"/>
  <c r="K341" i="96"/>
  <c r="K340" i="96"/>
  <c r="K339" i="96"/>
  <c r="K338" i="96"/>
  <c r="K337" i="96"/>
  <c r="K336" i="96"/>
  <c r="K335" i="96"/>
  <c r="K334" i="96"/>
  <c r="K333" i="96"/>
  <c r="K332" i="96"/>
  <c r="K331" i="96"/>
  <c r="K330" i="96"/>
  <c r="K329" i="96"/>
  <c r="K328" i="96"/>
  <c r="K327" i="96"/>
  <c r="K326" i="96"/>
  <c r="K325" i="96"/>
  <c r="K324" i="96"/>
  <c r="K323" i="96"/>
  <c r="K322" i="96"/>
  <c r="K321" i="96"/>
  <c r="K320" i="96"/>
  <c r="K319" i="96"/>
  <c r="K318" i="96"/>
  <c r="K317" i="96"/>
  <c r="K316" i="96"/>
  <c r="K315" i="96"/>
  <c r="K314" i="96"/>
  <c r="K313" i="96"/>
  <c r="K312" i="96"/>
  <c r="K311" i="96"/>
  <c r="K310" i="96"/>
  <c r="K309" i="96"/>
  <c r="K308" i="96"/>
  <c r="K307" i="96"/>
  <c r="K306" i="96"/>
  <c r="K305" i="96"/>
  <c r="K304" i="96"/>
  <c r="K303" i="96"/>
  <c r="K302" i="96"/>
  <c r="K301" i="96"/>
  <c r="K300" i="96"/>
  <c r="K299" i="96"/>
  <c r="K298" i="96"/>
  <c r="K297" i="96"/>
  <c r="K296" i="96"/>
  <c r="K295" i="96"/>
  <c r="K294" i="96"/>
  <c r="K293" i="96"/>
  <c r="K292" i="96"/>
  <c r="K291" i="96"/>
  <c r="K290" i="96"/>
  <c r="K289" i="96"/>
  <c r="K288" i="96"/>
  <c r="K287" i="96"/>
  <c r="K286" i="96"/>
  <c r="K285" i="96"/>
  <c r="K284" i="96"/>
  <c r="K283" i="96"/>
  <c r="K282" i="96"/>
  <c r="K281" i="96"/>
  <c r="K280" i="96"/>
  <c r="K279" i="96"/>
  <c r="K278" i="96"/>
  <c r="K277" i="96"/>
  <c r="K276" i="96"/>
  <c r="K275" i="96"/>
  <c r="K274" i="96"/>
  <c r="K273" i="96"/>
  <c r="K272" i="96"/>
  <c r="K271" i="96"/>
  <c r="K270" i="96"/>
  <c r="K269" i="96"/>
  <c r="K268" i="96"/>
  <c r="K267" i="96"/>
  <c r="K266" i="96"/>
  <c r="K265" i="96"/>
  <c r="K264" i="96"/>
  <c r="K263" i="96"/>
  <c r="K262" i="96"/>
  <c r="K261" i="96"/>
  <c r="K260" i="96"/>
  <c r="K259" i="96"/>
  <c r="K258" i="96"/>
  <c r="K257" i="96"/>
  <c r="K256" i="96"/>
  <c r="K255" i="96"/>
  <c r="K254" i="96"/>
  <c r="K253" i="96"/>
  <c r="K252" i="96"/>
  <c r="K251" i="96"/>
  <c r="K250" i="96"/>
  <c r="K249" i="96"/>
  <c r="K248" i="96"/>
  <c r="K247" i="96"/>
  <c r="K246" i="96"/>
  <c r="K245" i="96"/>
  <c r="K244" i="96"/>
  <c r="K243" i="96"/>
  <c r="K242" i="96"/>
  <c r="K241" i="96"/>
  <c r="K240" i="96"/>
  <c r="K239" i="96"/>
  <c r="K238" i="96"/>
  <c r="K237" i="96"/>
  <c r="K236" i="96"/>
  <c r="K235" i="96"/>
  <c r="K234" i="96"/>
  <c r="K233" i="96"/>
  <c r="K232" i="96"/>
  <c r="K231" i="96"/>
  <c r="K230" i="96"/>
  <c r="K229" i="96"/>
  <c r="K228" i="96"/>
  <c r="K227" i="96"/>
  <c r="K226" i="96"/>
  <c r="K225" i="96"/>
  <c r="K224" i="96"/>
  <c r="K223" i="96"/>
  <c r="K222" i="96"/>
  <c r="K221" i="96"/>
  <c r="K220" i="96"/>
  <c r="K219" i="96"/>
  <c r="K218" i="96"/>
  <c r="K217" i="96"/>
  <c r="K216" i="96"/>
  <c r="K215" i="96"/>
  <c r="K214" i="96"/>
  <c r="K213" i="96"/>
  <c r="K212" i="96"/>
  <c r="K211" i="96"/>
  <c r="K210" i="96"/>
  <c r="K209" i="96"/>
  <c r="K208" i="96"/>
  <c r="K207" i="96"/>
  <c r="K206" i="96"/>
  <c r="K205" i="96"/>
  <c r="K204" i="96"/>
  <c r="K203" i="96"/>
  <c r="K202" i="96"/>
  <c r="K201" i="96"/>
  <c r="K200" i="96"/>
  <c r="K199" i="96"/>
  <c r="K198" i="96"/>
  <c r="K197" i="96"/>
  <c r="K196" i="96"/>
  <c r="K195" i="96"/>
  <c r="K194" i="96"/>
  <c r="K193" i="96"/>
  <c r="K192" i="96"/>
  <c r="K191" i="96"/>
  <c r="K190" i="96"/>
  <c r="K189" i="96"/>
  <c r="K188" i="96"/>
  <c r="K187" i="96"/>
  <c r="K186" i="96"/>
  <c r="K185" i="96"/>
  <c r="K184" i="96"/>
  <c r="K183" i="96"/>
  <c r="K182" i="96"/>
  <c r="K181" i="96"/>
  <c r="K180" i="96"/>
  <c r="K179" i="96"/>
  <c r="K178" i="96"/>
  <c r="K177" i="96"/>
  <c r="K176" i="96"/>
  <c r="K175" i="96"/>
  <c r="K174" i="96"/>
  <c r="K173" i="96"/>
  <c r="K172" i="96"/>
  <c r="K171" i="96"/>
  <c r="K170" i="96"/>
  <c r="K169" i="96"/>
  <c r="K168" i="96"/>
  <c r="K167" i="96"/>
  <c r="K166" i="96"/>
  <c r="K165" i="96"/>
  <c r="K164" i="96"/>
  <c r="K163" i="96"/>
  <c r="K162" i="96"/>
  <c r="K161" i="96"/>
  <c r="K160" i="96"/>
  <c r="K159" i="96"/>
  <c r="K158" i="96"/>
  <c r="K157" i="96"/>
  <c r="K156" i="96"/>
  <c r="K155" i="96"/>
  <c r="K154" i="96"/>
  <c r="K153" i="96"/>
  <c r="K152" i="96"/>
  <c r="K151" i="96"/>
  <c r="K150" i="96"/>
  <c r="K149" i="96"/>
  <c r="K148" i="96"/>
  <c r="K147" i="96"/>
  <c r="K146" i="96"/>
  <c r="K145" i="96"/>
  <c r="K144" i="96"/>
  <c r="K143" i="96"/>
  <c r="K142" i="96"/>
  <c r="K141" i="96"/>
  <c r="K140" i="96"/>
  <c r="K139" i="96"/>
  <c r="K138" i="96"/>
  <c r="K137" i="96"/>
  <c r="K136" i="96"/>
  <c r="K135" i="96"/>
  <c r="K134" i="96"/>
  <c r="K133" i="96"/>
  <c r="K132" i="96"/>
  <c r="K131" i="96"/>
  <c r="K130" i="96"/>
  <c r="K129" i="96"/>
  <c r="K128" i="96"/>
  <c r="K127" i="96"/>
  <c r="K126" i="96"/>
  <c r="K125" i="96"/>
  <c r="K124" i="96"/>
  <c r="K123" i="96"/>
  <c r="K122" i="96"/>
  <c r="K121" i="96"/>
  <c r="K120" i="96"/>
  <c r="K119" i="96"/>
  <c r="K118" i="96"/>
  <c r="K117" i="96"/>
  <c r="K116" i="96"/>
  <c r="K115" i="96"/>
  <c r="K114" i="96"/>
  <c r="K113" i="96"/>
  <c r="K112" i="96"/>
  <c r="K111" i="96"/>
  <c r="K110" i="96"/>
  <c r="K109" i="96"/>
  <c r="K108" i="96"/>
  <c r="K107" i="96"/>
  <c r="K106" i="96"/>
  <c r="K105" i="96"/>
  <c r="K104" i="96"/>
  <c r="K103" i="96"/>
  <c r="K102" i="96"/>
  <c r="K101" i="96"/>
  <c r="K100" i="96"/>
  <c r="K99" i="96"/>
  <c r="K98" i="96"/>
  <c r="K97" i="96"/>
  <c r="K96" i="96"/>
  <c r="K95" i="96"/>
  <c r="K94" i="96"/>
  <c r="K93" i="96"/>
  <c r="K92" i="96"/>
  <c r="K91" i="96"/>
  <c r="K90" i="96"/>
  <c r="K89" i="96"/>
  <c r="K88" i="96"/>
  <c r="K87" i="96"/>
  <c r="K86" i="96"/>
  <c r="K85" i="96"/>
  <c r="K84" i="96"/>
  <c r="K83" i="96"/>
  <c r="K82" i="96"/>
  <c r="K81" i="96"/>
  <c r="K80" i="96"/>
  <c r="K79" i="96"/>
  <c r="K78" i="96"/>
  <c r="K77" i="96"/>
  <c r="K76" i="96"/>
  <c r="K75" i="96"/>
  <c r="K74" i="96"/>
  <c r="K73" i="96"/>
  <c r="K72" i="96"/>
  <c r="K71" i="96"/>
  <c r="K70" i="96"/>
  <c r="K69" i="96"/>
  <c r="K68" i="96"/>
  <c r="K67" i="96"/>
  <c r="K66" i="96"/>
  <c r="K65" i="96"/>
  <c r="K64" i="96"/>
  <c r="K63" i="96"/>
  <c r="K62" i="96"/>
  <c r="K61" i="96"/>
  <c r="K60" i="96"/>
  <c r="K59" i="96"/>
  <c r="K58" i="96"/>
  <c r="K57" i="96"/>
  <c r="K56" i="96"/>
  <c r="K55" i="96"/>
  <c r="K54" i="96"/>
  <c r="K53" i="96"/>
  <c r="K52" i="96"/>
  <c r="K51" i="96"/>
  <c r="K50" i="96"/>
  <c r="K49" i="96"/>
  <c r="K48" i="96"/>
  <c r="K47" i="96"/>
  <c r="K46" i="96"/>
  <c r="K45" i="96"/>
  <c r="K44" i="96"/>
  <c r="K43" i="96"/>
  <c r="K42" i="96"/>
  <c r="K41" i="96"/>
  <c r="K40" i="96"/>
  <c r="K39" i="96"/>
  <c r="K38" i="96"/>
  <c r="K37" i="96"/>
  <c r="K36" i="96"/>
  <c r="K35" i="96"/>
  <c r="K34" i="96"/>
  <c r="K33" i="96"/>
  <c r="K32" i="96"/>
  <c r="K31" i="96"/>
  <c r="K30" i="96"/>
  <c r="K29" i="96"/>
  <c r="K28" i="96"/>
  <c r="K27" i="96"/>
  <c r="K26" i="96"/>
  <c r="K25" i="96"/>
  <c r="K24" i="96"/>
  <c r="K23" i="96"/>
  <c r="K22" i="96"/>
  <c r="K21" i="96"/>
  <c r="K20" i="96"/>
  <c r="K19" i="96"/>
  <c r="K18" i="96"/>
  <c r="K17" i="96"/>
  <c r="K16" i="96"/>
  <c r="K15" i="96"/>
  <c r="K14" i="96"/>
  <c r="K13" i="96"/>
  <c r="K12" i="96"/>
  <c r="K11" i="96"/>
  <c r="K10" i="96"/>
  <c r="K9" i="96"/>
  <c r="K8" i="96"/>
  <c r="K7" i="96"/>
  <c r="K6" i="96"/>
  <c r="K5" i="96"/>
  <c r="K4" i="96"/>
  <c r="A1" i="96"/>
  <c r="D1" i="96"/>
  <c r="A81" i="95"/>
  <c r="K14" i="95"/>
  <c r="E9" i="95"/>
  <c r="F16" i="95" s="1"/>
  <c r="E8" i="95"/>
  <c r="B6" i="95"/>
  <c r="B5" i="95"/>
  <c r="B4" i="95"/>
  <c r="D2" i="95"/>
  <c r="J517" i="94"/>
  <c r="I517" i="94"/>
  <c r="H517" i="94"/>
  <c r="G517" i="94"/>
  <c r="F517" i="94"/>
  <c r="H509" i="94"/>
  <c r="H508" i="94"/>
  <c r="H501" i="94"/>
  <c r="K498" i="94"/>
  <c r="K497" i="94"/>
  <c r="K496" i="94"/>
  <c r="K495" i="94"/>
  <c r="K494" i="94"/>
  <c r="K493" i="94"/>
  <c r="K492" i="94"/>
  <c r="K491" i="94"/>
  <c r="K490" i="94"/>
  <c r="K489" i="94"/>
  <c r="K488" i="94"/>
  <c r="K487" i="94"/>
  <c r="K486" i="94"/>
  <c r="K485" i="94"/>
  <c r="K484" i="94"/>
  <c r="K483" i="94"/>
  <c r="K482" i="94"/>
  <c r="K481" i="94"/>
  <c r="K480" i="94"/>
  <c r="K479" i="94"/>
  <c r="K478" i="94"/>
  <c r="K477" i="94"/>
  <c r="K476" i="94"/>
  <c r="K475" i="94"/>
  <c r="K474" i="94"/>
  <c r="K473" i="94"/>
  <c r="K472" i="94"/>
  <c r="K471" i="94"/>
  <c r="K470" i="94"/>
  <c r="K469" i="94"/>
  <c r="K468" i="94"/>
  <c r="K467" i="94"/>
  <c r="K466" i="94"/>
  <c r="K465" i="94"/>
  <c r="K464" i="94"/>
  <c r="K463" i="94"/>
  <c r="K462" i="94"/>
  <c r="K461" i="94"/>
  <c r="K460" i="94"/>
  <c r="K459" i="94"/>
  <c r="K458" i="94"/>
  <c r="K457" i="94"/>
  <c r="K456" i="94"/>
  <c r="K455" i="94"/>
  <c r="K454" i="94"/>
  <c r="K453" i="94"/>
  <c r="K452" i="94"/>
  <c r="K451" i="94"/>
  <c r="K450" i="94"/>
  <c r="K449" i="94"/>
  <c r="K448" i="94"/>
  <c r="K447" i="94"/>
  <c r="K446" i="94"/>
  <c r="K445" i="94"/>
  <c r="K444" i="94"/>
  <c r="K443" i="94"/>
  <c r="K442" i="94"/>
  <c r="K441" i="94"/>
  <c r="K440" i="94"/>
  <c r="K439" i="94"/>
  <c r="K438" i="94"/>
  <c r="K437" i="94"/>
  <c r="K436" i="94"/>
  <c r="K435" i="94"/>
  <c r="K434" i="94"/>
  <c r="K433" i="94"/>
  <c r="K432" i="94"/>
  <c r="K431" i="94"/>
  <c r="K430" i="94"/>
  <c r="K429" i="94"/>
  <c r="K428" i="94"/>
  <c r="K427" i="94"/>
  <c r="K426" i="94"/>
  <c r="K425" i="94"/>
  <c r="K424" i="94"/>
  <c r="K423" i="94"/>
  <c r="K422" i="94"/>
  <c r="K421" i="94"/>
  <c r="K420" i="94"/>
  <c r="K419" i="94"/>
  <c r="K418" i="94"/>
  <c r="K417" i="94"/>
  <c r="K416" i="94"/>
  <c r="K415" i="94"/>
  <c r="K414" i="94"/>
  <c r="K413" i="94"/>
  <c r="K412" i="94"/>
  <c r="K411" i="94"/>
  <c r="K410" i="94"/>
  <c r="K409" i="94"/>
  <c r="K408" i="94"/>
  <c r="K407" i="94"/>
  <c r="K406" i="94"/>
  <c r="K405" i="94"/>
  <c r="K404" i="94"/>
  <c r="K403" i="94"/>
  <c r="K402" i="94"/>
  <c r="K401" i="94"/>
  <c r="K400" i="94"/>
  <c r="K399" i="94"/>
  <c r="K398" i="94"/>
  <c r="K397" i="94"/>
  <c r="K396" i="94"/>
  <c r="K395" i="94"/>
  <c r="K394" i="94"/>
  <c r="K393" i="94"/>
  <c r="K392" i="94"/>
  <c r="K391" i="94"/>
  <c r="K390" i="94"/>
  <c r="K389" i="94"/>
  <c r="K388" i="94"/>
  <c r="K387" i="94"/>
  <c r="K386" i="94"/>
  <c r="K385" i="94"/>
  <c r="K384" i="94"/>
  <c r="K383" i="94"/>
  <c r="K382" i="94"/>
  <c r="K381" i="94"/>
  <c r="K380" i="94"/>
  <c r="K379" i="94"/>
  <c r="K378" i="94"/>
  <c r="K377" i="94"/>
  <c r="K376" i="94"/>
  <c r="K375" i="94"/>
  <c r="K374" i="94"/>
  <c r="K373" i="94"/>
  <c r="K372" i="94"/>
  <c r="K371" i="94"/>
  <c r="K370" i="94"/>
  <c r="K369" i="94"/>
  <c r="K368" i="94"/>
  <c r="K367" i="94"/>
  <c r="K366" i="94"/>
  <c r="K365" i="94"/>
  <c r="K364" i="94"/>
  <c r="K363" i="94"/>
  <c r="K362" i="94"/>
  <c r="K361" i="94"/>
  <c r="K360" i="94"/>
  <c r="K359" i="94"/>
  <c r="K358" i="94"/>
  <c r="K357" i="94"/>
  <c r="K356" i="94"/>
  <c r="K355" i="94"/>
  <c r="K354" i="94"/>
  <c r="K353" i="94"/>
  <c r="K352" i="94"/>
  <c r="K351" i="94"/>
  <c r="K350" i="94"/>
  <c r="K349" i="94"/>
  <c r="K348" i="94"/>
  <c r="K347" i="94"/>
  <c r="K346" i="94"/>
  <c r="K345" i="94"/>
  <c r="K344" i="94"/>
  <c r="K343" i="94"/>
  <c r="K342" i="94"/>
  <c r="K341" i="94"/>
  <c r="K340" i="94"/>
  <c r="K339" i="94"/>
  <c r="K338" i="94"/>
  <c r="K337" i="94"/>
  <c r="K336" i="94"/>
  <c r="K335" i="94"/>
  <c r="K334" i="94"/>
  <c r="K333" i="94"/>
  <c r="K332" i="94"/>
  <c r="K331" i="94"/>
  <c r="K330" i="94"/>
  <c r="K329" i="94"/>
  <c r="K328" i="94"/>
  <c r="K327" i="94"/>
  <c r="K326" i="94"/>
  <c r="K325" i="94"/>
  <c r="K324" i="94"/>
  <c r="K323" i="94"/>
  <c r="K322" i="94"/>
  <c r="K321" i="94"/>
  <c r="K320" i="94"/>
  <c r="K319" i="94"/>
  <c r="K318" i="94"/>
  <c r="K317" i="94"/>
  <c r="K316" i="94"/>
  <c r="K315" i="94"/>
  <c r="K314" i="94"/>
  <c r="K313" i="94"/>
  <c r="K312" i="94"/>
  <c r="K311" i="94"/>
  <c r="K310" i="94"/>
  <c r="K309" i="94"/>
  <c r="K308" i="94"/>
  <c r="K307" i="94"/>
  <c r="K306" i="94"/>
  <c r="K305" i="94"/>
  <c r="K304" i="94"/>
  <c r="K303" i="94"/>
  <c r="K302" i="94"/>
  <c r="K301" i="94"/>
  <c r="K300" i="94"/>
  <c r="K299" i="94"/>
  <c r="K298" i="94"/>
  <c r="K297" i="94"/>
  <c r="K296" i="94"/>
  <c r="K295" i="94"/>
  <c r="K294" i="94"/>
  <c r="K293" i="94"/>
  <c r="K292" i="94"/>
  <c r="K291" i="94"/>
  <c r="K290" i="94"/>
  <c r="K289" i="94"/>
  <c r="K288" i="94"/>
  <c r="K287" i="94"/>
  <c r="K286" i="94"/>
  <c r="K285" i="94"/>
  <c r="K284" i="94"/>
  <c r="K283" i="94"/>
  <c r="K282" i="94"/>
  <c r="K281" i="94"/>
  <c r="K280" i="94"/>
  <c r="K279" i="94"/>
  <c r="K278" i="94"/>
  <c r="K277" i="94"/>
  <c r="K276" i="94"/>
  <c r="K275" i="94"/>
  <c r="K274" i="94"/>
  <c r="K273" i="94"/>
  <c r="K272" i="94"/>
  <c r="K271" i="94"/>
  <c r="K270" i="94"/>
  <c r="K269" i="94"/>
  <c r="K268" i="94"/>
  <c r="K267" i="94"/>
  <c r="K266" i="94"/>
  <c r="K265" i="94"/>
  <c r="K264" i="94"/>
  <c r="K263" i="94"/>
  <c r="K262" i="94"/>
  <c r="K261" i="94"/>
  <c r="K260" i="94"/>
  <c r="K259" i="94"/>
  <c r="K258" i="94"/>
  <c r="K257" i="94"/>
  <c r="K256" i="94"/>
  <c r="K255" i="94"/>
  <c r="K254" i="94"/>
  <c r="K253" i="94"/>
  <c r="K252" i="94"/>
  <c r="K251" i="94"/>
  <c r="K250" i="94"/>
  <c r="K249" i="94"/>
  <c r="K248" i="94"/>
  <c r="K247" i="94"/>
  <c r="K246" i="94"/>
  <c r="K245" i="94"/>
  <c r="K244" i="94"/>
  <c r="K243" i="94"/>
  <c r="K242" i="94"/>
  <c r="K241" i="94"/>
  <c r="K240" i="94"/>
  <c r="K239" i="94"/>
  <c r="K238" i="94"/>
  <c r="K237" i="94"/>
  <c r="K236" i="94"/>
  <c r="K235" i="94"/>
  <c r="K234" i="94"/>
  <c r="K233" i="94"/>
  <c r="K232" i="94"/>
  <c r="K231" i="94"/>
  <c r="K230" i="94"/>
  <c r="K229" i="94"/>
  <c r="K228" i="94"/>
  <c r="K227" i="94"/>
  <c r="K226" i="94"/>
  <c r="K225" i="94"/>
  <c r="K224" i="94"/>
  <c r="K223" i="94"/>
  <c r="K222" i="94"/>
  <c r="K221" i="94"/>
  <c r="K220" i="94"/>
  <c r="K219" i="94"/>
  <c r="K218" i="94"/>
  <c r="K217" i="94"/>
  <c r="K216" i="94"/>
  <c r="K215" i="94"/>
  <c r="K214" i="94"/>
  <c r="K213" i="94"/>
  <c r="K212" i="94"/>
  <c r="K211" i="94"/>
  <c r="K210" i="94"/>
  <c r="K209" i="94"/>
  <c r="K208" i="94"/>
  <c r="K207" i="94"/>
  <c r="K206" i="94"/>
  <c r="K205" i="94"/>
  <c r="K204" i="94"/>
  <c r="K203" i="94"/>
  <c r="K202" i="94"/>
  <c r="K201" i="94"/>
  <c r="K200" i="94"/>
  <c r="K199" i="94"/>
  <c r="K198" i="94"/>
  <c r="K197" i="94"/>
  <c r="K196" i="94"/>
  <c r="K195" i="94"/>
  <c r="K194" i="94"/>
  <c r="K193" i="94"/>
  <c r="K192" i="94"/>
  <c r="K191" i="94"/>
  <c r="K190" i="94"/>
  <c r="K189" i="94"/>
  <c r="K188" i="94"/>
  <c r="K187" i="94"/>
  <c r="K186" i="94"/>
  <c r="K185" i="94"/>
  <c r="K184" i="94"/>
  <c r="K183" i="94"/>
  <c r="K182" i="94"/>
  <c r="K181" i="94"/>
  <c r="K180" i="94"/>
  <c r="K179" i="94"/>
  <c r="K178" i="94"/>
  <c r="K177" i="94"/>
  <c r="K176" i="94"/>
  <c r="K175" i="94"/>
  <c r="K174" i="94"/>
  <c r="K173" i="94"/>
  <c r="K172" i="94"/>
  <c r="K171" i="94"/>
  <c r="K170" i="94"/>
  <c r="K169" i="94"/>
  <c r="K168" i="94"/>
  <c r="K167" i="94"/>
  <c r="K166" i="94"/>
  <c r="K165" i="94"/>
  <c r="K164" i="94"/>
  <c r="K163" i="94"/>
  <c r="K162" i="94"/>
  <c r="K161" i="94"/>
  <c r="K160" i="94"/>
  <c r="K159" i="94"/>
  <c r="K158" i="94"/>
  <c r="K157" i="94"/>
  <c r="K156" i="94"/>
  <c r="K155" i="94"/>
  <c r="K154" i="94"/>
  <c r="K153" i="94"/>
  <c r="K152" i="94"/>
  <c r="K151" i="94"/>
  <c r="K150" i="94"/>
  <c r="K149" i="94"/>
  <c r="K148" i="94"/>
  <c r="K147" i="94"/>
  <c r="K146" i="94"/>
  <c r="K145" i="94"/>
  <c r="K144" i="94"/>
  <c r="K143" i="94"/>
  <c r="K142" i="94"/>
  <c r="K141" i="94"/>
  <c r="K140" i="94"/>
  <c r="K139" i="94"/>
  <c r="K138" i="94"/>
  <c r="K137" i="94"/>
  <c r="K136" i="94"/>
  <c r="K135" i="94"/>
  <c r="K134" i="94"/>
  <c r="K133" i="94"/>
  <c r="K132" i="94"/>
  <c r="K131" i="94"/>
  <c r="K130" i="94"/>
  <c r="K129" i="94"/>
  <c r="K128" i="94"/>
  <c r="K127" i="94"/>
  <c r="K126" i="94"/>
  <c r="K125" i="94"/>
  <c r="K124" i="94"/>
  <c r="K123" i="94"/>
  <c r="K122" i="94"/>
  <c r="K121" i="94"/>
  <c r="K120" i="94"/>
  <c r="K119" i="94"/>
  <c r="K118" i="94"/>
  <c r="K117" i="94"/>
  <c r="K116" i="94"/>
  <c r="K115" i="94"/>
  <c r="K114" i="94"/>
  <c r="K113" i="94"/>
  <c r="K112" i="94"/>
  <c r="K111" i="94"/>
  <c r="K110" i="94"/>
  <c r="K109" i="94"/>
  <c r="K108" i="94"/>
  <c r="K107" i="94"/>
  <c r="K106" i="94"/>
  <c r="K105" i="94"/>
  <c r="K104" i="94"/>
  <c r="K103" i="94"/>
  <c r="K102" i="94"/>
  <c r="K101" i="94"/>
  <c r="K100" i="94"/>
  <c r="K99" i="94"/>
  <c r="K98" i="94"/>
  <c r="K97" i="94"/>
  <c r="K96" i="94"/>
  <c r="K95" i="94"/>
  <c r="K94" i="94"/>
  <c r="K93" i="94"/>
  <c r="K92" i="94"/>
  <c r="K91" i="94"/>
  <c r="K90" i="94"/>
  <c r="K89" i="94"/>
  <c r="K88" i="94"/>
  <c r="K87" i="94"/>
  <c r="K86" i="94"/>
  <c r="K85" i="94"/>
  <c r="K84" i="94"/>
  <c r="K83" i="94"/>
  <c r="K82" i="94"/>
  <c r="K81" i="94"/>
  <c r="K80" i="94"/>
  <c r="K79" i="94"/>
  <c r="K78" i="94"/>
  <c r="K77" i="94"/>
  <c r="K76" i="94"/>
  <c r="K75" i="94"/>
  <c r="K74" i="94"/>
  <c r="K73" i="94"/>
  <c r="K72" i="94"/>
  <c r="K71" i="94"/>
  <c r="K70" i="94"/>
  <c r="K69" i="94"/>
  <c r="K68" i="94"/>
  <c r="K67" i="94"/>
  <c r="K66" i="94"/>
  <c r="K65" i="94"/>
  <c r="K64" i="94"/>
  <c r="K63" i="94"/>
  <c r="K62" i="94"/>
  <c r="K61" i="94"/>
  <c r="K60" i="94"/>
  <c r="K59" i="94"/>
  <c r="K58" i="94"/>
  <c r="K57" i="94"/>
  <c r="K56" i="94"/>
  <c r="K55" i="94"/>
  <c r="K54" i="94"/>
  <c r="K53" i="94"/>
  <c r="K52" i="94"/>
  <c r="K51" i="94"/>
  <c r="K50" i="94"/>
  <c r="K49" i="94"/>
  <c r="K48" i="94"/>
  <c r="K47" i="94"/>
  <c r="K46" i="94"/>
  <c r="K45" i="94"/>
  <c r="K44" i="94"/>
  <c r="K43" i="94"/>
  <c r="K42" i="94"/>
  <c r="K41" i="94"/>
  <c r="K40" i="94"/>
  <c r="K39" i="94"/>
  <c r="K38" i="94"/>
  <c r="K37" i="94"/>
  <c r="K36" i="94"/>
  <c r="K35" i="94"/>
  <c r="K34" i="94"/>
  <c r="K33" i="94"/>
  <c r="K32" i="94"/>
  <c r="K31" i="94"/>
  <c r="K30" i="94"/>
  <c r="K29" i="94"/>
  <c r="K28" i="94"/>
  <c r="K27" i="94"/>
  <c r="K26" i="94"/>
  <c r="K25" i="94"/>
  <c r="K24" i="94"/>
  <c r="K23" i="94"/>
  <c r="K22" i="94"/>
  <c r="K21" i="94"/>
  <c r="K20" i="94"/>
  <c r="K19" i="94"/>
  <c r="K18" i="94"/>
  <c r="K17" i="94"/>
  <c r="K16" i="94"/>
  <c r="K15" i="94"/>
  <c r="K14" i="94"/>
  <c r="K13" i="94"/>
  <c r="K12" i="94"/>
  <c r="K11" i="94"/>
  <c r="K10" i="94"/>
  <c r="K9" i="94"/>
  <c r="K8" i="94"/>
  <c r="K7" i="94"/>
  <c r="K6" i="94"/>
  <c r="K5" i="94"/>
  <c r="K4" i="94"/>
  <c r="A1" i="94"/>
  <c r="D2" i="94"/>
  <c r="A81" i="93"/>
  <c r="K14" i="93"/>
  <c r="E9" i="93"/>
  <c r="H11" i="93" s="1"/>
  <c r="E8" i="93"/>
  <c r="B6" i="93"/>
  <c r="B5" i="93"/>
  <c r="B4" i="93"/>
  <c r="D2" i="93"/>
  <c r="J517" i="92"/>
  <c r="I517" i="92"/>
  <c r="H517" i="92"/>
  <c r="G517" i="92"/>
  <c r="F517" i="92"/>
  <c r="K517" i="92"/>
  <c r="I511" i="92"/>
  <c r="J510" i="92"/>
  <c r="J505" i="92"/>
  <c r="I501" i="92"/>
  <c r="K498" i="92"/>
  <c r="K497" i="92"/>
  <c r="K496" i="92"/>
  <c r="K495" i="92"/>
  <c r="K494" i="92"/>
  <c r="K493" i="92"/>
  <c r="K492" i="92"/>
  <c r="K491" i="92"/>
  <c r="K490" i="92"/>
  <c r="K489" i="92"/>
  <c r="K488" i="92"/>
  <c r="K487" i="92"/>
  <c r="K486" i="92"/>
  <c r="K485" i="92"/>
  <c r="K484" i="92"/>
  <c r="K483" i="92"/>
  <c r="K482" i="92"/>
  <c r="K481" i="92"/>
  <c r="K480" i="92"/>
  <c r="K479" i="92"/>
  <c r="K478" i="92"/>
  <c r="K477" i="92"/>
  <c r="K476" i="92"/>
  <c r="K475" i="92"/>
  <c r="K474" i="92"/>
  <c r="K473" i="92"/>
  <c r="K472" i="92"/>
  <c r="K471" i="92"/>
  <c r="K470" i="92"/>
  <c r="K469" i="92"/>
  <c r="K468" i="92"/>
  <c r="K467" i="92"/>
  <c r="K466" i="92"/>
  <c r="K465" i="92"/>
  <c r="K464" i="92"/>
  <c r="K463" i="92"/>
  <c r="K462" i="92"/>
  <c r="K461" i="92"/>
  <c r="K460" i="92"/>
  <c r="K459" i="92"/>
  <c r="K458" i="92"/>
  <c r="K457" i="92"/>
  <c r="K456" i="92"/>
  <c r="K455" i="92"/>
  <c r="K454" i="92"/>
  <c r="K453" i="92"/>
  <c r="K452" i="92"/>
  <c r="K451" i="92"/>
  <c r="K450" i="92"/>
  <c r="K449" i="92"/>
  <c r="K448" i="92"/>
  <c r="K447" i="92"/>
  <c r="K446" i="92"/>
  <c r="K445" i="92"/>
  <c r="K444" i="92"/>
  <c r="K443" i="92"/>
  <c r="K442" i="92"/>
  <c r="K441" i="92"/>
  <c r="K440" i="92"/>
  <c r="K439" i="92"/>
  <c r="K438" i="92"/>
  <c r="K437" i="92"/>
  <c r="K436" i="92"/>
  <c r="K435" i="92"/>
  <c r="K434" i="92"/>
  <c r="K433" i="92"/>
  <c r="K432" i="92"/>
  <c r="K431" i="92"/>
  <c r="K430" i="92"/>
  <c r="K429" i="92"/>
  <c r="K428" i="92"/>
  <c r="K427" i="92"/>
  <c r="K426" i="92"/>
  <c r="K425" i="92"/>
  <c r="K424" i="92"/>
  <c r="K423" i="92"/>
  <c r="K422" i="92"/>
  <c r="K421" i="92"/>
  <c r="K420" i="92"/>
  <c r="K419" i="92"/>
  <c r="K418" i="92"/>
  <c r="K417" i="92"/>
  <c r="K416" i="92"/>
  <c r="K415" i="92"/>
  <c r="K414" i="92"/>
  <c r="K413" i="92"/>
  <c r="K412" i="92"/>
  <c r="K411" i="92"/>
  <c r="K410" i="92"/>
  <c r="K409" i="92"/>
  <c r="K408" i="92"/>
  <c r="K407" i="92"/>
  <c r="K406" i="92"/>
  <c r="K405" i="92"/>
  <c r="K404" i="92"/>
  <c r="K403" i="92"/>
  <c r="K402" i="92"/>
  <c r="K401" i="92"/>
  <c r="K400" i="92"/>
  <c r="K399" i="92"/>
  <c r="K398" i="92"/>
  <c r="K397" i="92"/>
  <c r="K396" i="92"/>
  <c r="K395" i="92"/>
  <c r="K394" i="92"/>
  <c r="K393" i="92"/>
  <c r="K392" i="92"/>
  <c r="K391" i="92"/>
  <c r="K390" i="92"/>
  <c r="K389" i="92"/>
  <c r="K388" i="92"/>
  <c r="K387" i="92"/>
  <c r="K386" i="92"/>
  <c r="K385" i="92"/>
  <c r="K384" i="92"/>
  <c r="K383" i="92"/>
  <c r="K382" i="92"/>
  <c r="K381" i="92"/>
  <c r="K380" i="92"/>
  <c r="K379" i="92"/>
  <c r="K378" i="92"/>
  <c r="K377" i="92"/>
  <c r="K376" i="92"/>
  <c r="K375" i="92"/>
  <c r="K374" i="92"/>
  <c r="K373" i="92"/>
  <c r="K372" i="92"/>
  <c r="K371" i="92"/>
  <c r="K370" i="92"/>
  <c r="K369" i="92"/>
  <c r="K368" i="92"/>
  <c r="K367" i="92"/>
  <c r="K366" i="92"/>
  <c r="K365" i="92"/>
  <c r="K364" i="92"/>
  <c r="K363" i="92"/>
  <c r="K362" i="92"/>
  <c r="K361" i="92"/>
  <c r="K360" i="92"/>
  <c r="K359" i="92"/>
  <c r="K358" i="92"/>
  <c r="K357" i="92"/>
  <c r="K356" i="92"/>
  <c r="K355" i="92"/>
  <c r="K354" i="92"/>
  <c r="K353" i="92"/>
  <c r="K352" i="92"/>
  <c r="K351" i="92"/>
  <c r="K350" i="92"/>
  <c r="K349" i="92"/>
  <c r="K348" i="92"/>
  <c r="K347" i="92"/>
  <c r="K346" i="92"/>
  <c r="K345" i="92"/>
  <c r="K344" i="92"/>
  <c r="K343" i="92"/>
  <c r="K342" i="92"/>
  <c r="K341" i="92"/>
  <c r="K340" i="92"/>
  <c r="K339" i="92"/>
  <c r="K338" i="92"/>
  <c r="K337" i="92"/>
  <c r="K336" i="92"/>
  <c r="K335" i="92"/>
  <c r="K334" i="92"/>
  <c r="K333" i="92"/>
  <c r="K332" i="92"/>
  <c r="K331" i="92"/>
  <c r="K330" i="92"/>
  <c r="K329" i="92"/>
  <c r="K328" i="92"/>
  <c r="K327" i="92"/>
  <c r="K326" i="92"/>
  <c r="K325" i="92"/>
  <c r="K324" i="92"/>
  <c r="K323" i="92"/>
  <c r="K322" i="92"/>
  <c r="K321" i="92"/>
  <c r="K320" i="92"/>
  <c r="K319" i="92"/>
  <c r="K318" i="92"/>
  <c r="K317" i="92"/>
  <c r="K316" i="92"/>
  <c r="K315" i="92"/>
  <c r="K314" i="92"/>
  <c r="K313" i="92"/>
  <c r="K312" i="92"/>
  <c r="K311" i="92"/>
  <c r="K310" i="92"/>
  <c r="K309" i="92"/>
  <c r="K308" i="92"/>
  <c r="K307" i="92"/>
  <c r="K306" i="92"/>
  <c r="K305" i="92"/>
  <c r="K304" i="92"/>
  <c r="K303" i="92"/>
  <c r="K302" i="92"/>
  <c r="K301" i="92"/>
  <c r="K300" i="92"/>
  <c r="K299" i="92"/>
  <c r="K298" i="92"/>
  <c r="K297" i="92"/>
  <c r="K296" i="92"/>
  <c r="K295" i="92"/>
  <c r="K294" i="92"/>
  <c r="K293" i="92"/>
  <c r="K292" i="92"/>
  <c r="K291" i="92"/>
  <c r="K290" i="92"/>
  <c r="K289" i="92"/>
  <c r="K288" i="92"/>
  <c r="K287" i="92"/>
  <c r="K286" i="92"/>
  <c r="K285" i="92"/>
  <c r="K284" i="92"/>
  <c r="K283" i="92"/>
  <c r="K282" i="92"/>
  <c r="K281" i="92"/>
  <c r="K280" i="92"/>
  <c r="K279" i="92"/>
  <c r="K278" i="92"/>
  <c r="K277" i="92"/>
  <c r="K276" i="92"/>
  <c r="K275" i="92"/>
  <c r="K274" i="92"/>
  <c r="K273" i="92"/>
  <c r="K272" i="92"/>
  <c r="K271" i="92"/>
  <c r="K270" i="92"/>
  <c r="K269" i="92"/>
  <c r="K268" i="92"/>
  <c r="K267" i="92"/>
  <c r="K266" i="92"/>
  <c r="K265" i="92"/>
  <c r="K264" i="92"/>
  <c r="K263" i="92"/>
  <c r="K262" i="92"/>
  <c r="K261" i="92"/>
  <c r="K260" i="92"/>
  <c r="K259" i="92"/>
  <c r="K258" i="92"/>
  <c r="K257" i="92"/>
  <c r="K256" i="92"/>
  <c r="K255" i="92"/>
  <c r="K254" i="92"/>
  <c r="K253" i="92"/>
  <c r="K252" i="92"/>
  <c r="K251" i="92"/>
  <c r="K250" i="92"/>
  <c r="K249" i="92"/>
  <c r="K248" i="92"/>
  <c r="K247" i="92"/>
  <c r="K246" i="92"/>
  <c r="K245" i="92"/>
  <c r="K244" i="92"/>
  <c r="K243" i="92"/>
  <c r="K242" i="92"/>
  <c r="K241" i="92"/>
  <c r="K240" i="92"/>
  <c r="K239" i="92"/>
  <c r="K238" i="92"/>
  <c r="K237" i="92"/>
  <c r="K236" i="92"/>
  <c r="K235" i="92"/>
  <c r="K234" i="92"/>
  <c r="K233" i="92"/>
  <c r="K232" i="92"/>
  <c r="K231" i="92"/>
  <c r="K230" i="92"/>
  <c r="K229" i="92"/>
  <c r="K228" i="92"/>
  <c r="K227" i="92"/>
  <c r="K226" i="92"/>
  <c r="K225" i="92"/>
  <c r="K224" i="92"/>
  <c r="K223" i="92"/>
  <c r="K222" i="92"/>
  <c r="K221" i="92"/>
  <c r="K220" i="92"/>
  <c r="K219" i="92"/>
  <c r="K218" i="92"/>
  <c r="K217" i="92"/>
  <c r="K216" i="92"/>
  <c r="K215" i="92"/>
  <c r="K214" i="92"/>
  <c r="K213" i="92"/>
  <c r="K212" i="92"/>
  <c r="K211" i="92"/>
  <c r="K210" i="92"/>
  <c r="K209" i="92"/>
  <c r="K208" i="92"/>
  <c r="K207" i="92"/>
  <c r="K206" i="92"/>
  <c r="K205" i="92"/>
  <c r="K204" i="92"/>
  <c r="K203" i="92"/>
  <c r="K202" i="92"/>
  <c r="K201" i="92"/>
  <c r="K200" i="92"/>
  <c r="K199" i="92"/>
  <c r="K198" i="92"/>
  <c r="K197" i="92"/>
  <c r="K196" i="92"/>
  <c r="K195" i="92"/>
  <c r="K194" i="92"/>
  <c r="K193" i="92"/>
  <c r="K192" i="92"/>
  <c r="K191" i="92"/>
  <c r="K190" i="92"/>
  <c r="K189" i="92"/>
  <c r="K188" i="92"/>
  <c r="K187" i="92"/>
  <c r="K186" i="92"/>
  <c r="K185" i="92"/>
  <c r="K184" i="92"/>
  <c r="K183" i="92"/>
  <c r="K182" i="92"/>
  <c r="K181" i="92"/>
  <c r="K180" i="92"/>
  <c r="K179" i="92"/>
  <c r="K178" i="92"/>
  <c r="K177" i="92"/>
  <c r="K176" i="92"/>
  <c r="K175" i="92"/>
  <c r="K174" i="92"/>
  <c r="K173" i="92"/>
  <c r="K172" i="92"/>
  <c r="K171" i="92"/>
  <c r="K170" i="92"/>
  <c r="K169" i="92"/>
  <c r="K168" i="92"/>
  <c r="K167" i="92"/>
  <c r="K166" i="92"/>
  <c r="K165" i="92"/>
  <c r="K164" i="92"/>
  <c r="K163" i="92"/>
  <c r="K162" i="92"/>
  <c r="K161" i="92"/>
  <c r="K160" i="92"/>
  <c r="K159" i="92"/>
  <c r="K158" i="92"/>
  <c r="K157" i="92"/>
  <c r="K156" i="92"/>
  <c r="K155" i="92"/>
  <c r="K154" i="92"/>
  <c r="K153" i="92"/>
  <c r="K152" i="92"/>
  <c r="K151" i="92"/>
  <c r="K150" i="92"/>
  <c r="K149" i="92"/>
  <c r="K148" i="92"/>
  <c r="K147" i="92"/>
  <c r="K146" i="92"/>
  <c r="K145" i="92"/>
  <c r="K144" i="92"/>
  <c r="K143" i="92"/>
  <c r="K142" i="92"/>
  <c r="K141" i="92"/>
  <c r="K140" i="92"/>
  <c r="K139" i="92"/>
  <c r="K138" i="92"/>
  <c r="K137" i="92"/>
  <c r="K136" i="92"/>
  <c r="K135" i="92"/>
  <c r="K134" i="92"/>
  <c r="K133" i="92"/>
  <c r="K132" i="92"/>
  <c r="K131" i="92"/>
  <c r="K130" i="92"/>
  <c r="K129" i="92"/>
  <c r="K128" i="92"/>
  <c r="K127" i="92"/>
  <c r="K126" i="92"/>
  <c r="K125" i="92"/>
  <c r="K124" i="92"/>
  <c r="K123" i="92"/>
  <c r="K122" i="92"/>
  <c r="K121" i="92"/>
  <c r="K120" i="92"/>
  <c r="K119" i="92"/>
  <c r="K118" i="92"/>
  <c r="K117" i="92"/>
  <c r="K116" i="92"/>
  <c r="K115" i="92"/>
  <c r="K114" i="92"/>
  <c r="K113" i="92"/>
  <c r="K112" i="92"/>
  <c r="K111" i="92"/>
  <c r="K110" i="92"/>
  <c r="K109" i="92"/>
  <c r="K108" i="92"/>
  <c r="K107" i="92"/>
  <c r="K106" i="92"/>
  <c r="K105" i="92"/>
  <c r="K104" i="92"/>
  <c r="K103" i="92"/>
  <c r="K102" i="92"/>
  <c r="K101" i="92"/>
  <c r="K100" i="92"/>
  <c r="K99" i="92"/>
  <c r="K98" i="92"/>
  <c r="K97" i="92"/>
  <c r="K96" i="92"/>
  <c r="K95" i="92"/>
  <c r="K94" i="92"/>
  <c r="K93" i="92"/>
  <c r="K92" i="92"/>
  <c r="K91" i="92"/>
  <c r="K90" i="92"/>
  <c r="K89" i="92"/>
  <c r="K88" i="92"/>
  <c r="K87" i="92"/>
  <c r="K86" i="92"/>
  <c r="K85" i="92"/>
  <c r="K84" i="92"/>
  <c r="K83" i="92"/>
  <c r="K82" i="92"/>
  <c r="K81" i="92"/>
  <c r="K80" i="92"/>
  <c r="K79" i="92"/>
  <c r="K78" i="92"/>
  <c r="K77" i="92"/>
  <c r="K76" i="92"/>
  <c r="K75" i="92"/>
  <c r="K74" i="92"/>
  <c r="K73" i="92"/>
  <c r="K72" i="92"/>
  <c r="K71" i="92"/>
  <c r="K70" i="92"/>
  <c r="K69" i="92"/>
  <c r="K68" i="92"/>
  <c r="K67" i="92"/>
  <c r="K66" i="92"/>
  <c r="K65" i="92"/>
  <c r="K64" i="92"/>
  <c r="K63" i="92"/>
  <c r="K62" i="92"/>
  <c r="K61" i="92"/>
  <c r="K60" i="92"/>
  <c r="K59" i="92"/>
  <c r="K58" i="92"/>
  <c r="K57" i="92"/>
  <c r="K56" i="92"/>
  <c r="K55" i="92"/>
  <c r="K54" i="92"/>
  <c r="K53" i="92"/>
  <c r="K52" i="92"/>
  <c r="K51" i="92"/>
  <c r="K50" i="92"/>
  <c r="K49" i="92"/>
  <c r="K48" i="92"/>
  <c r="K47" i="92"/>
  <c r="K46" i="92"/>
  <c r="K45" i="92"/>
  <c r="K44" i="92"/>
  <c r="K43" i="92"/>
  <c r="K42" i="92"/>
  <c r="K41" i="92"/>
  <c r="K40" i="92"/>
  <c r="K39" i="92"/>
  <c r="K38" i="92"/>
  <c r="K37" i="92"/>
  <c r="K36" i="92"/>
  <c r="K35" i="92"/>
  <c r="K34" i="92"/>
  <c r="K33" i="92"/>
  <c r="K32" i="92"/>
  <c r="K31" i="92"/>
  <c r="K30" i="92"/>
  <c r="K29" i="92"/>
  <c r="K28" i="92"/>
  <c r="K27" i="92"/>
  <c r="K26" i="92"/>
  <c r="K25" i="92"/>
  <c r="K24" i="92"/>
  <c r="K23" i="92"/>
  <c r="K22" i="92"/>
  <c r="K21" i="92"/>
  <c r="K20" i="92"/>
  <c r="K19" i="92"/>
  <c r="K18" i="92"/>
  <c r="K17" i="92"/>
  <c r="K16" i="92"/>
  <c r="K15" i="92"/>
  <c r="K14" i="92"/>
  <c r="K13" i="92"/>
  <c r="K12" i="92"/>
  <c r="K11" i="92"/>
  <c r="K10" i="92"/>
  <c r="K9" i="92"/>
  <c r="K8" i="92"/>
  <c r="K7" i="92"/>
  <c r="K6" i="92"/>
  <c r="K5" i="92"/>
  <c r="K4" i="92"/>
  <c r="A1" i="92"/>
  <c r="D2" i="92"/>
  <c r="F81" i="91"/>
  <c r="A81" i="91"/>
  <c r="K14" i="91"/>
  <c r="E9" i="91"/>
  <c r="H11" i="91" s="1"/>
  <c r="E8" i="91"/>
  <c r="B6" i="91"/>
  <c r="B5" i="91"/>
  <c r="B4" i="91"/>
  <c r="D2" i="91"/>
  <c r="J517" i="90"/>
  <c r="I517" i="90"/>
  <c r="H517" i="90"/>
  <c r="G517" i="90"/>
  <c r="F517" i="90"/>
  <c r="J513" i="90"/>
  <c r="I510" i="90"/>
  <c r="J509" i="90"/>
  <c r="I508" i="90"/>
  <c r="K498" i="90"/>
  <c r="K497" i="90"/>
  <c r="K496" i="90"/>
  <c r="K495" i="90"/>
  <c r="K494" i="90"/>
  <c r="K493" i="90"/>
  <c r="K492" i="90"/>
  <c r="K491" i="90"/>
  <c r="K490" i="90"/>
  <c r="K489" i="90"/>
  <c r="K488" i="90"/>
  <c r="K487" i="90"/>
  <c r="K486" i="90"/>
  <c r="K485" i="90"/>
  <c r="K484" i="90"/>
  <c r="K483" i="90"/>
  <c r="K482" i="90"/>
  <c r="K481" i="90"/>
  <c r="K480" i="90"/>
  <c r="K479" i="90"/>
  <c r="K478" i="90"/>
  <c r="K477" i="90"/>
  <c r="K476" i="90"/>
  <c r="K475" i="90"/>
  <c r="K474" i="90"/>
  <c r="K473" i="90"/>
  <c r="K472" i="90"/>
  <c r="K471" i="90"/>
  <c r="K470" i="90"/>
  <c r="K469" i="90"/>
  <c r="K468" i="90"/>
  <c r="K467" i="90"/>
  <c r="K466" i="90"/>
  <c r="K465" i="90"/>
  <c r="K464" i="90"/>
  <c r="K463" i="90"/>
  <c r="K462" i="90"/>
  <c r="K461" i="90"/>
  <c r="K460" i="90"/>
  <c r="K459" i="90"/>
  <c r="K458" i="90"/>
  <c r="K457" i="90"/>
  <c r="K456" i="90"/>
  <c r="K455" i="90"/>
  <c r="K454" i="90"/>
  <c r="K453" i="90"/>
  <c r="K452" i="90"/>
  <c r="K451" i="90"/>
  <c r="K450" i="90"/>
  <c r="K449" i="90"/>
  <c r="K448" i="90"/>
  <c r="K447" i="90"/>
  <c r="K446" i="90"/>
  <c r="K445" i="90"/>
  <c r="K444" i="90"/>
  <c r="K443" i="90"/>
  <c r="K442" i="90"/>
  <c r="K441" i="90"/>
  <c r="K440" i="90"/>
  <c r="K439" i="90"/>
  <c r="K438" i="90"/>
  <c r="K437" i="90"/>
  <c r="K436" i="90"/>
  <c r="K435" i="90"/>
  <c r="K434" i="90"/>
  <c r="K433" i="90"/>
  <c r="K432" i="90"/>
  <c r="K431" i="90"/>
  <c r="K430" i="90"/>
  <c r="K429" i="90"/>
  <c r="K428" i="90"/>
  <c r="K427" i="90"/>
  <c r="K426" i="90"/>
  <c r="K425" i="90"/>
  <c r="K424" i="90"/>
  <c r="K423" i="90"/>
  <c r="K422" i="90"/>
  <c r="K421" i="90"/>
  <c r="K420" i="90"/>
  <c r="K419" i="90"/>
  <c r="K418" i="90"/>
  <c r="K417" i="90"/>
  <c r="K416" i="90"/>
  <c r="K415" i="90"/>
  <c r="K414" i="90"/>
  <c r="K413" i="90"/>
  <c r="K412" i="90"/>
  <c r="K411" i="90"/>
  <c r="K410" i="90"/>
  <c r="K409" i="90"/>
  <c r="K408" i="90"/>
  <c r="K407" i="90"/>
  <c r="K406" i="90"/>
  <c r="K405" i="90"/>
  <c r="K404" i="90"/>
  <c r="K403" i="90"/>
  <c r="K402" i="90"/>
  <c r="K401" i="90"/>
  <c r="K400" i="90"/>
  <c r="K399" i="90"/>
  <c r="K398" i="90"/>
  <c r="K397" i="90"/>
  <c r="K396" i="90"/>
  <c r="K395" i="90"/>
  <c r="K394" i="90"/>
  <c r="K393" i="90"/>
  <c r="K392" i="90"/>
  <c r="K391" i="90"/>
  <c r="K390" i="90"/>
  <c r="K389" i="90"/>
  <c r="K388" i="90"/>
  <c r="K387" i="90"/>
  <c r="K386" i="90"/>
  <c r="K385" i="90"/>
  <c r="K384" i="90"/>
  <c r="K383" i="90"/>
  <c r="K382" i="90"/>
  <c r="K381" i="90"/>
  <c r="K380" i="90"/>
  <c r="K379" i="90"/>
  <c r="K378" i="90"/>
  <c r="K377" i="90"/>
  <c r="K376" i="90"/>
  <c r="K375" i="90"/>
  <c r="K374" i="90"/>
  <c r="K373" i="90"/>
  <c r="K372" i="90"/>
  <c r="K371" i="90"/>
  <c r="K370" i="90"/>
  <c r="K369" i="90"/>
  <c r="K368" i="90"/>
  <c r="K367" i="90"/>
  <c r="K366" i="90"/>
  <c r="K365" i="90"/>
  <c r="K364" i="90"/>
  <c r="K363" i="90"/>
  <c r="K362" i="90"/>
  <c r="K361" i="90"/>
  <c r="K360" i="90"/>
  <c r="K359" i="90"/>
  <c r="K358" i="90"/>
  <c r="K357" i="90"/>
  <c r="K356" i="90"/>
  <c r="K355" i="90"/>
  <c r="K354" i="90"/>
  <c r="K353" i="90"/>
  <c r="K352" i="90"/>
  <c r="K351" i="90"/>
  <c r="K350" i="90"/>
  <c r="K349" i="90"/>
  <c r="K348" i="90"/>
  <c r="K347" i="90"/>
  <c r="K346" i="90"/>
  <c r="K345" i="90"/>
  <c r="K344" i="90"/>
  <c r="K343" i="90"/>
  <c r="K342" i="90"/>
  <c r="K341" i="90"/>
  <c r="K340" i="90"/>
  <c r="K339" i="90"/>
  <c r="K338" i="90"/>
  <c r="K337" i="90"/>
  <c r="K336" i="90"/>
  <c r="K335" i="90"/>
  <c r="K334" i="90"/>
  <c r="K333" i="90"/>
  <c r="K332" i="90"/>
  <c r="K331" i="90"/>
  <c r="K330" i="90"/>
  <c r="K329" i="90"/>
  <c r="K328" i="90"/>
  <c r="K327" i="90"/>
  <c r="K326" i="90"/>
  <c r="K325" i="90"/>
  <c r="K324" i="90"/>
  <c r="K323" i="90"/>
  <c r="K322" i="90"/>
  <c r="K321" i="90"/>
  <c r="K320" i="90"/>
  <c r="K319" i="90"/>
  <c r="K318" i="90"/>
  <c r="K317" i="90"/>
  <c r="K316" i="90"/>
  <c r="K315" i="90"/>
  <c r="K314" i="90"/>
  <c r="K313" i="90"/>
  <c r="K312" i="90"/>
  <c r="K311" i="90"/>
  <c r="K310" i="90"/>
  <c r="K309" i="90"/>
  <c r="K308" i="90"/>
  <c r="K307" i="90"/>
  <c r="K306" i="90"/>
  <c r="K305" i="90"/>
  <c r="K304" i="90"/>
  <c r="K303" i="90"/>
  <c r="K302" i="90"/>
  <c r="K301" i="90"/>
  <c r="K300" i="90"/>
  <c r="K299" i="90"/>
  <c r="K298" i="90"/>
  <c r="K297" i="90"/>
  <c r="K296" i="90"/>
  <c r="K295" i="90"/>
  <c r="K294" i="90"/>
  <c r="K293" i="90"/>
  <c r="K292" i="90"/>
  <c r="K291" i="90"/>
  <c r="K290" i="90"/>
  <c r="K289" i="90"/>
  <c r="K288" i="90"/>
  <c r="K287" i="90"/>
  <c r="K286" i="90"/>
  <c r="K285" i="90"/>
  <c r="K284" i="90"/>
  <c r="K283" i="90"/>
  <c r="K282" i="90"/>
  <c r="K281" i="90"/>
  <c r="K280" i="90"/>
  <c r="K279" i="90"/>
  <c r="K278" i="90"/>
  <c r="K277" i="90"/>
  <c r="K276" i="90"/>
  <c r="K275" i="90"/>
  <c r="K274" i="90"/>
  <c r="K273" i="90"/>
  <c r="K272" i="90"/>
  <c r="K271" i="90"/>
  <c r="K270" i="90"/>
  <c r="K269" i="90"/>
  <c r="K268" i="90"/>
  <c r="K267" i="90"/>
  <c r="K266" i="90"/>
  <c r="K265" i="90"/>
  <c r="K264" i="90"/>
  <c r="K263" i="90"/>
  <c r="K262" i="90"/>
  <c r="K261" i="90"/>
  <c r="K260" i="90"/>
  <c r="K259" i="90"/>
  <c r="K258" i="90"/>
  <c r="K257" i="90"/>
  <c r="K256" i="90"/>
  <c r="K255" i="90"/>
  <c r="K254" i="90"/>
  <c r="K253" i="90"/>
  <c r="K252" i="90"/>
  <c r="K251" i="90"/>
  <c r="K250" i="90"/>
  <c r="K249" i="90"/>
  <c r="K248" i="90"/>
  <c r="K247" i="90"/>
  <c r="K246" i="90"/>
  <c r="K245" i="90"/>
  <c r="K244" i="90"/>
  <c r="K243" i="90"/>
  <c r="K242" i="90"/>
  <c r="K241" i="90"/>
  <c r="K240" i="90"/>
  <c r="K239" i="90"/>
  <c r="K238" i="90"/>
  <c r="K237" i="90"/>
  <c r="K236" i="90"/>
  <c r="K235" i="90"/>
  <c r="K234" i="90"/>
  <c r="K233" i="90"/>
  <c r="K232" i="90"/>
  <c r="K231" i="90"/>
  <c r="K230" i="90"/>
  <c r="K229" i="90"/>
  <c r="K228" i="90"/>
  <c r="K227" i="90"/>
  <c r="K226" i="90"/>
  <c r="K225" i="90"/>
  <c r="K224" i="90"/>
  <c r="K223" i="90"/>
  <c r="K222" i="90"/>
  <c r="K221" i="90"/>
  <c r="K220" i="90"/>
  <c r="K219" i="90"/>
  <c r="K218" i="90"/>
  <c r="K217" i="90"/>
  <c r="K216" i="90"/>
  <c r="K215" i="90"/>
  <c r="K214" i="90"/>
  <c r="K213" i="90"/>
  <c r="K212" i="90"/>
  <c r="K211" i="90"/>
  <c r="K210" i="90"/>
  <c r="K209" i="90"/>
  <c r="K208" i="90"/>
  <c r="K207" i="90"/>
  <c r="K206" i="90"/>
  <c r="K205" i="90"/>
  <c r="K204" i="90"/>
  <c r="K203" i="90"/>
  <c r="K202" i="90"/>
  <c r="K201" i="90"/>
  <c r="K200" i="90"/>
  <c r="K199" i="90"/>
  <c r="K198" i="90"/>
  <c r="K197" i="90"/>
  <c r="K196" i="90"/>
  <c r="K195" i="90"/>
  <c r="K194" i="90"/>
  <c r="K193" i="90"/>
  <c r="K192" i="90"/>
  <c r="K191" i="90"/>
  <c r="K190" i="90"/>
  <c r="K189" i="90"/>
  <c r="K188" i="90"/>
  <c r="K187" i="90"/>
  <c r="K186" i="90"/>
  <c r="K185" i="90"/>
  <c r="K184" i="90"/>
  <c r="K183" i="90"/>
  <c r="K182" i="90"/>
  <c r="K181" i="90"/>
  <c r="K180" i="90"/>
  <c r="K179" i="90"/>
  <c r="K178" i="90"/>
  <c r="K177" i="90"/>
  <c r="K176" i="90"/>
  <c r="K175" i="90"/>
  <c r="K174" i="90"/>
  <c r="K173" i="90"/>
  <c r="K172" i="90"/>
  <c r="K171" i="90"/>
  <c r="K170" i="90"/>
  <c r="K169" i="90"/>
  <c r="K168" i="90"/>
  <c r="K167" i="90"/>
  <c r="K166" i="90"/>
  <c r="K165" i="90"/>
  <c r="K164" i="90"/>
  <c r="K163" i="90"/>
  <c r="K162" i="90"/>
  <c r="K161" i="90"/>
  <c r="K160" i="90"/>
  <c r="K159" i="90"/>
  <c r="K158" i="90"/>
  <c r="K157" i="90"/>
  <c r="K156" i="90"/>
  <c r="K155" i="90"/>
  <c r="K154" i="90"/>
  <c r="K153" i="90"/>
  <c r="K152" i="90"/>
  <c r="K151" i="90"/>
  <c r="K150" i="90"/>
  <c r="K149" i="90"/>
  <c r="K148" i="90"/>
  <c r="K147" i="90"/>
  <c r="K146" i="90"/>
  <c r="K145" i="90"/>
  <c r="K144" i="90"/>
  <c r="K143" i="90"/>
  <c r="K142" i="90"/>
  <c r="K141" i="90"/>
  <c r="K140" i="90"/>
  <c r="K139" i="90"/>
  <c r="K138" i="90"/>
  <c r="K137" i="90"/>
  <c r="K136" i="90"/>
  <c r="K135" i="90"/>
  <c r="K134" i="90"/>
  <c r="K133" i="90"/>
  <c r="K132" i="90"/>
  <c r="K131" i="90"/>
  <c r="K130" i="90"/>
  <c r="K129" i="90"/>
  <c r="K128" i="90"/>
  <c r="K127" i="90"/>
  <c r="K126" i="90"/>
  <c r="K125" i="90"/>
  <c r="K124" i="90"/>
  <c r="K123" i="90"/>
  <c r="K122" i="90"/>
  <c r="K121" i="90"/>
  <c r="K120" i="90"/>
  <c r="K119" i="90"/>
  <c r="K118" i="90"/>
  <c r="K117" i="90"/>
  <c r="K116" i="90"/>
  <c r="K115" i="90"/>
  <c r="K114" i="90"/>
  <c r="K113" i="90"/>
  <c r="K112" i="90"/>
  <c r="K111" i="90"/>
  <c r="K110" i="90"/>
  <c r="K109" i="90"/>
  <c r="K108" i="90"/>
  <c r="K107" i="90"/>
  <c r="K106" i="90"/>
  <c r="K105" i="90"/>
  <c r="K104" i="90"/>
  <c r="K103" i="90"/>
  <c r="K102" i="90"/>
  <c r="K101" i="90"/>
  <c r="K100" i="90"/>
  <c r="K99" i="90"/>
  <c r="K98" i="90"/>
  <c r="K97" i="90"/>
  <c r="K96" i="90"/>
  <c r="K95" i="90"/>
  <c r="K94" i="90"/>
  <c r="K93" i="90"/>
  <c r="K92" i="90"/>
  <c r="K91" i="90"/>
  <c r="K90" i="90"/>
  <c r="K89" i="90"/>
  <c r="K88" i="90"/>
  <c r="K87" i="90"/>
  <c r="K86" i="90"/>
  <c r="K85" i="90"/>
  <c r="K84" i="90"/>
  <c r="K83" i="90"/>
  <c r="K82" i="90"/>
  <c r="K81" i="90"/>
  <c r="K80" i="90"/>
  <c r="K79" i="90"/>
  <c r="K78" i="90"/>
  <c r="K77" i="90"/>
  <c r="K76" i="90"/>
  <c r="K75" i="90"/>
  <c r="K74" i="90"/>
  <c r="K73" i="90"/>
  <c r="K72" i="90"/>
  <c r="K71" i="90"/>
  <c r="K70" i="90"/>
  <c r="K69" i="90"/>
  <c r="K68" i="90"/>
  <c r="K67" i="90"/>
  <c r="K66" i="90"/>
  <c r="K65" i="90"/>
  <c r="K64" i="90"/>
  <c r="K63" i="90"/>
  <c r="K62" i="90"/>
  <c r="K61" i="90"/>
  <c r="K60" i="90"/>
  <c r="K59" i="90"/>
  <c r="K58" i="90"/>
  <c r="K57" i="90"/>
  <c r="K56" i="90"/>
  <c r="K55" i="90"/>
  <c r="K54" i="90"/>
  <c r="K53" i="90"/>
  <c r="K52" i="90"/>
  <c r="K51" i="90"/>
  <c r="K50" i="90"/>
  <c r="K49" i="90"/>
  <c r="K48" i="90"/>
  <c r="K47" i="90"/>
  <c r="K46" i="90"/>
  <c r="K45" i="90"/>
  <c r="K44" i="90"/>
  <c r="K43" i="90"/>
  <c r="K42" i="90"/>
  <c r="K41" i="90"/>
  <c r="K40" i="90"/>
  <c r="K39" i="90"/>
  <c r="K38" i="90"/>
  <c r="K37" i="90"/>
  <c r="K36" i="90"/>
  <c r="K35" i="90"/>
  <c r="K34" i="90"/>
  <c r="K33" i="90"/>
  <c r="K32" i="90"/>
  <c r="K31" i="90"/>
  <c r="K30" i="90"/>
  <c r="K29" i="90"/>
  <c r="K28" i="90"/>
  <c r="K27" i="90"/>
  <c r="K26" i="90"/>
  <c r="K25" i="90"/>
  <c r="K24" i="90"/>
  <c r="K23" i="90"/>
  <c r="K22" i="90"/>
  <c r="K21" i="90"/>
  <c r="K20" i="90"/>
  <c r="K19" i="90"/>
  <c r="K18" i="90"/>
  <c r="K17" i="90"/>
  <c r="K16" i="90"/>
  <c r="K15" i="90"/>
  <c r="K14" i="90"/>
  <c r="K13" i="90"/>
  <c r="K12" i="90"/>
  <c r="K11" i="90"/>
  <c r="K10" i="90"/>
  <c r="K9" i="90"/>
  <c r="K8" i="90"/>
  <c r="K7" i="90"/>
  <c r="K6" i="90"/>
  <c r="K5" i="90"/>
  <c r="K4" i="90"/>
  <c r="A1" i="90"/>
  <c r="D1" i="90"/>
  <c r="D2" i="90"/>
  <c r="F81" i="89"/>
  <c r="A81" i="89"/>
  <c r="K14" i="89"/>
  <c r="E9" i="89"/>
  <c r="F16" i="89" s="1"/>
  <c r="E8" i="89"/>
  <c r="B6" i="89"/>
  <c r="B5" i="89"/>
  <c r="B4" i="89"/>
  <c r="D2" i="89"/>
  <c r="J517" i="88"/>
  <c r="I517" i="88"/>
  <c r="H517" i="88"/>
  <c r="G517" i="88"/>
  <c r="F517" i="88"/>
  <c r="K517" i="88"/>
  <c r="H514" i="88"/>
  <c r="H510" i="88"/>
  <c r="H508" i="88"/>
  <c r="H506" i="88"/>
  <c r="H502" i="88"/>
  <c r="K498" i="88"/>
  <c r="K497" i="88"/>
  <c r="K496" i="88"/>
  <c r="K495" i="88"/>
  <c r="K494" i="88"/>
  <c r="K493" i="88"/>
  <c r="K492" i="88"/>
  <c r="K491" i="88"/>
  <c r="K490" i="88"/>
  <c r="K489" i="88"/>
  <c r="K488" i="88"/>
  <c r="K487" i="88"/>
  <c r="K486" i="88"/>
  <c r="K485" i="88"/>
  <c r="K484" i="88"/>
  <c r="K483" i="88"/>
  <c r="K482" i="88"/>
  <c r="K481" i="88"/>
  <c r="K480" i="88"/>
  <c r="K479" i="88"/>
  <c r="K478" i="88"/>
  <c r="K477" i="88"/>
  <c r="K476" i="88"/>
  <c r="K475" i="88"/>
  <c r="K474" i="88"/>
  <c r="K473" i="88"/>
  <c r="K472" i="88"/>
  <c r="K471" i="88"/>
  <c r="K470" i="88"/>
  <c r="K469" i="88"/>
  <c r="K468" i="88"/>
  <c r="K467" i="88"/>
  <c r="K466" i="88"/>
  <c r="K465" i="88"/>
  <c r="K464" i="88"/>
  <c r="K463" i="88"/>
  <c r="K462" i="88"/>
  <c r="K461" i="88"/>
  <c r="K460" i="88"/>
  <c r="K459" i="88"/>
  <c r="K458" i="88"/>
  <c r="K457" i="88"/>
  <c r="K456" i="88"/>
  <c r="K455" i="88"/>
  <c r="K454" i="88"/>
  <c r="K453" i="88"/>
  <c r="K452" i="88"/>
  <c r="K451" i="88"/>
  <c r="K450" i="88"/>
  <c r="K449" i="88"/>
  <c r="K448" i="88"/>
  <c r="K447" i="88"/>
  <c r="K446" i="88"/>
  <c r="K445" i="88"/>
  <c r="K444" i="88"/>
  <c r="K443" i="88"/>
  <c r="K442" i="88"/>
  <c r="K441" i="88"/>
  <c r="K440" i="88"/>
  <c r="K439" i="88"/>
  <c r="K438" i="88"/>
  <c r="K437" i="88"/>
  <c r="K436" i="88"/>
  <c r="K435" i="88"/>
  <c r="K434" i="88"/>
  <c r="K433" i="88"/>
  <c r="K432" i="88"/>
  <c r="K431" i="88"/>
  <c r="K430" i="88"/>
  <c r="K429" i="88"/>
  <c r="K428" i="88"/>
  <c r="K427" i="88"/>
  <c r="K426" i="88"/>
  <c r="K425" i="88"/>
  <c r="K424" i="88"/>
  <c r="K423" i="88"/>
  <c r="K422" i="88"/>
  <c r="K421" i="88"/>
  <c r="K420" i="88"/>
  <c r="K419" i="88"/>
  <c r="K418" i="88"/>
  <c r="K417" i="88"/>
  <c r="K416" i="88"/>
  <c r="K415" i="88"/>
  <c r="K414" i="88"/>
  <c r="K413" i="88"/>
  <c r="K412" i="88"/>
  <c r="K411" i="88"/>
  <c r="K410" i="88"/>
  <c r="K409" i="88"/>
  <c r="K408" i="88"/>
  <c r="K407" i="88"/>
  <c r="K406" i="88"/>
  <c r="K405" i="88"/>
  <c r="K404" i="88"/>
  <c r="K403" i="88"/>
  <c r="K402" i="88"/>
  <c r="K401" i="88"/>
  <c r="K400" i="88"/>
  <c r="K399" i="88"/>
  <c r="K398" i="88"/>
  <c r="K397" i="88"/>
  <c r="K396" i="88"/>
  <c r="K395" i="88"/>
  <c r="K394" i="88"/>
  <c r="K393" i="88"/>
  <c r="K392" i="88"/>
  <c r="K391" i="88"/>
  <c r="K390" i="88"/>
  <c r="K389" i="88"/>
  <c r="K388" i="88"/>
  <c r="K387" i="88"/>
  <c r="K386" i="88"/>
  <c r="K385" i="88"/>
  <c r="K384" i="88"/>
  <c r="K383" i="88"/>
  <c r="K382" i="88"/>
  <c r="K381" i="88"/>
  <c r="K380" i="88"/>
  <c r="K379" i="88"/>
  <c r="K378" i="88"/>
  <c r="K377" i="88"/>
  <c r="K376" i="88"/>
  <c r="K375" i="88"/>
  <c r="K374" i="88"/>
  <c r="K373" i="88"/>
  <c r="K372" i="88"/>
  <c r="K371" i="88"/>
  <c r="K370" i="88"/>
  <c r="K369" i="88"/>
  <c r="K368" i="88"/>
  <c r="K367" i="88"/>
  <c r="K366" i="88"/>
  <c r="K365" i="88"/>
  <c r="K364" i="88"/>
  <c r="K363" i="88"/>
  <c r="K362" i="88"/>
  <c r="K361" i="88"/>
  <c r="K360" i="88"/>
  <c r="K359" i="88"/>
  <c r="K358" i="88"/>
  <c r="K357" i="88"/>
  <c r="K356" i="88"/>
  <c r="K355" i="88"/>
  <c r="K354" i="88"/>
  <c r="K353" i="88"/>
  <c r="K352" i="88"/>
  <c r="K351" i="88"/>
  <c r="K350" i="88"/>
  <c r="K349" i="88"/>
  <c r="K348" i="88"/>
  <c r="K347" i="88"/>
  <c r="K346" i="88"/>
  <c r="K345" i="88"/>
  <c r="K344" i="88"/>
  <c r="K343" i="88"/>
  <c r="K342" i="88"/>
  <c r="K341" i="88"/>
  <c r="K340" i="88"/>
  <c r="K339" i="88"/>
  <c r="K338" i="88"/>
  <c r="K337" i="88"/>
  <c r="K336" i="88"/>
  <c r="K335" i="88"/>
  <c r="K334" i="88"/>
  <c r="K333" i="88"/>
  <c r="K332" i="88"/>
  <c r="K331" i="88"/>
  <c r="K330" i="88"/>
  <c r="K329" i="88"/>
  <c r="K328" i="88"/>
  <c r="K327" i="88"/>
  <c r="K326" i="88"/>
  <c r="K325" i="88"/>
  <c r="K324" i="88"/>
  <c r="K323" i="88"/>
  <c r="K322" i="88"/>
  <c r="K321" i="88"/>
  <c r="K320" i="88"/>
  <c r="K319" i="88"/>
  <c r="K318" i="88"/>
  <c r="K317" i="88"/>
  <c r="K316" i="88"/>
  <c r="K315" i="88"/>
  <c r="K314" i="88"/>
  <c r="K313" i="88"/>
  <c r="K312" i="88"/>
  <c r="K311" i="88"/>
  <c r="K310" i="88"/>
  <c r="K309" i="88"/>
  <c r="K308" i="88"/>
  <c r="K307" i="88"/>
  <c r="K306" i="88"/>
  <c r="K305" i="88"/>
  <c r="K304" i="88"/>
  <c r="K303" i="88"/>
  <c r="K302" i="88"/>
  <c r="K301" i="88"/>
  <c r="K300" i="88"/>
  <c r="K299" i="88"/>
  <c r="K298" i="88"/>
  <c r="K297" i="88"/>
  <c r="K296" i="88"/>
  <c r="K295" i="88"/>
  <c r="K294" i="88"/>
  <c r="K293" i="88"/>
  <c r="K292" i="88"/>
  <c r="K291" i="88"/>
  <c r="K290" i="88"/>
  <c r="K289" i="88"/>
  <c r="K288" i="88"/>
  <c r="K287" i="88"/>
  <c r="K286" i="88"/>
  <c r="K285" i="88"/>
  <c r="K284" i="88"/>
  <c r="K283" i="88"/>
  <c r="K282" i="88"/>
  <c r="K281" i="88"/>
  <c r="K280" i="88"/>
  <c r="K279" i="88"/>
  <c r="K278" i="88"/>
  <c r="K277" i="88"/>
  <c r="K276" i="88"/>
  <c r="K275" i="88"/>
  <c r="K274" i="88"/>
  <c r="K273" i="88"/>
  <c r="K272" i="88"/>
  <c r="K271" i="88"/>
  <c r="K270" i="88"/>
  <c r="K269" i="88"/>
  <c r="K268" i="88"/>
  <c r="K267" i="88"/>
  <c r="K266" i="88"/>
  <c r="K265" i="88"/>
  <c r="K264" i="88"/>
  <c r="K263" i="88"/>
  <c r="K262" i="88"/>
  <c r="K261" i="88"/>
  <c r="K260" i="88"/>
  <c r="K259" i="88"/>
  <c r="K258" i="88"/>
  <c r="K257" i="88"/>
  <c r="K256" i="88"/>
  <c r="K255" i="88"/>
  <c r="K254" i="88"/>
  <c r="K253" i="88"/>
  <c r="K252" i="88"/>
  <c r="K251" i="88"/>
  <c r="K250" i="88"/>
  <c r="K249" i="88"/>
  <c r="K248" i="88"/>
  <c r="K247" i="88"/>
  <c r="K246" i="88"/>
  <c r="K245" i="88"/>
  <c r="K244" i="88"/>
  <c r="K243" i="88"/>
  <c r="K242" i="88"/>
  <c r="K241" i="88"/>
  <c r="K240" i="88"/>
  <c r="K239" i="88"/>
  <c r="K238" i="88"/>
  <c r="K237" i="88"/>
  <c r="K236" i="88"/>
  <c r="K235" i="88"/>
  <c r="K234" i="88"/>
  <c r="K233" i="88"/>
  <c r="K232" i="88"/>
  <c r="K231" i="88"/>
  <c r="K230" i="88"/>
  <c r="K229" i="88"/>
  <c r="K228" i="88"/>
  <c r="K227" i="88"/>
  <c r="K226" i="88"/>
  <c r="K225" i="88"/>
  <c r="K224" i="88"/>
  <c r="K223" i="88"/>
  <c r="K222" i="88"/>
  <c r="K221" i="88"/>
  <c r="K220" i="88"/>
  <c r="K219" i="88"/>
  <c r="K218" i="88"/>
  <c r="K217" i="88"/>
  <c r="K216" i="88"/>
  <c r="K215" i="88"/>
  <c r="K214" i="88"/>
  <c r="K213" i="88"/>
  <c r="K212" i="88"/>
  <c r="K211" i="88"/>
  <c r="K210" i="88"/>
  <c r="K209" i="88"/>
  <c r="K208" i="88"/>
  <c r="K207" i="88"/>
  <c r="K206" i="88"/>
  <c r="K205" i="88"/>
  <c r="K204" i="88"/>
  <c r="K203" i="88"/>
  <c r="K202" i="88"/>
  <c r="K201" i="88"/>
  <c r="K200" i="88"/>
  <c r="K199" i="88"/>
  <c r="K198" i="88"/>
  <c r="K197" i="88"/>
  <c r="K196" i="88"/>
  <c r="K195" i="88"/>
  <c r="K194" i="88"/>
  <c r="K193" i="88"/>
  <c r="K192" i="88"/>
  <c r="K191" i="88"/>
  <c r="K190" i="88"/>
  <c r="K189" i="88"/>
  <c r="K188" i="88"/>
  <c r="K187" i="88"/>
  <c r="K186" i="88"/>
  <c r="K185" i="88"/>
  <c r="K184" i="88"/>
  <c r="K183" i="88"/>
  <c r="K182" i="88"/>
  <c r="K181" i="88"/>
  <c r="K180" i="88"/>
  <c r="K179" i="88"/>
  <c r="K178" i="88"/>
  <c r="K177" i="88"/>
  <c r="K176" i="88"/>
  <c r="K175" i="88"/>
  <c r="K174" i="88"/>
  <c r="K173" i="88"/>
  <c r="K172" i="88"/>
  <c r="K171" i="88"/>
  <c r="K170" i="88"/>
  <c r="K169" i="88"/>
  <c r="K168" i="88"/>
  <c r="K167" i="88"/>
  <c r="K166" i="88"/>
  <c r="K165" i="88"/>
  <c r="K164" i="88"/>
  <c r="K163" i="88"/>
  <c r="K162" i="88"/>
  <c r="K161" i="88"/>
  <c r="K160" i="88"/>
  <c r="K159" i="88"/>
  <c r="K158" i="88"/>
  <c r="K157" i="88"/>
  <c r="K156" i="88"/>
  <c r="K155" i="88"/>
  <c r="K154" i="88"/>
  <c r="K153" i="88"/>
  <c r="K152" i="88"/>
  <c r="K151" i="88"/>
  <c r="K150" i="88"/>
  <c r="K149" i="88"/>
  <c r="K148" i="88"/>
  <c r="K147" i="88"/>
  <c r="K146" i="88"/>
  <c r="K145" i="88"/>
  <c r="K144" i="88"/>
  <c r="K143" i="88"/>
  <c r="K142" i="88"/>
  <c r="K141" i="88"/>
  <c r="K140" i="88"/>
  <c r="K139" i="88"/>
  <c r="K138" i="88"/>
  <c r="K137" i="88"/>
  <c r="K136" i="88"/>
  <c r="K135" i="88"/>
  <c r="K134" i="88"/>
  <c r="K133" i="88"/>
  <c r="K132" i="88"/>
  <c r="K131" i="88"/>
  <c r="K130" i="88"/>
  <c r="K129" i="88"/>
  <c r="K128" i="88"/>
  <c r="K127" i="88"/>
  <c r="K126" i="88"/>
  <c r="K125" i="88"/>
  <c r="K124" i="88"/>
  <c r="K123" i="88"/>
  <c r="K122" i="88"/>
  <c r="K121" i="88"/>
  <c r="K120" i="88"/>
  <c r="K119" i="88"/>
  <c r="K118" i="88"/>
  <c r="K117" i="88"/>
  <c r="K116" i="88"/>
  <c r="K115" i="88"/>
  <c r="K114" i="88"/>
  <c r="K113" i="88"/>
  <c r="K112" i="88"/>
  <c r="K111" i="88"/>
  <c r="K110" i="88"/>
  <c r="K109" i="88"/>
  <c r="K108" i="88"/>
  <c r="K107" i="88"/>
  <c r="K106" i="88"/>
  <c r="K105" i="88"/>
  <c r="K104" i="88"/>
  <c r="K103" i="88"/>
  <c r="K102" i="88"/>
  <c r="K101" i="88"/>
  <c r="K100" i="88"/>
  <c r="K99" i="88"/>
  <c r="K98" i="88"/>
  <c r="K97" i="88"/>
  <c r="K96" i="88"/>
  <c r="K95" i="88"/>
  <c r="K94" i="88"/>
  <c r="K93" i="88"/>
  <c r="K92" i="88"/>
  <c r="K91" i="88"/>
  <c r="K90" i="88"/>
  <c r="K89" i="88"/>
  <c r="K88" i="88"/>
  <c r="K87" i="88"/>
  <c r="K86" i="88"/>
  <c r="K85" i="88"/>
  <c r="K84" i="88"/>
  <c r="K83" i="88"/>
  <c r="K82" i="88"/>
  <c r="K81" i="88"/>
  <c r="K80" i="88"/>
  <c r="K79" i="88"/>
  <c r="K78" i="88"/>
  <c r="K77" i="88"/>
  <c r="K76" i="88"/>
  <c r="K75" i="88"/>
  <c r="K74" i="88"/>
  <c r="K73" i="88"/>
  <c r="K72" i="88"/>
  <c r="K71" i="88"/>
  <c r="K70" i="88"/>
  <c r="K69" i="88"/>
  <c r="K68" i="88"/>
  <c r="K67" i="88"/>
  <c r="K66" i="88"/>
  <c r="K65" i="88"/>
  <c r="K64" i="88"/>
  <c r="K63" i="88"/>
  <c r="K62" i="88"/>
  <c r="K61" i="88"/>
  <c r="K60" i="88"/>
  <c r="K59" i="88"/>
  <c r="K58" i="88"/>
  <c r="K57" i="88"/>
  <c r="K56" i="88"/>
  <c r="K55" i="88"/>
  <c r="K54" i="88"/>
  <c r="K53" i="88"/>
  <c r="K52" i="88"/>
  <c r="K51" i="88"/>
  <c r="K50" i="88"/>
  <c r="K49" i="88"/>
  <c r="K48" i="88"/>
  <c r="K47" i="88"/>
  <c r="K46" i="88"/>
  <c r="K45" i="88"/>
  <c r="K44" i="88"/>
  <c r="K43" i="88"/>
  <c r="K42" i="88"/>
  <c r="K41" i="88"/>
  <c r="K40" i="88"/>
  <c r="K39" i="88"/>
  <c r="K38" i="88"/>
  <c r="K37" i="88"/>
  <c r="K36" i="88"/>
  <c r="K35" i="88"/>
  <c r="K34" i="88"/>
  <c r="K33" i="88"/>
  <c r="K32" i="88"/>
  <c r="K31" i="88"/>
  <c r="K30" i="88"/>
  <c r="K29" i="88"/>
  <c r="K28" i="88"/>
  <c r="K27" i="88"/>
  <c r="K26" i="88"/>
  <c r="K25" i="88"/>
  <c r="K24" i="88"/>
  <c r="K23" i="88"/>
  <c r="K22" i="88"/>
  <c r="K21" i="88"/>
  <c r="K20" i="88"/>
  <c r="K19" i="88"/>
  <c r="K18" i="88"/>
  <c r="K17" i="88"/>
  <c r="K16" i="88"/>
  <c r="K15" i="88"/>
  <c r="K14" i="88"/>
  <c r="K13" i="88"/>
  <c r="K12" i="88"/>
  <c r="K11" i="88"/>
  <c r="K10" i="88"/>
  <c r="K9" i="88"/>
  <c r="K8" i="88"/>
  <c r="K7" i="88"/>
  <c r="K6" i="88"/>
  <c r="K5" i="88"/>
  <c r="K4" i="88"/>
  <c r="A1" i="88"/>
  <c r="D2" i="88"/>
  <c r="A81" i="87"/>
  <c r="K14" i="87"/>
  <c r="E9" i="87"/>
  <c r="H11" i="87" s="1"/>
  <c r="E8" i="87"/>
  <c r="B6" i="87"/>
  <c r="B5" i="87"/>
  <c r="B4" i="87"/>
  <c r="D2" i="87"/>
  <c r="J517" i="86"/>
  <c r="I517" i="86"/>
  <c r="H517" i="86"/>
  <c r="G517" i="86"/>
  <c r="F517" i="86"/>
  <c r="K517" i="86"/>
  <c r="I511" i="86"/>
  <c r="I507" i="86"/>
  <c r="C526" i="86"/>
  <c r="H526" i="86" s="1"/>
  <c r="J501" i="86"/>
  <c r="K498" i="86"/>
  <c r="K497" i="86"/>
  <c r="K496" i="86"/>
  <c r="K495" i="86"/>
  <c r="K494" i="86"/>
  <c r="K493" i="86"/>
  <c r="K492" i="86"/>
  <c r="K491" i="86"/>
  <c r="K490" i="86"/>
  <c r="K489" i="86"/>
  <c r="K488" i="86"/>
  <c r="K487" i="86"/>
  <c r="K486" i="86"/>
  <c r="K485" i="86"/>
  <c r="K484" i="86"/>
  <c r="K483" i="86"/>
  <c r="K482" i="86"/>
  <c r="K481" i="86"/>
  <c r="K480" i="86"/>
  <c r="K479" i="86"/>
  <c r="K478" i="86"/>
  <c r="K477" i="86"/>
  <c r="K476" i="86"/>
  <c r="K475" i="86"/>
  <c r="K474" i="86"/>
  <c r="K473" i="86"/>
  <c r="K472" i="86"/>
  <c r="K471" i="86"/>
  <c r="K470" i="86"/>
  <c r="K469" i="86"/>
  <c r="K468" i="86"/>
  <c r="K467" i="86"/>
  <c r="K466" i="86"/>
  <c r="K465" i="86"/>
  <c r="K464" i="86"/>
  <c r="K463" i="86"/>
  <c r="K462" i="86"/>
  <c r="K461" i="86"/>
  <c r="K460" i="86"/>
  <c r="K459" i="86"/>
  <c r="K458" i="86"/>
  <c r="K457" i="86"/>
  <c r="K456" i="86"/>
  <c r="K455" i="86"/>
  <c r="K454" i="86"/>
  <c r="K453" i="86"/>
  <c r="K452" i="86"/>
  <c r="K451" i="86"/>
  <c r="K450" i="86"/>
  <c r="K449" i="86"/>
  <c r="K448" i="86"/>
  <c r="K447" i="86"/>
  <c r="K446" i="86"/>
  <c r="K445" i="86"/>
  <c r="K444" i="86"/>
  <c r="K443" i="86"/>
  <c r="K442" i="86"/>
  <c r="K441" i="86"/>
  <c r="K440" i="86"/>
  <c r="K439" i="86"/>
  <c r="K438" i="86"/>
  <c r="K437" i="86"/>
  <c r="K436" i="86"/>
  <c r="K435" i="86"/>
  <c r="K434" i="86"/>
  <c r="K433" i="86"/>
  <c r="K432" i="86"/>
  <c r="K431" i="86"/>
  <c r="K430" i="86"/>
  <c r="K429" i="86"/>
  <c r="K428" i="86"/>
  <c r="K427" i="86"/>
  <c r="K426" i="86"/>
  <c r="K425" i="86"/>
  <c r="K424" i="86"/>
  <c r="K423" i="86"/>
  <c r="K422" i="86"/>
  <c r="K421" i="86"/>
  <c r="K420" i="86"/>
  <c r="K419" i="86"/>
  <c r="K418" i="86"/>
  <c r="K417" i="86"/>
  <c r="K416" i="86"/>
  <c r="K415" i="86"/>
  <c r="K414" i="86"/>
  <c r="K413" i="86"/>
  <c r="K412" i="86"/>
  <c r="K411" i="86"/>
  <c r="K410" i="86"/>
  <c r="K409" i="86"/>
  <c r="K408" i="86"/>
  <c r="K407" i="86"/>
  <c r="K406" i="86"/>
  <c r="K405" i="86"/>
  <c r="K404" i="86"/>
  <c r="K403" i="86"/>
  <c r="K402" i="86"/>
  <c r="K401" i="86"/>
  <c r="K400" i="86"/>
  <c r="K399" i="86"/>
  <c r="K398" i="86"/>
  <c r="K397" i="86"/>
  <c r="K396" i="86"/>
  <c r="K395" i="86"/>
  <c r="K394" i="86"/>
  <c r="K393" i="86"/>
  <c r="K392" i="86"/>
  <c r="K391" i="86"/>
  <c r="K390" i="86"/>
  <c r="K389" i="86"/>
  <c r="K388" i="86"/>
  <c r="K387" i="86"/>
  <c r="K386" i="86"/>
  <c r="K385" i="86"/>
  <c r="K384" i="86"/>
  <c r="K383" i="86"/>
  <c r="K382" i="86"/>
  <c r="K381" i="86"/>
  <c r="K380" i="86"/>
  <c r="K379" i="86"/>
  <c r="K378" i="86"/>
  <c r="K377" i="86"/>
  <c r="K376" i="86"/>
  <c r="K375" i="86"/>
  <c r="K374" i="86"/>
  <c r="K373" i="86"/>
  <c r="K372" i="86"/>
  <c r="K371" i="86"/>
  <c r="K370" i="86"/>
  <c r="K369" i="86"/>
  <c r="K368" i="86"/>
  <c r="K367" i="86"/>
  <c r="K366" i="86"/>
  <c r="K365" i="86"/>
  <c r="K364" i="86"/>
  <c r="K363" i="86"/>
  <c r="K362" i="86"/>
  <c r="K361" i="86"/>
  <c r="K360" i="86"/>
  <c r="K359" i="86"/>
  <c r="K358" i="86"/>
  <c r="K357" i="86"/>
  <c r="K356" i="86"/>
  <c r="K355" i="86"/>
  <c r="K354" i="86"/>
  <c r="K353" i="86"/>
  <c r="K352" i="86"/>
  <c r="K351" i="86"/>
  <c r="K350" i="86"/>
  <c r="K349" i="86"/>
  <c r="K348" i="86"/>
  <c r="K347" i="86"/>
  <c r="K346" i="86"/>
  <c r="K345" i="86"/>
  <c r="K344" i="86"/>
  <c r="K343" i="86"/>
  <c r="K342" i="86"/>
  <c r="K341" i="86"/>
  <c r="K340" i="86"/>
  <c r="K339" i="86"/>
  <c r="K338" i="86"/>
  <c r="K337" i="86"/>
  <c r="K336" i="86"/>
  <c r="K335" i="86"/>
  <c r="K334" i="86"/>
  <c r="K333" i="86"/>
  <c r="K332" i="86"/>
  <c r="K331" i="86"/>
  <c r="K330" i="86"/>
  <c r="K329" i="86"/>
  <c r="K328" i="86"/>
  <c r="K327" i="86"/>
  <c r="K326" i="86"/>
  <c r="K325" i="86"/>
  <c r="K324" i="86"/>
  <c r="K323" i="86"/>
  <c r="K322" i="86"/>
  <c r="K321" i="86"/>
  <c r="K320" i="86"/>
  <c r="K319" i="86"/>
  <c r="K318" i="86"/>
  <c r="K317" i="86"/>
  <c r="K316" i="86"/>
  <c r="K315" i="86"/>
  <c r="K314" i="86"/>
  <c r="K313" i="86"/>
  <c r="K312" i="86"/>
  <c r="K311" i="86"/>
  <c r="K310" i="86"/>
  <c r="K309" i="86"/>
  <c r="K308" i="86"/>
  <c r="K307" i="86"/>
  <c r="K306" i="86"/>
  <c r="K305" i="86"/>
  <c r="K304" i="86"/>
  <c r="K303" i="86"/>
  <c r="K302" i="86"/>
  <c r="K301" i="86"/>
  <c r="K300" i="86"/>
  <c r="K299" i="86"/>
  <c r="K298" i="86"/>
  <c r="K297" i="86"/>
  <c r="K296" i="86"/>
  <c r="K295" i="86"/>
  <c r="K294" i="86"/>
  <c r="K293" i="86"/>
  <c r="K292" i="86"/>
  <c r="K291" i="86"/>
  <c r="K290" i="86"/>
  <c r="K289" i="86"/>
  <c r="K288" i="86"/>
  <c r="K287" i="86"/>
  <c r="K286" i="86"/>
  <c r="K285" i="86"/>
  <c r="K284" i="86"/>
  <c r="K283" i="86"/>
  <c r="K282" i="86"/>
  <c r="K281" i="86"/>
  <c r="K280" i="86"/>
  <c r="K279" i="86"/>
  <c r="K278" i="86"/>
  <c r="K277" i="86"/>
  <c r="K276" i="86"/>
  <c r="K275" i="86"/>
  <c r="K274" i="86"/>
  <c r="K273" i="86"/>
  <c r="K272" i="86"/>
  <c r="K271" i="86"/>
  <c r="K270" i="86"/>
  <c r="K269" i="86"/>
  <c r="K268" i="86"/>
  <c r="K267" i="86"/>
  <c r="K266" i="86"/>
  <c r="K265" i="86"/>
  <c r="K264" i="86"/>
  <c r="K263" i="86"/>
  <c r="K262" i="86"/>
  <c r="K261" i="86"/>
  <c r="K260" i="86"/>
  <c r="K259" i="86"/>
  <c r="K258" i="86"/>
  <c r="K257" i="86"/>
  <c r="K256" i="86"/>
  <c r="K255" i="86"/>
  <c r="K254" i="86"/>
  <c r="K253" i="86"/>
  <c r="K252" i="86"/>
  <c r="K251" i="86"/>
  <c r="K250" i="86"/>
  <c r="K249" i="86"/>
  <c r="K248" i="86"/>
  <c r="K247" i="86"/>
  <c r="K246" i="86"/>
  <c r="K245" i="86"/>
  <c r="K244" i="86"/>
  <c r="K243" i="86"/>
  <c r="K242" i="86"/>
  <c r="K241" i="86"/>
  <c r="K240" i="86"/>
  <c r="K239" i="86"/>
  <c r="K238" i="86"/>
  <c r="K237" i="86"/>
  <c r="K236" i="86"/>
  <c r="K235" i="86"/>
  <c r="K234" i="86"/>
  <c r="K233" i="86"/>
  <c r="K232" i="86"/>
  <c r="K231" i="86"/>
  <c r="K230" i="86"/>
  <c r="K229" i="86"/>
  <c r="K228" i="86"/>
  <c r="K227" i="86"/>
  <c r="K226" i="86"/>
  <c r="K225" i="86"/>
  <c r="K224" i="86"/>
  <c r="K223" i="86"/>
  <c r="K222" i="86"/>
  <c r="K221" i="86"/>
  <c r="K220" i="86"/>
  <c r="K219" i="86"/>
  <c r="K218" i="86"/>
  <c r="K217" i="86"/>
  <c r="K216" i="86"/>
  <c r="K215" i="86"/>
  <c r="K214" i="86"/>
  <c r="K213" i="86"/>
  <c r="K212" i="86"/>
  <c r="K211" i="86"/>
  <c r="K210" i="86"/>
  <c r="K209" i="86"/>
  <c r="K208" i="86"/>
  <c r="K207" i="86"/>
  <c r="K206" i="86"/>
  <c r="K205" i="86"/>
  <c r="K204" i="86"/>
  <c r="K203" i="86"/>
  <c r="K202" i="86"/>
  <c r="K201" i="86"/>
  <c r="K200" i="86"/>
  <c r="K199" i="86"/>
  <c r="K198" i="86"/>
  <c r="K197" i="86"/>
  <c r="K196" i="86"/>
  <c r="K195" i="86"/>
  <c r="K194" i="86"/>
  <c r="K193" i="86"/>
  <c r="K192" i="86"/>
  <c r="K191" i="86"/>
  <c r="K190" i="86"/>
  <c r="K189" i="86"/>
  <c r="K188" i="86"/>
  <c r="K187" i="86"/>
  <c r="K186" i="86"/>
  <c r="K185" i="86"/>
  <c r="K184" i="86"/>
  <c r="K183" i="86"/>
  <c r="K182" i="86"/>
  <c r="K181" i="86"/>
  <c r="K180" i="86"/>
  <c r="K179" i="86"/>
  <c r="K178" i="86"/>
  <c r="K177" i="86"/>
  <c r="K176" i="86"/>
  <c r="K175" i="86"/>
  <c r="K174" i="86"/>
  <c r="K173" i="86"/>
  <c r="K172" i="86"/>
  <c r="K171" i="86"/>
  <c r="K170" i="86"/>
  <c r="K169" i="86"/>
  <c r="K168" i="86"/>
  <c r="K167" i="86"/>
  <c r="K166" i="86"/>
  <c r="K165" i="86"/>
  <c r="K164" i="86"/>
  <c r="K163" i="86"/>
  <c r="K162" i="86"/>
  <c r="K161" i="86"/>
  <c r="K160" i="86"/>
  <c r="K159" i="86"/>
  <c r="K158" i="86"/>
  <c r="K157" i="86"/>
  <c r="K156" i="86"/>
  <c r="K155" i="86"/>
  <c r="K154" i="86"/>
  <c r="K153" i="86"/>
  <c r="K152" i="86"/>
  <c r="K151" i="86"/>
  <c r="K150" i="86"/>
  <c r="K149" i="86"/>
  <c r="K148" i="86"/>
  <c r="K147" i="86"/>
  <c r="K146" i="86"/>
  <c r="K145" i="86"/>
  <c r="K144" i="86"/>
  <c r="K143" i="86"/>
  <c r="K142" i="86"/>
  <c r="K141" i="86"/>
  <c r="K140" i="86"/>
  <c r="K139" i="86"/>
  <c r="K138" i="86"/>
  <c r="K137" i="86"/>
  <c r="K136" i="86"/>
  <c r="K135" i="86"/>
  <c r="K134" i="86"/>
  <c r="K133" i="86"/>
  <c r="K132" i="86"/>
  <c r="K131" i="86"/>
  <c r="K130" i="86"/>
  <c r="K129" i="86"/>
  <c r="K128" i="86"/>
  <c r="K127" i="86"/>
  <c r="K126" i="86"/>
  <c r="K125" i="86"/>
  <c r="K124" i="86"/>
  <c r="K123" i="86"/>
  <c r="K122" i="86"/>
  <c r="K121" i="86"/>
  <c r="K120" i="86"/>
  <c r="K119" i="86"/>
  <c r="K118" i="86"/>
  <c r="K117" i="86"/>
  <c r="K116" i="86"/>
  <c r="K115" i="86"/>
  <c r="K114" i="86"/>
  <c r="K113" i="86"/>
  <c r="K112" i="86"/>
  <c r="K111" i="86"/>
  <c r="K110" i="86"/>
  <c r="K109" i="86"/>
  <c r="K108" i="86"/>
  <c r="K107" i="86"/>
  <c r="K106" i="86"/>
  <c r="K105" i="86"/>
  <c r="K104" i="86"/>
  <c r="K103" i="86"/>
  <c r="K102" i="86"/>
  <c r="K101" i="86"/>
  <c r="K100" i="86"/>
  <c r="K99" i="86"/>
  <c r="K98" i="86"/>
  <c r="K97" i="86"/>
  <c r="K96" i="86"/>
  <c r="K95" i="86"/>
  <c r="K94" i="86"/>
  <c r="K93" i="86"/>
  <c r="K92" i="86"/>
  <c r="K91" i="86"/>
  <c r="K90" i="86"/>
  <c r="K89" i="86"/>
  <c r="K88" i="86"/>
  <c r="K87" i="86"/>
  <c r="K86" i="86"/>
  <c r="K85" i="86"/>
  <c r="K84" i="86"/>
  <c r="K83" i="86"/>
  <c r="K82" i="86"/>
  <c r="K81" i="86"/>
  <c r="M81" i="86"/>
  <c r="K80" i="86"/>
  <c r="K79" i="86"/>
  <c r="K78" i="86"/>
  <c r="K77" i="86"/>
  <c r="K76" i="86"/>
  <c r="K75" i="86"/>
  <c r="K74" i="86"/>
  <c r="K73" i="86"/>
  <c r="K72" i="86"/>
  <c r="K71" i="86"/>
  <c r="K70" i="86"/>
  <c r="K69" i="86"/>
  <c r="K68" i="86"/>
  <c r="K67" i="86"/>
  <c r="K66" i="86"/>
  <c r="K65" i="86"/>
  <c r="K64" i="86"/>
  <c r="K63" i="86"/>
  <c r="K62" i="86"/>
  <c r="K61" i="86"/>
  <c r="K60" i="86"/>
  <c r="K59" i="86"/>
  <c r="K58" i="86"/>
  <c r="K57" i="86"/>
  <c r="K56" i="86"/>
  <c r="K55" i="86"/>
  <c r="K54" i="86"/>
  <c r="K53" i="86"/>
  <c r="K52" i="86"/>
  <c r="K51" i="86"/>
  <c r="K50" i="86"/>
  <c r="K49" i="86"/>
  <c r="K48" i="86"/>
  <c r="K47" i="86"/>
  <c r="K46" i="86"/>
  <c r="K45" i="86"/>
  <c r="K44" i="86"/>
  <c r="K43" i="86"/>
  <c r="K42" i="86"/>
  <c r="K41" i="86"/>
  <c r="K40" i="86"/>
  <c r="K39" i="86"/>
  <c r="K38" i="86"/>
  <c r="K37" i="86"/>
  <c r="K36" i="86"/>
  <c r="K35" i="86"/>
  <c r="K34" i="86"/>
  <c r="K33" i="86"/>
  <c r="K32" i="86"/>
  <c r="K31" i="86"/>
  <c r="K30" i="86"/>
  <c r="K29" i="86"/>
  <c r="K28" i="86"/>
  <c r="K27" i="86"/>
  <c r="K26" i="86"/>
  <c r="K25" i="86"/>
  <c r="K24" i="86"/>
  <c r="K23" i="86"/>
  <c r="K22" i="86"/>
  <c r="K21" i="86"/>
  <c r="K20" i="86"/>
  <c r="K19" i="86"/>
  <c r="K18" i="86"/>
  <c r="K17" i="86"/>
  <c r="K16" i="86"/>
  <c r="K15" i="86"/>
  <c r="K14" i="86"/>
  <c r="K13" i="86"/>
  <c r="K12" i="86"/>
  <c r="K11" i="86"/>
  <c r="K10" i="86"/>
  <c r="K9" i="86"/>
  <c r="K8" i="86"/>
  <c r="K7" i="86"/>
  <c r="K6" i="86"/>
  <c r="K5" i="86"/>
  <c r="K4" i="86"/>
  <c r="A1" i="86"/>
  <c r="D1" i="86"/>
  <c r="A81" i="85"/>
  <c r="K14" i="85"/>
  <c r="E9" i="85"/>
  <c r="F16" i="85" s="1"/>
  <c r="E8" i="85"/>
  <c r="B6" i="85"/>
  <c r="B5" i="85"/>
  <c r="B4" i="85"/>
  <c r="D2" i="85"/>
  <c r="J517" i="84"/>
  <c r="I517" i="84"/>
  <c r="H517" i="84"/>
  <c r="G517" i="84"/>
  <c r="F517" i="84"/>
  <c r="K498" i="84"/>
  <c r="K497" i="84"/>
  <c r="K496" i="84"/>
  <c r="K495" i="84"/>
  <c r="K494" i="84"/>
  <c r="K493" i="84"/>
  <c r="K492" i="84"/>
  <c r="K491" i="84"/>
  <c r="K490" i="84"/>
  <c r="K489" i="84"/>
  <c r="K488" i="84"/>
  <c r="K487" i="84"/>
  <c r="K486" i="84"/>
  <c r="K485" i="84"/>
  <c r="K484" i="84"/>
  <c r="K483" i="84"/>
  <c r="K482" i="84"/>
  <c r="K481" i="84"/>
  <c r="K480" i="84"/>
  <c r="K479" i="84"/>
  <c r="K478" i="84"/>
  <c r="K477" i="84"/>
  <c r="K476" i="84"/>
  <c r="K475" i="84"/>
  <c r="K474" i="84"/>
  <c r="K473" i="84"/>
  <c r="K472" i="84"/>
  <c r="K471" i="84"/>
  <c r="K470" i="84"/>
  <c r="K469" i="84"/>
  <c r="K468" i="84"/>
  <c r="K467" i="84"/>
  <c r="K466" i="84"/>
  <c r="K465" i="84"/>
  <c r="K464" i="84"/>
  <c r="K463" i="84"/>
  <c r="K462" i="84"/>
  <c r="K461" i="84"/>
  <c r="K460" i="84"/>
  <c r="K459" i="84"/>
  <c r="K458" i="84"/>
  <c r="K457" i="84"/>
  <c r="K456" i="84"/>
  <c r="K455" i="84"/>
  <c r="K454" i="84"/>
  <c r="K453" i="84"/>
  <c r="K452" i="84"/>
  <c r="K451" i="84"/>
  <c r="K450" i="84"/>
  <c r="K449" i="84"/>
  <c r="K448" i="84"/>
  <c r="K447" i="84"/>
  <c r="K446" i="84"/>
  <c r="K445" i="84"/>
  <c r="K444" i="84"/>
  <c r="K443" i="84"/>
  <c r="K442" i="84"/>
  <c r="K441" i="84"/>
  <c r="K440" i="84"/>
  <c r="K439" i="84"/>
  <c r="K438" i="84"/>
  <c r="K437" i="84"/>
  <c r="K436" i="84"/>
  <c r="K435" i="84"/>
  <c r="K434" i="84"/>
  <c r="K433" i="84"/>
  <c r="K432" i="84"/>
  <c r="K431" i="84"/>
  <c r="K430" i="84"/>
  <c r="K429" i="84"/>
  <c r="K428" i="84"/>
  <c r="K427" i="84"/>
  <c r="K426" i="84"/>
  <c r="K425" i="84"/>
  <c r="K424" i="84"/>
  <c r="K423" i="84"/>
  <c r="K422" i="84"/>
  <c r="K421" i="84"/>
  <c r="K420" i="84"/>
  <c r="K419" i="84"/>
  <c r="K418" i="84"/>
  <c r="K417" i="84"/>
  <c r="K416" i="84"/>
  <c r="K415" i="84"/>
  <c r="K414" i="84"/>
  <c r="K413" i="84"/>
  <c r="K412" i="84"/>
  <c r="K411" i="84"/>
  <c r="K410" i="84"/>
  <c r="K409" i="84"/>
  <c r="K408" i="84"/>
  <c r="K407" i="84"/>
  <c r="K406" i="84"/>
  <c r="K405" i="84"/>
  <c r="K404" i="84"/>
  <c r="K403" i="84"/>
  <c r="K402" i="84"/>
  <c r="K401" i="84"/>
  <c r="K400" i="84"/>
  <c r="K399" i="84"/>
  <c r="K398" i="84"/>
  <c r="K397" i="84"/>
  <c r="K396" i="84"/>
  <c r="K395" i="84"/>
  <c r="K394" i="84"/>
  <c r="K393" i="84"/>
  <c r="K392" i="84"/>
  <c r="K391" i="84"/>
  <c r="K390" i="84"/>
  <c r="K389" i="84"/>
  <c r="K388" i="84"/>
  <c r="K387" i="84"/>
  <c r="K386" i="84"/>
  <c r="K385" i="84"/>
  <c r="K384" i="84"/>
  <c r="K383" i="84"/>
  <c r="K382" i="84"/>
  <c r="K381" i="84"/>
  <c r="K380" i="84"/>
  <c r="K379" i="84"/>
  <c r="K378" i="84"/>
  <c r="K377" i="84"/>
  <c r="K376" i="84"/>
  <c r="K375" i="84"/>
  <c r="K374" i="84"/>
  <c r="K373" i="84"/>
  <c r="K372" i="84"/>
  <c r="K371" i="84"/>
  <c r="K370" i="84"/>
  <c r="K369" i="84"/>
  <c r="K368" i="84"/>
  <c r="K367" i="84"/>
  <c r="K366" i="84"/>
  <c r="K365" i="84"/>
  <c r="K364" i="84"/>
  <c r="K363" i="84"/>
  <c r="K362" i="84"/>
  <c r="K361" i="84"/>
  <c r="K360" i="84"/>
  <c r="K359" i="84"/>
  <c r="K358" i="84"/>
  <c r="K357" i="84"/>
  <c r="K356" i="84"/>
  <c r="K355" i="84"/>
  <c r="K354" i="84"/>
  <c r="K353" i="84"/>
  <c r="K352" i="84"/>
  <c r="K351" i="84"/>
  <c r="K350" i="84"/>
  <c r="K349" i="84"/>
  <c r="K348" i="84"/>
  <c r="K347" i="84"/>
  <c r="K346" i="84"/>
  <c r="K345" i="84"/>
  <c r="K344" i="84"/>
  <c r="K343" i="84"/>
  <c r="K342" i="84"/>
  <c r="K341" i="84"/>
  <c r="K340" i="84"/>
  <c r="K339" i="84"/>
  <c r="K338" i="84"/>
  <c r="K337" i="84"/>
  <c r="K336" i="84"/>
  <c r="K335" i="84"/>
  <c r="K334" i="84"/>
  <c r="K333" i="84"/>
  <c r="K332" i="84"/>
  <c r="K331" i="84"/>
  <c r="K330" i="84"/>
  <c r="K329" i="84"/>
  <c r="K328" i="84"/>
  <c r="K327" i="84"/>
  <c r="K326" i="84"/>
  <c r="K325" i="84"/>
  <c r="K324" i="84"/>
  <c r="K323" i="84"/>
  <c r="K322" i="84"/>
  <c r="K321" i="84"/>
  <c r="K320" i="84"/>
  <c r="K319" i="84"/>
  <c r="K318" i="84"/>
  <c r="K317" i="84"/>
  <c r="K316" i="84"/>
  <c r="K315" i="84"/>
  <c r="K314" i="84"/>
  <c r="K313" i="84"/>
  <c r="K312" i="84"/>
  <c r="K311" i="84"/>
  <c r="K310" i="84"/>
  <c r="K309" i="84"/>
  <c r="K308" i="84"/>
  <c r="K307" i="84"/>
  <c r="K306" i="84"/>
  <c r="K305" i="84"/>
  <c r="K304" i="84"/>
  <c r="K303" i="84"/>
  <c r="K302" i="84"/>
  <c r="K301" i="84"/>
  <c r="K300" i="84"/>
  <c r="K299" i="84"/>
  <c r="K298" i="84"/>
  <c r="K297" i="84"/>
  <c r="K296" i="84"/>
  <c r="K295" i="84"/>
  <c r="K294" i="84"/>
  <c r="K293" i="84"/>
  <c r="K292" i="84"/>
  <c r="K291" i="84"/>
  <c r="K290" i="84"/>
  <c r="K289" i="84"/>
  <c r="K288" i="84"/>
  <c r="K287" i="84"/>
  <c r="K286" i="84"/>
  <c r="K285" i="84"/>
  <c r="K284" i="84"/>
  <c r="K283" i="84"/>
  <c r="K282" i="84"/>
  <c r="K281" i="84"/>
  <c r="K280" i="84"/>
  <c r="K279" i="84"/>
  <c r="K278" i="84"/>
  <c r="K277" i="84"/>
  <c r="K276" i="84"/>
  <c r="K275" i="84"/>
  <c r="K274" i="84"/>
  <c r="K273" i="84"/>
  <c r="K272" i="84"/>
  <c r="K271" i="84"/>
  <c r="K270" i="84"/>
  <c r="K269" i="84"/>
  <c r="K268" i="84"/>
  <c r="K267" i="84"/>
  <c r="K266" i="84"/>
  <c r="K265" i="84"/>
  <c r="K264" i="84"/>
  <c r="K263" i="84"/>
  <c r="K262" i="84"/>
  <c r="K261" i="84"/>
  <c r="K260" i="84"/>
  <c r="K259" i="84"/>
  <c r="K258" i="84"/>
  <c r="K257" i="84"/>
  <c r="K256" i="84"/>
  <c r="K255" i="84"/>
  <c r="K254" i="84"/>
  <c r="K253" i="84"/>
  <c r="K252" i="84"/>
  <c r="K251" i="84"/>
  <c r="K250" i="84"/>
  <c r="K249" i="84"/>
  <c r="K248" i="84"/>
  <c r="K247" i="84"/>
  <c r="K246" i="84"/>
  <c r="K245" i="84"/>
  <c r="K244" i="84"/>
  <c r="K243" i="84"/>
  <c r="K242" i="84"/>
  <c r="K241" i="84"/>
  <c r="K240" i="84"/>
  <c r="K239" i="84"/>
  <c r="K238" i="84"/>
  <c r="K237" i="84"/>
  <c r="K236" i="84"/>
  <c r="K235" i="84"/>
  <c r="K234" i="84"/>
  <c r="K233" i="84"/>
  <c r="K232" i="84"/>
  <c r="K231" i="84"/>
  <c r="K230" i="84"/>
  <c r="K229" i="84"/>
  <c r="K228" i="84"/>
  <c r="K227" i="84"/>
  <c r="K226" i="84"/>
  <c r="K225" i="84"/>
  <c r="K224" i="84"/>
  <c r="K223" i="84"/>
  <c r="K222" i="84"/>
  <c r="K221" i="84"/>
  <c r="K220" i="84"/>
  <c r="K219" i="84"/>
  <c r="K218" i="84"/>
  <c r="K217" i="84"/>
  <c r="K216" i="84"/>
  <c r="K215" i="84"/>
  <c r="K214" i="84"/>
  <c r="K213" i="84"/>
  <c r="K212" i="84"/>
  <c r="K211" i="84"/>
  <c r="K210" i="84"/>
  <c r="K209" i="84"/>
  <c r="K208" i="84"/>
  <c r="K207" i="84"/>
  <c r="K206" i="84"/>
  <c r="K205" i="84"/>
  <c r="K204" i="84"/>
  <c r="K203" i="84"/>
  <c r="K202" i="84"/>
  <c r="K201" i="84"/>
  <c r="K200" i="84"/>
  <c r="K199" i="84"/>
  <c r="K198" i="84"/>
  <c r="K197" i="84"/>
  <c r="K196" i="84"/>
  <c r="K195" i="84"/>
  <c r="K194" i="84"/>
  <c r="K193" i="84"/>
  <c r="K192" i="84"/>
  <c r="K191" i="84"/>
  <c r="K190" i="84"/>
  <c r="K189" i="84"/>
  <c r="K188" i="84"/>
  <c r="K187" i="84"/>
  <c r="K186" i="84"/>
  <c r="K185" i="84"/>
  <c r="K184" i="84"/>
  <c r="K183" i="84"/>
  <c r="K182" i="84"/>
  <c r="K181" i="84"/>
  <c r="K180" i="84"/>
  <c r="K179" i="84"/>
  <c r="K178" i="84"/>
  <c r="K177" i="84"/>
  <c r="K176" i="84"/>
  <c r="K175" i="84"/>
  <c r="K174" i="84"/>
  <c r="K173" i="84"/>
  <c r="K172" i="84"/>
  <c r="K171" i="84"/>
  <c r="K170" i="84"/>
  <c r="K169" i="84"/>
  <c r="K168" i="84"/>
  <c r="K167" i="84"/>
  <c r="K166" i="84"/>
  <c r="K165" i="84"/>
  <c r="K164" i="84"/>
  <c r="K163" i="84"/>
  <c r="K162" i="84"/>
  <c r="K161" i="84"/>
  <c r="K160" i="84"/>
  <c r="K159" i="84"/>
  <c r="K158" i="84"/>
  <c r="K157" i="84"/>
  <c r="K156" i="84"/>
  <c r="K155" i="84"/>
  <c r="K154" i="84"/>
  <c r="K153" i="84"/>
  <c r="K152" i="84"/>
  <c r="K151" i="84"/>
  <c r="K150" i="84"/>
  <c r="K149" i="84"/>
  <c r="K148" i="84"/>
  <c r="K147" i="84"/>
  <c r="K146" i="84"/>
  <c r="K145" i="84"/>
  <c r="K144" i="84"/>
  <c r="K143" i="84"/>
  <c r="K142" i="84"/>
  <c r="K141" i="84"/>
  <c r="K140" i="84"/>
  <c r="K139" i="84"/>
  <c r="K138" i="84"/>
  <c r="K137" i="84"/>
  <c r="K136" i="84"/>
  <c r="K135" i="84"/>
  <c r="K134" i="84"/>
  <c r="K133" i="84"/>
  <c r="K132" i="84"/>
  <c r="K131" i="84"/>
  <c r="K130" i="84"/>
  <c r="K129" i="84"/>
  <c r="K128" i="84"/>
  <c r="K127" i="84"/>
  <c r="K126" i="84"/>
  <c r="K125" i="84"/>
  <c r="K124" i="84"/>
  <c r="K123" i="84"/>
  <c r="K122" i="84"/>
  <c r="K121" i="84"/>
  <c r="K120" i="84"/>
  <c r="K119" i="84"/>
  <c r="K118" i="84"/>
  <c r="K117" i="84"/>
  <c r="K116" i="84"/>
  <c r="K115" i="84"/>
  <c r="K114" i="84"/>
  <c r="K113" i="84"/>
  <c r="K112" i="84"/>
  <c r="K111" i="84"/>
  <c r="K110" i="84"/>
  <c r="K109" i="84"/>
  <c r="K108" i="84"/>
  <c r="K107" i="84"/>
  <c r="K106" i="84"/>
  <c r="K105" i="84"/>
  <c r="K104" i="84"/>
  <c r="K103" i="84"/>
  <c r="K102" i="84"/>
  <c r="K101" i="84"/>
  <c r="K100" i="84"/>
  <c r="K99" i="84"/>
  <c r="K98" i="84"/>
  <c r="K97" i="84"/>
  <c r="K96" i="84"/>
  <c r="K95" i="84"/>
  <c r="K94" i="84"/>
  <c r="K93" i="84"/>
  <c r="K92" i="84"/>
  <c r="K91" i="84"/>
  <c r="K90" i="84"/>
  <c r="K89" i="84"/>
  <c r="K88" i="84"/>
  <c r="K87" i="84"/>
  <c r="K86" i="84"/>
  <c r="K85" i="84"/>
  <c r="K84" i="84"/>
  <c r="K83" i="84"/>
  <c r="K82" i="84"/>
  <c r="K81" i="84"/>
  <c r="K80" i="84"/>
  <c r="K79" i="84"/>
  <c r="K78" i="84"/>
  <c r="K77" i="84"/>
  <c r="K76" i="84"/>
  <c r="K75" i="84"/>
  <c r="K74" i="84"/>
  <c r="K73" i="84"/>
  <c r="K72" i="84"/>
  <c r="K71" i="84"/>
  <c r="K70" i="84"/>
  <c r="K69" i="84"/>
  <c r="K68" i="84"/>
  <c r="K67" i="84"/>
  <c r="K66" i="84"/>
  <c r="K65" i="84"/>
  <c r="K64" i="84"/>
  <c r="K63" i="84"/>
  <c r="K62" i="84"/>
  <c r="K61" i="84"/>
  <c r="K60" i="84"/>
  <c r="K59" i="84"/>
  <c r="K58" i="84"/>
  <c r="K57" i="84"/>
  <c r="K56" i="84"/>
  <c r="K55" i="84"/>
  <c r="K54" i="84"/>
  <c r="K53" i="84"/>
  <c r="K52" i="84"/>
  <c r="K51" i="84"/>
  <c r="K50" i="84"/>
  <c r="K49" i="84"/>
  <c r="K48" i="84"/>
  <c r="K47" i="84"/>
  <c r="K46" i="84"/>
  <c r="K45" i="84"/>
  <c r="K44" i="84"/>
  <c r="K43" i="84"/>
  <c r="K42" i="84"/>
  <c r="K41" i="84"/>
  <c r="K40" i="84"/>
  <c r="K39" i="84"/>
  <c r="K38" i="84"/>
  <c r="K37" i="84"/>
  <c r="K36" i="84"/>
  <c r="K35" i="84"/>
  <c r="K34" i="84"/>
  <c r="K33" i="84"/>
  <c r="K32" i="84"/>
  <c r="K31" i="84"/>
  <c r="K30" i="84"/>
  <c r="K29" i="84"/>
  <c r="K28" i="84"/>
  <c r="K27" i="84"/>
  <c r="K26" i="84"/>
  <c r="K25" i="84"/>
  <c r="K24" i="84"/>
  <c r="K23" i="84"/>
  <c r="K22" i="84"/>
  <c r="K21" i="84"/>
  <c r="K20" i="84"/>
  <c r="K19" i="84"/>
  <c r="K18" i="84"/>
  <c r="K17" i="84"/>
  <c r="K16" i="84"/>
  <c r="K15" i="84"/>
  <c r="K14" i="84"/>
  <c r="K13" i="84"/>
  <c r="K12" i="84"/>
  <c r="K11" i="84"/>
  <c r="K10" i="84"/>
  <c r="K9" i="84"/>
  <c r="K8" i="84"/>
  <c r="K7" i="84"/>
  <c r="K6" i="84"/>
  <c r="K5" i="84"/>
  <c r="K4" i="84"/>
  <c r="A1" i="84"/>
  <c r="D2" i="84"/>
  <c r="D1" i="84"/>
  <c r="A81" i="83"/>
  <c r="K14" i="83"/>
  <c r="E9" i="83"/>
  <c r="H11" i="83" s="1"/>
  <c r="E8" i="83"/>
  <c r="B6" i="83"/>
  <c r="B5" i="83"/>
  <c r="B4" i="83"/>
  <c r="D2" i="83"/>
  <c r="J517" i="82"/>
  <c r="I517" i="82"/>
  <c r="H517" i="82"/>
  <c r="G517" i="82"/>
  <c r="F517" i="82"/>
  <c r="C534" i="82"/>
  <c r="J512" i="82"/>
  <c r="C532" i="82"/>
  <c r="I532" i="82"/>
  <c r="J511" i="82"/>
  <c r="J508" i="82"/>
  <c r="C528" i="82"/>
  <c r="J507" i="82"/>
  <c r="J504" i="82"/>
  <c r="C524" i="82"/>
  <c r="I524" i="82"/>
  <c r="J503" i="82"/>
  <c r="J502" i="82"/>
  <c r="K498" i="82"/>
  <c r="K497" i="82"/>
  <c r="K496" i="82"/>
  <c r="K495" i="82"/>
  <c r="K494" i="82"/>
  <c r="K493" i="82"/>
  <c r="K492" i="82"/>
  <c r="K491" i="82"/>
  <c r="K490" i="82"/>
  <c r="K489" i="82"/>
  <c r="K488" i="82"/>
  <c r="K487" i="82"/>
  <c r="K486" i="82"/>
  <c r="K485" i="82"/>
  <c r="K484" i="82"/>
  <c r="K483" i="82"/>
  <c r="K482" i="82"/>
  <c r="K481" i="82"/>
  <c r="K480" i="82"/>
  <c r="K479" i="82"/>
  <c r="K478" i="82"/>
  <c r="K477" i="82"/>
  <c r="K476" i="82"/>
  <c r="K475" i="82"/>
  <c r="K474" i="82"/>
  <c r="K473" i="82"/>
  <c r="K472" i="82"/>
  <c r="K471" i="82"/>
  <c r="K470" i="82"/>
  <c r="K469" i="82"/>
  <c r="K468" i="82"/>
  <c r="K467" i="82"/>
  <c r="K466" i="82"/>
  <c r="K465" i="82"/>
  <c r="K464" i="82"/>
  <c r="K463" i="82"/>
  <c r="K462" i="82"/>
  <c r="K461" i="82"/>
  <c r="K460" i="82"/>
  <c r="K459" i="82"/>
  <c r="K458" i="82"/>
  <c r="K457" i="82"/>
  <c r="K456" i="82"/>
  <c r="K455" i="82"/>
  <c r="K454" i="82"/>
  <c r="K453" i="82"/>
  <c r="K452" i="82"/>
  <c r="K451" i="82"/>
  <c r="K450" i="82"/>
  <c r="K449" i="82"/>
  <c r="K448" i="82"/>
  <c r="K447" i="82"/>
  <c r="K446" i="82"/>
  <c r="K445" i="82"/>
  <c r="K444" i="82"/>
  <c r="K443" i="82"/>
  <c r="K442" i="82"/>
  <c r="K441" i="82"/>
  <c r="K440" i="82"/>
  <c r="K439" i="82"/>
  <c r="K438" i="82"/>
  <c r="K437" i="82"/>
  <c r="K436" i="82"/>
  <c r="K435" i="82"/>
  <c r="K434" i="82"/>
  <c r="K433" i="82"/>
  <c r="K432" i="82"/>
  <c r="K431" i="82"/>
  <c r="K430" i="82"/>
  <c r="K429" i="82"/>
  <c r="K428" i="82"/>
  <c r="K427" i="82"/>
  <c r="K426" i="82"/>
  <c r="K425" i="82"/>
  <c r="K424" i="82"/>
  <c r="K423" i="82"/>
  <c r="K422" i="82"/>
  <c r="K421" i="82"/>
  <c r="K420" i="82"/>
  <c r="K419" i="82"/>
  <c r="K418" i="82"/>
  <c r="K417" i="82"/>
  <c r="K416" i="82"/>
  <c r="K415" i="82"/>
  <c r="K414" i="82"/>
  <c r="K413" i="82"/>
  <c r="K412" i="82"/>
  <c r="K411" i="82"/>
  <c r="K410" i="82"/>
  <c r="K409" i="82"/>
  <c r="K408" i="82"/>
  <c r="K407" i="82"/>
  <c r="K406" i="82"/>
  <c r="K405" i="82"/>
  <c r="K404" i="82"/>
  <c r="K403" i="82"/>
  <c r="K402" i="82"/>
  <c r="K401" i="82"/>
  <c r="K400" i="82"/>
  <c r="K399" i="82"/>
  <c r="K398" i="82"/>
  <c r="K397" i="82"/>
  <c r="K396" i="82"/>
  <c r="K395" i="82"/>
  <c r="K394" i="82"/>
  <c r="K393" i="82"/>
  <c r="K392" i="82"/>
  <c r="K391" i="82"/>
  <c r="M391" i="82"/>
  <c r="K390" i="82"/>
  <c r="K389" i="82"/>
  <c r="K388" i="82"/>
  <c r="K387" i="82"/>
  <c r="K386" i="82"/>
  <c r="K385" i="82"/>
  <c r="K384" i="82"/>
  <c r="K383" i="82"/>
  <c r="K382" i="82"/>
  <c r="K381" i="82"/>
  <c r="K380" i="82"/>
  <c r="K379" i="82"/>
  <c r="K378" i="82"/>
  <c r="K377" i="82"/>
  <c r="K376" i="82"/>
  <c r="K375" i="82"/>
  <c r="K374" i="82"/>
  <c r="K373" i="82"/>
  <c r="K372" i="82"/>
  <c r="K371" i="82"/>
  <c r="M371" i="82"/>
  <c r="K370" i="82"/>
  <c r="K369" i="82"/>
  <c r="K368" i="82"/>
  <c r="K367" i="82"/>
  <c r="K366" i="82"/>
  <c r="K365" i="82"/>
  <c r="K364" i="82"/>
  <c r="K363" i="82"/>
  <c r="M363" i="82"/>
  <c r="K362" i="82"/>
  <c r="K361" i="82"/>
  <c r="K360" i="82"/>
  <c r="K359" i="82"/>
  <c r="K358" i="82"/>
  <c r="K357" i="82"/>
  <c r="K356" i="82"/>
  <c r="K355" i="82"/>
  <c r="K354" i="82"/>
  <c r="K353" i="82"/>
  <c r="K352" i="82"/>
  <c r="K351" i="82"/>
  <c r="K350" i="82"/>
  <c r="K349" i="82"/>
  <c r="K348" i="82"/>
  <c r="K347" i="82"/>
  <c r="K346" i="82"/>
  <c r="K345" i="82"/>
  <c r="K344" i="82"/>
  <c r="K343" i="82"/>
  <c r="K342" i="82"/>
  <c r="K341" i="82"/>
  <c r="K340" i="82"/>
  <c r="K339" i="82"/>
  <c r="K338" i="82"/>
  <c r="K337" i="82"/>
  <c r="K336" i="82"/>
  <c r="K335" i="82"/>
  <c r="K334" i="82"/>
  <c r="K333" i="82"/>
  <c r="K332" i="82"/>
  <c r="K331" i="82"/>
  <c r="K330" i="82"/>
  <c r="K329" i="82"/>
  <c r="K328" i="82"/>
  <c r="K327" i="82"/>
  <c r="K326" i="82"/>
  <c r="K325" i="82"/>
  <c r="K324" i="82"/>
  <c r="K323" i="82"/>
  <c r="M323" i="82"/>
  <c r="K322" i="82"/>
  <c r="K321" i="82"/>
  <c r="K320" i="82"/>
  <c r="K319" i="82"/>
  <c r="K318" i="82"/>
  <c r="K317" i="82"/>
  <c r="K316" i="82"/>
  <c r="K315" i="82"/>
  <c r="K314" i="82"/>
  <c r="K313" i="82"/>
  <c r="K312" i="82"/>
  <c r="K311" i="82"/>
  <c r="M311" i="82"/>
  <c r="K310" i="82"/>
  <c r="K309" i="82"/>
  <c r="K308" i="82"/>
  <c r="K307" i="82"/>
  <c r="K306" i="82"/>
  <c r="K305" i="82"/>
  <c r="K304" i="82"/>
  <c r="K303" i="82"/>
  <c r="K302" i="82"/>
  <c r="K301" i="82"/>
  <c r="K300" i="82"/>
  <c r="K299" i="82"/>
  <c r="M299" i="82"/>
  <c r="K298" i="82"/>
  <c r="K297" i="82"/>
  <c r="K296" i="82"/>
  <c r="K295" i="82"/>
  <c r="K294" i="82"/>
  <c r="K293" i="82"/>
  <c r="K292" i="82"/>
  <c r="K291" i="82"/>
  <c r="K290" i="82"/>
  <c r="K289" i="82"/>
  <c r="K288" i="82"/>
  <c r="K287" i="82"/>
  <c r="K286" i="82"/>
  <c r="K285" i="82"/>
  <c r="K284" i="82"/>
  <c r="K283" i="82"/>
  <c r="K282" i="82"/>
  <c r="K281" i="82"/>
  <c r="K280" i="82"/>
  <c r="K279" i="82"/>
  <c r="M279" i="82"/>
  <c r="K278" i="82"/>
  <c r="K277" i="82"/>
  <c r="K276" i="82"/>
  <c r="K275" i="82"/>
  <c r="K274" i="82"/>
  <c r="K273" i="82"/>
  <c r="K272" i="82"/>
  <c r="K271" i="82"/>
  <c r="K270" i="82"/>
  <c r="K269" i="82"/>
  <c r="K268" i="82"/>
  <c r="K267" i="82"/>
  <c r="K266" i="82"/>
  <c r="K265" i="82"/>
  <c r="K264" i="82"/>
  <c r="K263" i="82"/>
  <c r="M263" i="82"/>
  <c r="K262" i="82"/>
  <c r="K261" i="82"/>
  <c r="K260" i="82"/>
  <c r="K259" i="82"/>
  <c r="K258" i="82"/>
  <c r="K257" i="82"/>
  <c r="K256" i="82"/>
  <c r="K255" i="82"/>
  <c r="K254" i="82"/>
  <c r="K253" i="82"/>
  <c r="K252" i="82"/>
  <c r="K251" i="82"/>
  <c r="M251" i="82"/>
  <c r="K250" i="82"/>
  <c r="K249" i="82"/>
  <c r="K248" i="82"/>
  <c r="K247" i="82"/>
  <c r="M247" i="82"/>
  <c r="K246" i="82"/>
  <c r="K245" i="82"/>
  <c r="K244" i="82"/>
  <c r="K243" i="82"/>
  <c r="M243" i="82"/>
  <c r="K242" i="82"/>
  <c r="K241" i="82"/>
  <c r="K240" i="82"/>
  <c r="K239" i="82"/>
  <c r="K238" i="82"/>
  <c r="K237" i="82"/>
  <c r="K236" i="82"/>
  <c r="K235" i="82"/>
  <c r="K234" i="82"/>
  <c r="K233" i="82"/>
  <c r="K232" i="82"/>
  <c r="K231" i="82"/>
  <c r="M231" i="82"/>
  <c r="K230" i="82"/>
  <c r="K229" i="82"/>
  <c r="K228" i="82"/>
  <c r="K227" i="82"/>
  <c r="K226" i="82"/>
  <c r="K225" i="82"/>
  <c r="K224" i="82"/>
  <c r="K223" i="82"/>
  <c r="K222" i="82"/>
  <c r="K221" i="82"/>
  <c r="K220" i="82"/>
  <c r="K219" i="82"/>
  <c r="K218" i="82"/>
  <c r="K217" i="82"/>
  <c r="K216" i="82"/>
  <c r="K215" i="82"/>
  <c r="M215" i="82"/>
  <c r="K214" i="82"/>
  <c r="K213" i="82"/>
  <c r="K212" i="82"/>
  <c r="K211" i="82"/>
  <c r="K210" i="82"/>
  <c r="K209" i="82"/>
  <c r="K208" i="82"/>
  <c r="K207" i="82"/>
  <c r="K206" i="82"/>
  <c r="K205" i="82"/>
  <c r="K204" i="82"/>
  <c r="K203" i="82"/>
  <c r="K202" i="82"/>
  <c r="K201" i="82"/>
  <c r="K200" i="82"/>
  <c r="K199" i="82"/>
  <c r="K198" i="82"/>
  <c r="K197" i="82"/>
  <c r="K196" i="82"/>
  <c r="K195" i="82"/>
  <c r="M195" i="82"/>
  <c r="K194" i="82"/>
  <c r="K193" i="82"/>
  <c r="K192" i="82"/>
  <c r="K191" i="82"/>
  <c r="K190" i="82"/>
  <c r="K189" i="82"/>
  <c r="K188" i="82"/>
  <c r="K187" i="82"/>
  <c r="K186" i="82"/>
  <c r="K185" i="82"/>
  <c r="K184" i="82"/>
  <c r="K183" i="82"/>
  <c r="M183" i="82"/>
  <c r="K182" i="82"/>
  <c r="K181" i="82"/>
  <c r="K180" i="82"/>
  <c r="K179" i="82"/>
  <c r="K178" i="82"/>
  <c r="K177" i="82"/>
  <c r="K176" i="82"/>
  <c r="K175" i="82"/>
  <c r="K174" i="82"/>
  <c r="K173" i="82"/>
  <c r="K172" i="82"/>
  <c r="K171" i="82"/>
  <c r="M171" i="82"/>
  <c r="K170" i="82"/>
  <c r="K169" i="82"/>
  <c r="K168" i="82"/>
  <c r="K167" i="82"/>
  <c r="M167" i="82"/>
  <c r="K166" i="82"/>
  <c r="K165" i="82"/>
  <c r="K164" i="82"/>
  <c r="K163" i="82"/>
  <c r="K162" i="82"/>
  <c r="K161" i="82"/>
  <c r="K160" i="82"/>
  <c r="K159" i="82"/>
  <c r="K158" i="82"/>
  <c r="K157" i="82"/>
  <c r="K156" i="82"/>
  <c r="K155" i="82"/>
  <c r="K154" i="82"/>
  <c r="K153" i="82"/>
  <c r="K152" i="82"/>
  <c r="K151" i="82"/>
  <c r="K150" i="82"/>
  <c r="K149" i="82"/>
  <c r="K148" i="82"/>
  <c r="K147" i="82"/>
  <c r="K146" i="82"/>
  <c r="K145" i="82"/>
  <c r="K144" i="82"/>
  <c r="K143" i="82"/>
  <c r="M143" i="82"/>
  <c r="K142" i="82"/>
  <c r="K141" i="82"/>
  <c r="K140" i="82"/>
  <c r="K139" i="82"/>
  <c r="M139" i="82"/>
  <c r="K138" i="82"/>
  <c r="K137" i="82"/>
  <c r="K136" i="82"/>
  <c r="K135" i="82"/>
  <c r="K134" i="82"/>
  <c r="K133" i="82"/>
  <c r="K132" i="82"/>
  <c r="K131" i="82"/>
  <c r="K130" i="82"/>
  <c r="K129" i="82"/>
  <c r="K128" i="82"/>
  <c r="K127" i="82"/>
  <c r="M127" i="82"/>
  <c r="K126" i="82"/>
  <c r="K125" i="82"/>
  <c r="K124" i="82"/>
  <c r="K123" i="82"/>
  <c r="K122" i="82"/>
  <c r="K121" i="82"/>
  <c r="K120" i="82"/>
  <c r="K119" i="82"/>
  <c r="M119" i="82"/>
  <c r="K118" i="82"/>
  <c r="K117" i="82"/>
  <c r="K116" i="82"/>
  <c r="K115" i="82"/>
  <c r="K114" i="82"/>
  <c r="K113" i="82"/>
  <c r="K112" i="82"/>
  <c r="K111" i="82"/>
  <c r="M111" i="82"/>
  <c r="K110" i="82"/>
  <c r="K109" i="82"/>
  <c r="K108" i="82"/>
  <c r="K107" i="82"/>
  <c r="M107" i="82"/>
  <c r="K106" i="82"/>
  <c r="K105" i="82"/>
  <c r="K104" i="82"/>
  <c r="K103" i="82"/>
  <c r="K102" i="82"/>
  <c r="K101" i="82"/>
  <c r="K100" i="82"/>
  <c r="K99" i="82"/>
  <c r="K98" i="82"/>
  <c r="K97" i="82"/>
  <c r="K96" i="82"/>
  <c r="K95" i="82"/>
  <c r="M95" i="82"/>
  <c r="K94" i="82"/>
  <c r="K93" i="82"/>
  <c r="K92" i="82"/>
  <c r="K91" i="82"/>
  <c r="K90" i="82"/>
  <c r="K89" i="82"/>
  <c r="K88" i="82"/>
  <c r="K87" i="82"/>
  <c r="M87" i="82"/>
  <c r="K86" i="82"/>
  <c r="K85" i="82"/>
  <c r="K84" i="82"/>
  <c r="K83" i="82"/>
  <c r="K82" i="82"/>
  <c r="K81" i="82"/>
  <c r="K80" i="82"/>
  <c r="K79" i="82"/>
  <c r="M79" i="82"/>
  <c r="K78" i="82"/>
  <c r="K77" i="82"/>
  <c r="K76" i="82"/>
  <c r="K75" i="82"/>
  <c r="K74" i="82"/>
  <c r="K73" i="82"/>
  <c r="K72" i="82"/>
  <c r="K71" i="82"/>
  <c r="K70" i="82"/>
  <c r="K69" i="82"/>
  <c r="K68" i="82"/>
  <c r="K67" i="82"/>
  <c r="K66" i="82"/>
  <c r="K65" i="82"/>
  <c r="K64" i="82"/>
  <c r="K63" i="82"/>
  <c r="M63" i="82"/>
  <c r="K62" i="82"/>
  <c r="K61" i="82"/>
  <c r="K60" i="82"/>
  <c r="K59" i="82"/>
  <c r="M59" i="82"/>
  <c r="K58" i="82"/>
  <c r="K57" i="82"/>
  <c r="K56" i="82"/>
  <c r="K55" i="82"/>
  <c r="M55" i="82"/>
  <c r="K54" i="82"/>
  <c r="K53" i="82"/>
  <c r="K52" i="82"/>
  <c r="K51" i="82"/>
  <c r="K50" i="82"/>
  <c r="K49" i="82"/>
  <c r="K48" i="82"/>
  <c r="K47" i="82"/>
  <c r="K46" i="82"/>
  <c r="K45" i="82"/>
  <c r="K44" i="82"/>
  <c r="K43" i="82"/>
  <c r="K42" i="82"/>
  <c r="K41" i="82"/>
  <c r="K40" i="82"/>
  <c r="K39" i="82"/>
  <c r="M39" i="82"/>
  <c r="K38" i="82"/>
  <c r="K37" i="82"/>
  <c r="K36" i="82"/>
  <c r="K35" i="82"/>
  <c r="K34" i="82"/>
  <c r="K33" i="82"/>
  <c r="K32" i="82"/>
  <c r="K31" i="82"/>
  <c r="M31" i="82"/>
  <c r="K30" i="82"/>
  <c r="K29" i="82"/>
  <c r="K28" i="82"/>
  <c r="K27" i="82"/>
  <c r="K26" i="82"/>
  <c r="K25" i="82"/>
  <c r="K24" i="82"/>
  <c r="K23" i="82"/>
  <c r="M23" i="82"/>
  <c r="K22" i="82"/>
  <c r="K21" i="82"/>
  <c r="K20" i="82"/>
  <c r="K19" i="82"/>
  <c r="K18" i="82"/>
  <c r="K17" i="82"/>
  <c r="K16" i="82"/>
  <c r="K15" i="82"/>
  <c r="K14" i="82"/>
  <c r="K13" i="82"/>
  <c r="K12" i="82"/>
  <c r="K11" i="82"/>
  <c r="M11" i="82"/>
  <c r="K10" i="82"/>
  <c r="K9" i="82"/>
  <c r="K8" i="82"/>
  <c r="K7" i="82"/>
  <c r="K6" i="82"/>
  <c r="K5" i="82"/>
  <c r="K4" i="82"/>
  <c r="A1" i="82"/>
  <c r="D2" i="82"/>
  <c r="D1" i="82"/>
  <c r="F81" i="81"/>
  <c r="A81" i="81"/>
  <c r="K14" i="81"/>
  <c r="E9" i="81"/>
  <c r="F16" i="81" s="1"/>
  <c r="E8" i="81"/>
  <c r="B6" i="81"/>
  <c r="B5" i="81"/>
  <c r="B4" i="81"/>
  <c r="D2" i="81"/>
  <c r="J517" i="80"/>
  <c r="I517" i="80"/>
  <c r="H517" i="80"/>
  <c r="G517" i="80"/>
  <c r="F517" i="80"/>
  <c r="J514" i="80"/>
  <c r="I503" i="80"/>
  <c r="I501" i="80"/>
  <c r="K498" i="80"/>
  <c r="K497" i="80"/>
  <c r="K496" i="80"/>
  <c r="K495" i="80"/>
  <c r="K494" i="80"/>
  <c r="K493" i="80"/>
  <c r="K492" i="80"/>
  <c r="K491" i="80"/>
  <c r="K490" i="80"/>
  <c r="K489" i="80"/>
  <c r="K488" i="80"/>
  <c r="K487" i="80"/>
  <c r="K486" i="80"/>
  <c r="K485" i="80"/>
  <c r="K484" i="80"/>
  <c r="K483" i="80"/>
  <c r="K482" i="80"/>
  <c r="K481" i="80"/>
  <c r="K480" i="80"/>
  <c r="K479" i="80"/>
  <c r="K478" i="80"/>
  <c r="K477" i="80"/>
  <c r="K476" i="80"/>
  <c r="K475" i="80"/>
  <c r="K474" i="80"/>
  <c r="K473" i="80"/>
  <c r="K472" i="80"/>
  <c r="K471" i="80"/>
  <c r="K470" i="80"/>
  <c r="K469" i="80"/>
  <c r="K468" i="80"/>
  <c r="K467" i="80"/>
  <c r="K466" i="80"/>
  <c r="K465" i="80"/>
  <c r="K464" i="80"/>
  <c r="K463" i="80"/>
  <c r="K462" i="80"/>
  <c r="K461" i="80"/>
  <c r="K460" i="80"/>
  <c r="K459" i="80"/>
  <c r="K458" i="80"/>
  <c r="K457" i="80"/>
  <c r="K456" i="80"/>
  <c r="K455" i="80"/>
  <c r="K454" i="80"/>
  <c r="K453" i="80"/>
  <c r="K452" i="80"/>
  <c r="K451" i="80"/>
  <c r="K450" i="80"/>
  <c r="K449" i="80"/>
  <c r="K448" i="80"/>
  <c r="K447" i="80"/>
  <c r="K446" i="80"/>
  <c r="K445" i="80"/>
  <c r="K444" i="80"/>
  <c r="K443" i="80"/>
  <c r="K442" i="80"/>
  <c r="K441" i="80"/>
  <c r="K440" i="80"/>
  <c r="K439" i="80"/>
  <c r="K438" i="80"/>
  <c r="K437" i="80"/>
  <c r="K436" i="80"/>
  <c r="K435" i="80"/>
  <c r="K434" i="80"/>
  <c r="K433" i="80"/>
  <c r="K432" i="80"/>
  <c r="K431" i="80"/>
  <c r="K430" i="80"/>
  <c r="K429" i="80"/>
  <c r="K428" i="80"/>
  <c r="K427" i="80"/>
  <c r="K426" i="80"/>
  <c r="K425" i="80"/>
  <c r="K424" i="80"/>
  <c r="K423" i="80"/>
  <c r="K422" i="80"/>
  <c r="K421" i="80"/>
  <c r="M421" i="80"/>
  <c r="K420" i="80"/>
  <c r="K419" i="80"/>
  <c r="K418" i="80"/>
  <c r="K417" i="80"/>
  <c r="K416" i="80"/>
  <c r="K415" i="80"/>
  <c r="K414" i="80"/>
  <c r="K413" i="80"/>
  <c r="K412" i="80"/>
  <c r="K411" i="80"/>
  <c r="K410" i="80"/>
  <c r="K409" i="80"/>
  <c r="K408" i="80"/>
  <c r="K407" i="80"/>
  <c r="K406" i="80"/>
  <c r="K405" i="80"/>
  <c r="K404" i="80"/>
  <c r="K403" i="80"/>
  <c r="K402" i="80"/>
  <c r="K401" i="80"/>
  <c r="K400" i="80"/>
  <c r="K399" i="80"/>
  <c r="K398" i="80"/>
  <c r="K397" i="80"/>
  <c r="K396" i="80"/>
  <c r="K395" i="80"/>
  <c r="K394" i="80"/>
  <c r="K393" i="80"/>
  <c r="K392" i="80"/>
  <c r="K391" i="80"/>
  <c r="K390" i="80"/>
  <c r="K389" i="80"/>
  <c r="K388" i="80"/>
  <c r="K387" i="80"/>
  <c r="K386" i="80"/>
  <c r="K385" i="80"/>
  <c r="K384" i="80"/>
  <c r="K383" i="80"/>
  <c r="K382" i="80"/>
  <c r="K381" i="80"/>
  <c r="K380" i="80"/>
  <c r="K379" i="80"/>
  <c r="K378" i="80"/>
  <c r="K377" i="80"/>
  <c r="K376" i="80"/>
  <c r="K375" i="80"/>
  <c r="K374" i="80"/>
  <c r="K373" i="80"/>
  <c r="K372" i="80"/>
  <c r="K371" i="80"/>
  <c r="K370" i="80"/>
  <c r="K369" i="80"/>
  <c r="K368" i="80"/>
  <c r="K367" i="80"/>
  <c r="K366" i="80"/>
  <c r="K365" i="80"/>
  <c r="K364" i="80"/>
  <c r="K363" i="80"/>
  <c r="K362" i="80"/>
  <c r="K361" i="80"/>
  <c r="K360" i="80"/>
  <c r="K359" i="80"/>
  <c r="K358" i="80"/>
  <c r="K357" i="80"/>
  <c r="K356" i="80"/>
  <c r="K355" i="80"/>
  <c r="K354" i="80"/>
  <c r="K353" i="80"/>
  <c r="K352" i="80"/>
  <c r="K351" i="80"/>
  <c r="K350" i="80"/>
  <c r="K349" i="80"/>
  <c r="K348" i="80"/>
  <c r="K347" i="80"/>
  <c r="K346" i="80"/>
  <c r="K345" i="80"/>
  <c r="K344" i="80"/>
  <c r="K343" i="80"/>
  <c r="K342" i="80"/>
  <c r="K341" i="80"/>
  <c r="K340" i="80"/>
  <c r="K339" i="80"/>
  <c r="K338" i="80"/>
  <c r="K337" i="80"/>
  <c r="K336" i="80"/>
  <c r="K335" i="80"/>
  <c r="K334" i="80"/>
  <c r="K333" i="80"/>
  <c r="K332" i="80"/>
  <c r="K331" i="80"/>
  <c r="K330" i="80"/>
  <c r="K329" i="80"/>
  <c r="K328" i="80"/>
  <c r="K327" i="80"/>
  <c r="K326" i="80"/>
  <c r="K325" i="80"/>
  <c r="K324" i="80"/>
  <c r="K323" i="80"/>
  <c r="K322" i="80"/>
  <c r="K321" i="80"/>
  <c r="K320" i="80"/>
  <c r="K319" i="80"/>
  <c r="K318" i="80"/>
  <c r="K317" i="80"/>
  <c r="M317" i="80"/>
  <c r="K316" i="80"/>
  <c r="K315" i="80"/>
  <c r="K314" i="80"/>
  <c r="K313" i="80"/>
  <c r="K312" i="80"/>
  <c r="K311" i="80"/>
  <c r="K310" i="80"/>
  <c r="K309" i="80"/>
  <c r="K308" i="80"/>
  <c r="K307" i="80"/>
  <c r="K306" i="80"/>
  <c r="K305" i="80"/>
  <c r="K304" i="80"/>
  <c r="K303" i="80"/>
  <c r="K302" i="80"/>
  <c r="K301" i="80"/>
  <c r="K300" i="80"/>
  <c r="K299" i="80"/>
  <c r="K298" i="80"/>
  <c r="K297" i="80"/>
  <c r="K296" i="80"/>
  <c r="K295" i="80"/>
  <c r="K294" i="80"/>
  <c r="K293" i="80"/>
  <c r="K292" i="80"/>
  <c r="K291" i="80"/>
  <c r="K290" i="80"/>
  <c r="K289" i="80"/>
  <c r="K288" i="80"/>
  <c r="K287" i="80"/>
  <c r="K286" i="80"/>
  <c r="K285" i="80"/>
  <c r="K284" i="80"/>
  <c r="K283" i="80"/>
  <c r="K282" i="80"/>
  <c r="K281" i="80"/>
  <c r="K280" i="80"/>
  <c r="K279" i="80"/>
  <c r="K278" i="80"/>
  <c r="K277" i="80"/>
  <c r="K276" i="80"/>
  <c r="K275" i="80"/>
  <c r="K274" i="80"/>
  <c r="K273" i="80"/>
  <c r="K272" i="80"/>
  <c r="K271" i="80"/>
  <c r="K270" i="80"/>
  <c r="K269" i="80"/>
  <c r="K268" i="80"/>
  <c r="K267" i="80"/>
  <c r="K266" i="80"/>
  <c r="K265" i="80"/>
  <c r="K264" i="80"/>
  <c r="K263" i="80"/>
  <c r="K262" i="80"/>
  <c r="K261" i="80"/>
  <c r="K260" i="80"/>
  <c r="K259" i="80"/>
  <c r="K258" i="80"/>
  <c r="K257" i="80"/>
  <c r="K256" i="80"/>
  <c r="K255" i="80"/>
  <c r="K254" i="80"/>
  <c r="K253" i="80"/>
  <c r="K252" i="80"/>
  <c r="K251" i="80"/>
  <c r="K250" i="80"/>
  <c r="K249" i="80"/>
  <c r="K248" i="80"/>
  <c r="K247" i="80"/>
  <c r="K246" i="80"/>
  <c r="K245" i="80"/>
  <c r="K244" i="80"/>
  <c r="K243" i="80"/>
  <c r="K242" i="80"/>
  <c r="K241" i="80"/>
  <c r="K240" i="80"/>
  <c r="K239" i="80"/>
  <c r="K238" i="80"/>
  <c r="K237" i="80"/>
  <c r="K236" i="80"/>
  <c r="K235" i="80"/>
  <c r="K234" i="80"/>
  <c r="K233" i="80"/>
  <c r="K232" i="80"/>
  <c r="K231" i="80"/>
  <c r="K230" i="80"/>
  <c r="K229" i="80"/>
  <c r="K228" i="80"/>
  <c r="K227" i="80"/>
  <c r="K226" i="80"/>
  <c r="K225" i="80"/>
  <c r="K224" i="80"/>
  <c r="K223" i="80"/>
  <c r="K222" i="80"/>
  <c r="K221" i="80"/>
  <c r="K220" i="80"/>
  <c r="K219" i="80"/>
  <c r="K218" i="80"/>
  <c r="K217" i="80"/>
  <c r="K216" i="80"/>
  <c r="K215" i="80"/>
  <c r="K214" i="80"/>
  <c r="K213" i="80"/>
  <c r="K212" i="80"/>
  <c r="K211" i="80"/>
  <c r="K210" i="80"/>
  <c r="K209" i="80"/>
  <c r="K208" i="80"/>
  <c r="K207" i="80"/>
  <c r="K206" i="80"/>
  <c r="K205" i="80"/>
  <c r="K204" i="80"/>
  <c r="K203" i="80"/>
  <c r="K202" i="80"/>
  <c r="K201" i="80"/>
  <c r="K200" i="80"/>
  <c r="K199" i="80"/>
  <c r="K198" i="80"/>
  <c r="K197" i="80"/>
  <c r="K196" i="80"/>
  <c r="K195" i="80"/>
  <c r="K194" i="80"/>
  <c r="K193" i="80"/>
  <c r="K192" i="80"/>
  <c r="K191" i="80"/>
  <c r="K190" i="80"/>
  <c r="K189" i="80"/>
  <c r="K188" i="80"/>
  <c r="K187" i="80"/>
  <c r="K186" i="80"/>
  <c r="K185" i="80"/>
  <c r="K184" i="80"/>
  <c r="K183" i="80"/>
  <c r="K182" i="80"/>
  <c r="K181" i="80"/>
  <c r="K180" i="80"/>
  <c r="K179" i="80"/>
  <c r="K178" i="80"/>
  <c r="K177" i="80"/>
  <c r="K176" i="80"/>
  <c r="K175" i="80"/>
  <c r="K174" i="80"/>
  <c r="K173" i="80"/>
  <c r="K172" i="80"/>
  <c r="K171" i="80"/>
  <c r="K170" i="80"/>
  <c r="K169" i="80"/>
  <c r="K168" i="80"/>
  <c r="K167" i="80"/>
  <c r="K166" i="80"/>
  <c r="K165" i="80"/>
  <c r="K164" i="80"/>
  <c r="K163" i="80"/>
  <c r="K162" i="80"/>
  <c r="K161" i="80"/>
  <c r="K160" i="80"/>
  <c r="K159" i="80"/>
  <c r="K158" i="80"/>
  <c r="K157" i="80"/>
  <c r="K156" i="80"/>
  <c r="K155" i="80"/>
  <c r="K154" i="80"/>
  <c r="K153" i="80"/>
  <c r="K152" i="80"/>
  <c r="K151" i="80"/>
  <c r="K150" i="80"/>
  <c r="K149" i="80"/>
  <c r="K148" i="80"/>
  <c r="K147" i="80"/>
  <c r="K146" i="80"/>
  <c r="K145" i="80"/>
  <c r="K144" i="80"/>
  <c r="K143" i="80"/>
  <c r="K142" i="80"/>
  <c r="K141" i="80"/>
  <c r="K140" i="80"/>
  <c r="K139" i="80"/>
  <c r="K138" i="80"/>
  <c r="K137" i="80"/>
  <c r="K136" i="80"/>
  <c r="K135" i="80"/>
  <c r="K134" i="80"/>
  <c r="K133" i="80"/>
  <c r="K132" i="80"/>
  <c r="K131" i="80"/>
  <c r="K130" i="80"/>
  <c r="K129" i="80"/>
  <c r="K128" i="80"/>
  <c r="K127" i="80"/>
  <c r="K126" i="80"/>
  <c r="K125" i="80"/>
  <c r="K124" i="80"/>
  <c r="K123" i="80"/>
  <c r="K122" i="80"/>
  <c r="K121" i="80"/>
  <c r="K120" i="80"/>
  <c r="K119" i="80"/>
  <c r="K118" i="80"/>
  <c r="K117" i="80"/>
  <c r="K116" i="80"/>
  <c r="K115" i="80"/>
  <c r="K114" i="80"/>
  <c r="K113" i="80"/>
  <c r="K112" i="80"/>
  <c r="K111" i="80"/>
  <c r="K110" i="80"/>
  <c r="K109" i="80"/>
  <c r="K108" i="80"/>
  <c r="K107" i="80"/>
  <c r="K106" i="80"/>
  <c r="K105" i="80"/>
  <c r="K104" i="80"/>
  <c r="K103" i="80"/>
  <c r="K102" i="80"/>
  <c r="K101" i="80"/>
  <c r="K100" i="80"/>
  <c r="K99" i="80"/>
  <c r="K98" i="80"/>
  <c r="K97" i="80"/>
  <c r="K96" i="80"/>
  <c r="K95" i="80"/>
  <c r="K94" i="80"/>
  <c r="K93" i="80"/>
  <c r="K92" i="80"/>
  <c r="K91" i="80"/>
  <c r="K90" i="80"/>
  <c r="K89" i="80"/>
  <c r="K88" i="80"/>
  <c r="K87" i="80"/>
  <c r="K86" i="80"/>
  <c r="K85" i="80"/>
  <c r="K84" i="80"/>
  <c r="K83" i="80"/>
  <c r="K82" i="80"/>
  <c r="K81" i="80"/>
  <c r="K80" i="80"/>
  <c r="K79" i="80"/>
  <c r="K78" i="80"/>
  <c r="K77" i="80"/>
  <c r="K76" i="80"/>
  <c r="K75" i="80"/>
  <c r="K74" i="80"/>
  <c r="K73" i="80"/>
  <c r="K72" i="80"/>
  <c r="K71" i="80"/>
  <c r="K70" i="80"/>
  <c r="K69" i="80"/>
  <c r="K68" i="80"/>
  <c r="K67" i="80"/>
  <c r="K66" i="80"/>
  <c r="K65" i="80"/>
  <c r="K64" i="80"/>
  <c r="K63" i="80"/>
  <c r="K62" i="80"/>
  <c r="K61" i="80"/>
  <c r="K60" i="80"/>
  <c r="K59" i="80"/>
  <c r="K58" i="80"/>
  <c r="K57" i="80"/>
  <c r="K56" i="80"/>
  <c r="K55" i="80"/>
  <c r="K54" i="80"/>
  <c r="K53" i="80"/>
  <c r="K52" i="80"/>
  <c r="K51" i="80"/>
  <c r="K50" i="80"/>
  <c r="K49" i="80"/>
  <c r="K48" i="80"/>
  <c r="K47" i="80"/>
  <c r="K46" i="80"/>
  <c r="K45" i="80"/>
  <c r="K44" i="80"/>
  <c r="K43" i="80"/>
  <c r="K42" i="80"/>
  <c r="K41" i="80"/>
  <c r="K40" i="80"/>
  <c r="K39" i="80"/>
  <c r="K38" i="80"/>
  <c r="K37" i="80"/>
  <c r="K36" i="80"/>
  <c r="K35" i="80"/>
  <c r="K34" i="80"/>
  <c r="K33" i="80"/>
  <c r="K32" i="80"/>
  <c r="K31" i="80"/>
  <c r="K30" i="80"/>
  <c r="K29" i="80"/>
  <c r="K28" i="80"/>
  <c r="K27" i="80"/>
  <c r="K26" i="80"/>
  <c r="K25" i="80"/>
  <c r="K24" i="80"/>
  <c r="K23" i="80"/>
  <c r="K22" i="80"/>
  <c r="K21" i="80"/>
  <c r="K20" i="80"/>
  <c r="K19" i="80"/>
  <c r="K18" i="80"/>
  <c r="K17" i="80"/>
  <c r="K16" i="80"/>
  <c r="K15" i="80"/>
  <c r="K14" i="80"/>
  <c r="K13" i="80"/>
  <c r="K12" i="80"/>
  <c r="K11" i="80"/>
  <c r="K10" i="80"/>
  <c r="K9" i="80"/>
  <c r="K8" i="80"/>
  <c r="K7" i="80"/>
  <c r="K6" i="80"/>
  <c r="K5" i="80"/>
  <c r="K4" i="80"/>
  <c r="A1" i="80"/>
  <c r="D2" i="80"/>
  <c r="F81" i="79"/>
  <c r="A81" i="79"/>
  <c r="K14" i="79"/>
  <c r="E9" i="79"/>
  <c r="F16" i="79" s="1"/>
  <c r="E8" i="79"/>
  <c r="B6" i="79"/>
  <c r="B5" i="79"/>
  <c r="B4" i="79"/>
  <c r="D2" i="79"/>
  <c r="K14" i="16"/>
  <c r="M36" i="80"/>
  <c r="M52" i="80"/>
  <c r="M84" i="80"/>
  <c r="M88" i="80"/>
  <c r="M100" i="80"/>
  <c r="M132" i="80"/>
  <c r="M168" i="80"/>
  <c r="M184" i="80"/>
  <c r="M216" i="80"/>
  <c r="M228" i="80"/>
  <c r="M236" i="80"/>
  <c r="M248" i="80"/>
  <c r="M260" i="80"/>
  <c r="M268" i="80"/>
  <c r="M284" i="80"/>
  <c r="M288" i="80"/>
  <c r="M292" i="80"/>
  <c r="M304" i="80"/>
  <c r="M308" i="80"/>
  <c r="M320" i="80"/>
  <c r="J502" i="80"/>
  <c r="I502" i="80"/>
  <c r="M8" i="80"/>
  <c r="M24" i="80"/>
  <c r="M56" i="80"/>
  <c r="M120" i="80"/>
  <c r="M164" i="80"/>
  <c r="M180" i="80"/>
  <c r="M244" i="80"/>
  <c r="M272" i="80"/>
  <c r="M316" i="80"/>
  <c r="M340" i="80"/>
  <c r="M368" i="80"/>
  <c r="M372" i="80"/>
  <c r="M384" i="80"/>
  <c r="M400" i="80"/>
  <c r="M408" i="80"/>
  <c r="M412" i="80"/>
  <c r="M424" i="80"/>
  <c r="M428" i="80"/>
  <c r="M432" i="80"/>
  <c r="M444" i="80"/>
  <c r="M448" i="80"/>
  <c r="M456" i="80"/>
  <c r="M464" i="80"/>
  <c r="M472" i="80"/>
  <c r="M476" i="80"/>
  <c r="M488" i="80"/>
  <c r="M492" i="80"/>
  <c r="M496" i="80"/>
  <c r="I500" i="80"/>
  <c r="C522" i="86"/>
  <c r="F522" i="86" s="1"/>
  <c r="H502" i="86"/>
  <c r="M476" i="82"/>
  <c r="M38" i="84"/>
  <c r="M50" i="84"/>
  <c r="M70" i="84"/>
  <c r="M82" i="84"/>
  <c r="M102" i="84"/>
  <c r="M118" i="84"/>
  <c r="M146" i="84"/>
  <c r="M150" i="84"/>
  <c r="M186" i="84"/>
  <c r="M202" i="84"/>
  <c r="M210" i="84"/>
  <c r="M242" i="84"/>
  <c r="M258" i="84"/>
  <c r="M266" i="84"/>
  <c r="M290" i="84"/>
  <c r="M298" i="84"/>
  <c r="M314" i="84"/>
  <c r="M330" i="84"/>
  <c r="M346" i="84"/>
  <c r="M354" i="84"/>
  <c r="M378" i="84"/>
  <c r="M386" i="84"/>
  <c r="M394" i="84"/>
  <c r="M430" i="84"/>
  <c r="M434" i="84"/>
  <c r="M446" i="84"/>
  <c r="M454" i="84"/>
  <c r="M470" i="84"/>
  <c r="M478" i="84"/>
  <c r="C520" i="84"/>
  <c r="I520" i="84"/>
  <c r="M261" i="86"/>
  <c r="M269" i="86"/>
  <c r="M305" i="86"/>
  <c r="H511" i="86"/>
  <c r="H500" i="88"/>
  <c r="H506" i="86"/>
  <c r="I504" i="90"/>
  <c r="H508" i="90"/>
  <c r="M68" i="88"/>
  <c r="M120" i="88"/>
  <c r="M232" i="88"/>
  <c r="M260" i="88"/>
  <c r="M348" i="88"/>
  <c r="M356" i="88"/>
  <c r="I502" i="90"/>
  <c r="H502" i="90"/>
  <c r="H506" i="90"/>
  <c r="C534" i="90"/>
  <c r="G534" i="90"/>
  <c r="J514" i="90"/>
  <c r="M84" i="90"/>
  <c r="J503" i="92"/>
  <c r="I503" i="92"/>
  <c r="J514" i="92"/>
  <c r="C520" i="94"/>
  <c r="H503" i="94"/>
  <c r="M69" i="94"/>
  <c r="H505" i="94"/>
  <c r="C527" i="96"/>
  <c r="F527" i="96" s="1"/>
  <c r="M449" i="94"/>
  <c r="H513" i="94"/>
  <c r="J500" i="98"/>
  <c r="C524" i="98"/>
  <c r="I524" i="98" s="1"/>
  <c r="I500" i="96"/>
  <c r="I509" i="90"/>
  <c r="M270" i="84"/>
  <c r="M302" i="84"/>
  <c r="M71" i="90"/>
  <c r="M73" i="86"/>
  <c r="H507" i="86"/>
  <c r="M73" i="80"/>
  <c r="M220" i="80"/>
  <c r="M224" i="80"/>
  <c r="M293" i="86"/>
  <c r="M412" i="82"/>
  <c r="M398" i="84"/>
  <c r="M442" i="84"/>
  <c r="M458" i="84"/>
  <c r="M373" i="86"/>
  <c r="M112" i="80"/>
  <c r="M135" i="82"/>
  <c r="M147" i="82"/>
  <c r="M328" i="80"/>
  <c r="M344" i="80"/>
  <c r="M348" i="80"/>
  <c r="M151" i="82"/>
  <c r="M163" i="82"/>
  <c r="M175" i="82"/>
  <c r="M219" i="82"/>
  <c r="M223" i="82"/>
  <c r="M227" i="82"/>
  <c r="M267" i="82"/>
  <c r="M271" i="82"/>
  <c r="M319" i="82"/>
  <c r="M383" i="82"/>
  <c r="M106" i="84"/>
  <c r="M110" i="84"/>
  <c r="M126" i="84"/>
  <c r="M9" i="86"/>
  <c r="M140" i="80"/>
  <c r="M321" i="80"/>
  <c r="M168" i="82"/>
  <c r="M322" i="86"/>
  <c r="M445" i="86"/>
  <c r="M493" i="86"/>
  <c r="M80" i="88"/>
  <c r="M355" i="90"/>
  <c r="M45" i="94"/>
  <c r="M138" i="84"/>
  <c r="M170" i="84"/>
  <c r="M174" i="84"/>
  <c r="M490" i="84"/>
  <c r="M85" i="86"/>
  <c r="M361" i="86"/>
  <c r="M153" i="88"/>
  <c r="M448" i="88"/>
  <c r="M64" i="80"/>
  <c r="M176" i="80"/>
  <c r="M239" i="82"/>
  <c r="M18" i="84"/>
  <c r="M26" i="84"/>
  <c r="M222" i="84"/>
  <c r="M382" i="84"/>
  <c r="M101" i="86"/>
  <c r="M341" i="86"/>
  <c r="M201" i="88"/>
  <c r="M212" i="88"/>
  <c r="M344" i="88"/>
  <c r="M96" i="96"/>
  <c r="M407" i="90"/>
  <c r="M29" i="80"/>
  <c r="M32" i="80"/>
  <c r="M108" i="80"/>
  <c r="M208" i="80"/>
  <c r="M184" i="82"/>
  <c r="M207" i="82"/>
  <c r="M211" i="82"/>
  <c r="M256" i="82"/>
  <c r="M264" i="82"/>
  <c r="M283" i="82"/>
  <c r="M331" i="82"/>
  <c r="M339" i="82"/>
  <c r="M347" i="82"/>
  <c r="M415" i="82"/>
  <c r="M238" i="84"/>
  <c r="M318" i="84"/>
  <c r="M350" i="84"/>
  <c r="M185" i="86"/>
  <c r="M249" i="86"/>
  <c r="M253" i="86"/>
  <c r="M265" i="86"/>
  <c r="M301" i="86"/>
  <c r="M469" i="86"/>
  <c r="M296" i="88"/>
  <c r="M392" i="88"/>
  <c r="M416" i="88"/>
  <c r="M440" i="88"/>
  <c r="M496" i="88"/>
  <c r="M371" i="90"/>
  <c r="M423" i="90"/>
  <c r="M146" i="92"/>
  <c r="M435" i="82"/>
  <c r="M34" i="84"/>
  <c r="M62" i="84"/>
  <c r="M90" i="84"/>
  <c r="M158" i="84"/>
  <c r="M206" i="84"/>
  <c r="M286" i="84"/>
  <c r="M334" i="84"/>
  <c r="M410" i="84"/>
  <c r="M414" i="84"/>
  <c r="M426" i="84"/>
  <c r="M217" i="86"/>
  <c r="M237" i="86"/>
  <c r="M425" i="86"/>
  <c r="M453" i="86"/>
  <c r="M474" i="84"/>
  <c r="M483" i="84"/>
  <c r="M36" i="88"/>
  <c r="M100" i="88"/>
  <c r="M164" i="88"/>
  <c r="M176" i="88"/>
  <c r="M99" i="90"/>
  <c r="M259" i="90"/>
  <c r="M291" i="90"/>
  <c r="M339" i="90"/>
  <c r="M439" i="90"/>
  <c r="M475" i="90"/>
  <c r="M237" i="94"/>
  <c r="M104" i="96"/>
  <c r="H501" i="98"/>
  <c r="H505" i="98"/>
  <c r="H513" i="98"/>
  <c r="M479" i="98"/>
  <c r="H509" i="98"/>
  <c r="J501" i="98"/>
  <c r="J505" i="98"/>
  <c r="J509" i="98"/>
  <c r="J513" i="98"/>
  <c r="C523" i="98"/>
  <c r="I523" i="98" s="1"/>
  <c r="H503" i="98"/>
  <c r="C527" i="98"/>
  <c r="H527" i="98" s="1"/>
  <c r="H507" i="98"/>
  <c r="C531" i="98"/>
  <c r="F531" i="98" s="1"/>
  <c r="H511" i="98"/>
  <c r="M247" i="98"/>
  <c r="C520" i="98"/>
  <c r="I520" i="98"/>
  <c r="H500" i="98"/>
  <c r="C522" i="98"/>
  <c r="J522" i="98" s="1"/>
  <c r="H502" i="98"/>
  <c r="H504" i="98"/>
  <c r="C526" i="98"/>
  <c r="H508" i="98"/>
  <c r="C530" i="98"/>
  <c r="H510" i="98"/>
  <c r="C532" i="98"/>
  <c r="H512" i="98"/>
  <c r="C534" i="98"/>
  <c r="F534" i="98" s="1"/>
  <c r="H514" i="98"/>
  <c r="C528" i="98"/>
  <c r="J528" i="98" s="1"/>
  <c r="M371" i="98"/>
  <c r="C523" i="96"/>
  <c r="J503" i="96"/>
  <c r="J505" i="96"/>
  <c r="M101" i="96"/>
  <c r="C522" i="96"/>
  <c r="J522" i="96" s="1"/>
  <c r="J502" i="96"/>
  <c r="J504" i="96"/>
  <c r="C526" i="96"/>
  <c r="M100" i="96"/>
  <c r="C522" i="94"/>
  <c r="F522" i="94" s="1"/>
  <c r="J502" i="94"/>
  <c r="J506" i="94"/>
  <c r="M41" i="94"/>
  <c r="J501" i="94"/>
  <c r="J509" i="94"/>
  <c r="J513" i="94"/>
  <c r="H502" i="94"/>
  <c r="C524" i="94"/>
  <c r="I524" i="94" s="1"/>
  <c r="J504" i="94"/>
  <c r="H506" i="94"/>
  <c r="J508" i="94"/>
  <c r="C528" i="94"/>
  <c r="G528" i="94" s="1"/>
  <c r="M157" i="94"/>
  <c r="C523" i="94"/>
  <c r="J523" i="94" s="1"/>
  <c r="J503" i="94"/>
  <c r="C527" i="94"/>
  <c r="H527" i="94" s="1"/>
  <c r="J507" i="94"/>
  <c r="C531" i="94"/>
  <c r="H531" i="94"/>
  <c r="M25" i="94"/>
  <c r="M146" i="94"/>
  <c r="M233" i="94"/>
  <c r="M302" i="92"/>
  <c r="H500" i="92"/>
  <c r="I502" i="92"/>
  <c r="I506" i="92"/>
  <c r="H506" i="92"/>
  <c r="M254" i="92"/>
  <c r="M415" i="92"/>
  <c r="H504" i="92"/>
  <c r="J512" i="92"/>
  <c r="I512" i="92"/>
  <c r="M127" i="92"/>
  <c r="M470" i="92"/>
  <c r="J512" i="90"/>
  <c r="C532" i="90"/>
  <c r="I512" i="90"/>
  <c r="I500" i="90"/>
  <c r="M147" i="90"/>
  <c r="M247" i="90"/>
  <c r="M375" i="90"/>
  <c r="I501" i="90"/>
  <c r="M19" i="90"/>
  <c r="M87" i="90"/>
  <c r="M119" i="90"/>
  <c r="M279" i="90"/>
  <c r="M307" i="90"/>
  <c r="M463" i="90"/>
  <c r="H500" i="90"/>
  <c r="H504" i="90"/>
  <c r="M167" i="90"/>
  <c r="M231" i="90"/>
  <c r="M263" i="90"/>
  <c r="M295" i="90"/>
  <c r="M359" i="90"/>
  <c r="M391" i="90"/>
  <c r="M399" i="90"/>
  <c r="M28" i="88"/>
  <c r="M81" i="88"/>
  <c r="M156" i="88"/>
  <c r="M241" i="88"/>
  <c r="M284" i="88"/>
  <c r="M368" i="88"/>
  <c r="M384" i="88"/>
  <c r="M400" i="88"/>
  <c r="M456" i="88"/>
  <c r="M464" i="88"/>
  <c r="M32" i="88"/>
  <c r="M44" i="88"/>
  <c r="M64" i="88"/>
  <c r="M108" i="88"/>
  <c r="M128" i="88"/>
  <c r="M160" i="88"/>
  <c r="M192" i="88"/>
  <c r="M224" i="88"/>
  <c r="M236" i="88"/>
  <c r="M304" i="88"/>
  <c r="M308" i="88"/>
  <c r="M336" i="88"/>
  <c r="C525" i="86"/>
  <c r="H505" i="86"/>
  <c r="C533" i="86"/>
  <c r="H513" i="86"/>
  <c r="M41" i="86"/>
  <c r="M86" i="86"/>
  <c r="M105" i="86"/>
  <c r="M153" i="86"/>
  <c r="M173" i="86"/>
  <c r="M218" i="86"/>
  <c r="M309" i="86"/>
  <c r="M397" i="86"/>
  <c r="M437" i="86"/>
  <c r="J505" i="86"/>
  <c r="J513" i="86"/>
  <c r="I500" i="86"/>
  <c r="C520" i="86"/>
  <c r="M5" i="86"/>
  <c r="M69" i="86"/>
  <c r="M102" i="86"/>
  <c r="M133" i="86"/>
  <c r="M201" i="86"/>
  <c r="M274" i="86"/>
  <c r="M489" i="86"/>
  <c r="C521" i="86"/>
  <c r="I521" i="86" s="1"/>
  <c r="J502" i="86"/>
  <c r="J506" i="86"/>
  <c r="M154" i="86"/>
  <c r="M169" i="86"/>
  <c r="M178" i="86"/>
  <c r="M229" i="86"/>
  <c r="M245" i="86"/>
  <c r="M278" i="86"/>
  <c r="M281" i="86"/>
  <c r="M342" i="86"/>
  <c r="M345" i="86"/>
  <c r="M350" i="86"/>
  <c r="M357" i="86"/>
  <c r="M365" i="86"/>
  <c r="M405" i="86"/>
  <c r="M414" i="86"/>
  <c r="M421" i="86"/>
  <c r="M457" i="86"/>
  <c r="M462" i="86"/>
  <c r="M466" i="86"/>
  <c r="M473" i="86"/>
  <c r="M478" i="86"/>
  <c r="J503" i="86"/>
  <c r="J507" i="86"/>
  <c r="J511" i="86"/>
  <c r="C531" i="86"/>
  <c r="F531" i="86" s="1"/>
  <c r="C523" i="86"/>
  <c r="J523" i="86" s="1"/>
  <c r="C527" i="86"/>
  <c r="M10" i="84"/>
  <c r="M14" i="84"/>
  <c r="M46" i="84"/>
  <c r="M74" i="84"/>
  <c r="M422" i="84"/>
  <c r="H500" i="84"/>
  <c r="C522" i="84"/>
  <c r="I522" i="84" s="1"/>
  <c r="J502" i="84"/>
  <c r="H502" i="84"/>
  <c r="C524" i="84"/>
  <c r="I524" i="84" s="1"/>
  <c r="J504" i="84"/>
  <c r="H504" i="84"/>
  <c r="C526" i="84"/>
  <c r="J506" i="84"/>
  <c r="H506" i="84"/>
  <c r="K506" i="84" s="1"/>
  <c r="J508" i="84"/>
  <c r="H508" i="84"/>
  <c r="C530" i="84"/>
  <c r="J510" i="84"/>
  <c r="H510" i="84"/>
  <c r="J512" i="84"/>
  <c r="C532" i="84"/>
  <c r="H532" i="84" s="1"/>
  <c r="H512" i="84"/>
  <c r="C528" i="84"/>
  <c r="F528" i="84" s="1"/>
  <c r="M463" i="84"/>
  <c r="J501" i="84"/>
  <c r="H501" i="84"/>
  <c r="C523" i="84"/>
  <c r="I523" i="84" s="1"/>
  <c r="J503" i="84"/>
  <c r="H503" i="84"/>
  <c r="J505" i="84"/>
  <c r="H505" i="84"/>
  <c r="C527" i="84"/>
  <c r="G527" i="84" s="1"/>
  <c r="J507" i="84"/>
  <c r="H507" i="84"/>
  <c r="J509" i="84"/>
  <c r="H509" i="84"/>
  <c r="C531" i="84"/>
  <c r="H531" i="84" s="1"/>
  <c r="J511" i="84"/>
  <c r="H511" i="84"/>
  <c r="M411" i="84"/>
  <c r="M443" i="84"/>
  <c r="M487" i="84"/>
  <c r="M491" i="84"/>
  <c r="M498" i="84"/>
  <c r="H513" i="84"/>
  <c r="M94" i="84"/>
  <c r="M142" i="84"/>
  <c r="M154" i="84"/>
  <c r="M182" i="84"/>
  <c r="M198" i="84"/>
  <c r="M214" i="84"/>
  <c r="M230" i="84"/>
  <c r="M246" i="84"/>
  <c r="M262" i="84"/>
  <c r="M278" i="84"/>
  <c r="M294" i="84"/>
  <c r="M310" i="84"/>
  <c r="M326" i="84"/>
  <c r="M342" i="84"/>
  <c r="M358" i="84"/>
  <c r="M374" i="84"/>
  <c r="M390" i="84"/>
  <c r="M406" i="84"/>
  <c r="M427" i="84"/>
  <c r="M435" i="84"/>
  <c r="M459" i="84"/>
  <c r="M466" i="84"/>
  <c r="M471" i="84"/>
  <c r="M475" i="84"/>
  <c r="M482" i="84"/>
  <c r="M495" i="84"/>
  <c r="J513" i="84"/>
  <c r="M351" i="82"/>
  <c r="M355" i="82"/>
  <c r="M376" i="82"/>
  <c r="M399" i="82"/>
  <c r="J505" i="82"/>
  <c r="J509" i="82"/>
  <c r="J513" i="82"/>
  <c r="C526" i="82"/>
  <c r="G526" i="82" s="1"/>
  <c r="J506" i="82"/>
  <c r="M131" i="82"/>
  <c r="M188" i="82"/>
  <c r="M191" i="82"/>
  <c r="M275" i="82"/>
  <c r="M284" i="82"/>
  <c r="M287" i="82"/>
  <c r="M291" i="82"/>
  <c r="M296" i="82"/>
  <c r="M303" i="82"/>
  <c r="M312" i="82"/>
  <c r="M320" i="82"/>
  <c r="M328" i="82"/>
  <c r="M335" i="82"/>
  <c r="M344" i="82"/>
  <c r="M395" i="82"/>
  <c r="M407" i="82"/>
  <c r="M416" i="82"/>
  <c r="M443" i="82"/>
  <c r="M451" i="82"/>
  <c r="M459" i="82"/>
  <c r="M467" i="82"/>
  <c r="M475" i="82"/>
  <c r="M483" i="82"/>
  <c r="M491" i="82"/>
  <c r="J514" i="82"/>
  <c r="C525" i="80"/>
  <c r="M12" i="80"/>
  <c r="M48" i="80"/>
  <c r="M121" i="80"/>
  <c r="M124" i="80"/>
  <c r="M153" i="80"/>
  <c r="M169" i="80"/>
  <c r="M201" i="80"/>
  <c r="M245" i="80"/>
  <c r="M289" i="80"/>
  <c r="M336" i="80"/>
  <c r="M345" i="80"/>
  <c r="I507" i="80"/>
  <c r="C527" i="80"/>
  <c r="J527" i="80" s="1"/>
  <c r="C531" i="80"/>
  <c r="H531" i="80" s="1"/>
  <c r="M9" i="80"/>
  <c r="M28" i="80"/>
  <c r="M57" i="80"/>
  <c r="M60" i="80"/>
  <c r="M76" i="80"/>
  <c r="M144" i="80"/>
  <c r="M157" i="80"/>
  <c r="M160" i="80"/>
  <c r="M189" i="80"/>
  <c r="M192" i="80"/>
  <c r="M293" i="80"/>
  <c r="M333" i="80"/>
  <c r="M377" i="80"/>
  <c r="M392" i="80"/>
  <c r="M465" i="80"/>
  <c r="M493" i="80"/>
  <c r="I505" i="80"/>
  <c r="I509" i="80"/>
  <c r="I511" i="80"/>
  <c r="C529" i="80"/>
  <c r="M13" i="80"/>
  <c r="M16" i="80"/>
  <c r="M25" i="80"/>
  <c r="M44" i="80"/>
  <c r="M92" i="80"/>
  <c r="M141" i="80"/>
  <c r="M172" i="80"/>
  <c r="M204" i="80"/>
  <c r="M229" i="80"/>
  <c r="M305" i="80"/>
  <c r="M361" i="80"/>
  <c r="M389" i="80"/>
  <c r="M396" i="80"/>
  <c r="M429" i="80"/>
  <c r="C521" i="80"/>
  <c r="M93" i="80"/>
  <c r="M96" i="80"/>
  <c r="M105" i="80"/>
  <c r="M125" i="80"/>
  <c r="M128" i="80"/>
  <c r="M137" i="80"/>
  <c r="M156" i="80"/>
  <c r="M185" i="80"/>
  <c r="M188" i="80"/>
  <c r="M221" i="80"/>
  <c r="M261" i="80"/>
  <c r="M277" i="80"/>
  <c r="M325" i="80"/>
  <c r="M332" i="80"/>
  <c r="M341" i="80"/>
  <c r="M357" i="80"/>
  <c r="M364" i="80"/>
  <c r="M373" i="80"/>
  <c r="M380" i="80"/>
  <c r="M397" i="80"/>
  <c r="M401" i="80"/>
  <c r="M445" i="80"/>
  <c r="M461" i="80"/>
  <c r="M477" i="80"/>
  <c r="I13" i="87"/>
  <c r="F13" i="87"/>
  <c r="I11" i="95"/>
  <c r="D2" i="98"/>
  <c r="D2" i="96"/>
  <c r="D1" i="88"/>
  <c r="D2" i="86"/>
  <c r="D1" i="80"/>
  <c r="H522" i="98"/>
  <c r="M308" i="98"/>
  <c r="M332" i="98"/>
  <c r="G520" i="98"/>
  <c r="J520" i="98"/>
  <c r="F520" i="98"/>
  <c r="H520" i="98"/>
  <c r="H526" i="98"/>
  <c r="F526" i="98"/>
  <c r="I530" i="98"/>
  <c r="H530" i="98"/>
  <c r="H534" i="98"/>
  <c r="J534" i="98"/>
  <c r="G532" i="98"/>
  <c r="J532" i="98"/>
  <c r="F532" i="98"/>
  <c r="K532" i="98" s="1"/>
  <c r="H532" i="98"/>
  <c r="M427" i="98"/>
  <c r="J523" i="98"/>
  <c r="F523" i="98"/>
  <c r="J527" i="98"/>
  <c r="F527" i="98"/>
  <c r="I527" i="98"/>
  <c r="J531" i="98"/>
  <c r="H523" i="98"/>
  <c r="G528" i="98"/>
  <c r="I532" i="98"/>
  <c r="K517" i="98"/>
  <c r="G524" i="98"/>
  <c r="J524" i="98"/>
  <c r="F524" i="98"/>
  <c r="H524" i="98"/>
  <c r="G526" i="98"/>
  <c r="I500" i="98"/>
  <c r="I501" i="98"/>
  <c r="K501" i="98" s="1"/>
  <c r="I502" i="98"/>
  <c r="I503" i="98"/>
  <c r="I504" i="98"/>
  <c r="I507" i="98"/>
  <c r="I508" i="98"/>
  <c r="I509" i="98"/>
  <c r="I510" i="98"/>
  <c r="I512" i="98"/>
  <c r="I513" i="98"/>
  <c r="I514" i="98"/>
  <c r="C521" i="98"/>
  <c r="C525" i="98"/>
  <c r="C529" i="98"/>
  <c r="C533" i="98"/>
  <c r="I533" i="98" s="1"/>
  <c r="I13" i="95"/>
  <c r="F13" i="95"/>
  <c r="H501" i="96"/>
  <c r="C521" i="96"/>
  <c r="I501" i="96"/>
  <c r="J501" i="96"/>
  <c r="H500" i="96"/>
  <c r="C520" i="96"/>
  <c r="J500" i="96"/>
  <c r="G526" i="96"/>
  <c r="J523" i="96"/>
  <c r="F523" i="96"/>
  <c r="H523" i="96"/>
  <c r="G523" i="96"/>
  <c r="I523" i="96"/>
  <c r="I522" i="96"/>
  <c r="G522" i="96"/>
  <c r="H522" i="96"/>
  <c r="G527" i="96"/>
  <c r="I534" i="96"/>
  <c r="G534" i="96"/>
  <c r="K534" i="96" s="1"/>
  <c r="J534" i="96"/>
  <c r="F534" i="96"/>
  <c r="K517" i="96"/>
  <c r="J531" i="96"/>
  <c r="F531" i="96"/>
  <c r="I502" i="96"/>
  <c r="I503" i="96"/>
  <c r="I504" i="96"/>
  <c r="I506" i="96"/>
  <c r="I507" i="96"/>
  <c r="I511" i="96"/>
  <c r="I513" i="96"/>
  <c r="I514" i="96"/>
  <c r="C525" i="96"/>
  <c r="C533" i="96"/>
  <c r="H533" i="96" s="1"/>
  <c r="J506" i="96"/>
  <c r="J507" i="96"/>
  <c r="J511" i="96"/>
  <c r="J513" i="96"/>
  <c r="J514" i="96"/>
  <c r="C524" i="96"/>
  <c r="H502" i="96"/>
  <c r="K502" i="96" s="1"/>
  <c r="H503" i="96"/>
  <c r="K503" i="96" s="1"/>
  <c r="H504" i="96"/>
  <c r="H506" i="96"/>
  <c r="H507" i="96"/>
  <c r="H511" i="96"/>
  <c r="H513" i="96"/>
  <c r="H514" i="96"/>
  <c r="M330" i="94"/>
  <c r="M362" i="94"/>
  <c r="J522" i="94"/>
  <c r="D1" i="94"/>
  <c r="M18" i="94"/>
  <c r="M242" i="94"/>
  <c r="M198" i="94"/>
  <c r="M278" i="94"/>
  <c r="M358" i="94"/>
  <c r="M390" i="94"/>
  <c r="G520" i="94"/>
  <c r="F520" i="94"/>
  <c r="H520" i="94"/>
  <c r="I523" i="94"/>
  <c r="G523" i="94"/>
  <c r="I527" i="94"/>
  <c r="G527" i="94"/>
  <c r="F531" i="94"/>
  <c r="I531" i="94"/>
  <c r="H523" i="94"/>
  <c r="H528" i="94"/>
  <c r="K517" i="94"/>
  <c r="G524" i="94"/>
  <c r="J524" i="94"/>
  <c r="F524" i="94"/>
  <c r="H524" i="94"/>
  <c r="I528" i="94"/>
  <c r="I500" i="94"/>
  <c r="I501" i="94"/>
  <c r="K501" i="94" s="1"/>
  <c r="I502" i="94"/>
  <c r="I503" i="94"/>
  <c r="I504" i="94"/>
  <c r="I505" i="94"/>
  <c r="I507" i="94"/>
  <c r="I508" i="94"/>
  <c r="I509" i="94"/>
  <c r="I511" i="94"/>
  <c r="I513" i="94"/>
  <c r="C521" i="94"/>
  <c r="C525" i="94"/>
  <c r="I525" i="94" s="1"/>
  <c r="C529" i="94"/>
  <c r="C533" i="94"/>
  <c r="M271" i="92"/>
  <c r="H501" i="92"/>
  <c r="C521" i="92"/>
  <c r="J501" i="92"/>
  <c r="C527" i="92"/>
  <c r="I527" i="92" s="1"/>
  <c r="H507" i="92"/>
  <c r="J507" i="92"/>
  <c r="I507" i="92"/>
  <c r="D1" i="92"/>
  <c r="M63" i="92"/>
  <c r="M7" i="92"/>
  <c r="M71" i="92"/>
  <c r="M167" i="92"/>
  <c r="M231" i="92"/>
  <c r="M343" i="92"/>
  <c r="M403" i="92"/>
  <c r="H505" i="92"/>
  <c r="C525" i="92"/>
  <c r="M99" i="92"/>
  <c r="M243" i="92"/>
  <c r="M259" i="92"/>
  <c r="M447" i="92"/>
  <c r="M483" i="92"/>
  <c r="C523" i="92"/>
  <c r="J523" i="92" s="1"/>
  <c r="H503" i="92"/>
  <c r="I505" i="92"/>
  <c r="M407" i="92"/>
  <c r="I500" i="92"/>
  <c r="I504" i="92"/>
  <c r="J500" i="92"/>
  <c r="C522" i="92"/>
  <c r="I522" i="92" s="1"/>
  <c r="J502" i="92"/>
  <c r="J504" i="92"/>
  <c r="C526" i="92"/>
  <c r="J506" i="92"/>
  <c r="C530" i="92"/>
  <c r="J530" i="92" s="1"/>
  <c r="H510" i="92"/>
  <c r="H511" i="92"/>
  <c r="C531" i="92"/>
  <c r="G531" i="92" s="1"/>
  <c r="H512" i="92"/>
  <c r="C534" i="92"/>
  <c r="H514" i="92"/>
  <c r="C524" i="92"/>
  <c r="C532" i="92"/>
  <c r="M35" i="90"/>
  <c r="M472" i="90"/>
  <c r="C523" i="90"/>
  <c r="H503" i="90"/>
  <c r="J503" i="90"/>
  <c r="I503" i="90"/>
  <c r="C525" i="90"/>
  <c r="I505" i="90"/>
  <c r="H505" i="90"/>
  <c r="C527" i="90"/>
  <c r="I527" i="90" s="1"/>
  <c r="I507" i="90"/>
  <c r="H507" i="90"/>
  <c r="M415" i="90"/>
  <c r="M420" i="90"/>
  <c r="M443" i="90"/>
  <c r="M479" i="90"/>
  <c r="C521" i="90"/>
  <c r="H501" i="90"/>
  <c r="G532" i="90"/>
  <c r="J532" i="90"/>
  <c r="F532" i="90"/>
  <c r="H532" i="90"/>
  <c r="I532" i="90"/>
  <c r="M431" i="90"/>
  <c r="M436" i="90"/>
  <c r="M459" i="90"/>
  <c r="M495" i="90"/>
  <c r="J505" i="90"/>
  <c r="J507" i="90"/>
  <c r="C520" i="90"/>
  <c r="M403" i="90"/>
  <c r="M419" i="90"/>
  <c r="M435" i="90"/>
  <c r="M451" i="90"/>
  <c r="M467" i="90"/>
  <c r="M483" i="90"/>
  <c r="J500" i="90"/>
  <c r="C522" i="90"/>
  <c r="J502" i="90"/>
  <c r="J504" i="90"/>
  <c r="J506" i="90"/>
  <c r="J508" i="90"/>
  <c r="I534" i="90"/>
  <c r="H534" i="90"/>
  <c r="K534" i="90" s="1"/>
  <c r="J534" i="90"/>
  <c r="F534" i="90"/>
  <c r="C528" i="90"/>
  <c r="H509" i="90"/>
  <c r="C529" i="90"/>
  <c r="C530" i="90"/>
  <c r="H510" i="90"/>
  <c r="H511" i="90"/>
  <c r="H512" i="90"/>
  <c r="H513" i="90"/>
  <c r="C533" i="90"/>
  <c r="I513" i="90"/>
  <c r="K517" i="90"/>
  <c r="C524" i="90"/>
  <c r="I514" i="90"/>
  <c r="H514" i="90"/>
  <c r="I12" i="87"/>
  <c r="J509" i="88"/>
  <c r="I509" i="88"/>
  <c r="H509" i="88"/>
  <c r="C529" i="88"/>
  <c r="I505" i="88"/>
  <c r="H505" i="88"/>
  <c r="C525" i="88"/>
  <c r="J501" i="88"/>
  <c r="I501" i="88"/>
  <c r="H501" i="88"/>
  <c r="C521" i="88"/>
  <c r="J513" i="88"/>
  <c r="I513" i="88"/>
  <c r="C533" i="88"/>
  <c r="H513" i="88"/>
  <c r="J503" i="88"/>
  <c r="C523" i="88"/>
  <c r="F523" i="88" s="1"/>
  <c r="K523" i="88" s="1"/>
  <c r="I503" i="88"/>
  <c r="J507" i="88"/>
  <c r="C527" i="88"/>
  <c r="F527" i="88" s="1"/>
  <c r="I507" i="88"/>
  <c r="J511" i="88"/>
  <c r="M5" i="88"/>
  <c r="M53" i="88"/>
  <c r="M69" i="88"/>
  <c r="M133" i="88"/>
  <c r="M181" i="88"/>
  <c r="M197" i="88"/>
  <c r="M261" i="88"/>
  <c r="M277" i="88"/>
  <c r="M297" i="88"/>
  <c r="M313" i="88"/>
  <c r="M329" i="88"/>
  <c r="M337" i="88"/>
  <c r="M361" i="88"/>
  <c r="M369" i="88"/>
  <c r="M377" i="88"/>
  <c r="M413" i="88"/>
  <c r="M477" i="88"/>
  <c r="C522" i="88"/>
  <c r="I522" i="88" s="1"/>
  <c r="J502" i="88"/>
  <c r="I502" i="88"/>
  <c r="H503" i="88"/>
  <c r="C526" i="88"/>
  <c r="J506" i="88"/>
  <c r="I506" i="88"/>
  <c r="H507" i="88"/>
  <c r="C530" i="88"/>
  <c r="J510" i="88"/>
  <c r="I510" i="88"/>
  <c r="H511" i="88"/>
  <c r="C534" i="88"/>
  <c r="I534" i="88" s="1"/>
  <c r="J514" i="88"/>
  <c r="I514" i="88"/>
  <c r="M45" i="88"/>
  <c r="M61" i="88"/>
  <c r="M125" i="88"/>
  <c r="M173" i="88"/>
  <c r="M189" i="88"/>
  <c r="M253" i="88"/>
  <c r="M269" i="88"/>
  <c r="M293" i="88"/>
  <c r="M309" i="88"/>
  <c r="M325" i="88"/>
  <c r="M333" i="88"/>
  <c r="M357" i="88"/>
  <c r="M365" i="88"/>
  <c r="M373" i="88"/>
  <c r="M397" i="88"/>
  <c r="M445" i="88"/>
  <c r="C520" i="88"/>
  <c r="J500" i="88"/>
  <c r="I500" i="88"/>
  <c r="C524" i="88"/>
  <c r="J504" i="88"/>
  <c r="I504" i="88"/>
  <c r="C528" i="88"/>
  <c r="G528" i="88" s="1"/>
  <c r="J508" i="88"/>
  <c r="I508" i="88"/>
  <c r="M412" i="88"/>
  <c r="M428" i="88"/>
  <c r="M444" i="88"/>
  <c r="M460" i="88"/>
  <c r="M476" i="88"/>
  <c r="M492" i="88"/>
  <c r="M404" i="88"/>
  <c r="M420" i="88"/>
  <c r="M436" i="88"/>
  <c r="M452" i="88"/>
  <c r="M468" i="88"/>
  <c r="M484" i="88"/>
  <c r="I13" i="85"/>
  <c r="F13" i="85"/>
  <c r="I12" i="85"/>
  <c r="I11" i="85"/>
  <c r="M26" i="86"/>
  <c r="M42" i="86"/>
  <c r="M74" i="86"/>
  <c r="M106" i="86"/>
  <c r="M138" i="86"/>
  <c r="M166" i="86"/>
  <c r="M230" i="86"/>
  <c r="M266" i="86"/>
  <c r="M271" i="86"/>
  <c r="M294" i="86"/>
  <c r="M330" i="86"/>
  <c r="M393" i="86"/>
  <c r="M409" i="86"/>
  <c r="M429" i="86"/>
  <c r="M434" i="86"/>
  <c r="M18" i="86"/>
  <c r="M34" i="86"/>
  <c r="M82" i="86"/>
  <c r="M98" i="86"/>
  <c r="M114" i="86"/>
  <c r="M170" i="86"/>
  <c r="M198" i="86"/>
  <c r="M234" i="86"/>
  <c r="M262" i="86"/>
  <c r="M298" i="86"/>
  <c r="M326" i="86"/>
  <c r="M381" i="86"/>
  <c r="M386" i="86"/>
  <c r="M422" i="86"/>
  <c r="I522" i="86"/>
  <c r="J522" i="86"/>
  <c r="G522" i="86"/>
  <c r="F523" i="86"/>
  <c r="G523" i="86"/>
  <c r="I523" i="86"/>
  <c r="I526" i="86"/>
  <c r="F526" i="86"/>
  <c r="G526" i="86"/>
  <c r="M142" i="86"/>
  <c r="M174" i="86"/>
  <c r="M190" i="86"/>
  <c r="M206" i="86"/>
  <c r="M222" i="86"/>
  <c r="M238" i="86"/>
  <c r="M254" i="86"/>
  <c r="M270" i="86"/>
  <c r="M286" i="86"/>
  <c r="M302" i="86"/>
  <c r="M318" i="86"/>
  <c r="M334" i="86"/>
  <c r="M349" i="86"/>
  <c r="M354" i="86"/>
  <c r="M377" i="86"/>
  <c r="M413" i="86"/>
  <c r="M418" i="86"/>
  <c r="M441" i="86"/>
  <c r="M477" i="86"/>
  <c r="M482" i="86"/>
  <c r="M353" i="86"/>
  <c r="M369" i="86"/>
  <c r="M385" i="86"/>
  <c r="M401" i="86"/>
  <c r="M417" i="86"/>
  <c r="M433" i="86"/>
  <c r="M449" i="86"/>
  <c r="M465" i="86"/>
  <c r="M481" i="86"/>
  <c r="M497" i="86"/>
  <c r="H521" i="86"/>
  <c r="I525" i="86"/>
  <c r="H533" i="86"/>
  <c r="I533" i="86"/>
  <c r="G520" i="86"/>
  <c r="H520" i="86"/>
  <c r="J533" i="86"/>
  <c r="J527" i="86"/>
  <c r="F527" i="86"/>
  <c r="G527" i="86"/>
  <c r="F525" i="86"/>
  <c r="I501" i="86"/>
  <c r="I502" i="86"/>
  <c r="K502" i="86"/>
  <c r="I505" i="86"/>
  <c r="I506" i="86"/>
  <c r="I513" i="86"/>
  <c r="I13" i="83"/>
  <c r="F13" i="83"/>
  <c r="I12" i="83"/>
  <c r="I11" i="83"/>
  <c r="M78" i="84"/>
  <c r="M30" i="84"/>
  <c r="I530" i="84"/>
  <c r="H530" i="84"/>
  <c r="K530" i="84" s="1"/>
  <c r="J530" i="84"/>
  <c r="F530" i="84"/>
  <c r="G530" i="84"/>
  <c r="F522" i="84"/>
  <c r="H526" i="84"/>
  <c r="F526" i="84"/>
  <c r="M407" i="84"/>
  <c r="M423" i="84"/>
  <c r="M439" i="84"/>
  <c r="M455" i="84"/>
  <c r="G520" i="84"/>
  <c r="J520" i="84"/>
  <c r="F520" i="84"/>
  <c r="H520" i="84"/>
  <c r="F532" i="84"/>
  <c r="M399" i="84"/>
  <c r="M415" i="84"/>
  <c r="M431" i="84"/>
  <c r="M447" i="84"/>
  <c r="J523" i="84"/>
  <c r="F523" i="84"/>
  <c r="G523" i="84"/>
  <c r="J527" i="84"/>
  <c r="J531" i="84"/>
  <c r="F531" i="84"/>
  <c r="I531" i="84"/>
  <c r="G531" i="84"/>
  <c r="H523" i="84"/>
  <c r="J528" i="84"/>
  <c r="K517" i="84"/>
  <c r="G524" i="84"/>
  <c r="J524" i="84"/>
  <c r="F524" i="84"/>
  <c r="H524" i="84"/>
  <c r="I528" i="84"/>
  <c r="I500" i="84"/>
  <c r="I501" i="84"/>
  <c r="I502" i="84"/>
  <c r="I503" i="84"/>
  <c r="I504" i="84"/>
  <c r="I505" i="84"/>
  <c r="I506" i="84"/>
  <c r="I507" i="84"/>
  <c r="I508" i="84"/>
  <c r="I509" i="84"/>
  <c r="I510" i="84"/>
  <c r="I511" i="84"/>
  <c r="I512" i="84"/>
  <c r="I513" i="84"/>
  <c r="C521" i="84"/>
  <c r="C525" i="84"/>
  <c r="I525" i="84" s="1"/>
  <c r="C529" i="84"/>
  <c r="H529" i="84" s="1"/>
  <c r="C533" i="84"/>
  <c r="G533" i="84" s="1"/>
  <c r="I13" i="81"/>
  <c r="F13" i="81"/>
  <c r="I12" i="81"/>
  <c r="I11" i="81"/>
  <c r="H501" i="82"/>
  <c r="C521" i="82"/>
  <c r="M172" i="82"/>
  <c r="M208" i="82"/>
  <c r="M236" i="82"/>
  <c r="M272" i="82"/>
  <c r="M300" i="82"/>
  <c r="M336" i="82"/>
  <c r="M364" i="82"/>
  <c r="M403" i="82"/>
  <c r="M419" i="82"/>
  <c r="M439" i="82"/>
  <c r="I501" i="82"/>
  <c r="J501" i="82"/>
  <c r="J526" i="82"/>
  <c r="H500" i="82"/>
  <c r="C520" i="82"/>
  <c r="J500" i="82"/>
  <c r="M176" i="82"/>
  <c r="M204" i="82"/>
  <c r="M240" i="82"/>
  <c r="M268" i="82"/>
  <c r="M304" i="82"/>
  <c r="M332" i="82"/>
  <c r="M368" i="82"/>
  <c r="M396" i="82"/>
  <c r="M432" i="82"/>
  <c r="I500" i="82"/>
  <c r="M164" i="82"/>
  <c r="M180" i="82"/>
  <c r="M196" i="82"/>
  <c r="M212" i="82"/>
  <c r="M228" i="82"/>
  <c r="M244" i="82"/>
  <c r="M260" i="82"/>
  <c r="M276" i="82"/>
  <c r="M292" i="82"/>
  <c r="M308" i="82"/>
  <c r="M324" i="82"/>
  <c r="M340" i="82"/>
  <c r="M356" i="82"/>
  <c r="M372" i="82"/>
  <c r="M388" i="82"/>
  <c r="M423" i="82"/>
  <c r="M428" i="82"/>
  <c r="M447" i="82"/>
  <c r="M455" i="82"/>
  <c r="M463" i="82"/>
  <c r="M471" i="82"/>
  <c r="M479" i="82"/>
  <c r="M487" i="82"/>
  <c r="M495" i="82"/>
  <c r="C522" i="82"/>
  <c r="I522" i="82" s="1"/>
  <c r="H502" i="82"/>
  <c r="I502" i="82"/>
  <c r="G528" i="82"/>
  <c r="J528" i="82"/>
  <c r="F528" i="82"/>
  <c r="K528" i="82" s="1"/>
  <c r="H528" i="82"/>
  <c r="I528" i="82"/>
  <c r="I534" i="82"/>
  <c r="H534" i="82"/>
  <c r="J534" i="82"/>
  <c r="F534" i="82"/>
  <c r="G534" i="82"/>
  <c r="G532" i="82"/>
  <c r="J532" i="82"/>
  <c r="F532" i="82"/>
  <c r="H532" i="82"/>
  <c r="M411" i="82"/>
  <c r="M427" i="82"/>
  <c r="K517" i="82"/>
  <c r="G524" i="82"/>
  <c r="J524" i="82"/>
  <c r="K524" i="82" s="1"/>
  <c r="F524" i="82"/>
  <c r="H524" i="82"/>
  <c r="I503" i="82"/>
  <c r="I504" i="82"/>
  <c r="I505" i="82"/>
  <c r="I506" i="82"/>
  <c r="I507" i="82"/>
  <c r="I508" i="82"/>
  <c r="I509" i="82"/>
  <c r="I511" i="82"/>
  <c r="I512" i="82"/>
  <c r="I513" i="82"/>
  <c r="I514" i="82"/>
  <c r="C529" i="82"/>
  <c r="C533" i="82"/>
  <c r="F533" i="82" s="1"/>
  <c r="C523" i="82"/>
  <c r="F523" i="82" s="1"/>
  <c r="C527" i="82"/>
  <c r="C531" i="82"/>
  <c r="J531" i="82" s="1"/>
  <c r="H503" i="82"/>
  <c r="H504" i="82"/>
  <c r="H505" i="82"/>
  <c r="H506" i="82"/>
  <c r="H507" i="82"/>
  <c r="H508" i="82"/>
  <c r="H509" i="82"/>
  <c r="H511" i="82"/>
  <c r="H512" i="82"/>
  <c r="H513" i="82"/>
  <c r="H514" i="82"/>
  <c r="H508" i="80"/>
  <c r="J508" i="80"/>
  <c r="C528" i="80"/>
  <c r="J528" i="80" s="1"/>
  <c r="I508" i="80"/>
  <c r="C530" i="80"/>
  <c r="G530" i="80" s="1"/>
  <c r="H510" i="80"/>
  <c r="J510" i="80"/>
  <c r="I510" i="80"/>
  <c r="H525" i="80"/>
  <c r="G525" i="80"/>
  <c r="J525" i="80"/>
  <c r="I525" i="80"/>
  <c r="F525" i="80"/>
  <c r="K525" i="80" s="1"/>
  <c r="H529" i="80"/>
  <c r="F529" i="80"/>
  <c r="K529" i="80" s="1"/>
  <c r="J529" i="80"/>
  <c r="I529" i="80"/>
  <c r="G529" i="80"/>
  <c r="M45" i="80"/>
  <c r="M70" i="80"/>
  <c r="M109" i="80"/>
  <c r="M173" i="80"/>
  <c r="M5" i="80"/>
  <c r="M21" i="80"/>
  <c r="M37" i="80"/>
  <c r="M53" i="80"/>
  <c r="M69" i="80"/>
  <c r="M85" i="80"/>
  <c r="M101" i="80"/>
  <c r="M117" i="80"/>
  <c r="M133" i="80"/>
  <c r="M149" i="80"/>
  <c r="M165" i="80"/>
  <c r="M181" i="80"/>
  <c r="M197" i="80"/>
  <c r="H512" i="80"/>
  <c r="J512" i="80"/>
  <c r="I512" i="80"/>
  <c r="C532" i="80"/>
  <c r="J532" i="80" s="1"/>
  <c r="K517" i="80"/>
  <c r="M17" i="80"/>
  <c r="M33" i="80"/>
  <c r="M49" i="80"/>
  <c r="M65" i="80"/>
  <c r="M81" i="80"/>
  <c r="M97" i="80"/>
  <c r="M113" i="80"/>
  <c r="M129" i="80"/>
  <c r="M145" i="80"/>
  <c r="M161" i="80"/>
  <c r="M177" i="80"/>
  <c r="M193" i="80"/>
  <c r="M209" i="80"/>
  <c r="M225" i="80"/>
  <c r="M381" i="80"/>
  <c r="C526" i="80"/>
  <c r="J506" i="80"/>
  <c r="H521" i="80"/>
  <c r="I521" i="80"/>
  <c r="J521" i="80"/>
  <c r="G521" i="80"/>
  <c r="F521" i="80"/>
  <c r="H500" i="80"/>
  <c r="C520" i="80"/>
  <c r="J500" i="80"/>
  <c r="C534" i="80"/>
  <c r="J534" i="80" s="1"/>
  <c r="H514" i="80"/>
  <c r="M329" i="80"/>
  <c r="M365" i="80"/>
  <c r="M393" i="80"/>
  <c r="C522" i="80"/>
  <c r="H502" i="80"/>
  <c r="I514" i="80"/>
  <c r="F527" i="80"/>
  <c r="J531" i="80"/>
  <c r="M337" i="80"/>
  <c r="M353" i="80"/>
  <c r="M369" i="80"/>
  <c r="M385" i="80"/>
  <c r="M450" i="80"/>
  <c r="H501" i="80"/>
  <c r="J501" i="80"/>
  <c r="H503" i="80"/>
  <c r="J503" i="80"/>
  <c r="H505" i="80"/>
  <c r="J505" i="80"/>
  <c r="H507" i="80"/>
  <c r="J507" i="80"/>
  <c r="H509" i="80"/>
  <c r="J509" i="80"/>
  <c r="H511" i="80"/>
  <c r="J511" i="80"/>
  <c r="C523" i="80"/>
  <c r="F523" i="80" s="1"/>
  <c r="I13" i="97"/>
  <c r="F13" i="97"/>
  <c r="I12" i="97"/>
  <c r="I11" i="87"/>
  <c r="I11" i="97"/>
  <c r="K504" i="92"/>
  <c r="K503" i="98"/>
  <c r="K502" i="90"/>
  <c r="K507" i="86"/>
  <c r="K507" i="84"/>
  <c r="H526" i="96"/>
  <c r="F526" i="96"/>
  <c r="F527" i="94"/>
  <c r="K527" i="94" s="1"/>
  <c r="J527" i="94"/>
  <c r="K501" i="92"/>
  <c r="I527" i="86"/>
  <c r="H527" i="86"/>
  <c r="J520" i="86"/>
  <c r="I520" i="86"/>
  <c r="F520" i="86"/>
  <c r="G533" i="86"/>
  <c r="F533" i="86"/>
  <c r="J532" i="84"/>
  <c r="G532" i="84"/>
  <c r="I532" i="84"/>
  <c r="K532" i="82"/>
  <c r="K503" i="82"/>
  <c r="H527" i="80"/>
  <c r="K507" i="80"/>
  <c r="F12" i="81"/>
  <c r="F12" i="87"/>
  <c r="I12" i="95"/>
  <c r="F12" i="83"/>
  <c r="F12" i="85"/>
  <c r="F12" i="97"/>
  <c r="H521" i="98"/>
  <c r="G521" i="98"/>
  <c r="I521" i="98"/>
  <c r="J521" i="98"/>
  <c r="F521" i="98"/>
  <c r="H533" i="98"/>
  <c r="G533" i="98"/>
  <c r="F533" i="98"/>
  <c r="J533" i="98"/>
  <c r="F11" i="97"/>
  <c r="I78" i="97"/>
  <c r="H529" i="98"/>
  <c r="G529" i="98"/>
  <c r="K529" i="98" s="1"/>
  <c r="I529" i="98"/>
  <c r="J529" i="98"/>
  <c r="F529" i="98"/>
  <c r="H525" i="98"/>
  <c r="G525" i="98"/>
  <c r="K525" i="98" s="1"/>
  <c r="I525" i="98"/>
  <c r="J525" i="98"/>
  <c r="F525" i="98"/>
  <c r="K524" i="98"/>
  <c r="K520" i="98"/>
  <c r="K500" i="98"/>
  <c r="G520" i="96"/>
  <c r="I520" i="96"/>
  <c r="H520" i="96"/>
  <c r="F520" i="96"/>
  <c r="J520" i="96"/>
  <c r="G524" i="96"/>
  <c r="I524" i="96"/>
  <c r="H524" i="96"/>
  <c r="F524" i="96"/>
  <c r="J524" i="96"/>
  <c r="H525" i="96"/>
  <c r="J525" i="96"/>
  <c r="F525" i="96"/>
  <c r="I525" i="96"/>
  <c r="G525" i="96"/>
  <c r="K501" i="96"/>
  <c r="K523" i="96"/>
  <c r="F11" i="95"/>
  <c r="I78" i="95"/>
  <c r="F533" i="96"/>
  <c r="I533" i="96"/>
  <c r="K500" i="96"/>
  <c r="H521" i="96"/>
  <c r="J521" i="96"/>
  <c r="F521" i="96"/>
  <c r="I521" i="96"/>
  <c r="G521" i="96"/>
  <c r="H533" i="94"/>
  <c r="G533" i="94"/>
  <c r="I533" i="94"/>
  <c r="F533" i="94"/>
  <c r="J533" i="94"/>
  <c r="I11" i="93"/>
  <c r="I12" i="93"/>
  <c r="I13" i="93"/>
  <c r="F13" i="93"/>
  <c r="G525" i="94"/>
  <c r="J525" i="94"/>
  <c r="K524" i="94"/>
  <c r="H529" i="94"/>
  <c r="G529" i="94"/>
  <c r="I529" i="94"/>
  <c r="J529" i="94"/>
  <c r="F529" i="94"/>
  <c r="H521" i="94"/>
  <c r="G521" i="94"/>
  <c r="I521" i="94"/>
  <c r="J521" i="94"/>
  <c r="F521" i="94"/>
  <c r="I530" i="92"/>
  <c r="H530" i="92"/>
  <c r="G530" i="92"/>
  <c r="F530" i="92"/>
  <c r="K530" i="92" s="1"/>
  <c r="F523" i="92"/>
  <c r="I523" i="92"/>
  <c r="H523" i="92"/>
  <c r="H521" i="92"/>
  <c r="G521" i="92"/>
  <c r="J521" i="92"/>
  <c r="I521" i="92"/>
  <c r="F521" i="92"/>
  <c r="G532" i="92"/>
  <c r="J532" i="92"/>
  <c r="F532" i="92"/>
  <c r="I532" i="92"/>
  <c r="H532" i="92"/>
  <c r="I526" i="92"/>
  <c r="H526" i="92"/>
  <c r="G526" i="92"/>
  <c r="K526" i="92" s="1"/>
  <c r="F526" i="92"/>
  <c r="J526" i="92"/>
  <c r="F522" i="92"/>
  <c r="G524" i="92"/>
  <c r="J524" i="92"/>
  <c r="F524" i="92"/>
  <c r="H524" i="92"/>
  <c r="I524" i="92"/>
  <c r="I534" i="92"/>
  <c r="H534" i="92"/>
  <c r="G534" i="92"/>
  <c r="F534" i="92"/>
  <c r="J534" i="92"/>
  <c r="J531" i="92"/>
  <c r="F531" i="92"/>
  <c r="I531" i="92"/>
  <c r="H531" i="92"/>
  <c r="H525" i="92"/>
  <c r="G525" i="92"/>
  <c r="F525" i="92"/>
  <c r="K525" i="92" s="1"/>
  <c r="J525" i="92"/>
  <c r="I525" i="92"/>
  <c r="I12" i="91"/>
  <c r="I13" i="91"/>
  <c r="F13" i="91"/>
  <c r="I11" i="91"/>
  <c r="K507" i="92"/>
  <c r="J527" i="92"/>
  <c r="F527" i="92"/>
  <c r="H527" i="92"/>
  <c r="G527" i="92"/>
  <c r="H529" i="90"/>
  <c r="G529" i="90"/>
  <c r="I529" i="90"/>
  <c r="K529" i="90" s="1"/>
  <c r="F529" i="90"/>
  <c r="J529" i="90"/>
  <c r="I522" i="90"/>
  <c r="H522" i="90"/>
  <c r="J522" i="90"/>
  <c r="F522" i="90"/>
  <c r="K522" i="90" s="1"/>
  <c r="G522" i="90"/>
  <c r="G520" i="90"/>
  <c r="J520" i="90"/>
  <c r="F520" i="90"/>
  <c r="H520" i="90"/>
  <c r="I520" i="90"/>
  <c r="H521" i="90"/>
  <c r="G521" i="90"/>
  <c r="I521" i="90"/>
  <c r="J521" i="90"/>
  <c r="F521" i="90"/>
  <c r="J524" i="90"/>
  <c r="H533" i="90"/>
  <c r="G533" i="90"/>
  <c r="I533" i="90"/>
  <c r="F533" i="90"/>
  <c r="J533" i="90"/>
  <c r="G528" i="90"/>
  <c r="J528" i="90"/>
  <c r="F528" i="90"/>
  <c r="K528" i="90" s="1"/>
  <c r="H528" i="90"/>
  <c r="I528" i="90"/>
  <c r="H525" i="90"/>
  <c r="G525" i="90"/>
  <c r="K525" i="90" s="1"/>
  <c r="I525" i="90"/>
  <c r="J525" i="90"/>
  <c r="F525" i="90"/>
  <c r="J523" i="90"/>
  <c r="F523" i="90"/>
  <c r="K523" i="90" s="1"/>
  <c r="I523" i="90"/>
  <c r="G523" i="90"/>
  <c r="H523" i="90"/>
  <c r="I530" i="90"/>
  <c r="H530" i="90"/>
  <c r="K530" i="90" s="1"/>
  <c r="J530" i="90"/>
  <c r="F530" i="90"/>
  <c r="G530" i="90"/>
  <c r="K532" i="90"/>
  <c r="K500" i="90"/>
  <c r="J527" i="90"/>
  <c r="F527" i="90"/>
  <c r="G527" i="90"/>
  <c r="K527" i="90" s="1"/>
  <c r="H527" i="90"/>
  <c r="I12" i="89"/>
  <c r="I13" i="89"/>
  <c r="F13" i="89"/>
  <c r="I11" i="89"/>
  <c r="H534" i="88"/>
  <c r="J534" i="88"/>
  <c r="K506" i="88"/>
  <c r="I528" i="88"/>
  <c r="F528" i="88"/>
  <c r="J522" i="88"/>
  <c r="H525" i="88"/>
  <c r="J525" i="88"/>
  <c r="F525" i="88"/>
  <c r="K525" i="88" s="1"/>
  <c r="G525" i="88"/>
  <c r="I525" i="88"/>
  <c r="G526" i="88"/>
  <c r="F526" i="88"/>
  <c r="G520" i="88"/>
  <c r="I520" i="88"/>
  <c r="J520" i="88"/>
  <c r="F520" i="88"/>
  <c r="H520" i="88"/>
  <c r="H521" i="88"/>
  <c r="J521" i="88"/>
  <c r="F521" i="88"/>
  <c r="G521" i="88"/>
  <c r="I521" i="88"/>
  <c r="F11" i="87"/>
  <c r="I78" i="87"/>
  <c r="F524" i="88"/>
  <c r="K500" i="88"/>
  <c r="I530" i="88"/>
  <c r="G530" i="88"/>
  <c r="H530" i="88"/>
  <c r="J530" i="88"/>
  <c r="F530" i="88"/>
  <c r="K502" i="88"/>
  <c r="I527" i="88"/>
  <c r="J523" i="88"/>
  <c r="H523" i="88"/>
  <c r="I523" i="88"/>
  <c r="G523" i="88"/>
  <c r="H533" i="88"/>
  <c r="J533" i="88"/>
  <c r="F533" i="88"/>
  <c r="G533" i="88"/>
  <c r="I533" i="88"/>
  <c r="H529" i="88"/>
  <c r="J529" i="88"/>
  <c r="F529" i="88"/>
  <c r="K529" i="88" s="1"/>
  <c r="G529" i="88"/>
  <c r="I529" i="88"/>
  <c r="F11" i="85"/>
  <c r="I78" i="85"/>
  <c r="G525" i="84"/>
  <c r="J525" i="84"/>
  <c r="H521" i="84"/>
  <c r="G521" i="84"/>
  <c r="I521" i="84"/>
  <c r="J521" i="84"/>
  <c r="F521" i="84"/>
  <c r="I78" i="83"/>
  <c r="F11" i="83"/>
  <c r="K520" i="84"/>
  <c r="F533" i="84"/>
  <c r="J533" i="84"/>
  <c r="I529" i="84"/>
  <c r="F531" i="82"/>
  <c r="I531" i="82"/>
  <c r="H529" i="82"/>
  <c r="G529" i="82"/>
  <c r="I529" i="82"/>
  <c r="J529" i="82"/>
  <c r="F529" i="82"/>
  <c r="K529" i="82" s="1"/>
  <c r="K501" i="82"/>
  <c r="H521" i="82"/>
  <c r="G521" i="82"/>
  <c r="I521" i="82"/>
  <c r="J521" i="82"/>
  <c r="F521" i="82"/>
  <c r="F522" i="82"/>
  <c r="G520" i="82"/>
  <c r="K520" i="82" s="1"/>
  <c r="J520" i="82"/>
  <c r="F520" i="82"/>
  <c r="H520" i="82"/>
  <c r="I520" i="82"/>
  <c r="I78" i="81"/>
  <c r="F11" i="81"/>
  <c r="J527" i="82"/>
  <c r="F527" i="82"/>
  <c r="I527" i="82"/>
  <c r="G527" i="82"/>
  <c r="H527" i="82"/>
  <c r="J523" i="82"/>
  <c r="I523" i="82"/>
  <c r="H523" i="82"/>
  <c r="G533" i="82"/>
  <c r="I533" i="82"/>
  <c r="K500" i="82"/>
  <c r="K500" i="80"/>
  <c r="I534" i="80"/>
  <c r="H534" i="80"/>
  <c r="F534" i="80"/>
  <c r="G520" i="80"/>
  <c r="J520" i="80"/>
  <c r="I520" i="80"/>
  <c r="F520" i="80"/>
  <c r="H520" i="80"/>
  <c r="F526" i="80"/>
  <c r="H526" i="80"/>
  <c r="G532" i="80"/>
  <c r="F532" i="80"/>
  <c r="I532" i="80"/>
  <c r="J523" i="80"/>
  <c r="I523" i="80"/>
  <c r="G523" i="80"/>
  <c r="K501" i="80"/>
  <c r="I530" i="80"/>
  <c r="J530" i="80"/>
  <c r="H530" i="80"/>
  <c r="F530" i="80"/>
  <c r="K530" i="80" s="1"/>
  <c r="I522" i="80"/>
  <c r="G522" i="80"/>
  <c r="K522" i="80" s="1"/>
  <c r="J522" i="80"/>
  <c r="H522" i="80"/>
  <c r="F522" i="80"/>
  <c r="K521" i="80"/>
  <c r="I13" i="79"/>
  <c r="F13" i="79"/>
  <c r="I12" i="79"/>
  <c r="I11" i="79"/>
  <c r="H528" i="80"/>
  <c r="E4" i="76"/>
  <c r="E5" i="76"/>
  <c r="E6" i="76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54" i="76"/>
  <c r="E55" i="76"/>
  <c r="E56" i="76"/>
  <c r="E57" i="76"/>
  <c r="E58" i="76"/>
  <c r="E59" i="76"/>
  <c r="E60" i="76"/>
  <c r="E61" i="76"/>
  <c r="E62" i="76"/>
  <c r="E63" i="76"/>
  <c r="E64" i="76"/>
  <c r="E65" i="76"/>
  <c r="E66" i="76"/>
  <c r="E67" i="76"/>
  <c r="E68" i="76"/>
  <c r="E69" i="76"/>
  <c r="E70" i="76"/>
  <c r="E71" i="76"/>
  <c r="E72" i="76"/>
  <c r="E73" i="76"/>
  <c r="E74" i="76"/>
  <c r="E75" i="76"/>
  <c r="E76" i="76"/>
  <c r="E77" i="76"/>
  <c r="E78" i="76"/>
  <c r="E79" i="76"/>
  <c r="E80" i="76"/>
  <c r="E81" i="76"/>
  <c r="E82" i="76"/>
  <c r="E83" i="76"/>
  <c r="E84" i="76"/>
  <c r="E85" i="76"/>
  <c r="E86" i="76"/>
  <c r="E87" i="76"/>
  <c r="E88" i="76"/>
  <c r="E89" i="76"/>
  <c r="E90" i="76"/>
  <c r="E91" i="76"/>
  <c r="E92" i="76"/>
  <c r="E93" i="76"/>
  <c r="E94" i="76"/>
  <c r="E95" i="76"/>
  <c r="E96" i="76"/>
  <c r="E97" i="76"/>
  <c r="E98" i="76"/>
  <c r="E99" i="76"/>
  <c r="E100" i="76"/>
  <c r="E101" i="76"/>
  <c r="E102" i="76"/>
  <c r="E3" i="76"/>
  <c r="K527" i="86"/>
  <c r="K521" i="96"/>
  <c r="K521" i="92"/>
  <c r="K531" i="92"/>
  <c r="K520" i="86"/>
  <c r="F12" i="79"/>
  <c r="F14" i="81"/>
  <c r="F12" i="95"/>
  <c r="F14" i="95"/>
  <c r="F14" i="85"/>
  <c r="F12" i="89"/>
  <c r="F12" i="91"/>
  <c r="F14" i="83"/>
  <c r="F14" i="87"/>
  <c r="F12" i="93"/>
  <c r="F14" i="97"/>
  <c r="K521" i="98"/>
  <c r="K520" i="96"/>
  <c r="K525" i="96"/>
  <c r="K529" i="94"/>
  <c r="I78" i="93"/>
  <c r="F11" i="93"/>
  <c r="K533" i="94"/>
  <c r="K521" i="94"/>
  <c r="I78" i="91"/>
  <c r="F11" i="91"/>
  <c r="F11" i="89"/>
  <c r="I78" i="89"/>
  <c r="K521" i="90"/>
  <c r="K520" i="90"/>
  <c r="K521" i="88"/>
  <c r="K520" i="88"/>
  <c r="K521" i="84"/>
  <c r="K527" i="82"/>
  <c r="I78" i="79"/>
  <c r="F11" i="79"/>
  <c r="K520" i="80"/>
  <c r="F14" i="79"/>
  <c r="F14" i="89"/>
  <c r="F14" i="93"/>
  <c r="F14" i="91"/>
  <c r="C524" i="21"/>
  <c r="C520" i="21"/>
  <c r="C531" i="21"/>
  <c r="F531" i="21" s="1"/>
  <c r="C527" i="21"/>
  <c r="C525" i="21"/>
  <c r="C523" i="21"/>
  <c r="C522" i="21"/>
  <c r="C521" i="21"/>
  <c r="C530" i="22"/>
  <c r="C526" i="22"/>
  <c r="C522" i="22"/>
  <c r="C533" i="22"/>
  <c r="C532" i="22"/>
  <c r="I532" i="22" s="1"/>
  <c r="C531" i="22"/>
  <c r="C529" i="22"/>
  <c r="C527" i="22"/>
  <c r="C525" i="22"/>
  <c r="C524" i="22"/>
  <c r="C523" i="22"/>
  <c r="C521" i="22"/>
  <c r="C520" i="22"/>
  <c r="C532" i="23"/>
  <c r="I532" i="23" s="1"/>
  <c r="C528" i="23"/>
  <c r="C520" i="23"/>
  <c r="C533" i="23"/>
  <c r="F533" i="23" s="1"/>
  <c r="C531" i="23"/>
  <c r="C527" i="23"/>
  <c r="C526" i="23"/>
  <c r="C525" i="23"/>
  <c r="C523" i="23"/>
  <c r="C522" i="23"/>
  <c r="C521" i="23"/>
  <c r="C534" i="24"/>
  <c r="C530" i="24"/>
  <c r="J530" i="24" s="1"/>
  <c r="C533" i="24"/>
  <c r="J533" i="24" s="1"/>
  <c r="C525" i="24"/>
  <c r="C524" i="24"/>
  <c r="C523" i="24"/>
  <c r="C521" i="24"/>
  <c r="C520" i="24"/>
  <c r="C524" i="25"/>
  <c r="C520" i="25"/>
  <c r="C534" i="25"/>
  <c r="I534" i="25" s="1"/>
  <c r="C533" i="25"/>
  <c r="C531" i="25"/>
  <c r="C530" i="25"/>
  <c r="C527" i="25"/>
  <c r="C526" i="25"/>
  <c r="C525" i="25"/>
  <c r="C523" i="25"/>
  <c r="C522" i="25"/>
  <c r="C521" i="25"/>
  <c r="C534" i="27"/>
  <c r="C522" i="27"/>
  <c r="C533" i="27"/>
  <c r="J533" i="27" s="1"/>
  <c r="C525" i="27"/>
  <c r="C528" i="29"/>
  <c r="C524" i="29"/>
  <c r="C520" i="29"/>
  <c r="C534" i="29"/>
  <c r="C533" i="29"/>
  <c r="H533" i="29" s="1"/>
  <c r="C531" i="29"/>
  <c r="C530" i="29"/>
  <c r="C527" i="29"/>
  <c r="C526" i="29"/>
  <c r="C525" i="29"/>
  <c r="C523" i="29"/>
  <c r="C522" i="29"/>
  <c r="C521" i="29"/>
  <c r="C534" i="31"/>
  <c r="C526" i="31"/>
  <c r="C522" i="31"/>
  <c r="I522" i="31" s="1"/>
  <c r="C532" i="31"/>
  <c r="C531" i="31"/>
  <c r="C529" i="31"/>
  <c r="C528" i="31"/>
  <c r="C527" i="31"/>
  <c r="C525" i="31"/>
  <c r="C524" i="31"/>
  <c r="C523" i="31"/>
  <c r="J523" i="31" s="1"/>
  <c r="C521" i="31"/>
  <c r="C520" i="31"/>
  <c r="C532" i="33"/>
  <c r="C524" i="33"/>
  <c r="C520" i="33"/>
  <c r="C534" i="33"/>
  <c r="C533" i="33"/>
  <c r="C531" i="33"/>
  <c r="C530" i="33"/>
  <c r="C527" i="33"/>
  <c r="C526" i="33"/>
  <c r="C525" i="33"/>
  <c r="C523" i="33"/>
  <c r="C522" i="33"/>
  <c r="C521" i="33"/>
  <c r="C534" i="35"/>
  <c r="C522" i="35"/>
  <c r="C533" i="35"/>
  <c r="C531" i="35"/>
  <c r="C529" i="35"/>
  <c r="C528" i="35"/>
  <c r="C527" i="35"/>
  <c r="C525" i="35"/>
  <c r="C524" i="35"/>
  <c r="C523" i="35"/>
  <c r="H523" i="35" s="1"/>
  <c r="C521" i="35"/>
  <c r="C520" i="35"/>
  <c r="C532" i="37"/>
  <c r="C528" i="37"/>
  <c r="C524" i="37"/>
  <c r="C520" i="37"/>
  <c r="C534" i="37"/>
  <c r="C533" i="37"/>
  <c r="C531" i="37"/>
  <c r="C530" i="37"/>
  <c r="C527" i="37"/>
  <c r="C526" i="37"/>
  <c r="C525" i="37"/>
  <c r="C523" i="37"/>
  <c r="C522" i="37"/>
  <c r="C521" i="37"/>
  <c r="C530" i="39"/>
  <c r="C522" i="39"/>
  <c r="J522" i="39" s="1"/>
  <c r="C533" i="39"/>
  <c r="C531" i="39"/>
  <c r="C527" i="39"/>
  <c r="C525" i="39"/>
  <c r="C524" i="39"/>
  <c r="C523" i="39"/>
  <c r="F523" i="39" s="1"/>
  <c r="K523" i="39" s="1"/>
  <c r="C521" i="39"/>
  <c r="C520" i="39"/>
  <c r="C524" i="41"/>
  <c r="C520" i="41"/>
  <c r="C534" i="41"/>
  <c r="C533" i="41"/>
  <c r="C531" i="41"/>
  <c r="C529" i="41"/>
  <c r="C527" i="41"/>
  <c r="C526" i="41"/>
  <c r="C525" i="41"/>
  <c r="C523" i="41"/>
  <c r="C522" i="41"/>
  <c r="C521" i="41"/>
  <c r="C534" i="43"/>
  <c r="C530" i="43"/>
  <c r="C522" i="43"/>
  <c r="C533" i="43"/>
  <c r="C532" i="43"/>
  <c r="C531" i="43"/>
  <c r="C527" i="43"/>
  <c r="C525" i="43"/>
  <c r="C524" i="43"/>
  <c r="C523" i="43"/>
  <c r="F523" i="43" s="1"/>
  <c r="K523" i="43" s="1"/>
  <c r="C521" i="43"/>
  <c r="C520" i="43"/>
  <c r="C524" i="45"/>
  <c r="C520" i="45"/>
  <c r="C534" i="45"/>
  <c r="C533" i="45"/>
  <c r="C531" i="45"/>
  <c r="C529" i="45"/>
  <c r="C527" i="45"/>
  <c r="C526" i="45"/>
  <c r="C525" i="45"/>
  <c r="C523" i="45"/>
  <c r="C522" i="45"/>
  <c r="C521" i="45"/>
  <c r="C530" i="47"/>
  <c r="C522" i="47"/>
  <c r="G522" i="47" s="1"/>
  <c r="C533" i="47"/>
  <c r="C531" i="47"/>
  <c r="C528" i="47"/>
  <c r="C527" i="47"/>
  <c r="C525" i="47"/>
  <c r="C523" i="47"/>
  <c r="H523" i="47" s="1"/>
  <c r="C521" i="47"/>
  <c r="C520" i="47"/>
  <c r="C532" i="49"/>
  <c r="C524" i="49"/>
  <c r="C520" i="49"/>
  <c r="C534" i="49"/>
  <c r="C533" i="49"/>
  <c r="C531" i="49"/>
  <c r="C527" i="49"/>
  <c r="C526" i="49"/>
  <c r="C525" i="49"/>
  <c r="C523" i="49"/>
  <c r="C522" i="49"/>
  <c r="C521" i="49"/>
  <c r="C534" i="51"/>
  <c r="C530" i="51"/>
  <c r="C526" i="51"/>
  <c r="C522" i="51"/>
  <c r="C531" i="51"/>
  <c r="C529" i="51"/>
  <c r="C527" i="51"/>
  <c r="C525" i="51"/>
  <c r="C524" i="51"/>
  <c r="C523" i="51"/>
  <c r="C521" i="51"/>
  <c r="C520" i="51"/>
  <c r="C532" i="53"/>
  <c r="C524" i="53"/>
  <c r="C520" i="53"/>
  <c r="C534" i="53"/>
  <c r="C531" i="53"/>
  <c r="C530" i="53"/>
  <c r="C527" i="53"/>
  <c r="C525" i="53"/>
  <c r="C523" i="53"/>
  <c r="H523" i="53" s="1"/>
  <c r="C522" i="53"/>
  <c r="C521" i="53"/>
  <c r="C534" i="55"/>
  <c r="C526" i="55"/>
  <c r="C522" i="55"/>
  <c r="G522" i="55" s="1"/>
  <c r="C533" i="55"/>
  <c r="C532" i="55"/>
  <c r="C531" i="55"/>
  <c r="C529" i="55"/>
  <c r="H529" i="55" s="1"/>
  <c r="C528" i="55"/>
  <c r="C527" i="55"/>
  <c r="C525" i="55"/>
  <c r="C524" i="55"/>
  <c r="C523" i="55"/>
  <c r="F523" i="55" s="1"/>
  <c r="K523" i="55" s="1"/>
  <c r="C521" i="55"/>
  <c r="C520" i="55"/>
  <c r="C532" i="57"/>
  <c r="C528" i="57"/>
  <c r="C524" i="57"/>
  <c r="C520" i="57"/>
  <c r="C534" i="57"/>
  <c r="C533" i="57"/>
  <c r="C531" i="57"/>
  <c r="C527" i="57"/>
  <c r="C525" i="57"/>
  <c r="C523" i="57"/>
  <c r="C522" i="57"/>
  <c r="C521" i="57"/>
  <c r="C523" i="59"/>
  <c r="C534" i="59"/>
  <c r="C533" i="59"/>
  <c r="C532" i="59"/>
  <c r="C531" i="59"/>
  <c r="C530" i="59"/>
  <c r="C527" i="59"/>
  <c r="C525" i="59"/>
  <c r="C524" i="59"/>
  <c r="C522" i="59"/>
  <c r="C521" i="59"/>
  <c r="C520" i="59"/>
  <c r="C529" i="61"/>
  <c r="C525" i="61"/>
  <c r="C521" i="61"/>
  <c r="C534" i="61"/>
  <c r="C532" i="61"/>
  <c r="C531" i="61"/>
  <c r="C528" i="61"/>
  <c r="C527" i="61"/>
  <c r="C526" i="61"/>
  <c r="C524" i="61"/>
  <c r="C523" i="61"/>
  <c r="C522" i="61"/>
  <c r="C520" i="61"/>
  <c r="C531" i="63"/>
  <c r="C527" i="63"/>
  <c r="C523" i="63"/>
  <c r="C534" i="63"/>
  <c r="C533" i="63"/>
  <c r="C532" i="63"/>
  <c r="C530" i="63"/>
  <c r="C528" i="63"/>
  <c r="C525" i="63"/>
  <c r="C524" i="63"/>
  <c r="C522" i="63"/>
  <c r="C521" i="63"/>
  <c r="C520" i="63"/>
  <c r="C533" i="65"/>
  <c r="C529" i="65"/>
  <c r="C525" i="65"/>
  <c r="C521" i="65"/>
  <c r="C534" i="65"/>
  <c r="C531" i="65"/>
  <c r="C527" i="65"/>
  <c r="C526" i="65"/>
  <c r="C524" i="65"/>
  <c r="C523" i="65"/>
  <c r="C522" i="65"/>
  <c r="I522" i="65" s="1"/>
  <c r="C520" i="65"/>
  <c r="C531" i="67"/>
  <c r="C527" i="67"/>
  <c r="C523" i="67"/>
  <c r="J523" i="67" s="1"/>
  <c r="C534" i="67"/>
  <c r="C532" i="67"/>
  <c r="C528" i="67"/>
  <c r="C525" i="67"/>
  <c r="C524" i="67"/>
  <c r="C522" i="67"/>
  <c r="C521" i="67"/>
  <c r="C520" i="67"/>
  <c r="C529" i="69"/>
  <c r="C525" i="69"/>
  <c r="C521" i="69"/>
  <c r="C534" i="69"/>
  <c r="C532" i="69"/>
  <c r="C531" i="69"/>
  <c r="C530" i="69"/>
  <c r="C527" i="69"/>
  <c r="C526" i="69"/>
  <c r="C523" i="69"/>
  <c r="C522" i="69"/>
  <c r="C520" i="69"/>
  <c r="C531" i="71"/>
  <c r="C527" i="71"/>
  <c r="C523" i="71"/>
  <c r="C534" i="71"/>
  <c r="C533" i="71"/>
  <c r="C532" i="71"/>
  <c r="C526" i="71"/>
  <c r="J526" i="71" s="1"/>
  <c r="C525" i="71"/>
  <c r="C524" i="71"/>
  <c r="C522" i="71"/>
  <c r="C521" i="71"/>
  <c r="C520" i="71"/>
  <c r="C533" i="20"/>
  <c r="I533" i="20" s="1"/>
  <c r="C531" i="20"/>
  <c r="H531" i="20" s="1"/>
  <c r="C527" i="20"/>
  <c r="C525" i="20"/>
  <c r="C523" i="20"/>
  <c r="J523" i="20" s="1"/>
  <c r="C521" i="20"/>
  <c r="C524" i="20"/>
  <c r="C522" i="20"/>
  <c r="C520" i="20"/>
  <c r="I62" i="4"/>
  <c r="I63" i="4"/>
  <c r="I64" i="4"/>
  <c r="I65" i="4"/>
  <c r="I61" i="4"/>
  <c r="I60" i="4"/>
  <c r="G53" i="4"/>
  <c r="G54" i="4"/>
  <c r="G55" i="4"/>
  <c r="G56" i="4"/>
  <c r="G42" i="4"/>
  <c r="G43" i="4"/>
  <c r="A1" i="5"/>
  <c r="D1" i="5"/>
  <c r="D2" i="5"/>
  <c r="K476" i="5"/>
  <c r="K477" i="5"/>
  <c r="M477" i="5"/>
  <c r="K478" i="5"/>
  <c r="K479" i="5"/>
  <c r="K480" i="5"/>
  <c r="K481" i="5"/>
  <c r="K482" i="5"/>
  <c r="K483" i="5"/>
  <c r="K484" i="5"/>
  <c r="C530" i="5"/>
  <c r="C531" i="5"/>
  <c r="I531" i="5" s="1"/>
  <c r="C534" i="5"/>
  <c r="C529" i="5"/>
  <c r="C532" i="5"/>
  <c r="C533" i="5"/>
  <c r="H533" i="5" s="1"/>
  <c r="I66" i="4"/>
  <c r="M482" i="5"/>
  <c r="H23" i="4"/>
  <c r="A24" i="4"/>
  <c r="A23" i="4"/>
  <c r="D24" i="4"/>
  <c r="D23" i="4"/>
  <c r="A1" i="71"/>
  <c r="A1" i="69"/>
  <c r="A1" i="67"/>
  <c r="A1" i="65"/>
  <c r="A1" i="63"/>
  <c r="A1" i="61"/>
  <c r="A1" i="59"/>
  <c r="A1" i="57"/>
  <c r="A1" i="55"/>
  <c r="A1" i="53"/>
  <c r="A1" i="51"/>
  <c r="A1" i="49"/>
  <c r="A1" i="47"/>
  <c r="A1" i="45"/>
  <c r="A1" i="43"/>
  <c r="A1" i="41"/>
  <c r="A1" i="39"/>
  <c r="A1" i="37"/>
  <c r="A1" i="35"/>
  <c r="A1" i="33"/>
  <c r="A1" i="31"/>
  <c r="A1" i="29"/>
  <c r="A1" i="27"/>
  <c r="D1" i="27" s="1"/>
  <c r="A1" i="25"/>
  <c r="A1" i="24"/>
  <c r="D2" i="24" s="1"/>
  <c r="A1" i="23"/>
  <c r="A1" i="22"/>
  <c r="A1" i="21"/>
  <c r="A1" i="20"/>
  <c r="D2" i="23"/>
  <c r="D1" i="23"/>
  <c r="D2" i="29"/>
  <c r="D1" i="29"/>
  <c r="D2" i="37"/>
  <c r="D1" i="37"/>
  <c r="D2" i="45"/>
  <c r="D1" i="45"/>
  <c r="D2" i="53"/>
  <c r="D1" i="53"/>
  <c r="D2" i="61"/>
  <c r="D1" i="61"/>
  <c r="D2" i="69"/>
  <c r="D1" i="69"/>
  <c r="D2" i="39"/>
  <c r="D1" i="39"/>
  <c r="D2" i="55"/>
  <c r="D1" i="55"/>
  <c r="D2" i="63"/>
  <c r="D1" i="63"/>
  <c r="D2" i="71"/>
  <c r="D1" i="71"/>
  <c r="D1" i="24"/>
  <c r="D2" i="25"/>
  <c r="D1" i="25"/>
  <c r="D2" i="41"/>
  <c r="D1" i="41"/>
  <c r="D2" i="49"/>
  <c r="D1" i="49"/>
  <c r="D2" i="57"/>
  <c r="D1" i="57"/>
  <c r="D2" i="65"/>
  <c r="D1" i="65"/>
  <c r="D2" i="31"/>
  <c r="D1" i="31"/>
  <c r="D2" i="47"/>
  <c r="D1" i="47"/>
  <c r="D1" i="21"/>
  <c r="D2" i="21"/>
  <c r="D2" i="33"/>
  <c r="D1" i="33"/>
  <c r="D2" i="22"/>
  <c r="D1" i="22"/>
  <c r="D2" i="35"/>
  <c r="D1" i="35"/>
  <c r="D2" i="43"/>
  <c r="D1" i="43"/>
  <c r="D2" i="51"/>
  <c r="D1" i="51"/>
  <c r="D2" i="59"/>
  <c r="D1" i="59"/>
  <c r="D2" i="67"/>
  <c r="D1" i="67"/>
  <c r="D2" i="20"/>
  <c r="D1" i="20"/>
  <c r="F81" i="70"/>
  <c r="F81" i="68"/>
  <c r="F81" i="66"/>
  <c r="F81" i="64"/>
  <c r="F81" i="62"/>
  <c r="F81" i="60"/>
  <c r="F81" i="58"/>
  <c r="F81" i="56"/>
  <c r="F81" i="54"/>
  <c r="F81" i="52"/>
  <c r="F81" i="50"/>
  <c r="F81" i="48"/>
  <c r="F81" i="46"/>
  <c r="F81" i="44"/>
  <c r="F81" i="42"/>
  <c r="F81" i="40"/>
  <c r="F81" i="38"/>
  <c r="F81" i="36"/>
  <c r="F81" i="34"/>
  <c r="F81" i="32"/>
  <c r="F81" i="30"/>
  <c r="F81" i="28"/>
  <c r="F81" i="26"/>
  <c r="F81" i="19"/>
  <c r="F81" i="18"/>
  <c r="F81" i="17"/>
  <c r="F81" i="16"/>
  <c r="F81" i="15"/>
  <c r="F81" i="14"/>
  <c r="C527" i="5"/>
  <c r="C528" i="5"/>
  <c r="K485" i="5"/>
  <c r="K486" i="5"/>
  <c r="K487" i="5"/>
  <c r="K488" i="5"/>
  <c r="K489" i="5"/>
  <c r="M489" i="5"/>
  <c r="B4" i="14"/>
  <c r="B4" i="15"/>
  <c r="B4" i="16"/>
  <c r="B4" i="17"/>
  <c r="B4" i="18"/>
  <c r="B4" i="19"/>
  <c r="B4" i="26"/>
  <c r="B4" i="28"/>
  <c r="B4" i="30"/>
  <c r="B4" i="32"/>
  <c r="K4" i="20"/>
  <c r="K5" i="20"/>
  <c r="K6" i="20"/>
  <c r="K7" i="20"/>
  <c r="K8" i="20"/>
  <c r="E9" i="14"/>
  <c r="F16" i="14" s="1"/>
  <c r="E9" i="15"/>
  <c r="F16" i="15" s="1"/>
  <c r="E9" i="16"/>
  <c r="H11" i="16" s="1"/>
  <c r="E9" i="17"/>
  <c r="F16" i="17" s="1"/>
  <c r="E9" i="18"/>
  <c r="H11" i="18" s="1"/>
  <c r="E9" i="19"/>
  <c r="F16" i="19" s="1"/>
  <c r="E9" i="26"/>
  <c r="H11" i="26" s="1"/>
  <c r="E9" i="28"/>
  <c r="F16" i="28" s="1"/>
  <c r="E9" i="30"/>
  <c r="H11" i="30" s="1"/>
  <c r="E9" i="32"/>
  <c r="H11" i="32" s="1"/>
  <c r="E9" i="34"/>
  <c r="H11" i="34" s="1"/>
  <c r="E9" i="36"/>
  <c r="H11" i="36" s="1"/>
  <c r="E9" i="38"/>
  <c r="H11" i="38" s="1"/>
  <c r="E9" i="40"/>
  <c r="F16" i="40" s="1"/>
  <c r="E9" i="42"/>
  <c r="F16" i="42" s="1"/>
  <c r="E9" i="44"/>
  <c r="F16" i="44" s="1"/>
  <c r="E9" i="46"/>
  <c r="F16" i="46" s="1"/>
  <c r="E9" i="48"/>
  <c r="F16" i="48" s="1"/>
  <c r="E9" i="50"/>
  <c r="F16" i="50" s="1"/>
  <c r="E9" i="52"/>
  <c r="F16" i="52" s="1"/>
  <c r="E9" i="54"/>
  <c r="H11" i="54" s="1"/>
  <c r="E9" i="56"/>
  <c r="F16" i="56" s="1"/>
  <c r="E9" i="58"/>
  <c r="H11" i="58" s="1"/>
  <c r="E9" i="60"/>
  <c r="F16" i="60" s="1"/>
  <c r="E9" i="62"/>
  <c r="F16" i="62" s="1"/>
  <c r="E9" i="64"/>
  <c r="H11" i="64" s="1"/>
  <c r="E9" i="66"/>
  <c r="H11" i="66" s="1"/>
  <c r="E9" i="68"/>
  <c r="F16" i="68" s="1"/>
  <c r="E9" i="70"/>
  <c r="H11" i="70" s="1"/>
  <c r="K4" i="5"/>
  <c r="K5" i="5"/>
  <c r="K6" i="5"/>
  <c r="K7" i="5"/>
  <c r="K8" i="5"/>
  <c r="H506" i="20"/>
  <c r="I506" i="20"/>
  <c r="J506" i="20"/>
  <c r="H507" i="20"/>
  <c r="I507" i="20"/>
  <c r="J507" i="20"/>
  <c r="H511" i="20"/>
  <c r="I511" i="20"/>
  <c r="J511" i="20"/>
  <c r="H513" i="20"/>
  <c r="I513" i="20"/>
  <c r="J513" i="20"/>
  <c r="I506" i="21"/>
  <c r="J506" i="21"/>
  <c r="H507" i="21"/>
  <c r="I507" i="21"/>
  <c r="J507" i="21"/>
  <c r="H511" i="21"/>
  <c r="I511" i="21"/>
  <c r="J511" i="21"/>
  <c r="H514" i="21"/>
  <c r="J514" i="21"/>
  <c r="H506" i="22"/>
  <c r="I506" i="22"/>
  <c r="J506" i="22"/>
  <c r="K506" i="22" s="1"/>
  <c r="H507" i="22"/>
  <c r="I507" i="22"/>
  <c r="J507" i="22"/>
  <c r="H509" i="22"/>
  <c r="K509" i="22" s="1"/>
  <c r="I509" i="22"/>
  <c r="J509" i="22"/>
  <c r="H510" i="22"/>
  <c r="I510" i="22"/>
  <c r="K510" i="22" s="1"/>
  <c r="J510" i="22"/>
  <c r="H511" i="22"/>
  <c r="I511" i="22"/>
  <c r="J511" i="22"/>
  <c r="H512" i="22"/>
  <c r="I512" i="22"/>
  <c r="J512" i="22"/>
  <c r="H513" i="22"/>
  <c r="I513" i="22"/>
  <c r="J513" i="22"/>
  <c r="H506" i="23"/>
  <c r="I506" i="23"/>
  <c r="H507" i="23"/>
  <c r="I507" i="23"/>
  <c r="J507" i="23"/>
  <c r="H508" i="23"/>
  <c r="I508" i="23"/>
  <c r="J508" i="23"/>
  <c r="H511" i="23"/>
  <c r="I511" i="23"/>
  <c r="J511" i="23"/>
  <c r="H512" i="23"/>
  <c r="I512" i="23"/>
  <c r="J512" i="23"/>
  <c r="H513" i="23"/>
  <c r="I513" i="23"/>
  <c r="J513" i="23"/>
  <c r="H506" i="24"/>
  <c r="I506" i="24"/>
  <c r="J506" i="24"/>
  <c r="H510" i="24"/>
  <c r="I510" i="24"/>
  <c r="J510" i="24"/>
  <c r="H513" i="24"/>
  <c r="I513" i="24"/>
  <c r="J513" i="24"/>
  <c r="H514" i="24"/>
  <c r="I514" i="24"/>
  <c r="J514" i="24"/>
  <c r="I506" i="25"/>
  <c r="J506" i="25"/>
  <c r="H507" i="25"/>
  <c r="I507" i="25"/>
  <c r="J507" i="25"/>
  <c r="H510" i="25"/>
  <c r="I510" i="25"/>
  <c r="J510" i="25"/>
  <c r="H511" i="25"/>
  <c r="I511" i="25"/>
  <c r="J511" i="25"/>
  <c r="H513" i="25"/>
  <c r="I513" i="25"/>
  <c r="J513" i="25"/>
  <c r="H506" i="27"/>
  <c r="J506" i="27"/>
  <c r="H513" i="27"/>
  <c r="I513" i="27"/>
  <c r="J513" i="27"/>
  <c r="H514" i="27"/>
  <c r="I514" i="27"/>
  <c r="J514" i="27"/>
  <c r="H506" i="29"/>
  <c r="I506" i="29"/>
  <c r="H507" i="29"/>
  <c r="I507" i="29"/>
  <c r="J507" i="29"/>
  <c r="H508" i="29"/>
  <c r="I508" i="29"/>
  <c r="J508" i="29"/>
  <c r="H510" i="29"/>
  <c r="I510" i="29"/>
  <c r="J510" i="29"/>
  <c r="H511" i="29"/>
  <c r="I511" i="29"/>
  <c r="J511" i="29"/>
  <c r="I513" i="29"/>
  <c r="H514" i="29"/>
  <c r="I514" i="29"/>
  <c r="J514" i="29"/>
  <c r="H506" i="31"/>
  <c r="I506" i="31"/>
  <c r="J506" i="31"/>
  <c r="H507" i="31"/>
  <c r="I507" i="31"/>
  <c r="J507" i="31"/>
  <c r="H508" i="31"/>
  <c r="I508" i="31"/>
  <c r="J508" i="31"/>
  <c r="H509" i="31"/>
  <c r="I509" i="31"/>
  <c r="J509" i="31"/>
  <c r="H511" i="31"/>
  <c r="I511" i="31"/>
  <c r="J511" i="31"/>
  <c r="H512" i="31"/>
  <c r="I512" i="31"/>
  <c r="J512" i="31"/>
  <c r="H514" i="31"/>
  <c r="I514" i="31"/>
  <c r="J514" i="31"/>
  <c r="H506" i="33"/>
  <c r="I506" i="33"/>
  <c r="J506" i="33"/>
  <c r="H507" i="33"/>
  <c r="I507" i="33"/>
  <c r="J507" i="33"/>
  <c r="H510" i="33"/>
  <c r="I510" i="33"/>
  <c r="J510" i="33"/>
  <c r="H511" i="33"/>
  <c r="I511" i="33"/>
  <c r="J511" i="33"/>
  <c r="H512" i="33"/>
  <c r="I512" i="33"/>
  <c r="J512" i="33"/>
  <c r="H513" i="33"/>
  <c r="I513" i="33"/>
  <c r="J513" i="33"/>
  <c r="H514" i="33"/>
  <c r="I514" i="33"/>
  <c r="J514" i="33"/>
  <c r="H506" i="35"/>
  <c r="J506" i="35"/>
  <c r="H507" i="35"/>
  <c r="I507" i="35"/>
  <c r="J507" i="35"/>
  <c r="H508" i="35"/>
  <c r="I508" i="35"/>
  <c r="J508" i="35"/>
  <c r="H509" i="35"/>
  <c r="I509" i="35"/>
  <c r="J509" i="35"/>
  <c r="H511" i="35"/>
  <c r="I511" i="35"/>
  <c r="J511" i="35"/>
  <c r="H513" i="35"/>
  <c r="I513" i="35"/>
  <c r="J513" i="35"/>
  <c r="H514" i="35"/>
  <c r="I514" i="35"/>
  <c r="J514" i="35"/>
  <c r="H506" i="37"/>
  <c r="I506" i="37"/>
  <c r="J506" i="37"/>
  <c r="H507" i="37"/>
  <c r="I507" i="37"/>
  <c r="J507" i="37"/>
  <c r="H508" i="37"/>
  <c r="I508" i="37"/>
  <c r="J508" i="37"/>
  <c r="H510" i="37"/>
  <c r="I510" i="37"/>
  <c r="J510" i="37"/>
  <c r="H511" i="37"/>
  <c r="I511" i="37"/>
  <c r="J511" i="37"/>
  <c r="H512" i="37"/>
  <c r="I512" i="37"/>
  <c r="J512" i="37"/>
  <c r="H513" i="37"/>
  <c r="I513" i="37"/>
  <c r="J513" i="37"/>
  <c r="H514" i="37"/>
  <c r="I514" i="37"/>
  <c r="J514" i="37"/>
  <c r="H506" i="39"/>
  <c r="I506" i="39"/>
  <c r="J506" i="39"/>
  <c r="H507" i="39"/>
  <c r="I507" i="39"/>
  <c r="J507" i="39"/>
  <c r="H510" i="39"/>
  <c r="I510" i="39"/>
  <c r="J510" i="39"/>
  <c r="H511" i="39"/>
  <c r="I511" i="39"/>
  <c r="J511" i="39"/>
  <c r="H513" i="39"/>
  <c r="I513" i="39"/>
  <c r="J513" i="39"/>
  <c r="H506" i="41"/>
  <c r="I506" i="41"/>
  <c r="J506" i="41"/>
  <c r="H507" i="41"/>
  <c r="I507" i="41"/>
  <c r="J507" i="41"/>
  <c r="H509" i="41"/>
  <c r="I509" i="41"/>
  <c r="J509" i="41"/>
  <c r="H511" i="41"/>
  <c r="I511" i="41"/>
  <c r="J511" i="41"/>
  <c r="H513" i="41"/>
  <c r="I513" i="41"/>
  <c r="J513" i="41"/>
  <c r="H514" i="41"/>
  <c r="I514" i="41"/>
  <c r="J514" i="41"/>
  <c r="H506" i="43"/>
  <c r="J506" i="43"/>
  <c r="H507" i="43"/>
  <c r="I507" i="43"/>
  <c r="J507" i="43"/>
  <c r="H510" i="43"/>
  <c r="I510" i="43"/>
  <c r="J510" i="43"/>
  <c r="H511" i="43"/>
  <c r="I511" i="43"/>
  <c r="J511" i="43"/>
  <c r="H512" i="43"/>
  <c r="I512" i="43"/>
  <c r="J512" i="43"/>
  <c r="H513" i="43"/>
  <c r="I513" i="43"/>
  <c r="J513" i="43"/>
  <c r="H514" i="43"/>
  <c r="I514" i="43"/>
  <c r="J514" i="43"/>
  <c r="H506" i="45"/>
  <c r="I506" i="45"/>
  <c r="H507" i="45"/>
  <c r="I507" i="45"/>
  <c r="J507" i="45"/>
  <c r="H509" i="45"/>
  <c r="I509" i="45"/>
  <c r="J509" i="45"/>
  <c r="H511" i="45"/>
  <c r="I511" i="45"/>
  <c r="J511" i="45"/>
  <c r="H513" i="45"/>
  <c r="I513" i="45"/>
  <c r="J513" i="45"/>
  <c r="H514" i="45"/>
  <c r="I514" i="45"/>
  <c r="J514" i="45"/>
  <c r="H506" i="47"/>
  <c r="I506" i="47"/>
  <c r="J506" i="47"/>
  <c r="H507" i="47"/>
  <c r="I507" i="47"/>
  <c r="J507" i="47"/>
  <c r="H508" i="47"/>
  <c r="I508" i="47"/>
  <c r="J508" i="47"/>
  <c r="H510" i="47"/>
  <c r="I510" i="47"/>
  <c r="J510" i="47"/>
  <c r="H511" i="47"/>
  <c r="I511" i="47"/>
  <c r="J511" i="47"/>
  <c r="H513" i="47"/>
  <c r="I513" i="47"/>
  <c r="J513" i="47"/>
  <c r="H506" i="49"/>
  <c r="I506" i="49"/>
  <c r="J506" i="49"/>
  <c r="H507" i="49"/>
  <c r="I507" i="49"/>
  <c r="J507" i="49"/>
  <c r="H511" i="49"/>
  <c r="I511" i="49"/>
  <c r="J511" i="49"/>
  <c r="H512" i="49"/>
  <c r="I512" i="49"/>
  <c r="J512" i="49"/>
  <c r="H513" i="49"/>
  <c r="I513" i="49"/>
  <c r="J513" i="49"/>
  <c r="H514" i="49"/>
  <c r="I514" i="49"/>
  <c r="J514" i="49"/>
  <c r="H506" i="51"/>
  <c r="J506" i="51"/>
  <c r="H507" i="51"/>
  <c r="I507" i="51"/>
  <c r="J507" i="51"/>
  <c r="H509" i="51"/>
  <c r="I509" i="51"/>
  <c r="J509" i="51"/>
  <c r="H510" i="51"/>
  <c r="I510" i="51"/>
  <c r="J510" i="51"/>
  <c r="H511" i="51"/>
  <c r="I511" i="51"/>
  <c r="J511" i="51"/>
  <c r="H514" i="51"/>
  <c r="I514" i="51"/>
  <c r="J514" i="51"/>
  <c r="H506" i="53"/>
  <c r="I506" i="53"/>
  <c r="H507" i="53"/>
  <c r="I507" i="53"/>
  <c r="J507" i="53"/>
  <c r="H510" i="53"/>
  <c r="I510" i="53"/>
  <c r="J510" i="53"/>
  <c r="H511" i="53"/>
  <c r="I511" i="53"/>
  <c r="J511" i="53"/>
  <c r="H512" i="53"/>
  <c r="I512" i="53"/>
  <c r="J512" i="53"/>
  <c r="H514" i="53"/>
  <c r="I514" i="53"/>
  <c r="J514" i="53"/>
  <c r="H506" i="55"/>
  <c r="I506" i="55"/>
  <c r="J506" i="55"/>
  <c r="H507" i="55"/>
  <c r="I507" i="55"/>
  <c r="J507" i="55"/>
  <c r="H508" i="55"/>
  <c r="I508" i="55"/>
  <c r="J508" i="55"/>
  <c r="H509" i="55"/>
  <c r="I509" i="55"/>
  <c r="J509" i="55"/>
  <c r="H511" i="55"/>
  <c r="I511" i="55"/>
  <c r="J511" i="55"/>
  <c r="H512" i="55"/>
  <c r="I512" i="55"/>
  <c r="J512" i="55"/>
  <c r="H513" i="55"/>
  <c r="I513" i="55"/>
  <c r="J513" i="55"/>
  <c r="H514" i="55"/>
  <c r="I514" i="55"/>
  <c r="J514" i="55"/>
  <c r="I506" i="57"/>
  <c r="J506" i="57"/>
  <c r="H507" i="57"/>
  <c r="I507" i="57"/>
  <c r="J507" i="57"/>
  <c r="H508" i="57"/>
  <c r="I508" i="57"/>
  <c r="J508" i="57"/>
  <c r="H511" i="57"/>
  <c r="I511" i="57"/>
  <c r="J511" i="57"/>
  <c r="H512" i="57"/>
  <c r="I512" i="57"/>
  <c r="J512" i="57"/>
  <c r="H513" i="57"/>
  <c r="I513" i="57"/>
  <c r="J513" i="57"/>
  <c r="H514" i="57"/>
  <c r="I514" i="57"/>
  <c r="J514" i="57"/>
  <c r="H506" i="59"/>
  <c r="J506" i="59"/>
  <c r="H507" i="59"/>
  <c r="I507" i="59"/>
  <c r="J507" i="59"/>
  <c r="H510" i="59"/>
  <c r="I510" i="59"/>
  <c r="J510" i="59"/>
  <c r="H511" i="59"/>
  <c r="I511" i="59"/>
  <c r="J511" i="59"/>
  <c r="H512" i="59"/>
  <c r="I512" i="59"/>
  <c r="J512" i="59"/>
  <c r="H513" i="59"/>
  <c r="I513" i="59"/>
  <c r="J513" i="59"/>
  <c r="H514" i="59"/>
  <c r="I514" i="59"/>
  <c r="J514" i="59"/>
  <c r="H506" i="61"/>
  <c r="I506" i="61"/>
  <c r="J506" i="61"/>
  <c r="H507" i="61"/>
  <c r="I507" i="61"/>
  <c r="J507" i="61"/>
  <c r="H508" i="61"/>
  <c r="I508" i="61"/>
  <c r="J508" i="61"/>
  <c r="H509" i="61"/>
  <c r="I509" i="61"/>
  <c r="J509" i="61"/>
  <c r="H511" i="61"/>
  <c r="I511" i="61"/>
  <c r="J511" i="61"/>
  <c r="H512" i="61"/>
  <c r="I512" i="61"/>
  <c r="J512" i="61"/>
  <c r="H514" i="61"/>
  <c r="I514" i="61"/>
  <c r="J514" i="61"/>
  <c r="H506" i="63"/>
  <c r="I506" i="63"/>
  <c r="J506" i="63"/>
  <c r="H507" i="63"/>
  <c r="I507" i="63"/>
  <c r="J507" i="63"/>
  <c r="H508" i="63"/>
  <c r="I508" i="63"/>
  <c r="J508" i="63"/>
  <c r="H510" i="63"/>
  <c r="I510" i="63"/>
  <c r="J510" i="63"/>
  <c r="H511" i="63"/>
  <c r="I511" i="63"/>
  <c r="J511" i="63"/>
  <c r="H512" i="63"/>
  <c r="I512" i="63"/>
  <c r="J512" i="63"/>
  <c r="H513" i="63"/>
  <c r="I513" i="63"/>
  <c r="J513" i="63"/>
  <c r="H514" i="63"/>
  <c r="I514" i="63"/>
  <c r="J514" i="63"/>
  <c r="H506" i="65"/>
  <c r="I506" i="65"/>
  <c r="J506" i="65"/>
  <c r="H507" i="65"/>
  <c r="I507" i="65"/>
  <c r="J507" i="65"/>
  <c r="H509" i="65"/>
  <c r="I509" i="65"/>
  <c r="J509" i="65"/>
  <c r="H511" i="65"/>
  <c r="I511" i="65"/>
  <c r="J511" i="65"/>
  <c r="H513" i="65"/>
  <c r="I513" i="65"/>
  <c r="J513" i="65"/>
  <c r="H514" i="65"/>
  <c r="I514" i="65"/>
  <c r="J514" i="65"/>
  <c r="H506" i="67"/>
  <c r="J506" i="67"/>
  <c r="H507" i="67"/>
  <c r="I507" i="67"/>
  <c r="J507" i="67"/>
  <c r="H508" i="67"/>
  <c r="I508" i="67"/>
  <c r="J508" i="67"/>
  <c r="H511" i="67"/>
  <c r="I511" i="67"/>
  <c r="J511" i="67"/>
  <c r="H512" i="67"/>
  <c r="I512" i="67"/>
  <c r="J512" i="67"/>
  <c r="H514" i="67"/>
  <c r="I514" i="67"/>
  <c r="J514" i="67"/>
  <c r="H514" i="5"/>
  <c r="I514" i="5"/>
  <c r="J514" i="5"/>
  <c r="M5" i="5"/>
  <c r="M6" i="5"/>
  <c r="K9" i="5"/>
  <c r="M9" i="5"/>
  <c r="K10" i="5"/>
  <c r="M10" i="5"/>
  <c r="K11" i="5"/>
  <c r="K12" i="5"/>
  <c r="M12" i="5" s="1"/>
  <c r="K13" i="5"/>
  <c r="M13" i="5"/>
  <c r="K14" i="5"/>
  <c r="M14" i="5" s="1"/>
  <c r="K15" i="5"/>
  <c r="K16" i="5"/>
  <c r="K17" i="5"/>
  <c r="M17" i="5" s="1"/>
  <c r="K18" i="5"/>
  <c r="M18" i="5"/>
  <c r="K19" i="5"/>
  <c r="K20" i="5"/>
  <c r="K21" i="5"/>
  <c r="M21" i="5"/>
  <c r="K22" i="5"/>
  <c r="M22" i="5"/>
  <c r="K23" i="5"/>
  <c r="K24" i="5"/>
  <c r="M24" i="5" s="1"/>
  <c r="K25" i="5"/>
  <c r="M25" i="5" s="1"/>
  <c r="K26" i="5"/>
  <c r="M26" i="5" s="1"/>
  <c r="K27" i="5"/>
  <c r="K28" i="5"/>
  <c r="M28" i="5" s="1"/>
  <c r="K29" i="5"/>
  <c r="M29" i="5" s="1"/>
  <c r="K30" i="5"/>
  <c r="M30" i="5" s="1"/>
  <c r="K31" i="5"/>
  <c r="K32" i="5"/>
  <c r="M32" i="5" s="1"/>
  <c r="K33" i="5"/>
  <c r="M33" i="5" s="1"/>
  <c r="K34" i="5"/>
  <c r="M34" i="5" s="1"/>
  <c r="K35" i="5"/>
  <c r="M35" i="5" s="1"/>
  <c r="K36" i="5"/>
  <c r="K37" i="5"/>
  <c r="M37" i="5"/>
  <c r="K38" i="5"/>
  <c r="M38" i="5"/>
  <c r="K39" i="5"/>
  <c r="K40" i="5"/>
  <c r="K41" i="5"/>
  <c r="M41" i="5"/>
  <c r="K42" i="5"/>
  <c r="M42" i="5" s="1"/>
  <c r="K43" i="5"/>
  <c r="K44" i="5"/>
  <c r="K45" i="5"/>
  <c r="M45" i="5"/>
  <c r="K46" i="5"/>
  <c r="M46" i="5" s="1"/>
  <c r="K47" i="5"/>
  <c r="K48" i="5"/>
  <c r="K49" i="5"/>
  <c r="M49" i="5"/>
  <c r="K50" i="5"/>
  <c r="M50" i="5" s="1"/>
  <c r="K51" i="5"/>
  <c r="K52" i="5"/>
  <c r="K53" i="5"/>
  <c r="M53" i="5"/>
  <c r="K54" i="5"/>
  <c r="M54" i="5" s="1"/>
  <c r="K55" i="5"/>
  <c r="K56" i="5"/>
  <c r="K57" i="5"/>
  <c r="M57" i="5"/>
  <c r="K58" i="5"/>
  <c r="M58" i="5" s="1"/>
  <c r="K59" i="5"/>
  <c r="K60" i="5"/>
  <c r="K61" i="5"/>
  <c r="M61" i="5" s="1"/>
  <c r="K62" i="5"/>
  <c r="M62" i="5" s="1"/>
  <c r="K63" i="5"/>
  <c r="K64" i="5"/>
  <c r="K65" i="5"/>
  <c r="M65" i="5"/>
  <c r="K66" i="5"/>
  <c r="M66" i="5"/>
  <c r="K67" i="5"/>
  <c r="K68" i="5"/>
  <c r="K69" i="5"/>
  <c r="M69" i="5"/>
  <c r="K70" i="5"/>
  <c r="M70" i="5"/>
  <c r="K71" i="5"/>
  <c r="K72" i="5"/>
  <c r="K73" i="5"/>
  <c r="M73" i="5" s="1"/>
  <c r="K74" i="5"/>
  <c r="M74" i="5" s="1"/>
  <c r="K75" i="5"/>
  <c r="K76" i="5"/>
  <c r="K77" i="5"/>
  <c r="M77" i="5" s="1"/>
  <c r="K78" i="5"/>
  <c r="M78" i="5"/>
  <c r="K79" i="5"/>
  <c r="K80" i="5"/>
  <c r="K81" i="5"/>
  <c r="M81" i="5" s="1"/>
  <c r="K82" i="5"/>
  <c r="M82" i="5" s="1"/>
  <c r="K83" i="5"/>
  <c r="K84" i="5"/>
  <c r="K85" i="5"/>
  <c r="M85" i="5" s="1"/>
  <c r="K86" i="5"/>
  <c r="M86" i="5" s="1"/>
  <c r="K87" i="5"/>
  <c r="K88" i="5"/>
  <c r="K89" i="5"/>
  <c r="M89" i="5" s="1"/>
  <c r="K90" i="5"/>
  <c r="M90" i="5"/>
  <c r="K91" i="5"/>
  <c r="K92" i="5"/>
  <c r="K93" i="5"/>
  <c r="M93" i="5" s="1"/>
  <c r="K94" i="5"/>
  <c r="M94" i="5"/>
  <c r="K95" i="5"/>
  <c r="K96" i="5"/>
  <c r="K97" i="5"/>
  <c r="M97" i="5"/>
  <c r="K98" i="5"/>
  <c r="M98" i="5"/>
  <c r="K99" i="5"/>
  <c r="K100" i="5"/>
  <c r="M100" i="5"/>
  <c r="K101" i="5"/>
  <c r="M101" i="5"/>
  <c r="K102" i="5"/>
  <c r="M102" i="5"/>
  <c r="K103" i="5"/>
  <c r="K104" i="5"/>
  <c r="K105" i="5"/>
  <c r="M105" i="5"/>
  <c r="K106" i="5"/>
  <c r="M106" i="5"/>
  <c r="K107" i="5"/>
  <c r="K108" i="5"/>
  <c r="K109" i="5"/>
  <c r="M109" i="5"/>
  <c r="K110" i="5"/>
  <c r="M110" i="5"/>
  <c r="K111" i="5"/>
  <c r="K112" i="5"/>
  <c r="K113" i="5"/>
  <c r="M113" i="5"/>
  <c r="K114" i="5"/>
  <c r="M114" i="5"/>
  <c r="K115" i="5"/>
  <c r="K116" i="5"/>
  <c r="K117" i="5"/>
  <c r="M117" i="5"/>
  <c r="K118" i="5"/>
  <c r="M118" i="5"/>
  <c r="K119" i="5"/>
  <c r="K120" i="5"/>
  <c r="K121" i="5"/>
  <c r="M121" i="5"/>
  <c r="K122" i="5"/>
  <c r="M122" i="5"/>
  <c r="K123" i="5"/>
  <c r="K124" i="5"/>
  <c r="K125" i="5"/>
  <c r="M125" i="5"/>
  <c r="K126" i="5"/>
  <c r="M126" i="5"/>
  <c r="K127" i="5"/>
  <c r="K128" i="5"/>
  <c r="K129" i="5"/>
  <c r="M129" i="5"/>
  <c r="K130" i="5"/>
  <c r="M130" i="5"/>
  <c r="K131" i="5"/>
  <c r="K132" i="5"/>
  <c r="M132" i="5"/>
  <c r="K133" i="5"/>
  <c r="M133" i="5"/>
  <c r="K134" i="5"/>
  <c r="M134" i="5"/>
  <c r="K135" i="5"/>
  <c r="K136" i="5"/>
  <c r="K137" i="5"/>
  <c r="M137" i="5"/>
  <c r="K138" i="5"/>
  <c r="M138" i="5"/>
  <c r="K139" i="5"/>
  <c r="K140" i="5"/>
  <c r="K141" i="5"/>
  <c r="M141" i="5"/>
  <c r="K142" i="5"/>
  <c r="M142" i="5"/>
  <c r="K143" i="5"/>
  <c r="K144" i="5"/>
  <c r="K145" i="5"/>
  <c r="M145" i="5"/>
  <c r="K146" i="5"/>
  <c r="M146" i="5"/>
  <c r="K147" i="5"/>
  <c r="K148" i="5"/>
  <c r="K149" i="5"/>
  <c r="M149" i="5"/>
  <c r="K150" i="5"/>
  <c r="M150" i="5"/>
  <c r="K151" i="5"/>
  <c r="K152" i="5"/>
  <c r="K153" i="5"/>
  <c r="M153" i="5"/>
  <c r="K154" i="5"/>
  <c r="M154" i="5"/>
  <c r="K155" i="5"/>
  <c r="K156" i="5"/>
  <c r="K157" i="5"/>
  <c r="M157" i="5"/>
  <c r="K158" i="5"/>
  <c r="M158" i="5"/>
  <c r="K159" i="5"/>
  <c r="K160" i="5"/>
  <c r="K161" i="5"/>
  <c r="M161" i="5"/>
  <c r="K162" i="5"/>
  <c r="M162" i="5"/>
  <c r="K163" i="5"/>
  <c r="K164" i="5"/>
  <c r="M164" i="5"/>
  <c r="K165" i="5"/>
  <c r="M165" i="5"/>
  <c r="K166" i="5"/>
  <c r="M166" i="5"/>
  <c r="K167" i="5"/>
  <c r="K168" i="5"/>
  <c r="K169" i="5"/>
  <c r="M169" i="5"/>
  <c r="K170" i="5"/>
  <c r="M170" i="5"/>
  <c r="K171" i="5"/>
  <c r="K172" i="5"/>
  <c r="K173" i="5"/>
  <c r="M173" i="5"/>
  <c r="K174" i="5"/>
  <c r="M174" i="5"/>
  <c r="K175" i="5"/>
  <c r="K176" i="5"/>
  <c r="K177" i="5"/>
  <c r="M177" i="5"/>
  <c r="K178" i="5"/>
  <c r="M178" i="5"/>
  <c r="K179" i="5"/>
  <c r="K180" i="5"/>
  <c r="K181" i="5"/>
  <c r="M181" i="5"/>
  <c r="K182" i="5"/>
  <c r="M182" i="5"/>
  <c r="K183" i="5"/>
  <c r="K184" i="5"/>
  <c r="K185" i="5"/>
  <c r="M185" i="5"/>
  <c r="K186" i="5"/>
  <c r="M186" i="5"/>
  <c r="K187" i="5"/>
  <c r="K188" i="5"/>
  <c r="K189" i="5"/>
  <c r="M189" i="5"/>
  <c r="K190" i="5"/>
  <c r="M190" i="5"/>
  <c r="K191" i="5"/>
  <c r="K192" i="5"/>
  <c r="K193" i="5"/>
  <c r="M193" i="5"/>
  <c r="K194" i="5"/>
  <c r="M194" i="5"/>
  <c r="K195" i="5"/>
  <c r="K196" i="5"/>
  <c r="M196" i="5"/>
  <c r="K197" i="5"/>
  <c r="M197" i="5"/>
  <c r="K198" i="5"/>
  <c r="M198" i="5"/>
  <c r="K199" i="5"/>
  <c r="K200" i="5"/>
  <c r="K201" i="5"/>
  <c r="M201" i="5"/>
  <c r="K202" i="5"/>
  <c r="M202" i="5"/>
  <c r="K203" i="5"/>
  <c r="K204" i="5"/>
  <c r="K205" i="5"/>
  <c r="M205" i="5"/>
  <c r="K206" i="5"/>
  <c r="M206" i="5"/>
  <c r="K207" i="5"/>
  <c r="K208" i="5"/>
  <c r="K209" i="5"/>
  <c r="M209" i="5"/>
  <c r="K210" i="5"/>
  <c r="M210" i="5"/>
  <c r="K211" i="5"/>
  <c r="K212" i="5"/>
  <c r="K213" i="5"/>
  <c r="M213" i="5"/>
  <c r="K214" i="5"/>
  <c r="M214" i="5"/>
  <c r="K215" i="5"/>
  <c r="K216" i="5"/>
  <c r="K217" i="5"/>
  <c r="M217" i="5"/>
  <c r="K218" i="5"/>
  <c r="M218" i="5"/>
  <c r="K219" i="5"/>
  <c r="K220" i="5"/>
  <c r="K221" i="5"/>
  <c r="M221" i="5"/>
  <c r="K222" i="5"/>
  <c r="M222" i="5"/>
  <c r="K223" i="5"/>
  <c r="K224" i="5"/>
  <c r="K225" i="5"/>
  <c r="M225" i="5"/>
  <c r="K226" i="5"/>
  <c r="M226" i="5"/>
  <c r="K227" i="5"/>
  <c r="K228" i="5"/>
  <c r="M228" i="5"/>
  <c r="K229" i="5"/>
  <c r="M229" i="5"/>
  <c r="K230" i="5"/>
  <c r="M230" i="5"/>
  <c r="K231" i="5"/>
  <c r="K232" i="5"/>
  <c r="K233" i="5"/>
  <c r="M233" i="5"/>
  <c r="K234" i="5"/>
  <c r="M234" i="5"/>
  <c r="K235" i="5"/>
  <c r="K236" i="5"/>
  <c r="K237" i="5"/>
  <c r="M237" i="5"/>
  <c r="K238" i="5"/>
  <c r="M238" i="5"/>
  <c r="K239" i="5"/>
  <c r="K240" i="5"/>
  <c r="K241" i="5"/>
  <c r="M241" i="5"/>
  <c r="K242" i="5"/>
  <c r="M242" i="5"/>
  <c r="K243" i="5"/>
  <c r="K244" i="5"/>
  <c r="K245" i="5"/>
  <c r="M245" i="5"/>
  <c r="K246" i="5"/>
  <c r="M246" i="5"/>
  <c r="K247" i="5"/>
  <c r="K248" i="5"/>
  <c r="K249" i="5"/>
  <c r="M249" i="5"/>
  <c r="K250" i="5"/>
  <c r="M250" i="5"/>
  <c r="K251" i="5"/>
  <c r="K252" i="5"/>
  <c r="K253" i="5"/>
  <c r="M253" i="5"/>
  <c r="K254" i="5"/>
  <c r="M254" i="5"/>
  <c r="K255" i="5"/>
  <c r="K256" i="5"/>
  <c r="K257" i="5"/>
  <c r="M257" i="5"/>
  <c r="K258" i="5"/>
  <c r="M258" i="5"/>
  <c r="K259" i="5"/>
  <c r="K260" i="5"/>
  <c r="M260" i="5"/>
  <c r="K261" i="5"/>
  <c r="M261" i="5"/>
  <c r="K262" i="5"/>
  <c r="M262" i="5"/>
  <c r="K263" i="5"/>
  <c r="K264" i="5"/>
  <c r="K265" i="5"/>
  <c r="M265" i="5"/>
  <c r="K266" i="5"/>
  <c r="M266" i="5"/>
  <c r="K267" i="5"/>
  <c r="K268" i="5"/>
  <c r="K269" i="5"/>
  <c r="M269" i="5"/>
  <c r="K270" i="5"/>
  <c r="M270" i="5"/>
  <c r="K271" i="5"/>
  <c r="K272" i="5"/>
  <c r="K273" i="5"/>
  <c r="M273" i="5"/>
  <c r="K274" i="5"/>
  <c r="M274" i="5"/>
  <c r="K275" i="5"/>
  <c r="K276" i="5"/>
  <c r="K277" i="5"/>
  <c r="M277" i="5"/>
  <c r="K278" i="5"/>
  <c r="M278" i="5"/>
  <c r="K279" i="5"/>
  <c r="K280" i="5"/>
  <c r="K281" i="5"/>
  <c r="M281" i="5"/>
  <c r="K282" i="5"/>
  <c r="M282" i="5"/>
  <c r="K283" i="5"/>
  <c r="K284" i="5"/>
  <c r="K285" i="5"/>
  <c r="M285" i="5"/>
  <c r="K286" i="5"/>
  <c r="M286" i="5"/>
  <c r="K287" i="5"/>
  <c r="K288" i="5"/>
  <c r="K289" i="5"/>
  <c r="M289" i="5"/>
  <c r="K290" i="5"/>
  <c r="M290" i="5"/>
  <c r="K291" i="5"/>
  <c r="K292" i="5"/>
  <c r="M292" i="5"/>
  <c r="K293" i="5"/>
  <c r="M293" i="5"/>
  <c r="K294" i="5"/>
  <c r="M294" i="5"/>
  <c r="K295" i="5"/>
  <c r="K296" i="5"/>
  <c r="K297" i="5"/>
  <c r="M297" i="5"/>
  <c r="K298" i="5"/>
  <c r="M298" i="5"/>
  <c r="K299" i="5"/>
  <c r="K300" i="5"/>
  <c r="K301" i="5"/>
  <c r="M301" i="5"/>
  <c r="K302" i="5"/>
  <c r="M302" i="5"/>
  <c r="K303" i="5"/>
  <c r="K304" i="5"/>
  <c r="K305" i="5"/>
  <c r="M305" i="5"/>
  <c r="K306" i="5"/>
  <c r="M306" i="5"/>
  <c r="K307" i="5"/>
  <c r="K308" i="5"/>
  <c r="K309" i="5"/>
  <c r="M309" i="5"/>
  <c r="K310" i="5"/>
  <c r="M310" i="5"/>
  <c r="K311" i="5"/>
  <c r="K312" i="5"/>
  <c r="K313" i="5"/>
  <c r="M313" i="5"/>
  <c r="K314" i="5"/>
  <c r="M314" i="5"/>
  <c r="K315" i="5"/>
  <c r="K316" i="5"/>
  <c r="K317" i="5"/>
  <c r="M317" i="5"/>
  <c r="K318" i="5"/>
  <c r="M318" i="5"/>
  <c r="K319" i="5"/>
  <c r="K320" i="5"/>
  <c r="K321" i="5"/>
  <c r="M321" i="5"/>
  <c r="K322" i="5"/>
  <c r="M322" i="5"/>
  <c r="K323" i="5"/>
  <c r="K324" i="5"/>
  <c r="M324" i="5"/>
  <c r="K325" i="5"/>
  <c r="M325" i="5"/>
  <c r="K326" i="5"/>
  <c r="M326" i="5"/>
  <c r="K327" i="5"/>
  <c r="K328" i="5"/>
  <c r="K329" i="5"/>
  <c r="M329" i="5"/>
  <c r="K330" i="5"/>
  <c r="M330" i="5"/>
  <c r="K331" i="5"/>
  <c r="K332" i="5"/>
  <c r="K333" i="5"/>
  <c r="M333" i="5"/>
  <c r="K334" i="5"/>
  <c r="M334" i="5"/>
  <c r="K335" i="5"/>
  <c r="K336" i="5"/>
  <c r="K337" i="5"/>
  <c r="M337" i="5"/>
  <c r="K338" i="5"/>
  <c r="M338" i="5"/>
  <c r="K339" i="5"/>
  <c r="K340" i="5"/>
  <c r="K341" i="5"/>
  <c r="M341" i="5"/>
  <c r="K342" i="5"/>
  <c r="M342" i="5"/>
  <c r="K343" i="5"/>
  <c r="K344" i="5"/>
  <c r="K345" i="5"/>
  <c r="M345" i="5"/>
  <c r="K346" i="5"/>
  <c r="M346" i="5"/>
  <c r="K347" i="5"/>
  <c r="K348" i="5"/>
  <c r="K349" i="5"/>
  <c r="M349" i="5"/>
  <c r="K350" i="5"/>
  <c r="M350" i="5"/>
  <c r="K351" i="5"/>
  <c r="K352" i="5"/>
  <c r="K353" i="5"/>
  <c r="M353" i="5"/>
  <c r="K354" i="5"/>
  <c r="M354" i="5"/>
  <c r="K355" i="5"/>
  <c r="K356" i="5"/>
  <c r="M356" i="5"/>
  <c r="K357" i="5"/>
  <c r="M357" i="5"/>
  <c r="K358" i="5"/>
  <c r="M358" i="5"/>
  <c r="K359" i="5"/>
  <c r="K360" i="5"/>
  <c r="K361" i="5"/>
  <c r="M361" i="5"/>
  <c r="K362" i="5"/>
  <c r="M362" i="5"/>
  <c r="K363" i="5"/>
  <c r="K364" i="5"/>
  <c r="K365" i="5"/>
  <c r="M365" i="5"/>
  <c r="K366" i="5"/>
  <c r="M366" i="5"/>
  <c r="K367" i="5"/>
  <c r="K368" i="5"/>
  <c r="K369" i="5"/>
  <c r="M369" i="5"/>
  <c r="K370" i="5"/>
  <c r="M370" i="5"/>
  <c r="K371" i="5"/>
  <c r="K372" i="5"/>
  <c r="K373" i="5"/>
  <c r="M373" i="5"/>
  <c r="K374" i="5"/>
  <c r="M374" i="5"/>
  <c r="K375" i="5"/>
  <c r="K376" i="5"/>
  <c r="K377" i="5"/>
  <c r="M377" i="5"/>
  <c r="K378" i="5"/>
  <c r="M378" i="5"/>
  <c r="K379" i="5"/>
  <c r="K380" i="5"/>
  <c r="K381" i="5"/>
  <c r="M381" i="5"/>
  <c r="K382" i="5"/>
  <c r="M382" i="5"/>
  <c r="K383" i="5"/>
  <c r="K384" i="5"/>
  <c r="K385" i="5"/>
  <c r="M385" i="5"/>
  <c r="K386" i="5"/>
  <c r="M386" i="5"/>
  <c r="K387" i="5"/>
  <c r="K388" i="5"/>
  <c r="M388" i="5"/>
  <c r="K389" i="5"/>
  <c r="M389" i="5"/>
  <c r="K390" i="5"/>
  <c r="M390" i="5"/>
  <c r="K391" i="5"/>
  <c r="K392" i="5"/>
  <c r="K393" i="5"/>
  <c r="M393" i="5"/>
  <c r="K394" i="5"/>
  <c r="M394" i="5"/>
  <c r="K395" i="5"/>
  <c r="K396" i="5"/>
  <c r="K397" i="5"/>
  <c r="M397" i="5"/>
  <c r="K398" i="5"/>
  <c r="M398" i="5"/>
  <c r="K399" i="5"/>
  <c r="K400" i="5"/>
  <c r="K401" i="5"/>
  <c r="M401" i="5"/>
  <c r="K402" i="5"/>
  <c r="M402" i="5"/>
  <c r="K403" i="5"/>
  <c r="K404" i="5"/>
  <c r="K405" i="5"/>
  <c r="M405" i="5"/>
  <c r="K406" i="5"/>
  <c r="M406" i="5"/>
  <c r="K407" i="5"/>
  <c r="K408" i="5"/>
  <c r="K409" i="5"/>
  <c r="M409" i="5"/>
  <c r="K410" i="5"/>
  <c r="M410" i="5"/>
  <c r="K411" i="5"/>
  <c r="K412" i="5"/>
  <c r="K413" i="5"/>
  <c r="M413" i="5"/>
  <c r="K414" i="5"/>
  <c r="M414" i="5"/>
  <c r="K415" i="5"/>
  <c r="K416" i="5"/>
  <c r="K417" i="5"/>
  <c r="M417" i="5"/>
  <c r="K418" i="5"/>
  <c r="M418" i="5"/>
  <c r="K419" i="5"/>
  <c r="K420" i="5"/>
  <c r="M420" i="5"/>
  <c r="K421" i="5"/>
  <c r="M421" i="5"/>
  <c r="K422" i="5"/>
  <c r="M422" i="5"/>
  <c r="K423" i="5"/>
  <c r="K424" i="5"/>
  <c r="K425" i="5"/>
  <c r="M425" i="5"/>
  <c r="K426" i="5"/>
  <c r="M426" i="5"/>
  <c r="K427" i="5"/>
  <c r="K428" i="5"/>
  <c r="K429" i="5"/>
  <c r="M429" i="5"/>
  <c r="K430" i="5"/>
  <c r="M430" i="5"/>
  <c r="K431" i="5"/>
  <c r="K432" i="5"/>
  <c r="K433" i="5"/>
  <c r="M433" i="5"/>
  <c r="K434" i="5"/>
  <c r="M434" i="5"/>
  <c r="K435" i="5"/>
  <c r="K436" i="5"/>
  <c r="K437" i="5"/>
  <c r="M437" i="5"/>
  <c r="K438" i="5"/>
  <c r="M438" i="5"/>
  <c r="K439" i="5"/>
  <c r="K440" i="5"/>
  <c r="K441" i="5"/>
  <c r="M441" i="5"/>
  <c r="K442" i="5"/>
  <c r="M442" i="5"/>
  <c r="K443" i="5"/>
  <c r="K444" i="5"/>
  <c r="K445" i="5"/>
  <c r="M445" i="5"/>
  <c r="K446" i="5"/>
  <c r="M446" i="5"/>
  <c r="K447" i="5"/>
  <c r="K448" i="5"/>
  <c r="K449" i="5"/>
  <c r="M449" i="5"/>
  <c r="K450" i="5"/>
  <c r="M450" i="5"/>
  <c r="K451" i="5"/>
  <c r="K452" i="5"/>
  <c r="M452" i="5"/>
  <c r="K453" i="5"/>
  <c r="M453" i="5"/>
  <c r="K454" i="5"/>
  <c r="M454" i="5"/>
  <c r="K455" i="5"/>
  <c r="K456" i="5"/>
  <c r="K457" i="5"/>
  <c r="M457" i="5"/>
  <c r="K458" i="5"/>
  <c r="M458" i="5"/>
  <c r="K459" i="5"/>
  <c r="K460" i="5"/>
  <c r="K461" i="5"/>
  <c r="M461" i="5"/>
  <c r="K462" i="5"/>
  <c r="M462" i="5"/>
  <c r="K463" i="5"/>
  <c r="K464" i="5"/>
  <c r="K465" i="5"/>
  <c r="M465" i="5"/>
  <c r="K466" i="5"/>
  <c r="M466" i="5"/>
  <c r="K467" i="5"/>
  <c r="K468" i="5"/>
  <c r="K469" i="5"/>
  <c r="M469" i="5"/>
  <c r="K470" i="5"/>
  <c r="M470" i="5"/>
  <c r="K471" i="5"/>
  <c r="K472" i="5"/>
  <c r="K473" i="5"/>
  <c r="M473" i="5"/>
  <c r="K474" i="5"/>
  <c r="M474" i="5"/>
  <c r="K475" i="5"/>
  <c r="K490" i="5"/>
  <c r="M490" i="5"/>
  <c r="K491" i="5"/>
  <c r="K492" i="5"/>
  <c r="K493" i="5"/>
  <c r="M493" i="5"/>
  <c r="K494" i="5"/>
  <c r="M494" i="5"/>
  <c r="K495" i="5"/>
  <c r="K496" i="5"/>
  <c r="K14" i="14"/>
  <c r="K9" i="20"/>
  <c r="K10" i="20"/>
  <c r="K11" i="20"/>
  <c r="K12" i="20"/>
  <c r="K13" i="20"/>
  <c r="K14" i="20"/>
  <c r="K15" i="20"/>
  <c r="M15" i="20"/>
  <c r="K16" i="20"/>
  <c r="K17" i="20"/>
  <c r="K18" i="20"/>
  <c r="M18" i="20" s="1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M31" i="20"/>
  <c r="K32" i="20"/>
  <c r="K33" i="20"/>
  <c r="K34" i="20"/>
  <c r="M34" i="20"/>
  <c r="K35" i="20"/>
  <c r="K36" i="20"/>
  <c r="K37" i="20"/>
  <c r="K38" i="20"/>
  <c r="M38" i="20"/>
  <c r="K39" i="20"/>
  <c r="K40" i="20"/>
  <c r="K41" i="20"/>
  <c r="K42" i="20"/>
  <c r="K43" i="20"/>
  <c r="K44" i="20"/>
  <c r="K45" i="20"/>
  <c r="K46" i="20"/>
  <c r="M46" i="20" s="1"/>
  <c r="K47" i="20"/>
  <c r="K48" i="20"/>
  <c r="K49" i="20"/>
  <c r="K50" i="20"/>
  <c r="K51" i="20"/>
  <c r="K52" i="20"/>
  <c r="M52" i="20" s="1"/>
  <c r="K53" i="20"/>
  <c r="K54" i="20"/>
  <c r="M54" i="20" s="1"/>
  <c r="K55" i="20"/>
  <c r="K56" i="20"/>
  <c r="K57" i="20"/>
  <c r="K58" i="20"/>
  <c r="K59" i="20"/>
  <c r="K60" i="20"/>
  <c r="K61" i="20"/>
  <c r="K62" i="20"/>
  <c r="K63" i="20"/>
  <c r="K64" i="20"/>
  <c r="K65" i="20"/>
  <c r="K66" i="20"/>
  <c r="M66" i="20"/>
  <c r="K67" i="20"/>
  <c r="K68" i="20"/>
  <c r="K69" i="20"/>
  <c r="K70" i="20"/>
  <c r="M70" i="20"/>
  <c r="K71" i="20"/>
  <c r="K72" i="20"/>
  <c r="K73" i="20"/>
  <c r="K74" i="20"/>
  <c r="K75" i="20"/>
  <c r="K76" i="20"/>
  <c r="K77" i="20"/>
  <c r="K78" i="20"/>
  <c r="K79" i="20"/>
  <c r="K80" i="20"/>
  <c r="K81" i="20"/>
  <c r="K82" i="20"/>
  <c r="K83" i="20"/>
  <c r="K84" i="20"/>
  <c r="K85" i="20"/>
  <c r="K86" i="20"/>
  <c r="K87" i="20"/>
  <c r="K88" i="20"/>
  <c r="M88" i="20"/>
  <c r="K89" i="20"/>
  <c r="K90" i="20"/>
  <c r="K91" i="20"/>
  <c r="K92" i="20"/>
  <c r="K93" i="20"/>
  <c r="K94" i="20"/>
  <c r="K95" i="20"/>
  <c r="K96" i="20"/>
  <c r="M96" i="20" s="1"/>
  <c r="K97" i="20"/>
  <c r="K98" i="20"/>
  <c r="K99" i="20"/>
  <c r="K100" i="20"/>
  <c r="M100" i="20" s="1"/>
  <c r="K101" i="20"/>
  <c r="K102" i="20"/>
  <c r="K103" i="20"/>
  <c r="K104" i="20"/>
  <c r="K105" i="20"/>
  <c r="K106" i="20"/>
  <c r="K107" i="20"/>
  <c r="K108" i="20"/>
  <c r="K109" i="20"/>
  <c r="K110" i="20"/>
  <c r="K111" i="20"/>
  <c r="K112" i="20"/>
  <c r="K113" i="20"/>
  <c r="K114" i="20"/>
  <c r="K115" i="20"/>
  <c r="K116" i="20"/>
  <c r="K117" i="20"/>
  <c r="K118" i="20"/>
  <c r="K119" i="20"/>
  <c r="K120" i="20"/>
  <c r="K121" i="20"/>
  <c r="K122" i="20"/>
  <c r="K123" i="20"/>
  <c r="K124" i="20"/>
  <c r="M124" i="20"/>
  <c r="K125" i="20"/>
  <c r="K126" i="20"/>
  <c r="K127" i="20"/>
  <c r="K128" i="20"/>
  <c r="K129" i="20"/>
  <c r="K130" i="20"/>
  <c r="K131" i="20"/>
  <c r="K132" i="20"/>
  <c r="M132" i="20" s="1"/>
  <c r="K133" i="20"/>
  <c r="K134" i="20"/>
  <c r="K135" i="20"/>
  <c r="K136" i="20"/>
  <c r="M136" i="20" s="1"/>
  <c r="K137" i="20"/>
  <c r="K138" i="20"/>
  <c r="K139" i="20"/>
  <c r="K140" i="20"/>
  <c r="M140" i="20"/>
  <c r="K141" i="20"/>
  <c r="K142" i="20"/>
  <c r="K143" i="20"/>
  <c r="K144" i="20"/>
  <c r="M144" i="20"/>
  <c r="K145" i="20"/>
  <c r="K146" i="20"/>
  <c r="K147" i="20"/>
  <c r="K148" i="20"/>
  <c r="M148" i="20" s="1"/>
  <c r="K149" i="20"/>
  <c r="K150" i="20"/>
  <c r="K151" i="20"/>
  <c r="K152" i="20"/>
  <c r="M152" i="20" s="1"/>
  <c r="K153" i="20"/>
  <c r="K154" i="20"/>
  <c r="K155" i="20"/>
  <c r="K156" i="20"/>
  <c r="M156" i="20"/>
  <c r="K157" i="20"/>
  <c r="K158" i="20"/>
  <c r="K159" i="20"/>
  <c r="K160" i="20"/>
  <c r="M160" i="20"/>
  <c r="K161" i="20"/>
  <c r="K162" i="20"/>
  <c r="K163" i="20"/>
  <c r="K164" i="20"/>
  <c r="M164" i="20" s="1"/>
  <c r="K165" i="20"/>
  <c r="K166" i="20"/>
  <c r="K167" i="20"/>
  <c r="M167" i="20"/>
  <c r="K168" i="20"/>
  <c r="M168" i="20" s="1"/>
  <c r="K169" i="20"/>
  <c r="K170" i="20"/>
  <c r="K171" i="20"/>
  <c r="K172" i="20"/>
  <c r="M172" i="20"/>
  <c r="K173" i="20"/>
  <c r="K174" i="20"/>
  <c r="K175" i="20"/>
  <c r="K176" i="20"/>
  <c r="M176" i="20"/>
  <c r="K177" i="20"/>
  <c r="K178" i="20"/>
  <c r="K179" i="20"/>
  <c r="K180" i="20"/>
  <c r="M180" i="20" s="1"/>
  <c r="K181" i="20"/>
  <c r="K182" i="20"/>
  <c r="K183" i="20"/>
  <c r="M183" i="20"/>
  <c r="K184" i="20"/>
  <c r="M184" i="20" s="1"/>
  <c r="K185" i="20"/>
  <c r="K186" i="20"/>
  <c r="K187" i="20"/>
  <c r="K188" i="20"/>
  <c r="M188" i="20"/>
  <c r="K189" i="20"/>
  <c r="K190" i="20"/>
  <c r="K191" i="20"/>
  <c r="K192" i="20"/>
  <c r="M192" i="20"/>
  <c r="K193" i="20"/>
  <c r="K194" i="20"/>
  <c r="K195" i="20"/>
  <c r="K196" i="20"/>
  <c r="M196" i="20" s="1"/>
  <c r="K197" i="20"/>
  <c r="K198" i="20"/>
  <c r="K199" i="20"/>
  <c r="M199" i="20"/>
  <c r="K200" i="20"/>
  <c r="M200" i="20" s="1"/>
  <c r="K201" i="20"/>
  <c r="K202" i="20"/>
  <c r="K203" i="20"/>
  <c r="K204" i="20"/>
  <c r="M204" i="20"/>
  <c r="K205" i="20"/>
  <c r="K206" i="20"/>
  <c r="K207" i="20"/>
  <c r="K208" i="20"/>
  <c r="M208" i="20"/>
  <c r="K209" i="20"/>
  <c r="K210" i="20"/>
  <c r="K211" i="20"/>
  <c r="K212" i="20"/>
  <c r="M212" i="20" s="1"/>
  <c r="K213" i="20"/>
  <c r="K214" i="20"/>
  <c r="K215" i="20"/>
  <c r="M215" i="20"/>
  <c r="K216" i="20"/>
  <c r="M216" i="20" s="1"/>
  <c r="K217" i="20"/>
  <c r="K218" i="20"/>
  <c r="K219" i="20"/>
  <c r="K220" i="20"/>
  <c r="M220" i="20"/>
  <c r="K221" i="20"/>
  <c r="K222" i="20"/>
  <c r="K223" i="20"/>
  <c r="K224" i="20"/>
  <c r="M224" i="20"/>
  <c r="K225" i="20"/>
  <c r="K226" i="20"/>
  <c r="K227" i="20"/>
  <c r="K228" i="20"/>
  <c r="M228" i="20" s="1"/>
  <c r="K229" i="20"/>
  <c r="K230" i="20"/>
  <c r="K231" i="20"/>
  <c r="M231" i="20"/>
  <c r="K232" i="20"/>
  <c r="M232" i="20" s="1"/>
  <c r="K233" i="20"/>
  <c r="K234" i="20"/>
  <c r="K235" i="20"/>
  <c r="K236" i="20"/>
  <c r="M236" i="20"/>
  <c r="K237" i="20"/>
  <c r="K238" i="20"/>
  <c r="K239" i="20"/>
  <c r="K240" i="20"/>
  <c r="M240" i="20"/>
  <c r="K241" i="20"/>
  <c r="K242" i="20"/>
  <c r="K243" i="20"/>
  <c r="K244" i="20"/>
  <c r="M244" i="20" s="1"/>
  <c r="K245" i="20"/>
  <c r="K246" i="20"/>
  <c r="K247" i="20"/>
  <c r="M247" i="20"/>
  <c r="K248" i="20"/>
  <c r="M248" i="20" s="1"/>
  <c r="K249" i="20"/>
  <c r="K250" i="20"/>
  <c r="K251" i="20"/>
  <c r="K252" i="20"/>
  <c r="M252" i="20"/>
  <c r="K253" i="20"/>
  <c r="K254" i="20"/>
  <c r="K255" i="20"/>
  <c r="K256" i="20"/>
  <c r="M256" i="20"/>
  <c r="K257" i="20"/>
  <c r="K258" i="20"/>
  <c r="K259" i="20"/>
  <c r="K260" i="20"/>
  <c r="M260" i="20" s="1"/>
  <c r="K261" i="20"/>
  <c r="K262" i="20"/>
  <c r="K263" i="20"/>
  <c r="M263" i="20"/>
  <c r="K264" i="20"/>
  <c r="M264" i="20" s="1"/>
  <c r="K265" i="20"/>
  <c r="K266" i="20"/>
  <c r="K267" i="20"/>
  <c r="K268" i="20"/>
  <c r="M268" i="20"/>
  <c r="K269" i="20"/>
  <c r="K270" i="20"/>
  <c r="K271" i="20"/>
  <c r="K272" i="20"/>
  <c r="M272" i="20"/>
  <c r="K273" i="20"/>
  <c r="K274" i="20"/>
  <c r="K275" i="20"/>
  <c r="K276" i="20"/>
  <c r="M276" i="20" s="1"/>
  <c r="K277" i="20"/>
  <c r="K278" i="20"/>
  <c r="K279" i="20"/>
  <c r="M279" i="20"/>
  <c r="K280" i="20"/>
  <c r="M280" i="20" s="1"/>
  <c r="K281" i="20"/>
  <c r="K282" i="20"/>
  <c r="K283" i="20"/>
  <c r="K284" i="20"/>
  <c r="M284" i="20"/>
  <c r="K285" i="20"/>
  <c r="K286" i="20"/>
  <c r="K287" i="20"/>
  <c r="K288" i="20"/>
  <c r="M288" i="20"/>
  <c r="K289" i="20"/>
  <c r="K290" i="20"/>
  <c r="K291" i="20"/>
  <c r="M291" i="20"/>
  <c r="K292" i="20"/>
  <c r="M292" i="20" s="1"/>
  <c r="K293" i="20"/>
  <c r="K294" i="20"/>
  <c r="K295" i="20"/>
  <c r="M295" i="20"/>
  <c r="K296" i="20"/>
  <c r="M296" i="20" s="1"/>
  <c r="K297" i="20"/>
  <c r="K298" i="20"/>
  <c r="K299" i="20"/>
  <c r="M299" i="20" s="1"/>
  <c r="K300" i="20"/>
  <c r="M300" i="20"/>
  <c r="K301" i="20"/>
  <c r="K302" i="20"/>
  <c r="K303" i="20"/>
  <c r="M303" i="20" s="1"/>
  <c r="K304" i="20"/>
  <c r="M304" i="20"/>
  <c r="K305" i="20"/>
  <c r="K306" i="20"/>
  <c r="K307" i="20"/>
  <c r="M307" i="20"/>
  <c r="K308" i="20"/>
  <c r="M308" i="20" s="1"/>
  <c r="K309" i="20"/>
  <c r="K310" i="20"/>
  <c r="K311" i="20"/>
  <c r="M311" i="20"/>
  <c r="K312" i="20"/>
  <c r="M312" i="20" s="1"/>
  <c r="K313" i="20"/>
  <c r="K314" i="20"/>
  <c r="K315" i="20"/>
  <c r="M315" i="20" s="1"/>
  <c r="K316" i="20"/>
  <c r="M316" i="20"/>
  <c r="K317" i="20"/>
  <c r="K318" i="20"/>
  <c r="K319" i="20"/>
  <c r="M319" i="20" s="1"/>
  <c r="K320" i="20"/>
  <c r="M320" i="20"/>
  <c r="K321" i="20"/>
  <c r="K322" i="20"/>
  <c r="K323" i="20"/>
  <c r="M323" i="20"/>
  <c r="K324" i="20"/>
  <c r="M324" i="20" s="1"/>
  <c r="K325" i="20"/>
  <c r="K326" i="20"/>
  <c r="K327" i="20"/>
  <c r="M327" i="20"/>
  <c r="K328" i="20"/>
  <c r="M328" i="20" s="1"/>
  <c r="K329" i="20"/>
  <c r="K330" i="20"/>
  <c r="K331" i="20"/>
  <c r="M331" i="20" s="1"/>
  <c r="K332" i="20"/>
  <c r="M332" i="20"/>
  <c r="K333" i="20"/>
  <c r="K334" i="20"/>
  <c r="K335" i="20"/>
  <c r="M335" i="20" s="1"/>
  <c r="K336" i="20"/>
  <c r="M336" i="20"/>
  <c r="K337" i="20"/>
  <c r="K338" i="20"/>
  <c r="K339" i="20"/>
  <c r="M339" i="20"/>
  <c r="K340" i="20"/>
  <c r="M340" i="20" s="1"/>
  <c r="K341" i="20"/>
  <c r="K342" i="20"/>
  <c r="K343" i="20"/>
  <c r="M343" i="20"/>
  <c r="K344" i="20"/>
  <c r="M344" i="20" s="1"/>
  <c r="K345" i="20"/>
  <c r="K346" i="20"/>
  <c r="K347" i="20"/>
  <c r="M347" i="20" s="1"/>
  <c r="K348" i="20"/>
  <c r="M348" i="20"/>
  <c r="K349" i="20"/>
  <c r="K350" i="20"/>
  <c r="K351" i="20"/>
  <c r="M351" i="20" s="1"/>
  <c r="K352" i="20"/>
  <c r="M352" i="20"/>
  <c r="K353" i="20"/>
  <c r="K354" i="20"/>
  <c r="K355" i="20"/>
  <c r="M355" i="20"/>
  <c r="K356" i="20"/>
  <c r="M356" i="20" s="1"/>
  <c r="K357" i="20"/>
  <c r="K358" i="20"/>
  <c r="K359" i="20"/>
  <c r="M359" i="20"/>
  <c r="K360" i="20"/>
  <c r="M360" i="20" s="1"/>
  <c r="K361" i="20"/>
  <c r="K362" i="20"/>
  <c r="K363" i="20"/>
  <c r="M363" i="20" s="1"/>
  <c r="K364" i="20"/>
  <c r="M364" i="20"/>
  <c r="K365" i="20"/>
  <c r="K366" i="20"/>
  <c r="K367" i="20"/>
  <c r="M367" i="20" s="1"/>
  <c r="K368" i="20"/>
  <c r="M368" i="20"/>
  <c r="K369" i="20"/>
  <c r="K370" i="20"/>
  <c r="K371" i="20"/>
  <c r="M371" i="20"/>
  <c r="K372" i="20"/>
  <c r="M372" i="20" s="1"/>
  <c r="K373" i="20"/>
  <c r="K374" i="20"/>
  <c r="K375" i="20"/>
  <c r="M375" i="20"/>
  <c r="K376" i="20"/>
  <c r="M376" i="20" s="1"/>
  <c r="K377" i="20"/>
  <c r="K378" i="20"/>
  <c r="K379" i="20"/>
  <c r="M379" i="20" s="1"/>
  <c r="K380" i="20"/>
  <c r="M380" i="20"/>
  <c r="K381" i="20"/>
  <c r="K382" i="20"/>
  <c r="K383" i="20"/>
  <c r="M383" i="20" s="1"/>
  <c r="K384" i="20"/>
  <c r="M384" i="20"/>
  <c r="K385" i="20"/>
  <c r="K386" i="20"/>
  <c r="K387" i="20"/>
  <c r="M387" i="20"/>
  <c r="K388" i="20"/>
  <c r="M388" i="20" s="1"/>
  <c r="K389" i="20"/>
  <c r="K390" i="20"/>
  <c r="K391" i="20"/>
  <c r="M391" i="20"/>
  <c r="K392" i="20"/>
  <c r="M392" i="20" s="1"/>
  <c r="K393" i="20"/>
  <c r="K394" i="20"/>
  <c r="K395" i="20"/>
  <c r="M395" i="20" s="1"/>
  <c r="K396" i="20"/>
  <c r="M396" i="20"/>
  <c r="K397" i="20"/>
  <c r="K398" i="20"/>
  <c r="K399" i="20"/>
  <c r="M399" i="20" s="1"/>
  <c r="K400" i="20"/>
  <c r="M400" i="20"/>
  <c r="K401" i="20"/>
  <c r="K402" i="20"/>
  <c r="K403" i="20"/>
  <c r="M403" i="20"/>
  <c r="K404" i="20"/>
  <c r="M404" i="20" s="1"/>
  <c r="K405" i="20"/>
  <c r="K406" i="20"/>
  <c r="K407" i="20"/>
  <c r="M407" i="20"/>
  <c r="K408" i="20"/>
  <c r="M408" i="20" s="1"/>
  <c r="K409" i="20"/>
  <c r="K410" i="20"/>
  <c r="K411" i="20"/>
  <c r="M411" i="20" s="1"/>
  <c r="K412" i="20"/>
  <c r="M412" i="20"/>
  <c r="K413" i="20"/>
  <c r="K414" i="20"/>
  <c r="K415" i="20"/>
  <c r="M415" i="20" s="1"/>
  <c r="K416" i="20"/>
  <c r="M416" i="20"/>
  <c r="K417" i="20"/>
  <c r="K418" i="20"/>
  <c r="K419" i="20"/>
  <c r="M419" i="20"/>
  <c r="K420" i="20"/>
  <c r="M420" i="20" s="1"/>
  <c r="K421" i="20"/>
  <c r="K422" i="20"/>
  <c r="K423" i="20"/>
  <c r="M423" i="20"/>
  <c r="K424" i="20"/>
  <c r="M424" i="20" s="1"/>
  <c r="K425" i="20"/>
  <c r="K426" i="20"/>
  <c r="K427" i="20"/>
  <c r="M427" i="20" s="1"/>
  <c r="K428" i="20"/>
  <c r="M428" i="20"/>
  <c r="K429" i="20"/>
  <c r="K430" i="20"/>
  <c r="K431" i="20"/>
  <c r="M431" i="20" s="1"/>
  <c r="K432" i="20"/>
  <c r="M432" i="20"/>
  <c r="K433" i="20"/>
  <c r="K434" i="20"/>
  <c r="K435" i="20"/>
  <c r="M435" i="20"/>
  <c r="K436" i="20"/>
  <c r="M436" i="20" s="1"/>
  <c r="K437" i="20"/>
  <c r="K438" i="20"/>
  <c r="K439" i="20"/>
  <c r="M439" i="20"/>
  <c r="K440" i="20"/>
  <c r="M440" i="20" s="1"/>
  <c r="K441" i="20"/>
  <c r="K442" i="20"/>
  <c r="K443" i="20"/>
  <c r="M443" i="20" s="1"/>
  <c r="K444" i="20"/>
  <c r="M444" i="20"/>
  <c r="K445" i="20"/>
  <c r="K446" i="20"/>
  <c r="K447" i="20"/>
  <c r="M447" i="20" s="1"/>
  <c r="K448" i="20"/>
  <c r="M448" i="20"/>
  <c r="K449" i="20"/>
  <c r="K450" i="20"/>
  <c r="K451" i="20"/>
  <c r="M451" i="20"/>
  <c r="K452" i="20"/>
  <c r="M452" i="20" s="1"/>
  <c r="K453" i="20"/>
  <c r="K454" i="20"/>
  <c r="K455" i="20"/>
  <c r="M455" i="20"/>
  <c r="K456" i="20"/>
  <c r="M456" i="20" s="1"/>
  <c r="K457" i="20"/>
  <c r="K458" i="20"/>
  <c r="K459" i="20"/>
  <c r="M459" i="20" s="1"/>
  <c r="K460" i="20"/>
  <c r="M460" i="20"/>
  <c r="K461" i="20"/>
  <c r="K462" i="20"/>
  <c r="K463" i="20"/>
  <c r="M463" i="20" s="1"/>
  <c r="K464" i="20"/>
  <c r="M464" i="20"/>
  <c r="K465" i="20"/>
  <c r="K466" i="20"/>
  <c r="K467" i="20"/>
  <c r="M467" i="20"/>
  <c r="K468" i="20"/>
  <c r="M468" i="20" s="1"/>
  <c r="K469" i="20"/>
  <c r="K470" i="20"/>
  <c r="K471" i="20"/>
  <c r="M471" i="20"/>
  <c r="K472" i="20"/>
  <c r="M472" i="20" s="1"/>
  <c r="K473" i="20"/>
  <c r="K474" i="20"/>
  <c r="K475" i="20"/>
  <c r="M475" i="20" s="1"/>
  <c r="K476" i="20"/>
  <c r="M476" i="20"/>
  <c r="K477" i="20"/>
  <c r="K478" i="20"/>
  <c r="K479" i="20"/>
  <c r="M479" i="20" s="1"/>
  <c r="K480" i="20"/>
  <c r="M480" i="20"/>
  <c r="K481" i="20"/>
  <c r="K482" i="20"/>
  <c r="K483" i="20"/>
  <c r="M483" i="20"/>
  <c r="K484" i="20"/>
  <c r="M484" i="20" s="1"/>
  <c r="K485" i="20"/>
  <c r="K486" i="20"/>
  <c r="K487" i="20"/>
  <c r="M487" i="20"/>
  <c r="K488" i="20"/>
  <c r="M488" i="20" s="1"/>
  <c r="K489" i="20"/>
  <c r="K490" i="20"/>
  <c r="K491" i="20"/>
  <c r="M491" i="20" s="1"/>
  <c r="K492" i="20"/>
  <c r="M492" i="20"/>
  <c r="K493" i="20"/>
  <c r="K494" i="20"/>
  <c r="K495" i="20"/>
  <c r="M495" i="20" s="1"/>
  <c r="K496" i="20"/>
  <c r="M496" i="20"/>
  <c r="A6" i="13"/>
  <c r="F28" i="12"/>
  <c r="F30" i="12"/>
  <c r="F31" i="12"/>
  <c r="F34" i="12"/>
  <c r="K4" i="21"/>
  <c r="K5" i="21"/>
  <c r="K6" i="21"/>
  <c r="K7" i="21"/>
  <c r="K8" i="21"/>
  <c r="K4" i="22"/>
  <c r="K5" i="22"/>
  <c r="K6" i="22"/>
  <c r="M6" i="22" s="1"/>
  <c r="K7" i="22"/>
  <c r="K8" i="22"/>
  <c r="K4" i="23"/>
  <c r="K5" i="23"/>
  <c r="K6" i="23"/>
  <c r="K7" i="23"/>
  <c r="K8" i="23"/>
  <c r="K4" i="24"/>
  <c r="K5" i="24"/>
  <c r="K6" i="24"/>
  <c r="K7" i="24"/>
  <c r="M7" i="24" s="1"/>
  <c r="K8" i="24"/>
  <c r="K4" i="25"/>
  <c r="K5" i="25"/>
  <c r="K6" i="25"/>
  <c r="K7" i="25"/>
  <c r="M7" i="25"/>
  <c r="K8" i="25"/>
  <c r="K6" i="27"/>
  <c r="M6" i="27" s="1"/>
  <c r="K7" i="27"/>
  <c r="M7" i="27" s="1"/>
  <c r="K4" i="29"/>
  <c r="K5" i="29"/>
  <c r="K6" i="29"/>
  <c r="K7" i="29"/>
  <c r="K8" i="29"/>
  <c r="K4" i="31"/>
  <c r="K5" i="31"/>
  <c r="M5" i="31"/>
  <c r="K6" i="31"/>
  <c r="K7" i="31"/>
  <c r="K8" i="31"/>
  <c r="K4" i="33"/>
  <c r="K5" i="33"/>
  <c r="K6" i="33"/>
  <c r="K7" i="33"/>
  <c r="M7" i="33"/>
  <c r="K8" i="33"/>
  <c r="K4" i="35"/>
  <c r="K5" i="35"/>
  <c r="M5" i="35"/>
  <c r="K6" i="35"/>
  <c r="K7" i="35"/>
  <c r="M7" i="35"/>
  <c r="K8" i="35"/>
  <c r="K4" i="37"/>
  <c r="K5" i="37"/>
  <c r="K6" i="37"/>
  <c r="K7" i="37"/>
  <c r="M7" i="37"/>
  <c r="K8" i="37"/>
  <c r="K4" i="39"/>
  <c r="K5" i="39"/>
  <c r="M5" i="39"/>
  <c r="K6" i="39"/>
  <c r="K7" i="39"/>
  <c r="M7" i="39"/>
  <c r="K8" i="39"/>
  <c r="K4" i="41"/>
  <c r="K5" i="41"/>
  <c r="K6" i="41"/>
  <c r="K7" i="41"/>
  <c r="K8" i="41"/>
  <c r="K4" i="43"/>
  <c r="K5" i="43"/>
  <c r="K6" i="43"/>
  <c r="K7" i="43"/>
  <c r="K8" i="43"/>
  <c r="K4" i="45"/>
  <c r="K5" i="45"/>
  <c r="K6" i="45"/>
  <c r="K7" i="45"/>
  <c r="K8" i="45"/>
  <c r="K4" i="47"/>
  <c r="K5" i="47"/>
  <c r="M5" i="47"/>
  <c r="K6" i="47"/>
  <c r="K7" i="47"/>
  <c r="K8" i="47"/>
  <c r="K4" i="49"/>
  <c r="K5" i="49"/>
  <c r="K6" i="49"/>
  <c r="K7" i="49"/>
  <c r="K8" i="49"/>
  <c r="K4" i="51"/>
  <c r="K5" i="51"/>
  <c r="K6" i="51"/>
  <c r="K7" i="51"/>
  <c r="K8" i="51"/>
  <c r="K4" i="53"/>
  <c r="K5" i="53"/>
  <c r="K6" i="53"/>
  <c r="K7" i="53"/>
  <c r="K8" i="53"/>
  <c r="K4" i="55"/>
  <c r="K5" i="55"/>
  <c r="M5" i="55"/>
  <c r="K6" i="55"/>
  <c r="K7" i="55"/>
  <c r="K8" i="55"/>
  <c r="K4" i="57"/>
  <c r="K5" i="57"/>
  <c r="K6" i="57"/>
  <c r="K7" i="57"/>
  <c r="K8" i="57"/>
  <c r="K4" i="59"/>
  <c r="K5" i="59"/>
  <c r="K6" i="59"/>
  <c r="K7" i="59"/>
  <c r="K8" i="59"/>
  <c r="K4" i="61"/>
  <c r="K5" i="61"/>
  <c r="K6" i="61"/>
  <c r="K7" i="61"/>
  <c r="K8" i="61"/>
  <c r="K4" i="63"/>
  <c r="K5" i="63"/>
  <c r="M5" i="63"/>
  <c r="K6" i="63"/>
  <c r="K7" i="63"/>
  <c r="K8" i="63"/>
  <c r="K4" i="65"/>
  <c r="K5" i="65"/>
  <c r="K6" i="65"/>
  <c r="K7" i="65"/>
  <c r="K8" i="65"/>
  <c r="K4" i="67"/>
  <c r="K5" i="67"/>
  <c r="K6" i="67"/>
  <c r="K7" i="67"/>
  <c r="M7" i="67"/>
  <c r="K8" i="67"/>
  <c r="K4" i="69"/>
  <c r="K5" i="69"/>
  <c r="M5" i="69"/>
  <c r="K6" i="69"/>
  <c r="K7" i="69"/>
  <c r="M7" i="69"/>
  <c r="K8" i="69"/>
  <c r="K4" i="71"/>
  <c r="K5" i="71"/>
  <c r="K6" i="71"/>
  <c r="K7" i="71"/>
  <c r="K8" i="71"/>
  <c r="H506" i="69"/>
  <c r="H507" i="69"/>
  <c r="H509" i="69"/>
  <c r="H510" i="69"/>
  <c r="H511" i="69"/>
  <c r="H512" i="69"/>
  <c r="H514" i="69"/>
  <c r="I506" i="69"/>
  <c r="I507" i="69"/>
  <c r="I509" i="69"/>
  <c r="I510" i="69"/>
  <c r="I511" i="69"/>
  <c r="I512" i="69"/>
  <c r="I514" i="69"/>
  <c r="J506" i="69"/>
  <c r="J507" i="69"/>
  <c r="J509" i="69"/>
  <c r="J510" i="69"/>
  <c r="J511" i="69"/>
  <c r="J512" i="69"/>
  <c r="J514" i="69"/>
  <c r="H506" i="71"/>
  <c r="H507" i="71"/>
  <c r="H511" i="71"/>
  <c r="H512" i="71"/>
  <c r="H513" i="71"/>
  <c r="H514" i="71"/>
  <c r="I506" i="71"/>
  <c r="I507" i="71"/>
  <c r="I511" i="71"/>
  <c r="I512" i="71"/>
  <c r="I513" i="71"/>
  <c r="I514" i="71"/>
  <c r="J506" i="71"/>
  <c r="J507" i="71"/>
  <c r="J511" i="71"/>
  <c r="J512" i="71"/>
  <c r="J513" i="71"/>
  <c r="J514" i="71"/>
  <c r="K491" i="21"/>
  <c r="K492" i="21"/>
  <c r="K493" i="21"/>
  <c r="K494" i="21"/>
  <c r="K491" i="22"/>
  <c r="K492" i="22"/>
  <c r="M492" i="22" s="1"/>
  <c r="K493" i="22"/>
  <c r="K494" i="22"/>
  <c r="K491" i="23"/>
  <c r="K492" i="23"/>
  <c r="K493" i="23"/>
  <c r="K494" i="23"/>
  <c r="K491" i="24"/>
  <c r="K492" i="24"/>
  <c r="M492" i="24" s="1"/>
  <c r="K493" i="24"/>
  <c r="K494" i="24"/>
  <c r="K491" i="25"/>
  <c r="K492" i="25"/>
  <c r="M492" i="25" s="1"/>
  <c r="K493" i="25"/>
  <c r="M493" i="25" s="1"/>
  <c r="K494" i="25"/>
  <c r="K490" i="27"/>
  <c r="M490" i="27" s="1"/>
  <c r="K491" i="27"/>
  <c r="M491" i="27" s="1"/>
  <c r="K492" i="27"/>
  <c r="M492" i="27" s="1"/>
  <c r="K493" i="27"/>
  <c r="K491" i="29"/>
  <c r="K492" i="29"/>
  <c r="K493" i="29"/>
  <c r="K494" i="29"/>
  <c r="K491" i="31"/>
  <c r="K492" i="31"/>
  <c r="K493" i="31"/>
  <c r="K494" i="31"/>
  <c r="K491" i="33"/>
  <c r="K492" i="33"/>
  <c r="K493" i="33"/>
  <c r="K494" i="33"/>
  <c r="K491" i="35"/>
  <c r="K492" i="35"/>
  <c r="K493" i="35"/>
  <c r="K494" i="35"/>
  <c r="K491" i="37"/>
  <c r="K492" i="37"/>
  <c r="K493" i="37"/>
  <c r="K494" i="37"/>
  <c r="K491" i="39"/>
  <c r="K492" i="39"/>
  <c r="K493" i="39"/>
  <c r="K494" i="39"/>
  <c r="K491" i="41"/>
  <c r="K492" i="41"/>
  <c r="K493" i="41"/>
  <c r="K494" i="41"/>
  <c r="K491" i="43"/>
  <c r="K492" i="43"/>
  <c r="K493" i="43"/>
  <c r="K494" i="43"/>
  <c r="K491" i="45"/>
  <c r="K492" i="45"/>
  <c r="K493" i="45"/>
  <c r="K494" i="45"/>
  <c r="K491" i="47"/>
  <c r="K492" i="47"/>
  <c r="K493" i="47"/>
  <c r="K494" i="47"/>
  <c r="K491" i="49"/>
  <c r="K492" i="49"/>
  <c r="K493" i="49"/>
  <c r="K494" i="49"/>
  <c r="K491" i="51"/>
  <c r="K492" i="51"/>
  <c r="K493" i="51"/>
  <c r="K494" i="51"/>
  <c r="K491" i="53"/>
  <c r="K492" i="53"/>
  <c r="K493" i="53"/>
  <c r="K494" i="53"/>
  <c r="K491" i="55"/>
  <c r="K492" i="55"/>
  <c r="K493" i="55"/>
  <c r="K494" i="55"/>
  <c r="K491" i="57"/>
  <c r="K492" i="57"/>
  <c r="K493" i="57"/>
  <c r="K494" i="57"/>
  <c r="K491" i="59"/>
  <c r="K492" i="59"/>
  <c r="K493" i="59"/>
  <c r="K494" i="59"/>
  <c r="K491" i="61"/>
  <c r="K492" i="61"/>
  <c r="K493" i="61"/>
  <c r="K494" i="61"/>
  <c r="K491" i="63"/>
  <c r="K492" i="63"/>
  <c r="K493" i="63"/>
  <c r="K494" i="63"/>
  <c r="K491" i="65"/>
  <c r="K492" i="65"/>
  <c r="K493" i="65"/>
  <c r="K494" i="65"/>
  <c r="K491" i="67"/>
  <c r="K492" i="67"/>
  <c r="K493" i="67"/>
  <c r="K494" i="67"/>
  <c r="K491" i="69"/>
  <c r="K492" i="69"/>
  <c r="K493" i="69"/>
  <c r="K494" i="69"/>
  <c r="K491" i="71"/>
  <c r="K492" i="71"/>
  <c r="K493" i="71"/>
  <c r="K494" i="71"/>
  <c r="D2" i="14"/>
  <c r="D2" i="15"/>
  <c r="D2" i="16"/>
  <c r="D2" i="17"/>
  <c r="D2" i="18"/>
  <c r="D2" i="19"/>
  <c r="D2" i="26"/>
  <c r="D2" i="28"/>
  <c r="D2" i="30"/>
  <c r="D2" i="32"/>
  <c r="D2" i="34"/>
  <c r="D2" i="36"/>
  <c r="D2" i="38"/>
  <c r="D2" i="40"/>
  <c r="D2" i="42"/>
  <c r="D2" i="44"/>
  <c r="D2" i="46"/>
  <c r="D2" i="48"/>
  <c r="D2" i="50"/>
  <c r="D2" i="52"/>
  <c r="D2" i="54"/>
  <c r="D2" i="56"/>
  <c r="D2" i="58"/>
  <c r="D2" i="60"/>
  <c r="D2" i="62"/>
  <c r="D2" i="64"/>
  <c r="D2" i="66"/>
  <c r="D2" i="68"/>
  <c r="D2" i="70"/>
  <c r="D2" i="4"/>
  <c r="A37" i="4"/>
  <c r="A39" i="4"/>
  <c r="A41" i="4"/>
  <c r="F8" i="12"/>
  <c r="F9" i="12"/>
  <c r="F10" i="12"/>
  <c r="F11" i="12"/>
  <c r="F12" i="12"/>
  <c r="F14" i="12"/>
  <c r="F15" i="12"/>
  <c r="F17" i="12"/>
  <c r="F18" i="12"/>
  <c r="F19" i="12"/>
  <c r="F21" i="12"/>
  <c r="F22" i="12"/>
  <c r="F23" i="12"/>
  <c r="F26" i="12"/>
  <c r="C520" i="5"/>
  <c r="C524" i="5"/>
  <c r="J524" i="5" s="1"/>
  <c r="C525" i="5"/>
  <c r="J34" i="12"/>
  <c r="H34" i="12"/>
  <c r="J33" i="12"/>
  <c r="H33" i="12"/>
  <c r="J31" i="12"/>
  <c r="H31" i="12"/>
  <c r="J29" i="12"/>
  <c r="H29" i="12"/>
  <c r="J28" i="12"/>
  <c r="H28" i="12"/>
  <c r="J26" i="12"/>
  <c r="H26" i="12"/>
  <c r="J25" i="12"/>
  <c r="H25" i="12"/>
  <c r="J24" i="12"/>
  <c r="H24" i="12"/>
  <c r="J23" i="12"/>
  <c r="H23" i="12"/>
  <c r="J22" i="12"/>
  <c r="H22" i="12"/>
  <c r="J21" i="12"/>
  <c r="H21" i="12"/>
  <c r="J19" i="12"/>
  <c r="H19" i="12"/>
  <c r="J18" i="12"/>
  <c r="H18" i="12"/>
  <c r="J17" i="12"/>
  <c r="H17" i="12"/>
  <c r="J15" i="12"/>
  <c r="H15" i="12"/>
  <c r="J14" i="12"/>
  <c r="H14" i="12"/>
  <c r="J12" i="12"/>
  <c r="H12" i="12"/>
  <c r="J11" i="12"/>
  <c r="H11" i="12"/>
  <c r="J10" i="12"/>
  <c r="H10" i="12"/>
  <c r="J9" i="12"/>
  <c r="H9" i="12"/>
  <c r="J8" i="12"/>
  <c r="H8" i="12"/>
  <c r="A26" i="13"/>
  <c r="A27" i="13"/>
  <c r="A28" i="13"/>
  <c r="A29" i="13"/>
  <c r="A30" i="13"/>
  <c r="A31" i="13"/>
  <c r="A32" i="13"/>
  <c r="A33" i="13"/>
  <c r="A34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J517" i="71"/>
  <c r="I517" i="71"/>
  <c r="H517" i="71"/>
  <c r="G517" i="71"/>
  <c r="F517" i="71"/>
  <c r="K498" i="71"/>
  <c r="K497" i="71"/>
  <c r="K496" i="71"/>
  <c r="K495" i="71"/>
  <c r="K490" i="71"/>
  <c r="K489" i="71"/>
  <c r="K488" i="71"/>
  <c r="K487" i="71"/>
  <c r="K486" i="71"/>
  <c r="K485" i="71"/>
  <c r="K484" i="71"/>
  <c r="K483" i="71"/>
  <c r="K482" i="71"/>
  <c r="K481" i="71"/>
  <c r="K480" i="71"/>
  <c r="K479" i="71"/>
  <c r="K478" i="71"/>
  <c r="K477" i="71"/>
  <c r="K476" i="71"/>
  <c r="K475" i="71"/>
  <c r="K474" i="71"/>
  <c r="K473" i="71"/>
  <c r="K472" i="71"/>
  <c r="K471" i="71"/>
  <c r="K470" i="71"/>
  <c r="K469" i="71"/>
  <c r="K468" i="71"/>
  <c r="K467" i="71"/>
  <c r="K466" i="71"/>
  <c r="K465" i="71"/>
  <c r="K464" i="71"/>
  <c r="K463" i="71"/>
  <c r="K462" i="71"/>
  <c r="K461" i="71"/>
  <c r="K460" i="71"/>
  <c r="K459" i="71"/>
  <c r="K458" i="71"/>
  <c r="K457" i="71"/>
  <c r="K456" i="71"/>
  <c r="K455" i="71"/>
  <c r="K454" i="71"/>
  <c r="K453" i="71"/>
  <c r="K452" i="71"/>
  <c r="K451" i="71"/>
  <c r="K450" i="71"/>
  <c r="K449" i="71"/>
  <c r="K448" i="71"/>
  <c r="K447" i="71"/>
  <c r="K446" i="71"/>
  <c r="K445" i="71"/>
  <c r="K444" i="71"/>
  <c r="K443" i="71"/>
  <c r="K442" i="71"/>
  <c r="K441" i="71"/>
  <c r="K440" i="71"/>
  <c r="K439" i="71"/>
  <c r="K438" i="71"/>
  <c r="K437" i="71"/>
  <c r="K436" i="71"/>
  <c r="K435" i="71"/>
  <c r="K434" i="71"/>
  <c r="K433" i="71"/>
  <c r="K432" i="71"/>
  <c r="K431" i="71"/>
  <c r="K430" i="71"/>
  <c r="K429" i="71"/>
  <c r="K428" i="71"/>
  <c r="K427" i="71"/>
  <c r="K426" i="71"/>
  <c r="K425" i="71"/>
  <c r="K424" i="71"/>
  <c r="K423" i="71"/>
  <c r="K422" i="71"/>
  <c r="K421" i="71"/>
  <c r="K420" i="71"/>
  <c r="K419" i="71"/>
  <c r="K418" i="71"/>
  <c r="K417" i="71"/>
  <c r="K416" i="71"/>
  <c r="K415" i="71"/>
  <c r="K414" i="71"/>
  <c r="K413" i="71"/>
  <c r="K412" i="71"/>
  <c r="K411" i="71"/>
  <c r="K410" i="71"/>
  <c r="K409" i="71"/>
  <c r="K408" i="71"/>
  <c r="K407" i="71"/>
  <c r="K406" i="71"/>
  <c r="K405" i="71"/>
  <c r="K404" i="71"/>
  <c r="K403" i="71"/>
  <c r="K402" i="71"/>
  <c r="K401" i="71"/>
  <c r="K400" i="71"/>
  <c r="K399" i="71"/>
  <c r="K398" i="71"/>
  <c r="K397" i="71"/>
  <c r="K396" i="71"/>
  <c r="K395" i="71"/>
  <c r="K394" i="71"/>
  <c r="K393" i="71"/>
  <c r="K392" i="71"/>
  <c r="K391" i="71"/>
  <c r="K390" i="71"/>
  <c r="K389" i="71"/>
  <c r="K388" i="71"/>
  <c r="K387" i="71"/>
  <c r="K386" i="71"/>
  <c r="K385" i="71"/>
  <c r="K384" i="71"/>
  <c r="K383" i="71"/>
  <c r="K382" i="71"/>
  <c r="K381" i="71"/>
  <c r="K380" i="71"/>
  <c r="K379" i="71"/>
  <c r="K378" i="71"/>
  <c r="K377" i="71"/>
  <c r="K376" i="71"/>
  <c r="K375" i="71"/>
  <c r="K374" i="71"/>
  <c r="K373" i="71"/>
  <c r="K372" i="71"/>
  <c r="K371" i="71"/>
  <c r="K370" i="71"/>
  <c r="K369" i="71"/>
  <c r="K368" i="71"/>
  <c r="K367" i="71"/>
  <c r="K366" i="71"/>
  <c r="K365" i="71"/>
  <c r="K364" i="71"/>
  <c r="K363" i="71"/>
  <c r="K362" i="71"/>
  <c r="K361" i="71"/>
  <c r="K360" i="71"/>
  <c r="K359" i="71"/>
  <c r="K358" i="71"/>
  <c r="K357" i="71"/>
  <c r="K356" i="71"/>
  <c r="K355" i="71"/>
  <c r="K354" i="71"/>
  <c r="K353" i="71"/>
  <c r="K352" i="71"/>
  <c r="K351" i="71"/>
  <c r="K350" i="71"/>
  <c r="K349" i="71"/>
  <c r="K348" i="71"/>
  <c r="K347" i="71"/>
  <c r="K346" i="71"/>
  <c r="K345" i="71"/>
  <c r="K344" i="71"/>
  <c r="K343" i="71"/>
  <c r="K342" i="71"/>
  <c r="K341" i="71"/>
  <c r="K340" i="71"/>
  <c r="K339" i="71"/>
  <c r="K338" i="71"/>
  <c r="K337" i="71"/>
  <c r="K336" i="71"/>
  <c r="K335" i="71"/>
  <c r="K334" i="71"/>
  <c r="K333" i="71"/>
  <c r="K332" i="71"/>
  <c r="K331" i="71"/>
  <c r="K330" i="71"/>
  <c r="K329" i="71"/>
  <c r="K328" i="71"/>
  <c r="K327" i="71"/>
  <c r="K326" i="71"/>
  <c r="K325" i="71"/>
  <c r="K324" i="71"/>
  <c r="K323" i="71"/>
  <c r="K322" i="71"/>
  <c r="K321" i="71"/>
  <c r="K320" i="71"/>
  <c r="K319" i="71"/>
  <c r="K318" i="71"/>
  <c r="K317" i="71"/>
  <c r="K316" i="71"/>
  <c r="K315" i="71"/>
  <c r="K314" i="71"/>
  <c r="K313" i="71"/>
  <c r="K312" i="71"/>
  <c r="K311" i="71"/>
  <c r="K310" i="71"/>
  <c r="K309" i="71"/>
  <c r="K308" i="71"/>
  <c r="K307" i="71"/>
  <c r="K306" i="71"/>
  <c r="K305" i="71"/>
  <c r="K304" i="71"/>
  <c r="K303" i="71"/>
  <c r="K302" i="71"/>
  <c r="K301" i="71"/>
  <c r="K300" i="71"/>
  <c r="K299" i="71"/>
  <c r="K298" i="71"/>
  <c r="K297" i="71"/>
  <c r="K296" i="71"/>
  <c r="K295" i="71"/>
  <c r="K294" i="71"/>
  <c r="K293" i="71"/>
  <c r="K292" i="71"/>
  <c r="K291" i="71"/>
  <c r="K290" i="71"/>
  <c r="K289" i="71"/>
  <c r="K288" i="71"/>
  <c r="K287" i="71"/>
  <c r="K286" i="71"/>
  <c r="K285" i="71"/>
  <c r="K284" i="71"/>
  <c r="K283" i="71"/>
  <c r="K282" i="71"/>
  <c r="K281" i="71"/>
  <c r="K280" i="71"/>
  <c r="K279" i="71"/>
  <c r="K278" i="71"/>
  <c r="K277" i="71"/>
  <c r="K276" i="71"/>
  <c r="K275" i="71"/>
  <c r="K274" i="71"/>
  <c r="K273" i="71"/>
  <c r="K272" i="71"/>
  <c r="K271" i="71"/>
  <c r="K270" i="71"/>
  <c r="K269" i="71"/>
  <c r="K268" i="71"/>
  <c r="K267" i="71"/>
  <c r="K266" i="71"/>
  <c r="K265" i="71"/>
  <c r="K264" i="71"/>
  <c r="K263" i="71"/>
  <c r="K262" i="71"/>
  <c r="K261" i="71"/>
  <c r="K260" i="71"/>
  <c r="K259" i="71"/>
  <c r="K258" i="71"/>
  <c r="K257" i="71"/>
  <c r="K256" i="71"/>
  <c r="K255" i="71"/>
  <c r="K254" i="71"/>
  <c r="K253" i="71"/>
  <c r="K252" i="71"/>
  <c r="K251" i="71"/>
  <c r="K250" i="71"/>
  <c r="K249" i="71"/>
  <c r="K248" i="71"/>
  <c r="K247" i="71"/>
  <c r="K246" i="71"/>
  <c r="K245" i="71"/>
  <c r="K244" i="71"/>
  <c r="K243" i="71"/>
  <c r="K242" i="71"/>
  <c r="K241" i="71"/>
  <c r="K240" i="71"/>
  <c r="K239" i="71"/>
  <c r="K238" i="71"/>
  <c r="K237" i="71"/>
  <c r="K236" i="71"/>
  <c r="K235" i="71"/>
  <c r="K234" i="71"/>
  <c r="K233" i="71"/>
  <c r="K232" i="71"/>
  <c r="K231" i="71"/>
  <c r="K230" i="71"/>
  <c r="K229" i="71"/>
  <c r="K228" i="71"/>
  <c r="K227" i="71"/>
  <c r="K226" i="71"/>
  <c r="K225" i="71"/>
  <c r="K224" i="71"/>
  <c r="K223" i="71"/>
  <c r="K222" i="71"/>
  <c r="K221" i="71"/>
  <c r="K220" i="71"/>
  <c r="K219" i="71"/>
  <c r="K218" i="71"/>
  <c r="K217" i="71"/>
  <c r="K216" i="71"/>
  <c r="K215" i="71"/>
  <c r="K214" i="71"/>
  <c r="K213" i="71"/>
  <c r="K212" i="71"/>
  <c r="K211" i="71"/>
  <c r="K210" i="71"/>
  <c r="K209" i="71"/>
  <c r="K208" i="71"/>
  <c r="K207" i="71"/>
  <c r="K206" i="71"/>
  <c r="K205" i="71"/>
  <c r="K204" i="71"/>
  <c r="K203" i="71"/>
  <c r="K202" i="71"/>
  <c r="K201" i="71"/>
  <c r="K200" i="71"/>
  <c r="K199" i="71"/>
  <c r="K198" i="71"/>
  <c r="K197" i="71"/>
  <c r="K196" i="71"/>
  <c r="K195" i="71"/>
  <c r="K194" i="71"/>
  <c r="K193" i="71"/>
  <c r="K192" i="71"/>
  <c r="K191" i="71"/>
  <c r="K190" i="71"/>
  <c r="K189" i="71"/>
  <c r="K188" i="71"/>
  <c r="K187" i="71"/>
  <c r="K186" i="71"/>
  <c r="K185" i="71"/>
  <c r="K184" i="71"/>
  <c r="K183" i="71"/>
  <c r="K182" i="71"/>
  <c r="K181" i="71"/>
  <c r="K180" i="71"/>
  <c r="K179" i="71"/>
  <c r="K178" i="71"/>
  <c r="K177" i="71"/>
  <c r="K176" i="71"/>
  <c r="K175" i="71"/>
  <c r="K174" i="71"/>
  <c r="K173" i="71"/>
  <c r="K172" i="71"/>
  <c r="K171" i="71"/>
  <c r="K170" i="71"/>
  <c r="K169" i="71"/>
  <c r="K168" i="71"/>
  <c r="K167" i="71"/>
  <c r="K166" i="71"/>
  <c r="K165" i="71"/>
  <c r="K164" i="71"/>
  <c r="K163" i="71"/>
  <c r="K162" i="71"/>
  <c r="K161" i="71"/>
  <c r="K160" i="71"/>
  <c r="K159" i="71"/>
  <c r="K158" i="71"/>
  <c r="K157" i="71"/>
  <c r="K156" i="71"/>
  <c r="K155" i="71"/>
  <c r="K154" i="71"/>
  <c r="K153" i="71"/>
  <c r="K152" i="71"/>
  <c r="K151" i="71"/>
  <c r="K150" i="71"/>
  <c r="K149" i="71"/>
  <c r="K148" i="71"/>
  <c r="K147" i="71"/>
  <c r="K146" i="71"/>
  <c r="K145" i="71"/>
  <c r="K144" i="71"/>
  <c r="K143" i="71"/>
  <c r="K142" i="71"/>
  <c r="K141" i="71"/>
  <c r="K140" i="71"/>
  <c r="K139" i="71"/>
  <c r="K138" i="71"/>
  <c r="K137" i="71"/>
  <c r="K136" i="71"/>
  <c r="K135" i="71"/>
  <c r="K134" i="71"/>
  <c r="K133" i="71"/>
  <c r="K132" i="71"/>
  <c r="K131" i="71"/>
  <c r="K130" i="71"/>
  <c r="K129" i="71"/>
  <c r="K128" i="71"/>
  <c r="K127" i="71"/>
  <c r="K126" i="71"/>
  <c r="K125" i="71"/>
  <c r="K124" i="71"/>
  <c r="K123" i="71"/>
  <c r="K122" i="71"/>
  <c r="K121" i="71"/>
  <c r="K120" i="71"/>
  <c r="K119" i="71"/>
  <c r="K118" i="71"/>
  <c r="K117" i="71"/>
  <c r="K116" i="71"/>
  <c r="K115" i="71"/>
  <c r="K114" i="71"/>
  <c r="K113" i="71"/>
  <c r="K112" i="71"/>
  <c r="K111" i="71"/>
  <c r="K110" i="71"/>
  <c r="K109" i="71"/>
  <c r="K108" i="71"/>
  <c r="K107" i="71"/>
  <c r="K106" i="71"/>
  <c r="K105" i="71"/>
  <c r="K104" i="71"/>
  <c r="K103" i="71"/>
  <c r="K102" i="71"/>
  <c r="K101" i="71"/>
  <c r="K100" i="71"/>
  <c r="K99" i="71"/>
  <c r="K98" i="71"/>
  <c r="K97" i="71"/>
  <c r="K96" i="71"/>
  <c r="K95" i="71"/>
  <c r="K94" i="71"/>
  <c r="K93" i="71"/>
  <c r="K92" i="71"/>
  <c r="K91" i="71"/>
  <c r="K90" i="71"/>
  <c r="K89" i="71"/>
  <c r="K88" i="71"/>
  <c r="K87" i="71"/>
  <c r="K86" i="71"/>
  <c r="K85" i="71"/>
  <c r="K84" i="71"/>
  <c r="K83" i="71"/>
  <c r="K82" i="71"/>
  <c r="K81" i="71"/>
  <c r="K80" i="71"/>
  <c r="K79" i="71"/>
  <c r="K78" i="71"/>
  <c r="K77" i="71"/>
  <c r="K76" i="71"/>
  <c r="K75" i="71"/>
  <c r="K74" i="71"/>
  <c r="K73" i="71"/>
  <c r="K72" i="71"/>
  <c r="K71" i="71"/>
  <c r="K70" i="71"/>
  <c r="K69" i="71"/>
  <c r="K68" i="71"/>
  <c r="K67" i="71"/>
  <c r="K66" i="71"/>
  <c r="K65" i="71"/>
  <c r="K64" i="71"/>
  <c r="K63" i="71"/>
  <c r="K62" i="71"/>
  <c r="K61" i="71"/>
  <c r="K60" i="71"/>
  <c r="K59" i="71"/>
  <c r="K58" i="71"/>
  <c r="K57" i="71"/>
  <c r="K56" i="71"/>
  <c r="K55" i="71"/>
  <c r="K54" i="71"/>
  <c r="K53" i="71"/>
  <c r="K52" i="71"/>
  <c r="K51" i="71"/>
  <c r="K50" i="71"/>
  <c r="K49" i="71"/>
  <c r="K48" i="71"/>
  <c r="K47" i="71"/>
  <c r="K46" i="71"/>
  <c r="K45" i="71"/>
  <c r="K44" i="71"/>
  <c r="K43" i="71"/>
  <c r="K42" i="71"/>
  <c r="K41" i="71"/>
  <c r="K40" i="71"/>
  <c r="K39" i="71"/>
  <c r="K38" i="71"/>
  <c r="K37" i="71"/>
  <c r="K36" i="71"/>
  <c r="K35" i="71"/>
  <c r="K34" i="71"/>
  <c r="K33" i="71"/>
  <c r="K32" i="71"/>
  <c r="K31" i="71"/>
  <c r="K30" i="71"/>
  <c r="K29" i="71"/>
  <c r="K28" i="71"/>
  <c r="K27" i="71"/>
  <c r="K26" i="71"/>
  <c r="K25" i="71"/>
  <c r="K24" i="71"/>
  <c r="K23" i="71"/>
  <c r="K22" i="71"/>
  <c r="K21" i="71"/>
  <c r="K20" i="71"/>
  <c r="K19" i="71"/>
  <c r="K18" i="71"/>
  <c r="K17" i="71"/>
  <c r="K16" i="71"/>
  <c r="K15" i="71"/>
  <c r="K14" i="71"/>
  <c r="K13" i="71"/>
  <c r="K12" i="71"/>
  <c r="K11" i="71"/>
  <c r="K10" i="71"/>
  <c r="K9" i="71"/>
  <c r="A81" i="70"/>
  <c r="E8" i="70"/>
  <c r="B6" i="70"/>
  <c r="B5" i="70"/>
  <c r="B4" i="70"/>
  <c r="J517" i="69"/>
  <c r="I517" i="69"/>
  <c r="H517" i="69"/>
  <c r="G517" i="69"/>
  <c r="F517" i="69"/>
  <c r="K517" i="69"/>
  <c r="K498" i="69"/>
  <c r="K497" i="69"/>
  <c r="K496" i="69"/>
  <c r="K495" i="69"/>
  <c r="K490" i="69"/>
  <c r="K489" i="69"/>
  <c r="K488" i="69"/>
  <c r="K487" i="69"/>
  <c r="K486" i="69"/>
  <c r="K485" i="69"/>
  <c r="K484" i="69"/>
  <c r="K483" i="69"/>
  <c r="K482" i="69"/>
  <c r="K481" i="69"/>
  <c r="K480" i="69"/>
  <c r="K479" i="69"/>
  <c r="K478" i="69"/>
  <c r="K477" i="69"/>
  <c r="K476" i="69"/>
  <c r="K475" i="69"/>
  <c r="K474" i="69"/>
  <c r="K473" i="69"/>
  <c r="K472" i="69"/>
  <c r="K471" i="69"/>
  <c r="K470" i="69"/>
  <c r="K469" i="69"/>
  <c r="K468" i="69"/>
  <c r="K467" i="69"/>
  <c r="K466" i="69"/>
  <c r="K465" i="69"/>
  <c r="K464" i="69"/>
  <c r="K463" i="69"/>
  <c r="K462" i="69"/>
  <c r="K461" i="69"/>
  <c r="K460" i="69"/>
  <c r="K459" i="69"/>
  <c r="K458" i="69"/>
  <c r="K457" i="69"/>
  <c r="K456" i="69"/>
  <c r="K455" i="69"/>
  <c r="K454" i="69"/>
  <c r="K453" i="69"/>
  <c r="K452" i="69"/>
  <c r="K451" i="69"/>
  <c r="K450" i="69"/>
  <c r="K449" i="69"/>
  <c r="K448" i="69"/>
  <c r="K447" i="69"/>
  <c r="K446" i="69"/>
  <c r="K445" i="69"/>
  <c r="K444" i="69"/>
  <c r="K443" i="69"/>
  <c r="K442" i="69"/>
  <c r="K441" i="69"/>
  <c r="K440" i="69"/>
  <c r="K439" i="69"/>
  <c r="K438" i="69"/>
  <c r="K437" i="69"/>
  <c r="K436" i="69"/>
  <c r="K435" i="69"/>
  <c r="K434" i="69"/>
  <c r="K433" i="69"/>
  <c r="K432" i="69"/>
  <c r="K431" i="69"/>
  <c r="K430" i="69"/>
  <c r="K429" i="69"/>
  <c r="K428" i="69"/>
  <c r="K427" i="69"/>
  <c r="K426" i="69"/>
  <c r="K425" i="69"/>
  <c r="K424" i="69"/>
  <c r="K423" i="69"/>
  <c r="K422" i="69"/>
  <c r="K421" i="69"/>
  <c r="K420" i="69"/>
  <c r="K419" i="69"/>
  <c r="K418" i="69"/>
  <c r="K417" i="69"/>
  <c r="K416" i="69"/>
  <c r="K415" i="69"/>
  <c r="K414" i="69"/>
  <c r="K413" i="69"/>
  <c r="K412" i="69"/>
  <c r="K411" i="69"/>
  <c r="K410" i="69"/>
  <c r="K409" i="69"/>
  <c r="K408" i="69"/>
  <c r="K407" i="69"/>
  <c r="K406" i="69"/>
  <c r="K405" i="69"/>
  <c r="K404" i="69"/>
  <c r="K403" i="69"/>
  <c r="K402" i="69"/>
  <c r="K401" i="69"/>
  <c r="K400" i="69"/>
  <c r="K399" i="69"/>
  <c r="K398" i="69"/>
  <c r="K397" i="69"/>
  <c r="K396" i="69"/>
  <c r="K395" i="69"/>
  <c r="K394" i="69"/>
  <c r="K393" i="69"/>
  <c r="K392" i="69"/>
  <c r="K391" i="69"/>
  <c r="K390" i="69"/>
  <c r="K389" i="69"/>
  <c r="K388" i="69"/>
  <c r="K387" i="69"/>
  <c r="K386" i="69"/>
  <c r="K385" i="69"/>
  <c r="K384" i="69"/>
  <c r="K383" i="69"/>
  <c r="K382" i="69"/>
  <c r="K381" i="69"/>
  <c r="K380" i="69"/>
  <c r="K379" i="69"/>
  <c r="K378" i="69"/>
  <c r="K377" i="69"/>
  <c r="K376" i="69"/>
  <c r="K375" i="69"/>
  <c r="K374" i="69"/>
  <c r="K373" i="69"/>
  <c r="K372" i="69"/>
  <c r="K371" i="69"/>
  <c r="K370" i="69"/>
  <c r="K369" i="69"/>
  <c r="K368" i="69"/>
  <c r="K367" i="69"/>
  <c r="K366" i="69"/>
  <c r="K365" i="69"/>
  <c r="K364" i="69"/>
  <c r="K363" i="69"/>
  <c r="K362" i="69"/>
  <c r="K361" i="69"/>
  <c r="K360" i="69"/>
  <c r="K359" i="69"/>
  <c r="K358" i="69"/>
  <c r="K357" i="69"/>
  <c r="K356" i="69"/>
  <c r="K355" i="69"/>
  <c r="K354" i="69"/>
  <c r="K353" i="69"/>
  <c r="K352" i="69"/>
  <c r="K351" i="69"/>
  <c r="K350" i="69"/>
  <c r="K349" i="69"/>
  <c r="K348" i="69"/>
  <c r="K347" i="69"/>
  <c r="K346" i="69"/>
  <c r="K345" i="69"/>
  <c r="K344" i="69"/>
  <c r="K343" i="69"/>
  <c r="K342" i="69"/>
  <c r="K341" i="69"/>
  <c r="K340" i="69"/>
  <c r="K339" i="69"/>
  <c r="K338" i="69"/>
  <c r="K337" i="69"/>
  <c r="K336" i="69"/>
  <c r="K335" i="69"/>
  <c r="K334" i="69"/>
  <c r="K333" i="69"/>
  <c r="K332" i="69"/>
  <c r="K331" i="69"/>
  <c r="K330" i="69"/>
  <c r="K329" i="69"/>
  <c r="K328" i="69"/>
  <c r="K327" i="69"/>
  <c r="K326" i="69"/>
  <c r="K325" i="69"/>
  <c r="K324" i="69"/>
  <c r="K323" i="69"/>
  <c r="K322" i="69"/>
  <c r="K321" i="69"/>
  <c r="K320" i="69"/>
  <c r="K319" i="69"/>
  <c r="K318" i="69"/>
  <c r="K317" i="69"/>
  <c r="K316" i="69"/>
  <c r="K315" i="69"/>
  <c r="K314" i="69"/>
  <c r="K313" i="69"/>
  <c r="K312" i="69"/>
  <c r="K311" i="69"/>
  <c r="K310" i="69"/>
  <c r="K309" i="69"/>
  <c r="K308" i="69"/>
  <c r="K307" i="69"/>
  <c r="K306" i="69"/>
  <c r="K305" i="69"/>
  <c r="K304" i="69"/>
  <c r="K303" i="69"/>
  <c r="K302" i="69"/>
  <c r="K301" i="69"/>
  <c r="K300" i="69"/>
  <c r="K299" i="69"/>
  <c r="K298" i="69"/>
  <c r="K297" i="69"/>
  <c r="K296" i="69"/>
  <c r="K295" i="69"/>
  <c r="K294" i="69"/>
  <c r="K293" i="69"/>
  <c r="K292" i="69"/>
  <c r="K291" i="69"/>
  <c r="K290" i="69"/>
  <c r="K289" i="69"/>
  <c r="K288" i="69"/>
  <c r="K287" i="69"/>
  <c r="K286" i="69"/>
  <c r="K285" i="69"/>
  <c r="K284" i="69"/>
  <c r="K283" i="69"/>
  <c r="K282" i="69"/>
  <c r="K281" i="69"/>
  <c r="K280" i="69"/>
  <c r="K279" i="69"/>
  <c r="K278" i="69"/>
  <c r="K277" i="69"/>
  <c r="K276" i="69"/>
  <c r="K275" i="69"/>
  <c r="K274" i="69"/>
  <c r="K273" i="69"/>
  <c r="K272" i="69"/>
  <c r="K271" i="69"/>
  <c r="K270" i="69"/>
  <c r="K269" i="69"/>
  <c r="K268" i="69"/>
  <c r="K267" i="69"/>
  <c r="K266" i="69"/>
  <c r="K265" i="69"/>
  <c r="K264" i="69"/>
  <c r="K263" i="69"/>
  <c r="K262" i="69"/>
  <c r="K261" i="69"/>
  <c r="K260" i="69"/>
  <c r="K259" i="69"/>
  <c r="K258" i="69"/>
  <c r="K257" i="69"/>
  <c r="K256" i="69"/>
  <c r="K255" i="69"/>
  <c r="K254" i="69"/>
  <c r="K253" i="69"/>
  <c r="K252" i="69"/>
  <c r="K251" i="69"/>
  <c r="K250" i="69"/>
  <c r="K249" i="69"/>
  <c r="K248" i="69"/>
  <c r="K247" i="69"/>
  <c r="K246" i="69"/>
  <c r="K245" i="69"/>
  <c r="K244" i="69"/>
  <c r="K243" i="69"/>
  <c r="K242" i="69"/>
  <c r="K241" i="69"/>
  <c r="K240" i="69"/>
  <c r="K239" i="69"/>
  <c r="K238" i="69"/>
  <c r="K237" i="69"/>
  <c r="K236" i="69"/>
  <c r="K235" i="69"/>
  <c r="K234" i="69"/>
  <c r="K233" i="69"/>
  <c r="K232" i="69"/>
  <c r="K231" i="69"/>
  <c r="K230" i="69"/>
  <c r="K229" i="69"/>
  <c r="K228" i="69"/>
  <c r="K227" i="69"/>
  <c r="K226" i="69"/>
  <c r="K225" i="69"/>
  <c r="K224" i="69"/>
  <c r="K223" i="69"/>
  <c r="K222" i="69"/>
  <c r="K221" i="69"/>
  <c r="K220" i="69"/>
  <c r="K219" i="69"/>
  <c r="K218" i="69"/>
  <c r="K217" i="69"/>
  <c r="K216" i="69"/>
  <c r="K215" i="69"/>
  <c r="K214" i="69"/>
  <c r="K213" i="69"/>
  <c r="K212" i="69"/>
  <c r="K211" i="69"/>
  <c r="K210" i="69"/>
  <c r="K209" i="69"/>
  <c r="K208" i="69"/>
  <c r="K207" i="69"/>
  <c r="K206" i="69"/>
  <c r="K205" i="69"/>
  <c r="K204" i="69"/>
  <c r="K203" i="69"/>
  <c r="K202" i="69"/>
  <c r="K201" i="69"/>
  <c r="K200" i="69"/>
  <c r="K199" i="69"/>
  <c r="K198" i="69"/>
  <c r="K197" i="69"/>
  <c r="K196" i="69"/>
  <c r="K195" i="69"/>
  <c r="K194" i="69"/>
  <c r="K193" i="69"/>
  <c r="K192" i="69"/>
  <c r="K191" i="69"/>
  <c r="K190" i="69"/>
  <c r="K189" i="69"/>
  <c r="K188" i="69"/>
  <c r="K187" i="69"/>
  <c r="K186" i="69"/>
  <c r="K185" i="69"/>
  <c r="K184" i="69"/>
  <c r="K183" i="69"/>
  <c r="K182" i="69"/>
  <c r="K181" i="69"/>
  <c r="K180" i="69"/>
  <c r="K179" i="69"/>
  <c r="K178" i="69"/>
  <c r="K177" i="69"/>
  <c r="K176" i="69"/>
  <c r="K175" i="69"/>
  <c r="K174" i="69"/>
  <c r="K173" i="69"/>
  <c r="K172" i="69"/>
  <c r="K171" i="69"/>
  <c r="K170" i="69"/>
  <c r="K169" i="69"/>
  <c r="K168" i="69"/>
  <c r="K167" i="69"/>
  <c r="K166" i="69"/>
  <c r="K165" i="69"/>
  <c r="K164" i="69"/>
  <c r="K163" i="69"/>
  <c r="K162" i="69"/>
  <c r="K161" i="69"/>
  <c r="K160" i="69"/>
  <c r="K159" i="69"/>
  <c r="K158" i="69"/>
  <c r="K157" i="69"/>
  <c r="K156" i="69"/>
  <c r="K155" i="69"/>
  <c r="K154" i="69"/>
  <c r="K153" i="69"/>
  <c r="K152" i="69"/>
  <c r="K151" i="69"/>
  <c r="K150" i="69"/>
  <c r="K149" i="69"/>
  <c r="K148" i="69"/>
  <c r="K147" i="69"/>
  <c r="K146" i="69"/>
  <c r="K145" i="69"/>
  <c r="K144" i="69"/>
  <c r="K143" i="69"/>
  <c r="K142" i="69"/>
  <c r="K141" i="69"/>
  <c r="K140" i="69"/>
  <c r="K139" i="69"/>
  <c r="K138" i="69"/>
  <c r="K137" i="69"/>
  <c r="K136" i="69"/>
  <c r="K135" i="69"/>
  <c r="K134" i="69"/>
  <c r="K133" i="69"/>
  <c r="K132" i="69"/>
  <c r="K131" i="69"/>
  <c r="K130" i="69"/>
  <c r="K129" i="69"/>
  <c r="K128" i="69"/>
  <c r="K127" i="69"/>
  <c r="K126" i="69"/>
  <c r="K125" i="69"/>
  <c r="K124" i="69"/>
  <c r="K123" i="69"/>
  <c r="K122" i="69"/>
  <c r="K121" i="69"/>
  <c r="K120" i="69"/>
  <c r="K119" i="69"/>
  <c r="K118" i="69"/>
  <c r="K117" i="69"/>
  <c r="K116" i="69"/>
  <c r="K115" i="69"/>
  <c r="K114" i="69"/>
  <c r="K113" i="69"/>
  <c r="K112" i="69"/>
  <c r="K111" i="69"/>
  <c r="K110" i="69"/>
  <c r="K109" i="69"/>
  <c r="K108" i="69"/>
  <c r="K107" i="69"/>
  <c r="K106" i="69"/>
  <c r="K105" i="69"/>
  <c r="K104" i="69"/>
  <c r="K103" i="69"/>
  <c r="K102" i="69"/>
  <c r="K101" i="69"/>
  <c r="K100" i="69"/>
  <c r="K99" i="69"/>
  <c r="K98" i="69"/>
  <c r="K97" i="69"/>
  <c r="K96" i="69"/>
  <c r="K95" i="69"/>
  <c r="K94" i="69"/>
  <c r="K93" i="69"/>
  <c r="K92" i="69"/>
  <c r="K91" i="69"/>
  <c r="K90" i="69"/>
  <c r="K89" i="69"/>
  <c r="K88" i="69"/>
  <c r="K87" i="69"/>
  <c r="K86" i="69"/>
  <c r="K85" i="69"/>
  <c r="K84" i="69"/>
  <c r="K83" i="69"/>
  <c r="K82" i="69"/>
  <c r="K81" i="69"/>
  <c r="K80" i="69"/>
  <c r="K79" i="69"/>
  <c r="K78" i="69"/>
  <c r="K77" i="69"/>
  <c r="K76" i="69"/>
  <c r="K75" i="69"/>
  <c r="K74" i="69"/>
  <c r="K73" i="69"/>
  <c r="K72" i="69"/>
  <c r="K71" i="69"/>
  <c r="K70" i="69"/>
  <c r="K69" i="69"/>
  <c r="K68" i="69"/>
  <c r="K67" i="69"/>
  <c r="K66" i="69"/>
  <c r="K65" i="69"/>
  <c r="K64" i="69"/>
  <c r="K63" i="69"/>
  <c r="K62" i="69"/>
  <c r="K61" i="69"/>
  <c r="K60" i="69"/>
  <c r="K59" i="69"/>
  <c r="K58" i="69"/>
  <c r="K57" i="69"/>
  <c r="K56" i="69"/>
  <c r="K55" i="69"/>
  <c r="K54" i="69"/>
  <c r="K53" i="69"/>
  <c r="K52" i="69"/>
  <c r="K51" i="69"/>
  <c r="K50" i="69"/>
  <c r="K49" i="69"/>
  <c r="K48" i="69"/>
  <c r="K47" i="69"/>
  <c r="K46" i="69"/>
  <c r="K45" i="69"/>
  <c r="K44" i="69"/>
  <c r="K43" i="69"/>
  <c r="K42" i="69"/>
  <c r="K41" i="69"/>
  <c r="K40" i="69"/>
  <c r="K39" i="69"/>
  <c r="K38" i="69"/>
  <c r="K37" i="69"/>
  <c r="K36" i="69"/>
  <c r="K35" i="69"/>
  <c r="K34" i="69"/>
  <c r="K33" i="69"/>
  <c r="K32" i="69"/>
  <c r="K31" i="69"/>
  <c r="K30" i="69"/>
  <c r="K29" i="69"/>
  <c r="K28" i="69"/>
  <c r="K27" i="69"/>
  <c r="K26" i="69"/>
  <c r="K25" i="69"/>
  <c r="K24" i="69"/>
  <c r="K23" i="69"/>
  <c r="K22" i="69"/>
  <c r="K21" i="69"/>
  <c r="K20" i="69"/>
  <c r="K19" i="69"/>
  <c r="K18" i="69"/>
  <c r="K17" i="69"/>
  <c r="K16" i="69"/>
  <c r="K15" i="69"/>
  <c r="K14" i="69"/>
  <c r="K13" i="69"/>
  <c r="K12" i="69"/>
  <c r="K11" i="69"/>
  <c r="K10" i="69"/>
  <c r="K9" i="69"/>
  <c r="A81" i="68"/>
  <c r="E8" i="68"/>
  <c r="B6" i="68"/>
  <c r="B5" i="68"/>
  <c r="B4" i="68"/>
  <c r="J517" i="67"/>
  <c r="I517" i="67"/>
  <c r="H517" i="67"/>
  <c r="G517" i="67"/>
  <c r="F517" i="67"/>
  <c r="H524" i="67"/>
  <c r="K498" i="67"/>
  <c r="K497" i="67"/>
  <c r="K496" i="67"/>
  <c r="K495" i="67"/>
  <c r="K490" i="67"/>
  <c r="K489" i="67"/>
  <c r="K488" i="67"/>
  <c r="K487" i="67"/>
  <c r="K486" i="67"/>
  <c r="K485" i="67"/>
  <c r="K484" i="67"/>
  <c r="K483" i="67"/>
  <c r="K482" i="67"/>
  <c r="K481" i="67"/>
  <c r="K480" i="67"/>
  <c r="K479" i="67"/>
  <c r="K478" i="67"/>
  <c r="K477" i="67"/>
  <c r="K476" i="67"/>
  <c r="K475" i="67"/>
  <c r="K474" i="67"/>
  <c r="K473" i="67"/>
  <c r="K472" i="67"/>
  <c r="K471" i="67"/>
  <c r="K470" i="67"/>
  <c r="K469" i="67"/>
  <c r="K468" i="67"/>
  <c r="K467" i="67"/>
  <c r="K466" i="67"/>
  <c r="K465" i="67"/>
  <c r="K464" i="67"/>
  <c r="K463" i="67"/>
  <c r="K462" i="67"/>
  <c r="K461" i="67"/>
  <c r="K460" i="67"/>
  <c r="K459" i="67"/>
  <c r="K458" i="67"/>
  <c r="K457" i="67"/>
  <c r="K456" i="67"/>
  <c r="K455" i="67"/>
  <c r="K454" i="67"/>
  <c r="K453" i="67"/>
  <c r="K452" i="67"/>
  <c r="K451" i="67"/>
  <c r="K450" i="67"/>
  <c r="K449" i="67"/>
  <c r="K448" i="67"/>
  <c r="K447" i="67"/>
  <c r="K446" i="67"/>
  <c r="K445" i="67"/>
  <c r="K444" i="67"/>
  <c r="K443" i="67"/>
  <c r="K442" i="67"/>
  <c r="K441" i="67"/>
  <c r="K440" i="67"/>
  <c r="K439" i="67"/>
  <c r="K438" i="67"/>
  <c r="K437" i="67"/>
  <c r="K436" i="67"/>
  <c r="K435" i="67"/>
  <c r="K434" i="67"/>
  <c r="K433" i="67"/>
  <c r="K432" i="67"/>
  <c r="K431" i="67"/>
  <c r="K430" i="67"/>
  <c r="K429" i="67"/>
  <c r="K428" i="67"/>
  <c r="K427" i="67"/>
  <c r="K426" i="67"/>
  <c r="K425" i="67"/>
  <c r="K424" i="67"/>
  <c r="K423" i="67"/>
  <c r="K422" i="67"/>
  <c r="K421" i="67"/>
  <c r="K420" i="67"/>
  <c r="K419" i="67"/>
  <c r="K418" i="67"/>
  <c r="K417" i="67"/>
  <c r="K416" i="67"/>
  <c r="K415" i="67"/>
  <c r="K414" i="67"/>
  <c r="K413" i="67"/>
  <c r="K412" i="67"/>
  <c r="K411" i="67"/>
  <c r="K410" i="67"/>
  <c r="K409" i="67"/>
  <c r="K408" i="67"/>
  <c r="K407" i="67"/>
  <c r="K406" i="67"/>
  <c r="K405" i="67"/>
  <c r="K404" i="67"/>
  <c r="K403" i="67"/>
  <c r="K402" i="67"/>
  <c r="K401" i="67"/>
  <c r="K400" i="67"/>
  <c r="K399" i="67"/>
  <c r="K398" i="67"/>
  <c r="K397" i="67"/>
  <c r="K396" i="67"/>
  <c r="K395" i="67"/>
  <c r="K394" i="67"/>
  <c r="K393" i="67"/>
  <c r="K392" i="67"/>
  <c r="K391" i="67"/>
  <c r="K390" i="67"/>
  <c r="K389" i="67"/>
  <c r="K388" i="67"/>
  <c r="K387" i="67"/>
  <c r="K386" i="67"/>
  <c r="K385" i="67"/>
  <c r="K384" i="67"/>
  <c r="K383" i="67"/>
  <c r="K382" i="67"/>
  <c r="K381" i="67"/>
  <c r="K380" i="67"/>
  <c r="K379" i="67"/>
  <c r="K378" i="67"/>
  <c r="K377" i="67"/>
  <c r="K376" i="67"/>
  <c r="K375" i="67"/>
  <c r="K374" i="67"/>
  <c r="K373" i="67"/>
  <c r="K372" i="67"/>
  <c r="K371" i="67"/>
  <c r="K370" i="67"/>
  <c r="K369" i="67"/>
  <c r="K368" i="67"/>
  <c r="K367" i="67"/>
  <c r="K366" i="67"/>
  <c r="K365" i="67"/>
  <c r="K364" i="67"/>
  <c r="K363" i="67"/>
  <c r="K362" i="67"/>
  <c r="K361" i="67"/>
  <c r="K360" i="67"/>
  <c r="K359" i="67"/>
  <c r="K358" i="67"/>
  <c r="K357" i="67"/>
  <c r="K356" i="67"/>
  <c r="K355" i="67"/>
  <c r="K354" i="67"/>
  <c r="K353" i="67"/>
  <c r="K352" i="67"/>
  <c r="K351" i="67"/>
  <c r="K350" i="67"/>
  <c r="K349" i="67"/>
  <c r="K348" i="67"/>
  <c r="K347" i="67"/>
  <c r="K346" i="67"/>
  <c r="K345" i="67"/>
  <c r="K344" i="67"/>
  <c r="K343" i="67"/>
  <c r="K342" i="67"/>
  <c r="K341" i="67"/>
  <c r="K340" i="67"/>
  <c r="K339" i="67"/>
  <c r="K338" i="67"/>
  <c r="K337" i="67"/>
  <c r="K336" i="67"/>
  <c r="K335" i="67"/>
  <c r="K334" i="67"/>
  <c r="K333" i="67"/>
  <c r="K332" i="67"/>
  <c r="K331" i="67"/>
  <c r="K330" i="67"/>
  <c r="K329" i="67"/>
  <c r="K328" i="67"/>
  <c r="K327" i="67"/>
  <c r="K326" i="67"/>
  <c r="K325" i="67"/>
  <c r="K324" i="67"/>
  <c r="K323" i="67"/>
  <c r="K322" i="67"/>
  <c r="K321" i="67"/>
  <c r="K320" i="67"/>
  <c r="K319" i="67"/>
  <c r="K318" i="67"/>
  <c r="K317" i="67"/>
  <c r="K316" i="67"/>
  <c r="K315" i="67"/>
  <c r="K314" i="67"/>
  <c r="K313" i="67"/>
  <c r="K312" i="67"/>
  <c r="K311" i="67"/>
  <c r="K310" i="67"/>
  <c r="K309" i="67"/>
  <c r="K308" i="67"/>
  <c r="K307" i="67"/>
  <c r="K306" i="67"/>
  <c r="K305" i="67"/>
  <c r="K304" i="67"/>
  <c r="K303" i="67"/>
  <c r="K302" i="67"/>
  <c r="K301" i="67"/>
  <c r="K300" i="67"/>
  <c r="K299" i="67"/>
  <c r="K298" i="67"/>
  <c r="K297" i="67"/>
  <c r="K296" i="67"/>
  <c r="K295" i="67"/>
  <c r="K294" i="67"/>
  <c r="K293" i="67"/>
  <c r="K292" i="67"/>
  <c r="K291" i="67"/>
  <c r="K290" i="67"/>
  <c r="K289" i="67"/>
  <c r="K288" i="67"/>
  <c r="K287" i="67"/>
  <c r="K286" i="67"/>
  <c r="K285" i="67"/>
  <c r="K284" i="67"/>
  <c r="K283" i="67"/>
  <c r="K282" i="67"/>
  <c r="K281" i="67"/>
  <c r="K280" i="67"/>
  <c r="K279" i="67"/>
  <c r="K278" i="67"/>
  <c r="K277" i="67"/>
  <c r="K276" i="67"/>
  <c r="K275" i="67"/>
  <c r="K274" i="67"/>
  <c r="K273" i="67"/>
  <c r="K272" i="67"/>
  <c r="K271" i="67"/>
  <c r="K270" i="67"/>
  <c r="K269" i="67"/>
  <c r="K268" i="67"/>
  <c r="K267" i="67"/>
  <c r="K266" i="67"/>
  <c r="K265" i="67"/>
  <c r="K264" i="67"/>
  <c r="K263" i="67"/>
  <c r="K262" i="67"/>
  <c r="K261" i="67"/>
  <c r="K260" i="67"/>
  <c r="K259" i="67"/>
  <c r="K258" i="67"/>
  <c r="K257" i="67"/>
  <c r="K256" i="67"/>
  <c r="K255" i="67"/>
  <c r="K254" i="67"/>
  <c r="K253" i="67"/>
  <c r="K252" i="67"/>
  <c r="K251" i="67"/>
  <c r="K250" i="67"/>
  <c r="K249" i="67"/>
  <c r="K248" i="67"/>
  <c r="K247" i="67"/>
  <c r="K246" i="67"/>
  <c r="K245" i="67"/>
  <c r="K244" i="67"/>
  <c r="K243" i="67"/>
  <c r="K242" i="67"/>
  <c r="K241" i="67"/>
  <c r="K240" i="67"/>
  <c r="K239" i="67"/>
  <c r="K238" i="67"/>
  <c r="K237" i="67"/>
  <c r="K236" i="67"/>
  <c r="K235" i="67"/>
  <c r="K234" i="67"/>
  <c r="K233" i="67"/>
  <c r="K232" i="67"/>
  <c r="K231" i="67"/>
  <c r="K230" i="67"/>
  <c r="K229" i="67"/>
  <c r="K228" i="67"/>
  <c r="K227" i="67"/>
  <c r="K226" i="67"/>
  <c r="K225" i="67"/>
  <c r="K224" i="67"/>
  <c r="K223" i="67"/>
  <c r="K222" i="67"/>
  <c r="K221" i="67"/>
  <c r="K220" i="67"/>
  <c r="K219" i="67"/>
  <c r="K218" i="67"/>
  <c r="K217" i="67"/>
  <c r="K216" i="67"/>
  <c r="K215" i="67"/>
  <c r="K214" i="67"/>
  <c r="K213" i="67"/>
  <c r="K212" i="67"/>
  <c r="K211" i="67"/>
  <c r="K210" i="67"/>
  <c r="K209" i="67"/>
  <c r="K208" i="67"/>
  <c r="K207" i="67"/>
  <c r="K206" i="67"/>
  <c r="K205" i="67"/>
  <c r="K204" i="67"/>
  <c r="K203" i="67"/>
  <c r="K202" i="67"/>
  <c r="K201" i="67"/>
  <c r="K200" i="67"/>
  <c r="K199" i="67"/>
  <c r="K198" i="67"/>
  <c r="K197" i="67"/>
  <c r="K196" i="67"/>
  <c r="K195" i="67"/>
  <c r="K194" i="67"/>
  <c r="K193" i="67"/>
  <c r="K192" i="67"/>
  <c r="K191" i="67"/>
  <c r="K190" i="67"/>
  <c r="K189" i="67"/>
  <c r="K188" i="67"/>
  <c r="K187" i="67"/>
  <c r="K186" i="67"/>
  <c r="K185" i="67"/>
  <c r="K184" i="67"/>
  <c r="K183" i="67"/>
  <c r="K182" i="67"/>
  <c r="K181" i="67"/>
  <c r="K180" i="67"/>
  <c r="K179" i="67"/>
  <c r="K178" i="67"/>
  <c r="K177" i="67"/>
  <c r="K176" i="67"/>
  <c r="K175" i="67"/>
  <c r="K174" i="67"/>
  <c r="K173" i="67"/>
  <c r="K172" i="67"/>
  <c r="K171" i="67"/>
  <c r="K170" i="67"/>
  <c r="K169" i="67"/>
  <c r="K168" i="67"/>
  <c r="K167" i="67"/>
  <c r="K166" i="67"/>
  <c r="K165" i="67"/>
  <c r="K164" i="67"/>
  <c r="K163" i="67"/>
  <c r="K162" i="67"/>
  <c r="K161" i="67"/>
  <c r="K160" i="67"/>
  <c r="K159" i="67"/>
  <c r="K158" i="67"/>
  <c r="K157" i="67"/>
  <c r="K156" i="67"/>
  <c r="K155" i="67"/>
  <c r="K154" i="67"/>
  <c r="K153" i="67"/>
  <c r="K152" i="67"/>
  <c r="K151" i="67"/>
  <c r="K150" i="67"/>
  <c r="K149" i="67"/>
  <c r="K148" i="67"/>
  <c r="K147" i="67"/>
  <c r="K146" i="67"/>
  <c r="K145" i="67"/>
  <c r="K144" i="67"/>
  <c r="K143" i="67"/>
  <c r="K142" i="67"/>
  <c r="K141" i="67"/>
  <c r="K140" i="67"/>
  <c r="K139" i="67"/>
  <c r="K138" i="67"/>
  <c r="K137" i="67"/>
  <c r="K136" i="67"/>
  <c r="K135" i="67"/>
  <c r="K134" i="67"/>
  <c r="K133" i="67"/>
  <c r="K132" i="67"/>
  <c r="K131" i="67"/>
  <c r="K130" i="67"/>
  <c r="K129" i="67"/>
  <c r="K128" i="67"/>
  <c r="K127" i="67"/>
  <c r="K126" i="67"/>
  <c r="K125" i="67"/>
  <c r="K124" i="67"/>
  <c r="K123" i="67"/>
  <c r="K122" i="67"/>
  <c r="K121" i="67"/>
  <c r="K120" i="67"/>
  <c r="K119" i="67"/>
  <c r="K118" i="67"/>
  <c r="K117" i="67"/>
  <c r="K116" i="67"/>
  <c r="K115" i="67"/>
  <c r="K114" i="67"/>
  <c r="K113" i="67"/>
  <c r="K112" i="67"/>
  <c r="K111" i="67"/>
  <c r="K110" i="67"/>
  <c r="K109" i="67"/>
  <c r="K108" i="67"/>
  <c r="K107" i="67"/>
  <c r="K106" i="67"/>
  <c r="K105" i="67"/>
  <c r="K104" i="67"/>
  <c r="K103" i="67"/>
  <c r="K102" i="67"/>
  <c r="K101" i="67"/>
  <c r="K100" i="67"/>
  <c r="K99" i="67"/>
  <c r="K98" i="67"/>
  <c r="K97" i="67"/>
  <c r="K96" i="67"/>
  <c r="K95" i="67"/>
  <c r="K94" i="67"/>
  <c r="K93" i="67"/>
  <c r="K92" i="67"/>
  <c r="K91" i="67"/>
  <c r="K90" i="67"/>
  <c r="K89" i="67"/>
  <c r="K88" i="67"/>
  <c r="K87" i="67"/>
  <c r="K86" i="67"/>
  <c r="K85" i="67"/>
  <c r="K84" i="67"/>
  <c r="K83" i="67"/>
  <c r="K82" i="67"/>
  <c r="K81" i="67"/>
  <c r="K80" i="67"/>
  <c r="K79" i="67"/>
  <c r="K78" i="67"/>
  <c r="K77" i="67"/>
  <c r="K76" i="67"/>
  <c r="K75" i="67"/>
  <c r="K74" i="67"/>
  <c r="K73" i="67"/>
  <c r="K72" i="67"/>
  <c r="K71" i="67"/>
  <c r="K70" i="67"/>
  <c r="K69" i="67"/>
  <c r="K68" i="67"/>
  <c r="K67" i="67"/>
  <c r="K66" i="67"/>
  <c r="K65" i="67"/>
  <c r="K64" i="67"/>
  <c r="K63" i="67"/>
  <c r="K62" i="67"/>
  <c r="K61" i="67"/>
  <c r="K60" i="67"/>
  <c r="K59" i="67"/>
  <c r="K58" i="67"/>
  <c r="K57" i="67"/>
  <c r="K56" i="67"/>
  <c r="K55" i="67"/>
  <c r="K54" i="67"/>
  <c r="K53" i="67"/>
  <c r="K52" i="67"/>
  <c r="K51" i="67"/>
  <c r="K50" i="67"/>
  <c r="K49" i="67"/>
  <c r="K48" i="67"/>
  <c r="K47" i="67"/>
  <c r="K46" i="67"/>
  <c r="K45" i="67"/>
  <c r="K44" i="67"/>
  <c r="K43" i="67"/>
  <c r="K42" i="67"/>
  <c r="K41" i="67"/>
  <c r="K40" i="67"/>
  <c r="K39" i="67"/>
  <c r="K38" i="67"/>
  <c r="K37" i="67"/>
  <c r="K36" i="67"/>
  <c r="K35" i="67"/>
  <c r="K34" i="67"/>
  <c r="K33" i="67"/>
  <c r="K32" i="67"/>
  <c r="K31" i="67"/>
  <c r="K30" i="67"/>
  <c r="K29" i="67"/>
  <c r="K28" i="67"/>
  <c r="K27" i="67"/>
  <c r="K26" i="67"/>
  <c r="K25" i="67"/>
  <c r="K24" i="67"/>
  <c r="K23" i="67"/>
  <c r="K22" i="67"/>
  <c r="K21" i="67"/>
  <c r="K20" i="67"/>
  <c r="K19" i="67"/>
  <c r="K18" i="67"/>
  <c r="K17" i="67"/>
  <c r="K16" i="67"/>
  <c r="K15" i="67"/>
  <c r="K14" i="67"/>
  <c r="K13" i="67"/>
  <c r="K12" i="67"/>
  <c r="K11" i="67"/>
  <c r="K10" i="67"/>
  <c r="K9" i="67"/>
  <c r="A81" i="66"/>
  <c r="E8" i="66"/>
  <c r="B6" i="66"/>
  <c r="B5" i="66"/>
  <c r="B4" i="66"/>
  <c r="J517" i="65"/>
  <c r="I517" i="65"/>
  <c r="H517" i="65"/>
  <c r="G517" i="65"/>
  <c r="F517" i="65"/>
  <c r="J526" i="65"/>
  <c r="F525" i="65"/>
  <c r="K498" i="65"/>
  <c r="K497" i="65"/>
  <c r="K496" i="65"/>
  <c r="K495" i="65"/>
  <c r="K490" i="65"/>
  <c r="K489" i="65"/>
  <c r="K488" i="65"/>
  <c r="K487" i="65"/>
  <c r="K486" i="65"/>
  <c r="K485" i="65"/>
  <c r="K484" i="65"/>
  <c r="K483" i="65"/>
  <c r="K482" i="65"/>
  <c r="K481" i="65"/>
  <c r="K480" i="65"/>
  <c r="K479" i="65"/>
  <c r="K478" i="65"/>
  <c r="K477" i="65"/>
  <c r="K476" i="65"/>
  <c r="K475" i="65"/>
  <c r="K474" i="65"/>
  <c r="K473" i="65"/>
  <c r="K472" i="65"/>
  <c r="K471" i="65"/>
  <c r="K470" i="65"/>
  <c r="K469" i="65"/>
  <c r="K468" i="65"/>
  <c r="K467" i="65"/>
  <c r="K466" i="65"/>
  <c r="K465" i="65"/>
  <c r="K464" i="65"/>
  <c r="K463" i="65"/>
  <c r="K462" i="65"/>
  <c r="K461" i="65"/>
  <c r="K460" i="65"/>
  <c r="K459" i="65"/>
  <c r="K458" i="65"/>
  <c r="K457" i="65"/>
  <c r="K456" i="65"/>
  <c r="K455" i="65"/>
  <c r="K454" i="65"/>
  <c r="K453" i="65"/>
  <c r="K452" i="65"/>
  <c r="K451" i="65"/>
  <c r="K450" i="65"/>
  <c r="K449" i="65"/>
  <c r="K448" i="65"/>
  <c r="K447" i="65"/>
  <c r="K446" i="65"/>
  <c r="K445" i="65"/>
  <c r="K444" i="65"/>
  <c r="K443" i="65"/>
  <c r="K442" i="65"/>
  <c r="K441" i="65"/>
  <c r="K440" i="65"/>
  <c r="K439" i="65"/>
  <c r="K438" i="65"/>
  <c r="K437" i="65"/>
  <c r="K436" i="65"/>
  <c r="K435" i="65"/>
  <c r="K434" i="65"/>
  <c r="K433" i="65"/>
  <c r="K432" i="65"/>
  <c r="K431" i="65"/>
  <c r="K430" i="65"/>
  <c r="K429" i="65"/>
  <c r="K428" i="65"/>
  <c r="K427" i="65"/>
  <c r="K426" i="65"/>
  <c r="K425" i="65"/>
  <c r="K424" i="65"/>
  <c r="K423" i="65"/>
  <c r="K422" i="65"/>
  <c r="K421" i="65"/>
  <c r="K420" i="65"/>
  <c r="K419" i="65"/>
  <c r="K418" i="65"/>
  <c r="K417" i="65"/>
  <c r="K416" i="65"/>
  <c r="K415" i="65"/>
  <c r="K414" i="65"/>
  <c r="K413" i="65"/>
  <c r="K412" i="65"/>
  <c r="K411" i="65"/>
  <c r="K410" i="65"/>
  <c r="K409" i="65"/>
  <c r="K408" i="65"/>
  <c r="K407" i="65"/>
  <c r="K406" i="65"/>
  <c r="K405" i="65"/>
  <c r="K404" i="65"/>
  <c r="K403" i="65"/>
  <c r="K402" i="65"/>
  <c r="K401" i="65"/>
  <c r="K400" i="65"/>
  <c r="K399" i="65"/>
  <c r="K398" i="65"/>
  <c r="K397" i="65"/>
  <c r="K396" i="65"/>
  <c r="K395" i="65"/>
  <c r="K394" i="65"/>
  <c r="K393" i="65"/>
  <c r="K392" i="65"/>
  <c r="K391" i="65"/>
  <c r="K390" i="65"/>
  <c r="K389" i="65"/>
  <c r="K388" i="65"/>
  <c r="K387" i="65"/>
  <c r="K386" i="65"/>
  <c r="K385" i="65"/>
  <c r="K384" i="65"/>
  <c r="K383" i="65"/>
  <c r="K382" i="65"/>
  <c r="K381" i="65"/>
  <c r="K380" i="65"/>
  <c r="K379" i="65"/>
  <c r="K378" i="65"/>
  <c r="K377" i="65"/>
  <c r="K376" i="65"/>
  <c r="K375" i="65"/>
  <c r="K374" i="65"/>
  <c r="K373" i="65"/>
  <c r="K372" i="65"/>
  <c r="K371" i="65"/>
  <c r="K370" i="65"/>
  <c r="K369" i="65"/>
  <c r="K368" i="65"/>
  <c r="K367" i="65"/>
  <c r="K366" i="65"/>
  <c r="K365" i="65"/>
  <c r="K364" i="65"/>
  <c r="K363" i="65"/>
  <c r="K362" i="65"/>
  <c r="K361" i="65"/>
  <c r="K360" i="65"/>
  <c r="K359" i="65"/>
  <c r="K358" i="65"/>
  <c r="K357" i="65"/>
  <c r="K356" i="65"/>
  <c r="K355" i="65"/>
  <c r="K354" i="65"/>
  <c r="K353" i="65"/>
  <c r="K352" i="65"/>
  <c r="K351" i="65"/>
  <c r="K350" i="65"/>
  <c r="K349" i="65"/>
  <c r="K348" i="65"/>
  <c r="K347" i="65"/>
  <c r="K346" i="65"/>
  <c r="K345" i="65"/>
  <c r="K344" i="65"/>
  <c r="K343" i="65"/>
  <c r="K342" i="65"/>
  <c r="K341" i="65"/>
  <c r="K340" i="65"/>
  <c r="K339" i="65"/>
  <c r="K338" i="65"/>
  <c r="K337" i="65"/>
  <c r="K336" i="65"/>
  <c r="K335" i="65"/>
  <c r="K334" i="65"/>
  <c r="K333" i="65"/>
  <c r="K332" i="65"/>
  <c r="K331" i="65"/>
  <c r="K330" i="65"/>
  <c r="K329" i="65"/>
  <c r="K328" i="65"/>
  <c r="K327" i="65"/>
  <c r="K326" i="65"/>
  <c r="K325" i="65"/>
  <c r="K324" i="65"/>
  <c r="K323" i="65"/>
  <c r="K322" i="65"/>
  <c r="K321" i="65"/>
  <c r="K320" i="65"/>
  <c r="K319" i="65"/>
  <c r="K318" i="65"/>
  <c r="K317" i="65"/>
  <c r="K316" i="65"/>
  <c r="K315" i="65"/>
  <c r="K314" i="65"/>
  <c r="K313" i="65"/>
  <c r="K312" i="65"/>
  <c r="K311" i="65"/>
  <c r="K310" i="65"/>
  <c r="K309" i="65"/>
  <c r="K308" i="65"/>
  <c r="K307" i="65"/>
  <c r="K306" i="65"/>
  <c r="K305" i="65"/>
  <c r="K304" i="65"/>
  <c r="K303" i="65"/>
  <c r="K302" i="65"/>
  <c r="K301" i="65"/>
  <c r="K300" i="65"/>
  <c r="K299" i="65"/>
  <c r="K298" i="65"/>
  <c r="K297" i="65"/>
  <c r="K296" i="65"/>
  <c r="K295" i="65"/>
  <c r="K294" i="65"/>
  <c r="K293" i="65"/>
  <c r="K292" i="65"/>
  <c r="K291" i="65"/>
  <c r="K290" i="65"/>
  <c r="K289" i="65"/>
  <c r="K288" i="65"/>
  <c r="K287" i="65"/>
  <c r="K286" i="65"/>
  <c r="K285" i="65"/>
  <c r="K284" i="65"/>
  <c r="K283" i="65"/>
  <c r="K282" i="65"/>
  <c r="K281" i="65"/>
  <c r="K280" i="65"/>
  <c r="K279" i="65"/>
  <c r="K278" i="65"/>
  <c r="K277" i="65"/>
  <c r="K276" i="65"/>
  <c r="K275" i="65"/>
  <c r="K274" i="65"/>
  <c r="K273" i="65"/>
  <c r="K272" i="65"/>
  <c r="K271" i="65"/>
  <c r="K270" i="65"/>
  <c r="K269" i="65"/>
  <c r="K268" i="65"/>
  <c r="K267" i="65"/>
  <c r="K266" i="65"/>
  <c r="K265" i="65"/>
  <c r="K264" i="65"/>
  <c r="K263" i="65"/>
  <c r="K262" i="65"/>
  <c r="K261" i="65"/>
  <c r="K260" i="65"/>
  <c r="K259" i="65"/>
  <c r="K258" i="65"/>
  <c r="K257" i="65"/>
  <c r="K256" i="65"/>
  <c r="K255" i="65"/>
  <c r="K254" i="65"/>
  <c r="K253" i="65"/>
  <c r="K252" i="65"/>
  <c r="K251" i="65"/>
  <c r="K250" i="65"/>
  <c r="K249" i="65"/>
  <c r="K248" i="65"/>
  <c r="K247" i="65"/>
  <c r="K246" i="65"/>
  <c r="K245" i="65"/>
  <c r="K244" i="65"/>
  <c r="K243" i="65"/>
  <c r="K242" i="65"/>
  <c r="K241" i="65"/>
  <c r="K240" i="65"/>
  <c r="K239" i="65"/>
  <c r="K238" i="65"/>
  <c r="K237" i="65"/>
  <c r="K236" i="65"/>
  <c r="K235" i="65"/>
  <c r="K234" i="65"/>
  <c r="K233" i="65"/>
  <c r="K232" i="65"/>
  <c r="K231" i="65"/>
  <c r="K230" i="65"/>
  <c r="K229" i="65"/>
  <c r="K228" i="65"/>
  <c r="K227" i="65"/>
  <c r="K226" i="65"/>
  <c r="K225" i="65"/>
  <c r="K224" i="65"/>
  <c r="K223" i="65"/>
  <c r="K222" i="65"/>
  <c r="K221" i="65"/>
  <c r="K220" i="65"/>
  <c r="K219" i="65"/>
  <c r="K218" i="65"/>
  <c r="K217" i="65"/>
  <c r="K216" i="65"/>
  <c r="K215" i="65"/>
  <c r="K214" i="65"/>
  <c r="K213" i="65"/>
  <c r="K212" i="65"/>
  <c r="K211" i="65"/>
  <c r="K210" i="65"/>
  <c r="K209" i="65"/>
  <c r="K208" i="65"/>
  <c r="K207" i="65"/>
  <c r="K206" i="65"/>
  <c r="K205" i="65"/>
  <c r="K204" i="65"/>
  <c r="K203" i="65"/>
  <c r="K202" i="65"/>
  <c r="K201" i="65"/>
  <c r="K200" i="65"/>
  <c r="K199" i="65"/>
  <c r="K198" i="65"/>
  <c r="K197" i="65"/>
  <c r="K196" i="65"/>
  <c r="K195" i="65"/>
  <c r="K194" i="65"/>
  <c r="K193" i="65"/>
  <c r="K192" i="65"/>
  <c r="K191" i="65"/>
  <c r="K190" i="65"/>
  <c r="K189" i="65"/>
  <c r="K188" i="65"/>
  <c r="K187" i="65"/>
  <c r="K186" i="65"/>
  <c r="K185" i="65"/>
  <c r="K184" i="65"/>
  <c r="K183" i="65"/>
  <c r="K182" i="65"/>
  <c r="K181" i="65"/>
  <c r="K180" i="65"/>
  <c r="K179" i="65"/>
  <c r="K178" i="65"/>
  <c r="K177" i="65"/>
  <c r="K176" i="65"/>
  <c r="K175" i="65"/>
  <c r="K174" i="65"/>
  <c r="K173" i="65"/>
  <c r="K172" i="65"/>
  <c r="K171" i="65"/>
  <c r="K170" i="65"/>
  <c r="K169" i="65"/>
  <c r="K168" i="65"/>
  <c r="K167" i="65"/>
  <c r="K166" i="65"/>
  <c r="K165" i="65"/>
  <c r="K164" i="65"/>
  <c r="K163" i="65"/>
  <c r="K162" i="65"/>
  <c r="K161" i="65"/>
  <c r="K160" i="65"/>
  <c r="K159" i="65"/>
  <c r="K158" i="65"/>
  <c r="K157" i="65"/>
  <c r="K156" i="65"/>
  <c r="K155" i="65"/>
  <c r="K154" i="65"/>
  <c r="K153" i="65"/>
  <c r="K152" i="65"/>
  <c r="K151" i="65"/>
  <c r="K150" i="65"/>
  <c r="K149" i="65"/>
  <c r="K148" i="65"/>
  <c r="K147" i="65"/>
  <c r="K146" i="65"/>
  <c r="K145" i="65"/>
  <c r="K144" i="65"/>
  <c r="K143" i="65"/>
  <c r="K142" i="65"/>
  <c r="K141" i="65"/>
  <c r="K140" i="65"/>
  <c r="K139" i="65"/>
  <c r="K138" i="65"/>
  <c r="K137" i="65"/>
  <c r="K136" i="65"/>
  <c r="K135" i="65"/>
  <c r="K134" i="65"/>
  <c r="K133" i="65"/>
  <c r="K132" i="65"/>
  <c r="K131" i="65"/>
  <c r="K130" i="65"/>
  <c r="K129" i="65"/>
  <c r="K128" i="65"/>
  <c r="K127" i="65"/>
  <c r="K126" i="65"/>
  <c r="K125" i="65"/>
  <c r="K124" i="65"/>
  <c r="K123" i="65"/>
  <c r="K122" i="65"/>
  <c r="K121" i="65"/>
  <c r="K120" i="65"/>
  <c r="K119" i="65"/>
  <c r="K118" i="65"/>
  <c r="K117" i="65"/>
  <c r="K116" i="65"/>
  <c r="K115" i="65"/>
  <c r="K114" i="65"/>
  <c r="K113" i="65"/>
  <c r="K112" i="65"/>
  <c r="K111" i="65"/>
  <c r="K110" i="65"/>
  <c r="K109" i="65"/>
  <c r="K108" i="65"/>
  <c r="K107" i="65"/>
  <c r="K106" i="65"/>
  <c r="K105" i="65"/>
  <c r="K104" i="65"/>
  <c r="K103" i="65"/>
  <c r="M103" i="65"/>
  <c r="K102" i="65"/>
  <c r="K101" i="65"/>
  <c r="K100" i="65"/>
  <c r="K99" i="65"/>
  <c r="K98" i="65"/>
  <c r="K97" i="65"/>
  <c r="K96" i="65"/>
  <c r="K95" i="65"/>
  <c r="K94" i="65"/>
  <c r="K93" i="65"/>
  <c r="K92" i="65"/>
  <c r="K91" i="65"/>
  <c r="K90" i="65"/>
  <c r="K89" i="65"/>
  <c r="K88" i="65"/>
  <c r="K87" i="65"/>
  <c r="K86" i="65"/>
  <c r="K85" i="65"/>
  <c r="K84" i="65"/>
  <c r="K83" i="65"/>
  <c r="K82" i="65"/>
  <c r="K81" i="65"/>
  <c r="K80" i="65"/>
  <c r="K79" i="65"/>
  <c r="K78" i="65"/>
  <c r="K77" i="65"/>
  <c r="K76" i="65"/>
  <c r="K75" i="65"/>
  <c r="K74" i="65"/>
  <c r="K73" i="65"/>
  <c r="K72" i="65"/>
  <c r="K71" i="65"/>
  <c r="K70" i="65"/>
  <c r="K69" i="65"/>
  <c r="K68" i="65"/>
  <c r="K67" i="65"/>
  <c r="K66" i="65"/>
  <c r="K65" i="65"/>
  <c r="K64" i="65"/>
  <c r="K63" i="65"/>
  <c r="K62" i="65"/>
  <c r="K61" i="65"/>
  <c r="K60" i="65"/>
  <c r="K59" i="65"/>
  <c r="K58" i="65"/>
  <c r="K57" i="65"/>
  <c r="K56" i="65"/>
  <c r="K55" i="65"/>
  <c r="K54" i="65"/>
  <c r="K53" i="65"/>
  <c r="K52" i="65"/>
  <c r="K51" i="65"/>
  <c r="K50" i="65"/>
  <c r="K49" i="65"/>
  <c r="K48" i="65"/>
  <c r="K47" i="65"/>
  <c r="K46" i="65"/>
  <c r="K45" i="65"/>
  <c r="K44" i="65"/>
  <c r="K43" i="65"/>
  <c r="K42" i="65"/>
  <c r="K41" i="65"/>
  <c r="K40" i="65"/>
  <c r="K39" i="65"/>
  <c r="M39" i="65"/>
  <c r="K38" i="65"/>
  <c r="K37" i="65"/>
  <c r="K36" i="65"/>
  <c r="K35" i="65"/>
  <c r="K34" i="65"/>
  <c r="K33" i="65"/>
  <c r="K32" i="65"/>
  <c r="K31" i="65"/>
  <c r="K30" i="65"/>
  <c r="K29" i="65"/>
  <c r="K28" i="65"/>
  <c r="K27" i="65"/>
  <c r="K26" i="65"/>
  <c r="K25" i="65"/>
  <c r="K24" i="65"/>
  <c r="K23" i="65"/>
  <c r="K22" i="65"/>
  <c r="K21" i="65"/>
  <c r="K20" i="65"/>
  <c r="K19" i="65"/>
  <c r="K18" i="65"/>
  <c r="K17" i="65"/>
  <c r="K16" i="65"/>
  <c r="K15" i="65"/>
  <c r="K14" i="65"/>
  <c r="K13" i="65"/>
  <c r="K12" i="65"/>
  <c r="K11" i="65"/>
  <c r="K10" i="65"/>
  <c r="K9" i="65"/>
  <c r="A81" i="64"/>
  <c r="E8" i="64"/>
  <c r="B6" i="64"/>
  <c r="B5" i="64"/>
  <c r="B4" i="64"/>
  <c r="J517" i="63"/>
  <c r="I517" i="63"/>
  <c r="H517" i="63"/>
  <c r="G517" i="63"/>
  <c r="F517" i="63"/>
  <c r="K498" i="63"/>
  <c r="M498" i="63"/>
  <c r="K497" i="63"/>
  <c r="K496" i="63"/>
  <c r="K495" i="63"/>
  <c r="K490" i="63"/>
  <c r="M490" i="63"/>
  <c r="K489" i="63"/>
  <c r="K488" i="63"/>
  <c r="K487" i="63"/>
  <c r="K486" i="63"/>
  <c r="M486" i="63"/>
  <c r="K485" i="63"/>
  <c r="K484" i="63"/>
  <c r="K483" i="63"/>
  <c r="K482" i="63"/>
  <c r="M482" i="63"/>
  <c r="K481" i="63"/>
  <c r="K480" i="63"/>
  <c r="K479" i="63"/>
  <c r="K478" i="63"/>
  <c r="M478" i="63"/>
  <c r="K477" i="63"/>
  <c r="K476" i="63"/>
  <c r="M476" i="63"/>
  <c r="K475" i="63"/>
  <c r="K474" i="63"/>
  <c r="M474" i="63"/>
  <c r="K473" i="63"/>
  <c r="K472" i="63"/>
  <c r="K471" i="63"/>
  <c r="K470" i="63"/>
  <c r="M470" i="63"/>
  <c r="K469" i="63"/>
  <c r="K468" i="63"/>
  <c r="K467" i="63"/>
  <c r="K466" i="63"/>
  <c r="M466" i="63"/>
  <c r="K465" i="63"/>
  <c r="K464" i="63"/>
  <c r="K463" i="63"/>
  <c r="K462" i="63"/>
  <c r="M462" i="63"/>
  <c r="K461" i="63"/>
  <c r="K460" i="63"/>
  <c r="K459" i="63"/>
  <c r="K458" i="63"/>
  <c r="M458" i="63"/>
  <c r="K457" i="63"/>
  <c r="K456" i="63"/>
  <c r="K455" i="63"/>
  <c r="K454" i="63"/>
  <c r="M454" i="63"/>
  <c r="K453" i="63"/>
  <c r="K452" i="63"/>
  <c r="K451" i="63"/>
  <c r="K450" i="63"/>
  <c r="M450" i="63"/>
  <c r="K449" i="63"/>
  <c r="K448" i="63"/>
  <c r="K447" i="63"/>
  <c r="K446" i="63"/>
  <c r="M446" i="63"/>
  <c r="K445" i="63"/>
  <c r="K444" i="63"/>
  <c r="M444" i="63"/>
  <c r="K443" i="63"/>
  <c r="K442" i="63"/>
  <c r="M442" i="63"/>
  <c r="K441" i="63"/>
  <c r="K440" i="63"/>
  <c r="K439" i="63"/>
  <c r="K438" i="63"/>
  <c r="M438" i="63"/>
  <c r="K437" i="63"/>
  <c r="K436" i="63"/>
  <c r="K435" i="63"/>
  <c r="K434" i="63"/>
  <c r="M434" i="63"/>
  <c r="K433" i="63"/>
  <c r="K432" i="63"/>
  <c r="K431" i="63"/>
  <c r="K430" i="63"/>
  <c r="M430" i="63"/>
  <c r="K429" i="63"/>
  <c r="K428" i="63"/>
  <c r="K427" i="63"/>
  <c r="K426" i="63"/>
  <c r="M426" i="63"/>
  <c r="K425" i="63"/>
  <c r="K424" i="63"/>
  <c r="K423" i="63"/>
  <c r="K422" i="63"/>
  <c r="M422" i="63"/>
  <c r="K421" i="63"/>
  <c r="K420" i="63"/>
  <c r="K419" i="63"/>
  <c r="K418" i="63"/>
  <c r="M418" i="63"/>
  <c r="K417" i="63"/>
  <c r="K416" i="63"/>
  <c r="K415" i="63"/>
  <c r="K414" i="63"/>
  <c r="M414" i="63"/>
  <c r="K413" i="63"/>
  <c r="K412" i="63"/>
  <c r="M412" i="63"/>
  <c r="K411" i="63"/>
  <c r="K410" i="63"/>
  <c r="M410" i="63"/>
  <c r="K409" i="63"/>
  <c r="K408" i="63"/>
  <c r="K407" i="63"/>
  <c r="K406" i="63"/>
  <c r="M406" i="63"/>
  <c r="K405" i="63"/>
  <c r="K404" i="63"/>
  <c r="K403" i="63"/>
  <c r="K402" i="63"/>
  <c r="M402" i="63"/>
  <c r="K401" i="63"/>
  <c r="K400" i="63"/>
  <c r="K399" i="63"/>
  <c r="K398" i="63"/>
  <c r="M398" i="63"/>
  <c r="K397" i="63"/>
  <c r="K396" i="63"/>
  <c r="K395" i="63"/>
  <c r="K394" i="63"/>
  <c r="M394" i="63"/>
  <c r="K393" i="63"/>
  <c r="K392" i="63"/>
  <c r="K391" i="63"/>
  <c r="K390" i="63"/>
  <c r="M390" i="63"/>
  <c r="K389" i="63"/>
  <c r="K388" i="63"/>
  <c r="K387" i="63"/>
  <c r="K386" i="63"/>
  <c r="M386" i="63"/>
  <c r="K385" i="63"/>
  <c r="K384" i="63"/>
  <c r="K383" i="63"/>
  <c r="K382" i="63"/>
  <c r="M382" i="63"/>
  <c r="K381" i="63"/>
  <c r="K380" i="63"/>
  <c r="M380" i="63"/>
  <c r="K379" i="63"/>
  <c r="K378" i="63"/>
  <c r="M378" i="63"/>
  <c r="K377" i="63"/>
  <c r="K376" i="63"/>
  <c r="K375" i="63"/>
  <c r="K374" i="63"/>
  <c r="M374" i="63"/>
  <c r="K373" i="63"/>
  <c r="K372" i="63"/>
  <c r="K371" i="63"/>
  <c r="K370" i="63"/>
  <c r="M370" i="63"/>
  <c r="K369" i="63"/>
  <c r="K368" i="63"/>
  <c r="K367" i="63"/>
  <c r="K366" i="63"/>
  <c r="M366" i="63"/>
  <c r="K365" i="63"/>
  <c r="K364" i="63"/>
  <c r="K363" i="63"/>
  <c r="K362" i="63"/>
  <c r="M362" i="63"/>
  <c r="K361" i="63"/>
  <c r="K360" i="63"/>
  <c r="K359" i="63"/>
  <c r="K358" i="63"/>
  <c r="M358" i="63"/>
  <c r="K357" i="63"/>
  <c r="K356" i="63"/>
  <c r="K355" i="63"/>
  <c r="K354" i="63"/>
  <c r="M354" i="63"/>
  <c r="K353" i="63"/>
  <c r="K352" i="63"/>
  <c r="K351" i="63"/>
  <c r="K350" i="63"/>
  <c r="M350" i="63"/>
  <c r="K349" i="63"/>
  <c r="K348" i="63"/>
  <c r="M348" i="63"/>
  <c r="K347" i="63"/>
  <c r="K346" i="63"/>
  <c r="M346" i="63"/>
  <c r="K345" i="63"/>
  <c r="K344" i="63"/>
  <c r="K343" i="63"/>
  <c r="K342" i="63"/>
  <c r="M342" i="63"/>
  <c r="K341" i="63"/>
  <c r="K340" i="63"/>
  <c r="K339" i="63"/>
  <c r="K338" i="63"/>
  <c r="M338" i="63"/>
  <c r="K337" i="63"/>
  <c r="K336" i="63"/>
  <c r="K335" i="63"/>
  <c r="K334" i="63"/>
  <c r="M334" i="63"/>
  <c r="K333" i="63"/>
  <c r="K332" i="63"/>
  <c r="K331" i="63"/>
  <c r="K330" i="63"/>
  <c r="M330" i="63"/>
  <c r="K329" i="63"/>
  <c r="K328" i="63"/>
  <c r="K327" i="63"/>
  <c r="K326" i="63"/>
  <c r="M326" i="63"/>
  <c r="K325" i="63"/>
  <c r="K324" i="63"/>
  <c r="K323" i="63"/>
  <c r="K322" i="63"/>
  <c r="M322" i="63"/>
  <c r="K321" i="63"/>
  <c r="K320" i="63"/>
  <c r="K319" i="63"/>
  <c r="K318" i="63"/>
  <c r="M318" i="63"/>
  <c r="K317" i="63"/>
  <c r="K316" i="63"/>
  <c r="M316" i="63"/>
  <c r="K315" i="63"/>
  <c r="K314" i="63"/>
  <c r="M314" i="63"/>
  <c r="K313" i="63"/>
  <c r="K312" i="63"/>
  <c r="K311" i="63"/>
  <c r="K310" i="63"/>
  <c r="M310" i="63"/>
  <c r="K309" i="63"/>
  <c r="K308" i="63"/>
  <c r="K307" i="63"/>
  <c r="K306" i="63"/>
  <c r="M306" i="63"/>
  <c r="K305" i="63"/>
  <c r="K304" i="63"/>
  <c r="K303" i="63"/>
  <c r="K302" i="63"/>
  <c r="M302" i="63"/>
  <c r="K301" i="63"/>
  <c r="K300" i="63"/>
  <c r="K299" i="63"/>
  <c r="K298" i="63"/>
  <c r="M298" i="63"/>
  <c r="K297" i="63"/>
  <c r="K296" i="63"/>
  <c r="K295" i="63"/>
  <c r="K294" i="63"/>
  <c r="M294" i="63"/>
  <c r="K293" i="63"/>
  <c r="K292" i="63"/>
  <c r="K291" i="63"/>
  <c r="K290" i="63"/>
  <c r="M290" i="63"/>
  <c r="K289" i="63"/>
  <c r="K288" i="63"/>
  <c r="K287" i="63"/>
  <c r="K286" i="63"/>
  <c r="M286" i="63"/>
  <c r="K285" i="63"/>
  <c r="K284" i="63"/>
  <c r="M284" i="63"/>
  <c r="K283" i="63"/>
  <c r="K282" i="63"/>
  <c r="M282" i="63"/>
  <c r="K281" i="63"/>
  <c r="K280" i="63"/>
  <c r="K279" i="63"/>
  <c r="K278" i="63"/>
  <c r="M278" i="63"/>
  <c r="K277" i="63"/>
  <c r="K276" i="63"/>
  <c r="K275" i="63"/>
  <c r="K274" i="63"/>
  <c r="M274" i="63"/>
  <c r="K273" i="63"/>
  <c r="K272" i="63"/>
  <c r="K271" i="63"/>
  <c r="K270" i="63"/>
  <c r="M270" i="63"/>
  <c r="K269" i="63"/>
  <c r="K268" i="63"/>
  <c r="K267" i="63"/>
  <c r="K266" i="63"/>
  <c r="M266" i="63"/>
  <c r="K265" i="63"/>
  <c r="K264" i="63"/>
  <c r="K263" i="63"/>
  <c r="K262" i="63"/>
  <c r="M262" i="63"/>
  <c r="K261" i="63"/>
  <c r="K260" i="63"/>
  <c r="K259" i="63"/>
  <c r="K258" i="63"/>
  <c r="M258" i="63"/>
  <c r="K257" i="63"/>
  <c r="K256" i="63"/>
  <c r="K255" i="63"/>
  <c r="K254" i="63"/>
  <c r="M254" i="63"/>
  <c r="K253" i="63"/>
  <c r="K252" i="63"/>
  <c r="M252" i="63"/>
  <c r="K251" i="63"/>
  <c r="K250" i="63"/>
  <c r="M250" i="63"/>
  <c r="K249" i="63"/>
  <c r="K248" i="63"/>
  <c r="K247" i="63"/>
  <c r="K246" i="63"/>
  <c r="M246" i="63"/>
  <c r="K245" i="63"/>
  <c r="K244" i="63"/>
  <c r="K243" i="63"/>
  <c r="K242" i="63"/>
  <c r="M242" i="63"/>
  <c r="K241" i="63"/>
  <c r="K240" i="63"/>
  <c r="K239" i="63"/>
  <c r="K238" i="63"/>
  <c r="M238" i="63"/>
  <c r="K237" i="63"/>
  <c r="K236" i="63"/>
  <c r="K235" i="63"/>
  <c r="K234" i="63"/>
  <c r="M234" i="63"/>
  <c r="K233" i="63"/>
  <c r="K232" i="63"/>
  <c r="K231" i="63"/>
  <c r="K230" i="63"/>
  <c r="M230" i="63"/>
  <c r="K229" i="63"/>
  <c r="K228" i="63"/>
  <c r="K227" i="63"/>
  <c r="K226" i="63"/>
  <c r="M226" i="63"/>
  <c r="K225" i="63"/>
  <c r="K224" i="63"/>
  <c r="K223" i="63"/>
  <c r="K222" i="63"/>
  <c r="M222" i="63"/>
  <c r="K221" i="63"/>
  <c r="K220" i="63"/>
  <c r="M220" i="63"/>
  <c r="K219" i="63"/>
  <c r="K218" i="63"/>
  <c r="M218" i="63"/>
  <c r="K217" i="63"/>
  <c r="K216" i="63"/>
  <c r="K215" i="63"/>
  <c r="K214" i="63"/>
  <c r="M214" i="63"/>
  <c r="K213" i="63"/>
  <c r="K212" i="63"/>
  <c r="K211" i="63"/>
  <c r="K210" i="63"/>
  <c r="M210" i="63"/>
  <c r="K209" i="63"/>
  <c r="K208" i="63"/>
  <c r="K207" i="63"/>
  <c r="K206" i="63"/>
  <c r="M206" i="63"/>
  <c r="K205" i="63"/>
  <c r="K204" i="63"/>
  <c r="K203" i="63"/>
  <c r="K202" i="63"/>
  <c r="M202" i="63"/>
  <c r="K201" i="63"/>
  <c r="K200" i="63"/>
  <c r="K199" i="63"/>
  <c r="K198" i="63"/>
  <c r="M198" i="63"/>
  <c r="K197" i="63"/>
  <c r="K196" i="63"/>
  <c r="K195" i="63"/>
  <c r="K194" i="63"/>
  <c r="M194" i="63"/>
  <c r="K193" i="63"/>
  <c r="K192" i="63"/>
  <c r="K191" i="63"/>
  <c r="K190" i="63"/>
  <c r="M190" i="63"/>
  <c r="K189" i="63"/>
  <c r="K188" i="63"/>
  <c r="M188" i="63"/>
  <c r="K187" i="63"/>
  <c r="K186" i="63"/>
  <c r="M186" i="63"/>
  <c r="K185" i="63"/>
  <c r="K184" i="63"/>
  <c r="K183" i="63"/>
  <c r="K182" i="63"/>
  <c r="M182" i="63"/>
  <c r="K181" i="63"/>
  <c r="K180" i="63"/>
  <c r="K179" i="63"/>
  <c r="K178" i="63"/>
  <c r="M178" i="63"/>
  <c r="K177" i="63"/>
  <c r="K176" i="63"/>
  <c r="K175" i="63"/>
  <c r="K174" i="63"/>
  <c r="M174" i="63"/>
  <c r="K173" i="63"/>
  <c r="K172" i="63"/>
  <c r="K171" i="63"/>
  <c r="K170" i="63"/>
  <c r="M170" i="63"/>
  <c r="K169" i="63"/>
  <c r="K168" i="63"/>
  <c r="K167" i="63"/>
  <c r="K166" i="63"/>
  <c r="M166" i="63"/>
  <c r="K165" i="63"/>
  <c r="K164" i="63"/>
  <c r="K163" i="63"/>
  <c r="K162" i="63"/>
  <c r="M162" i="63"/>
  <c r="K161" i="63"/>
  <c r="K160" i="63"/>
  <c r="K159" i="63"/>
  <c r="K158" i="63"/>
  <c r="M158" i="63"/>
  <c r="K157" i="63"/>
  <c r="K156" i="63"/>
  <c r="M156" i="63"/>
  <c r="K155" i="63"/>
  <c r="K154" i="63"/>
  <c r="M154" i="63"/>
  <c r="K153" i="63"/>
  <c r="K152" i="63"/>
  <c r="K151" i="63"/>
  <c r="K150" i="63"/>
  <c r="M150" i="63"/>
  <c r="K149" i="63"/>
  <c r="K148" i="63"/>
  <c r="K147" i="63"/>
  <c r="K146" i="63"/>
  <c r="M146" i="63"/>
  <c r="K145" i="63"/>
  <c r="K144" i="63"/>
  <c r="K143" i="63"/>
  <c r="K142" i="63"/>
  <c r="M142" i="63"/>
  <c r="K141" i="63"/>
  <c r="K140" i="63"/>
  <c r="K139" i="63"/>
  <c r="K138" i="63"/>
  <c r="M138" i="63"/>
  <c r="K137" i="63"/>
  <c r="K136" i="63"/>
  <c r="K135" i="63"/>
  <c r="K134" i="63"/>
  <c r="M134" i="63"/>
  <c r="K133" i="63"/>
  <c r="K132" i="63"/>
  <c r="K131" i="63"/>
  <c r="K130" i="63"/>
  <c r="M130" i="63"/>
  <c r="K129" i="63"/>
  <c r="K128" i="63"/>
  <c r="K127" i="63"/>
  <c r="K126" i="63"/>
  <c r="M126" i="63"/>
  <c r="K125" i="63"/>
  <c r="K124" i="63"/>
  <c r="M124" i="63"/>
  <c r="K123" i="63"/>
  <c r="K122" i="63"/>
  <c r="M122" i="63"/>
  <c r="K121" i="63"/>
  <c r="K120" i="63"/>
  <c r="K119" i="63"/>
  <c r="K118" i="63"/>
  <c r="M118" i="63"/>
  <c r="K117" i="63"/>
  <c r="K116" i="63"/>
  <c r="K115" i="63"/>
  <c r="K114" i="63"/>
  <c r="M114" i="63"/>
  <c r="K113" i="63"/>
  <c r="K112" i="63"/>
  <c r="K111" i="63"/>
  <c r="K110" i="63"/>
  <c r="M110" i="63"/>
  <c r="K109" i="63"/>
  <c r="K108" i="63"/>
  <c r="K107" i="63"/>
  <c r="K106" i="63"/>
  <c r="M106" i="63"/>
  <c r="K105" i="63"/>
  <c r="K104" i="63"/>
  <c r="K103" i="63"/>
  <c r="K102" i="63"/>
  <c r="M102" i="63"/>
  <c r="K101" i="63"/>
  <c r="K100" i="63"/>
  <c r="K99" i="63"/>
  <c r="K98" i="63"/>
  <c r="M98" i="63"/>
  <c r="K97" i="63"/>
  <c r="K96" i="63"/>
  <c r="K95" i="63"/>
  <c r="K94" i="63"/>
  <c r="M94" i="63"/>
  <c r="K93" i="63"/>
  <c r="K92" i="63"/>
  <c r="M92" i="63"/>
  <c r="K91" i="63"/>
  <c r="K90" i="63"/>
  <c r="M90" i="63"/>
  <c r="K89" i="63"/>
  <c r="K88" i="63"/>
  <c r="K87" i="63"/>
  <c r="K86" i="63"/>
  <c r="M86" i="63"/>
  <c r="K85" i="63"/>
  <c r="K84" i="63"/>
  <c r="K83" i="63"/>
  <c r="K82" i="63"/>
  <c r="M82" i="63"/>
  <c r="K81" i="63"/>
  <c r="K80" i="63"/>
  <c r="K79" i="63"/>
  <c r="K78" i="63"/>
  <c r="M78" i="63"/>
  <c r="K77" i="63"/>
  <c r="K76" i="63"/>
  <c r="K75" i="63"/>
  <c r="K74" i="63"/>
  <c r="M74" i="63"/>
  <c r="K73" i="63"/>
  <c r="K72" i="63"/>
  <c r="K71" i="63"/>
  <c r="K70" i="63"/>
  <c r="M70" i="63"/>
  <c r="K69" i="63"/>
  <c r="K68" i="63"/>
  <c r="K67" i="63"/>
  <c r="K66" i="63"/>
  <c r="M66" i="63"/>
  <c r="K65" i="63"/>
  <c r="K64" i="63"/>
  <c r="K63" i="63"/>
  <c r="K62" i="63"/>
  <c r="M62" i="63"/>
  <c r="K61" i="63"/>
  <c r="K60" i="63"/>
  <c r="M60" i="63"/>
  <c r="K59" i="63"/>
  <c r="K58" i="63"/>
  <c r="M58" i="63"/>
  <c r="K57" i="63"/>
  <c r="K56" i="63"/>
  <c r="K55" i="63"/>
  <c r="K54" i="63"/>
  <c r="M54" i="63"/>
  <c r="K53" i="63"/>
  <c r="K52" i="63"/>
  <c r="K51" i="63"/>
  <c r="K50" i="63"/>
  <c r="M50" i="63"/>
  <c r="K49" i="63"/>
  <c r="K48" i="63"/>
  <c r="K47" i="63"/>
  <c r="K46" i="63"/>
  <c r="M46" i="63"/>
  <c r="K45" i="63"/>
  <c r="K44" i="63"/>
  <c r="K43" i="63"/>
  <c r="K42" i="63"/>
  <c r="M42" i="63"/>
  <c r="K41" i="63"/>
  <c r="K40" i="63"/>
  <c r="K39" i="63"/>
  <c r="K38" i="63"/>
  <c r="M38" i="63"/>
  <c r="K37" i="63"/>
  <c r="K36" i="63"/>
  <c r="K35" i="63"/>
  <c r="K34" i="63"/>
  <c r="M34" i="63"/>
  <c r="K33" i="63"/>
  <c r="K32" i="63"/>
  <c r="K31" i="63"/>
  <c r="K30" i="63"/>
  <c r="M30" i="63"/>
  <c r="K29" i="63"/>
  <c r="K28" i="63"/>
  <c r="M28" i="63"/>
  <c r="K27" i="63"/>
  <c r="K26" i="63"/>
  <c r="M26" i="63"/>
  <c r="K25" i="63"/>
  <c r="K24" i="63"/>
  <c r="K23" i="63"/>
  <c r="K22" i="63"/>
  <c r="M22" i="63"/>
  <c r="K21" i="63"/>
  <c r="K20" i="63"/>
  <c r="K19" i="63"/>
  <c r="K18" i="63"/>
  <c r="M18" i="63"/>
  <c r="K17" i="63"/>
  <c r="K16" i="63"/>
  <c r="K15" i="63"/>
  <c r="K14" i="63"/>
  <c r="M14" i="63"/>
  <c r="K13" i="63"/>
  <c r="K12" i="63"/>
  <c r="K11" i="63"/>
  <c r="K10" i="63"/>
  <c r="M10" i="63"/>
  <c r="K9" i="63"/>
  <c r="A81" i="62"/>
  <c r="E8" i="62"/>
  <c r="B6" i="62"/>
  <c r="B5" i="62"/>
  <c r="B4" i="62"/>
  <c r="J517" i="61"/>
  <c r="I517" i="61"/>
  <c r="H517" i="61"/>
  <c r="G517" i="61"/>
  <c r="F517" i="61"/>
  <c r="K498" i="61"/>
  <c r="K497" i="61"/>
  <c r="K496" i="61"/>
  <c r="K495" i="61"/>
  <c r="K490" i="61"/>
  <c r="K489" i="61"/>
  <c r="K488" i="61"/>
  <c r="K487" i="61"/>
  <c r="K486" i="61"/>
  <c r="K485" i="61"/>
  <c r="K484" i="61"/>
  <c r="K483" i="61"/>
  <c r="K482" i="61"/>
  <c r="K481" i="61"/>
  <c r="K480" i="61"/>
  <c r="K479" i="61"/>
  <c r="K478" i="61"/>
  <c r="K477" i="61"/>
  <c r="K476" i="61"/>
  <c r="K475" i="61"/>
  <c r="K474" i="61"/>
  <c r="K473" i="61"/>
  <c r="K472" i="61"/>
  <c r="K471" i="61"/>
  <c r="K470" i="61"/>
  <c r="K469" i="61"/>
  <c r="K468" i="61"/>
  <c r="K467" i="61"/>
  <c r="K466" i="61"/>
  <c r="K465" i="61"/>
  <c r="K464" i="61"/>
  <c r="K463" i="61"/>
  <c r="K462" i="61"/>
  <c r="K461" i="61"/>
  <c r="K460" i="61"/>
  <c r="K459" i="61"/>
  <c r="K458" i="61"/>
  <c r="K457" i="61"/>
  <c r="K456" i="61"/>
  <c r="K455" i="61"/>
  <c r="K454" i="61"/>
  <c r="K453" i="61"/>
  <c r="K452" i="61"/>
  <c r="K451" i="61"/>
  <c r="K450" i="61"/>
  <c r="K449" i="61"/>
  <c r="K448" i="61"/>
  <c r="K447" i="61"/>
  <c r="K446" i="61"/>
  <c r="K445" i="61"/>
  <c r="K444" i="61"/>
  <c r="K443" i="61"/>
  <c r="K442" i="61"/>
  <c r="K441" i="61"/>
  <c r="K440" i="61"/>
  <c r="K439" i="61"/>
  <c r="K438" i="61"/>
  <c r="K437" i="61"/>
  <c r="K436" i="61"/>
  <c r="K435" i="61"/>
  <c r="K434" i="61"/>
  <c r="K433" i="61"/>
  <c r="K432" i="61"/>
  <c r="K431" i="61"/>
  <c r="K430" i="61"/>
  <c r="K429" i="61"/>
  <c r="K428" i="61"/>
  <c r="K427" i="61"/>
  <c r="K426" i="61"/>
  <c r="K425" i="61"/>
  <c r="K424" i="61"/>
  <c r="K423" i="61"/>
  <c r="K422" i="61"/>
  <c r="K421" i="61"/>
  <c r="K420" i="61"/>
  <c r="K419" i="61"/>
  <c r="K418" i="61"/>
  <c r="K417" i="61"/>
  <c r="K416" i="61"/>
  <c r="K415" i="61"/>
  <c r="K414" i="61"/>
  <c r="K413" i="61"/>
  <c r="K412" i="61"/>
  <c r="K411" i="61"/>
  <c r="K410" i="61"/>
  <c r="K409" i="61"/>
  <c r="K408" i="61"/>
  <c r="K407" i="61"/>
  <c r="K406" i="61"/>
  <c r="K405" i="61"/>
  <c r="K404" i="61"/>
  <c r="K403" i="61"/>
  <c r="K402" i="61"/>
  <c r="K401" i="61"/>
  <c r="K400" i="61"/>
  <c r="K399" i="61"/>
  <c r="K398" i="61"/>
  <c r="K397" i="61"/>
  <c r="K396" i="61"/>
  <c r="K395" i="61"/>
  <c r="K394" i="61"/>
  <c r="K393" i="61"/>
  <c r="K392" i="61"/>
  <c r="K391" i="61"/>
  <c r="K390" i="61"/>
  <c r="K389" i="61"/>
  <c r="K388" i="61"/>
  <c r="K387" i="61"/>
  <c r="K386" i="61"/>
  <c r="K385" i="61"/>
  <c r="K384" i="61"/>
  <c r="K383" i="61"/>
  <c r="K382" i="61"/>
  <c r="K381" i="61"/>
  <c r="K380" i="61"/>
  <c r="K379" i="61"/>
  <c r="K378" i="61"/>
  <c r="K377" i="61"/>
  <c r="K376" i="61"/>
  <c r="K375" i="61"/>
  <c r="K374" i="61"/>
  <c r="K373" i="61"/>
  <c r="K372" i="61"/>
  <c r="K371" i="61"/>
  <c r="K370" i="61"/>
  <c r="K369" i="61"/>
  <c r="K368" i="61"/>
  <c r="K367" i="61"/>
  <c r="K366" i="61"/>
  <c r="K365" i="61"/>
  <c r="K364" i="61"/>
  <c r="K363" i="61"/>
  <c r="K362" i="61"/>
  <c r="K361" i="61"/>
  <c r="K360" i="61"/>
  <c r="K359" i="61"/>
  <c r="K358" i="61"/>
  <c r="K357" i="61"/>
  <c r="K356" i="61"/>
  <c r="K355" i="61"/>
  <c r="K354" i="61"/>
  <c r="K353" i="61"/>
  <c r="K352" i="61"/>
  <c r="K351" i="61"/>
  <c r="K350" i="61"/>
  <c r="K349" i="61"/>
  <c r="K348" i="61"/>
  <c r="K347" i="61"/>
  <c r="K346" i="61"/>
  <c r="K345" i="61"/>
  <c r="K344" i="61"/>
  <c r="K343" i="61"/>
  <c r="K342" i="61"/>
  <c r="K341" i="61"/>
  <c r="K340" i="61"/>
  <c r="K339" i="61"/>
  <c r="K338" i="61"/>
  <c r="K337" i="61"/>
  <c r="K336" i="61"/>
  <c r="K335" i="61"/>
  <c r="K334" i="61"/>
  <c r="K333" i="61"/>
  <c r="K332" i="61"/>
  <c r="K331" i="61"/>
  <c r="K330" i="61"/>
  <c r="K329" i="61"/>
  <c r="K328" i="61"/>
  <c r="K327" i="61"/>
  <c r="K326" i="61"/>
  <c r="K325" i="61"/>
  <c r="K324" i="61"/>
  <c r="K323" i="61"/>
  <c r="K322" i="61"/>
  <c r="K321" i="61"/>
  <c r="K320" i="61"/>
  <c r="K319" i="61"/>
  <c r="K318" i="61"/>
  <c r="K317" i="61"/>
  <c r="K316" i="61"/>
  <c r="K315" i="61"/>
  <c r="K314" i="61"/>
  <c r="K313" i="61"/>
  <c r="K312" i="61"/>
  <c r="K311" i="61"/>
  <c r="K310" i="61"/>
  <c r="K309" i="61"/>
  <c r="K308" i="61"/>
  <c r="K307" i="61"/>
  <c r="K306" i="61"/>
  <c r="K305" i="61"/>
  <c r="K304" i="61"/>
  <c r="K303" i="61"/>
  <c r="K302" i="61"/>
  <c r="K301" i="61"/>
  <c r="K300" i="61"/>
  <c r="K299" i="61"/>
  <c r="K298" i="61"/>
  <c r="K297" i="61"/>
  <c r="K296" i="61"/>
  <c r="K295" i="61"/>
  <c r="K294" i="61"/>
  <c r="K293" i="61"/>
  <c r="K292" i="61"/>
  <c r="K291" i="61"/>
  <c r="K290" i="61"/>
  <c r="K289" i="61"/>
  <c r="K288" i="61"/>
  <c r="K287" i="61"/>
  <c r="K286" i="61"/>
  <c r="K285" i="61"/>
  <c r="K284" i="61"/>
  <c r="K283" i="61"/>
  <c r="K282" i="61"/>
  <c r="K281" i="61"/>
  <c r="K280" i="61"/>
  <c r="K279" i="61"/>
  <c r="K278" i="61"/>
  <c r="K277" i="61"/>
  <c r="K276" i="61"/>
  <c r="K275" i="61"/>
  <c r="K274" i="61"/>
  <c r="K273" i="61"/>
  <c r="K272" i="61"/>
  <c r="K271" i="61"/>
  <c r="K270" i="61"/>
  <c r="K269" i="61"/>
  <c r="K268" i="61"/>
  <c r="K267" i="61"/>
  <c r="K266" i="61"/>
  <c r="K265" i="61"/>
  <c r="K264" i="61"/>
  <c r="K263" i="61"/>
  <c r="K262" i="61"/>
  <c r="K261" i="61"/>
  <c r="K260" i="61"/>
  <c r="K259" i="61"/>
  <c r="K258" i="61"/>
  <c r="K257" i="61"/>
  <c r="K256" i="61"/>
  <c r="K255" i="61"/>
  <c r="K254" i="61"/>
  <c r="K253" i="61"/>
  <c r="K252" i="61"/>
  <c r="K251" i="61"/>
  <c r="K250" i="61"/>
  <c r="K249" i="61"/>
  <c r="K248" i="61"/>
  <c r="K247" i="61"/>
  <c r="K246" i="61"/>
  <c r="K245" i="61"/>
  <c r="K244" i="61"/>
  <c r="K243" i="61"/>
  <c r="K242" i="61"/>
  <c r="K241" i="61"/>
  <c r="K240" i="61"/>
  <c r="K239" i="61"/>
  <c r="K238" i="61"/>
  <c r="K237" i="61"/>
  <c r="K236" i="61"/>
  <c r="K235" i="61"/>
  <c r="K234" i="61"/>
  <c r="K233" i="61"/>
  <c r="K232" i="61"/>
  <c r="K231" i="61"/>
  <c r="K230" i="61"/>
  <c r="K229" i="61"/>
  <c r="K228" i="61"/>
  <c r="K227" i="61"/>
  <c r="K226" i="61"/>
  <c r="K225" i="61"/>
  <c r="K224" i="61"/>
  <c r="K223" i="61"/>
  <c r="K222" i="61"/>
  <c r="K221" i="61"/>
  <c r="K220" i="61"/>
  <c r="K219" i="61"/>
  <c r="K218" i="61"/>
  <c r="K217" i="61"/>
  <c r="K216" i="61"/>
  <c r="K215" i="61"/>
  <c r="K214" i="61"/>
  <c r="K213" i="61"/>
  <c r="K212" i="61"/>
  <c r="K211" i="61"/>
  <c r="K210" i="61"/>
  <c r="K209" i="61"/>
  <c r="K208" i="61"/>
  <c r="K207" i="61"/>
  <c r="K206" i="61"/>
  <c r="K205" i="61"/>
  <c r="K204" i="61"/>
  <c r="K203" i="61"/>
  <c r="K202" i="61"/>
  <c r="K201" i="61"/>
  <c r="K200" i="61"/>
  <c r="K199" i="61"/>
  <c r="K198" i="61"/>
  <c r="K197" i="61"/>
  <c r="K196" i="61"/>
  <c r="K195" i="61"/>
  <c r="K194" i="61"/>
  <c r="K193" i="61"/>
  <c r="K192" i="61"/>
  <c r="K191" i="61"/>
  <c r="K190" i="61"/>
  <c r="K189" i="61"/>
  <c r="K188" i="61"/>
  <c r="K187" i="61"/>
  <c r="K186" i="61"/>
  <c r="K185" i="61"/>
  <c r="K184" i="61"/>
  <c r="K183" i="61"/>
  <c r="K182" i="61"/>
  <c r="K181" i="61"/>
  <c r="K180" i="61"/>
  <c r="K179" i="61"/>
  <c r="K178" i="61"/>
  <c r="K177" i="61"/>
  <c r="K176" i="61"/>
  <c r="K175" i="61"/>
  <c r="K174" i="61"/>
  <c r="K173" i="61"/>
  <c r="K172" i="61"/>
  <c r="K171" i="61"/>
  <c r="K170" i="61"/>
  <c r="K169" i="61"/>
  <c r="K168" i="61"/>
  <c r="K167" i="61"/>
  <c r="K166" i="61"/>
  <c r="K165" i="61"/>
  <c r="K164" i="61"/>
  <c r="K163" i="61"/>
  <c r="K162" i="61"/>
  <c r="K161" i="61"/>
  <c r="K160" i="61"/>
  <c r="K159" i="61"/>
  <c r="K158" i="61"/>
  <c r="K157" i="61"/>
  <c r="K156" i="61"/>
  <c r="K155" i="61"/>
  <c r="K154" i="61"/>
  <c r="K153" i="61"/>
  <c r="K152" i="61"/>
  <c r="K151" i="61"/>
  <c r="K150" i="61"/>
  <c r="K149" i="61"/>
  <c r="K148" i="61"/>
  <c r="K147" i="61"/>
  <c r="K146" i="61"/>
  <c r="K145" i="61"/>
  <c r="K144" i="61"/>
  <c r="K143" i="61"/>
  <c r="K142" i="61"/>
  <c r="K141" i="61"/>
  <c r="K140" i="61"/>
  <c r="K139" i="61"/>
  <c r="K138" i="61"/>
  <c r="K137" i="61"/>
  <c r="K136" i="61"/>
  <c r="K135" i="61"/>
  <c r="K134" i="61"/>
  <c r="K133" i="61"/>
  <c r="K132" i="61"/>
  <c r="K131" i="61"/>
  <c r="K130" i="61"/>
  <c r="K129" i="61"/>
  <c r="K128" i="61"/>
  <c r="K127" i="61"/>
  <c r="K126" i="61"/>
  <c r="K125" i="61"/>
  <c r="K124" i="61"/>
  <c r="K123" i="61"/>
  <c r="K122" i="61"/>
  <c r="K121" i="61"/>
  <c r="K120" i="61"/>
  <c r="K119" i="61"/>
  <c r="K118" i="61"/>
  <c r="K117" i="61"/>
  <c r="K116" i="61"/>
  <c r="K115" i="61"/>
  <c r="K114" i="61"/>
  <c r="K113" i="61"/>
  <c r="K112" i="61"/>
  <c r="K111" i="61"/>
  <c r="K110" i="61"/>
  <c r="K109" i="61"/>
  <c r="K108" i="61"/>
  <c r="K107" i="61"/>
  <c r="K106" i="61"/>
  <c r="K105" i="61"/>
  <c r="K104" i="61"/>
  <c r="K103" i="61"/>
  <c r="K102" i="61"/>
  <c r="K101" i="61"/>
  <c r="K100" i="61"/>
  <c r="K99" i="61"/>
  <c r="K98" i="61"/>
  <c r="K97" i="61"/>
  <c r="K96" i="61"/>
  <c r="K95" i="61"/>
  <c r="K94" i="61"/>
  <c r="K93" i="61"/>
  <c r="K92" i="61"/>
  <c r="K91" i="61"/>
  <c r="K90" i="61"/>
  <c r="K89" i="61"/>
  <c r="K88" i="61"/>
  <c r="K87" i="61"/>
  <c r="K86" i="61"/>
  <c r="K85" i="61"/>
  <c r="K84" i="61"/>
  <c r="K83" i="61"/>
  <c r="K82" i="61"/>
  <c r="K81" i="61"/>
  <c r="K80" i="61"/>
  <c r="K79" i="61"/>
  <c r="K78" i="61"/>
  <c r="K77" i="61"/>
  <c r="K76" i="61"/>
  <c r="K75" i="61"/>
  <c r="K74" i="61"/>
  <c r="K73" i="61"/>
  <c r="K72" i="61"/>
  <c r="K71" i="61"/>
  <c r="K70" i="61"/>
  <c r="K69" i="61"/>
  <c r="K68" i="61"/>
  <c r="K67" i="61"/>
  <c r="K66" i="61"/>
  <c r="K65" i="61"/>
  <c r="K64" i="61"/>
  <c r="K63" i="61"/>
  <c r="K62" i="61"/>
  <c r="K61" i="61"/>
  <c r="K60" i="61"/>
  <c r="K59" i="61"/>
  <c r="K58" i="61"/>
  <c r="K57" i="61"/>
  <c r="K56" i="61"/>
  <c r="K55" i="61"/>
  <c r="K54" i="61"/>
  <c r="K53" i="61"/>
  <c r="K52" i="61"/>
  <c r="K51" i="61"/>
  <c r="K50" i="61"/>
  <c r="K49" i="61"/>
  <c r="K48" i="61"/>
  <c r="K47" i="61"/>
  <c r="K46" i="61"/>
  <c r="K45" i="61"/>
  <c r="K44" i="61"/>
  <c r="K43" i="61"/>
  <c r="K42" i="61"/>
  <c r="K41" i="61"/>
  <c r="K40" i="61"/>
  <c r="K39" i="61"/>
  <c r="K38" i="61"/>
  <c r="K37" i="61"/>
  <c r="K36" i="61"/>
  <c r="K35" i="61"/>
  <c r="K34" i="61"/>
  <c r="K33" i="61"/>
  <c r="K32" i="61"/>
  <c r="K31" i="61"/>
  <c r="K30" i="61"/>
  <c r="K29" i="61"/>
  <c r="K28" i="61"/>
  <c r="K27" i="61"/>
  <c r="K26" i="61"/>
  <c r="K25" i="61"/>
  <c r="K24" i="61"/>
  <c r="K23" i="61"/>
  <c r="K22" i="61"/>
  <c r="K21" i="61"/>
  <c r="K20" i="61"/>
  <c r="K19" i="61"/>
  <c r="K18" i="61"/>
  <c r="K17" i="61"/>
  <c r="K16" i="61"/>
  <c r="K15" i="61"/>
  <c r="K14" i="61"/>
  <c r="K13" i="61"/>
  <c r="K12" i="61"/>
  <c r="K11" i="61"/>
  <c r="K10" i="61"/>
  <c r="K9" i="61"/>
  <c r="A81" i="60"/>
  <c r="E8" i="60"/>
  <c r="B6" i="60"/>
  <c r="B5" i="60"/>
  <c r="B4" i="60"/>
  <c r="J517" i="59"/>
  <c r="I517" i="59"/>
  <c r="H517" i="59"/>
  <c r="G517" i="59"/>
  <c r="F517" i="59"/>
  <c r="K498" i="59"/>
  <c r="K497" i="59"/>
  <c r="K496" i="59"/>
  <c r="K495" i="59"/>
  <c r="K490" i="59"/>
  <c r="K489" i="59"/>
  <c r="K488" i="59"/>
  <c r="K487" i="59"/>
  <c r="K486" i="59"/>
  <c r="K485" i="59"/>
  <c r="K484" i="59"/>
  <c r="K483" i="59"/>
  <c r="K482" i="59"/>
  <c r="K481" i="59"/>
  <c r="K480" i="59"/>
  <c r="K479" i="59"/>
  <c r="K478" i="59"/>
  <c r="K477" i="59"/>
  <c r="K476" i="59"/>
  <c r="K475" i="59"/>
  <c r="K474" i="59"/>
  <c r="K473" i="59"/>
  <c r="K472" i="59"/>
  <c r="K471" i="59"/>
  <c r="K470" i="59"/>
  <c r="K469" i="59"/>
  <c r="K468" i="59"/>
  <c r="K467" i="59"/>
  <c r="K466" i="59"/>
  <c r="K465" i="59"/>
  <c r="K464" i="59"/>
  <c r="K463" i="59"/>
  <c r="K462" i="59"/>
  <c r="K461" i="59"/>
  <c r="K460" i="59"/>
  <c r="K459" i="59"/>
  <c r="K458" i="59"/>
  <c r="K457" i="59"/>
  <c r="K456" i="59"/>
  <c r="K455" i="59"/>
  <c r="K454" i="59"/>
  <c r="K453" i="59"/>
  <c r="K452" i="59"/>
  <c r="K451" i="59"/>
  <c r="K450" i="59"/>
  <c r="K449" i="59"/>
  <c r="K448" i="59"/>
  <c r="K447" i="59"/>
  <c r="K446" i="59"/>
  <c r="K445" i="59"/>
  <c r="K444" i="59"/>
  <c r="K443" i="59"/>
  <c r="K442" i="59"/>
  <c r="K441" i="59"/>
  <c r="K440" i="59"/>
  <c r="K439" i="59"/>
  <c r="K438" i="59"/>
  <c r="K437" i="59"/>
  <c r="K436" i="59"/>
  <c r="K435" i="59"/>
  <c r="K434" i="59"/>
  <c r="K433" i="59"/>
  <c r="K432" i="59"/>
  <c r="K431" i="59"/>
  <c r="K430" i="59"/>
  <c r="K429" i="59"/>
  <c r="K428" i="59"/>
  <c r="K427" i="59"/>
  <c r="K426" i="59"/>
  <c r="K425" i="59"/>
  <c r="K424" i="59"/>
  <c r="K423" i="59"/>
  <c r="K422" i="59"/>
  <c r="K421" i="59"/>
  <c r="K420" i="59"/>
  <c r="K419" i="59"/>
  <c r="K418" i="59"/>
  <c r="K417" i="59"/>
  <c r="K416" i="59"/>
  <c r="K415" i="59"/>
  <c r="K414" i="59"/>
  <c r="K413" i="59"/>
  <c r="K412" i="59"/>
  <c r="K411" i="59"/>
  <c r="K410" i="59"/>
  <c r="K409" i="59"/>
  <c r="K408" i="59"/>
  <c r="K407" i="59"/>
  <c r="K406" i="59"/>
  <c r="K405" i="59"/>
  <c r="K404" i="59"/>
  <c r="K403" i="59"/>
  <c r="K402" i="59"/>
  <c r="K401" i="59"/>
  <c r="K400" i="59"/>
  <c r="K399" i="59"/>
  <c r="K398" i="59"/>
  <c r="K397" i="59"/>
  <c r="K396" i="59"/>
  <c r="K395" i="59"/>
  <c r="K394" i="59"/>
  <c r="K393" i="59"/>
  <c r="K392" i="59"/>
  <c r="K391" i="59"/>
  <c r="K390" i="59"/>
  <c r="K389" i="59"/>
  <c r="K388" i="59"/>
  <c r="K387" i="59"/>
  <c r="K386" i="59"/>
  <c r="K385" i="59"/>
  <c r="K384" i="59"/>
  <c r="K383" i="59"/>
  <c r="K382" i="59"/>
  <c r="K381" i="59"/>
  <c r="K380" i="59"/>
  <c r="K379" i="59"/>
  <c r="K378" i="59"/>
  <c r="K377" i="59"/>
  <c r="K376" i="59"/>
  <c r="K375" i="59"/>
  <c r="K374" i="59"/>
  <c r="K373" i="59"/>
  <c r="K372" i="59"/>
  <c r="K371" i="59"/>
  <c r="K370" i="59"/>
  <c r="K369" i="59"/>
  <c r="K368" i="59"/>
  <c r="K367" i="59"/>
  <c r="K366" i="59"/>
  <c r="K365" i="59"/>
  <c r="K364" i="59"/>
  <c r="K363" i="59"/>
  <c r="K362" i="59"/>
  <c r="K361" i="59"/>
  <c r="K360" i="59"/>
  <c r="K359" i="59"/>
  <c r="K358" i="59"/>
  <c r="K357" i="59"/>
  <c r="K356" i="59"/>
  <c r="K355" i="59"/>
  <c r="K354" i="59"/>
  <c r="K353" i="59"/>
  <c r="K352" i="59"/>
  <c r="K351" i="59"/>
  <c r="K350" i="59"/>
  <c r="K349" i="59"/>
  <c r="K348" i="59"/>
  <c r="K347" i="59"/>
  <c r="K346" i="59"/>
  <c r="K345" i="59"/>
  <c r="K344" i="59"/>
  <c r="K343" i="59"/>
  <c r="K342" i="59"/>
  <c r="K341" i="59"/>
  <c r="K340" i="59"/>
  <c r="K339" i="59"/>
  <c r="K338" i="59"/>
  <c r="K337" i="59"/>
  <c r="K336" i="59"/>
  <c r="K335" i="59"/>
  <c r="K334" i="59"/>
  <c r="K333" i="59"/>
  <c r="K332" i="59"/>
  <c r="K331" i="59"/>
  <c r="K330" i="59"/>
  <c r="K329" i="59"/>
  <c r="K328" i="59"/>
  <c r="K327" i="59"/>
  <c r="K326" i="59"/>
  <c r="K325" i="59"/>
  <c r="K324" i="59"/>
  <c r="K323" i="59"/>
  <c r="K322" i="59"/>
  <c r="K321" i="59"/>
  <c r="K320" i="59"/>
  <c r="K319" i="59"/>
  <c r="K318" i="59"/>
  <c r="K317" i="59"/>
  <c r="K316" i="59"/>
  <c r="K315" i="59"/>
  <c r="K314" i="59"/>
  <c r="K313" i="59"/>
  <c r="K312" i="59"/>
  <c r="K311" i="59"/>
  <c r="K310" i="59"/>
  <c r="K309" i="59"/>
  <c r="K308" i="59"/>
  <c r="K307" i="59"/>
  <c r="K306" i="59"/>
  <c r="K305" i="59"/>
  <c r="K304" i="59"/>
  <c r="K303" i="59"/>
  <c r="K302" i="59"/>
  <c r="K301" i="59"/>
  <c r="K300" i="59"/>
  <c r="K299" i="59"/>
  <c r="K298" i="59"/>
  <c r="K297" i="59"/>
  <c r="K296" i="59"/>
  <c r="K295" i="59"/>
  <c r="K294" i="59"/>
  <c r="K293" i="59"/>
  <c r="K292" i="59"/>
  <c r="K291" i="59"/>
  <c r="K290" i="59"/>
  <c r="K289" i="59"/>
  <c r="K288" i="59"/>
  <c r="K287" i="59"/>
  <c r="K286" i="59"/>
  <c r="K285" i="59"/>
  <c r="K284" i="59"/>
  <c r="K283" i="59"/>
  <c r="K282" i="59"/>
  <c r="K281" i="59"/>
  <c r="K280" i="59"/>
  <c r="K279" i="59"/>
  <c r="K278" i="59"/>
  <c r="K277" i="59"/>
  <c r="K276" i="59"/>
  <c r="K275" i="59"/>
  <c r="K274" i="59"/>
  <c r="K273" i="59"/>
  <c r="K272" i="59"/>
  <c r="K271" i="59"/>
  <c r="K270" i="59"/>
  <c r="K269" i="59"/>
  <c r="K268" i="59"/>
  <c r="K267" i="59"/>
  <c r="K266" i="59"/>
  <c r="K265" i="59"/>
  <c r="K264" i="59"/>
  <c r="K263" i="59"/>
  <c r="K262" i="59"/>
  <c r="K261" i="59"/>
  <c r="K260" i="59"/>
  <c r="K259" i="59"/>
  <c r="K258" i="59"/>
  <c r="K257" i="59"/>
  <c r="K256" i="59"/>
  <c r="K255" i="59"/>
  <c r="K254" i="59"/>
  <c r="K253" i="59"/>
  <c r="K252" i="59"/>
  <c r="K251" i="59"/>
  <c r="K250" i="59"/>
  <c r="K249" i="59"/>
  <c r="K248" i="59"/>
  <c r="K247" i="59"/>
  <c r="K246" i="59"/>
  <c r="K245" i="59"/>
  <c r="K244" i="59"/>
  <c r="K243" i="59"/>
  <c r="K242" i="59"/>
  <c r="K241" i="59"/>
  <c r="K240" i="59"/>
  <c r="K239" i="59"/>
  <c r="K238" i="59"/>
  <c r="K237" i="59"/>
  <c r="K236" i="59"/>
  <c r="K235" i="59"/>
  <c r="K234" i="59"/>
  <c r="K233" i="59"/>
  <c r="K232" i="59"/>
  <c r="K231" i="59"/>
  <c r="K230" i="59"/>
  <c r="K229" i="59"/>
  <c r="K228" i="59"/>
  <c r="K227" i="59"/>
  <c r="K226" i="59"/>
  <c r="K225" i="59"/>
  <c r="K224" i="59"/>
  <c r="K223" i="59"/>
  <c r="K222" i="59"/>
  <c r="K221" i="59"/>
  <c r="K220" i="59"/>
  <c r="K219" i="59"/>
  <c r="K218" i="59"/>
  <c r="K217" i="59"/>
  <c r="K216" i="59"/>
  <c r="K215" i="59"/>
  <c r="K214" i="59"/>
  <c r="K213" i="59"/>
  <c r="K212" i="59"/>
  <c r="K211" i="59"/>
  <c r="K210" i="59"/>
  <c r="K209" i="59"/>
  <c r="K208" i="59"/>
  <c r="K207" i="59"/>
  <c r="K206" i="59"/>
  <c r="K205" i="59"/>
  <c r="K204" i="59"/>
  <c r="K203" i="59"/>
  <c r="K202" i="59"/>
  <c r="K201" i="59"/>
  <c r="K200" i="59"/>
  <c r="K199" i="59"/>
  <c r="K198" i="59"/>
  <c r="K197" i="59"/>
  <c r="K196" i="59"/>
  <c r="K195" i="59"/>
  <c r="K194" i="59"/>
  <c r="K193" i="59"/>
  <c r="K192" i="59"/>
  <c r="K191" i="59"/>
  <c r="K190" i="59"/>
  <c r="K189" i="59"/>
  <c r="K188" i="59"/>
  <c r="K187" i="59"/>
  <c r="K186" i="59"/>
  <c r="K185" i="59"/>
  <c r="K184" i="59"/>
  <c r="K183" i="59"/>
  <c r="K182" i="59"/>
  <c r="K181" i="59"/>
  <c r="K180" i="59"/>
  <c r="K179" i="59"/>
  <c r="K178" i="59"/>
  <c r="K177" i="59"/>
  <c r="K176" i="59"/>
  <c r="K175" i="59"/>
  <c r="K174" i="59"/>
  <c r="K173" i="59"/>
  <c r="K172" i="59"/>
  <c r="K171" i="59"/>
  <c r="K170" i="59"/>
  <c r="K169" i="59"/>
  <c r="K168" i="59"/>
  <c r="K167" i="59"/>
  <c r="K166" i="59"/>
  <c r="K165" i="59"/>
  <c r="K164" i="59"/>
  <c r="K163" i="59"/>
  <c r="K162" i="59"/>
  <c r="K161" i="59"/>
  <c r="K160" i="59"/>
  <c r="K159" i="59"/>
  <c r="K158" i="59"/>
  <c r="K157" i="59"/>
  <c r="K156" i="59"/>
  <c r="K155" i="59"/>
  <c r="K154" i="59"/>
  <c r="K153" i="59"/>
  <c r="K152" i="59"/>
  <c r="K151" i="59"/>
  <c r="K150" i="59"/>
  <c r="K149" i="59"/>
  <c r="K148" i="59"/>
  <c r="K147" i="59"/>
  <c r="K146" i="59"/>
  <c r="K145" i="59"/>
  <c r="K144" i="59"/>
  <c r="K143" i="59"/>
  <c r="K142" i="59"/>
  <c r="K141" i="59"/>
  <c r="K140" i="59"/>
  <c r="K139" i="59"/>
  <c r="K138" i="59"/>
  <c r="K137" i="59"/>
  <c r="K136" i="59"/>
  <c r="K135" i="59"/>
  <c r="K134" i="59"/>
  <c r="K133" i="59"/>
  <c r="K132" i="59"/>
  <c r="K131" i="59"/>
  <c r="K130" i="59"/>
  <c r="K129" i="59"/>
  <c r="K128" i="59"/>
  <c r="K127" i="59"/>
  <c r="K126" i="59"/>
  <c r="K125" i="59"/>
  <c r="K124" i="59"/>
  <c r="K123" i="59"/>
  <c r="K122" i="59"/>
  <c r="K121" i="59"/>
  <c r="K120" i="59"/>
  <c r="K119" i="59"/>
  <c r="K118" i="59"/>
  <c r="K117" i="59"/>
  <c r="K116" i="59"/>
  <c r="K115" i="59"/>
  <c r="K114" i="59"/>
  <c r="K113" i="59"/>
  <c r="K112" i="59"/>
  <c r="K111" i="59"/>
  <c r="K110" i="59"/>
  <c r="K109" i="59"/>
  <c r="K108" i="59"/>
  <c r="K107" i="59"/>
  <c r="K106" i="59"/>
  <c r="K105" i="59"/>
  <c r="K104" i="59"/>
  <c r="K103" i="59"/>
  <c r="K102" i="59"/>
  <c r="K101" i="59"/>
  <c r="K100" i="59"/>
  <c r="K99" i="59"/>
  <c r="K98" i="59"/>
  <c r="K97" i="59"/>
  <c r="K96" i="59"/>
  <c r="K95" i="59"/>
  <c r="K94" i="59"/>
  <c r="K93" i="59"/>
  <c r="K92" i="59"/>
  <c r="K91" i="59"/>
  <c r="K90" i="59"/>
  <c r="K89" i="59"/>
  <c r="K88" i="59"/>
  <c r="K87" i="59"/>
  <c r="K86" i="59"/>
  <c r="K85" i="59"/>
  <c r="K84" i="59"/>
  <c r="K83" i="59"/>
  <c r="K82" i="59"/>
  <c r="K81" i="59"/>
  <c r="K80" i="59"/>
  <c r="K79" i="59"/>
  <c r="K78" i="59"/>
  <c r="K77" i="59"/>
  <c r="K76" i="59"/>
  <c r="K75" i="59"/>
  <c r="K74" i="59"/>
  <c r="K73" i="59"/>
  <c r="K72" i="59"/>
  <c r="K71" i="59"/>
  <c r="K70" i="59"/>
  <c r="K69" i="59"/>
  <c r="K68" i="59"/>
  <c r="K67" i="59"/>
  <c r="K66" i="59"/>
  <c r="K65" i="59"/>
  <c r="K64" i="59"/>
  <c r="K63" i="59"/>
  <c r="K62" i="59"/>
  <c r="K61" i="59"/>
  <c r="K60" i="59"/>
  <c r="K59" i="59"/>
  <c r="K58" i="59"/>
  <c r="K57" i="59"/>
  <c r="K56" i="59"/>
  <c r="K55" i="59"/>
  <c r="K54" i="59"/>
  <c r="K53" i="59"/>
  <c r="K52" i="59"/>
  <c r="K51" i="59"/>
  <c r="K50" i="59"/>
  <c r="K49" i="59"/>
  <c r="K48" i="59"/>
  <c r="K47" i="59"/>
  <c r="K46" i="59"/>
  <c r="K45" i="59"/>
  <c r="K44" i="59"/>
  <c r="K43" i="59"/>
  <c r="K42" i="59"/>
  <c r="K41" i="59"/>
  <c r="K40" i="59"/>
  <c r="K39" i="59"/>
  <c r="K38" i="59"/>
  <c r="K37" i="59"/>
  <c r="K36" i="59"/>
  <c r="K35" i="59"/>
  <c r="K34" i="59"/>
  <c r="K33" i="59"/>
  <c r="K32" i="59"/>
  <c r="K31" i="59"/>
  <c r="K30" i="59"/>
  <c r="K29" i="59"/>
  <c r="K28" i="59"/>
  <c r="K27" i="59"/>
  <c r="K26" i="59"/>
  <c r="K25" i="59"/>
  <c r="K24" i="59"/>
  <c r="K23" i="59"/>
  <c r="K22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A81" i="58"/>
  <c r="E8" i="58"/>
  <c r="B6" i="58"/>
  <c r="B5" i="58"/>
  <c r="B4" i="58"/>
  <c r="J517" i="57"/>
  <c r="I517" i="57"/>
  <c r="H517" i="57"/>
  <c r="G517" i="57"/>
  <c r="F517" i="57"/>
  <c r="K498" i="57"/>
  <c r="K497" i="57"/>
  <c r="K496" i="57"/>
  <c r="M496" i="57"/>
  <c r="K495" i="57"/>
  <c r="K490" i="57"/>
  <c r="K489" i="57"/>
  <c r="K488" i="57"/>
  <c r="M488" i="57"/>
  <c r="K487" i="57"/>
  <c r="K486" i="57"/>
  <c r="K485" i="57"/>
  <c r="K484" i="57"/>
  <c r="M484" i="57"/>
  <c r="K483" i="57"/>
  <c r="K482" i="57"/>
  <c r="K481" i="57"/>
  <c r="K480" i="57"/>
  <c r="M480" i="57"/>
  <c r="K479" i="57"/>
  <c r="K478" i="57"/>
  <c r="K477" i="57"/>
  <c r="K476" i="57"/>
  <c r="M476" i="57"/>
  <c r="K475" i="57"/>
  <c r="K474" i="57"/>
  <c r="K473" i="57"/>
  <c r="K472" i="57"/>
  <c r="M472" i="57"/>
  <c r="K471" i="57"/>
  <c r="K470" i="57"/>
  <c r="K469" i="57"/>
  <c r="K468" i="57"/>
  <c r="M468" i="57"/>
  <c r="K467" i="57"/>
  <c r="K466" i="57"/>
  <c r="K465" i="57"/>
  <c r="K464" i="57"/>
  <c r="M464" i="57"/>
  <c r="K463" i="57"/>
  <c r="K462" i="57"/>
  <c r="K461" i="57"/>
  <c r="K460" i="57"/>
  <c r="M460" i="57"/>
  <c r="K459" i="57"/>
  <c r="K458" i="57"/>
  <c r="K457" i="57"/>
  <c r="K456" i="57"/>
  <c r="M456" i="57"/>
  <c r="K455" i="57"/>
  <c r="K454" i="57"/>
  <c r="K453" i="57"/>
  <c r="K452" i="57"/>
  <c r="M452" i="57"/>
  <c r="K451" i="57"/>
  <c r="K450" i="57"/>
  <c r="K449" i="57"/>
  <c r="K448" i="57"/>
  <c r="M448" i="57"/>
  <c r="K447" i="57"/>
  <c r="K446" i="57"/>
  <c r="K445" i="57"/>
  <c r="K444" i="57"/>
  <c r="M444" i="57"/>
  <c r="K443" i="57"/>
  <c r="K442" i="57"/>
  <c r="K441" i="57"/>
  <c r="K440" i="57"/>
  <c r="M440" i="57"/>
  <c r="K439" i="57"/>
  <c r="K438" i="57"/>
  <c r="K437" i="57"/>
  <c r="K436" i="57"/>
  <c r="M436" i="57"/>
  <c r="K435" i="57"/>
  <c r="K434" i="57"/>
  <c r="K433" i="57"/>
  <c r="K432" i="57"/>
  <c r="M432" i="57"/>
  <c r="K431" i="57"/>
  <c r="K430" i="57"/>
  <c r="K429" i="57"/>
  <c r="K428" i="57"/>
  <c r="M428" i="57"/>
  <c r="K427" i="57"/>
  <c r="K426" i="57"/>
  <c r="K425" i="57"/>
  <c r="K424" i="57"/>
  <c r="M424" i="57"/>
  <c r="K423" i="57"/>
  <c r="K422" i="57"/>
  <c r="K421" i="57"/>
  <c r="K420" i="57"/>
  <c r="M420" i="57"/>
  <c r="K419" i="57"/>
  <c r="K418" i="57"/>
  <c r="K417" i="57"/>
  <c r="K416" i="57"/>
  <c r="M416" i="57"/>
  <c r="K415" i="57"/>
  <c r="K414" i="57"/>
  <c r="K413" i="57"/>
  <c r="K412" i="57"/>
  <c r="M412" i="57"/>
  <c r="K411" i="57"/>
  <c r="K410" i="57"/>
  <c r="K409" i="57"/>
  <c r="K408" i="57"/>
  <c r="M408" i="57"/>
  <c r="K407" i="57"/>
  <c r="K406" i="57"/>
  <c r="K405" i="57"/>
  <c r="K404" i="57"/>
  <c r="M404" i="57"/>
  <c r="K403" i="57"/>
  <c r="K402" i="57"/>
  <c r="K401" i="57"/>
  <c r="K400" i="57"/>
  <c r="M400" i="57"/>
  <c r="K399" i="57"/>
  <c r="K398" i="57"/>
  <c r="K397" i="57"/>
  <c r="K396" i="57"/>
  <c r="M396" i="57"/>
  <c r="K395" i="57"/>
  <c r="K394" i="57"/>
  <c r="K393" i="57"/>
  <c r="K392" i="57"/>
  <c r="M392" i="57"/>
  <c r="K391" i="57"/>
  <c r="K390" i="57"/>
  <c r="K389" i="57"/>
  <c r="K388" i="57"/>
  <c r="M388" i="57"/>
  <c r="K387" i="57"/>
  <c r="K386" i="57"/>
  <c r="K385" i="57"/>
  <c r="K384" i="57"/>
  <c r="M384" i="57"/>
  <c r="K383" i="57"/>
  <c r="K382" i="57"/>
  <c r="K381" i="57"/>
  <c r="K380" i="57"/>
  <c r="M380" i="57"/>
  <c r="K379" i="57"/>
  <c r="K378" i="57"/>
  <c r="K377" i="57"/>
  <c r="K376" i="57"/>
  <c r="M376" i="57"/>
  <c r="K375" i="57"/>
  <c r="K374" i="57"/>
  <c r="K373" i="57"/>
  <c r="K372" i="57"/>
  <c r="M372" i="57"/>
  <c r="K371" i="57"/>
  <c r="K370" i="57"/>
  <c r="K369" i="57"/>
  <c r="K368" i="57"/>
  <c r="M368" i="57"/>
  <c r="K367" i="57"/>
  <c r="K366" i="57"/>
  <c r="K365" i="57"/>
  <c r="K364" i="57"/>
  <c r="M364" i="57"/>
  <c r="K363" i="57"/>
  <c r="K362" i="57"/>
  <c r="K361" i="57"/>
  <c r="K360" i="57"/>
  <c r="M360" i="57"/>
  <c r="K359" i="57"/>
  <c r="K358" i="57"/>
  <c r="K357" i="57"/>
  <c r="K356" i="57"/>
  <c r="M356" i="57"/>
  <c r="K355" i="57"/>
  <c r="K354" i="57"/>
  <c r="K353" i="57"/>
  <c r="K352" i="57"/>
  <c r="M352" i="57"/>
  <c r="K351" i="57"/>
  <c r="K350" i="57"/>
  <c r="K349" i="57"/>
  <c r="K348" i="57"/>
  <c r="M348" i="57"/>
  <c r="K347" i="57"/>
  <c r="K346" i="57"/>
  <c r="K345" i="57"/>
  <c r="K344" i="57"/>
  <c r="M344" i="57"/>
  <c r="K343" i="57"/>
  <c r="K342" i="57"/>
  <c r="K341" i="57"/>
  <c r="K340" i="57"/>
  <c r="M340" i="57"/>
  <c r="K339" i="57"/>
  <c r="K338" i="57"/>
  <c r="K337" i="57"/>
  <c r="K336" i="57"/>
  <c r="M336" i="57"/>
  <c r="K335" i="57"/>
  <c r="K334" i="57"/>
  <c r="K333" i="57"/>
  <c r="K332" i="57"/>
  <c r="M332" i="57"/>
  <c r="K331" i="57"/>
  <c r="K330" i="57"/>
  <c r="K329" i="57"/>
  <c r="K328" i="57"/>
  <c r="M328" i="57"/>
  <c r="K327" i="57"/>
  <c r="K326" i="57"/>
  <c r="K325" i="57"/>
  <c r="K324" i="57"/>
  <c r="M324" i="57"/>
  <c r="K323" i="57"/>
  <c r="K322" i="57"/>
  <c r="K321" i="57"/>
  <c r="K320" i="57"/>
  <c r="M320" i="57"/>
  <c r="K319" i="57"/>
  <c r="K318" i="57"/>
  <c r="K317" i="57"/>
  <c r="K316" i="57"/>
  <c r="M316" i="57"/>
  <c r="K315" i="57"/>
  <c r="K314" i="57"/>
  <c r="K313" i="57"/>
  <c r="K312" i="57"/>
  <c r="M312" i="57"/>
  <c r="K311" i="57"/>
  <c r="K310" i="57"/>
  <c r="K309" i="57"/>
  <c r="K308" i="57"/>
  <c r="M308" i="57"/>
  <c r="K307" i="57"/>
  <c r="K306" i="57"/>
  <c r="K305" i="57"/>
  <c r="K304" i="57"/>
  <c r="M304" i="57"/>
  <c r="K303" i="57"/>
  <c r="K302" i="57"/>
  <c r="K301" i="57"/>
  <c r="K300" i="57"/>
  <c r="M300" i="57"/>
  <c r="K299" i="57"/>
  <c r="K298" i="57"/>
  <c r="K297" i="57"/>
  <c r="K296" i="57"/>
  <c r="M296" i="57"/>
  <c r="K295" i="57"/>
  <c r="K294" i="57"/>
  <c r="K293" i="57"/>
  <c r="K292" i="57"/>
  <c r="M292" i="57"/>
  <c r="K291" i="57"/>
  <c r="K290" i="57"/>
  <c r="K289" i="57"/>
  <c r="K288" i="57"/>
  <c r="M288" i="57"/>
  <c r="K287" i="57"/>
  <c r="K286" i="57"/>
  <c r="K285" i="57"/>
  <c r="K284" i="57"/>
  <c r="M284" i="57"/>
  <c r="K283" i="57"/>
  <c r="K282" i="57"/>
  <c r="K281" i="57"/>
  <c r="K280" i="57"/>
  <c r="M280" i="57"/>
  <c r="K279" i="57"/>
  <c r="K278" i="57"/>
  <c r="K277" i="57"/>
  <c r="K276" i="57"/>
  <c r="M276" i="57"/>
  <c r="K275" i="57"/>
  <c r="K274" i="57"/>
  <c r="K273" i="57"/>
  <c r="K272" i="57"/>
  <c r="M272" i="57"/>
  <c r="K271" i="57"/>
  <c r="K270" i="57"/>
  <c r="K269" i="57"/>
  <c r="K268" i="57"/>
  <c r="M268" i="57"/>
  <c r="K267" i="57"/>
  <c r="K266" i="57"/>
  <c r="K265" i="57"/>
  <c r="K264" i="57"/>
  <c r="M264" i="57"/>
  <c r="K263" i="57"/>
  <c r="K262" i="57"/>
  <c r="K261" i="57"/>
  <c r="K260" i="57"/>
  <c r="M260" i="57"/>
  <c r="K259" i="57"/>
  <c r="K258" i="57"/>
  <c r="K257" i="57"/>
  <c r="K256" i="57"/>
  <c r="M256" i="57"/>
  <c r="K255" i="57"/>
  <c r="K254" i="57"/>
  <c r="K253" i="57"/>
  <c r="K252" i="57"/>
  <c r="M252" i="57"/>
  <c r="K251" i="57"/>
  <c r="K250" i="57"/>
  <c r="K249" i="57"/>
  <c r="K248" i="57"/>
  <c r="M248" i="57"/>
  <c r="K247" i="57"/>
  <c r="K246" i="57"/>
  <c r="K245" i="57"/>
  <c r="K244" i="57"/>
  <c r="M244" i="57"/>
  <c r="K243" i="57"/>
  <c r="K242" i="57"/>
  <c r="K241" i="57"/>
  <c r="K240" i="57"/>
  <c r="M240" i="57"/>
  <c r="K239" i="57"/>
  <c r="K238" i="57"/>
  <c r="K237" i="57"/>
  <c r="K236" i="57"/>
  <c r="M236" i="57"/>
  <c r="K235" i="57"/>
  <c r="K234" i="57"/>
  <c r="K233" i="57"/>
  <c r="K232" i="57"/>
  <c r="M232" i="57"/>
  <c r="K231" i="57"/>
  <c r="K230" i="57"/>
  <c r="K229" i="57"/>
  <c r="K228" i="57"/>
  <c r="M228" i="57"/>
  <c r="K227" i="57"/>
  <c r="K226" i="57"/>
  <c r="K225" i="57"/>
  <c r="K224" i="57"/>
  <c r="M224" i="57"/>
  <c r="K223" i="57"/>
  <c r="K222" i="57"/>
  <c r="K221" i="57"/>
  <c r="K220" i="57"/>
  <c r="M220" i="57"/>
  <c r="K219" i="57"/>
  <c r="K218" i="57"/>
  <c r="K217" i="57"/>
  <c r="K216" i="57"/>
  <c r="M216" i="57"/>
  <c r="K215" i="57"/>
  <c r="K214" i="57"/>
  <c r="K213" i="57"/>
  <c r="K212" i="57"/>
  <c r="M212" i="57"/>
  <c r="K211" i="57"/>
  <c r="K210" i="57"/>
  <c r="K209" i="57"/>
  <c r="K208" i="57"/>
  <c r="M208" i="57"/>
  <c r="K207" i="57"/>
  <c r="K206" i="57"/>
  <c r="K205" i="57"/>
  <c r="K204" i="57"/>
  <c r="M204" i="57"/>
  <c r="K203" i="57"/>
  <c r="K202" i="57"/>
  <c r="K201" i="57"/>
  <c r="K200" i="57"/>
  <c r="M200" i="57"/>
  <c r="K199" i="57"/>
  <c r="K198" i="57"/>
  <c r="K197" i="57"/>
  <c r="K196" i="57"/>
  <c r="M196" i="57"/>
  <c r="K195" i="57"/>
  <c r="K194" i="57"/>
  <c r="K193" i="57"/>
  <c r="K192" i="57"/>
  <c r="M192" i="57"/>
  <c r="K191" i="57"/>
  <c r="K190" i="57"/>
  <c r="K189" i="57"/>
  <c r="K188" i="57"/>
  <c r="M188" i="57"/>
  <c r="K187" i="57"/>
  <c r="K186" i="57"/>
  <c r="K185" i="57"/>
  <c r="K184" i="57"/>
  <c r="M184" i="57"/>
  <c r="K183" i="57"/>
  <c r="K182" i="57"/>
  <c r="K181" i="57"/>
  <c r="K180" i="57"/>
  <c r="M180" i="57"/>
  <c r="K179" i="57"/>
  <c r="K178" i="57"/>
  <c r="K177" i="57"/>
  <c r="K176" i="57"/>
  <c r="M176" i="57"/>
  <c r="K175" i="57"/>
  <c r="K174" i="57"/>
  <c r="K173" i="57"/>
  <c r="K172" i="57"/>
  <c r="M172" i="57"/>
  <c r="K171" i="57"/>
  <c r="K170" i="57"/>
  <c r="K169" i="57"/>
  <c r="K168" i="57"/>
  <c r="M168" i="57"/>
  <c r="K167" i="57"/>
  <c r="K166" i="57"/>
  <c r="K165" i="57"/>
  <c r="K164" i="57"/>
  <c r="M164" i="57"/>
  <c r="K163" i="57"/>
  <c r="K162" i="57"/>
  <c r="K161" i="57"/>
  <c r="K160" i="57"/>
  <c r="M160" i="57"/>
  <c r="K159" i="57"/>
  <c r="K158" i="57"/>
  <c r="K157" i="57"/>
  <c r="K156" i="57"/>
  <c r="M156" i="57"/>
  <c r="K155" i="57"/>
  <c r="K154" i="57"/>
  <c r="K153" i="57"/>
  <c r="K152" i="57"/>
  <c r="M152" i="57"/>
  <c r="K151" i="57"/>
  <c r="K150" i="57"/>
  <c r="K149" i="57"/>
  <c r="K148" i="57"/>
  <c r="M148" i="57"/>
  <c r="K147" i="57"/>
  <c r="K146" i="57"/>
  <c r="K145" i="57"/>
  <c r="K144" i="57"/>
  <c r="M144" i="57"/>
  <c r="K143" i="57"/>
  <c r="K142" i="57"/>
  <c r="K141" i="57"/>
  <c r="K140" i="57"/>
  <c r="M140" i="57"/>
  <c r="K139" i="57"/>
  <c r="K138" i="57"/>
  <c r="K137" i="57"/>
  <c r="K136" i="57"/>
  <c r="M136" i="57"/>
  <c r="K135" i="57"/>
  <c r="K134" i="57"/>
  <c r="K133" i="57"/>
  <c r="K132" i="57"/>
  <c r="M132" i="57"/>
  <c r="K131" i="57"/>
  <c r="K130" i="57"/>
  <c r="K129" i="57"/>
  <c r="K128" i="57"/>
  <c r="M128" i="57"/>
  <c r="K127" i="57"/>
  <c r="K126" i="57"/>
  <c r="K125" i="57"/>
  <c r="K124" i="57"/>
  <c r="M124" i="57"/>
  <c r="K123" i="57"/>
  <c r="K122" i="57"/>
  <c r="K121" i="57"/>
  <c r="K120" i="57"/>
  <c r="M120" i="57"/>
  <c r="K119" i="57"/>
  <c r="K118" i="57"/>
  <c r="K117" i="57"/>
  <c r="K116" i="57"/>
  <c r="M116" i="57"/>
  <c r="K115" i="57"/>
  <c r="K114" i="57"/>
  <c r="K113" i="57"/>
  <c r="K112" i="57"/>
  <c r="M112" i="57"/>
  <c r="K111" i="57"/>
  <c r="K110" i="57"/>
  <c r="K109" i="57"/>
  <c r="K108" i="57"/>
  <c r="M108" i="57"/>
  <c r="K107" i="57"/>
  <c r="K106" i="57"/>
  <c r="K105" i="57"/>
  <c r="K104" i="57"/>
  <c r="M104" i="57"/>
  <c r="K103" i="57"/>
  <c r="K102" i="57"/>
  <c r="K101" i="57"/>
  <c r="K100" i="57"/>
  <c r="M100" i="57"/>
  <c r="K99" i="57"/>
  <c r="K98" i="57"/>
  <c r="K97" i="57"/>
  <c r="K96" i="57"/>
  <c r="M96" i="57"/>
  <c r="K95" i="57"/>
  <c r="K94" i="57"/>
  <c r="K93" i="57"/>
  <c r="K92" i="57"/>
  <c r="M92" i="57"/>
  <c r="K91" i="57"/>
  <c r="K90" i="57"/>
  <c r="K89" i="57"/>
  <c r="K88" i="57"/>
  <c r="M88" i="57"/>
  <c r="K87" i="57"/>
  <c r="K86" i="57"/>
  <c r="K85" i="57"/>
  <c r="K84" i="57"/>
  <c r="M84" i="57"/>
  <c r="K83" i="57"/>
  <c r="K82" i="57"/>
  <c r="K81" i="57"/>
  <c r="K80" i="57"/>
  <c r="M80" i="57"/>
  <c r="K79" i="57"/>
  <c r="K78" i="57"/>
  <c r="K77" i="57"/>
  <c r="K76" i="57"/>
  <c r="M76" i="57"/>
  <c r="K75" i="57"/>
  <c r="K74" i="57"/>
  <c r="K73" i="57"/>
  <c r="K72" i="57"/>
  <c r="M72" i="57"/>
  <c r="K71" i="57"/>
  <c r="K70" i="57"/>
  <c r="K69" i="57"/>
  <c r="K68" i="57"/>
  <c r="M68" i="57"/>
  <c r="K67" i="57"/>
  <c r="K66" i="57"/>
  <c r="K65" i="57"/>
  <c r="K64" i="57"/>
  <c r="M64" i="57"/>
  <c r="K63" i="57"/>
  <c r="K62" i="57"/>
  <c r="K61" i="57"/>
  <c r="K60" i="57"/>
  <c r="M60" i="57"/>
  <c r="K59" i="57"/>
  <c r="K58" i="57"/>
  <c r="K57" i="57"/>
  <c r="K56" i="57"/>
  <c r="M56" i="57"/>
  <c r="K55" i="57"/>
  <c r="K54" i="57"/>
  <c r="K53" i="57"/>
  <c r="K52" i="57"/>
  <c r="M52" i="57"/>
  <c r="K51" i="57"/>
  <c r="K50" i="57"/>
  <c r="K49" i="57"/>
  <c r="K48" i="57"/>
  <c r="M48" i="57"/>
  <c r="K47" i="57"/>
  <c r="K46" i="57"/>
  <c r="K45" i="57"/>
  <c r="K44" i="57"/>
  <c r="M44" i="57"/>
  <c r="K43" i="57"/>
  <c r="K42" i="57"/>
  <c r="K41" i="57"/>
  <c r="K40" i="57"/>
  <c r="M40" i="57"/>
  <c r="K39" i="57"/>
  <c r="K38" i="57"/>
  <c r="K37" i="57"/>
  <c r="K36" i="57"/>
  <c r="M36" i="57"/>
  <c r="K35" i="57"/>
  <c r="K34" i="57"/>
  <c r="K33" i="57"/>
  <c r="K32" i="57"/>
  <c r="M32" i="57"/>
  <c r="K31" i="57"/>
  <c r="K30" i="57"/>
  <c r="K29" i="57"/>
  <c r="K28" i="57"/>
  <c r="M28" i="57"/>
  <c r="K27" i="57"/>
  <c r="K26" i="57"/>
  <c r="K25" i="57"/>
  <c r="K24" i="57"/>
  <c r="M24" i="57"/>
  <c r="K23" i="57"/>
  <c r="K22" i="57"/>
  <c r="K21" i="57"/>
  <c r="K20" i="57"/>
  <c r="M20" i="57"/>
  <c r="K19" i="57"/>
  <c r="K18" i="57"/>
  <c r="K17" i="57"/>
  <c r="K16" i="57"/>
  <c r="M16" i="57"/>
  <c r="K15" i="57"/>
  <c r="K14" i="57"/>
  <c r="K13" i="57"/>
  <c r="K12" i="57"/>
  <c r="M12" i="57"/>
  <c r="K11" i="57"/>
  <c r="K10" i="57"/>
  <c r="K9" i="57"/>
  <c r="A81" i="56"/>
  <c r="E8" i="56"/>
  <c r="B6" i="56"/>
  <c r="B5" i="56"/>
  <c r="B4" i="56"/>
  <c r="G531" i="55"/>
  <c r="J517" i="55"/>
  <c r="I517" i="55"/>
  <c r="H517" i="55"/>
  <c r="G517" i="55"/>
  <c r="F517" i="55"/>
  <c r="H532" i="55"/>
  <c r="H528" i="55"/>
  <c r="K498" i="55"/>
  <c r="K497" i="55"/>
  <c r="K496" i="55"/>
  <c r="K495" i="55"/>
  <c r="K490" i="55"/>
  <c r="K489" i="55"/>
  <c r="K488" i="55"/>
  <c r="K487" i="55"/>
  <c r="K486" i="55"/>
  <c r="K485" i="55"/>
  <c r="K484" i="55"/>
  <c r="K483" i="55"/>
  <c r="K482" i="55"/>
  <c r="K481" i="55"/>
  <c r="K480" i="55"/>
  <c r="K479" i="55"/>
  <c r="K478" i="55"/>
  <c r="K477" i="55"/>
  <c r="K476" i="55"/>
  <c r="K475" i="55"/>
  <c r="K474" i="55"/>
  <c r="K473" i="55"/>
  <c r="K472" i="55"/>
  <c r="K471" i="55"/>
  <c r="K470" i="55"/>
  <c r="K469" i="55"/>
  <c r="K468" i="55"/>
  <c r="K467" i="55"/>
  <c r="K466" i="55"/>
  <c r="K465" i="55"/>
  <c r="K464" i="55"/>
  <c r="K463" i="55"/>
  <c r="K462" i="55"/>
  <c r="K461" i="55"/>
  <c r="K460" i="55"/>
  <c r="K459" i="55"/>
  <c r="K458" i="55"/>
  <c r="K457" i="55"/>
  <c r="K456" i="55"/>
  <c r="K455" i="55"/>
  <c r="K454" i="55"/>
  <c r="K453" i="55"/>
  <c r="K452" i="55"/>
  <c r="K451" i="55"/>
  <c r="K450" i="55"/>
  <c r="K449" i="55"/>
  <c r="K448" i="55"/>
  <c r="K447" i="55"/>
  <c r="K446" i="55"/>
  <c r="K445" i="55"/>
  <c r="K444" i="55"/>
  <c r="M444" i="55"/>
  <c r="K443" i="55"/>
  <c r="K442" i="55"/>
  <c r="K441" i="55"/>
  <c r="K440" i="55"/>
  <c r="K439" i="55"/>
  <c r="K438" i="55"/>
  <c r="K437" i="55"/>
  <c r="K436" i="55"/>
  <c r="K435" i="55"/>
  <c r="K434" i="55"/>
  <c r="K433" i="55"/>
  <c r="K432" i="55"/>
  <c r="K431" i="55"/>
  <c r="K430" i="55"/>
  <c r="K429" i="55"/>
  <c r="K428" i="55"/>
  <c r="K427" i="55"/>
  <c r="K426" i="55"/>
  <c r="K425" i="55"/>
  <c r="K424" i="55"/>
  <c r="K423" i="55"/>
  <c r="K422" i="55"/>
  <c r="K421" i="55"/>
  <c r="K420" i="55"/>
  <c r="K419" i="55"/>
  <c r="K418" i="55"/>
  <c r="K417" i="55"/>
  <c r="K416" i="55"/>
  <c r="K415" i="55"/>
  <c r="K414" i="55"/>
  <c r="K413" i="55"/>
  <c r="K412" i="55"/>
  <c r="K411" i="55"/>
  <c r="K410" i="55"/>
  <c r="K409" i="55"/>
  <c r="K408" i="55"/>
  <c r="K407" i="55"/>
  <c r="K406" i="55"/>
  <c r="K405" i="55"/>
  <c r="K404" i="55"/>
  <c r="K403" i="55"/>
  <c r="K402" i="55"/>
  <c r="K401" i="55"/>
  <c r="K400" i="55"/>
  <c r="K399" i="55"/>
  <c r="K398" i="55"/>
  <c r="K397" i="55"/>
  <c r="K396" i="55"/>
  <c r="K395" i="55"/>
  <c r="K394" i="55"/>
  <c r="K393" i="55"/>
  <c r="K392" i="55"/>
  <c r="K391" i="55"/>
  <c r="K390" i="55"/>
  <c r="K389" i="55"/>
  <c r="K388" i="55"/>
  <c r="K387" i="55"/>
  <c r="K386" i="55"/>
  <c r="K385" i="55"/>
  <c r="K384" i="55"/>
  <c r="K383" i="55"/>
  <c r="K382" i="55"/>
  <c r="K381" i="55"/>
  <c r="K380" i="55"/>
  <c r="M380" i="55"/>
  <c r="K379" i="55"/>
  <c r="K378" i="55"/>
  <c r="K377" i="55"/>
  <c r="K376" i="55"/>
  <c r="K375" i="55"/>
  <c r="K374" i="55"/>
  <c r="K373" i="55"/>
  <c r="K372" i="55"/>
  <c r="K371" i="55"/>
  <c r="K370" i="55"/>
  <c r="K369" i="55"/>
  <c r="K368" i="55"/>
  <c r="K367" i="55"/>
  <c r="K366" i="55"/>
  <c r="K365" i="55"/>
  <c r="K364" i="55"/>
  <c r="K363" i="55"/>
  <c r="K362" i="55"/>
  <c r="K361" i="55"/>
  <c r="K360" i="55"/>
  <c r="K359" i="55"/>
  <c r="K358" i="55"/>
  <c r="K357" i="55"/>
  <c r="K356" i="55"/>
  <c r="K355" i="55"/>
  <c r="K354" i="55"/>
  <c r="K353" i="55"/>
  <c r="K352" i="55"/>
  <c r="K351" i="55"/>
  <c r="K350" i="55"/>
  <c r="K349" i="55"/>
  <c r="K348" i="55"/>
  <c r="K347" i="55"/>
  <c r="K346" i="55"/>
  <c r="K345" i="55"/>
  <c r="K344" i="55"/>
  <c r="K343" i="55"/>
  <c r="K342" i="55"/>
  <c r="K341" i="55"/>
  <c r="K340" i="55"/>
  <c r="K339" i="55"/>
  <c r="K338" i="55"/>
  <c r="K337" i="55"/>
  <c r="K336" i="55"/>
  <c r="K335" i="55"/>
  <c r="K334" i="55"/>
  <c r="K333" i="55"/>
  <c r="K332" i="55"/>
  <c r="K331" i="55"/>
  <c r="K330" i="55"/>
  <c r="K329" i="55"/>
  <c r="K328" i="55"/>
  <c r="K327" i="55"/>
  <c r="K326" i="55"/>
  <c r="K325" i="55"/>
  <c r="K324" i="55"/>
  <c r="K323" i="55"/>
  <c r="K322" i="55"/>
  <c r="K321" i="55"/>
  <c r="K320" i="55"/>
  <c r="K319" i="55"/>
  <c r="K318" i="55"/>
  <c r="K317" i="55"/>
  <c r="K316" i="55"/>
  <c r="M316" i="55"/>
  <c r="K315" i="55"/>
  <c r="K314" i="55"/>
  <c r="K313" i="55"/>
  <c r="K312" i="55"/>
  <c r="K311" i="55"/>
  <c r="K310" i="55"/>
  <c r="K309" i="55"/>
  <c r="K308" i="55"/>
  <c r="K307" i="55"/>
  <c r="K306" i="55"/>
  <c r="K305" i="55"/>
  <c r="K304" i="55"/>
  <c r="K303" i="55"/>
  <c r="K302" i="55"/>
  <c r="K301" i="55"/>
  <c r="K300" i="55"/>
  <c r="K299" i="55"/>
  <c r="K298" i="55"/>
  <c r="K297" i="55"/>
  <c r="K296" i="55"/>
  <c r="K295" i="55"/>
  <c r="K294" i="55"/>
  <c r="K293" i="55"/>
  <c r="K292" i="55"/>
  <c r="K291" i="55"/>
  <c r="K290" i="55"/>
  <c r="K289" i="55"/>
  <c r="K288" i="55"/>
  <c r="K287" i="55"/>
  <c r="K286" i="55"/>
  <c r="K285" i="55"/>
  <c r="K284" i="55"/>
  <c r="K283" i="55"/>
  <c r="K282" i="55"/>
  <c r="K281" i="55"/>
  <c r="K280" i="55"/>
  <c r="K279" i="55"/>
  <c r="K278" i="55"/>
  <c r="K277" i="55"/>
  <c r="K276" i="55"/>
  <c r="K275" i="55"/>
  <c r="K274" i="55"/>
  <c r="K273" i="55"/>
  <c r="K272" i="55"/>
  <c r="K271" i="55"/>
  <c r="K270" i="55"/>
  <c r="K269" i="55"/>
  <c r="K268" i="55"/>
  <c r="K267" i="55"/>
  <c r="K266" i="55"/>
  <c r="K265" i="55"/>
  <c r="K264" i="55"/>
  <c r="K263" i="55"/>
  <c r="K262" i="55"/>
  <c r="K261" i="55"/>
  <c r="K260" i="55"/>
  <c r="K259" i="55"/>
  <c r="K258" i="55"/>
  <c r="K257" i="55"/>
  <c r="K256" i="55"/>
  <c r="K255" i="55"/>
  <c r="K254" i="55"/>
  <c r="K253" i="55"/>
  <c r="K252" i="55"/>
  <c r="M252" i="55"/>
  <c r="K251" i="55"/>
  <c r="K250" i="55"/>
  <c r="K249" i="55"/>
  <c r="K248" i="55"/>
  <c r="K247" i="55"/>
  <c r="K246" i="55"/>
  <c r="K245" i="55"/>
  <c r="K244" i="55"/>
  <c r="K243" i="55"/>
  <c r="K242" i="55"/>
  <c r="K241" i="55"/>
  <c r="K240" i="55"/>
  <c r="K239" i="55"/>
  <c r="K238" i="55"/>
  <c r="K237" i="55"/>
  <c r="K236" i="55"/>
  <c r="K235" i="55"/>
  <c r="K234" i="55"/>
  <c r="K233" i="55"/>
  <c r="K232" i="55"/>
  <c r="K231" i="55"/>
  <c r="K230" i="55"/>
  <c r="K229" i="55"/>
  <c r="K228" i="55"/>
  <c r="K227" i="55"/>
  <c r="K226" i="55"/>
  <c r="K225" i="55"/>
  <c r="K224" i="55"/>
  <c r="K223" i="55"/>
  <c r="K222" i="55"/>
  <c r="K221" i="55"/>
  <c r="K220" i="55"/>
  <c r="K219" i="55"/>
  <c r="K218" i="55"/>
  <c r="K217" i="55"/>
  <c r="K216" i="55"/>
  <c r="K215" i="55"/>
  <c r="K214" i="55"/>
  <c r="K213" i="55"/>
  <c r="K212" i="55"/>
  <c r="K211" i="55"/>
  <c r="K210" i="55"/>
  <c r="K209" i="55"/>
  <c r="K208" i="55"/>
  <c r="K207" i="55"/>
  <c r="K206" i="55"/>
  <c r="K205" i="55"/>
  <c r="K204" i="55"/>
  <c r="K203" i="55"/>
  <c r="K202" i="55"/>
  <c r="K201" i="55"/>
  <c r="K200" i="55"/>
  <c r="K199" i="55"/>
  <c r="K198" i="55"/>
  <c r="K197" i="55"/>
  <c r="K196" i="55"/>
  <c r="K195" i="55"/>
  <c r="K194" i="55"/>
  <c r="K193" i="55"/>
  <c r="K192" i="55"/>
  <c r="K191" i="55"/>
  <c r="K190" i="55"/>
  <c r="K189" i="55"/>
  <c r="K188" i="55"/>
  <c r="M188" i="55"/>
  <c r="K187" i="55"/>
  <c r="K186" i="55"/>
  <c r="K185" i="55"/>
  <c r="K184" i="55"/>
  <c r="K183" i="55"/>
  <c r="K182" i="55"/>
  <c r="K181" i="55"/>
  <c r="K180" i="55"/>
  <c r="K179" i="55"/>
  <c r="K178" i="55"/>
  <c r="K177" i="55"/>
  <c r="K176" i="55"/>
  <c r="K175" i="55"/>
  <c r="K174" i="55"/>
  <c r="K173" i="55"/>
  <c r="K172" i="55"/>
  <c r="K171" i="55"/>
  <c r="K170" i="55"/>
  <c r="K169" i="55"/>
  <c r="K168" i="55"/>
  <c r="K167" i="55"/>
  <c r="K166" i="55"/>
  <c r="K165" i="55"/>
  <c r="K164" i="55"/>
  <c r="K163" i="55"/>
  <c r="K162" i="55"/>
  <c r="K161" i="55"/>
  <c r="K160" i="55"/>
  <c r="K159" i="55"/>
  <c r="K158" i="55"/>
  <c r="K157" i="55"/>
  <c r="K156" i="55"/>
  <c r="K155" i="55"/>
  <c r="K154" i="55"/>
  <c r="K153" i="55"/>
  <c r="K152" i="55"/>
  <c r="K151" i="55"/>
  <c r="K150" i="55"/>
  <c r="K149" i="55"/>
  <c r="K148" i="55"/>
  <c r="K147" i="55"/>
  <c r="K146" i="55"/>
  <c r="K145" i="55"/>
  <c r="K144" i="55"/>
  <c r="K143" i="55"/>
  <c r="K142" i="55"/>
  <c r="K141" i="55"/>
  <c r="K140" i="55"/>
  <c r="K139" i="55"/>
  <c r="K138" i="55"/>
  <c r="K137" i="55"/>
  <c r="K136" i="55"/>
  <c r="K135" i="55"/>
  <c r="K134" i="55"/>
  <c r="K133" i="55"/>
  <c r="K132" i="55"/>
  <c r="K131" i="55"/>
  <c r="K130" i="55"/>
  <c r="K129" i="55"/>
  <c r="K128" i="55"/>
  <c r="K127" i="55"/>
  <c r="K126" i="55"/>
  <c r="K125" i="55"/>
  <c r="K124" i="55"/>
  <c r="M124" i="55"/>
  <c r="K123" i="55"/>
  <c r="K122" i="55"/>
  <c r="K121" i="55"/>
  <c r="K120" i="55"/>
  <c r="K119" i="55"/>
  <c r="K118" i="55"/>
  <c r="K117" i="55"/>
  <c r="K116" i="55"/>
  <c r="K115" i="55"/>
  <c r="K114" i="55"/>
  <c r="K113" i="55"/>
  <c r="K112" i="55"/>
  <c r="K111" i="55"/>
  <c r="K110" i="55"/>
  <c r="K109" i="55"/>
  <c r="K108" i="55"/>
  <c r="K107" i="55"/>
  <c r="K106" i="55"/>
  <c r="K105" i="55"/>
  <c r="K104" i="55"/>
  <c r="K103" i="55"/>
  <c r="K102" i="55"/>
  <c r="K101" i="55"/>
  <c r="K100" i="55"/>
  <c r="K99" i="55"/>
  <c r="K98" i="55"/>
  <c r="K97" i="55"/>
  <c r="K96" i="55"/>
  <c r="K95" i="55"/>
  <c r="K94" i="55"/>
  <c r="K93" i="55"/>
  <c r="K92" i="55"/>
  <c r="K91" i="55"/>
  <c r="K90" i="55"/>
  <c r="K89" i="55"/>
  <c r="K88" i="55"/>
  <c r="K87" i="55"/>
  <c r="K86" i="55"/>
  <c r="K85" i="55"/>
  <c r="K84" i="55"/>
  <c r="K83" i="55"/>
  <c r="K82" i="55"/>
  <c r="K81" i="55"/>
  <c r="K80" i="55"/>
  <c r="K79" i="55"/>
  <c r="K78" i="55"/>
  <c r="K77" i="55"/>
  <c r="K76" i="55"/>
  <c r="K75" i="55"/>
  <c r="K74" i="55"/>
  <c r="K73" i="55"/>
  <c r="K72" i="55"/>
  <c r="K71" i="55"/>
  <c r="K70" i="55"/>
  <c r="K69" i="55"/>
  <c r="K68" i="55"/>
  <c r="K67" i="55"/>
  <c r="K66" i="55"/>
  <c r="K65" i="55"/>
  <c r="K64" i="55"/>
  <c r="K63" i="55"/>
  <c r="K62" i="55"/>
  <c r="K61" i="55"/>
  <c r="K60" i="55"/>
  <c r="M60" i="55"/>
  <c r="K59" i="55"/>
  <c r="K58" i="55"/>
  <c r="K57" i="55"/>
  <c r="K56" i="55"/>
  <c r="K55" i="55"/>
  <c r="K54" i="55"/>
  <c r="K53" i="55"/>
  <c r="K52" i="55"/>
  <c r="K51" i="55"/>
  <c r="K50" i="55"/>
  <c r="K49" i="55"/>
  <c r="K48" i="55"/>
  <c r="K47" i="55"/>
  <c r="K46" i="55"/>
  <c r="K45" i="55"/>
  <c r="K44" i="55"/>
  <c r="K43" i="55"/>
  <c r="K42" i="55"/>
  <c r="K41" i="55"/>
  <c r="K40" i="55"/>
  <c r="K39" i="55"/>
  <c r="K38" i="55"/>
  <c r="K37" i="55"/>
  <c r="K36" i="55"/>
  <c r="K35" i="55"/>
  <c r="K34" i="55"/>
  <c r="K33" i="55"/>
  <c r="K32" i="55"/>
  <c r="K31" i="55"/>
  <c r="K30" i="55"/>
  <c r="K29" i="55"/>
  <c r="K28" i="55"/>
  <c r="K27" i="55"/>
  <c r="K26" i="55"/>
  <c r="K25" i="55"/>
  <c r="K24" i="55"/>
  <c r="K23" i="55"/>
  <c r="K22" i="55"/>
  <c r="K21" i="55"/>
  <c r="K20" i="55"/>
  <c r="K19" i="55"/>
  <c r="K18" i="55"/>
  <c r="K17" i="55"/>
  <c r="K16" i="55"/>
  <c r="K15" i="55"/>
  <c r="K14" i="55"/>
  <c r="K13" i="55"/>
  <c r="K12" i="55"/>
  <c r="K11" i="55"/>
  <c r="K10" i="55"/>
  <c r="K9" i="55"/>
  <c r="A81" i="54"/>
  <c r="E8" i="54"/>
  <c r="B6" i="54"/>
  <c r="B5" i="54"/>
  <c r="B4" i="54"/>
  <c r="J517" i="53"/>
  <c r="I517" i="53"/>
  <c r="H517" i="53"/>
  <c r="G517" i="53"/>
  <c r="F517" i="53"/>
  <c r="K498" i="53"/>
  <c r="K497" i="53"/>
  <c r="K496" i="53"/>
  <c r="K495" i="53"/>
  <c r="K490" i="53"/>
  <c r="K489" i="53"/>
  <c r="K488" i="53"/>
  <c r="K487" i="53"/>
  <c r="K486" i="53"/>
  <c r="K485" i="53"/>
  <c r="K484" i="53"/>
  <c r="K483" i="53"/>
  <c r="K482" i="53"/>
  <c r="K481" i="53"/>
  <c r="K480" i="53"/>
  <c r="K479" i="53"/>
  <c r="K478" i="53"/>
  <c r="K477" i="53"/>
  <c r="M477" i="53"/>
  <c r="K476" i="53"/>
  <c r="K475" i="53"/>
  <c r="K474" i="53"/>
  <c r="K473" i="53"/>
  <c r="K472" i="53"/>
  <c r="K471" i="53"/>
  <c r="K470" i="53"/>
  <c r="K469" i="53"/>
  <c r="K468" i="53"/>
  <c r="K467" i="53"/>
  <c r="K466" i="53"/>
  <c r="K465" i="53"/>
  <c r="K464" i="53"/>
  <c r="K463" i="53"/>
  <c r="K462" i="53"/>
  <c r="K461" i="53"/>
  <c r="K460" i="53"/>
  <c r="K459" i="53"/>
  <c r="K458" i="53"/>
  <c r="K457" i="53"/>
  <c r="K456" i="53"/>
  <c r="K455" i="53"/>
  <c r="K454" i="53"/>
  <c r="K453" i="53"/>
  <c r="K452" i="53"/>
  <c r="K451" i="53"/>
  <c r="K450" i="53"/>
  <c r="K449" i="53"/>
  <c r="K448" i="53"/>
  <c r="K447" i="53"/>
  <c r="K446" i="53"/>
  <c r="K445" i="53"/>
  <c r="K444" i="53"/>
  <c r="K443" i="53"/>
  <c r="K442" i="53"/>
  <c r="K441" i="53"/>
  <c r="K440" i="53"/>
  <c r="K439" i="53"/>
  <c r="K438" i="53"/>
  <c r="K437" i="53"/>
  <c r="K436" i="53"/>
  <c r="K435" i="53"/>
  <c r="K434" i="53"/>
  <c r="K433" i="53"/>
  <c r="K432" i="53"/>
  <c r="K431" i="53"/>
  <c r="K430" i="53"/>
  <c r="K429" i="53"/>
  <c r="K428" i="53"/>
  <c r="K427" i="53"/>
  <c r="K426" i="53"/>
  <c r="K425" i="53"/>
  <c r="K424" i="53"/>
  <c r="K423" i="53"/>
  <c r="K422" i="53"/>
  <c r="K421" i="53"/>
  <c r="K420" i="53"/>
  <c r="K419" i="53"/>
  <c r="K418" i="53"/>
  <c r="K417" i="53"/>
  <c r="K416" i="53"/>
  <c r="K415" i="53"/>
  <c r="K414" i="53"/>
  <c r="K413" i="53"/>
  <c r="M413" i="53"/>
  <c r="K412" i="53"/>
  <c r="K411" i="53"/>
  <c r="K410" i="53"/>
  <c r="K409" i="53"/>
  <c r="K408" i="53"/>
  <c r="K407" i="53"/>
  <c r="K406" i="53"/>
  <c r="K405" i="53"/>
  <c r="K404" i="53"/>
  <c r="K403" i="53"/>
  <c r="K402" i="53"/>
  <c r="K401" i="53"/>
  <c r="K400" i="53"/>
  <c r="K399" i="53"/>
  <c r="K398" i="53"/>
  <c r="K397" i="53"/>
  <c r="K396" i="53"/>
  <c r="K395" i="53"/>
  <c r="K394" i="53"/>
  <c r="K393" i="53"/>
  <c r="K392" i="53"/>
  <c r="K391" i="53"/>
  <c r="K390" i="53"/>
  <c r="K389" i="53"/>
  <c r="K388" i="53"/>
  <c r="K387" i="53"/>
  <c r="K386" i="53"/>
  <c r="K385" i="53"/>
  <c r="K384" i="53"/>
  <c r="K383" i="53"/>
  <c r="K382" i="53"/>
  <c r="K381" i="53"/>
  <c r="K380" i="53"/>
  <c r="K379" i="53"/>
  <c r="K378" i="53"/>
  <c r="K377" i="53"/>
  <c r="K376" i="53"/>
  <c r="K375" i="53"/>
  <c r="K374" i="53"/>
  <c r="K373" i="53"/>
  <c r="K372" i="53"/>
  <c r="K371" i="53"/>
  <c r="K370" i="53"/>
  <c r="K369" i="53"/>
  <c r="K368" i="53"/>
  <c r="K367" i="53"/>
  <c r="K366" i="53"/>
  <c r="K365" i="53"/>
  <c r="K364" i="53"/>
  <c r="K363" i="53"/>
  <c r="K362" i="53"/>
  <c r="K361" i="53"/>
  <c r="K360" i="53"/>
  <c r="K359" i="53"/>
  <c r="K358" i="53"/>
  <c r="K357" i="53"/>
  <c r="K356" i="53"/>
  <c r="K355" i="53"/>
  <c r="K354" i="53"/>
  <c r="K353" i="53"/>
  <c r="K352" i="53"/>
  <c r="K351" i="53"/>
  <c r="K350" i="53"/>
  <c r="K349" i="53"/>
  <c r="M349" i="53"/>
  <c r="K348" i="53"/>
  <c r="K347" i="53"/>
  <c r="K346" i="53"/>
  <c r="K345" i="53"/>
  <c r="K344" i="53"/>
  <c r="K343" i="53"/>
  <c r="K342" i="53"/>
  <c r="K341" i="53"/>
  <c r="K340" i="53"/>
  <c r="K339" i="53"/>
  <c r="K338" i="53"/>
  <c r="K337" i="53"/>
  <c r="K336" i="53"/>
  <c r="K335" i="53"/>
  <c r="K334" i="53"/>
  <c r="K333" i="53"/>
  <c r="K332" i="53"/>
  <c r="K331" i="53"/>
  <c r="K330" i="53"/>
  <c r="K329" i="53"/>
  <c r="K328" i="53"/>
  <c r="K327" i="53"/>
  <c r="K326" i="53"/>
  <c r="K325" i="53"/>
  <c r="K324" i="53"/>
  <c r="K323" i="53"/>
  <c r="K322" i="53"/>
  <c r="K321" i="53"/>
  <c r="K320" i="53"/>
  <c r="K319" i="53"/>
  <c r="K318" i="53"/>
  <c r="K317" i="53"/>
  <c r="K316" i="53"/>
  <c r="K315" i="53"/>
  <c r="K314" i="53"/>
  <c r="K313" i="53"/>
  <c r="K312" i="53"/>
  <c r="K311" i="53"/>
  <c r="K310" i="53"/>
  <c r="K309" i="53"/>
  <c r="K308" i="53"/>
  <c r="K307" i="53"/>
  <c r="K306" i="53"/>
  <c r="K305" i="53"/>
  <c r="K304" i="53"/>
  <c r="K303" i="53"/>
  <c r="K302" i="53"/>
  <c r="K301" i="53"/>
  <c r="K300" i="53"/>
  <c r="K299" i="53"/>
  <c r="K298" i="53"/>
  <c r="K297" i="53"/>
  <c r="K296" i="53"/>
  <c r="K295" i="53"/>
  <c r="K294" i="53"/>
  <c r="K293" i="53"/>
  <c r="K292" i="53"/>
  <c r="K291" i="53"/>
  <c r="K290" i="53"/>
  <c r="K289" i="53"/>
  <c r="K288" i="53"/>
  <c r="K287" i="53"/>
  <c r="K286" i="53"/>
  <c r="K285" i="53"/>
  <c r="M285" i="53"/>
  <c r="K284" i="53"/>
  <c r="K283" i="53"/>
  <c r="K282" i="53"/>
  <c r="K281" i="53"/>
  <c r="K280" i="53"/>
  <c r="K279" i="53"/>
  <c r="K278" i="53"/>
  <c r="K277" i="53"/>
  <c r="K276" i="53"/>
  <c r="K275" i="53"/>
  <c r="K274" i="53"/>
  <c r="K273" i="53"/>
  <c r="K272" i="53"/>
  <c r="K271" i="53"/>
  <c r="K270" i="53"/>
  <c r="K269" i="53"/>
  <c r="K268" i="53"/>
  <c r="K267" i="53"/>
  <c r="K266" i="53"/>
  <c r="K265" i="53"/>
  <c r="K264" i="53"/>
  <c r="K263" i="53"/>
  <c r="K262" i="53"/>
  <c r="K261" i="53"/>
  <c r="K260" i="53"/>
  <c r="K259" i="53"/>
  <c r="K258" i="53"/>
  <c r="K257" i="53"/>
  <c r="K256" i="53"/>
  <c r="K255" i="53"/>
  <c r="K254" i="53"/>
  <c r="K253" i="53"/>
  <c r="K252" i="53"/>
  <c r="K251" i="53"/>
  <c r="K250" i="53"/>
  <c r="K249" i="53"/>
  <c r="K248" i="53"/>
  <c r="K247" i="53"/>
  <c r="K246" i="53"/>
  <c r="K245" i="53"/>
  <c r="K244" i="53"/>
  <c r="K243" i="53"/>
  <c r="K242" i="53"/>
  <c r="K241" i="53"/>
  <c r="K240" i="53"/>
  <c r="K239" i="53"/>
  <c r="K238" i="53"/>
  <c r="K237" i="53"/>
  <c r="K236" i="53"/>
  <c r="K235" i="53"/>
  <c r="K234" i="53"/>
  <c r="K233" i="53"/>
  <c r="K232" i="53"/>
  <c r="K231" i="53"/>
  <c r="K230" i="53"/>
  <c r="K229" i="53"/>
  <c r="K228" i="53"/>
  <c r="K227" i="53"/>
  <c r="K226" i="53"/>
  <c r="K225" i="53"/>
  <c r="K224" i="53"/>
  <c r="K223" i="53"/>
  <c r="K222" i="53"/>
  <c r="K221" i="53"/>
  <c r="M221" i="53"/>
  <c r="K220" i="53"/>
  <c r="K219" i="53"/>
  <c r="K218" i="53"/>
  <c r="K217" i="53"/>
  <c r="K216" i="53"/>
  <c r="K215" i="53"/>
  <c r="K214" i="53"/>
  <c r="K213" i="53"/>
  <c r="K212" i="53"/>
  <c r="K211" i="53"/>
  <c r="K210" i="53"/>
  <c r="K209" i="53"/>
  <c r="K208" i="53"/>
  <c r="K207" i="53"/>
  <c r="K206" i="53"/>
  <c r="K205" i="53"/>
  <c r="K204" i="53"/>
  <c r="K203" i="53"/>
  <c r="K202" i="53"/>
  <c r="K201" i="53"/>
  <c r="K200" i="53"/>
  <c r="K199" i="53"/>
  <c r="K198" i="53"/>
  <c r="K197" i="53"/>
  <c r="K196" i="53"/>
  <c r="K195" i="53"/>
  <c r="K194" i="53"/>
  <c r="K193" i="53"/>
  <c r="K192" i="53"/>
  <c r="K191" i="53"/>
  <c r="K190" i="53"/>
  <c r="K189" i="53"/>
  <c r="K188" i="53"/>
  <c r="K187" i="53"/>
  <c r="K186" i="53"/>
  <c r="K185" i="53"/>
  <c r="K184" i="53"/>
  <c r="K183" i="53"/>
  <c r="K182" i="53"/>
  <c r="K181" i="53"/>
  <c r="K180" i="53"/>
  <c r="K179" i="53"/>
  <c r="K178" i="53"/>
  <c r="K177" i="53"/>
  <c r="K176" i="53"/>
  <c r="K175" i="53"/>
  <c r="K174" i="53"/>
  <c r="K173" i="53"/>
  <c r="K172" i="53"/>
  <c r="K171" i="53"/>
  <c r="K170" i="53"/>
  <c r="K169" i="53"/>
  <c r="K168" i="53"/>
  <c r="K167" i="53"/>
  <c r="K166" i="53"/>
  <c r="K165" i="53"/>
  <c r="K164" i="53"/>
  <c r="K163" i="53"/>
  <c r="K162" i="53"/>
  <c r="K161" i="53"/>
  <c r="K160" i="53"/>
  <c r="K159" i="53"/>
  <c r="K158" i="53"/>
  <c r="K157" i="53"/>
  <c r="M157" i="53"/>
  <c r="K156" i="53"/>
  <c r="K155" i="53"/>
  <c r="K154" i="53"/>
  <c r="K153" i="53"/>
  <c r="K152" i="53"/>
  <c r="K151" i="53"/>
  <c r="K150" i="53"/>
  <c r="K149" i="53"/>
  <c r="K148" i="53"/>
  <c r="K147" i="53"/>
  <c r="K146" i="53"/>
  <c r="K145" i="53"/>
  <c r="K144" i="53"/>
  <c r="K143" i="53"/>
  <c r="K142" i="53"/>
  <c r="K141" i="53"/>
  <c r="K140" i="53"/>
  <c r="K139" i="53"/>
  <c r="K138" i="53"/>
  <c r="K137" i="53"/>
  <c r="K136" i="53"/>
  <c r="K135" i="53"/>
  <c r="K134" i="53"/>
  <c r="K133" i="53"/>
  <c r="K132" i="53"/>
  <c r="K131" i="53"/>
  <c r="K130" i="53"/>
  <c r="K129" i="53"/>
  <c r="K128" i="53"/>
  <c r="K127" i="53"/>
  <c r="K126" i="53"/>
  <c r="K125" i="53"/>
  <c r="K124" i="53"/>
  <c r="K123" i="53"/>
  <c r="K122" i="53"/>
  <c r="K121" i="53"/>
  <c r="K120" i="53"/>
  <c r="K119" i="53"/>
  <c r="K118" i="53"/>
  <c r="K117" i="53"/>
  <c r="K116" i="53"/>
  <c r="K115" i="53"/>
  <c r="K114" i="53"/>
  <c r="K113" i="53"/>
  <c r="K112" i="53"/>
  <c r="K111" i="53"/>
  <c r="K110" i="53"/>
  <c r="K109" i="53"/>
  <c r="K108" i="53"/>
  <c r="K107" i="53"/>
  <c r="K106" i="53"/>
  <c r="K105" i="53"/>
  <c r="K104" i="53"/>
  <c r="K103" i="53"/>
  <c r="K102" i="53"/>
  <c r="K101" i="53"/>
  <c r="K100" i="53"/>
  <c r="K99" i="53"/>
  <c r="K98" i="53"/>
  <c r="K97" i="53"/>
  <c r="K96" i="53"/>
  <c r="K95" i="53"/>
  <c r="K94" i="53"/>
  <c r="K93" i="53"/>
  <c r="M93" i="53"/>
  <c r="K92" i="53"/>
  <c r="K91" i="53"/>
  <c r="K90" i="53"/>
  <c r="K89" i="53"/>
  <c r="K88" i="53"/>
  <c r="K87" i="53"/>
  <c r="K86" i="53"/>
  <c r="K85" i="53"/>
  <c r="K84" i="53"/>
  <c r="K83" i="53"/>
  <c r="K82" i="53"/>
  <c r="K81" i="53"/>
  <c r="K80" i="53"/>
  <c r="K79" i="53"/>
  <c r="K78" i="53"/>
  <c r="K77" i="53"/>
  <c r="K76" i="53"/>
  <c r="K75" i="53"/>
  <c r="K74" i="53"/>
  <c r="K73" i="53"/>
  <c r="K72" i="53"/>
  <c r="K71" i="53"/>
  <c r="K70" i="53"/>
  <c r="K69" i="53"/>
  <c r="K68" i="53"/>
  <c r="K67" i="53"/>
  <c r="K66" i="53"/>
  <c r="K65" i="53"/>
  <c r="K64" i="53"/>
  <c r="K63" i="53"/>
  <c r="K62" i="53"/>
  <c r="K61" i="53"/>
  <c r="K60" i="53"/>
  <c r="K59" i="53"/>
  <c r="K58" i="53"/>
  <c r="K57" i="53"/>
  <c r="K56" i="53"/>
  <c r="K55" i="53"/>
  <c r="K54" i="53"/>
  <c r="K53" i="53"/>
  <c r="K52" i="53"/>
  <c r="K51" i="53"/>
  <c r="K50" i="53"/>
  <c r="K49" i="53"/>
  <c r="K48" i="53"/>
  <c r="K47" i="53"/>
  <c r="K46" i="53"/>
  <c r="K45" i="53"/>
  <c r="K44" i="53"/>
  <c r="K43" i="53"/>
  <c r="K42" i="53"/>
  <c r="K41" i="53"/>
  <c r="K40" i="53"/>
  <c r="K39" i="53"/>
  <c r="K38" i="53"/>
  <c r="K37" i="53"/>
  <c r="K36" i="53"/>
  <c r="K35" i="53"/>
  <c r="K34" i="53"/>
  <c r="K33" i="53"/>
  <c r="K32" i="53"/>
  <c r="K31" i="53"/>
  <c r="K30" i="53"/>
  <c r="K29" i="53"/>
  <c r="M29" i="53"/>
  <c r="K28" i="53"/>
  <c r="K27" i="53"/>
  <c r="K26" i="53"/>
  <c r="K25" i="53"/>
  <c r="K24" i="53"/>
  <c r="K23" i="53"/>
  <c r="K22" i="53"/>
  <c r="K21" i="53"/>
  <c r="K20" i="53"/>
  <c r="K19" i="53"/>
  <c r="K18" i="53"/>
  <c r="K17" i="53"/>
  <c r="K16" i="53"/>
  <c r="K15" i="53"/>
  <c r="K14" i="53"/>
  <c r="K13" i="53"/>
  <c r="K12" i="53"/>
  <c r="K11" i="53"/>
  <c r="K10" i="53"/>
  <c r="K9" i="53"/>
  <c r="A81" i="52"/>
  <c r="E8" i="52"/>
  <c r="B6" i="52"/>
  <c r="B5" i="52"/>
  <c r="B4" i="52"/>
  <c r="J517" i="51"/>
  <c r="I517" i="51"/>
  <c r="H517" i="51"/>
  <c r="G517" i="51"/>
  <c r="F517" i="51"/>
  <c r="K498" i="51"/>
  <c r="K497" i="51"/>
  <c r="K496" i="51"/>
  <c r="K495" i="51"/>
  <c r="K490" i="51"/>
  <c r="K489" i="51"/>
  <c r="K488" i="51"/>
  <c r="K487" i="51"/>
  <c r="K486" i="51"/>
  <c r="K485" i="51"/>
  <c r="K484" i="51"/>
  <c r="K483" i="51"/>
  <c r="K482" i="51"/>
  <c r="K481" i="51"/>
  <c r="K480" i="51"/>
  <c r="K479" i="51"/>
  <c r="K478" i="51"/>
  <c r="K477" i="51"/>
  <c r="K476" i="51"/>
  <c r="K475" i="51"/>
  <c r="K474" i="51"/>
  <c r="K473" i="51"/>
  <c r="K472" i="51"/>
  <c r="K471" i="51"/>
  <c r="K470" i="51"/>
  <c r="K469" i="51"/>
  <c r="K468" i="51"/>
  <c r="K467" i="51"/>
  <c r="K466" i="51"/>
  <c r="K465" i="51"/>
  <c r="K464" i="51"/>
  <c r="K463" i="51"/>
  <c r="K462" i="51"/>
  <c r="K461" i="51"/>
  <c r="K460" i="51"/>
  <c r="K459" i="51"/>
  <c r="K458" i="51"/>
  <c r="K457" i="51"/>
  <c r="K456" i="51"/>
  <c r="K455" i="51"/>
  <c r="K454" i="51"/>
  <c r="K453" i="51"/>
  <c r="K452" i="51"/>
  <c r="K451" i="51"/>
  <c r="K450" i="51"/>
  <c r="K449" i="51"/>
  <c r="K448" i="51"/>
  <c r="K447" i="51"/>
  <c r="K446" i="51"/>
  <c r="K445" i="51"/>
  <c r="K444" i="51"/>
  <c r="K443" i="51"/>
  <c r="K442" i="51"/>
  <c r="K441" i="51"/>
  <c r="K440" i="51"/>
  <c r="K439" i="51"/>
  <c r="K438" i="51"/>
  <c r="K437" i="51"/>
  <c r="K436" i="51"/>
  <c r="K435" i="51"/>
  <c r="K434" i="51"/>
  <c r="K433" i="51"/>
  <c r="K432" i="51"/>
  <c r="K431" i="51"/>
  <c r="K430" i="51"/>
  <c r="K429" i="51"/>
  <c r="K428" i="51"/>
  <c r="K427" i="51"/>
  <c r="K426" i="51"/>
  <c r="K425" i="51"/>
  <c r="K424" i="51"/>
  <c r="K423" i="51"/>
  <c r="K422" i="51"/>
  <c r="K421" i="51"/>
  <c r="K420" i="51"/>
  <c r="K419" i="51"/>
  <c r="K418" i="51"/>
  <c r="K417" i="51"/>
  <c r="K416" i="51"/>
  <c r="K415" i="51"/>
  <c r="K414" i="51"/>
  <c r="K413" i="51"/>
  <c r="K412" i="51"/>
  <c r="K411" i="51"/>
  <c r="K410" i="51"/>
  <c r="K409" i="51"/>
  <c r="K408" i="51"/>
  <c r="K407" i="51"/>
  <c r="K406" i="51"/>
  <c r="K405" i="51"/>
  <c r="K404" i="51"/>
  <c r="K403" i="51"/>
  <c r="K402" i="51"/>
  <c r="K401" i="51"/>
  <c r="K400" i="51"/>
  <c r="K399" i="51"/>
  <c r="K398" i="51"/>
  <c r="K397" i="51"/>
  <c r="K396" i="51"/>
  <c r="K395" i="51"/>
  <c r="K394" i="51"/>
  <c r="K393" i="51"/>
  <c r="K392" i="51"/>
  <c r="K391" i="51"/>
  <c r="K390" i="51"/>
  <c r="K389" i="51"/>
  <c r="K388" i="51"/>
  <c r="K387" i="51"/>
  <c r="K386" i="51"/>
  <c r="K385" i="51"/>
  <c r="K384" i="51"/>
  <c r="K383" i="51"/>
  <c r="K382" i="51"/>
  <c r="K381" i="51"/>
  <c r="K380" i="51"/>
  <c r="K379" i="51"/>
  <c r="K378" i="51"/>
  <c r="K377" i="51"/>
  <c r="K376" i="51"/>
  <c r="K375" i="51"/>
  <c r="K374" i="51"/>
  <c r="K373" i="51"/>
  <c r="K372" i="51"/>
  <c r="K371" i="51"/>
  <c r="K370" i="51"/>
  <c r="K369" i="51"/>
  <c r="K368" i="51"/>
  <c r="K367" i="51"/>
  <c r="K366" i="51"/>
  <c r="K365" i="51"/>
  <c r="K364" i="51"/>
  <c r="K363" i="51"/>
  <c r="K362" i="51"/>
  <c r="K361" i="51"/>
  <c r="K360" i="51"/>
  <c r="K359" i="51"/>
  <c r="K358" i="51"/>
  <c r="K357" i="51"/>
  <c r="K356" i="51"/>
  <c r="K355" i="51"/>
  <c r="K354" i="51"/>
  <c r="K353" i="51"/>
  <c r="K352" i="51"/>
  <c r="K351" i="51"/>
  <c r="K350" i="51"/>
  <c r="K349" i="51"/>
  <c r="K348" i="51"/>
  <c r="K347" i="51"/>
  <c r="K346" i="51"/>
  <c r="K345" i="51"/>
  <c r="K344" i="51"/>
  <c r="K343" i="51"/>
  <c r="K342" i="51"/>
  <c r="K341" i="51"/>
  <c r="K340" i="51"/>
  <c r="K339" i="51"/>
  <c r="K338" i="51"/>
  <c r="K337" i="51"/>
  <c r="K336" i="51"/>
  <c r="K335" i="51"/>
  <c r="K334" i="51"/>
  <c r="K333" i="51"/>
  <c r="K332" i="51"/>
  <c r="K331" i="51"/>
  <c r="K330" i="51"/>
  <c r="K329" i="51"/>
  <c r="K328" i="51"/>
  <c r="K327" i="51"/>
  <c r="K326" i="51"/>
  <c r="K325" i="51"/>
  <c r="K324" i="51"/>
  <c r="K323" i="51"/>
  <c r="K322" i="51"/>
  <c r="K321" i="51"/>
  <c r="K320" i="51"/>
  <c r="K319" i="51"/>
  <c r="K318" i="51"/>
  <c r="K317" i="51"/>
  <c r="K316" i="51"/>
  <c r="K315" i="51"/>
  <c r="K314" i="51"/>
  <c r="K313" i="51"/>
  <c r="K312" i="51"/>
  <c r="K311" i="51"/>
  <c r="K310" i="51"/>
  <c r="K309" i="51"/>
  <c r="K308" i="51"/>
  <c r="K307" i="51"/>
  <c r="K306" i="51"/>
  <c r="K305" i="51"/>
  <c r="K304" i="51"/>
  <c r="K303" i="51"/>
  <c r="K302" i="51"/>
  <c r="K301" i="51"/>
  <c r="K300" i="51"/>
  <c r="K299" i="51"/>
  <c r="K298" i="51"/>
  <c r="K297" i="51"/>
  <c r="K296" i="51"/>
  <c r="K295" i="51"/>
  <c r="K294" i="51"/>
  <c r="K293" i="51"/>
  <c r="K292" i="51"/>
  <c r="K291" i="51"/>
  <c r="K290" i="51"/>
  <c r="K289" i="51"/>
  <c r="K288" i="51"/>
  <c r="K287" i="51"/>
  <c r="K286" i="51"/>
  <c r="K285" i="51"/>
  <c r="K284" i="51"/>
  <c r="K283" i="51"/>
  <c r="K282" i="51"/>
  <c r="K281" i="51"/>
  <c r="K280" i="51"/>
  <c r="K279" i="51"/>
  <c r="K278" i="51"/>
  <c r="K277" i="51"/>
  <c r="K276" i="51"/>
  <c r="K275" i="51"/>
  <c r="K274" i="51"/>
  <c r="K273" i="51"/>
  <c r="K272" i="51"/>
  <c r="K271" i="51"/>
  <c r="K270" i="51"/>
  <c r="K269" i="51"/>
  <c r="K268" i="51"/>
  <c r="K267" i="51"/>
  <c r="K266" i="51"/>
  <c r="K265" i="51"/>
  <c r="K264" i="51"/>
  <c r="K263" i="51"/>
  <c r="K262" i="51"/>
  <c r="K261" i="51"/>
  <c r="K260" i="51"/>
  <c r="K259" i="51"/>
  <c r="K258" i="51"/>
  <c r="K257" i="51"/>
  <c r="K256" i="51"/>
  <c r="K255" i="51"/>
  <c r="K254" i="51"/>
  <c r="K253" i="51"/>
  <c r="K252" i="51"/>
  <c r="K251" i="51"/>
  <c r="K250" i="51"/>
  <c r="K249" i="51"/>
  <c r="K248" i="51"/>
  <c r="K247" i="51"/>
  <c r="K246" i="51"/>
  <c r="K245" i="51"/>
  <c r="K244" i="51"/>
  <c r="K243" i="51"/>
  <c r="K242" i="51"/>
  <c r="K241" i="51"/>
  <c r="K240" i="51"/>
  <c r="K239" i="51"/>
  <c r="K238" i="51"/>
  <c r="K237" i="51"/>
  <c r="K236" i="51"/>
  <c r="K235" i="51"/>
  <c r="K234" i="51"/>
  <c r="K233" i="51"/>
  <c r="K232" i="51"/>
  <c r="K231" i="51"/>
  <c r="K230" i="51"/>
  <c r="K229" i="51"/>
  <c r="K228" i="51"/>
  <c r="K227" i="51"/>
  <c r="K226" i="51"/>
  <c r="K225" i="51"/>
  <c r="K224" i="51"/>
  <c r="K223" i="51"/>
  <c r="K222" i="51"/>
  <c r="K221" i="51"/>
  <c r="K220" i="51"/>
  <c r="K219" i="51"/>
  <c r="K218" i="51"/>
  <c r="K217" i="51"/>
  <c r="K216" i="51"/>
  <c r="K215" i="51"/>
  <c r="K214" i="51"/>
  <c r="K213" i="51"/>
  <c r="K212" i="51"/>
  <c r="K211" i="51"/>
  <c r="K210" i="51"/>
  <c r="K209" i="51"/>
  <c r="K208" i="51"/>
  <c r="K207" i="51"/>
  <c r="K206" i="51"/>
  <c r="K205" i="51"/>
  <c r="K204" i="51"/>
  <c r="K203" i="51"/>
  <c r="K202" i="51"/>
  <c r="K201" i="51"/>
  <c r="K200" i="51"/>
  <c r="K199" i="51"/>
  <c r="K198" i="51"/>
  <c r="K197" i="51"/>
  <c r="K196" i="51"/>
  <c r="K195" i="51"/>
  <c r="K194" i="51"/>
  <c r="K193" i="51"/>
  <c r="K192" i="51"/>
  <c r="K191" i="51"/>
  <c r="K190" i="51"/>
  <c r="K189" i="51"/>
  <c r="K188" i="51"/>
  <c r="K187" i="51"/>
  <c r="K186" i="51"/>
  <c r="K185" i="51"/>
  <c r="K184" i="51"/>
  <c r="K183" i="51"/>
  <c r="K182" i="51"/>
  <c r="K181" i="51"/>
  <c r="K180" i="51"/>
  <c r="K179" i="51"/>
  <c r="K178" i="51"/>
  <c r="K177" i="51"/>
  <c r="K176" i="51"/>
  <c r="K175" i="51"/>
  <c r="K174" i="51"/>
  <c r="K173" i="51"/>
  <c r="K172" i="51"/>
  <c r="K171" i="51"/>
  <c r="K170" i="51"/>
  <c r="K169" i="51"/>
  <c r="K168" i="51"/>
  <c r="K167" i="51"/>
  <c r="K166" i="51"/>
  <c r="K165" i="51"/>
  <c r="K164" i="51"/>
  <c r="K163" i="51"/>
  <c r="K162" i="51"/>
  <c r="K161" i="51"/>
  <c r="K160" i="51"/>
  <c r="K159" i="51"/>
  <c r="K158" i="51"/>
  <c r="K157" i="51"/>
  <c r="K156" i="51"/>
  <c r="K155" i="51"/>
  <c r="K154" i="51"/>
  <c r="K153" i="51"/>
  <c r="K152" i="51"/>
  <c r="K151" i="51"/>
  <c r="K150" i="51"/>
  <c r="K149" i="51"/>
  <c r="K148" i="51"/>
  <c r="K147" i="51"/>
  <c r="K146" i="51"/>
  <c r="K145" i="51"/>
  <c r="K144" i="51"/>
  <c r="K143" i="51"/>
  <c r="K142" i="51"/>
  <c r="K141" i="51"/>
  <c r="K140" i="51"/>
  <c r="K139" i="51"/>
  <c r="K138" i="51"/>
  <c r="K137" i="51"/>
  <c r="K136" i="51"/>
  <c r="K135" i="51"/>
  <c r="K134" i="51"/>
  <c r="K133" i="51"/>
  <c r="K132" i="51"/>
  <c r="K131" i="51"/>
  <c r="K130" i="51"/>
  <c r="K129" i="51"/>
  <c r="K128" i="51"/>
  <c r="K127" i="51"/>
  <c r="K126" i="51"/>
  <c r="K125" i="51"/>
  <c r="K124" i="51"/>
  <c r="K123" i="51"/>
  <c r="K122" i="51"/>
  <c r="K121" i="51"/>
  <c r="K120" i="51"/>
  <c r="K119" i="51"/>
  <c r="K118" i="51"/>
  <c r="K117" i="51"/>
  <c r="K116" i="51"/>
  <c r="K115" i="51"/>
  <c r="K114" i="51"/>
  <c r="K113" i="51"/>
  <c r="K112" i="51"/>
  <c r="K111" i="51"/>
  <c r="K110" i="51"/>
  <c r="K109" i="51"/>
  <c r="K108" i="51"/>
  <c r="K107" i="51"/>
  <c r="K106" i="51"/>
  <c r="K105" i="51"/>
  <c r="K104" i="51"/>
  <c r="K103" i="51"/>
  <c r="K102" i="51"/>
  <c r="K101" i="51"/>
  <c r="K100" i="51"/>
  <c r="K99" i="51"/>
  <c r="K98" i="51"/>
  <c r="K97" i="51"/>
  <c r="K96" i="51"/>
  <c r="K95" i="51"/>
  <c r="K94" i="51"/>
  <c r="K93" i="51"/>
  <c r="K92" i="51"/>
  <c r="K91" i="51"/>
  <c r="K90" i="51"/>
  <c r="K89" i="51"/>
  <c r="K88" i="51"/>
  <c r="K87" i="51"/>
  <c r="K86" i="51"/>
  <c r="K85" i="51"/>
  <c r="K84" i="51"/>
  <c r="K83" i="51"/>
  <c r="K82" i="51"/>
  <c r="K81" i="51"/>
  <c r="K80" i="51"/>
  <c r="K79" i="51"/>
  <c r="K78" i="51"/>
  <c r="K77" i="51"/>
  <c r="K76" i="51"/>
  <c r="K75" i="51"/>
  <c r="K74" i="51"/>
  <c r="K73" i="51"/>
  <c r="K72" i="51"/>
  <c r="K71" i="51"/>
  <c r="K70" i="51"/>
  <c r="K69" i="51"/>
  <c r="K68" i="51"/>
  <c r="K67" i="51"/>
  <c r="K66" i="51"/>
  <c r="K65" i="51"/>
  <c r="K64" i="51"/>
  <c r="K63" i="51"/>
  <c r="K62" i="51"/>
  <c r="K61" i="51"/>
  <c r="K60" i="51"/>
  <c r="K59" i="51"/>
  <c r="K58" i="51"/>
  <c r="K57" i="51"/>
  <c r="K56" i="51"/>
  <c r="K55" i="51"/>
  <c r="K54" i="51"/>
  <c r="K53" i="51"/>
  <c r="K52" i="51"/>
  <c r="K51" i="51"/>
  <c r="K50" i="51"/>
  <c r="K49" i="51"/>
  <c r="K48" i="51"/>
  <c r="K47" i="51"/>
  <c r="K46" i="51"/>
  <c r="K45" i="51"/>
  <c r="K44" i="51"/>
  <c r="K43" i="51"/>
  <c r="K42" i="51"/>
  <c r="K41" i="51"/>
  <c r="K40" i="51"/>
  <c r="K39" i="51"/>
  <c r="K38" i="51"/>
  <c r="K37" i="51"/>
  <c r="K36" i="51"/>
  <c r="K35" i="51"/>
  <c r="K34" i="51"/>
  <c r="K33" i="51"/>
  <c r="K32" i="51"/>
  <c r="K31" i="51"/>
  <c r="K30" i="51"/>
  <c r="K29" i="51"/>
  <c r="K28" i="51"/>
  <c r="K27" i="51"/>
  <c r="K26" i="51"/>
  <c r="K25" i="51"/>
  <c r="K24" i="51"/>
  <c r="K23" i="51"/>
  <c r="K22" i="51"/>
  <c r="K21" i="51"/>
  <c r="K20" i="51"/>
  <c r="K19" i="51"/>
  <c r="K18" i="51"/>
  <c r="K17" i="51"/>
  <c r="K16" i="51"/>
  <c r="K15" i="51"/>
  <c r="K14" i="51"/>
  <c r="K13" i="51"/>
  <c r="K12" i="51"/>
  <c r="K11" i="51"/>
  <c r="K10" i="51"/>
  <c r="K9" i="51"/>
  <c r="A81" i="50"/>
  <c r="E8" i="50"/>
  <c r="B6" i="50"/>
  <c r="B5" i="50"/>
  <c r="B4" i="50"/>
  <c r="J517" i="49"/>
  <c r="I517" i="49"/>
  <c r="H517" i="49"/>
  <c r="G517" i="49"/>
  <c r="F517" i="49"/>
  <c r="K517" i="49"/>
  <c r="K498" i="49"/>
  <c r="K497" i="49"/>
  <c r="K496" i="49"/>
  <c r="M496" i="49"/>
  <c r="K495" i="49"/>
  <c r="K490" i="49"/>
  <c r="K489" i="49"/>
  <c r="K488" i="49"/>
  <c r="M488" i="49"/>
  <c r="K487" i="49"/>
  <c r="K486" i="49"/>
  <c r="K485" i="49"/>
  <c r="K484" i="49"/>
  <c r="M484" i="49"/>
  <c r="K483" i="49"/>
  <c r="K482" i="49"/>
  <c r="K481" i="49"/>
  <c r="K480" i="49"/>
  <c r="M480" i="49"/>
  <c r="K479" i="49"/>
  <c r="K478" i="49"/>
  <c r="K477" i="49"/>
  <c r="K476" i="49"/>
  <c r="M476" i="49"/>
  <c r="K475" i="49"/>
  <c r="K474" i="49"/>
  <c r="K473" i="49"/>
  <c r="K472" i="49"/>
  <c r="M472" i="49"/>
  <c r="K471" i="49"/>
  <c r="K470" i="49"/>
  <c r="K469" i="49"/>
  <c r="K468" i="49"/>
  <c r="M468" i="49"/>
  <c r="K467" i="49"/>
  <c r="K466" i="49"/>
  <c r="K465" i="49"/>
  <c r="K464" i="49"/>
  <c r="M464" i="49"/>
  <c r="K463" i="49"/>
  <c r="K462" i="49"/>
  <c r="K461" i="49"/>
  <c r="K460" i="49"/>
  <c r="M460" i="49"/>
  <c r="K459" i="49"/>
  <c r="K458" i="49"/>
  <c r="K457" i="49"/>
  <c r="K456" i="49"/>
  <c r="M456" i="49"/>
  <c r="K455" i="49"/>
  <c r="K454" i="49"/>
  <c r="K453" i="49"/>
  <c r="K452" i="49"/>
  <c r="M452" i="49"/>
  <c r="K451" i="49"/>
  <c r="K450" i="49"/>
  <c r="K449" i="49"/>
  <c r="K448" i="49"/>
  <c r="M448" i="49"/>
  <c r="K447" i="49"/>
  <c r="K446" i="49"/>
  <c r="K445" i="49"/>
  <c r="K444" i="49"/>
  <c r="M444" i="49"/>
  <c r="K443" i="49"/>
  <c r="K442" i="49"/>
  <c r="K441" i="49"/>
  <c r="K440" i="49"/>
  <c r="M440" i="49"/>
  <c r="K439" i="49"/>
  <c r="K438" i="49"/>
  <c r="K437" i="49"/>
  <c r="K436" i="49"/>
  <c r="M436" i="49"/>
  <c r="K435" i="49"/>
  <c r="K434" i="49"/>
  <c r="K433" i="49"/>
  <c r="K432" i="49"/>
  <c r="M432" i="49"/>
  <c r="K431" i="49"/>
  <c r="K430" i="49"/>
  <c r="K429" i="49"/>
  <c r="K428" i="49"/>
  <c r="M428" i="49"/>
  <c r="K427" i="49"/>
  <c r="K426" i="49"/>
  <c r="K425" i="49"/>
  <c r="K424" i="49"/>
  <c r="M424" i="49"/>
  <c r="K423" i="49"/>
  <c r="K422" i="49"/>
  <c r="K421" i="49"/>
  <c r="K420" i="49"/>
  <c r="M420" i="49"/>
  <c r="K419" i="49"/>
  <c r="K418" i="49"/>
  <c r="K417" i="49"/>
  <c r="K416" i="49"/>
  <c r="M416" i="49"/>
  <c r="K415" i="49"/>
  <c r="K414" i="49"/>
  <c r="K413" i="49"/>
  <c r="K412" i="49"/>
  <c r="M412" i="49"/>
  <c r="K411" i="49"/>
  <c r="K410" i="49"/>
  <c r="K409" i="49"/>
  <c r="K408" i="49"/>
  <c r="M408" i="49"/>
  <c r="K407" i="49"/>
  <c r="K406" i="49"/>
  <c r="K405" i="49"/>
  <c r="K404" i="49"/>
  <c r="M404" i="49"/>
  <c r="K403" i="49"/>
  <c r="K402" i="49"/>
  <c r="K401" i="49"/>
  <c r="K400" i="49"/>
  <c r="M400" i="49"/>
  <c r="K399" i="49"/>
  <c r="K398" i="49"/>
  <c r="K397" i="49"/>
  <c r="K396" i="49"/>
  <c r="M396" i="49"/>
  <c r="K395" i="49"/>
  <c r="K394" i="49"/>
  <c r="K393" i="49"/>
  <c r="K392" i="49"/>
  <c r="M392" i="49"/>
  <c r="K391" i="49"/>
  <c r="K390" i="49"/>
  <c r="K389" i="49"/>
  <c r="K388" i="49"/>
  <c r="M388" i="49"/>
  <c r="K387" i="49"/>
  <c r="K386" i="49"/>
  <c r="K385" i="49"/>
  <c r="K384" i="49"/>
  <c r="M384" i="49"/>
  <c r="K383" i="49"/>
  <c r="K382" i="49"/>
  <c r="K381" i="49"/>
  <c r="K380" i="49"/>
  <c r="M380" i="49"/>
  <c r="K379" i="49"/>
  <c r="K378" i="49"/>
  <c r="K377" i="49"/>
  <c r="K376" i="49"/>
  <c r="M376" i="49"/>
  <c r="K375" i="49"/>
  <c r="K374" i="49"/>
  <c r="K373" i="49"/>
  <c r="K372" i="49"/>
  <c r="M372" i="49"/>
  <c r="K371" i="49"/>
  <c r="K370" i="49"/>
  <c r="K369" i="49"/>
  <c r="K368" i="49"/>
  <c r="M368" i="49"/>
  <c r="K367" i="49"/>
  <c r="K366" i="49"/>
  <c r="K365" i="49"/>
  <c r="K364" i="49"/>
  <c r="M364" i="49"/>
  <c r="K363" i="49"/>
  <c r="K362" i="49"/>
  <c r="K361" i="49"/>
  <c r="K360" i="49"/>
  <c r="M360" i="49"/>
  <c r="K359" i="49"/>
  <c r="K358" i="49"/>
  <c r="K357" i="49"/>
  <c r="K356" i="49"/>
  <c r="M356" i="49"/>
  <c r="K355" i="49"/>
  <c r="K354" i="49"/>
  <c r="K353" i="49"/>
  <c r="K352" i="49"/>
  <c r="M352" i="49"/>
  <c r="K351" i="49"/>
  <c r="K350" i="49"/>
  <c r="K349" i="49"/>
  <c r="K348" i="49"/>
  <c r="M348" i="49"/>
  <c r="K347" i="49"/>
  <c r="K346" i="49"/>
  <c r="K345" i="49"/>
  <c r="K344" i="49"/>
  <c r="M344" i="49"/>
  <c r="K343" i="49"/>
  <c r="K342" i="49"/>
  <c r="K341" i="49"/>
  <c r="K340" i="49"/>
  <c r="M340" i="49"/>
  <c r="K339" i="49"/>
  <c r="K338" i="49"/>
  <c r="K337" i="49"/>
  <c r="K336" i="49"/>
  <c r="M336" i="49"/>
  <c r="K335" i="49"/>
  <c r="K334" i="49"/>
  <c r="K333" i="49"/>
  <c r="K332" i="49"/>
  <c r="M332" i="49"/>
  <c r="K331" i="49"/>
  <c r="K330" i="49"/>
  <c r="K329" i="49"/>
  <c r="K328" i="49"/>
  <c r="M328" i="49"/>
  <c r="K327" i="49"/>
  <c r="K326" i="49"/>
  <c r="K325" i="49"/>
  <c r="K324" i="49"/>
  <c r="M324" i="49"/>
  <c r="K323" i="49"/>
  <c r="K322" i="49"/>
  <c r="K321" i="49"/>
  <c r="K320" i="49"/>
  <c r="M320" i="49"/>
  <c r="K319" i="49"/>
  <c r="K318" i="49"/>
  <c r="K317" i="49"/>
  <c r="K316" i="49"/>
  <c r="M316" i="49"/>
  <c r="K315" i="49"/>
  <c r="K314" i="49"/>
  <c r="K313" i="49"/>
  <c r="K312" i="49"/>
  <c r="M312" i="49"/>
  <c r="K311" i="49"/>
  <c r="K310" i="49"/>
  <c r="K309" i="49"/>
  <c r="K308" i="49"/>
  <c r="M308" i="49"/>
  <c r="K307" i="49"/>
  <c r="K306" i="49"/>
  <c r="K305" i="49"/>
  <c r="K304" i="49"/>
  <c r="M304" i="49"/>
  <c r="K303" i="49"/>
  <c r="K302" i="49"/>
  <c r="K301" i="49"/>
  <c r="K300" i="49"/>
  <c r="M300" i="49"/>
  <c r="K299" i="49"/>
  <c r="K298" i="49"/>
  <c r="K297" i="49"/>
  <c r="K296" i="49"/>
  <c r="M296" i="49"/>
  <c r="K295" i="49"/>
  <c r="K294" i="49"/>
  <c r="K293" i="49"/>
  <c r="K292" i="49"/>
  <c r="M292" i="49"/>
  <c r="K291" i="49"/>
  <c r="K290" i="49"/>
  <c r="K289" i="49"/>
  <c r="K288" i="49"/>
  <c r="M288" i="49"/>
  <c r="K287" i="49"/>
  <c r="K286" i="49"/>
  <c r="K285" i="49"/>
  <c r="K284" i="49"/>
  <c r="M284" i="49"/>
  <c r="K283" i="49"/>
  <c r="K282" i="49"/>
  <c r="K281" i="49"/>
  <c r="K280" i="49"/>
  <c r="M280" i="49"/>
  <c r="K279" i="49"/>
  <c r="K278" i="49"/>
  <c r="K277" i="49"/>
  <c r="K276" i="49"/>
  <c r="M276" i="49"/>
  <c r="K275" i="49"/>
  <c r="K274" i="49"/>
  <c r="K273" i="49"/>
  <c r="K272" i="49"/>
  <c r="M272" i="49"/>
  <c r="K271" i="49"/>
  <c r="K270" i="49"/>
  <c r="K269" i="49"/>
  <c r="K268" i="49"/>
  <c r="M268" i="49"/>
  <c r="K267" i="49"/>
  <c r="K266" i="49"/>
  <c r="K265" i="49"/>
  <c r="K264" i="49"/>
  <c r="M264" i="49"/>
  <c r="K263" i="49"/>
  <c r="K262" i="49"/>
  <c r="K261" i="49"/>
  <c r="K260" i="49"/>
  <c r="M260" i="49"/>
  <c r="K259" i="49"/>
  <c r="K258" i="49"/>
  <c r="K257" i="49"/>
  <c r="K256" i="49"/>
  <c r="M256" i="49"/>
  <c r="K255" i="49"/>
  <c r="K254" i="49"/>
  <c r="K253" i="49"/>
  <c r="K252" i="49"/>
  <c r="M252" i="49"/>
  <c r="K251" i="49"/>
  <c r="K250" i="49"/>
  <c r="K249" i="49"/>
  <c r="K248" i="49"/>
  <c r="M248" i="49"/>
  <c r="K247" i="49"/>
  <c r="K246" i="49"/>
  <c r="K245" i="49"/>
  <c r="K244" i="49"/>
  <c r="M244" i="49"/>
  <c r="K243" i="49"/>
  <c r="K242" i="49"/>
  <c r="K241" i="49"/>
  <c r="K240" i="49"/>
  <c r="M240" i="49"/>
  <c r="K239" i="49"/>
  <c r="K238" i="49"/>
  <c r="K237" i="49"/>
  <c r="K236" i="49"/>
  <c r="M236" i="49"/>
  <c r="K235" i="49"/>
  <c r="K234" i="49"/>
  <c r="K233" i="49"/>
  <c r="K232" i="49"/>
  <c r="M232" i="49"/>
  <c r="K231" i="49"/>
  <c r="K230" i="49"/>
  <c r="K229" i="49"/>
  <c r="K228" i="49"/>
  <c r="M228" i="49"/>
  <c r="K227" i="49"/>
  <c r="K226" i="49"/>
  <c r="K225" i="49"/>
  <c r="K224" i="49"/>
  <c r="M224" i="49"/>
  <c r="K223" i="49"/>
  <c r="K222" i="49"/>
  <c r="K221" i="49"/>
  <c r="K220" i="49"/>
  <c r="M220" i="49"/>
  <c r="K219" i="49"/>
  <c r="K218" i="49"/>
  <c r="K217" i="49"/>
  <c r="K216" i="49"/>
  <c r="M216" i="49"/>
  <c r="K215" i="49"/>
  <c r="K214" i="49"/>
  <c r="K213" i="49"/>
  <c r="K212" i="49"/>
  <c r="M212" i="49"/>
  <c r="K211" i="49"/>
  <c r="K210" i="49"/>
  <c r="K209" i="49"/>
  <c r="K208" i="49"/>
  <c r="M208" i="49"/>
  <c r="K207" i="49"/>
  <c r="K206" i="49"/>
  <c r="K205" i="49"/>
  <c r="K204" i="49"/>
  <c r="M204" i="49"/>
  <c r="K203" i="49"/>
  <c r="K202" i="49"/>
  <c r="K201" i="49"/>
  <c r="K200" i="49"/>
  <c r="M200" i="49"/>
  <c r="K199" i="49"/>
  <c r="K198" i="49"/>
  <c r="K197" i="49"/>
  <c r="K196" i="49"/>
  <c r="M196" i="49"/>
  <c r="K195" i="49"/>
  <c r="K194" i="49"/>
  <c r="K193" i="49"/>
  <c r="K192" i="49"/>
  <c r="M192" i="49"/>
  <c r="K191" i="49"/>
  <c r="K190" i="49"/>
  <c r="K189" i="49"/>
  <c r="K188" i="49"/>
  <c r="M188" i="49"/>
  <c r="K187" i="49"/>
  <c r="K186" i="49"/>
  <c r="K185" i="49"/>
  <c r="K184" i="49"/>
  <c r="M184" i="49"/>
  <c r="K183" i="49"/>
  <c r="K182" i="49"/>
  <c r="K181" i="49"/>
  <c r="K180" i="49"/>
  <c r="M180" i="49"/>
  <c r="K179" i="49"/>
  <c r="K178" i="49"/>
  <c r="K177" i="49"/>
  <c r="K176" i="49"/>
  <c r="M176" i="49"/>
  <c r="K175" i="49"/>
  <c r="K174" i="49"/>
  <c r="K173" i="49"/>
  <c r="K172" i="49"/>
  <c r="M172" i="49"/>
  <c r="K171" i="49"/>
  <c r="K170" i="49"/>
  <c r="K169" i="49"/>
  <c r="K168" i="49"/>
  <c r="M168" i="49"/>
  <c r="K167" i="49"/>
  <c r="K166" i="49"/>
  <c r="K165" i="49"/>
  <c r="K164" i="49"/>
  <c r="M164" i="49"/>
  <c r="K163" i="49"/>
  <c r="K162" i="49"/>
  <c r="K161" i="49"/>
  <c r="K160" i="49"/>
  <c r="M160" i="49"/>
  <c r="K159" i="49"/>
  <c r="K158" i="49"/>
  <c r="K157" i="49"/>
  <c r="K156" i="49"/>
  <c r="M156" i="49"/>
  <c r="K155" i="49"/>
  <c r="K154" i="49"/>
  <c r="K153" i="49"/>
  <c r="K152" i="49"/>
  <c r="M152" i="49"/>
  <c r="K151" i="49"/>
  <c r="K150" i="49"/>
  <c r="K149" i="49"/>
  <c r="K148" i="49"/>
  <c r="M148" i="49"/>
  <c r="K147" i="49"/>
  <c r="K146" i="49"/>
  <c r="K145" i="49"/>
  <c r="K144" i="49"/>
  <c r="M144" i="49"/>
  <c r="K143" i="49"/>
  <c r="K142" i="49"/>
  <c r="K141" i="49"/>
  <c r="K140" i="49"/>
  <c r="M140" i="49"/>
  <c r="K139" i="49"/>
  <c r="K138" i="49"/>
  <c r="K137" i="49"/>
  <c r="K136" i="49"/>
  <c r="M136" i="49"/>
  <c r="K135" i="49"/>
  <c r="K134" i="49"/>
  <c r="K133" i="49"/>
  <c r="K132" i="49"/>
  <c r="M132" i="49"/>
  <c r="K131" i="49"/>
  <c r="K130" i="49"/>
  <c r="K129" i="49"/>
  <c r="K128" i="49"/>
  <c r="M128" i="49"/>
  <c r="K127" i="49"/>
  <c r="K126" i="49"/>
  <c r="K125" i="49"/>
  <c r="K124" i="49"/>
  <c r="M124" i="49"/>
  <c r="K123" i="49"/>
  <c r="K122" i="49"/>
  <c r="K121" i="49"/>
  <c r="K120" i="49"/>
  <c r="M120" i="49"/>
  <c r="K119" i="49"/>
  <c r="K118" i="49"/>
  <c r="K117" i="49"/>
  <c r="K116" i="49"/>
  <c r="M116" i="49"/>
  <c r="K115" i="49"/>
  <c r="K114" i="49"/>
  <c r="K113" i="49"/>
  <c r="K112" i="49"/>
  <c r="M112" i="49"/>
  <c r="K111" i="49"/>
  <c r="K110" i="49"/>
  <c r="K109" i="49"/>
  <c r="K108" i="49"/>
  <c r="M108" i="49"/>
  <c r="K107" i="49"/>
  <c r="K106" i="49"/>
  <c r="K105" i="49"/>
  <c r="K104" i="49"/>
  <c r="M104" i="49"/>
  <c r="K103" i="49"/>
  <c r="K102" i="49"/>
  <c r="K101" i="49"/>
  <c r="K100" i="49"/>
  <c r="M100" i="49"/>
  <c r="K99" i="49"/>
  <c r="K98" i="49"/>
  <c r="K97" i="49"/>
  <c r="K96" i="49"/>
  <c r="M96" i="49"/>
  <c r="K95" i="49"/>
  <c r="K94" i="49"/>
  <c r="K93" i="49"/>
  <c r="K92" i="49"/>
  <c r="M92" i="49"/>
  <c r="K91" i="49"/>
  <c r="K90" i="49"/>
  <c r="K89" i="49"/>
  <c r="K88" i="49"/>
  <c r="M88" i="49"/>
  <c r="K87" i="49"/>
  <c r="K86" i="49"/>
  <c r="K85" i="49"/>
  <c r="K84" i="49"/>
  <c r="M84" i="49"/>
  <c r="K83" i="49"/>
  <c r="K82" i="49"/>
  <c r="K81" i="49"/>
  <c r="K80" i="49"/>
  <c r="M80" i="49"/>
  <c r="K79" i="49"/>
  <c r="K78" i="49"/>
  <c r="K77" i="49"/>
  <c r="K76" i="49"/>
  <c r="M76" i="49"/>
  <c r="K75" i="49"/>
  <c r="K74" i="49"/>
  <c r="K73" i="49"/>
  <c r="K72" i="49"/>
  <c r="M72" i="49"/>
  <c r="K71" i="49"/>
  <c r="K70" i="49"/>
  <c r="K69" i="49"/>
  <c r="K68" i="49"/>
  <c r="M68" i="49"/>
  <c r="K67" i="49"/>
  <c r="K66" i="49"/>
  <c r="K65" i="49"/>
  <c r="K64" i="49"/>
  <c r="M64" i="49"/>
  <c r="K63" i="49"/>
  <c r="K62" i="49"/>
  <c r="K61" i="49"/>
  <c r="K60" i="49"/>
  <c r="M60" i="49"/>
  <c r="K59" i="49"/>
  <c r="K58" i="49"/>
  <c r="K57" i="49"/>
  <c r="K56" i="49"/>
  <c r="M56" i="49"/>
  <c r="K55" i="49"/>
  <c r="K54" i="49"/>
  <c r="K53" i="49"/>
  <c r="K52" i="49"/>
  <c r="M52" i="49"/>
  <c r="K51" i="49"/>
  <c r="K50" i="49"/>
  <c r="K49" i="49"/>
  <c r="K48" i="49"/>
  <c r="M48" i="49"/>
  <c r="K47" i="49"/>
  <c r="K46" i="49"/>
  <c r="K45" i="49"/>
  <c r="K44" i="49"/>
  <c r="M44" i="49"/>
  <c r="K43" i="49"/>
  <c r="K42" i="49"/>
  <c r="K41" i="49"/>
  <c r="K40" i="49"/>
  <c r="M40" i="49"/>
  <c r="K39" i="49"/>
  <c r="K38" i="49"/>
  <c r="K37" i="49"/>
  <c r="K36" i="49"/>
  <c r="M36" i="49"/>
  <c r="K35" i="49"/>
  <c r="K34" i="49"/>
  <c r="K33" i="49"/>
  <c r="K32" i="49"/>
  <c r="M32" i="49"/>
  <c r="K31" i="49"/>
  <c r="K30" i="49"/>
  <c r="K29" i="49"/>
  <c r="K28" i="49"/>
  <c r="M28" i="49"/>
  <c r="K27" i="49"/>
  <c r="K26" i="49"/>
  <c r="K25" i="49"/>
  <c r="K24" i="49"/>
  <c r="M24" i="49"/>
  <c r="K23" i="49"/>
  <c r="K22" i="49"/>
  <c r="K21" i="49"/>
  <c r="K20" i="49"/>
  <c r="M20" i="49"/>
  <c r="K19" i="49"/>
  <c r="K18" i="49"/>
  <c r="K17" i="49"/>
  <c r="K16" i="49"/>
  <c r="M16" i="49"/>
  <c r="K15" i="49"/>
  <c r="K14" i="49"/>
  <c r="K13" i="49"/>
  <c r="K12" i="49"/>
  <c r="M12" i="49"/>
  <c r="K11" i="49"/>
  <c r="K10" i="49"/>
  <c r="K9" i="49"/>
  <c r="A81" i="48"/>
  <c r="E8" i="48"/>
  <c r="B6" i="48"/>
  <c r="B5" i="48"/>
  <c r="B4" i="48"/>
  <c r="J517" i="47"/>
  <c r="I517" i="47"/>
  <c r="H517" i="47"/>
  <c r="G517" i="47"/>
  <c r="F517" i="47"/>
  <c r="K498" i="47"/>
  <c r="K497" i="47"/>
  <c r="M497" i="47"/>
  <c r="K496" i="47"/>
  <c r="M496" i="47"/>
  <c r="K495" i="47"/>
  <c r="K490" i="47"/>
  <c r="K489" i="47"/>
  <c r="M489" i="47"/>
  <c r="K488" i="47"/>
  <c r="M488" i="47"/>
  <c r="K487" i="47"/>
  <c r="K486" i="47"/>
  <c r="K485" i="47"/>
  <c r="M485" i="47"/>
  <c r="K484" i="47"/>
  <c r="M484" i="47"/>
  <c r="K483" i="47"/>
  <c r="K482" i="47"/>
  <c r="K481" i="47"/>
  <c r="M481" i="47"/>
  <c r="K480" i="47"/>
  <c r="M480" i="47"/>
  <c r="K479" i="47"/>
  <c r="M479" i="47"/>
  <c r="K478" i="47"/>
  <c r="K477" i="47"/>
  <c r="M477" i="47"/>
  <c r="K476" i="47"/>
  <c r="M476" i="47"/>
  <c r="K475" i="47"/>
  <c r="K474" i="47"/>
  <c r="K473" i="47"/>
  <c r="M473" i="47"/>
  <c r="K472" i="47"/>
  <c r="M472" i="47"/>
  <c r="K471" i="47"/>
  <c r="K470" i="47"/>
  <c r="K469" i="47"/>
  <c r="M469" i="47"/>
  <c r="K468" i="47"/>
  <c r="M468" i="47"/>
  <c r="K467" i="47"/>
  <c r="K466" i="47"/>
  <c r="K465" i="47"/>
  <c r="M465" i="47"/>
  <c r="K464" i="47"/>
  <c r="M464" i="47"/>
  <c r="K463" i="47"/>
  <c r="M463" i="47"/>
  <c r="K462" i="47"/>
  <c r="K461" i="47"/>
  <c r="M461" i="47"/>
  <c r="K460" i="47"/>
  <c r="M460" i="47"/>
  <c r="K459" i="47"/>
  <c r="K458" i="47"/>
  <c r="K457" i="47"/>
  <c r="M457" i="47"/>
  <c r="K456" i="47"/>
  <c r="M456" i="47"/>
  <c r="K455" i="47"/>
  <c r="K454" i="47"/>
  <c r="K453" i="47"/>
  <c r="M453" i="47"/>
  <c r="K452" i="47"/>
  <c r="M452" i="47"/>
  <c r="K451" i="47"/>
  <c r="K450" i="47"/>
  <c r="K449" i="47"/>
  <c r="M449" i="47"/>
  <c r="K448" i="47"/>
  <c r="M448" i="47"/>
  <c r="K447" i="47"/>
  <c r="M447" i="47"/>
  <c r="K446" i="47"/>
  <c r="K445" i="47"/>
  <c r="M445" i="47"/>
  <c r="K444" i="47"/>
  <c r="M444" i="47"/>
  <c r="K443" i="47"/>
  <c r="K442" i="47"/>
  <c r="K441" i="47"/>
  <c r="M441" i="47"/>
  <c r="K440" i="47"/>
  <c r="M440" i="47"/>
  <c r="K439" i="47"/>
  <c r="K438" i="47"/>
  <c r="K437" i="47"/>
  <c r="M437" i="47"/>
  <c r="K436" i="47"/>
  <c r="M436" i="47"/>
  <c r="K435" i="47"/>
  <c r="K434" i="47"/>
  <c r="K433" i="47"/>
  <c r="M433" i="47"/>
  <c r="K432" i="47"/>
  <c r="M432" i="47"/>
  <c r="K431" i="47"/>
  <c r="K430" i="47"/>
  <c r="K429" i="47"/>
  <c r="M429" i="47"/>
  <c r="K428" i="47"/>
  <c r="M428" i="47"/>
  <c r="K427" i="47"/>
  <c r="K426" i="47"/>
  <c r="K425" i="47"/>
  <c r="M425" i="47"/>
  <c r="K424" i="47"/>
  <c r="M424" i="47"/>
  <c r="K423" i="47"/>
  <c r="K422" i="47"/>
  <c r="K421" i="47"/>
  <c r="M421" i="47"/>
  <c r="K420" i="47"/>
  <c r="M420" i="47"/>
  <c r="K419" i="47"/>
  <c r="K418" i="47"/>
  <c r="K417" i="47"/>
  <c r="M417" i="47"/>
  <c r="K416" i="47"/>
  <c r="M416" i="47"/>
  <c r="K415" i="47"/>
  <c r="M415" i="47"/>
  <c r="K414" i="47"/>
  <c r="K413" i="47"/>
  <c r="M413" i="47"/>
  <c r="K412" i="47"/>
  <c r="M412" i="47"/>
  <c r="K411" i="47"/>
  <c r="K410" i="47"/>
  <c r="K409" i="47"/>
  <c r="M409" i="47"/>
  <c r="K408" i="47"/>
  <c r="M408" i="47"/>
  <c r="K407" i="47"/>
  <c r="K406" i="47"/>
  <c r="K405" i="47"/>
  <c r="M405" i="47"/>
  <c r="K404" i="47"/>
  <c r="M404" i="47"/>
  <c r="K403" i="47"/>
  <c r="K402" i="47"/>
  <c r="K401" i="47"/>
  <c r="M401" i="47"/>
  <c r="K400" i="47"/>
  <c r="M400" i="47"/>
  <c r="K399" i="47"/>
  <c r="M399" i="47"/>
  <c r="K398" i="47"/>
  <c r="K397" i="47"/>
  <c r="M397" i="47"/>
  <c r="K396" i="47"/>
  <c r="M396" i="47"/>
  <c r="K395" i="47"/>
  <c r="K394" i="47"/>
  <c r="K393" i="47"/>
  <c r="M393" i="47"/>
  <c r="K392" i="47"/>
  <c r="M392" i="47"/>
  <c r="K391" i="47"/>
  <c r="K390" i="47"/>
  <c r="K389" i="47"/>
  <c r="M389" i="47"/>
  <c r="K388" i="47"/>
  <c r="M388" i="47"/>
  <c r="K387" i="47"/>
  <c r="K386" i="47"/>
  <c r="K385" i="47"/>
  <c r="M385" i="47"/>
  <c r="K384" i="47"/>
  <c r="M384" i="47"/>
  <c r="K383" i="47"/>
  <c r="M383" i="47"/>
  <c r="K382" i="47"/>
  <c r="K381" i="47"/>
  <c r="M381" i="47"/>
  <c r="K380" i="47"/>
  <c r="M380" i="47"/>
  <c r="K379" i="47"/>
  <c r="K378" i="47"/>
  <c r="K377" i="47"/>
  <c r="M377" i="47"/>
  <c r="K376" i="47"/>
  <c r="M376" i="47"/>
  <c r="K375" i="47"/>
  <c r="K374" i="47"/>
  <c r="K373" i="47"/>
  <c r="M373" i="47"/>
  <c r="K372" i="47"/>
  <c r="M372" i="47"/>
  <c r="K371" i="47"/>
  <c r="K370" i="47"/>
  <c r="K369" i="47"/>
  <c r="M369" i="47"/>
  <c r="K368" i="47"/>
  <c r="M368" i="47"/>
  <c r="K367" i="47"/>
  <c r="K366" i="47"/>
  <c r="K365" i="47"/>
  <c r="M365" i="47"/>
  <c r="K364" i="47"/>
  <c r="M364" i="47"/>
  <c r="K363" i="47"/>
  <c r="K362" i="47"/>
  <c r="K361" i="47"/>
  <c r="M361" i="47"/>
  <c r="K360" i="47"/>
  <c r="M360" i="47"/>
  <c r="K359" i="47"/>
  <c r="K358" i="47"/>
  <c r="K357" i="47"/>
  <c r="M357" i="47"/>
  <c r="K356" i="47"/>
  <c r="M356" i="47"/>
  <c r="K355" i="47"/>
  <c r="K354" i="47"/>
  <c r="K353" i="47"/>
  <c r="M353" i="47"/>
  <c r="K352" i="47"/>
  <c r="M352" i="47"/>
  <c r="K351" i="47"/>
  <c r="M351" i="47"/>
  <c r="K350" i="47"/>
  <c r="K349" i="47"/>
  <c r="M349" i="47"/>
  <c r="K348" i="47"/>
  <c r="M348" i="47"/>
  <c r="K347" i="47"/>
  <c r="K346" i="47"/>
  <c r="K345" i="47"/>
  <c r="M345" i="47"/>
  <c r="K344" i="47"/>
  <c r="M344" i="47"/>
  <c r="K343" i="47"/>
  <c r="K342" i="47"/>
  <c r="K341" i="47"/>
  <c r="M341" i="47"/>
  <c r="K340" i="47"/>
  <c r="M340" i="47"/>
  <c r="K339" i="47"/>
  <c r="K338" i="47"/>
  <c r="K337" i="47"/>
  <c r="M337" i="47"/>
  <c r="K336" i="47"/>
  <c r="M336" i="47"/>
  <c r="K335" i="47"/>
  <c r="M335" i="47"/>
  <c r="K334" i="47"/>
  <c r="K333" i="47"/>
  <c r="M333" i="47"/>
  <c r="K332" i="47"/>
  <c r="M332" i="47"/>
  <c r="K331" i="47"/>
  <c r="K330" i="47"/>
  <c r="K329" i="47"/>
  <c r="M329" i="47"/>
  <c r="K328" i="47"/>
  <c r="M328" i="47"/>
  <c r="K327" i="47"/>
  <c r="K326" i="47"/>
  <c r="K325" i="47"/>
  <c r="M325" i="47"/>
  <c r="K324" i="47"/>
  <c r="M324" i="47"/>
  <c r="K323" i="47"/>
  <c r="K322" i="47"/>
  <c r="K321" i="47"/>
  <c r="M321" i="47"/>
  <c r="K320" i="47"/>
  <c r="M320" i="47"/>
  <c r="K319" i="47"/>
  <c r="M319" i="47"/>
  <c r="K318" i="47"/>
  <c r="K317" i="47"/>
  <c r="M317" i="47"/>
  <c r="K316" i="47"/>
  <c r="M316" i="47"/>
  <c r="K315" i="47"/>
  <c r="M315" i="47"/>
  <c r="K314" i="47"/>
  <c r="K313" i="47"/>
  <c r="M313" i="47"/>
  <c r="K312" i="47"/>
  <c r="M312" i="47"/>
  <c r="K311" i="47"/>
  <c r="K310" i="47"/>
  <c r="K309" i="47"/>
  <c r="M309" i="47"/>
  <c r="K308" i="47"/>
  <c r="M308" i="47"/>
  <c r="K307" i="47"/>
  <c r="K306" i="47"/>
  <c r="K305" i="47"/>
  <c r="M305" i="47"/>
  <c r="K304" i="47"/>
  <c r="M304" i="47"/>
  <c r="K303" i="47"/>
  <c r="M303" i="47"/>
  <c r="K302" i="47"/>
  <c r="K301" i="47"/>
  <c r="M301" i="47"/>
  <c r="K300" i="47"/>
  <c r="M300" i="47"/>
  <c r="K299" i="47"/>
  <c r="K298" i="47"/>
  <c r="K297" i="47"/>
  <c r="M297" i="47"/>
  <c r="K296" i="47"/>
  <c r="M296" i="47"/>
  <c r="K295" i="47"/>
  <c r="K294" i="47"/>
  <c r="K293" i="47"/>
  <c r="M293" i="47"/>
  <c r="K292" i="47"/>
  <c r="M292" i="47"/>
  <c r="K291" i="47"/>
  <c r="K290" i="47"/>
  <c r="K289" i="47"/>
  <c r="M289" i="47"/>
  <c r="K288" i="47"/>
  <c r="M288" i="47"/>
  <c r="K287" i="47"/>
  <c r="M287" i="47"/>
  <c r="K286" i="47"/>
  <c r="K285" i="47"/>
  <c r="M285" i="47"/>
  <c r="K284" i="47"/>
  <c r="M284" i="47"/>
  <c r="K283" i="47"/>
  <c r="M283" i="47"/>
  <c r="K282" i="47"/>
  <c r="K281" i="47"/>
  <c r="M281" i="47"/>
  <c r="K280" i="47"/>
  <c r="M280" i="47"/>
  <c r="K279" i="47"/>
  <c r="K278" i="47"/>
  <c r="K277" i="47"/>
  <c r="M277" i="47"/>
  <c r="K276" i="47"/>
  <c r="M276" i="47"/>
  <c r="K275" i="47"/>
  <c r="K274" i="47"/>
  <c r="K273" i="47"/>
  <c r="M273" i="47"/>
  <c r="K272" i="47"/>
  <c r="M272" i="47"/>
  <c r="K271" i="47"/>
  <c r="M271" i="47"/>
  <c r="K270" i="47"/>
  <c r="K269" i="47"/>
  <c r="M269" i="47"/>
  <c r="K268" i="47"/>
  <c r="M268" i="47"/>
  <c r="K267" i="47"/>
  <c r="K266" i="47"/>
  <c r="K265" i="47"/>
  <c r="M265" i="47"/>
  <c r="K264" i="47"/>
  <c r="M264" i="47"/>
  <c r="K263" i="47"/>
  <c r="K262" i="47"/>
  <c r="K261" i="47"/>
  <c r="M261" i="47"/>
  <c r="K260" i="47"/>
  <c r="M260" i="47"/>
  <c r="K259" i="47"/>
  <c r="K258" i="47"/>
  <c r="K257" i="47"/>
  <c r="M257" i="47"/>
  <c r="K256" i="47"/>
  <c r="M256" i="47"/>
  <c r="K255" i="47"/>
  <c r="M255" i="47"/>
  <c r="K254" i="47"/>
  <c r="K253" i="47"/>
  <c r="M253" i="47"/>
  <c r="K252" i="47"/>
  <c r="M252" i="47"/>
  <c r="K251" i="47"/>
  <c r="M251" i="47"/>
  <c r="K250" i="47"/>
  <c r="K249" i="47"/>
  <c r="M249" i="47"/>
  <c r="K248" i="47"/>
  <c r="M248" i="47"/>
  <c r="K247" i="47"/>
  <c r="K246" i="47"/>
  <c r="K245" i="47"/>
  <c r="M245" i="47"/>
  <c r="K244" i="47"/>
  <c r="M244" i="47"/>
  <c r="K243" i="47"/>
  <c r="K242" i="47"/>
  <c r="K241" i="47"/>
  <c r="M241" i="47"/>
  <c r="K240" i="47"/>
  <c r="M240" i="47"/>
  <c r="K239" i="47"/>
  <c r="M239" i="47"/>
  <c r="K238" i="47"/>
  <c r="K237" i="47"/>
  <c r="M237" i="47"/>
  <c r="K236" i="47"/>
  <c r="M236" i="47"/>
  <c r="K235" i="47"/>
  <c r="K234" i="47"/>
  <c r="K233" i="47"/>
  <c r="M233" i="47"/>
  <c r="K232" i="47"/>
  <c r="M232" i="47"/>
  <c r="K231" i="47"/>
  <c r="K230" i="47"/>
  <c r="K229" i="47"/>
  <c r="M229" i="47"/>
  <c r="K228" i="47"/>
  <c r="M228" i="47"/>
  <c r="K227" i="47"/>
  <c r="K226" i="47"/>
  <c r="K225" i="47"/>
  <c r="M225" i="47"/>
  <c r="K224" i="47"/>
  <c r="M224" i="47"/>
  <c r="K223" i="47"/>
  <c r="M223" i="47"/>
  <c r="K222" i="47"/>
  <c r="K221" i="47"/>
  <c r="M221" i="47"/>
  <c r="K220" i="47"/>
  <c r="M220" i="47"/>
  <c r="K219" i="47"/>
  <c r="M219" i="47"/>
  <c r="K218" i="47"/>
  <c r="K217" i="47"/>
  <c r="M217" i="47"/>
  <c r="K216" i="47"/>
  <c r="M216" i="47"/>
  <c r="K215" i="47"/>
  <c r="K214" i="47"/>
  <c r="K213" i="47"/>
  <c r="M213" i="47"/>
  <c r="K212" i="47"/>
  <c r="M212" i="47"/>
  <c r="K211" i="47"/>
  <c r="K210" i="47"/>
  <c r="K209" i="47"/>
  <c r="M209" i="47"/>
  <c r="K208" i="47"/>
  <c r="M208" i="47"/>
  <c r="K207" i="47"/>
  <c r="M207" i="47"/>
  <c r="K206" i="47"/>
  <c r="K205" i="47"/>
  <c r="M205" i="47"/>
  <c r="K204" i="47"/>
  <c r="M204" i="47"/>
  <c r="K203" i="47"/>
  <c r="K202" i="47"/>
  <c r="K201" i="47"/>
  <c r="M201" i="47"/>
  <c r="K200" i="47"/>
  <c r="M200" i="47"/>
  <c r="K199" i="47"/>
  <c r="K198" i="47"/>
  <c r="K197" i="47"/>
  <c r="M197" i="47"/>
  <c r="K196" i="47"/>
  <c r="M196" i="47"/>
  <c r="K195" i="47"/>
  <c r="K194" i="47"/>
  <c r="K193" i="47"/>
  <c r="M193" i="47"/>
  <c r="K192" i="47"/>
  <c r="M192" i="47"/>
  <c r="K191" i="47"/>
  <c r="M191" i="47"/>
  <c r="K190" i="47"/>
  <c r="K189" i="47"/>
  <c r="M189" i="47"/>
  <c r="K188" i="47"/>
  <c r="M188" i="47"/>
  <c r="K187" i="47"/>
  <c r="M187" i="47"/>
  <c r="K186" i="47"/>
  <c r="K185" i="47"/>
  <c r="M185" i="47"/>
  <c r="K184" i="47"/>
  <c r="M184" i="47"/>
  <c r="K183" i="47"/>
  <c r="K182" i="47"/>
  <c r="K181" i="47"/>
  <c r="M181" i="47"/>
  <c r="K180" i="47"/>
  <c r="M180" i="47"/>
  <c r="K179" i="47"/>
  <c r="K178" i="47"/>
  <c r="K177" i="47"/>
  <c r="M177" i="47"/>
  <c r="K176" i="47"/>
  <c r="M176" i="47"/>
  <c r="K175" i="47"/>
  <c r="M175" i="47"/>
  <c r="K174" i="47"/>
  <c r="K173" i="47"/>
  <c r="M173" i="47"/>
  <c r="K172" i="47"/>
  <c r="M172" i="47"/>
  <c r="K171" i="47"/>
  <c r="K170" i="47"/>
  <c r="K169" i="47"/>
  <c r="M169" i="47"/>
  <c r="K168" i="47"/>
  <c r="M168" i="47"/>
  <c r="K167" i="47"/>
  <c r="K166" i="47"/>
  <c r="K165" i="47"/>
  <c r="M165" i="47"/>
  <c r="K164" i="47"/>
  <c r="M164" i="47"/>
  <c r="K163" i="47"/>
  <c r="K162" i="47"/>
  <c r="K161" i="47"/>
  <c r="M161" i="47"/>
  <c r="K160" i="47"/>
  <c r="M160" i="47"/>
  <c r="K159" i="47"/>
  <c r="M159" i="47"/>
  <c r="K158" i="47"/>
  <c r="K157" i="47"/>
  <c r="M157" i="47"/>
  <c r="K156" i="47"/>
  <c r="M156" i="47"/>
  <c r="K155" i="47"/>
  <c r="M155" i="47"/>
  <c r="K154" i="47"/>
  <c r="K153" i="47"/>
  <c r="M153" i="47"/>
  <c r="K152" i="47"/>
  <c r="M152" i="47"/>
  <c r="K151" i="47"/>
  <c r="K150" i="47"/>
  <c r="K149" i="47"/>
  <c r="M149" i="47"/>
  <c r="K148" i="47"/>
  <c r="M148" i="47"/>
  <c r="K147" i="47"/>
  <c r="K146" i="47"/>
  <c r="K145" i="47"/>
  <c r="M145" i="47"/>
  <c r="K144" i="47"/>
  <c r="M144" i="47"/>
  <c r="K143" i="47"/>
  <c r="M143" i="47"/>
  <c r="K142" i="47"/>
  <c r="K141" i="47"/>
  <c r="M141" i="47"/>
  <c r="K140" i="47"/>
  <c r="M140" i="47"/>
  <c r="K139" i="47"/>
  <c r="K138" i="47"/>
  <c r="K137" i="47"/>
  <c r="M137" i="47"/>
  <c r="K136" i="47"/>
  <c r="M136" i="47"/>
  <c r="K135" i="47"/>
  <c r="K134" i="47"/>
  <c r="K133" i="47"/>
  <c r="M133" i="47"/>
  <c r="K132" i="47"/>
  <c r="M132" i="47"/>
  <c r="K131" i="47"/>
  <c r="K130" i="47"/>
  <c r="K129" i="47"/>
  <c r="M129" i="47"/>
  <c r="K128" i="47"/>
  <c r="M128" i="47"/>
  <c r="K127" i="47"/>
  <c r="M127" i="47"/>
  <c r="K126" i="47"/>
  <c r="K125" i="47"/>
  <c r="M125" i="47"/>
  <c r="K124" i="47"/>
  <c r="M124" i="47"/>
  <c r="K123" i="47"/>
  <c r="M123" i="47"/>
  <c r="K122" i="47"/>
  <c r="K121" i="47"/>
  <c r="M121" i="47"/>
  <c r="K120" i="47"/>
  <c r="M120" i="47"/>
  <c r="K119" i="47"/>
  <c r="K118" i="47"/>
  <c r="K117" i="47"/>
  <c r="M117" i="47"/>
  <c r="K116" i="47"/>
  <c r="M116" i="47"/>
  <c r="K115" i="47"/>
  <c r="K114" i="47"/>
  <c r="K113" i="47"/>
  <c r="M113" i="47"/>
  <c r="K112" i="47"/>
  <c r="M112" i="47"/>
  <c r="K111" i="47"/>
  <c r="M111" i="47"/>
  <c r="K110" i="47"/>
  <c r="K109" i="47"/>
  <c r="M109" i="47"/>
  <c r="K108" i="47"/>
  <c r="M108" i="47"/>
  <c r="K107" i="47"/>
  <c r="K106" i="47"/>
  <c r="K105" i="47"/>
  <c r="M105" i="47"/>
  <c r="K104" i="47"/>
  <c r="M104" i="47"/>
  <c r="K103" i="47"/>
  <c r="K102" i="47"/>
  <c r="K101" i="47"/>
  <c r="M101" i="47"/>
  <c r="K100" i="47"/>
  <c r="M100" i="47"/>
  <c r="K99" i="47"/>
  <c r="K98" i="47"/>
  <c r="K97" i="47"/>
  <c r="M97" i="47"/>
  <c r="K96" i="47"/>
  <c r="M96" i="47"/>
  <c r="K95" i="47"/>
  <c r="M95" i="47"/>
  <c r="K94" i="47"/>
  <c r="K93" i="47"/>
  <c r="M93" i="47"/>
  <c r="K92" i="47"/>
  <c r="M92" i="47"/>
  <c r="K91" i="47"/>
  <c r="M91" i="47"/>
  <c r="K90" i="47"/>
  <c r="K89" i="47"/>
  <c r="M89" i="47"/>
  <c r="K88" i="47"/>
  <c r="M88" i="47"/>
  <c r="K87" i="47"/>
  <c r="K86" i="47"/>
  <c r="K85" i="47"/>
  <c r="M85" i="47"/>
  <c r="K84" i="47"/>
  <c r="M84" i="47"/>
  <c r="K83" i="47"/>
  <c r="K82" i="47"/>
  <c r="K81" i="47"/>
  <c r="M81" i="47"/>
  <c r="K80" i="47"/>
  <c r="M80" i="47"/>
  <c r="K79" i="47"/>
  <c r="M79" i="47"/>
  <c r="K78" i="47"/>
  <c r="K77" i="47"/>
  <c r="M77" i="47"/>
  <c r="K76" i="47"/>
  <c r="M76" i="47"/>
  <c r="K75" i="47"/>
  <c r="K74" i="47"/>
  <c r="K73" i="47"/>
  <c r="M73" i="47"/>
  <c r="K72" i="47"/>
  <c r="M72" i="47"/>
  <c r="K71" i="47"/>
  <c r="K70" i="47"/>
  <c r="K69" i="47"/>
  <c r="M69" i="47"/>
  <c r="K68" i="47"/>
  <c r="M68" i="47"/>
  <c r="K67" i="47"/>
  <c r="K66" i="47"/>
  <c r="K65" i="47"/>
  <c r="M65" i="47"/>
  <c r="K64" i="47"/>
  <c r="M64" i="47"/>
  <c r="K63" i="47"/>
  <c r="M63" i="47"/>
  <c r="K62" i="47"/>
  <c r="K61" i="47"/>
  <c r="M61" i="47"/>
  <c r="K60" i="47"/>
  <c r="M60" i="47"/>
  <c r="K59" i="47"/>
  <c r="M59" i="47"/>
  <c r="K58" i="47"/>
  <c r="K57" i="47"/>
  <c r="M57" i="47"/>
  <c r="K56" i="47"/>
  <c r="M56" i="47"/>
  <c r="K55" i="47"/>
  <c r="K54" i="47"/>
  <c r="K53" i="47"/>
  <c r="M53" i="47"/>
  <c r="K52" i="47"/>
  <c r="M52" i="47"/>
  <c r="K51" i="47"/>
  <c r="K50" i="47"/>
  <c r="K49" i="47"/>
  <c r="M49" i="47"/>
  <c r="K48" i="47"/>
  <c r="M48" i="47"/>
  <c r="K47" i="47"/>
  <c r="M47" i="47"/>
  <c r="K46" i="47"/>
  <c r="K45" i="47"/>
  <c r="M45" i="47"/>
  <c r="K44" i="47"/>
  <c r="M44" i="47"/>
  <c r="K43" i="47"/>
  <c r="K42" i="47"/>
  <c r="K41" i="47"/>
  <c r="M41" i="47"/>
  <c r="K40" i="47"/>
  <c r="M40" i="47"/>
  <c r="K39" i="47"/>
  <c r="K38" i="47"/>
  <c r="K37" i="47"/>
  <c r="M37" i="47"/>
  <c r="K36" i="47"/>
  <c r="M36" i="47"/>
  <c r="K35" i="47"/>
  <c r="K34" i="47"/>
  <c r="K33" i="47"/>
  <c r="M33" i="47"/>
  <c r="K32" i="47"/>
  <c r="M32" i="47"/>
  <c r="K31" i="47"/>
  <c r="M31" i="47"/>
  <c r="K30" i="47"/>
  <c r="K29" i="47"/>
  <c r="M29" i="47"/>
  <c r="K28" i="47"/>
  <c r="M28" i="47"/>
  <c r="K27" i="47"/>
  <c r="M27" i="47"/>
  <c r="K26" i="47"/>
  <c r="K25" i="47"/>
  <c r="M25" i="47"/>
  <c r="K24" i="47"/>
  <c r="M24" i="47"/>
  <c r="K23" i="47"/>
  <c r="K22" i="47"/>
  <c r="K21" i="47"/>
  <c r="M21" i="47"/>
  <c r="K20" i="47"/>
  <c r="M20" i="47"/>
  <c r="K19" i="47"/>
  <c r="K18" i="47"/>
  <c r="K17" i="47"/>
  <c r="M17" i="47"/>
  <c r="K16" i="47"/>
  <c r="M16" i="47"/>
  <c r="K15" i="47"/>
  <c r="M15" i="47"/>
  <c r="K14" i="47"/>
  <c r="K13" i="47"/>
  <c r="M13" i="47"/>
  <c r="K12" i="47"/>
  <c r="M12" i="47"/>
  <c r="K11" i="47"/>
  <c r="K10" i="47"/>
  <c r="K9" i="47"/>
  <c r="M9" i="47"/>
  <c r="A81" i="46"/>
  <c r="E8" i="46"/>
  <c r="B6" i="46"/>
  <c r="B5" i="46"/>
  <c r="B4" i="46"/>
  <c r="J517" i="45"/>
  <c r="I517" i="45"/>
  <c r="H517" i="45"/>
  <c r="G517" i="45"/>
  <c r="F517" i="45"/>
  <c r="K498" i="45"/>
  <c r="K497" i="45"/>
  <c r="K496" i="45"/>
  <c r="M496" i="45"/>
  <c r="K495" i="45"/>
  <c r="K490" i="45"/>
  <c r="K489" i="45"/>
  <c r="K488" i="45"/>
  <c r="K487" i="45"/>
  <c r="K486" i="45"/>
  <c r="K485" i="45"/>
  <c r="K484" i="45"/>
  <c r="K483" i="45"/>
  <c r="K482" i="45"/>
  <c r="K481" i="45"/>
  <c r="K480" i="45"/>
  <c r="M480" i="45"/>
  <c r="K479" i="45"/>
  <c r="K478" i="45"/>
  <c r="K477" i="45"/>
  <c r="K476" i="45"/>
  <c r="M476" i="45"/>
  <c r="K475" i="45"/>
  <c r="K474" i="45"/>
  <c r="K473" i="45"/>
  <c r="K472" i="45"/>
  <c r="K471" i="45"/>
  <c r="K470" i="45"/>
  <c r="K469" i="45"/>
  <c r="K468" i="45"/>
  <c r="K467" i="45"/>
  <c r="K466" i="45"/>
  <c r="K465" i="45"/>
  <c r="K464" i="45"/>
  <c r="K463" i="45"/>
  <c r="K462" i="45"/>
  <c r="K461" i="45"/>
  <c r="K460" i="45"/>
  <c r="M460" i="45"/>
  <c r="K459" i="45"/>
  <c r="K458" i="45"/>
  <c r="K457" i="45"/>
  <c r="K456" i="45"/>
  <c r="K455" i="45"/>
  <c r="K454" i="45"/>
  <c r="K453" i="45"/>
  <c r="K452" i="45"/>
  <c r="K451" i="45"/>
  <c r="K450" i="45"/>
  <c r="K449" i="45"/>
  <c r="K448" i="45"/>
  <c r="M448" i="45"/>
  <c r="K447" i="45"/>
  <c r="K446" i="45"/>
  <c r="K445" i="45"/>
  <c r="K444" i="45"/>
  <c r="M444" i="45"/>
  <c r="K443" i="45"/>
  <c r="K442" i="45"/>
  <c r="K441" i="45"/>
  <c r="K440" i="45"/>
  <c r="K439" i="45"/>
  <c r="K438" i="45"/>
  <c r="K437" i="45"/>
  <c r="K436" i="45"/>
  <c r="K435" i="45"/>
  <c r="K434" i="45"/>
  <c r="K433" i="45"/>
  <c r="K432" i="45"/>
  <c r="K431" i="45"/>
  <c r="K430" i="45"/>
  <c r="K429" i="45"/>
  <c r="K428" i="45"/>
  <c r="M428" i="45"/>
  <c r="K427" i="45"/>
  <c r="K426" i="45"/>
  <c r="K425" i="45"/>
  <c r="K424" i="45"/>
  <c r="K423" i="45"/>
  <c r="K422" i="45"/>
  <c r="K421" i="45"/>
  <c r="K420" i="45"/>
  <c r="K419" i="45"/>
  <c r="K418" i="45"/>
  <c r="K417" i="45"/>
  <c r="K416" i="45"/>
  <c r="M416" i="45"/>
  <c r="K415" i="45"/>
  <c r="K414" i="45"/>
  <c r="K413" i="45"/>
  <c r="K412" i="45"/>
  <c r="M412" i="45"/>
  <c r="K411" i="45"/>
  <c r="K410" i="45"/>
  <c r="K409" i="45"/>
  <c r="K408" i="45"/>
  <c r="K407" i="45"/>
  <c r="K406" i="45"/>
  <c r="K405" i="45"/>
  <c r="K404" i="45"/>
  <c r="K403" i="45"/>
  <c r="K402" i="45"/>
  <c r="K401" i="45"/>
  <c r="K400" i="45"/>
  <c r="K399" i="45"/>
  <c r="K398" i="45"/>
  <c r="K397" i="45"/>
  <c r="K396" i="45"/>
  <c r="M396" i="45"/>
  <c r="K395" i="45"/>
  <c r="K394" i="45"/>
  <c r="K393" i="45"/>
  <c r="K392" i="45"/>
  <c r="K391" i="45"/>
  <c r="K390" i="45"/>
  <c r="K389" i="45"/>
  <c r="K388" i="45"/>
  <c r="K387" i="45"/>
  <c r="K386" i="45"/>
  <c r="K385" i="45"/>
  <c r="K384" i="45"/>
  <c r="M384" i="45"/>
  <c r="K383" i="45"/>
  <c r="K382" i="45"/>
  <c r="K381" i="45"/>
  <c r="K380" i="45"/>
  <c r="M380" i="45"/>
  <c r="K379" i="45"/>
  <c r="K378" i="45"/>
  <c r="K377" i="45"/>
  <c r="K376" i="45"/>
  <c r="K375" i="45"/>
  <c r="K374" i="45"/>
  <c r="K373" i="45"/>
  <c r="K372" i="45"/>
  <c r="K371" i="45"/>
  <c r="K370" i="45"/>
  <c r="K369" i="45"/>
  <c r="K368" i="45"/>
  <c r="K367" i="45"/>
  <c r="K366" i="45"/>
  <c r="K365" i="45"/>
  <c r="K364" i="45"/>
  <c r="M364" i="45"/>
  <c r="K363" i="45"/>
  <c r="K362" i="45"/>
  <c r="K361" i="45"/>
  <c r="K360" i="45"/>
  <c r="K359" i="45"/>
  <c r="K358" i="45"/>
  <c r="K357" i="45"/>
  <c r="K356" i="45"/>
  <c r="K355" i="45"/>
  <c r="K354" i="45"/>
  <c r="K353" i="45"/>
  <c r="K352" i="45"/>
  <c r="M352" i="45"/>
  <c r="K351" i="45"/>
  <c r="K350" i="45"/>
  <c r="K349" i="45"/>
  <c r="K348" i="45"/>
  <c r="M348" i="45"/>
  <c r="K347" i="45"/>
  <c r="K346" i="45"/>
  <c r="K345" i="45"/>
  <c r="K344" i="45"/>
  <c r="K343" i="45"/>
  <c r="K342" i="45"/>
  <c r="K341" i="45"/>
  <c r="K340" i="45"/>
  <c r="K339" i="45"/>
  <c r="K338" i="45"/>
  <c r="K337" i="45"/>
  <c r="K336" i="45"/>
  <c r="K335" i="45"/>
  <c r="K334" i="45"/>
  <c r="K333" i="45"/>
  <c r="K332" i="45"/>
  <c r="M332" i="45"/>
  <c r="K331" i="45"/>
  <c r="K330" i="45"/>
  <c r="K329" i="45"/>
  <c r="K328" i="45"/>
  <c r="K327" i="45"/>
  <c r="K326" i="45"/>
  <c r="K325" i="45"/>
  <c r="K324" i="45"/>
  <c r="K323" i="45"/>
  <c r="K322" i="45"/>
  <c r="K321" i="45"/>
  <c r="K320" i="45"/>
  <c r="M320" i="45"/>
  <c r="K319" i="45"/>
  <c r="K318" i="45"/>
  <c r="K317" i="45"/>
  <c r="K316" i="45"/>
  <c r="M316" i="45"/>
  <c r="K315" i="45"/>
  <c r="K314" i="45"/>
  <c r="K313" i="45"/>
  <c r="K312" i="45"/>
  <c r="K311" i="45"/>
  <c r="K310" i="45"/>
  <c r="K309" i="45"/>
  <c r="K308" i="45"/>
  <c r="K307" i="45"/>
  <c r="K306" i="45"/>
  <c r="K305" i="45"/>
  <c r="K304" i="45"/>
  <c r="K303" i="45"/>
  <c r="K302" i="45"/>
  <c r="K301" i="45"/>
  <c r="K300" i="45"/>
  <c r="M300" i="45"/>
  <c r="K299" i="45"/>
  <c r="K298" i="45"/>
  <c r="K297" i="45"/>
  <c r="K296" i="45"/>
  <c r="K295" i="45"/>
  <c r="K294" i="45"/>
  <c r="K293" i="45"/>
  <c r="K292" i="45"/>
  <c r="K291" i="45"/>
  <c r="K290" i="45"/>
  <c r="K289" i="45"/>
  <c r="K288" i="45"/>
  <c r="M288" i="45"/>
  <c r="K287" i="45"/>
  <c r="K286" i="45"/>
  <c r="K285" i="45"/>
  <c r="K284" i="45"/>
  <c r="M284" i="45"/>
  <c r="K283" i="45"/>
  <c r="K282" i="45"/>
  <c r="K281" i="45"/>
  <c r="K280" i="45"/>
  <c r="K279" i="45"/>
  <c r="K278" i="45"/>
  <c r="K277" i="45"/>
  <c r="K276" i="45"/>
  <c r="K275" i="45"/>
  <c r="K274" i="45"/>
  <c r="K273" i="45"/>
  <c r="K272" i="45"/>
  <c r="K271" i="45"/>
  <c r="K270" i="45"/>
  <c r="K269" i="45"/>
  <c r="K268" i="45"/>
  <c r="M268" i="45"/>
  <c r="K267" i="45"/>
  <c r="K266" i="45"/>
  <c r="K265" i="45"/>
  <c r="K264" i="45"/>
  <c r="K263" i="45"/>
  <c r="K262" i="45"/>
  <c r="K261" i="45"/>
  <c r="K260" i="45"/>
  <c r="K259" i="45"/>
  <c r="K258" i="45"/>
  <c r="K257" i="45"/>
  <c r="K256" i="45"/>
  <c r="M256" i="45"/>
  <c r="K255" i="45"/>
  <c r="K254" i="45"/>
  <c r="K253" i="45"/>
  <c r="K252" i="45"/>
  <c r="M252" i="45"/>
  <c r="K251" i="45"/>
  <c r="K250" i="45"/>
  <c r="K249" i="45"/>
  <c r="K248" i="45"/>
  <c r="K247" i="45"/>
  <c r="K246" i="45"/>
  <c r="K245" i="45"/>
  <c r="K244" i="45"/>
  <c r="K243" i="45"/>
  <c r="K242" i="45"/>
  <c r="K241" i="45"/>
  <c r="K240" i="45"/>
  <c r="K239" i="45"/>
  <c r="K238" i="45"/>
  <c r="K237" i="45"/>
  <c r="K236" i="45"/>
  <c r="M236" i="45"/>
  <c r="K235" i="45"/>
  <c r="K234" i="45"/>
  <c r="K233" i="45"/>
  <c r="K232" i="45"/>
  <c r="K231" i="45"/>
  <c r="K230" i="45"/>
  <c r="K229" i="45"/>
  <c r="K228" i="45"/>
  <c r="K227" i="45"/>
  <c r="K226" i="45"/>
  <c r="K225" i="45"/>
  <c r="K224" i="45"/>
  <c r="M224" i="45"/>
  <c r="K223" i="45"/>
  <c r="K222" i="45"/>
  <c r="K221" i="45"/>
  <c r="K220" i="45"/>
  <c r="M220" i="45"/>
  <c r="K219" i="45"/>
  <c r="K218" i="45"/>
  <c r="K217" i="45"/>
  <c r="K216" i="45"/>
  <c r="K215" i="45"/>
  <c r="K214" i="45"/>
  <c r="K213" i="45"/>
  <c r="K212" i="45"/>
  <c r="K211" i="45"/>
  <c r="K210" i="45"/>
  <c r="K209" i="45"/>
  <c r="K208" i="45"/>
  <c r="K207" i="45"/>
  <c r="K206" i="45"/>
  <c r="K205" i="45"/>
  <c r="K204" i="45"/>
  <c r="M204" i="45"/>
  <c r="K203" i="45"/>
  <c r="K202" i="45"/>
  <c r="K201" i="45"/>
  <c r="K200" i="45"/>
  <c r="K199" i="45"/>
  <c r="K198" i="45"/>
  <c r="K197" i="45"/>
  <c r="K196" i="45"/>
  <c r="K195" i="45"/>
  <c r="K194" i="45"/>
  <c r="K193" i="45"/>
  <c r="K192" i="45"/>
  <c r="M192" i="45"/>
  <c r="K191" i="45"/>
  <c r="K190" i="45"/>
  <c r="K189" i="45"/>
  <c r="K188" i="45"/>
  <c r="M188" i="45"/>
  <c r="K187" i="45"/>
  <c r="K186" i="45"/>
  <c r="K185" i="45"/>
  <c r="K184" i="45"/>
  <c r="K183" i="45"/>
  <c r="K182" i="45"/>
  <c r="K181" i="45"/>
  <c r="K180" i="45"/>
  <c r="K179" i="45"/>
  <c r="K178" i="45"/>
  <c r="K177" i="45"/>
  <c r="K176" i="45"/>
  <c r="K175" i="45"/>
  <c r="K174" i="45"/>
  <c r="K173" i="45"/>
  <c r="K172" i="45"/>
  <c r="M172" i="45"/>
  <c r="K171" i="45"/>
  <c r="K170" i="45"/>
  <c r="K169" i="45"/>
  <c r="K168" i="45"/>
  <c r="K167" i="45"/>
  <c r="K166" i="45"/>
  <c r="K165" i="45"/>
  <c r="K164" i="45"/>
  <c r="K163" i="45"/>
  <c r="K162" i="45"/>
  <c r="K161" i="45"/>
  <c r="K160" i="45"/>
  <c r="M160" i="45"/>
  <c r="K159" i="45"/>
  <c r="K158" i="45"/>
  <c r="K157" i="45"/>
  <c r="K156" i="45"/>
  <c r="M156" i="45"/>
  <c r="K155" i="45"/>
  <c r="K154" i="45"/>
  <c r="K153" i="45"/>
  <c r="K152" i="45"/>
  <c r="K151" i="45"/>
  <c r="K150" i="45"/>
  <c r="K149" i="45"/>
  <c r="K148" i="45"/>
  <c r="K147" i="45"/>
  <c r="K146" i="45"/>
  <c r="K145" i="45"/>
  <c r="K144" i="45"/>
  <c r="K143" i="45"/>
  <c r="K142" i="45"/>
  <c r="K141" i="45"/>
  <c r="K140" i="45"/>
  <c r="M140" i="45"/>
  <c r="K139" i="45"/>
  <c r="K138" i="45"/>
  <c r="K137" i="45"/>
  <c r="K136" i="45"/>
  <c r="K135" i="45"/>
  <c r="K134" i="45"/>
  <c r="K133" i="45"/>
  <c r="K132" i="45"/>
  <c r="K131" i="45"/>
  <c r="K130" i="45"/>
  <c r="K129" i="45"/>
  <c r="K128" i="45"/>
  <c r="M128" i="45"/>
  <c r="K127" i="45"/>
  <c r="K126" i="45"/>
  <c r="K125" i="45"/>
  <c r="K124" i="45"/>
  <c r="M124" i="45"/>
  <c r="K123" i="45"/>
  <c r="K122" i="45"/>
  <c r="K121" i="45"/>
  <c r="K120" i="45"/>
  <c r="K119" i="45"/>
  <c r="K118" i="45"/>
  <c r="K117" i="45"/>
  <c r="K116" i="45"/>
  <c r="K115" i="45"/>
  <c r="K114" i="45"/>
  <c r="K113" i="45"/>
  <c r="K112" i="45"/>
  <c r="K111" i="45"/>
  <c r="K110" i="45"/>
  <c r="K109" i="45"/>
  <c r="K108" i="45"/>
  <c r="M108" i="45"/>
  <c r="K107" i="45"/>
  <c r="K106" i="45"/>
  <c r="K105" i="45"/>
  <c r="K104" i="45"/>
  <c r="K103" i="45"/>
  <c r="K102" i="45"/>
  <c r="K101" i="45"/>
  <c r="K100" i="45"/>
  <c r="K99" i="45"/>
  <c r="K98" i="45"/>
  <c r="K97" i="45"/>
  <c r="K96" i="45"/>
  <c r="M96" i="45"/>
  <c r="K95" i="45"/>
  <c r="K94" i="45"/>
  <c r="K93" i="45"/>
  <c r="K92" i="45"/>
  <c r="M92" i="45"/>
  <c r="K91" i="45"/>
  <c r="K90" i="45"/>
  <c r="K89" i="45"/>
  <c r="K88" i="45"/>
  <c r="K87" i="45"/>
  <c r="K86" i="45"/>
  <c r="K85" i="45"/>
  <c r="K84" i="45"/>
  <c r="K83" i="45"/>
  <c r="K82" i="45"/>
  <c r="K81" i="45"/>
  <c r="K80" i="45"/>
  <c r="K79" i="45"/>
  <c r="K78" i="45"/>
  <c r="K77" i="45"/>
  <c r="K76" i="45"/>
  <c r="M76" i="45"/>
  <c r="K75" i="45"/>
  <c r="K74" i="45"/>
  <c r="K73" i="45"/>
  <c r="K72" i="45"/>
  <c r="K71" i="45"/>
  <c r="K70" i="45"/>
  <c r="K69" i="45"/>
  <c r="K68" i="45"/>
  <c r="K67" i="45"/>
  <c r="K66" i="45"/>
  <c r="K65" i="45"/>
  <c r="K64" i="45"/>
  <c r="M64" i="45"/>
  <c r="K63" i="45"/>
  <c r="K62" i="45"/>
  <c r="K61" i="45"/>
  <c r="K60" i="45"/>
  <c r="M60" i="45"/>
  <c r="K59" i="45"/>
  <c r="K58" i="45"/>
  <c r="K57" i="45"/>
  <c r="K56" i="45"/>
  <c r="K55" i="45"/>
  <c r="K54" i="45"/>
  <c r="K53" i="45"/>
  <c r="K52" i="45"/>
  <c r="K51" i="45"/>
  <c r="K50" i="45"/>
  <c r="K49" i="45"/>
  <c r="K48" i="45"/>
  <c r="K47" i="45"/>
  <c r="K46" i="45"/>
  <c r="K45" i="45"/>
  <c r="K44" i="45"/>
  <c r="M44" i="45"/>
  <c r="K43" i="45"/>
  <c r="K42" i="45"/>
  <c r="K41" i="45"/>
  <c r="K40" i="45"/>
  <c r="M40" i="45"/>
  <c r="K39" i="45"/>
  <c r="K38" i="45"/>
  <c r="K37" i="45"/>
  <c r="K36" i="45"/>
  <c r="K35" i="45"/>
  <c r="K34" i="45"/>
  <c r="K33" i="45"/>
  <c r="K32" i="45"/>
  <c r="M32" i="45"/>
  <c r="K31" i="45"/>
  <c r="K30" i="45"/>
  <c r="K29" i="45"/>
  <c r="K28" i="45"/>
  <c r="K27" i="45"/>
  <c r="K26" i="45"/>
  <c r="K25" i="45"/>
  <c r="K24" i="45"/>
  <c r="M24" i="45"/>
  <c r="K23" i="45"/>
  <c r="K22" i="45"/>
  <c r="K21" i="45"/>
  <c r="K20" i="45"/>
  <c r="K19" i="45"/>
  <c r="K18" i="45"/>
  <c r="K17" i="45"/>
  <c r="K16" i="45"/>
  <c r="M16" i="45"/>
  <c r="K15" i="45"/>
  <c r="K14" i="45"/>
  <c r="K13" i="45"/>
  <c r="K12" i="45"/>
  <c r="M12" i="45"/>
  <c r="K11" i="45"/>
  <c r="K10" i="45"/>
  <c r="K9" i="45"/>
  <c r="A81" i="44"/>
  <c r="E8" i="44"/>
  <c r="B6" i="44"/>
  <c r="B5" i="44"/>
  <c r="B4" i="44"/>
  <c r="J517" i="43"/>
  <c r="I517" i="43"/>
  <c r="H517" i="43"/>
  <c r="G517" i="43"/>
  <c r="F517" i="43"/>
  <c r="F525" i="43"/>
  <c r="I523" i="43"/>
  <c r="H521" i="43"/>
  <c r="J520" i="43"/>
  <c r="K498" i="43"/>
  <c r="K497" i="43"/>
  <c r="K496" i="43"/>
  <c r="M496" i="43"/>
  <c r="K495" i="43"/>
  <c r="M495" i="43"/>
  <c r="K490" i="43"/>
  <c r="K489" i="43"/>
  <c r="K488" i="43"/>
  <c r="M488" i="43"/>
  <c r="K487" i="43"/>
  <c r="M487" i="43"/>
  <c r="K486" i="43"/>
  <c r="K485" i="43"/>
  <c r="K484" i="43"/>
  <c r="M484" i="43"/>
  <c r="K483" i="43"/>
  <c r="M483" i="43"/>
  <c r="K482" i="43"/>
  <c r="K481" i="43"/>
  <c r="K480" i="43"/>
  <c r="M480" i="43"/>
  <c r="K479" i="43"/>
  <c r="M479" i="43"/>
  <c r="K478" i="43"/>
  <c r="K477" i="43"/>
  <c r="K476" i="43"/>
  <c r="M476" i="43"/>
  <c r="K475" i="43"/>
  <c r="M475" i="43"/>
  <c r="K474" i="43"/>
  <c r="K473" i="43"/>
  <c r="K472" i="43"/>
  <c r="M472" i="43"/>
  <c r="K471" i="43"/>
  <c r="M471" i="43"/>
  <c r="K470" i="43"/>
  <c r="K469" i="43"/>
  <c r="K468" i="43"/>
  <c r="M468" i="43"/>
  <c r="K467" i="43"/>
  <c r="M467" i="43"/>
  <c r="K466" i="43"/>
  <c r="K465" i="43"/>
  <c r="K464" i="43"/>
  <c r="M464" i="43"/>
  <c r="K463" i="43"/>
  <c r="M463" i="43"/>
  <c r="K462" i="43"/>
  <c r="K461" i="43"/>
  <c r="K460" i="43"/>
  <c r="M460" i="43"/>
  <c r="K459" i="43"/>
  <c r="M459" i="43"/>
  <c r="K458" i="43"/>
  <c r="K457" i="43"/>
  <c r="K456" i="43"/>
  <c r="M456" i="43"/>
  <c r="K455" i="43"/>
  <c r="M455" i="43"/>
  <c r="K454" i="43"/>
  <c r="K453" i="43"/>
  <c r="K452" i="43"/>
  <c r="M452" i="43"/>
  <c r="K451" i="43"/>
  <c r="M451" i="43"/>
  <c r="K450" i="43"/>
  <c r="K449" i="43"/>
  <c r="K448" i="43"/>
  <c r="M448" i="43"/>
  <c r="K447" i="43"/>
  <c r="M447" i="43"/>
  <c r="K446" i="43"/>
  <c r="K445" i="43"/>
  <c r="K444" i="43"/>
  <c r="M444" i="43"/>
  <c r="K443" i="43"/>
  <c r="M443" i="43"/>
  <c r="K442" i="43"/>
  <c r="K441" i="43"/>
  <c r="K440" i="43"/>
  <c r="M440" i="43"/>
  <c r="K439" i="43"/>
  <c r="M439" i="43"/>
  <c r="K438" i="43"/>
  <c r="K437" i="43"/>
  <c r="K436" i="43"/>
  <c r="M436" i="43"/>
  <c r="K435" i="43"/>
  <c r="M435" i="43"/>
  <c r="K434" i="43"/>
  <c r="K433" i="43"/>
  <c r="K432" i="43"/>
  <c r="M432" i="43"/>
  <c r="K431" i="43"/>
  <c r="M431" i="43"/>
  <c r="K430" i="43"/>
  <c r="K429" i="43"/>
  <c r="K428" i="43"/>
  <c r="M428" i="43"/>
  <c r="K427" i="43"/>
  <c r="M427" i="43"/>
  <c r="K426" i="43"/>
  <c r="K425" i="43"/>
  <c r="K424" i="43"/>
  <c r="M424" i="43"/>
  <c r="K423" i="43"/>
  <c r="M423" i="43"/>
  <c r="K422" i="43"/>
  <c r="K421" i="43"/>
  <c r="K420" i="43"/>
  <c r="M420" i="43"/>
  <c r="K419" i="43"/>
  <c r="M419" i="43"/>
  <c r="K418" i="43"/>
  <c r="K417" i="43"/>
  <c r="K416" i="43"/>
  <c r="M416" i="43"/>
  <c r="K415" i="43"/>
  <c r="M415" i="43"/>
  <c r="K414" i="43"/>
  <c r="K413" i="43"/>
  <c r="K412" i="43"/>
  <c r="M412" i="43"/>
  <c r="K411" i="43"/>
  <c r="M411" i="43"/>
  <c r="K410" i="43"/>
  <c r="K409" i="43"/>
  <c r="K408" i="43"/>
  <c r="M408" i="43"/>
  <c r="K407" i="43"/>
  <c r="M407" i="43"/>
  <c r="K406" i="43"/>
  <c r="K405" i="43"/>
  <c r="K404" i="43"/>
  <c r="M404" i="43"/>
  <c r="K403" i="43"/>
  <c r="M403" i="43"/>
  <c r="K402" i="43"/>
  <c r="K401" i="43"/>
  <c r="K400" i="43"/>
  <c r="M400" i="43"/>
  <c r="K399" i="43"/>
  <c r="M399" i="43"/>
  <c r="K398" i="43"/>
  <c r="K397" i="43"/>
  <c r="K396" i="43"/>
  <c r="M396" i="43"/>
  <c r="K395" i="43"/>
  <c r="M395" i="43"/>
  <c r="K394" i="43"/>
  <c r="K393" i="43"/>
  <c r="K392" i="43"/>
  <c r="M392" i="43"/>
  <c r="K391" i="43"/>
  <c r="M391" i="43"/>
  <c r="K390" i="43"/>
  <c r="K389" i="43"/>
  <c r="K388" i="43"/>
  <c r="M388" i="43"/>
  <c r="K387" i="43"/>
  <c r="M387" i="43"/>
  <c r="K386" i="43"/>
  <c r="K385" i="43"/>
  <c r="K384" i="43"/>
  <c r="M384" i="43"/>
  <c r="K383" i="43"/>
  <c r="M383" i="43"/>
  <c r="K382" i="43"/>
  <c r="K381" i="43"/>
  <c r="K380" i="43"/>
  <c r="M380" i="43"/>
  <c r="K379" i="43"/>
  <c r="M379" i="43"/>
  <c r="K378" i="43"/>
  <c r="K377" i="43"/>
  <c r="K376" i="43"/>
  <c r="M376" i="43"/>
  <c r="K375" i="43"/>
  <c r="M375" i="43"/>
  <c r="K374" i="43"/>
  <c r="K373" i="43"/>
  <c r="K372" i="43"/>
  <c r="M372" i="43"/>
  <c r="K371" i="43"/>
  <c r="M371" i="43"/>
  <c r="K370" i="43"/>
  <c r="K369" i="43"/>
  <c r="K368" i="43"/>
  <c r="M368" i="43"/>
  <c r="K367" i="43"/>
  <c r="M367" i="43"/>
  <c r="K366" i="43"/>
  <c r="K365" i="43"/>
  <c r="K364" i="43"/>
  <c r="M364" i="43"/>
  <c r="K363" i="43"/>
  <c r="M363" i="43"/>
  <c r="K362" i="43"/>
  <c r="K361" i="43"/>
  <c r="K360" i="43"/>
  <c r="M360" i="43"/>
  <c r="K359" i="43"/>
  <c r="M359" i="43"/>
  <c r="K358" i="43"/>
  <c r="K357" i="43"/>
  <c r="K356" i="43"/>
  <c r="M356" i="43"/>
  <c r="K355" i="43"/>
  <c r="M355" i="43"/>
  <c r="K354" i="43"/>
  <c r="K353" i="43"/>
  <c r="K352" i="43"/>
  <c r="M352" i="43"/>
  <c r="K351" i="43"/>
  <c r="M351" i="43"/>
  <c r="K350" i="43"/>
  <c r="K349" i="43"/>
  <c r="K348" i="43"/>
  <c r="M348" i="43"/>
  <c r="K347" i="43"/>
  <c r="M347" i="43"/>
  <c r="K346" i="43"/>
  <c r="K345" i="43"/>
  <c r="K344" i="43"/>
  <c r="M344" i="43"/>
  <c r="K343" i="43"/>
  <c r="M343" i="43"/>
  <c r="K342" i="43"/>
  <c r="K341" i="43"/>
  <c r="K340" i="43"/>
  <c r="M340" i="43"/>
  <c r="K339" i="43"/>
  <c r="M339" i="43"/>
  <c r="K338" i="43"/>
  <c r="K337" i="43"/>
  <c r="K336" i="43"/>
  <c r="M336" i="43"/>
  <c r="K335" i="43"/>
  <c r="M335" i="43"/>
  <c r="K334" i="43"/>
  <c r="K333" i="43"/>
  <c r="K332" i="43"/>
  <c r="M332" i="43"/>
  <c r="K331" i="43"/>
  <c r="M331" i="43"/>
  <c r="K330" i="43"/>
  <c r="K329" i="43"/>
  <c r="K328" i="43"/>
  <c r="M328" i="43"/>
  <c r="K327" i="43"/>
  <c r="M327" i="43"/>
  <c r="K326" i="43"/>
  <c r="K325" i="43"/>
  <c r="K324" i="43"/>
  <c r="M324" i="43"/>
  <c r="K323" i="43"/>
  <c r="M323" i="43"/>
  <c r="K322" i="43"/>
  <c r="K321" i="43"/>
  <c r="K320" i="43"/>
  <c r="M320" i="43"/>
  <c r="K319" i="43"/>
  <c r="M319" i="43"/>
  <c r="K318" i="43"/>
  <c r="K317" i="43"/>
  <c r="K316" i="43"/>
  <c r="M316" i="43"/>
  <c r="K315" i="43"/>
  <c r="M315" i="43"/>
  <c r="K314" i="43"/>
  <c r="K313" i="43"/>
  <c r="K312" i="43"/>
  <c r="M312" i="43"/>
  <c r="K311" i="43"/>
  <c r="M311" i="43"/>
  <c r="K310" i="43"/>
  <c r="K309" i="43"/>
  <c r="K308" i="43"/>
  <c r="M308" i="43"/>
  <c r="K307" i="43"/>
  <c r="M307" i="43"/>
  <c r="K306" i="43"/>
  <c r="K305" i="43"/>
  <c r="K304" i="43"/>
  <c r="M304" i="43"/>
  <c r="K303" i="43"/>
  <c r="M303" i="43"/>
  <c r="K302" i="43"/>
  <c r="K301" i="43"/>
  <c r="K300" i="43"/>
  <c r="M300" i="43"/>
  <c r="K299" i="43"/>
  <c r="M299" i="43"/>
  <c r="K298" i="43"/>
  <c r="K297" i="43"/>
  <c r="K296" i="43"/>
  <c r="M296" i="43"/>
  <c r="K295" i="43"/>
  <c r="M295" i="43"/>
  <c r="K294" i="43"/>
  <c r="K293" i="43"/>
  <c r="K292" i="43"/>
  <c r="M292" i="43"/>
  <c r="K291" i="43"/>
  <c r="M291" i="43"/>
  <c r="K290" i="43"/>
  <c r="K289" i="43"/>
  <c r="K288" i="43"/>
  <c r="M288" i="43"/>
  <c r="K287" i="43"/>
  <c r="M287" i="43"/>
  <c r="K286" i="43"/>
  <c r="K285" i="43"/>
  <c r="K284" i="43"/>
  <c r="M284" i="43"/>
  <c r="K283" i="43"/>
  <c r="M283" i="43"/>
  <c r="K282" i="43"/>
  <c r="K281" i="43"/>
  <c r="K280" i="43"/>
  <c r="M280" i="43"/>
  <c r="K279" i="43"/>
  <c r="M279" i="43"/>
  <c r="K278" i="43"/>
  <c r="K277" i="43"/>
  <c r="K276" i="43"/>
  <c r="M276" i="43"/>
  <c r="K275" i="43"/>
  <c r="M275" i="43"/>
  <c r="K274" i="43"/>
  <c r="K273" i="43"/>
  <c r="K272" i="43"/>
  <c r="M272" i="43"/>
  <c r="K271" i="43"/>
  <c r="M271" i="43"/>
  <c r="K270" i="43"/>
  <c r="K269" i="43"/>
  <c r="K268" i="43"/>
  <c r="M268" i="43"/>
  <c r="K267" i="43"/>
  <c r="M267" i="43"/>
  <c r="K266" i="43"/>
  <c r="K265" i="43"/>
  <c r="K264" i="43"/>
  <c r="M264" i="43"/>
  <c r="K263" i="43"/>
  <c r="M263" i="43"/>
  <c r="K262" i="43"/>
  <c r="K261" i="43"/>
  <c r="K260" i="43"/>
  <c r="M260" i="43"/>
  <c r="K259" i="43"/>
  <c r="M259" i="43"/>
  <c r="K258" i="43"/>
  <c r="K257" i="43"/>
  <c r="K256" i="43"/>
  <c r="M256" i="43"/>
  <c r="K255" i="43"/>
  <c r="M255" i="43"/>
  <c r="K254" i="43"/>
  <c r="K253" i="43"/>
  <c r="K252" i="43"/>
  <c r="M252" i="43"/>
  <c r="K251" i="43"/>
  <c r="M251" i="43"/>
  <c r="K250" i="43"/>
  <c r="K249" i="43"/>
  <c r="K248" i="43"/>
  <c r="M248" i="43"/>
  <c r="K247" i="43"/>
  <c r="M247" i="43"/>
  <c r="K246" i="43"/>
  <c r="K245" i="43"/>
  <c r="K244" i="43"/>
  <c r="M244" i="43"/>
  <c r="K243" i="43"/>
  <c r="M243" i="43"/>
  <c r="K242" i="43"/>
  <c r="K241" i="43"/>
  <c r="K240" i="43"/>
  <c r="M240" i="43"/>
  <c r="K239" i="43"/>
  <c r="M239" i="43"/>
  <c r="K238" i="43"/>
  <c r="K237" i="43"/>
  <c r="K236" i="43"/>
  <c r="M236" i="43"/>
  <c r="K235" i="43"/>
  <c r="M235" i="43"/>
  <c r="K234" i="43"/>
  <c r="K233" i="43"/>
  <c r="K232" i="43"/>
  <c r="M232" i="43"/>
  <c r="K231" i="43"/>
  <c r="M231" i="43"/>
  <c r="K230" i="43"/>
  <c r="K229" i="43"/>
  <c r="K228" i="43"/>
  <c r="M228" i="43"/>
  <c r="K227" i="43"/>
  <c r="M227" i="43"/>
  <c r="K226" i="43"/>
  <c r="K225" i="43"/>
  <c r="K224" i="43"/>
  <c r="M224" i="43"/>
  <c r="K223" i="43"/>
  <c r="M223" i="43"/>
  <c r="K222" i="43"/>
  <c r="K221" i="43"/>
  <c r="K220" i="43"/>
  <c r="M220" i="43"/>
  <c r="K219" i="43"/>
  <c r="M219" i="43"/>
  <c r="K218" i="43"/>
  <c r="K217" i="43"/>
  <c r="K216" i="43"/>
  <c r="M216" i="43"/>
  <c r="K215" i="43"/>
  <c r="M215" i="43"/>
  <c r="K214" i="43"/>
  <c r="K213" i="43"/>
  <c r="K212" i="43"/>
  <c r="M212" i="43"/>
  <c r="K211" i="43"/>
  <c r="M211" i="43"/>
  <c r="K210" i="43"/>
  <c r="K209" i="43"/>
  <c r="K208" i="43"/>
  <c r="M208" i="43"/>
  <c r="K207" i="43"/>
  <c r="M207" i="43"/>
  <c r="K206" i="43"/>
  <c r="K205" i="43"/>
  <c r="K204" i="43"/>
  <c r="M204" i="43"/>
  <c r="K203" i="43"/>
  <c r="M203" i="43"/>
  <c r="K202" i="43"/>
  <c r="K201" i="43"/>
  <c r="K200" i="43"/>
  <c r="M200" i="43"/>
  <c r="K199" i="43"/>
  <c r="M199" i="43"/>
  <c r="K198" i="43"/>
  <c r="K197" i="43"/>
  <c r="K196" i="43"/>
  <c r="M196" i="43"/>
  <c r="K195" i="43"/>
  <c r="M195" i="43"/>
  <c r="K194" i="43"/>
  <c r="K193" i="43"/>
  <c r="K192" i="43"/>
  <c r="M192" i="43"/>
  <c r="K191" i="43"/>
  <c r="M191" i="43"/>
  <c r="K190" i="43"/>
  <c r="K189" i="43"/>
  <c r="K188" i="43"/>
  <c r="M188" i="43"/>
  <c r="K187" i="43"/>
  <c r="M187" i="43"/>
  <c r="K186" i="43"/>
  <c r="K185" i="43"/>
  <c r="K184" i="43"/>
  <c r="M184" i="43"/>
  <c r="K183" i="43"/>
  <c r="M183" i="43"/>
  <c r="K182" i="43"/>
  <c r="K181" i="43"/>
  <c r="K180" i="43"/>
  <c r="M180" i="43"/>
  <c r="K179" i="43"/>
  <c r="M179" i="43"/>
  <c r="K178" i="43"/>
  <c r="K177" i="43"/>
  <c r="K176" i="43"/>
  <c r="M176" i="43"/>
  <c r="K175" i="43"/>
  <c r="M175" i="43"/>
  <c r="K174" i="43"/>
  <c r="K173" i="43"/>
  <c r="K172" i="43"/>
  <c r="M172" i="43"/>
  <c r="K171" i="43"/>
  <c r="M171" i="43"/>
  <c r="K170" i="43"/>
  <c r="K169" i="43"/>
  <c r="K168" i="43"/>
  <c r="M168" i="43"/>
  <c r="K167" i="43"/>
  <c r="M167" i="43"/>
  <c r="K166" i="43"/>
  <c r="K165" i="43"/>
  <c r="K164" i="43"/>
  <c r="M164" i="43"/>
  <c r="K163" i="43"/>
  <c r="M163" i="43"/>
  <c r="K162" i="43"/>
  <c r="K161" i="43"/>
  <c r="K160" i="43"/>
  <c r="M160" i="43"/>
  <c r="K159" i="43"/>
  <c r="M159" i="43"/>
  <c r="K158" i="43"/>
  <c r="K157" i="43"/>
  <c r="K156" i="43"/>
  <c r="M156" i="43"/>
  <c r="K155" i="43"/>
  <c r="M155" i="43"/>
  <c r="K154" i="43"/>
  <c r="K153" i="43"/>
  <c r="K152" i="43"/>
  <c r="M152" i="43"/>
  <c r="K151" i="43"/>
  <c r="M151" i="43"/>
  <c r="K150" i="43"/>
  <c r="K149" i="43"/>
  <c r="K148" i="43"/>
  <c r="M148" i="43"/>
  <c r="K147" i="43"/>
  <c r="M147" i="43"/>
  <c r="K146" i="43"/>
  <c r="K145" i="43"/>
  <c r="K144" i="43"/>
  <c r="M144" i="43"/>
  <c r="K143" i="43"/>
  <c r="M143" i="43"/>
  <c r="K142" i="43"/>
  <c r="K141" i="43"/>
  <c r="K140" i="43"/>
  <c r="M140" i="43"/>
  <c r="K139" i="43"/>
  <c r="M139" i="43"/>
  <c r="K138" i="43"/>
  <c r="K137" i="43"/>
  <c r="K136" i="43"/>
  <c r="M136" i="43"/>
  <c r="K135" i="43"/>
  <c r="M135" i="43"/>
  <c r="K134" i="43"/>
  <c r="K133" i="43"/>
  <c r="K132" i="43"/>
  <c r="M132" i="43"/>
  <c r="K131" i="43"/>
  <c r="M131" i="43"/>
  <c r="K130" i="43"/>
  <c r="K129" i="43"/>
  <c r="K128" i="43"/>
  <c r="M128" i="43"/>
  <c r="K127" i="43"/>
  <c r="M127" i="43"/>
  <c r="K126" i="43"/>
  <c r="K125" i="43"/>
  <c r="K124" i="43"/>
  <c r="M124" i="43"/>
  <c r="K123" i="43"/>
  <c r="M123" i="43"/>
  <c r="K122" i="43"/>
  <c r="K121" i="43"/>
  <c r="K120" i="43"/>
  <c r="M120" i="43"/>
  <c r="K119" i="43"/>
  <c r="M119" i="43"/>
  <c r="K118" i="43"/>
  <c r="K117" i="43"/>
  <c r="K116" i="43"/>
  <c r="M116" i="43"/>
  <c r="K115" i="43"/>
  <c r="M115" i="43"/>
  <c r="K114" i="43"/>
  <c r="K113" i="43"/>
  <c r="K112" i="43"/>
  <c r="M112" i="43"/>
  <c r="K111" i="43"/>
  <c r="M111" i="43"/>
  <c r="K110" i="43"/>
  <c r="K109" i="43"/>
  <c r="K108" i="43"/>
  <c r="M108" i="43"/>
  <c r="K107" i="43"/>
  <c r="M107" i="43"/>
  <c r="K106" i="43"/>
  <c r="K105" i="43"/>
  <c r="K104" i="43"/>
  <c r="M104" i="43"/>
  <c r="K103" i="43"/>
  <c r="M103" i="43"/>
  <c r="K102" i="43"/>
  <c r="K101" i="43"/>
  <c r="K100" i="43"/>
  <c r="M100" i="43"/>
  <c r="K99" i="43"/>
  <c r="M99" i="43"/>
  <c r="K98" i="43"/>
  <c r="K97" i="43"/>
  <c r="K96" i="43"/>
  <c r="M96" i="43"/>
  <c r="K95" i="43"/>
  <c r="M95" i="43"/>
  <c r="K94" i="43"/>
  <c r="K93" i="43"/>
  <c r="K92" i="43"/>
  <c r="M92" i="43"/>
  <c r="K91" i="43"/>
  <c r="M91" i="43"/>
  <c r="K90" i="43"/>
  <c r="K89" i="43"/>
  <c r="K88" i="43"/>
  <c r="M88" i="43"/>
  <c r="K87" i="43"/>
  <c r="M87" i="43"/>
  <c r="K86" i="43"/>
  <c r="K85" i="43"/>
  <c r="K84" i="43"/>
  <c r="M84" i="43"/>
  <c r="K83" i="43"/>
  <c r="M83" i="43"/>
  <c r="K82" i="43"/>
  <c r="K81" i="43"/>
  <c r="K80" i="43"/>
  <c r="M80" i="43"/>
  <c r="K79" i="43"/>
  <c r="M79" i="43"/>
  <c r="K78" i="43"/>
  <c r="K77" i="43"/>
  <c r="K76" i="43"/>
  <c r="M76" i="43"/>
  <c r="K75" i="43"/>
  <c r="M75" i="43"/>
  <c r="K74" i="43"/>
  <c r="K73" i="43"/>
  <c r="K72" i="43"/>
  <c r="M72" i="43"/>
  <c r="K71" i="43"/>
  <c r="M71" i="43"/>
  <c r="K70" i="43"/>
  <c r="K69" i="43"/>
  <c r="K68" i="43"/>
  <c r="M68" i="43"/>
  <c r="K67" i="43"/>
  <c r="M67" i="43"/>
  <c r="K66" i="43"/>
  <c r="K65" i="43"/>
  <c r="K64" i="43"/>
  <c r="M64" i="43"/>
  <c r="K63" i="43"/>
  <c r="M63" i="43"/>
  <c r="K62" i="43"/>
  <c r="K61" i="43"/>
  <c r="K60" i="43"/>
  <c r="M60" i="43"/>
  <c r="K59" i="43"/>
  <c r="M59" i="43"/>
  <c r="K58" i="43"/>
  <c r="K57" i="43"/>
  <c r="K56" i="43"/>
  <c r="M56" i="43"/>
  <c r="K55" i="43"/>
  <c r="M55" i="43"/>
  <c r="K54" i="43"/>
  <c r="K53" i="43"/>
  <c r="K52" i="43"/>
  <c r="M52" i="43"/>
  <c r="K51" i="43"/>
  <c r="M51" i="43"/>
  <c r="K50" i="43"/>
  <c r="K49" i="43"/>
  <c r="K48" i="43"/>
  <c r="M48" i="43"/>
  <c r="K47" i="43"/>
  <c r="M47" i="43"/>
  <c r="K46" i="43"/>
  <c r="K45" i="43"/>
  <c r="K44" i="43"/>
  <c r="M44" i="43"/>
  <c r="K43" i="43"/>
  <c r="M43" i="43"/>
  <c r="K42" i="43"/>
  <c r="K41" i="43"/>
  <c r="K40" i="43"/>
  <c r="M40" i="43"/>
  <c r="K39" i="43"/>
  <c r="M39" i="43"/>
  <c r="K38" i="43"/>
  <c r="K37" i="43"/>
  <c r="K36" i="43"/>
  <c r="M36" i="43"/>
  <c r="K35" i="43"/>
  <c r="M35" i="43"/>
  <c r="K34" i="43"/>
  <c r="K33" i="43"/>
  <c r="K32" i="43"/>
  <c r="M32" i="43"/>
  <c r="K31" i="43"/>
  <c r="M31" i="43"/>
  <c r="K30" i="43"/>
  <c r="K29" i="43"/>
  <c r="K28" i="43"/>
  <c r="M28" i="43"/>
  <c r="K27" i="43"/>
  <c r="M27" i="43"/>
  <c r="K26" i="43"/>
  <c r="K25" i="43"/>
  <c r="K24" i="43"/>
  <c r="M24" i="43"/>
  <c r="K23" i="43"/>
  <c r="M23" i="43"/>
  <c r="K22" i="43"/>
  <c r="K21" i="43"/>
  <c r="K20" i="43"/>
  <c r="M20" i="43"/>
  <c r="K19" i="43"/>
  <c r="M19" i="43"/>
  <c r="K18" i="43"/>
  <c r="K17" i="43"/>
  <c r="K16" i="43"/>
  <c r="M16" i="43"/>
  <c r="K15" i="43"/>
  <c r="M15" i="43"/>
  <c r="K14" i="43"/>
  <c r="K13" i="43"/>
  <c r="K12" i="43"/>
  <c r="M12" i="43"/>
  <c r="K11" i="43"/>
  <c r="M11" i="43"/>
  <c r="K10" i="43"/>
  <c r="K9" i="43"/>
  <c r="A81" i="42"/>
  <c r="K517" i="47"/>
  <c r="I526" i="71"/>
  <c r="J527" i="71"/>
  <c r="H527" i="71"/>
  <c r="F527" i="71"/>
  <c r="I527" i="71"/>
  <c r="G527" i="71"/>
  <c r="J533" i="71"/>
  <c r="H533" i="71"/>
  <c r="F533" i="71"/>
  <c r="I533" i="71"/>
  <c r="G533" i="71"/>
  <c r="I534" i="71"/>
  <c r="G534" i="71"/>
  <c r="J534" i="71"/>
  <c r="H534" i="71"/>
  <c r="F534" i="71"/>
  <c r="M5" i="71"/>
  <c r="M6" i="71"/>
  <c r="M9" i="71"/>
  <c r="M10" i="71"/>
  <c r="M11" i="71"/>
  <c r="M13" i="71"/>
  <c r="M14" i="71"/>
  <c r="M17" i="71"/>
  <c r="M18" i="71"/>
  <c r="M21" i="71"/>
  <c r="M22" i="71"/>
  <c r="M23" i="71"/>
  <c r="M25" i="71"/>
  <c r="M26" i="71"/>
  <c r="M29" i="71"/>
  <c r="M30" i="71"/>
  <c r="M31" i="71"/>
  <c r="M33" i="71"/>
  <c r="M34" i="71"/>
  <c r="M37" i="71"/>
  <c r="M38" i="71"/>
  <c r="M41" i="71"/>
  <c r="M42" i="71"/>
  <c r="M43" i="71"/>
  <c r="M45" i="71"/>
  <c r="M46" i="71"/>
  <c r="M49" i="71"/>
  <c r="M50" i="71"/>
  <c r="M53" i="71"/>
  <c r="M54" i="71"/>
  <c r="M57" i="71"/>
  <c r="M58" i="71"/>
  <c r="M61" i="71"/>
  <c r="M62" i="71"/>
  <c r="M63" i="71"/>
  <c r="M65" i="71"/>
  <c r="M66" i="71"/>
  <c r="M69" i="71"/>
  <c r="M70" i="71"/>
  <c r="M73" i="71"/>
  <c r="M74" i="71"/>
  <c r="M77" i="71"/>
  <c r="M78" i="71"/>
  <c r="M79" i="71"/>
  <c r="M81" i="71"/>
  <c r="M82" i="71"/>
  <c r="M85" i="71"/>
  <c r="M86" i="71"/>
  <c r="M89" i="71"/>
  <c r="M90" i="71"/>
  <c r="M91" i="71"/>
  <c r="M93" i="71"/>
  <c r="M94" i="71"/>
  <c r="M97" i="71"/>
  <c r="M98" i="71"/>
  <c r="M99" i="71"/>
  <c r="M101" i="71"/>
  <c r="M102" i="71"/>
  <c r="M105" i="71"/>
  <c r="M106" i="71"/>
  <c r="M109" i="71"/>
  <c r="M110" i="71"/>
  <c r="M111" i="71"/>
  <c r="M113" i="71"/>
  <c r="M114" i="71"/>
  <c r="M117" i="71"/>
  <c r="M118" i="71"/>
  <c r="M121" i="71"/>
  <c r="M122" i="71"/>
  <c r="M123" i="71"/>
  <c r="M125" i="71"/>
  <c r="M126" i="71"/>
  <c r="M129" i="71"/>
  <c r="M130" i="71"/>
  <c r="M131" i="71"/>
  <c r="M133" i="71"/>
  <c r="M134" i="71"/>
  <c r="M137" i="71"/>
  <c r="M138" i="71"/>
  <c r="M141" i="71"/>
  <c r="M142" i="71"/>
  <c r="M143" i="71"/>
  <c r="M145" i="71"/>
  <c r="M146" i="71"/>
  <c r="M149" i="71"/>
  <c r="M150" i="71"/>
  <c r="M153" i="71"/>
  <c r="M154" i="71"/>
  <c r="M155" i="71"/>
  <c r="M157" i="71"/>
  <c r="M158" i="71"/>
  <c r="M161" i="71"/>
  <c r="M162" i="71"/>
  <c r="M163" i="71"/>
  <c r="M165" i="71"/>
  <c r="M166" i="71"/>
  <c r="M169" i="71"/>
  <c r="M170" i="71"/>
  <c r="M173" i="71"/>
  <c r="M174" i="71"/>
  <c r="M175" i="71"/>
  <c r="M177" i="71"/>
  <c r="M178" i="71"/>
  <c r="M181" i="71"/>
  <c r="M182" i="71"/>
  <c r="M185" i="71"/>
  <c r="M186" i="71"/>
  <c r="M187" i="71"/>
  <c r="M189" i="71"/>
  <c r="M190" i="71"/>
  <c r="M193" i="71"/>
  <c r="M194" i="71"/>
  <c r="M195" i="71"/>
  <c r="M197" i="71"/>
  <c r="M198" i="71"/>
  <c r="M201" i="71"/>
  <c r="M202" i="71"/>
  <c r="M205" i="71"/>
  <c r="M206" i="71"/>
  <c r="M207" i="71"/>
  <c r="M209" i="71"/>
  <c r="M210" i="71"/>
  <c r="M213" i="71"/>
  <c r="M214" i="71"/>
  <c r="M217" i="71"/>
  <c r="M218" i="71"/>
  <c r="M219" i="71"/>
  <c r="M221" i="71"/>
  <c r="M222" i="71"/>
  <c r="M225" i="71"/>
  <c r="M226" i="71"/>
  <c r="M227" i="71"/>
  <c r="M229" i="71"/>
  <c r="M230" i="71"/>
  <c r="M233" i="71"/>
  <c r="M234" i="71"/>
  <c r="M237" i="71"/>
  <c r="M238" i="71"/>
  <c r="M239" i="71"/>
  <c r="M241" i="71"/>
  <c r="M242" i="71"/>
  <c r="M245" i="71"/>
  <c r="M246" i="71"/>
  <c r="M249" i="71"/>
  <c r="M250" i="71"/>
  <c r="M251" i="71"/>
  <c r="M253" i="71"/>
  <c r="M254" i="71"/>
  <c r="M257" i="71"/>
  <c r="M258" i="71"/>
  <c r="M259" i="71"/>
  <c r="M261" i="71"/>
  <c r="M262" i="71"/>
  <c r="M265" i="71"/>
  <c r="M266" i="71"/>
  <c r="M269" i="71"/>
  <c r="M270" i="71"/>
  <c r="M271" i="71"/>
  <c r="M273" i="71"/>
  <c r="M274" i="71"/>
  <c r="M277" i="71"/>
  <c r="M278" i="71"/>
  <c r="M281" i="71"/>
  <c r="M282" i="71"/>
  <c r="M283" i="71"/>
  <c r="M285" i="71"/>
  <c r="M286" i="71"/>
  <c r="M289" i="71"/>
  <c r="M290" i="71"/>
  <c r="M291" i="71"/>
  <c r="M293" i="71"/>
  <c r="M294" i="71"/>
  <c r="M297" i="71"/>
  <c r="M298" i="71"/>
  <c r="M301" i="71"/>
  <c r="M302" i="71"/>
  <c r="M303" i="71"/>
  <c r="M305" i="71"/>
  <c r="M306" i="71"/>
  <c r="M309" i="71"/>
  <c r="M310" i="71"/>
  <c r="M313" i="71"/>
  <c r="M314" i="71"/>
  <c r="M315" i="71"/>
  <c r="M317" i="71"/>
  <c r="M318" i="71"/>
  <c r="M321" i="71"/>
  <c r="M322" i="71"/>
  <c r="M323" i="71"/>
  <c r="M325" i="71"/>
  <c r="M326" i="71"/>
  <c r="M329" i="71"/>
  <c r="M330" i="71"/>
  <c r="M333" i="71"/>
  <c r="M334" i="71"/>
  <c r="M335" i="71"/>
  <c r="M337" i="71"/>
  <c r="M338" i="71"/>
  <c r="M341" i="71"/>
  <c r="M342" i="71"/>
  <c r="M345" i="71"/>
  <c r="M346" i="71"/>
  <c r="M347" i="71"/>
  <c r="M349" i="71"/>
  <c r="M350" i="71"/>
  <c r="M353" i="71"/>
  <c r="M354" i="71"/>
  <c r="M355" i="71"/>
  <c r="M357" i="71"/>
  <c r="M358" i="71"/>
  <c r="M361" i="71"/>
  <c r="M362" i="71"/>
  <c r="M365" i="71"/>
  <c r="M366" i="71"/>
  <c r="M367" i="71"/>
  <c r="M369" i="71"/>
  <c r="M370" i="71"/>
  <c r="M373" i="71"/>
  <c r="M374" i="71"/>
  <c r="M377" i="71"/>
  <c r="M378" i="71"/>
  <c r="M379" i="71"/>
  <c r="M381" i="71"/>
  <c r="M382" i="71"/>
  <c r="M385" i="71"/>
  <c r="M386" i="71"/>
  <c r="M387" i="71"/>
  <c r="M389" i="71"/>
  <c r="M390" i="71"/>
  <c r="M393" i="71"/>
  <c r="M394" i="71"/>
  <c r="M397" i="71"/>
  <c r="M398" i="71"/>
  <c r="M399" i="71"/>
  <c r="M401" i="71"/>
  <c r="M402" i="71"/>
  <c r="M405" i="71"/>
  <c r="M406" i="71"/>
  <c r="M409" i="71"/>
  <c r="M410" i="71"/>
  <c r="M411" i="71"/>
  <c r="M413" i="71"/>
  <c r="M414" i="71"/>
  <c r="M417" i="71"/>
  <c r="M418" i="71"/>
  <c r="M419" i="71"/>
  <c r="M421" i="71"/>
  <c r="M422" i="71"/>
  <c r="M425" i="71"/>
  <c r="M426" i="71"/>
  <c r="M429" i="71"/>
  <c r="M430" i="71"/>
  <c r="M431" i="71"/>
  <c r="M433" i="71"/>
  <c r="M434" i="71"/>
  <c r="M437" i="71"/>
  <c r="M438" i="71"/>
  <c r="M441" i="71"/>
  <c r="M442" i="71"/>
  <c r="M443" i="71"/>
  <c r="M445" i="71"/>
  <c r="M446" i="71"/>
  <c r="M449" i="71"/>
  <c r="M450" i="71"/>
  <c r="M451" i="71"/>
  <c r="M453" i="71"/>
  <c r="M454" i="71"/>
  <c r="M457" i="71"/>
  <c r="M458" i="71"/>
  <c r="M461" i="71"/>
  <c r="M462" i="71"/>
  <c r="M463" i="71"/>
  <c r="M465" i="71"/>
  <c r="M466" i="71"/>
  <c r="M469" i="71"/>
  <c r="M470" i="71"/>
  <c r="M473" i="71"/>
  <c r="M474" i="71"/>
  <c r="M475" i="71"/>
  <c r="M477" i="71"/>
  <c r="M478" i="71"/>
  <c r="M481" i="71"/>
  <c r="M482" i="71"/>
  <c r="M483" i="71"/>
  <c r="M485" i="71"/>
  <c r="M486" i="71"/>
  <c r="M489" i="71"/>
  <c r="M490" i="71"/>
  <c r="M493" i="71"/>
  <c r="M494" i="71"/>
  <c r="M495" i="71"/>
  <c r="M497" i="71"/>
  <c r="M498" i="71"/>
  <c r="I526" i="69"/>
  <c r="G526" i="69"/>
  <c r="J526" i="69"/>
  <c r="H526" i="69"/>
  <c r="F526" i="69"/>
  <c r="J527" i="69"/>
  <c r="H527" i="69"/>
  <c r="F527" i="69"/>
  <c r="I527" i="69"/>
  <c r="G527" i="69"/>
  <c r="I534" i="69"/>
  <c r="G534" i="69"/>
  <c r="J534" i="69"/>
  <c r="H534" i="69"/>
  <c r="F534" i="69"/>
  <c r="M6" i="69"/>
  <c r="M10" i="69"/>
  <c r="M11" i="69"/>
  <c r="M12" i="69"/>
  <c r="M14" i="69"/>
  <c r="M15" i="69"/>
  <c r="M18" i="69"/>
  <c r="M19" i="69"/>
  <c r="M22" i="69"/>
  <c r="M23" i="69"/>
  <c r="M24" i="69"/>
  <c r="M26" i="69"/>
  <c r="M27" i="69"/>
  <c r="M30" i="69"/>
  <c r="M31" i="69"/>
  <c r="M34" i="69"/>
  <c r="M35" i="69"/>
  <c r="M36" i="69"/>
  <c r="M38" i="69"/>
  <c r="M39" i="69"/>
  <c r="M42" i="69"/>
  <c r="M43" i="69"/>
  <c r="M44" i="69"/>
  <c r="M46" i="69"/>
  <c r="M47" i="69"/>
  <c r="M50" i="69"/>
  <c r="M51" i="69"/>
  <c r="M54" i="69"/>
  <c r="M55" i="69"/>
  <c r="M56" i="69"/>
  <c r="M58" i="69"/>
  <c r="M59" i="69"/>
  <c r="M62" i="69"/>
  <c r="M63" i="69"/>
  <c r="M66" i="69"/>
  <c r="M67" i="69"/>
  <c r="M68" i="69"/>
  <c r="M70" i="69"/>
  <c r="M71" i="69"/>
  <c r="M74" i="69"/>
  <c r="M75" i="69"/>
  <c r="M76" i="69"/>
  <c r="M78" i="69"/>
  <c r="M79" i="69"/>
  <c r="M82" i="69"/>
  <c r="M83" i="69"/>
  <c r="M86" i="69"/>
  <c r="M87" i="69"/>
  <c r="M88" i="69"/>
  <c r="M90" i="69"/>
  <c r="M91" i="69"/>
  <c r="M94" i="69"/>
  <c r="M95" i="69"/>
  <c r="M98" i="69"/>
  <c r="M99" i="69"/>
  <c r="M100" i="69"/>
  <c r="M102" i="69"/>
  <c r="M103" i="69"/>
  <c r="M106" i="69"/>
  <c r="M107" i="69"/>
  <c r="M108" i="69"/>
  <c r="M110" i="69"/>
  <c r="M111" i="69"/>
  <c r="M114" i="69"/>
  <c r="M115" i="69"/>
  <c r="M118" i="69"/>
  <c r="M119" i="69"/>
  <c r="M120" i="69"/>
  <c r="M122" i="69"/>
  <c r="M123" i="69"/>
  <c r="M126" i="69"/>
  <c r="M127" i="69"/>
  <c r="M130" i="69"/>
  <c r="M131" i="69"/>
  <c r="M132" i="69"/>
  <c r="M134" i="69"/>
  <c r="M135" i="69"/>
  <c r="M138" i="69"/>
  <c r="M139" i="69"/>
  <c r="M140" i="69"/>
  <c r="M142" i="69"/>
  <c r="M143" i="69"/>
  <c r="M146" i="69"/>
  <c r="M147" i="69"/>
  <c r="M150" i="69"/>
  <c r="M151" i="69"/>
  <c r="M152" i="69"/>
  <c r="M154" i="69"/>
  <c r="M155" i="69"/>
  <c r="M158" i="69"/>
  <c r="M159" i="69"/>
  <c r="M162" i="69"/>
  <c r="M163" i="69"/>
  <c r="M164" i="69"/>
  <c r="M166" i="69"/>
  <c r="M167" i="69"/>
  <c r="M170" i="69"/>
  <c r="M171" i="69"/>
  <c r="M172" i="69"/>
  <c r="M174" i="69"/>
  <c r="M175" i="69"/>
  <c r="M178" i="69"/>
  <c r="M179" i="69"/>
  <c r="M182" i="69"/>
  <c r="M183" i="69"/>
  <c r="M184" i="69"/>
  <c r="M186" i="69"/>
  <c r="M187" i="69"/>
  <c r="M190" i="69"/>
  <c r="M191" i="69"/>
  <c r="M194" i="69"/>
  <c r="M195" i="69"/>
  <c r="M196" i="69"/>
  <c r="M198" i="69"/>
  <c r="M199" i="69"/>
  <c r="M202" i="69"/>
  <c r="M203" i="69"/>
  <c r="M204" i="69"/>
  <c r="M206" i="69"/>
  <c r="M207" i="69"/>
  <c r="M210" i="69"/>
  <c r="M211" i="69"/>
  <c r="M214" i="69"/>
  <c r="M215" i="69"/>
  <c r="M216" i="69"/>
  <c r="M218" i="69"/>
  <c r="M219" i="69"/>
  <c r="M222" i="69"/>
  <c r="M223" i="69"/>
  <c r="M226" i="69"/>
  <c r="M227" i="69"/>
  <c r="M228" i="69"/>
  <c r="M230" i="69"/>
  <c r="M231" i="69"/>
  <c r="M234" i="69"/>
  <c r="M235" i="69"/>
  <c r="M236" i="69"/>
  <c r="M238" i="69"/>
  <c r="M239" i="69"/>
  <c r="M242" i="69"/>
  <c r="M243" i="69"/>
  <c r="M246" i="69"/>
  <c r="M247" i="69"/>
  <c r="M248" i="69"/>
  <c r="M250" i="69"/>
  <c r="M251" i="69"/>
  <c r="M254" i="69"/>
  <c r="M255" i="69"/>
  <c r="M258" i="69"/>
  <c r="M259" i="69"/>
  <c r="M260" i="69"/>
  <c r="M262" i="69"/>
  <c r="M263" i="69"/>
  <c r="M266" i="69"/>
  <c r="M267" i="69"/>
  <c r="M268" i="69"/>
  <c r="M270" i="69"/>
  <c r="M271" i="69"/>
  <c r="M274" i="69"/>
  <c r="M275" i="69"/>
  <c r="M278" i="69"/>
  <c r="M279" i="69"/>
  <c r="M280" i="69"/>
  <c r="M282" i="69"/>
  <c r="M283" i="69"/>
  <c r="M286" i="69"/>
  <c r="M287" i="69"/>
  <c r="M290" i="69"/>
  <c r="M291" i="69"/>
  <c r="M292" i="69"/>
  <c r="M294" i="69"/>
  <c r="M295" i="69"/>
  <c r="M298" i="69"/>
  <c r="M299" i="69"/>
  <c r="M300" i="69"/>
  <c r="M302" i="69"/>
  <c r="M303" i="69"/>
  <c r="M306" i="69"/>
  <c r="M307" i="69"/>
  <c r="M310" i="69"/>
  <c r="M311" i="69"/>
  <c r="M312" i="69"/>
  <c r="M314" i="69"/>
  <c r="M315" i="69"/>
  <c r="M318" i="69"/>
  <c r="M319" i="69"/>
  <c r="M322" i="69"/>
  <c r="M323" i="69"/>
  <c r="M324" i="69"/>
  <c r="M326" i="69"/>
  <c r="M327" i="69"/>
  <c r="M330" i="69"/>
  <c r="M331" i="69"/>
  <c r="M332" i="69"/>
  <c r="M334" i="69"/>
  <c r="M335" i="69"/>
  <c r="M338" i="69"/>
  <c r="M339" i="69"/>
  <c r="M342" i="69"/>
  <c r="M343" i="69"/>
  <c r="M344" i="69"/>
  <c r="M346" i="69"/>
  <c r="M347" i="69"/>
  <c r="M350" i="69"/>
  <c r="M351" i="69"/>
  <c r="M354" i="69"/>
  <c r="M355" i="69"/>
  <c r="M356" i="69"/>
  <c r="M358" i="69"/>
  <c r="M359" i="69"/>
  <c r="M362" i="69"/>
  <c r="M363" i="69"/>
  <c r="M364" i="69"/>
  <c r="M366" i="69"/>
  <c r="M367" i="69"/>
  <c r="M370" i="69"/>
  <c r="M371" i="69"/>
  <c r="M374" i="69"/>
  <c r="M375" i="69"/>
  <c r="M376" i="69"/>
  <c r="M378" i="69"/>
  <c r="M379" i="69"/>
  <c r="M382" i="69"/>
  <c r="M383" i="69"/>
  <c r="M386" i="69"/>
  <c r="M387" i="69"/>
  <c r="M388" i="69"/>
  <c r="M390" i="69"/>
  <c r="M391" i="69"/>
  <c r="M394" i="69"/>
  <c r="M395" i="69"/>
  <c r="M396" i="69"/>
  <c r="M398" i="69"/>
  <c r="M399" i="69"/>
  <c r="M402" i="69"/>
  <c r="M403" i="69"/>
  <c r="M406" i="69"/>
  <c r="M407" i="69"/>
  <c r="M408" i="69"/>
  <c r="M410" i="69"/>
  <c r="M411" i="69"/>
  <c r="M414" i="69"/>
  <c r="M415" i="69"/>
  <c r="M418" i="69"/>
  <c r="M419" i="69"/>
  <c r="M420" i="69"/>
  <c r="M422" i="69"/>
  <c r="M423" i="69"/>
  <c r="M426" i="69"/>
  <c r="M427" i="69"/>
  <c r="M428" i="69"/>
  <c r="M430" i="69"/>
  <c r="M431" i="69"/>
  <c r="M434" i="69"/>
  <c r="M435" i="69"/>
  <c r="M438" i="69"/>
  <c r="M439" i="69"/>
  <c r="M440" i="69"/>
  <c r="M442" i="69"/>
  <c r="M443" i="69"/>
  <c r="M446" i="69"/>
  <c r="M447" i="69"/>
  <c r="M450" i="69"/>
  <c r="M451" i="69"/>
  <c r="M452" i="69"/>
  <c r="M454" i="69"/>
  <c r="M455" i="69"/>
  <c r="M458" i="69"/>
  <c r="M459" i="69"/>
  <c r="M460" i="69"/>
  <c r="M462" i="69"/>
  <c r="M463" i="69"/>
  <c r="M466" i="69"/>
  <c r="M467" i="69"/>
  <c r="M470" i="69"/>
  <c r="M471" i="69"/>
  <c r="M472" i="69"/>
  <c r="M474" i="69"/>
  <c r="M475" i="69"/>
  <c r="M478" i="69"/>
  <c r="M479" i="69"/>
  <c r="M482" i="69"/>
  <c r="M483" i="69"/>
  <c r="M484" i="69"/>
  <c r="M486" i="69"/>
  <c r="M487" i="69"/>
  <c r="M490" i="69"/>
  <c r="M491" i="69"/>
  <c r="M492" i="69"/>
  <c r="M494" i="69"/>
  <c r="M495" i="69"/>
  <c r="M498" i="69"/>
  <c r="I520" i="67"/>
  <c r="G520" i="67"/>
  <c r="J520" i="67"/>
  <c r="H520" i="67"/>
  <c r="F520" i="67"/>
  <c r="I521" i="67"/>
  <c r="I522" i="67"/>
  <c r="G522" i="67"/>
  <c r="J522" i="67"/>
  <c r="H522" i="67"/>
  <c r="F522" i="67"/>
  <c r="H523" i="67"/>
  <c r="I523" i="67"/>
  <c r="I524" i="67"/>
  <c r="F524" i="67"/>
  <c r="I525" i="67"/>
  <c r="J527" i="67"/>
  <c r="H527" i="67"/>
  <c r="F527" i="67"/>
  <c r="I527" i="67"/>
  <c r="G527" i="67"/>
  <c r="I534" i="67"/>
  <c r="G534" i="67"/>
  <c r="J534" i="67"/>
  <c r="H534" i="67"/>
  <c r="F534" i="67"/>
  <c r="M4" i="67"/>
  <c r="M8" i="67"/>
  <c r="M11" i="67"/>
  <c r="M12" i="67"/>
  <c r="M13" i="67"/>
  <c r="M15" i="67"/>
  <c r="M16" i="67"/>
  <c r="M19" i="67"/>
  <c r="M20" i="67"/>
  <c r="M23" i="67"/>
  <c r="M24" i="67"/>
  <c r="M25" i="67"/>
  <c r="M27" i="67"/>
  <c r="M28" i="67"/>
  <c r="M31" i="67"/>
  <c r="M32" i="67"/>
  <c r="M33" i="67"/>
  <c r="M35" i="67"/>
  <c r="M36" i="67"/>
  <c r="M39" i="67"/>
  <c r="M40" i="67"/>
  <c r="M43" i="67"/>
  <c r="M44" i="67"/>
  <c r="M45" i="67"/>
  <c r="M47" i="67"/>
  <c r="M48" i="67"/>
  <c r="M51" i="67"/>
  <c r="M52" i="67"/>
  <c r="M55" i="67"/>
  <c r="M56" i="67"/>
  <c r="M57" i="67"/>
  <c r="M59" i="67"/>
  <c r="M60" i="67"/>
  <c r="M63" i="67"/>
  <c r="M64" i="67"/>
  <c r="M65" i="67"/>
  <c r="M67" i="67"/>
  <c r="M68" i="67"/>
  <c r="M71" i="67"/>
  <c r="M72" i="67"/>
  <c r="M75" i="67"/>
  <c r="M76" i="67"/>
  <c r="M77" i="67"/>
  <c r="M79" i="67"/>
  <c r="M80" i="67"/>
  <c r="M83" i="67"/>
  <c r="M84" i="67"/>
  <c r="M87" i="67"/>
  <c r="M88" i="67"/>
  <c r="M89" i="67"/>
  <c r="M91" i="67"/>
  <c r="M92" i="67"/>
  <c r="M95" i="67"/>
  <c r="M96" i="67"/>
  <c r="M97" i="67"/>
  <c r="M99" i="67"/>
  <c r="M100" i="67"/>
  <c r="M103" i="67"/>
  <c r="M104" i="67"/>
  <c r="M105" i="67"/>
  <c r="M107" i="67"/>
  <c r="M108" i="67"/>
  <c r="M109" i="67"/>
  <c r="M111" i="67"/>
  <c r="M112" i="67"/>
  <c r="M115" i="67"/>
  <c r="M116" i="67"/>
  <c r="M119" i="67"/>
  <c r="M120" i="67"/>
  <c r="M121" i="67"/>
  <c r="M123" i="67"/>
  <c r="M124" i="67"/>
  <c r="M127" i="67"/>
  <c r="M128" i="67"/>
  <c r="M129" i="67"/>
  <c r="M131" i="67"/>
  <c r="M132" i="67"/>
  <c r="M135" i="67"/>
  <c r="M136" i="67"/>
  <c r="M139" i="67"/>
  <c r="M140" i="67"/>
  <c r="M141" i="67"/>
  <c r="M143" i="67"/>
  <c r="M144" i="67"/>
  <c r="M145" i="67"/>
  <c r="M147" i="67"/>
  <c r="M148" i="67"/>
  <c r="M151" i="67"/>
  <c r="M152" i="67"/>
  <c r="M153" i="67"/>
  <c r="M155" i="67"/>
  <c r="M156" i="67"/>
  <c r="M157" i="67"/>
  <c r="M159" i="67"/>
  <c r="M160" i="67"/>
  <c r="M161" i="67"/>
  <c r="M163" i="67"/>
  <c r="M164" i="67"/>
  <c r="M167" i="67"/>
  <c r="M168" i="67"/>
  <c r="M169" i="67"/>
  <c r="M171" i="67"/>
  <c r="M172" i="67"/>
  <c r="M173" i="67"/>
  <c r="M175" i="67"/>
  <c r="M176" i="67"/>
  <c r="M179" i="67"/>
  <c r="M180" i="67"/>
  <c r="M183" i="67"/>
  <c r="M184" i="67"/>
  <c r="M185" i="67"/>
  <c r="M187" i="67"/>
  <c r="M188" i="67"/>
  <c r="M191" i="67"/>
  <c r="M192" i="67"/>
  <c r="M193" i="67"/>
  <c r="M195" i="67"/>
  <c r="M196" i="67"/>
  <c r="M199" i="67"/>
  <c r="M200" i="67"/>
  <c r="M203" i="67"/>
  <c r="M204" i="67"/>
  <c r="M205" i="67"/>
  <c r="M207" i="67"/>
  <c r="M208" i="67"/>
  <c r="M209" i="67"/>
  <c r="M211" i="67"/>
  <c r="M212" i="67"/>
  <c r="M215" i="67"/>
  <c r="M216" i="67"/>
  <c r="M217" i="67"/>
  <c r="M219" i="67"/>
  <c r="M220" i="67"/>
  <c r="M221" i="67"/>
  <c r="M223" i="67"/>
  <c r="M224" i="67"/>
  <c r="M225" i="67"/>
  <c r="M227" i="67"/>
  <c r="M228" i="67"/>
  <c r="M231" i="67"/>
  <c r="M232" i="67"/>
  <c r="M233" i="67"/>
  <c r="M235" i="67"/>
  <c r="M236" i="67"/>
  <c r="M237" i="67"/>
  <c r="M239" i="67"/>
  <c r="M240" i="67"/>
  <c r="M243" i="67"/>
  <c r="M244" i="67"/>
  <c r="M247" i="67"/>
  <c r="M248" i="67"/>
  <c r="M249" i="67"/>
  <c r="M251" i="67"/>
  <c r="M252" i="67"/>
  <c r="M255" i="67"/>
  <c r="M256" i="67"/>
  <c r="M257" i="67"/>
  <c r="M259" i="67"/>
  <c r="M260" i="67"/>
  <c r="M263" i="67"/>
  <c r="M264" i="67"/>
  <c r="M267" i="67"/>
  <c r="M268" i="67"/>
  <c r="M269" i="67"/>
  <c r="M271" i="67"/>
  <c r="M272" i="67"/>
  <c r="M273" i="67"/>
  <c r="M275" i="67"/>
  <c r="M276" i="67"/>
  <c r="M279" i="67"/>
  <c r="M280" i="67"/>
  <c r="M281" i="67"/>
  <c r="M283" i="67"/>
  <c r="M284" i="67"/>
  <c r="M285" i="67"/>
  <c r="M287" i="67"/>
  <c r="M288" i="67"/>
  <c r="M289" i="67"/>
  <c r="M291" i="67"/>
  <c r="M292" i="67"/>
  <c r="M295" i="67"/>
  <c r="M296" i="67"/>
  <c r="M297" i="67"/>
  <c r="M299" i="67"/>
  <c r="M300" i="67"/>
  <c r="M301" i="67"/>
  <c r="M303" i="67"/>
  <c r="M304" i="67"/>
  <c r="M307" i="67"/>
  <c r="M308" i="67"/>
  <c r="M311" i="67"/>
  <c r="M312" i="67"/>
  <c r="M313" i="67"/>
  <c r="M315" i="67"/>
  <c r="M316" i="67"/>
  <c r="M319" i="67"/>
  <c r="M320" i="67"/>
  <c r="M321" i="67"/>
  <c r="M323" i="67"/>
  <c r="M324" i="67"/>
  <c r="M327" i="67"/>
  <c r="M328" i="67"/>
  <c r="M331" i="67"/>
  <c r="M332" i="67"/>
  <c r="M333" i="67"/>
  <c r="M335" i="67"/>
  <c r="M336" i="67"/>
  <c r="M337" i="67"/>
  <c r="M339" i="67"/>
  <c r="M340" i="67"/>
  <c r="M343" i="67"/>
  <c r="M344" i="67"/>
  <c r="M345" i="67"/>
  <c r="M347" i="67"/>
  <c r="M348" i="67"/>
  <c r="M349" i="67"/>
  <c r="M351" i="67"/>
  <c r="M352" i="67"/>
  <c r="M353" i="67"/>
  <c r="M355" i="67"/>
  <c r="M356" i="67"/>
  <c r="M359" i="67"/>
  <c r="M360" i="67"/>
  <c r="M361" i="67"/>
  <c r="M363" i="67"/>
  <c r="M364" i="67"/>
  <c r="M365" i="67"/>
  <c r="M367" i="67"/>
  <c r="M368" i="67"/>
  <c r="M371" i="67"/>
  <c r="M372" i="67"/>
  <c r="M375" i="67"/>
  <c r="M376" i="67"/>
  <c r="M377" i="67"/>
  <c r="M379" i="67"/>
  <c r="M380" i="67"/>
  <c r="M383" i="67"/>
  <c r="M384" i="67"/>
  <c r="M385" i="67"/>
  <c r="M387" i="67"/>
  <c r="M388" i="67"/>
  <c r="M391" i="67"/>
  <c r="M392" i="67"/>
  <c r="M395" i="67"/>
  <c r="M396" i="67"/>
  <c r="M397" i="67"/>
  <c r="M399" i="67"/>
  <c r="M400" i="67"/>
  <c r="M401" i="67"/>
  <c r="M403" i="67"/>
  <c r="M404" i="67"/>
  <c r="M407" i="67"/>
  <c r="M408" i="67"/>
  <c r="M409" i="67"/>
  <c r="M411" i="67"/>
  <c r="M412" i="67"/>
  <c r="M413" i="67"/>
  <c r="M415" i="67"/>
  <c r="M416" i="67"/>
  <c r="M417" i="67"/>
  <c r="M419" i="67"/>
  <c r="M420" i="67"/>
  <c r="M423" i="67"/>
  <c r="M424" i="67"/>
  <c r="M425" i="67"/>
  <c r="M427" i="67"/>
  <c r="M428" i="67"/>
  <c r="M429" i="67"/>
  <c r="M431" i="67"/>
  <c r="M432" i="67"/>
  <c r="M435" i="67"/>
  <c r="M436" i="67"/>
  <c r="M439" i="67"/>
  <c r="M440" i="67"/>
  <c r="M441" i="67"/>
  <c r="M443" i="67"/>
  <c r="M444" i="67"/>
  <c r="M447" i="67"/>
  <c r="M448" i="67"/>
  <c r="M449" i="67"/>
  <c r="M451" i="67"/>
  <c r="M452" i="67"/>
  <c r="M455" i="67"/>
  <c r="M456" i="67"/>
  <c r="M459" i="67"/>
  <c r="M460" i="67"/>
  <c r="M461" i="67"/>
  <c r="M463" i="67"/>
  <c r="M464" i="67"/>
  <c r="M465" i="67"/>
  <c r="M467" i="67"/>
  <c r="M468" i="67"/>
  <c r="M471" i="67"/>
  <c r="M472" i="67"/>
  <c r="M473" i="67"/>
  <c r="M475" i="67"/>
  <c r="M476" i="67"/>
  <c r="M477" i="67"/>
  <c r="M479" i="67"/>
  <c r="M480" i="67"/>
  <c r="M481" i="67"/>
  <c r="M483" i="67"/>
  <c r="M484" i="67"/>
  <c r="M487" i="67"/>
  <c r="M488" i="67"/>
  <c r="M489" i="67"/>
  <c r="M491" i="67"/>
  <c r="M492" i="67"/>
  <c r="M493" i="67"/>
  <c r="M495" i="67"/>
  <c r="M496" i="67"/>
  <c r="J521" i="65"/>
  <c r="G521" i="65"/>
  <c r="H522" i="65"/>
  <c r="F523" i="65"/>
  <c r="H525" i="65"/>
  <c r="H526" i="65"/>
  <c r="J527" i="65"/>
  <c r="H527" i="65"/>
  <c r="F527" i="65"/>
  <c r="I527" i="65"/>
  <c r="G527" i="65"/>
  <c r="J533" i="65"/>
  <c r="H533" i="65"/>
  <c r="F533" i="65"/>
  <c r="I533" i="65"/>
  <c r="G533" i="65"/>
  <c r="I534" i="65"/>
  <c r="G534" i="65"/>
  <c r="J534" i="65"/>
  <c r="H534" i="65"/>
  <c r="F534" i="65"/>
  <c r="M4" i="65"/>
  <c r="M5" i="65"/>
  <c r="M8" i="65"/>
  <c r="M9" i="65"/>
  <c r="M12" i="65"/>
  <c r="M13" i="65"/>
  <c r="M14" i="65"/>
  <c r="M16" i="65"/>
  <c r="M17" i="65"/>
  <c r="M20" i="65"/>
  <c r="M21" i="65"/>
  <c r="M22" i="65"/>
  <c r="M24" i="65"/>
  <c r="M25" i="65"/>
  <c r="M28" i="65"/>
  <c r="M29" i="65"/>
  <c r="M32" i="65"/>
  <c r="M33" i="65"/>
  <c r="M34" i="65"/>
  <c r="M36" i="65"/>
  <c r="M37" i="65"/>
  <c r="M38" i="65"/>
  <c r="M40" i="65"/>
  <c r="M41" i="65"/>
  <c r="M44" i="65"/>
  <c r="M45" i="65"/>
  <c r="M46" i="65"/>
  <c r="M48" i="65"/>
  <c r="M49" i="65"/>
  <c r="M50" i="65"/>
  <c r="M52" i="65"/>
  <c r="M53" i="65"/>
  <c r="M54" i="65"/>
  <c r="M56" i="65"/>
  <c r="M57" i="65"/>
  <c r="M60" i="65"/>
  <c r="M61" i="65"/>
  <c r="M62" i="65"/>
  <c r="M64" i="65"/>
  <c r="M65" i="65"/>
  <c r="M66" i="65"/>
  <c r="M68" i="65"/>
  <c r="M69" i="65"/>
  <c r="M70" i="65"/>
  <c r="M72" i="65"/>
  <c r="M73" i="65"/>
  <c r="M76" i="65"/>
  <c r="M77" i="65"/>
  <c r="M78" i="65"/>
  <c r="M80" i="65"/>
  <c r="M81" i="65"/>
  <c r="M82" i="65"/>
  <c r="M84" i="65"/>
  <c r="M85" i="65"/>
  <c r="M86" i="65"/>
  <c r="M88" i="65"/>
  <c r="M89" i="65"/>
  <c r="M92" i="65"/>
  <c r="M93" i="65"/>
  <c r="M94" i="65"/>
  <c r="M96" i="65"/>
  <c r="M97" i="65"/>
  <c r="M98" i="65"/>
  <c r="M100" i="65"/>
  <c r="M101" i="65"/>
  <c r="M102" i="65"/>
  <c r="M104" i="65"/>
  <c r="M105" i="65"/>
  <c r="M108" i="65"/>
  <c r="M109" i="65"/>
  <c r="M110" i="65"/>
  <c r="M112" i="65"/>
  <c r="M113" i="65"/>
  <c r="M114" i="65"/>
  <c r="M116" i="65"/>
  <c r="M117" i="65"/>
  <c r="M118" i="65"/>
  <c r="M120" i="65"/>
  <c r="M121" i="65"/>
  <c r="M124" i="65"/>
  <c r="M125" i="65"/>
  <c r="M126" i="65"/>
  <c r="M128" i="65"/>
  <c r="M129" i="65"/>
  <c r="M130" i="65"/>
  <c r="M132" i="65"/>
  <c r="M133" i="65"/>
  <c r="M134" i="65"/>
  <c r="M136" i="65"/>
  <c r="M137" i="65"/>
  <c r="M140" i="65"/>
  <c r="M141" i="65"/>
  <c r="M142" i="65"/>
  <c r="M144" i="65"/>
  <c r="M145" i="65"/>
  <c r="M146" i="65"/>
  <c r="M148" i="65"/>
  <c r="M149" i="65"/>
  <c r="M150" i="65"/>
  <c r="M152" i="65"/>
  <c r="M153" i="65"/>
  <c r="M156" i="65"/>
  <c r="M157" i="65"/>
  <c r="M158" i="65"/>
  <c r="M159" i="65"/>
  <c r="M160" i="65"/>
  <c r="M161" i="65"/>
  <c r="M162" i="65"/>
  <c r="M163" i="65"/>
  <c r="M164" i="65"/>
  <c r="M165" i="65"/>
  <c r="M166" i="65"/>
  <c r="M167" i="65"/>
  <c r="M168" i="65"/>
  <c r="M169" i="65"/>
  <c r="M170" i="65"/>
  <c r="M171" i="65"/>
  <c r="M172" i="65"/>
  <c r="M173" i="65"/>
  <c r="M174" i="65"/>
  <c r="M175" i="65"/>
  <c r="M176" i="65"/>
  <c r="M177" i="65"/>
  <c r="M178" i="65"/>
  <c r="M179" i="65"/>
  <c r="M180" i="65"/>
  <c r="M181" i="65"/>
  <c r="M182" i="65"/>
  <c r="M183" i="65"/>
  <c r="M184" i="65"/>
  <c r="M185" i="65"/>
  <c r="M186" i="65"/>
  <c r="M187" i="65"/>
  <c r="M188" i="65"/>
  <c r="M189" i="65"/>
  <c r="M190" i="65"/>
  <c r="M191" i="65"/>
  <c r="M192" i="65"/>
  <c r="M193" i="65"/>
  <c r="M194" i="65"/>
  <c r="M195" i="65"/>
  <c r="M196" i="65"/>
  <c r="M197" i="65"/>
  <c r="M198" i="65"/>
  <c r="M199" i="65"/>
  <c r="M200" i="65"/>
  <c r="M201" i="65"/>
  <c r="M202" i="65"/>
  <c r="M203" i="65"/>
  <c r="M204" i="65"/>
  <c r="M205" i="65"/>
  <c r="M206" i="65"/>
  <c r="M207" i="65"/>
  <c r="M208" i="65"/>
  <c r="M209" i="65"/>
  <c r="M210" i="65"/>
  <c r="M211" i="65"/>
  <c r="M212" i="65"/>
  <c r="M213" i="65"/>
  <c r="M214" i="65"/>
  <c r="M215" i="65"/>
  <c r="M216" i="65"/>
  <c r="M217" i="65"/>
  <c r="M218" i="65"/>
  <c r="M219" i="65"/>
  <c r="M220" i="65"/>
  <c r="M221" i="65"/>
  <c r="M222" i="65"/>
  <c r="M223" i="65"/>
  <c r="M224" i="65"/>
  <c r="M225" i="65"/>
  <c r="M226" i="65"/>
  <c r="M227" i="65"/>
  <c r="M228" i="65"/>
  <c r="M229" i="65"/>
  <c r="M230" i="65"/>
  <c r="M231" i="65"/>
  <c r="M232" i="65"/>
  <c r="M233" i="65"/>
  <c r="M234" i="65"/>
  <c r="M235" i="65"/>
  <c r="M236" i="65"/>
  <c r="M237" i="65"/>
  <c r="M238" i="65"/>
  <c r="M239" i="65"/>
  <c r="M240" i="65"/>
  <c r="M241" i="65"/>
  <c r="M242" i="65"/>
  <c r="M243" i="65"/>
  <c r="M244" i="65"/>
  <c r="M245" i="65"/>
  <c r="M246" i="65"/>
  <c r="M247" i="65"/>
  <c r="M248" i="65"/>
  <c r="M249" i="65"/>
  <c r="M250" i="65"/>
  <c r="M251" i="65"/>
  <c r="M252" i="65"/>
  <c r="M253" i="65"/>
  <c r="M254" i="65"/>
  <c r="M255" i="65"/>
  <c r="M256" i="65"/>
  <c r="M257" i="65"/>
  <c r="M258" i="65"/>
  <c r="M259" i="65"/>
  <c r="M260" i="65"/>
  <c r="M261" i="65"/>
  <c r="M262" i="65"/>
  <c r="M263" i="65"/>
  <c r="M264" i="65"/>
  <c r="M265" i="65"/>
  <c r="M266" i="65"/>
  <c r="M267" i="65"/>
  <c r="M268" i="65"/>
  <c r="M269" i="65"/>
  <c r="M270" i="65"/>
  <c r="M271" i="65"/>
  <c r="M272" i="65"/>
  <c r="M273" i="65"/>
  <c r="M274" i="65"/>
  <c r="M275" i="65"/>
  <c r="M276" i="65"/>
  <c r="M277" i="65"/>
  <c r="M278" i="65"/>
  <c r="M279" i="65"/>
  <c r="M280" i="65"/>
  <c r="M281" i="65"/>
  <c r="M282" i="65"/>
  <c r="M283" i="65"/>
  <c r="M284" i="65"/>
  <c r="M285" i="65"/>
  <c r="M286" i="65"/>
  <c r="M287" i="65"/>
  <c r="M288" i="65"/>
  <c r="M289" i="65"/>
  <c r="M290" i="65"/>
  <c r="M291" i="65"/>
  <c r="M292" i="65"/>
  <c r="M293" i="65"/>
  <c r="M294" i="65"/>
  <c r="M295" i="65"/>
  <c r="M296" i="65"/>
  <c r="M297" i="65"/>
  <c r="M298" i="65"/>
  <c r="M299" i="65"/>
  <c r="M300" i="65"/>
  <c r="M301" i="65"/>
  <c r="M302" i="65"/>
  <c r="M303" i="65"/>
  <c r="M304" i="65"/>
  <c r="M305" i="65"/>
  <c r="M306" i="65"/>
  <c r="M307" i="65"/>
  <c r="M308" i="65"/>
  <c r="M309" i="65"/>
  <c r="M310" i="65"/>
  <c r="M311" i="65"/>
  <c r="M312" i="65"/>
  <c r="M313" i="65"/>
  <c r="M314" i="65"/>
  <c r="M315" i="65"/>
  <c r="M316" i="65"/>
  <c r="M317" i="65"/>
  <c r="M318" i="65"/>
  <c r="M319" i="65"/>
  <c r="M320" i="65"/>
  <c r="M321" i="65"/>
  <c r="M322" i="65"/>
  <c r="M323" i="65"/>
  <c r="M324" i="65"/>
  <c r="M325" i="65"/>
  <c r="M326" i="65"/>
  <c r="M327" i="65"/>
  <c r="M328" i="65"/>
  <c r="M329" i="65"/>
  <c r="M330" i="65"/>
  <c r="M331" i="65"/>
  <c r="M332" i="65"/>
  <c r="M333" i="65"/>
  <c r="M334" i="65"/>
  <c r="M335" i="65"/>
  <c r="M336" i="65"/>
  <c r="M337" i="65"/>
  <c r="M338" i="65"/>
  <c r="M339" i="65"/>
  <c r="M340" i="65"/>
  <c r="M341" i="65"/>
  <c r="M342" i="65"/>
  <c r="M343" i="65"/>
  <c r="M344" i="65"/>
  <c r="M345" i="65"/>
  <c r="M346" i="65"/>
  <c r="M347" i="65"/>
  <c r="M348" i="65"/>
  <c r="M349" i="65"/>
  <c r="M350" i="65"/>
  <c r="M351" i="65"/>
  <c r="M352" i="65"/>
  <c r="M353" i="65"/>
  <c r="M354" i="65"/>
  <c r="M355" i="65"/>
  <c r="M356" i="65"/>
  <c r="M357" i="65"/>
  <c r="M358" i="65"/>
  <c r="M359" i="65"/>
  <c r="M360" i="65"/>
  <c r="M361" i="65"/>
  <c r="M362" i="65"/>
  <c r="M363" i="65"/>
  <c r="M364" i="65"/>
  <c r="M365" i="65"/>
  <c r="M366" i="65"/>
  <c r="M367" i="65"/>
  <c r="M368" i="65"/>
  <c r="M369" i="65"/>
  <c r="M370" i="65"/>
  <c r="M371" i="65"/>
  <c r="M372" i="65"/>
  <c r="M373" i="65"/>
  <c r="M374" i="65"/>
  <c r="M375" i="65"/>
  <c r="M376" i="65"/>
  <c r="M377" i="65"/>
  <c r="M378" i="65"/>
  <c r="M379" i="65"/>
  <c r="M380" i="65"/>
  <c r="M381" i="65"/>
  <c r="M382" i="65"/>
  <c r="M383" i="65"/>
  <c r="M384" i="65"/>
  <c r="M385" i="65"/>
  <c r="M386" i="65"/>
  <c r="M387" i="65"/>
  <c r="M388" i="65"/>
  <c r="M389" i="65"/>
  <c r="M390" i="65"/>
  <c r="M391" i="65"/>
  <c r="M392" i="65"/>
  <c r="M393" i="65"/>
  <c r="M394" i="65"/>
  <c r="M395" i="65"/>
  <c r="M396" i="65"/>
  <c r="M397" i="65"/>
  <c r="M398" i="65"/>
  <c r="M399" i="65"/>
  <c r="M400" i="65"/>
  <c r="M401" i="65"/>
  <c r="M402" i="65"/>
  <c r="M403" i="65"/>
  <c r="M404" i="65"/>
  <c r="M405" i="65"/>
  <c r="M406" i="65"/>
  <c r="M407" i="65"/>
  <c r="M408" i="65"/>
  <c r="M409" i="65"/>
  <c r="M410" i="65"/>
  <c r="M411" i="65"/>
  <c r="M412" i="65"/>
  <c r="M413" i="65"/>
  <c r="M414" i="65"/>
  <c r="M415" i="65"/>
  <c r="M416" i="65"/>
  <c r="M417" i="65"/>
  <c r="M418" i="65"/>
  <c r="M419" i="65"/>
  <c r="M420" i="65"/>
  <c r="M421" i="65"/>
  <c r="M422" i="65"/>
  <c r="M423" i="65"/>
  <c r="M424" i="65"/>
  <c r="M425" i="65"/>
  <c r="M426" i="65"/>
  <c r="M427" i="65"/>
  <c r="M428" i="65"/>
  <c r="M429" i="65"/>
  <c r="M430" i="65"/>
  <c r="M431" i="65"/>
  <c r="M432" i="65"/>
  <c r="M433" i="65"/>
  <c r="M434" i="65"/>
  <c r="M435" i="65"/>
  <c r="M436" i="65"/>
  <c r="M437" i="65"/>
  <c r="M438" i="65"/>
  <c r="M439" i="65"/>
  <c r="M440" i="65"/>
  <c r="M441" i="65"/>
  <c r="M442" i="65"/>
  <c r="M443" i="65"/>
  <c r="M444" i="65"/>
  <c r="M445" i="65"/>
  <c r="M446" i="65"/>
  <c r="M447" i="65"/>
  <c r="M448" i="65"/>
  <c r="M449" i="65"/>
  <c r="M450" i="65"/>
  <c r="M451" i="65"/>
  <c r="M452" i="65"/>
  <c r="M453" i="65"/>
  <c r="M454" i="65"/>
  <c r="M455" i="65"/>
  <c r="M456" i="65"/>
  <c r="M457" i="65"/>
  <c r="M458" i="65"/>
  <c r="M459" i="65"/>
  <c r="M460" i="65"/>
  <c r="M461" i="65"/>
  <c r="M462" i="65"/>
  <c r="M463" i="65"/>
  <c r="M464" i="65"/>
  <c r="M465" i="65"/>
  <c r="M466" i="65"/>
  <c r="M467" i="65"/>
  <c r="M468" i="65"/>
  <c r="M469" i="65"/>
  <c r="M470" i="65"/>
  <c r="M471" i="65"/>
  <c r="M472" i="65"/>
  <c r="M473" i="65"/>
  <c r="M474" i="65"/>
  <c r="M475" i="65"/>
  <c r="M476" i="65"/>
  <c r="M477" i="65"/>
  <c r="M478" i="65"/>
  <c r="M479" i="65"/>
  <c r="M480" i="65"/>
  <c r="M481" i="65"/>
  <c r="M482" i="65"/>
  <c r="M483" i="65"/>
  <c r="M484" i="65"/>
  <c r="M485" i="65"/>
  <c r="M486" i="65"/>
  <c r="M487" i="65"/>
  <c r="M488" i="65"/>
  <c r="M489" i="65"/>
  <c r="M490" i="65"/>
  <c r="M491" i="65"/>
  <c r="M492" i="65"/>
  <c r="M493" i="65"/>
  <c r="M494" i="65"/>
  <c r="M495" i="65"/>
  <c r="M496" i="65"/>
  <c r="M497" i="65"/>
  <c r="M498" i="65"/>
  <c r="J527" i="63"/>
  <c r="H527" i="63"/>
  <c r="F527" i="63"/>
  <c r="I527" i="63"/>
  <c r="G527" i="63"/>
  <c r="J533" i="63"/>
  <c r="H533" i="63"/>
  <c r="F533" i="63"/>
  <c r="I533" i="63"/>
  <c r="G533" i="63"/>
  <c r="I534" i="63"/>
  <c r="G534" i="63"/>
  <c r="J534" i="63"/>
  <c r="H534" i="63"/>
  <c r="F534" i="63"/>
  <c r="M4" i="63"/>
  <c r="M6" i="63"/>
  <c r="M9" i="63"/>
  <c r="M11" i="63"/>
  <c r="M13" i="63"/>
  <c r="M17" i="63"/>
  <c r="M19" i="63"/>
  <c r="M21" i="63"/>
  <c r="M25" i="63"/>
  <c r="M27" i="63"/>
  <c r="M29" i="63"/>
  <c r="M33" i="63"/>
  <c r="M35" i="63"/>
  <c r="M37" i="63"/>
  <c r="M41" i="63"/>
  <c r="M43" i="63"/>
  <c r="M45" i="63"/>
  <c r="M49" i="63"/>
  <c r="M51" i="63"/>
  <c r="M53" i="63"/>
  <c r="M57" i="63"/>
  <c r="M59" i="63"/>
  <c r="M61" i="63"/>
  <c r="M65" i="63"/>
  <c r="M67" i="63"/>
  <c r="M69" i="63"/>
  <c r="M73" i="63"/>
  <c r="M75" i="63"/>
  <c r="M77" i="63"/>
  <c r="M81" i="63"/>
  <c r="M83" i="63"/>
  <c r="M85" i="63"/>
  <c r="M89" i="63"/>
  <c r="M91" i="63"/>
  <c r="M93" i="63"/>
  <c r="M97" i="63"/>
  <c r="M99" i="63"/>
  <c r="M101" i="63"/>
  <c r="M105" i="63"/>
  <c r="M107" i="63"/>
  <c r="M109" i="63"/>
  <c r="M113" i="63"/>
  <c r="M115" i="63"/>
  <c r="M117" i="63"/>
  <c r="M121" i="63"/>
  <c r="M123" i="63"/>
  <c r="M125" i="63"/>
  <c r="M129" i="63"/>
  <c r="M131" i="63"/>
  <c r="M133" i="63"/>
  <c r="M137" i="63"/>
  <c r="M139" i="63"/>
  <c r="M141" i="63"/>
  <c r="M145" i="63"/>
  <c r="M147" i="63"/>
  <c r="M149" i="63"/>
  <c r="M153" i="63"/>
  <c r="M155" i="63"/>
  <c r="M157" i="63"/>
  <c r="M161" i="63"/>
  <c r="M163" i="63"/>
  <c r="M165" i="63"/>
  <c r="M169" i="63"/>
  <c r="M171" i="63"/>
  <c r="M173" i="63"/>
  <c r="M177" i="63"/>
  <c r="M179" i="63"/>
  <c r="M181" i="63"/>
  <c r="M185" i="63"/>
  <c r="M187" i="63"/>
  <c r="M189" i="63"/>
  <c r="M193" i="63"/>
  <c r="M195" i="63"/>
  <c r="M197" i="63"/>
  <c r="M201" i="63"/>
  <c r="M203" i="63"/>
  <c r="M205" i="63"/>
  <c r="M209" i="63"/>
  <c r="M211" i="63"/>
  <c r="M213" i="63"/>
  <c r="M217" i="63"/>
  <c r="M219" i="63"/>
  <c r="M221" i="63"/>
  <c r="M225" i="63"/>
  <c r="M227" i="63"/>
  <c r="M229" i="63"/>
  <c r="M233" i="63"/>
  <c r="M235" i="63"/>
  <c r="M237" i="63"/>
  <c r="M241" i="63"/>
  <c r="M243" i="63"/>
  <c r="M245" i="63"/>
  <c r="M249" i="63"/>
  <c r="M251" i="63"/>
  <c r="M253" i="63"/>
  <c r="M257" i="63"/>
  <c r="M259" i="63"/>
  <c r="M261" i="63"/>
  <c r="M265" i="63"/>
  <c r="M267" i="63"/>
  <c r="M269" i="63"/>
  <c r="M273" i="63"/>
  <c r="M275" i="63"/>
  <c r="M277" i="63"/>
  <c r="M281" i="63"/>
  <c r="M283" i="63"/>
  <c r="M285" i="63"/>
  <c r="M289" i="63"/>
  <c r="M291" i="63"/>
  <c r="M293" i="63"/>
  <c r="M297" i="63"/>
  <c r="M299" i="63"/>
  <c r="M301" i="63"/>
  <c r="M305" i="63"/>
  <c r="M307" i="63"/>
  <c r="M309" i="63"/>
  <c r="M313" i="63"/>
  <c r="M315" i="63"/>
  <c r="M317" i="63"/>
  <c r="M321" i="63"/>
  <c r="M323" i="63"/>
  <c r="M325" i="63"/>
  <c r="M327" i="63"/>
  <c r="M329" i="63"/>
  <c r="M331" i="63"/>
  <c r="M333" i="63"/>
  <c r="M335" i="63"/>
  <c r="M337" i="63"/>
  <c r="M339" i="63"/>
  <c r="M341" i="63"/>
  <c r="M343" i="63"/>
  <c r="M345" i="63"/>
  <c r="M347" i="63"/>
  <c r="M349" i="63"/>
  <c r="M351" i="63"/>
  <c r="M353" i="63"/>
  <c r="M355" i="63"/>
  <c r="M357" i="63"/>
  <c r="M359" i="63"/>
  <c r="M361" i="63"/>
  <c r="M363" i="63"/>
  <c r="M365" i="63"/>
  <c r="M367" i="63"/>
  <c r="M369" i="63"/>
  <c r="M371" i="63"/>
  <c r="M373" i="63"/>
  <c r="M375" i="63"/>
  <c r="M377" i="63"/>
  <c r="M379" i="63"/>
  <c r="M381" i="63"/>
  <c r="M383" i="63"/>
  <c r="M385" i="63"/>
  <c r="M387" i="63"/>
  <c r="M389" i="63"/>
  <c r="M391" i="63"/>
  <c r="M393" i="63"/>
  <c r="M395" i="63"/>
  <c r="M397" i="63"/>
  <c r="M399" i="63"/>
  <c r="M401" i="63"/>
  <c r="M403" i="63"/>
  <c r="M405" i="63"/>
  <c r="M407" i="63"/>
  <c r="M409" i="63"/>
  <c r="M411" i="63"/>
  <c r="M413" i="63"/>
  <c r="M415" i="63"/>
  <c r="M417" i="63"/>
  <c r="M419" i="63"/>
  <c r="M421" i="63"/>
  <c r="M423" i="63"/>
  <c r="M425" i="63"/>
  <c r="M427" i="63"/>
  <c r="M429" i="63"/>
  <c r="M431" i="63"/>
  <c r="M433" i="63"/>
  <c r="M435" i="63"/>
  <c r="M437" i="63"/>
  <c r="M439" i="63"/>
  <c r="M441" i="63"/>
  <c r="M443" i="63"/>
  <c r="M445" i="63"/>
  <c r="M447" i="63"/>
  <c r="M449" i="63"/>
  <c r="M451" i="63"/>
  <c r="M453" i="63"/>
  <c r="M455" i="63"/>
  <c r="M457" i="63"/>
  <c r="M459" i="63"/>
  <c r="M461" i="63"/>
  <c r="M463" i="63"/>
  <c r="M465" i="63"/>
  <c r="M467" i="63"/>
  <c r="M469" i="63"/>
  <c r="M471" i="63"/>
  <c r="M473" i="63"/>
  <c r="M475" i="63"/>
  <c r="M477" i="63"/>
  <c r="M479" i="63"/>
  <c r="M481" i="63"/>
  <c r="M483" i="63"/>
  <c r="M485" i="63"/>
  <c r="M487" i="63"/>
  <c r="M489" i="63"/>
  <c r="M491" i="63"/>
  <c r="M493" i="63"/>
  <c r="M494" i="63"/>
  <c r="M495" i="63"/>
  <c r="M497" i="63"/>
  <c r="I526" i="61"/>
  <c r="G526" i="61"/>
  <c r="J526" i="61"/>
  <c r="H526" i="61"/>
  <c r="F526" i="61"/>
  <c r="J527" i="61"/>
  <c r="H527" i="61"/>
  <c r="F527" i="61"/>
  <c r="I527" i="61"/>
  <c r="G527" i="61"/>
  <c r="I534" i="61"/>
  <c r="G534" i="61"/>
  <c r="J534" i="61"/>
  <c r="H534" i="61"/>
  <c r="F534" i="61"/>
  <c r="J527" i="59"/>
  <c r="H527" i="59"/>
  <c r="F527" i="59"/>
  <c r="I527" i="59"/>
  <c r="G527" i="59"/>
  <c r="J533" i="59"/>
  <c r="H533" i="59"/>
  <c r="F533" i="59"/>
  <c r="I533" i="59"/>
  <c r="G533" i="59"/>
  <c r="I534" i="59"/>
  <c r="G534" i="59"/>
  <c r="J534" i="59"/>
  <c r="H534" i="59"/>
  <c r="F534" i="59"/>
  <c r="J527" i="57"/>
  <c r="H527" i="57"/>
  <c r="F527" i="57"/>
  <c r="I527" i="57"/>
  <c r="G527" i="57"/>
  <c r="J533" i="57"/>
  <c r="H533" i="57"/>
  <c r="F533" i="57"/>
  <c r="I533" i="57"/>
  <c r="G533" i="57"/>
  <c r="I534" i="57"/>
  <c r="G534" i="57"/>
  <c r="J534" i="57"/>
  <c r="H534" i="57"/>
  <c r="F534" i="57"/>
  <c r="M4" i="57"/>
  <c r="M5" i="57"/>
  <c r="M6" i="57"/>
  <c r="M8" i="57"/>
  <c r="M9" i="57"/>
  <c r="M10" i="57"/>
  <c r="M13" i="57"/>
  <c r="M14" i="57"/>
  <c r="M17" i="57"/>
  <c r="M18" i="57"/>
  <c r="M21" i="57"/>
  <c r="M22" i="57"/>
  <c r="M25" i="57"/>
  <c r="M26" i="57"/>
  <c r="M29" i="57"/>
  <c r="M30" i="57"/>
  <c r="M33" i="57"/>
  <c r="M34" i="57"/>
  <c r="M35" i="57"/>
  <c r="M37" i="57"/>
  <c r="M38" i="57"/>
  <c r="M41" i="57"/>
  <c r="M42" i="57"/>
  <c r="M45" i="57"/>
  <c r="M46" i="57"/>
  <c r="M49" i="57"/>
  <c r="M50" i="57"/>
  <c r="M53" i="57"/>
  <c r="M54" i="57"/>
  <c r="M57" i="57"/>
  <c r="M58" i="57"/>
  <c r="M61" i="57"/>
  <c r="M62" i="57"/>
  <c r="M65" i="57"/>
  <c r="M66" i="57"/>
  <c r="M67" i="57"/>
  <c r="M69" i="57"/>
  <c r="M70" i="57"/>
  <c r="M73" i="57"/>
  <c r="M74" i="57"/>
  <c r="M77" i="57"/>
  <c r="M78" i="57"/>
  <c r="M81" i="57"/>
  <c r="M82" i="57"/>
  <c r="M85" i="57"/>
  <c r="M86" i="57"/>
  <c r="M89" i="57"/>
  <c r="M90" i="57"/>
  <c r="M93" i="57"/>
  <c r="M94" i="57"/>
  <c r="M97" i="57"/>
  <c r="M98" i="57"/>
  <c r="M99" i="57"/>
  <c r="M101" i="57"/>
  <c r="M102" i="57"/>
  <c r="M105" i="57"/>
  <c r="M106" i="57"/>
  <c r="M109" i="57"/>
  <c r="M110" i="57"/>
  <c r="M113" i="57"/>
  <c r="M114" i="57"/>
  <c r="M117" i="57"/>
  <c r="M118" i="57"/>
  <c r="M121" i="57"/>
  <c r="M122" i="57"/>
  <c r="M125" i="57"/>
  <c r="M126" i="57"/>
  <c r="M129" i="57"/>
  <c r="M130" i="57"/>
  <c r="M131" i="57"/>
  <c r="M133" i="57"/>
  <c r="M134" i="57"/>
  <c r="M137" i="57"/>
  <c r="M138" i="57"/>
  <c r="M141" i="57"/>
  <c r="M142" i="57"/>
  <c r="M145" i="57"/>
  <c r="M146" i="57"/>
  <c r="M149" i="57"/>
  <c r="M150" i="57"/>
  <c r="M153" i="57"/>
  <c r="M154" i="57"/>
  <c r="M157" i="57"/>
  <c r="M158" i="57"/>
  <c r="M161" i="57"/>
  <c r="M162" i="57"/>
  <c r="M163" i="57"/>
  <c r="M165" i="57"/>
  <c r="M166" i="57"/>
  <c r="M169" i="57"/>
  <c r="M170" i="57"/>
  <c r="M173" i="57"/>
  <c r="M174" i="57"/>
  <c r="M177" i="57"/>
  <c r="M178" i="57"/>
  <c r="M181" i="57"/>
  <c r="M182" i="57"/>
  <c r="M185" i="57"/>
  <c r="M186" i="57"/>
  <c r="M189" i="57"/>
  <c r="M190" i="57"/>
  <c r="M193" i="57"/>
  <c r="M194" i="57"/>
  <c r="M195" i="57"/>
  <c r="M197" i="57"/>
  <c r="M198" i="57"/>
  <c r="M201" i="57"/>
  <c r="M202" i="57"/>
  <c r="M205" i="57"/>
  <c r="M206" i="57"/>
  <c r="M209" i="57"/>
  <c r="M210" i="57"/>
  <c r="M213" i="57"/>
  <c r="M214" i="57"/>
  <c r="M217" i="57"/>
  <c r="M218" i="57"/>
  <c r="M221" i="57"/>
  <c r="M222" i="57"/>
  <c r="M225" i="57"/>
  <c r="M226" i="57"/>
  <c r="M227" i="57"/>
  <c r="M229" i="57"/>
  <c r="M230" i="57"/>
  <c r="M233" i="57"/>
  <c r="M234" i="57"/>
  <c r="M237" i="57"/>
  <c r="M238" i="57"/>
  <c r="M241" i="57"/>
  <c r="M242" i="57"/>
  <c r="M245" i="57"/>
  <c r="M246" i="57"/>
  <c r="M249" i="57"/>
  <c r="M250" i="57"/>
  <c r="M253" i="57"/>
  <c r="M254" i="57"/>
  <c r="M257" i="57"/>
  <c r="M258" i="57"/>
  <c r="M259" i="57"/>
  <c r="M261" i="57"/>
  <c r="M262" i="57"/>
  <c r="M265" i="57"/>
  <c r="M266" i="57"/>
  <c r="M269" i="57"/>
  <c r="M270" i="57"/>
  <c r="M273" i="57"/>
  <c r="M274" i="57"/>
  <c r="M277" i="57"/>
  <c r="M278" i="57"/>
  <c r="M281" i="57"/>
  <c r="M282" i="57"/>
  <c r="M285" i="57"/>
  <c r="M286" i="57"/>
  <c r="M289" i="57"/>
  <c r="M290" i="57"/>
  <c r="M291" i="57"/>
  <c r="M293" i="57"/>
  <c r="M294" i="57"/>
  <c r="M297" i="57"/>
  <c r="M298" i="57"/>
  <c r="M301" i="57"/>
  <c r="M302" i="57"/>
  <c r="M305" i="57"/>
  <c r="M306" i="57"/>
  <c r="M309" i="57"/>
  <c r="M310" i="57"/>
  <c r="M313" i="57"/>
  <c r="M314" i="57"/>
  <c r="M317" i="57"/>
  <c r="M318" i="57"/>
  <c r="M321" i="57"/>
  <c r="M322" i="57"/>
  <c r="M323" i="57"/>
  <c r="M325" i="57"/>
  <c r="M326" i="57"/>
  <c r="M329" i="57"/>
  <c r="M330" i="57"/>
  <c r="M333" i="57"/>
  <c r="M334" i="57"/>
  <c r="M337" i="57"/>
  <c r="M338" i="57"/>
  <c r="M341" i="57"/>
  <c r="M342" i="57"/>
  <c r="M345" i="57"/>
  <c r="M346" i="57"/>
  <c r="M349" i="57"/>
  <c r="M350" i="57"/>
  <c r="M353" i="57"/>
  <c r="M354" i="57"/>
  <c r="M355" i="57"/>
  <c r="M357" i="57"/>
  <c r="M358" i="57"/>
  <c r="M361" i="57"/>
  <c r="M362" i="57"/>
  <c r="M365" i="57"/>
  <c r="M366" i="57"/>
  <c r="M369" i="57"/>
  <c r="M370" i="57"/>
  <c r="M373" i="57"/>
  <c r="M374" i="57"/>
  <c r="M377" i="57"/>
  <c r="M378" i="57"/>
  <c r="M381" i="57"/>
  <c r="M382" i="57"/>
  <c r="M385" i="57"/>
  <c r="M386" i="57"/>
  <c r="M389" i="57"/>
  <c r="M390" i="57"/>
  <c r="M393" i="57"/>
  <c r="M394" i="57"/>
  <c r="M395" i="57"/>
  <c r="M397" i="57"/>
  <c r="M398" i="57"/>
  <c r="M401" i="57"/>
  <c r="M402" i="57"/>
  <c r="M405" i="57"/>
  <c r="M406" i="57"/>
  <c r="M407" i="57"/>
  <c r="M409" i="57"/>
  <c r="M410" i="57"/>
  <c r="M413" i="57"/>
  <c r="M414" i="57"/>
  <c r="M417" i="57"/>
  <c r="M418" i="57"/>
  <c r="M419" i="57"/>
  <c r="M421" i="57"/>
  <c r="M422" i="57"/>
  <c r="M425" i="57"/>
  <c r="M426" i="57"/>
  <c r="M429" i="57"/>
  <c r="M430" i="57"/>
  <c r="M433" i="57"/>
  <c r="M434" i="57"/>
  <c r="M437" i="57"/>
  <c r="M438" i="57"/>
  <c r="M441" i="57"/>
  <c r="M442" i="57"/>
  <c r="M445" i="57"/>
  <c r="M446" i="57"/>
  <c r="M449" i="57"/>
  <c r="M450" i="57"/>
  <c r="M453" i="57"/>
  <c r="M454" i="57"/>
  <c r="M457" i="57"/>
  <c r="M458" i="57"/>
  <c r="M459" i="57"/>
  <c r="M461" i="57"/>
  <c r="M462" i="57"/>
  <c r="M465" i="57"/>
  <c r="M466" i="57"/>
  <c r="M469" i="57"/>
  <c r="M470" i="57"/>
  <c r="M471" i="57"/>
  <c r="M473" i="57"/>
  <c r="M474" i="57"/>
  <c r="M477" i="57"/>
  <c r="M478" i="57"/>
  <c r="M481" i="57"/>
  <c r="M482" i="57"/>
  <c r="M483" i="57"/>
  <c r="M485" i="57"/>
  <c r="M486" i="57"/>
  <c r="M489" i="57"/>
  <c r="M490" i="57"/>
  <c r="M492" i="57"/>
  <c r="M493" i="57"/>
  <c r="M494" i="57"/>
  <c r="M497" i="57"/>
  <c r="M498" i="57"/>
  <c r="I526" i="55"/>
  <c r="J533" i="55"/>
  <c r="H533" i="55"/>
  <c r="F533" i="55"/>
  <c r="G533" i="55"/>
  <c r="I533" i="55"/>
  <c r="I529" i="55"/>
  <c r="I528" i="55"/>
  <c r="G528" i="55"/>
  <c r="I532" i="55"/>
  <c r="G532" i="55"/>
  <c r="F528" i="55"/>
  <c r="J528" i="55"/>
  <c r="J531" i="55"/>
  <c r="H531" i="55"/>
  <c r="F531" i="55"/>
  <c r="I531" i="55"/>
  <c r="F532" i="55"/>
  <c r="J532" i="55"/>
  <c r="M4" i="55"/>
  <c r="M6" i="55"/>
  <c r="M9" i="55"/>
  <c r="M10" i="55"/>
  <c r="M11" i="55"/>
  <c r="M13" i="55"/>
  <c r="M14" i="55"/>
  <c r="M15" i="55"/>
  <c r="M17" i="55"/>
  <c r="M18" i="55"/>
  <c r="M19" i="55"/>
  <c r="M21" i="55"/>
  <c r="M22" i="55"/>
  <c r="M23" i="55"/>
  <c r="M25" i="55"/>
  <c r="M26" i="55"/>
  <c r="M27" i="55"/>
  <c r="M29" i="55"/>
  <c r="M30" i="55"/>
  <c r="M31" i="55"/>
  <c r="M33" i="55"/>
  <c r="M34" i="55"/>
  <c r="M35" i="55"/>
  <c r="M37" i="55"/>
  <c r="M38" i="55"/>
  <c r="M39" i="55"/>
  <c r="M41" i="55"/>
  <c r="M42" i="55"/>
  <c r="M43" i="55"/>
  <c r="M45" i="55"/>
  <c r="M46" i="55"/>
  <c r="M47" i="55"/>
  <c r="M49" i="55"/>
  <c r="M50" i="55"/>
  <c r="M51" i="55"/>
  <c r="M53" i="55"/>
  <c r="M54" i="55"/>
  <c r="M55" i="55"/>
  <c r="M57" i="55"/>
  <c r="M58" i="55"/>
  <c r="M59" i="55"/>
  <c r="M61" i="55"/>
  <c r="M62" i="55"/>
  <c r="M63" i="55"/>
  <c r="M65" i="55"/>
  <c r="M66" i="55"/>
  <c r="M67" i="55"/>
  <c r="M69" i="55"/>
  <c r="M70" i="55"/>
  <c r="M71" i="55"/>
  <c r="M73" i="55"/>
  <c r="M74" i="55"/>
  <c r="M75" i="55"/>
  <c r="M77" i="55"/>
  <c r="M78" i="55"/>
  <c r="M79" i="55"/>
  <c r="M81" i="55"/>
  <c r="M82" i="55"/>
  <c r="M83" i="55"/>
  <c r="M85" i="55"/>
  <c r="M86" i="55"/>
  <c r="M87" i="55"/>
  <c r="M89" i="55"/>
  <c r="M90" i="55"/>
  <c r="M91" i="55"/>
  <c r="M93" i="55"/>
  <c r="M94" i="55"/>
  <c r="M95" i="55"/>
  <c r="M97" i="55"/>
  <c r="M98" i="55"/>
  <c r="M99" i="55"/>
  <c r="M101" i="55"/>
  <c r="M102" i="55"/>
  <c r="M103" i="55"/>
  <c r="M105" i="55"/>
  <c r="M106" i="55"/>
  <c r="M107" i="55"/>
  <c r="M109" i="55"/>
  <c r="M110" i="55"/>
  <c r="M111" i="55"/>
  <c r="M113" i="55"/>
  <c r="M114" i="55"/>
  <c r="M115" i="55"/>
  <c r="M117" i="55"/>
  <c r="M118" i="55"/>
  <c r="M119" i="55"/>
  <c r="M121" i="55"/>
  <c r="M122" i="55"/>
  <c r="M123" i="55"/>
  <c r="M125" i="55"/>
  <c r="M126" i="55"/>
  <c r="M127" i="55"/>
  <c r="M129" i="55"/>
  <c r="M130" i="55"/>
  <c r="M131" i="55"/>
  <c r="M133" i="55"/>
  <c r="M134" i="55"/>
  <c r="M135" i="55"/>
  <c r="M137" i="55"/>
  <c r="M138" i="55"/>
  <c r="M139" i="55"/>
  <c r="M141" i="55"/>
  <c r="M142" i="55"/>
  <c r="M143" i="55"/>
  <c r="M145" i="55"/>
  <c r="M146" i="55"/>
  <c r="M147" i="55"/>
  <c r="M149" i="55"/>
  <c r="M150" i="55"/>
  <c r="M151" i="55"/>
  <c r="M153" i="55"/>
  <c r="M154" i="55"/>
  <c r="M155" i="55"/>
  <c r="M157" i="55"/>
  <c r="M158" i="55"/>
  <c r="M159" i="55"/>
  <c r="M161" i="55"/>
  <c r="M162" i="55"/>
  <c r="M163" i="55"/>
  <c r="M165" i="55"/>
  <c r="M166" i="55"/>
  <c r="M167" i="55"/>
  <c r="M169" i="55"/>
  <c r="M170" i="55"/>
  <c r="M171" i="55"/>
  <c r="M173" i="55"/>
  <c r="M174" i="55"/>
  <c r="M175" i="55"/>
  <c r="M177" i="55"/>
  <c r="M178" i="55"/>
  <c r="M179" i="55"/>
  <c r="M181" i="55"/>
  <c r="M182" i="55"/>
  <c r="M183" i="55"/>
  <c r="M185" i="55"/>
  <c r="M186" i="55"/>
  <c r="M187" i="55"/>
  <c r="M189" i="55"/>
  <c r="M190" i="55"/>
  <c r="M191" i="55"/>
  <c r="M193" i="55"/>
  <c r="M194" i="55"/>
  <c r="M195" i="55"/>
  <c r="M197" i="55"/>
  <c r="M198" i="55"/>
  <c r="M199" i="55"/>
  <c r="M201" i="55"/>
  <c r="M202" i="55"/>
  <c r="M203" i="55"/>
  <c r="M205" i="55"/>
  <c r="M206" i="55"/>
  <c r="M207" i="55"/>
  <c r="M209" i="55"/>
  <c r="M210" i="55"/>
  <c r="M211" i="55"/>
  <c r="M213" i="55"/>
  <c r="M214" i="55"/>
  <c r="M215" i="55"/>
  <c r="M217" i="55"/>
  <c r="M218" i="55"/>
  <c r="M219" i="55"/>
  <c r="M221" i="55"/>
  <c r="M222" i="55"/>
  <c r="M223" i="55"/>
  <c r="M225" i="55"/>
  <c r="M226" i="55"/>
  <c r="M227" i="55"/>
  <c r="M229" i="55"/>
  <c r="M230" i="55"/>
  <c r="M231" i="55"/>
  <c r="M233" i="55"/>
  <c r="M234" i="55"/>
  <c r="M235" i="55"/>
  <c r="M237" i="55"/>
  <c r="M238" i="55"/>
  <c r="M239" i="55"/>
  <c r="M241" i="55"/>
  <c r="M242" i="55"/>
  <c r="M243" i="55"/>
  <c r="M245" i="55"/>
  <c r="M246" i="55"/>
  <c r="M247" i="55"/>
  <c r="M249" i="55"/>
  <c r="M250" i="55"/>
  <c r="M251" i="55"/>
  <c r="M253" i="55"/>
  <c r="M254" i="55"/>
  <c r="M255" i="55"/>
  <c r="M257" i="55"/>
  <c r="M258" i="55"/>
  <c r="M259" i="55"/>
  <c r="M261" i="55"/>
  <c r="M262" i="55"/>
  <c r="M263" i="55"/>
  <c r="M265" i="55"/>
  <c r="M266" i="55"/>
  <c r="M267" i="55"/>
  <c r="M269" i="55"/>
  <c r="M270" i="55"/>
  <c r="M271" i="55"/>
  <c r="M273" i="55"/>
  <c r="M274" i="55"/>
  <c r="M275" i="55"/>
  <c r="M277" i="55"/>
  <c r="M278" i="55"/>
  <c r="M279" i="55"/>
  <c r="M281" i="55"/>
  <c r="M282" i="55"/>
  <c r="M283" i="55"/>
  <c r="M285" i="55"/>
  <c r="M286" i="55"/>
  <c r="M287" i="55"/>
  <c r="M289" i="55"/>
  <c r="M290" i="55"/>
  <c r="M291" i="55"/>
  <c r="M293" i="55"/>
  <c r="M294" i="55"/>
  <c r="M295" i="55"/>
  <c r="M297" i="55"/>
  <c r="M298" i="55"/>
  <c r="M299" i="55"/>
  <c r="M301" i="55"/>
  <c r="M302" i="55"/>
  <c r="M303" i="55"/>
  <c r="M305" i="55"/>
  <c r="M306" i="55"/>
  <c r="M307" i="55"/>
  <c r="M309" i="55"/>
  <c r="M310" i="55"/>
  <c r="M311" i="55"/>
  <c r="M313" i="55"/>
  <c r="M314" i="55"/>
  <c r="M315" i="55"/>
  <c r="M317" i="55"/>
  <c r="M318" i="55"/>
  <c r="M319" i="55"/>
  <c r="M321" i="55"/>
  <c r="M322" i="55"/>
  <c r="M323" i="55"/>
  <c r="M325" i="55"/>
  <c r="M326" i="55"/>
  <c r="M327" i="55"/>
  <c r="M329" i="55"/>
  <c r="M330" i="55"/>
  <c r="M331" i="55"/>
  <c r="M333" i="55"/>
  <c r="M334" i="55"/>
  <c r="M335" i="55"/>
  <c r="M337" i="55"/>
  <c r="M338" i="55"/>
  <c r="M339" i="55"/>
  <c r="M341" i="55"/>
  <c r="M342" i="55"/>
  <c r="M343" i="55"/>
  <c r="M345" i="55"/>
  <c r="M346" i="55"/>
  <c r="M347" i="55"/>
  <c r="M349" i="55"/>
  <c r="M350" i="55"/>
  <c r="M351" i="55"/>
  <c r="M353" i="55"/>
  <c r="M354" i="55"/>
  <c r="M355" i="55"/>
  <c r="M357" i="55"/>
  <c r="M358" i="55"/>
  <c r="M359" i="55"/>
  <c r="M361" i="55"/>
  <c r="M362" i="55"/>
  <c r="M363" i="55"/>
  <c r="M365" i="55"/>
  <c r="M366" i="55"/>
  <c r="M367" i="55"/>
  <c r="M369" i="55"/>
  <c r="M370" i="55"/>
  <c r="M371" i="55"/>
  <c r="M373" i="55"/>
  <c r="M374" i="55"/>
  <c r="M375" i="55"/>
  <c r="M377" i="55"/>
  <c r="M378" i="55"/>
  <c r="M379" i="55"/>
  <c r="M381" i="55"/>
  <c r="M382" i="55"/>
  <c r="M383" i="55"/>
  <c r="M385" i="55"/>
  <c r="M386" i="55"/>
  <c r="M387" i="55"/>
  <c r="M389" i="55"/>
  <c r="M390" i="55"/>
  <c r="M391" i="55"/>
  <c r="M393" i="55"/>
  <c r="M394" i="55"/>
  <c r="M395" i="55"/>
  <c r="M397" i="55"/>
  <c r="M398" i="55"/>
  <c r="M399" i="55"/>
  <c r="M401" i="55"/>
  <c r="M402" i="55"/>
  <c r="M403" i="55"/>
  <c r="M405" i="55"/>
  <c r="M406" i="55"/>
  <c r="M407" i="55"/>
  <c r="M409" i="55"/>
  <c r="M410" i="55"/>
  <c r="M411" i="55"/>
  <c r="M413" i="55"/>
  <c r="M414" i="55"/>
  <c r="M415" i="55"/>
  <c r="M417" i="55"/>
  <c r="M418" i="55"/>
  <c r="M419" i="55"/>
  <c r="M421" i="55"/>
  <c r="M422" i="55"/>
  <c r="M423" i="55"/>
  <c r="M425" i="55"/>
  <c r="M426" i="55"/>
  <c r="M427" i="55"/>
  <c r="M429" i="55"/>
  <c r="M430" i="55"/>
  <c r="M431" i="55"/>
  <c r="M433" i="55"/>
  <c r="M434" i="55"/>
  <c r="M435" i="55"/>
  <c r="M437" i="55"/>
  <c r="M438" i="55"/>
  <c r="M439" i="55"/>
  <c r="M441" i="55"/>
  <c r="M442" i="55"/>
  <c r="M443" i="55"/>
  <c r="M445" i="55"/>
  <c r="M446" i="55"/>
  <c r="M447" i="55"/>
  <c r="M449" i="55"/>
  <c r="M450" i="55"/>
  <c r="M451" i="55"/>
  <c r="M453" i="55"/>
  <c r="M454" i="55"/>
  <c r="M455" i="55"/>
  <c r="M457" i="55"/>
  <c r="M458" i="55"/>
  <c r="M459" i="55"/>
  <c r="M461" i="55"/>
  <c r="M462" i="55"/>
  <c r="M463" i="55"/>
  <c r="M465" i="55"/>
  <c r="M466" i="55"/>
  <c r="M467" i="55"/>
  <c r="M469" i="55"/>
  <c r="M470" i="55"/>
  <c r="M471" i="55"/>
  <c r="M473" i="55"/>
  <c r="M474" i="55"/>
  <c r="M475" i="55"/>
  <c r="M477" i="55"/>
  <c r="M478" i="55"/>
  <c r="M479" i="55"/>
  <c r="M481" i="55"/>
  <c r="M482" i="55"/>
  <c r="M483" i="55"/>
  <c r="M485" i="55"/>
  <c r="M486" i="55"/>
  <c r="M487" i="55"/>
  <c r="M489" i="55"/>
  <c r="M490" i="55"/>
  <c r="M491" i="55"/>
  <c r="M493" i="55"/>
  <c r="M494" i="55"/>
  <c r="M495" i="55"/>
  <c r="M497" i="55"/>
  <c r="M498" i="55"/>
  <c r="I520" i="53"/>
  <c r="F520" i="53"/>
  <c r="I521" i="53"/>
  <c r="J522" i="53"/>
  <c r="I524" i="53"/>
  <c r="K524" i="53" s="1"/>
  <c r="F524" i="53"/>
  <c r="I525" i="53"/>
  <c r="J527" i="53"/>
  <c r="H527" i="53"/>
  <c r="F527" i="53"/>
  <c r="I527" i="53"/>
  <c r="G527" i="53"/>
  <c r="I534" i="53"/>
  <c r="G534" i="53"/>
  <c r="J534" i="53"/>
  <c r="H534" i="53"/>
  <c r="F534" i="53"/>
  <c r="M4" i="53"/>
  <c r="M6" i="53"/>
  <c r="M7" i="53"/>
  <c r="M8" i="53"/>
  <c r="M10" i="53"/>
  <c r="M11" i="53"/>
  <c r="M12" i="53"/>
  <c r="M14" i="53"/>
  <c r="M15" i="53"/>
  <c r="M16" i="53"/>
  <c r="M18" i="53"/>
  <c r="M19" i="53"/>
  <c r="M20" i="53"/>
  <c r="M22" i="53"/>
  <c r="M23" i="53"/>
  <c r="M24" i="53"/>
  <c r="M26" i="53"/>
  <c r="M27" i="53"/>
  <c r="M28" i="53"/>
  <c r="M30" i="53"/>
  <c r="M31" i="53"/>
  <c r="M32" i="53"/>
  <c r="M34" i="53"/>
  <c r="M35" i="53"/>
  <c r="M36" i="53"/>
  <c r="M38" i="53"/>
  <c r="M39" i="53"/>
  <c r="M40" i="53"/>
  <c r="M42" i="53"/>
  <c r="M43" i="53"/>
  <c r="M44" i="53"/>
  <c r="M46" i="53"/>
  <c r="M47" i="53"/>
  <c r="M48" i="53"/>
  <c r="M50" i="53"/>
  <c r="M51" i="53"/>
  <c r="M52" i="53"/>
  <c r="M54" i="53"/>
  <c r="M55" i="53"/>
  <c r="M56" i="53"/>
  <c r="M58" i="53"/>
  <c r="M59" i="53"/>
  <c r="M60" i="53"/>
  <c r="M62" i="53"/>
  <c r="M63" i="53"/>
  <c r="M64" i="53"/>
  <c r="M66" i="53"/>
  <c r="M67" i="53"/>
  <c r="M68" i="53"/>
  <c r="M70" i="53"/>
  <c r="M71" i="53"/>
  <c r="M72" i="53"/>
  <c r="M74" i="53"/>
  <c r="M75" i="53"/>
  <c r="M76" i="53"/>
  <c r="M78" i="53"/>
  <c r="M79" i="53"/>
  <c r="M80" i="53"/>
  <c r="M82" i="53"/>
  <c r="M83" i="53"/>
  <c r="M84" i="53"/>
  <c r="M86" i="53"/>
  <c r="M87" i="53"/>
  <c r="M88" i="53"/>
  <c r="M90" i="53"/>
  <c r="M91" i="53"/>
  <c r="M92" i="53"/>
  <c r="M94" i="53"/>
  <c r="M95" i="53"/>
  <c r="M96" i="53"/>
  <c r="M98" i="53"/>
  <c r="M99" i="53"/>
  <c r="M100" i="53"/>
  <c r="M102" i="53"/>
  <c r="M103" i="53"/>
  <c r="M104" i="53"/>
  <c r="M106" i="53"/>
  <c r="M107" i="53"/>
  <c r="M108" i="53"/>
  <c r="M110" i="53"/>
  <c r="M111" i="53"/>
  <c r="M112" i="53"/>
  <c r="M114" i="53"/>
  <c r="M115" i="53"/>
  <c r="M116" i="53"/>
  <c r="M118" i="53"/>
  <c r="M119" i="53"/>
  <c r="M120" i="53"/>
  <c r="M122" i="53"/>
  <c r="M123" i="53"/>
  <c r="M124" i="53"/>
  <c r="M126" i="53"/>
  <c r="M127" i="53"/>
  <c r="M128" i="53"/>
  <c r="M130" i="53"/>
  <c r="M131" i="53"/>
  <c r="M132" i="53"/>
  <c r="M134" i="53"/>
  <c r="M135" i="53"/>
  <c r="M136" i="53"/>
  <c r="M138" i="53"/>
  <c r="M139" i="53"/>
  <c r="M140" i="53"/>
  <c r="M142" i="53"/>
  <c r="M143" i="53"/>
  <c r="M144" i="53"/>
  <c r="M146" i="53"/>
  <c r="M147" i="53"/>
  <c r="M148" i="53"/>
  <c r="M150" i="53"/>
  <c r="M151" i="53"/>
  <c r="M152" i="53"/>
  <c r="M154" i="53"/>
  <c r="M155" i="53"/>
  <c r="M156" i="53"/>
  <c r="M158" i="53"/>
  <c r="M159" i="53"/>
  <c r="M160" i="53"/>
  <c r="M162" i="53"/>
  <c r="M163" i="53"/>
  <c r="M164" i="53"/>
  <c r="M166" i="53"/>
  <c r="M167" i="53"/>
  <c r="M168" i="53"/>
  <c r="M170" i="53"/>
  <c r="M171" i="53"/>
  <c r="M172" i="53"/>
  <c r="M174" i="53"/>
  <c r="M175" i="53"/>
  <c r="M176" i="53"/>
  <c r="M178" i="53"/>
  <c r="M179" i="53"/>
  <c r="M180" i="53"/>
  <c r="M182" i="53"/>
  <c r="M183" i="53"/>
  <c r="M184" i="53"/>
  <c r="M186" i="53"/>
  <c r="M187" i="53"/>
  <c r="M188" i="53"/>
  <c r="M190" i="53"/>
  <c r="M191" i="53"/>
  <c r="M192" i="53"/>
  <c r="M194" i="53"/>
  <c r="M195" i="53"/>
  <c r="M196" i="53"/>
  <c r="M198" i="53"/>
  <c r="M199" i="53"/>
  <c r="M200" i="53"/>
  <c r="M202" i="53"/>
  <c r="M203" i="53"/>
  <c r="M204" i="53"/>
  <c r="M206" i="53"/>
  <c r="M207" i="53"/>
  <c r="M208" i="53"/>
  <c r="M210" i="53"/>
  <c r="M211" i="53"/>
  <c r="M212" i="53"/>
  <c r="M214" i="53"/>
  <c r="M215" i="53"/>
  <c r="M216" i="53"/>
  <c r="M218" i="53"/>
  <c r="M219" i="53"/>
  <c r="M220" i="53"/>
  <c r="M222" i="53"/>
  <c r="M223" i="53"/>
  <c r="M224" i="53"/>
  <c r="M226" i="53"/>
  <c r="M227" i="53"/>
  <c r="M228" i="53"/>
  <c r="M230" i="53"/>
  <c r="M231" i="53"/>
  <c r="M232" i="53"/>
  <c r="M234" i="53"/>
  <c r="M235" i="53"/>
  <c r="M236" i="53"/>
  <c r="M238" i="53"/>
  <c r="M239" i="53"/>
  <c r="M240" i="53"/>
  <c r="M242" i="53"/>
  <c r="M243" i="53"/>
  <c r="M244" i="53"/>
  <c r="M246" i="53"/>
  <c r="M247" i="53"/>
  <c r="M248" i="53"/>
  <c r="M250" i="53"/>
  <c r="M251" i="53"/>
  <c r="M252" i="53"/>
  <c r="M254" i="53"/>
  <c r="M255" i="53"/>
  <c r="M256" i="53"/>
  <c r="M258" i="53"/>
  <c r="M259" i="53"/>
  <c r="M260" i="53"/>
  <c r="M262" i="53"/>
  <c r="M263" i="53"/>
  <c r="M264" i="53"/>
  <c r="M266" i="53"/>
  <c r="M267" i="53"/>
  <c r="M268" i="53"/>
  <c r="M270" i="53"/>
  <c r="M271" i="53"/>
  <c r="M272" i="53"/>
  <c r="M274" i="53"/>
  <c r="M275" i="53"/>
  <c r="M276" i="53"/>
  <c r="M278" i="53"/>
  <c r="M279" i="53"/>
  <c r="M280" i="53"/>
  <c r="M282" i="53"/>
  <c r="M283" i="53"/>
  <c r="M284" i="53"/>
  <c r="M286" i="53"/>
  <c r="M287" i="53"/>
  <c r="M288" i="53"/>
  <c r="M290" i="53"/>
  <c r="M291" i="53"/>
  <c r="M292" i="53"/>
  <c r="M294" i="53"/>
  <c r="M295" i="53"/>
  <c r="M296" i="53"/>
  <c r="M298" i="53"/>
  <c r="M299" i="53"/>
  <c r="M300" i="53"/>
  <c r="M302" i="53"/>
  <c r="M303" i="53"/>
  <c r="M304" i="53"/>
  <c r="M306" i="53"/>
  <c r="M307" i="53"/>
  <c r="M308" i="53"/>
  <c r="M310" i="53"/>
  <c r="M311" i="53"/>
  <c r="M312" i="53"/>
  <c r="M314" i="53"/>
  <c r="M315" i="53"/>
  <c r="M316" i="53"/>
  <c r="M318" i="53"/>
  <c r="M319" i="53"/>
  <c r="M320" i="53"/>
  <c r="M322" i="53"/>
  <c r="M323" i="53"/>
  <c r="M324" i="53"/>
  <c r="M326" i="53"/>
  <c r="M327" i="53"/>
  <c r="M328" i="53"/>
  <c r="M330" i="53"/>
  <c r="M331" i="53"/>
  <c r="M332" i="53"/>
  <c r="M334" i="53"/>
  <c r="M335" i="53"/>
  <c r="M336" i="53"/>
  <c r="M338" i="53"/>
  <c r="M339" i="53"/>
  <c r="M340" i="53"/>
  <c r="M342" i="53"/>
  <c r="M343" i="53"/>
  <c r="M344" i="53"/>
  <c r="M346" i="53"/>
  <c r="M347" i="53"/>
  <c r="M348" i="53"/>
  <c r="M350" i="53"/>
  <c r="M351" i="53"/>
  <c r="M352" i="53"/>
  <c r="M354" i="53"/>
  <c r="M355" i="53"/>
  <c r="M356" i="53"/>
  <c r="M358" i="53"/>
  <c r="M359" i="53"/>
  <c r="M360" i="53"/>
  <c r="M362" i="53"/>
  <c r="M363" i="53"/>
  <c r="M364" i="53"/>
  <c r="M366" i="53"/>
  <c r="M367" i="53"/>
  <c r="M368" i="53"/>
  <c r="M370" i="53"/>
  <c r="M371" i="53"/>
  <c r="M372" i="53"/>
  <c r="M374" i="53"/>
  <c r="M375" i="53"/>
  <c r="M376" i="53"/>
  <c r="M378" i="53"/>
  <c r="M379" i="53"/>
  <c r="M380" i="53"/>
  <c r="M382" i="53"/>
  <c r="M383" i="53"/>
  <c r="M384" i="53"/>
  <c r="M386" i="53"/>
  <c r="M387" i="53"/>
  <c r="M388" i="53"/>
  <c r="M390" i="53"/>
  <c r="M391" i="53"/>
  <c r="M392" i="53"/>
  <c r="M394" i="53"/>
  <c r="M395" i="53"/>
  <c r="M396" i="53"/>
  <c r="M398" i="53"/>
  <c r="M399" i="53"/>
  <c r="M400" i="53"/>
  <c r="M402" i="53"/>
  <c r="M403" i="53"/>
  <c r="M404" i="53"/>
  <c r="M406" i="53"/>
  <c r="M407" i="53"/>
  <c r="M408" i="53"/>
  <c r="M410" i="53"/>
  <c r="M411" i="53"/>
  <c r="M412" i="53"/>
  <c r="M414" i="53"/>
  <c r="M415" i="53"/>
  <c r="M416" i="53"/>
  <c r="M418" i="53"/>
  <c r="M419" i="53"/>
  <c r="M420" i="53"/>
  <c r="M422" i="53"/>
  <c r="M423" i="53"/>
  <c r="M424" i="53"/>
  <c r="M426" i="53"/>
  <c r="M427" i="53"/>
  <c r="M428" i="53"/>
  <c r="M430" i="53"/>
  <c r="M431" i="53"/>
  <c r="M432" i="53"/>
  <c r="M434" i="53"/>
  <c r="M435" i="53"/>
  <c r="M436" i="53"/>
  <c r="M438" i="53"/>
  <c r="M439" i="53"/>
  <c r="M440" i="53"/>
  <c r="M442" i="53"/>
  <c r="M443" i="53"/>
  <c r="M444" i="53"/>
  <c r="M446" i="53"/>
  <c r="M447" i="53"/>
  <c r="M448" i="53"/>
  <c r="M450" i="53"/>
  <c r="M451" i="53"/>
  <c r="M452" i="53"/>
  <c r="M454" i="53"/>
  <c r="M455" i="53"/>
  <c r="M456" i="53"/>
  <c r="M458" i="53"/>
  <c r="M459" i="53"/>
  <c r="M460" i="53"/>
  <c r="M462" i="53"/>
  <c r="M463" i="53"/>
  <c r="M464" i="53"/>
  <c r="M466" i="53"/>
  <c r="M467" i="53"/>
  <c r="M468" i="53"/>
  <c r="M470" i="53"/>
  <c r="M471" i="53"/>
  <c r="M472" i="53"/>
  <c r="M474" i="53"/>
  <c r="M475" i="53"/>
  <c r="M476" i="53"/>
  <c r="M478" i="53"/>
  <c r="M479" i="53"/>
  <c r="M480" i="53"/>
  <c r="M482" i="53"/>
  <c r="M483" i="53"/>
  <c r="M484" i="53"/>
  <c r="M486" i="53"/>
  <c r="M487" i="53"/>
  <c r="M488" i="53"/>
  <c r="M490" i="53"/>
  <c r="M491" i="53"/>
  <c r="M492" i="53"/>
  <c r="M493" i="53"/>
  <c r="M494" i="53"/>
  <c r="M495" i="53"/>
  <c r="M496" i="53"/>
  <c r="M498" i="53"/>
  <c r="G526" i="51"/>
  <c r="J527" i="51"/>
  <c r="H527" i="51"/>
  <c r="F527" i="51"/>
  <c r="I527" i="51"/>
  <c r="G527" i="51"/>
  <c r="I534" i="51"/>
  <c r="G534" i="51"/>
  <c r="J534" i="51"/>
  <c r="H534" i="51"/>
  <c r="F534" i="51"/>
  <c r="M4" i="51"/>
  <c r="M7" i="51"/>
  <c r="M8" i="51"/>
  <c r="M9" i="51"/>
  <c r="M11" i="51"/>
  <c r="M12" i="51"/>
  <c r="M13" i="51"/>
  <c r="M15" i="51"/>
  <c r="M16" i="51"/>
  <c r="M17" i="51"/>
  <c r="M19" i="51"/>
  <c r="M20" i="51"/>
  <c r="M21" i="51"/>
  <c r="M23" i="51"/>
  <c r="M24" i="51"/>
  <c r="M25" i="51"/>
  <c r="M27" i="51"/>
  <c r="M28" i="51"/>
  <c r="M29" i="51"/>
  <c r="M31" i="51"/>
  <c r="M32" i="51"/>
  <c r="M33" i="51"/>
  <c r="M35" i="51"/>
  <c r="M36" i="51"/>
  <c r="M37" i="51"/>
  <c r="M39" i="51"/>
  <c r="M40" i="51"/>
  <c r="M41" i="51"/>
  <c r="M43" i="51"/>
  <c r="M44" i="51"/>
  <c r="M45" i="51"/>
  <c r="M47" i="51"/>
  <c r="M48" i="51"/>
  <c r="M49" i="51"/>
  <c r="M51" i="51"/>
  <c r="M52" i="51"/>
  <c r="M53" i="51"/>
  <c r="M55" i="51"/>
  <c r="M56" i="51"/>
  <c r="M57" i="51"/>
  <c r="M59" i="51"/>
  <c r="M60" i="51"/>
  <c r="M61" i="51"/>
  <c r="M63" i="51"/>
  <c r="M64" i="51"/>
  <c r="M65" i="51"/>
  <c r="M67" i="51"/>
  <c r="M68" i="51"/>
  <c r="M69" i="51"/>
  <c r="M71" i="51"/>
  <c r="M72" i="51"/>
  <c r="M73" i="51"/>
  <c r="M75" i="51"/>
  <c r="M76" i="51"/>
  <c r="M77" i="51"/>
  <c r="M79" i="51"/>
  <c r="M80" i="51"/>
  <c r="M81" i="51"/>
  <c r="M83" i="51"/>
  <c r="M84" i="51"/>
  <c r="M85" i="51"/>
  <c r="M87" i="51"/>
  <c r="M88" i="51"/>
  <c r="M89" i="51"/>
  <c r="M91" i="51"/>
  <c r="M92" i="51"/>
  <c r="M93" i="51"/>
  <c r="M95" i="51"/>
  <c r="M96" i="51"/>
  <c r="M97" i="51"/>
  <c r="M99" i="51"/>
  <c r="M100" i="51"/>
  <c r="M101" i="51"/>
  <c r="M103" i="51"/>
  <c r="M104" i="51"/>
  <c r="M105" i="51"/>
  <c r="M107" i="51"/>
  <c r="M108" i="51"/>
  <c r="M109" i="51"/>
  <c r="M111" i="51"/>
  <c r="M112" i="51"/>
  <c r="M113" i="51"/>
  <c r="M115" i="51"/>
  <c r="M116" i="51"/>
  <c r="M117" i="51"/>
  <c r="M119" i="51"/>
  <c r="M120" i="51"/>
  <c r="M121" i="51"/>
  <c r="M123" i="51"/>
  <c r="M124" i="51"/>
  <c r="M125" i="51"/>
  <c r="M127" i="51"/>
  <c r="M128" i="51"/>
  <c r="M129" i="51"/>
  <c r="M131" i="51"/>
  <c r="M132" i="51"/>
  <c r="M133" i="51"/>
  <c r="M135" i="51"/>
  <c r="M136" i="51"/>
  <c r="M137" i="51"/>
  <c r="M139" i="51"/>
  <c r="M140" i="51"/>
  <c r="M141" i="51"/>
  <c r="M143" i="51"/>
  <c r="M144" i="51"/>
  <c r="M145" i="51"/>
  <c r="M147" i="51"/>
  <c r="M148" i="51"/>
  <c r="M149" i="51"/>
  <c r="M151" i="51"/>
  <c r="M152" i="51"/>
  <c r="M153" i="51"/>
  <c r="M155" i="51"/>
  <c r="M156" i="51"/>
  <c r="M157" i="51"/>
  <c r="M159" i="51"/>
  <c r="M160" i="51"/>
  <c r="M161" i="51"/>
  <c r="M163" i="51"/>
  <c r="M164" i="51"/>
  <c r="M165" i="51"/>
  <c r="M167" i="51"/>
  <c r="M168" i="51"/>
  <c r="M169" i="51"/>
  <c r="M171" i="51"/>
  <c r="M172" i="51"/>
  <c r="M173" i="51"/>
  <c r="M175" i="51"/>
  <c r="M176" i="51"/>
  <c r="M177" i="51"/>
  <c r="M179" i="51"/>
  <c r="M180" i="51"/>
  <c r="M181" i="51"/>
  <c r="M183" i="51"/>
  <c r="M184" i="51"/>
  <c r="M185" i="51"/>
  <c r="M187" i="51"/>
  <c r="M188" i="51"/>
  <c r="M189" i="51"/>
  <c r="M191" i="51"/>
  <c r="M192" i="51"/>
  <c r="M193" i="51"/>
  <c r="M195" i="51"/>
  <c r="M196" i="51"/>
  <c r="M197" i="51"/>
  <c r="M199" i="51"/>
  <c r="M200" i="51"/>
  <c r="M201" i="51"/>
  <c r="M203" i="51"/>
  <c r="M204" i="51"/>
  <c r="M205" i="51"/>
  <c r="M207" i="51"/>
  <c r="M208" i="51"/>
  <c r="M209" i="51"/>
  <c r="M211" i="51"/>
  <c r="M212" i="51"/>
  <c r="M213" i="51"/>
  <c r="M215" i="51"/>
  <c r="M216" i="51"/>
  <c r="M217" i="51"/>
  <c r="M219" i="51"/>
  <c r="M220" i="51"/>
  <c r="M221" i="51"/>
  <c r="M223" i="51"/>
  <c r="M224" i="51"/>
  <c r="M225" i="51"/>
  <c r="M227" i="51"/>
  <c r="M228" i="51"/>
  <c r="M229" i="51"/>
  <c r="M231" i="51"/>
  <c r="M232" i="51"/>
  <c r="M233" i="51"/>
  <c r="M235" i="51"/>
  <c r="M236" i="51"/>
  <c r="M237" i="51"/>
  <c r="M239" i="51"/>
  <c r="M240" i="51"/>
  <c r="M241" i="51"/>
  <c r="M243" i="51"/>
  <c r="M244" i="51"/>
  <c r="M245" i="51"/>
  <c r="M247" i="51"/>
  <c r="M248" i="51"/>
  <c r="M249" i="51"/>
  <c r="M251" i="51"/>
  <c r="M252" i="51"/>
  <c r="M253" i="51"/>
  <c r="M255" i="51"/>
  <c r="M256" i="51"/>
  <c r="M257" i="51"/>
  <c r="M259" i="51"/>
  <c r="M260" i="51"/>
  <c r="M261" i="51"/>
  <c r="M263" i="51"/>
  <c r="M264" i="51"/>
  <c r="M265" i="51"/>
  <c r="M267" i="51"/>
  <c r="M268" i="51"/>
  <c r="M269" i="51"/>
  <c r="M271" i="51"/>
  <c r="M272" i="51"/>
  <c r="M273" i="51"/>
  <c r="M275" i="51"/>
  <c r="M276" i="51"/>
  <c r="M277" i="51"/>
  <c r="M279" i="51"/>
  <c r="M280" i="51"/>
  <c r="M281" i="51"/>
  <c r="M283" i="51"/>
  <c r="M284" i="51"/>
  <c r="M285" i="51"/>
  <c r="M287" i="51"/>
  <c r="M288" i="51"/>
  <c r="M289" i="51"/>
  <c r="M291" i="51"/>
  <c r="M292" i="51"/>
  <c r="M293" i="51"/>
  <c r="M295" i="51"/>
  <c r="M296" i="51"/>
  <c r="M297" i="51"/>
  <c r="M299" i="51"/>
  <c r="M300" i="51"/>
  <c r="M301" i="51"/>
  <c r="M303" i="51"/>
  <c r="M304" i="51"/>
  <c r="M305" i="51"/>
  <c r="M307" i="51"/>
  <c r="M308" i="51"/>
  <c r="M309" i="51"/>
  <c r="M311" i="51"/>
  <c r="M312" i="51"/>
  <c r="M313" i="51"/>
  <c r="M315" i="51"/>
  <c r="M316" i="51"/>
  <c r="M317" i="51"/>
  <c r="M319" i="51"/>
  <c r="M320" i="51"/>
  <c r="M321" i="51"/>
  <c r="M323" i="51"/>
  <c r="M324" i="51"/>
  <c r="M325" i="51"/>
  <c r="M327" i="51"/>
  <c r="M328" i="51"/>
  <c r="M329" i="51"/>
  <c r="M331" i="51"/>
  <c r="M332" i="51"/>
  <c r="M333" i="51"/>
  <c r="M335" i="51"/>
  <c r="M336" i="51"/>
  <c r="M337" i="51"/>
  <c r="M339" i="51"/>
  <c r="M340" i="51"/>
  <c r="M341" i="51"/>
  <c r="M343" i="51"/>
  <c r="M344" i="51"/>
  <c r="M345" i="51"/>
  <c r="M347" i="51"/>
  <c r="M348" i="51"/>
  <c r="M349" i="51"/>
  <c r="M351" i="51"/>
  <c r="M352" i="51"/>
  <c r="M353" i="51"/>
  <c r="M355" i="51"/>
  <c r="M356" i="51"/>
  <c r="M357" i="51"/>
  <c r="M359" i="51"/>
  <c r="M360" i="51"/>
  <c r="M361" i="51"/>
  <c r="M363" i="51"/>
  <c r="M364" i="51"/>
  <c r="M365" i="51"/>
  <c r="M367" i="51"/>
  <c r="M368" i="51"/>
  <c r="M369" i="51"/>
  <c r="M371" i="51"/>
  <c r="M372" i="51"/>
  <c r="M373" i="51"/>
  <c r="M375" i="51"/>
  <c r="M376" i="51"/>
  <c r="M377" i="51"/>
  <c r="M379" i="51"/>
  <c r="M380" i="51"/>
  <c r="M381" i="51"/>
  <c r="M383" i="51"/>
  <c r="M384" i="51"/>
  <c r="M385" i="51"/>
  <c r="M387" i="51"/>
  <c r="M388" i="51"/>
  <c r="M389" i="51"/>
  <c r="M391" i="51"/>
  <c r="M392" i="51"/>
  <c r="M393" i="51"/>
  <c r="M394" i="51"/>
  <c r="M395" i="51"/>
  <c r="M396" i="51"/>
  <c r="M397" i="51"/>
  <c r="M398" i="51"/>
  <c r="M399" i="51"/>
  <c r="M400" i="51"/>
  <c r="M401" i="51"/>
  <c r="M402" i="51"/>
  <c r="M403" i="51"/>
  <c r="M404" i="51"/>
  <c r="M405" i="51"/>
  <c r="M406" i="51"/>
  <c r="M407" i="51"/>
  <c r="M408" i="51"/>
  <c r="M409" i="51"/>
  <c r="M410" i="51"/>
  <c r="M411" i="51"/>
  <c r="M412" i="51"/>
  <c r="M413" i="51"/>
  <c r="M414" i="51"/>
  <c r="M415" i="51"/>
  <c r="M416" i="51"/>
  <c r="M417" i="51"/>
  <c r="M418" i="51"/>
  <c r="M419" i="51"/>
  <c r="M420" i="51"/>
  <c r="M421" i="51"/>
  <c r="M422" i="51"/>
  <c r="M423" i="51"/>
  <c r="M424" i="51"/>
  <c r="M425" i="51"/>
  <c r="M426" i="51"/>
  <c r="M427" i="51"/>
  <c r="M428" i="51"/>
  <c r="M429" i="51"/>
  <c r="M430" i="51"/>
  <c r="M431" i="51"/>
  <c r="M432" i="51"/>
  <c r="M433" i="51"/>
  <c r="M434" i="51"/>
  <c r="M435" i="51"/>
  <c r="M436" i="51"/>
  <c r="M437" i="51"/>
  <c r="M438" i="51"/>
  <c r="M439" i="51"/>
  <c r="M440" i="51"/>
  <c r="M441" i="51"/>
  <c r="M442" i="51"/>
  <c r="M443" i="51"/>
  <c r="M444" i="51"/>
  <c r="M445" i="51"/>
  <c r="M446" i="51"/>
  <c r="M447" i="51"/>
  <c r="M448" i="51"/>
  <c r="M449" i="51"/>
  <c r="M450" i="51"/>
  <c r="M451" i="51"/>
  <c r="M452" i="51"/>
  <c r="M453" i="51"/>
  <c r="M454" i="51"/>
  <c r="M455" i="51"/>
  <c r="M456" i="51"/>
  <c r="M457" i="51"/>
  <c r="M458" i="51"/>
  <c r="M459" i="51"/>
  <c r="M460" i="51"/>
  <c r="M461" i="51"/>
  <c r="M462" i="51"/>
  <c r="M463" i="51"/>
  <c r="M464" i="51"/>
  <c r="M465" i="51"/>
  <c r="M466" i="51"/>
  <c r="M467" i="51"/>
  <c r="M468" i="51"/>
  <c r="M469" i="51"/>
  <c r="M470" i="51"/>
  <c r="M471" i="51"/>
  <c r="M472" i="51"/>
  <c r="M473" i="51"/>
  <c r="M474" i="51"/>
  <c r="M475" i="51"/>
  <c r="M476" i="51"/>
  <c r="M477" i="51"/>
  <c r="M478" i="51"/>
  <c r="M479" i="51"/>
  <c r="M480" i="51"/>
  <c r="M481" i="51"/>
  <c r="M482" i="51"/>
  <c r="M483" i="51"/>
  <c r="M484" i="51"/>
  <c r="M485" i="51"/>
  <c r="M486" i="51"/>
  <c r="M487" i="51"/>
  <c r="M488" i="51"/>
  <c r="M489" i="51"/>
  <c r="M490" i="51"/>
  <c r="M491" i="51"/>
  <c r="M492" i="51"/>
  <c r="M493" i="51"/>
  <c r="M494" i="51"/>
  <c r="M495" i="51"/>
  <c r="M496" i="51"/>
  <c r="M497" i="51"/>
  <c r="M498" i="51"/>
  <c r="I526" i="49"/>
  <c r="G526" i="49"/>
  <c r="J526" i="49"/>
  <c r="H526" i="49"/>
  <c r="F526" i="49"/>
  <c r="J527" i="49"/>
  <c r="H527" i="49"/>
  <c r="F527" i="49"/>
  <c r="I527" i="49"/>
  <c r="G527" i="49"/>
  <c r="J533" i="49"/>
  <c r="H533" i="49"/>
  <c r="F533" i="49"/>
  <c r="I533" i="49"/>
  <c r="G533" i="49"/>
  <c r="I534" i="49"/>
  <c r="G534" i="49"/>
  <c r="J534" i="49"/>
  <c r="H534" i="49"/>
  <c r="F534" i="49"/>
  <c r="M4" i="49"/>
  <c r="M5" i="49"/>
  <c r="M6" i="49"/>
  <c r="M7" i="49"/>
  <c r="M8" i="49"/>
  <c r="M9" i="49"/>
  <c r="M10" i="49"/>
  <c r="M11" i="49"/>
  <c r="M13" i="49"/>
  <c r="M14" i="49"/>
  <c r="M15" i="49"/>
  <c r="M17" i="49"/>
  <c r="M18" i="49"/>
  <c r="M19" i="49"/>
  <c r="M21" i="49"/>
  <c r="M22" i="49"/>
  <c r="M23" i="49"/>
  <c r="M25" i="49"/>
  <c r="M26" i="49"/>
  <c r="M27" i="49"/>
  <c r="M29" i="49"/>
  <c r="M30" i="49"/>
  <c r="M31" i="49"/>
  <c r="M33" i="49"/>
  <c r="M34" i="49"/>
  <c r="M35" i="49"/>
  <c r="M37" i="49"/>
  <c r="M38" i="49"/>
  <c r="M39" i="49"/>
  <c r="M41" i="49"/>
  <c r="M42" i="49"/>
  <c r="M43" i="49"/>
  <c r="M45" i="49"/>
  <c r="M46" i="49"/>
  <c r="M47" i="49"/>
  <c r="M49" i="49"/>
  <c r="M50" i="49"/>
  <c r="M51" i="49"/>
  <c r="M53" i="49"/>
  <c r="M54" i="49"/>
  <c r="M55" i="49"/>
  <c r="M57" i="49"/>
  <c r="M58" i="49"/>
  <c r="M59" i="49"/>
  <c r="M61" i="49"/>
  <c r="M62" i="49"/>
  <c r="M63" i="49"/>
  <c r="M65" i="49"/>
  <c r="M66" i="49"/>
  <c r="M67" i="49"/>
  <c r="M69" i="49"/>
  <c r="M70" i="49"/>
  <c r="M71" i="49"/>
  <c r="M73" i="49"/>
  <c r="M74" i="49"/>
  <c r="M75" i="49"/>
  <c r="M77" i="49"/>
  <c r="M78" i="49"/>
  <c r="M79" i="49"/>
  <c r="M81" i="49"/>
  <c r="M82" i="49"/>
  <c r="M83" i="49"/>
  <c r="M85" i="49"/>
  <c r="M86" i="49"/>
  <c r="M87" i="49"/>
  <c r="M89" i="49"/>
  <c r="M90" i="49"/>
  <c r="M91" i="49"/>
  <c r="M93" i="49"/>
  <c r="M94" i="49"/>
  <c r="M95" i="49"/>
  <c r="M97" i="49"/>
  <c r="M98" i="49"/>
  <c r="M99" i="49"/>
  <c r="M101" i="49"/>
  <c r="M102" i="49"/>
  <c r="M103" i="49"/>
  <c r="M105" i="49"/>
  <c r="M106" i="49"/>
  <c r="M107" i="49"/>
  <c r="M109" i="49"/>
  <c r="M110" i="49"/>
  <c r="M111" i="49"/>
  <c r="M113" i="49"/>
  <c r="M114" i="49"/>
  <c r="M115" i="49"/>
  <c r="M117" i="49"/>
  <c r="M118" i="49"/>
  <c r="M119" i="49"/>
  <c r="M121" i="49"/>
  <c r="M122" i="49"/>
  <c r="M123" i="49"/>
  <c r="M125" i="49"/>
  <c r="M126" i="49"/>
  <c r="M127" i="49"/>
  <c r="M129" i="49"/>
  <c r="M130" i="49"/>
  <c r="M131" i="49"/>
  <c r="M133" i="49"/>
  <c r="M134" i="49"/>
  <c r="M135" i="49"/>
  <c r="M137" i="49"/>
  <c r="M138" i="49"/>
  <c r="M139" i="49"/>
  <c r="M141" i="49"/>
  <c r="M142" i="49"/>
  <c r="M143" i="49"/>
  <c r="M145" i="49"/>
  <c r="M146" i="49"/>
  <c r="M147" i="49"/>
  <c r="M149" i="49"/>
  <c r="M150" i="49"/>
  <c r="M151" i="49"/>
  <c r="M153" i="49"/>
  <c r="M154" i="49"/>
  <c r="M155" i="49"/>
  <c r="M157" i="49"/>
  <c r="M158" i="49"/>
  <c r="M159" i="49"/>
  <c r="M161" i="49"/>
  <c r="M162" i="49"/>
  <c r="M163" i="49"/>
  <c r="M165" i="49"/>
  <c r="M166" i="49"/>
  <c r="M167" i="49"/>
  <c r="M169" i="49"/>
  <c r="M170" i="49"/>
  <c r="M171" i="49"/>
  <c r="M173" i="49"/>
  <c r="M174" i="49"/>
  <c r="M175" i="49"/>
  <c r="M177" i="49"/>
  <c r="M178" i="49"/>
  <c r="M179" i="49"/>
  <c r="M181" i="49"/>
  <c r="M182" i="49"/>
  <c r="M183" i="49"/>
  <c r="M185" i="49"/>
  <c r="M186" i="49"/>
  <c r="M187" i="49"/>
  <c r="M189" i="49"/>
  <c r="M190" i="49"/>
  <c r="M191" i="49"/>
  <c r="M193" i="49"/>
  <c r="M194" i="49"/>
  <c r="M195" i="49"/>
  <c r="M197" i="49"/>
  <c r="M198" i="49"/>
  <c r="M199" i="49"/>
  <c r="M201" i="49"/>
  <c r="M202" i="49"/>
  <c r="M203" i="49"/>
  <c r="M205" i="49"/>
  <c r="M206" i="49"/>
  <c r="M207" i="49"/>
  <c r="M209" i="49"/>
  <c r="M210" i="49"/>
  <c r="M211" i="49"/>
  <c r="M213" i="49"/>
  <c r="M214" i="49"/>
  <c r="M215" i="49"/>
  <c r="M217" i="49"/>
  <c r="M218" i="49"/>
  <c r="M219" i="49"/>
  <c r="M221" i="49"/>
  <c r="M222" i="49"/>
  <c r="M223" i="49"/>
  <c r="M225" i="49"/>
  <c r="M226" i="49"/>
  <c r="M227" i="49"/>
  <c r="M229" i="49"/>
  <c r="M230" i="49"/>
  <c r="M231" i="49"/>
  <c r="M233" i="49"/>
  <c r="M234" i="49"/>
  <c r="M235" i="49"/>
  <c r="M237" i="49"/>
  <c r="M238" i="49"/>
  <c r="M239" i="49"/>
  <c r="M241" i="49"/>
  <c r="M242" i="49"/>
  <c r="M243" i="49"/>
  <c r="M245" i="49"/>
  <c r="M246" i="49"/>
  <c r="M247" i="49"/>
  <c r="M249" i="49"/>
  <c r="M250" i="49"/>
  <c r="M251" i="49"/>
  <c r="M253" i="49"/>
  <c r="M254" i="49"/>
  <c r="M255" i="49"/>
  <c r="M257" i="49"/>
  <c r="M258" i="49"/>
  <c r="M259" i="49"/>
  <c r="M261" i="49"/>
  <c r="M262" i="49"/>
  <c r="M263" i="49"/>
  <c r="M265" i="49"/>
  <c r="M266" i="49"/>
  <c r="M267" i="49"/>
  <c r="M269" i="49"/>
  <c r="M270" i="49"/>
  <c r="M271" i="49"/>
  <c r="M273" i="49"/>
  <c r="M274" i="49"/>
  <c r="M275" i="49"/>
  <c r="M277" i="49"/>
  <c r="M278" i="49"/>
  <c r="M279" i="49"/>
  <c r="M281" i="49"/>
  <c r="M282" i="49"/>
  <c r="M283" i="49"/>
  <c r="M285" i="49"/>
  <c r="M286" i="49"/>
  <c r="M287" i="49"/>
  <c r="M289" i="49"/>
  <c r="M290" i="49"/>
  <c r="M291" i="49"/>
  <c r="M293" i="49"/>
  <c r="M294" i="49"/>
  <c r="M295" i="49"/>
  <c r="M297" i="49"/>
  <c r="M298" i="49"/>
  <c r="M299" i="49"/>
  <c r="M301" i="49"/>
  <c r="M302" i="49"/>
  <c r="M303" i="49"/>
  <c r="M305" i="49"/>
  <c r="M306" i="49"/>
  <c r="M307" i="49"/>
  <c r="M309" i="49"/>
  <c r="M310" i="49"/>
  <c r="M311" i="49"/>
  <c r="M313" i="49"/>
  <c r="M314" i="49"/>
  <c r="M315" i="49"/>
  <c r="M317" i="49"/>
  <c r="M318" i="49"/>
  <c r="M319" i="49"/>
  <c r="M321" i="49"/>
  <c r="M322" i="49"/>
  <c r="M323" i="49"/>
  <c r="M325" i="49"/>
  <c r="M326" i="49"/>
  <c r="M327" i="49"/>
  <c r="M329" i="49"/>
  <c r="M330" i="49"/>
  <c r="M331" i="49"/>
  <c r="M333" i="49"/>
  <c r="M334" i="49"/>
  <c r="M335" i="49"/>
  <c r="M337" i="49"/>
  <c r="M338" i="49"/>
  <c r="M339" i="49"/>
  <c r="M341" i="49"/>
  <c r="M342" i="49"/>
  <c r="M343" i="49"/>
  <c r="M345" i="49"/>
  <c r="M346" i="49"/>
  <c r="M347" i="49"/>
  <c r="M349" i="49"/>
  <c r="M350" i="49"/>
  <c r="M351" i="49"/>
  <c r="M353" i="49"/>
  <c r="M354" i="49"/>
  <c r="M355" i="49"/>
  <c r="M357" i="49"/>
  <c r="M358" i="49"/>
  <c r="M359" i="49"/>
  <c r="M361" i="49"/>
  <c r="M362" i="49"/>
  <c r="M363" i="49"/>
  <c r="M365" i="49"/>
  <c r="M366" i="49"/>
  <c r="M367" i="49"/>
  <c r="M369" i="49"/>
  <c r="M370" i="49"/>
  <c r="M371" i="49"/>
  <c r="M373" i="49"/>
  <c r="M374" i="49"/>
  <c r="M375" i="49"/>
  <c r="M377" i="49"/>
  <c r="M378" i="49"/>
  <c r="M379" i="49"/>
  <c r="M381" i="49"/>
  <c r="M382" i="49"/>
  <c r="M383" i="49"/>
  <c r="M385" i="49"/>
  <c r="M386" i="49"/>
  <c r="M387" i="49"/>
  <c r="M389" i="49"/>
  <c r="M390" i="49"/>
  <c r="M391" i="49"/>
  <c r="M393" i="49"/>
  <c r="M394" i="49"/>
  <c r="M395" i="49"/>
  <c r="M397" i="49"/>
  <c r="M398" i="49"/>
  <c r="M399" i="49"/>
  <c r="M401" i="49"/>
  <c r="M402" i="49"/>
  <c r="M403" i="49"/>
  <c r="M405" i="49"/>
  <c r="M406" i="49"/>
  <c r="M407" i="49"/>
  <c r="M409" i="49"/>
  <c r="M410" i="49"/>
  <c r="M411" i="49"/>
  <c r="M413" i="49"/>
  <c r="M414" i="49"/>
  <c r="M415" i="49"/>
  <c r="M417" i="49"/>
  <c r="M418" i="49"/>
  <c r="M419" i="49"/>
  <c r="M421" i="49"/>
  <c r="M422" i="49"/>
  <c r="M423" i="49"/>
  <c r="M425" i="49"/>
  <c r="M426" i="49"/>
  <c r="M427" i="49"/>
  <c r="M429" i="49"/>
  <c r="M430" i="49"/>
  <c r="M431" i="49"/>
  <c r="M433" i="49"/>
  <c r="M434" i="49"/>
  <c r="M435" i="49"/>
  <c r="M437" i="49"/>
  <c r="M438" i="49"/>
  <c r="M439" i="49"/>
  <c r="M441" i="49"/>
  <c r="M442" i="49"/>
  <c r="M443" i="49"/>
  <c r="M445" i="49"/>
  <c r="M446" i="49"/>
  <c r="M447" i="49"/>
  <c r="M449" i="49"/>
  <c r="M450" i="49"/>
  <c r="M451" i="49"/>
  <c r="M453" i="49"/>
  <c r="M454" i="49"/>
  <c r="M455" i="49"/>
  <c r="M457" i="49"/>
  <c r="M458" i="49"/>
  <c r="M459" i="49"/>
  <c r="M461" i="49"/>
  <c r="M462" i="49"/>
  <c r="M463" i="49"/>
  <c r="M465" i="49"/>
  <c r="M466" i="49"/>
  <c r="M467" i="49"/>
  <c r="M469" i="49"/>
  <c r="M470" i="49"/>
  <c r="M471" i="49"/>
  <c r="M473" i="49"/>
  <c r="M474" i="49"/>
  <c r="M475" i="49"/>
  <c r="M477" i="49"/>
  <c r="M478" i="49"/>
  <c r="M479" i="49"/>
  <c r="M481" i="49"/>
  <c r="M482" i="49"/>
  <c r="M483" i="49"/>
  <c r="M485" i="49"/>
  <c r="M486" i="49"/>
  <c r="M487" i="49"/>
  <c r="M489" i="49"/>
  <c r="M490" i="49"/>
  <c r="M491" i="49"/>
  <c r="M492" i="49"/>
  <c r="M493" i="49"/>
  <c r="M494" i="49"/>
  <c r="M495" i="49"/>
  <c r="M497" i="49"/>
  <c r="M498" i="49"/>
  <c r="I520" i="47"/>
  <c r="H520" i="47"/>
  <c r="F520" i="47"/>
  <c r="F521" i="47"/>
  <c r="I521" i="47"/>
  <c r="J523" i="47"/>
  <c r="G523" i="47"/>
  <c r="F525" i="47"/>
  <c r="I525" i="47"/>
  <c r="J527" i="47"/>
  <c r="H527" i="47"/>
  <c r="F527" i="47"/>
  <c r="I527" i="47"/>
  <c r="G527" i="47"/>
  <c r="J533" i="47"/>
  <c r="H533" i="47"/>
  <c r="F533" i="47"/>
  <c r="I533" i="47"/>
  <c r="G533" i="47"/>
  <c r="M4" i="47"/>
  <c r="M6" i="47"/>
  <c r="M8" i="47"/>
  <c r="M10" i="47"/>
  <c r="M14" i="47"/>
  <c r="M18" i="47"/>
  <c r="M22" i="47"/>
  <c r="M26" i="47"/>
  <c r="M30" i="47"/>
  <c r="M34" i="47"/>
  <c r="M38" i="47"/>
  <c r="M42" i="47"/>
  <c r="M46" i="47"/>
  <c r="M50" i="47"/>
  <c r="M54" i="47"/>
  <c r="M58" i="47"/>
  <c r="M62" i="47"/>
  <c r="M66" i="47"/>
  <c r="M70" i="47"/>
  <c r="M74" i="47"/>
  <c r="M78" i="47"/>
  <c r="M82" i="47"/>
  <c r="M86" i="47"/>
  <c r="M90" i="47"/>
  <c r="M94" i="47"/>
  <c r="M98" i="47"/>
  <c r="M102" i="47"/>
  <c r="M106" i="47"/>
  <c r="M110" i="47"/>
  <c r="M114" i="47"/>
  <c r="M118" i="47"/>
  <c r="M122" i="47"/>
  <c r="M126" i="47"/>
  <c r="M130" i="47"/>
  <c r="M134" i="47"/>
  <c r="M138" i="47"/>
  <c r="M142" i="47"/>
  <c r="M146" i="47"/>
  <c r="M150" i="47"/>
  <c r="M154" i="47"/>
  <c r="M158" i="47"/>
  <c r="M162" i="47"/>
  <c r="M166" i="47"/>
  <c r="M170" i="47"/>
  <c r="M174" i="47"/>
  <c r="M178" i="47"/>
  <c r="M182" i="47"/>
  <c r="M186" i="47"/>
  <c r="M190" i="47"/>
  <c r="M194" i="47"/>
  <c r="M198" i="47"/>
  <c r="M202" i="47"/>
  <c r="M206" i="47"/>
  <c r="M210" i="47"/>
  <c r="M214" i="47"/>
  <c r="M218" i="47"/>
  <c r="M222" i="47"/>
  <c r="M226" i="47"/>
  <c r="M230" i="47"/>
  <c r="M234" i="47"/>
  <c r="M238" i="47"/>
  <c r="M242" i="47"/>
  <c r="M246" i="47"/>
  <c r="M250" i="47"/>
  <c r="M254" i="47"/>
  <c r="M258" i="47"/>
  <c r="M262" i="47"/>
  <c r="M266" i="47"/>
  <c r="M270" i="47"/>
  <c r="M274" i="47"/>
  <c r="M278" i="47"/>
  <c r="M282" i="47"/>
  <c r="M286" i="47"/>
  <c r="M290" i="47"/>
  <c r="M294" i="47"/>
  <c r="M298" i="47"/>
  <c r="M302" i="47"/>
  <c r="M306" i="47"/>
  <c r="M310" i="47"/>
  <c r="M314" i="47"/>
  <c r="M318" i="47"/>
  <c r="M322" i="47"/>
  <c r="M326" i="47"/>
  <c r="M330" i="47"/>
  <c r="M334" i="47"/>
  <c r="M338" i="47"/>
  <c r="M342" i="47"/>
  <c r="M346" i="47"/>
  <c r="M350" i="47"/>
  <c r="M354" i="47"/>
  <c r="M358" i="47"/>
  <c r="M362" i="47"/>
  <c r="M366" i="47"/>
  <c r="M370" i="47"/>
  <c r="M374" i="47"/>
  <c r="M378" i="47"/>
  <c r="M382" i="47"/>
  <c r="M386" i="47"/>
  <c r="M390" i="47"/>
  <c r="M394" i="47"/>
  <c r="M398" i="47"/>
  <c r="M402" i="47"/>
  <c r="M406" i="47"/>
  <c r="M410" i="47"/>
  <c r="M414" i="47"/>
  <c r="M418" i="47"/>
  <c r="M422" i="47"/>
  <c r="M426" i="47"/>
  <c r="M430" i="47"/>
  <c r="M434" i="47"/>
  <c r="M438" i="47"/>
  <c r="M442" i="47"/>
  <c r="M446" i="47"/>
  <c r="M450" i="47"/>
  <c r="M454" i="47"/>
  <c r="M458" i="47"/>
  <c r="M462" i="47"/>
  <c r="M466" i="47"/>
  <c r="M470" i="47"/>
  <c r="M474" i="47"/>
  <c r="M478" i="47"/>
  <c r="M482" i="47"/>
  <c r="M486" i="47"/>
  <c r="M490" i="47"/>
  <c r="M491" i="47"/>
  <c r="M492" i="47"/>
  <c r="M493" i="47"/>
  <c r="M494" i="47"/>
  <c r="M498" i="47"/>
  <c r="I526" i="45"/>
  <c r="G526" i="45"/>
  <c r="J526" i="45"/>
  <c r="H526" i="45"/>
  <c r="F526" i="45"/>
  <c r="J527" i="45"/>
  <c r="H527" i="45"/>
  <c r="F527" i="45"/>
  <c r="I527" i="45"/>
  <c r="G527" i="45"/>
  <c r="J533" i="45"/>
  <c r="H533" i="45"/>
  <c r="F533" i="45"/>
  <c r="I533" i="45"/>
  <c r="G533" i="45"/>
  <c r="I534" i="45"/>
  <c r="G534" i="45"/>
  <c r="J534" i="45"/>
  <c r="H534" i="45"/>
  <c r="F534" i="45"/>
  <c r="M4" i="45"/>
  <c r="M5" i="45"/>
  <c r="M6" i="45"/>
  <c r="M7" i="45"/>
  <c r="M8" i="45"/>
  <c r="M9" i="45"/>
  <c r="M10" i="45"/>
  <c r="M11" i="45"/>
  <c r="M13" i="45"/>
  <c r="M14" i="45"/>
  <c r="M15" i="45"/>
  <c r="M17" i="45"/>
  <c r="M18" i="45"/>
  <c r="M19" i="45"/>
  <c r="M21" i="45"/>
  <c r="M22" i="45"/>
  <c r="M23" i="45"/>
  <c r="M25" i="45"/>
  <c r="M26" i="45"/>
  <c r="M27" i="45"/>
  <c r="M29" i="45"/>
  <c r="M30" i="45"/>
  <c r="M31" i="45"/>
  <c r="M33" i="45"/>
  <c r="M34" i="45"/>
  <c r="M35" i="45"/>
  <c r="M37" i="45"/>
  <c r="M38" i="45"/>
  <c r="M39" i="45"/>
  <c r="M41" i="45"/>
  <c r="M42" i="45"/>
  <c r="M43" i="45"/>
  <c r="M45" i="45"/>
  <c r="M46" i="45"/>
  <c r="M47" i="45"/>
  <c r="M49" i="45"/>
  <c r="M50" i="45"/>
  <c r="M51" i="45"/>
  <c r="M53" i="45"/>
  <c r="M54" i="45"/>
  <c r="M55" i="45"/>
  <c r="M57" i="45"/>
  <c r="M58" i="45"/>
  <c r="M59" i="45"/>
  <c r="M61" i="45"/>
  <c r="M62" i="45"/>
  <c r="M63" i="45"/>
  <c r="M65" i="45"/>
  <c r="M66" i="45"/>
  <c r="M67" i="45"/>
  <c r="M69" i="45"/>
  <c r="M70" i="45"/>
  <c r="M71" i="45"/>
  <c r="M73" i="45"/>
  <c r="M74" i="45"/>
  <c r="M75" i="45"/>
  <c r="M77" i="45"/>
  <c r="M78" i="45"/>
  <c r="M79" i="45"/>
  <c r="M81" i="45"/>
  <c r="M82" i="45"/>
  <c r="M83" i="45"/>
  <c r="M85" i="45"/>
  <c r="M86" i="45"/>
  <c r="M87" i="45"/>
  <c r="M89" i="45"/>
  <c r="M90" i="45"/>
  <c r="M91" i="45"/>
  <c r="M93" i="45"/>
  <c r="M94" i="45"/>
  <c r="M95" i="45"/>
  <c r="M97" i="45"/>
  <c r="M98" i="45"/>
  <c r="M99" i="45"/>
  <c r="M101" i="45"/>
  <c r="M102" i="45"/>
  <c r="M103" i="45"/>
  <c r="M105" i="45"/>
  <c r="M106" i="45"/>
  <c r="M107" i="45"/>
  <c r="M109" i="45"/>
  <c r="M110" i="45"/>
  <c r="M111" i="45"/>
  <c r="M113" i="45"/>
  <c r="M114" i="45"/>
  <c r="M115" i="45"/>
  <c r="M117" i="45"/>
  <c r="M118" i="45"/>
  <c r="M119" i="45"/>
  <c r="M121" i="45"/>
  <c r="M122" i="45"/>
  <c r="M123" i="45"/>
  <c r="M125" i="45"/>
  <c r="M126" i="45"/>
  <c r="M127" i="45"/>
  <c r="M129" i="45"/>
  <c r="M130" i="45"/>
  <c r="M131" i="45"/>
  <c r="M133" i="45"/>
  <c r="M134" i="45"/>
  <c r="M135" i="45"/>
  <c r="M137" i="45"/>
  <c r="M138" i="45"/>
  <c r="M139" i="45"/>
  <c r="M141" i="45"/>
  <c r="M142" i="45"/>
  <c r="M143" i="45"/>
  <c r="M145" i="45"/>
  <c r="M146" i="45"/>
  <c r="M147" i="45"/>
  <c r="M149" i="45"/>
  <c r="M150" i="45"/>
  <c r="M151" i="45"/>
  <c r="M153" i="45"/>
  <c r="M154" i="45"/>
  <c r="M155" i="45"/>
  <c r="M157" i="45"/>
  <c r="M158" i="45"/>
  <c r="M159" i="45"/>
  <c r="M161" i="45"/>
  <c r="M162" i="45"/>
  <c r="M163" i="45"/>
  <c r="M165" i="45"/>
  <c r="M166" i="45"/>
  <c r="M167" i="45"/>
  <c r="M169" i="45"/>
  <c r="M170" i="45"/>
  <c r="M171" i="45"/>
  <c r="M173" i="45"/>
  <c r="M174" i="45"/>
  <c r="M175" i="45"/>
  <c r="M177" i="45"/>
  <c r="M178" i="45"/>
  <c r="M179" i="45"/>
  <c r="M181" i="45"/>
  <c r="M182" i="45"/>
  <c r="M183" i="45"/>
  <c r="M185" i="45"/>
  <c r="M186" i="45"/>
  <c r="M187" i="45"/>
  <c r="M189" i="45"/>
  <c r="M190" i="45"/>
  <c r="M191" i="45"/>
  <c r="M193" i="45"/>
  <c r="M194" i="45"/>
  <c r="M195" i="45"/>
  <c r="M197" i="45"/>
  <c r="M198" i="45"/>
  <c r="M199" i="45"/>
  <c r="M201" i="45"/>
  <c r="M202" i="45"/>
  <c r="M203" i="45"/>
  <c r="M205" i="45"/>
  <c r="M206" i="45"/>
  <c r="M207" i="45"/>
  <c r="M209" i="45"/>
  <c r="M210" i="45"/>
  <c r="M211" i="45"/>
  <c r="M213" i="45"/>
  <c r="M214" i="45"/>
  <c r="M215" i="45"/>
  <c r="M217" i="45"/>
  <c r="M218" i="45"/>
  <c r="M219" i="45"/>
  <c r="M221" i="45"/>
  <c r="M222" i="45"/>
  <c r="M223" i="45"/>
  <c r="M225" i="45"/>
  <c r="M226" i="45"/>
  <c r="M227" i="45"/>
  <c r="M229" i="45"/>
  <c r="M230" i="45"/>
  <c r="M231" i="45"/>
  <c r="M233" i="45"/>
  <c r="M234" i="45"/>
  <c r="M235" i="45"/>
  <c r="M237" i="45"/>
  <c r="M238" i="45"/>
  <c r="M239" i="45"/>
  <c r="M241" i="45"/>
  <c r="M242" i="45"/>
  <c r="M243" i="45"/>
  <c r="M245" i="45"/>
  <c r="M246" i="45"/>
  <c r="M247" i="45"/>
  <c r="M249" i="45"/>
  <c r="M250" i="45"/>
  <c r="M251" i="45"/>
  <c r="M253" i="45"/>
  <c r="M254" i="45"/>
  <c r="M255" i="45"/>
  <c r="M257" i="45"/>
  <c r="M258" i="45"/>
  <c r="M259" i="45"/>
  <c r="M261" i="45"/>
  <c r="M262" i="45"/>
  <c r="M263" i="45"/>
  <c r="M265" i="45"/>
  <c r="M266" i="45"/>
  <c r="M267" i="45"/>
  <c r="M269" i="45"/>
  <c r="M270" i="45"/>
  <c r="M271" i="45"/>
  <c r="M273" i="45"/>
  <c r="M274" i="45"/>
  <c r="M275" i="45"/>
  <c r="M277" i="45"/>
  <c r="M278" i="45"/>
  <c r="M279" i="45"/>
  <c r="M281" i="45"/>
  <c r="M282" i="45"/>
  <c r="M283" i="45"/>
  <c r="M285" i="45"/>
  <c r="M286" i="45"/>
  <c r="M287" i="45"/>
  <c r="M289" i="45"/>
  <c r="M290" i="45"/>
  <c r="M291" i="45"/>
  <c r="M293" i="45"/>
  <c r="M294" i="45"/>
  <c r="M295" i="45"/>
  <c r="M297" i="45"/>
  <c r="M298" i="45"/>
  <c r="M299" i="45"/>
  <c r="M301" i="45"/>
  <c r="M302" i="45"/>
  <c r="M303" i="45"/>
  <c r="M305" i="45"/>
  <c r="M306" i="45"/>
  <c r="M307" i="45"/>
  <c r="M309" i="45"/>
  <c r="M310" i="45"/>
  <c r="M311" i="45"/>
  <c r="M313" i="45"/>
  <c r="M314" i="45"/>
  <c r="M315" i="45"/>
  <c r="M317" i="45"/>
  <c r="M318" i="45"/>
  <c r="M319" i="45"/>
  <c r="M321" i="45"/>
  <c r="M322" i="45"/>
  <c r="M323" i="45"/>
  <c r="M325" i="45"/>
  <c r="M326" i="45"/>
  <c r="M327" i="45"/>
  <c r="M329" i="45"/>
  <c r="M330" i="45"/>
  <c r="M331" i="45"/>
  <c r="M333" i="45"/>
  <c r="M334" i="45"/>
  <c r="M335" i="45"/>
  <c r="M337" i="45"/>
  <c r="M338" i="45"/>
  <c r="M339" i="45"/>
  <c r="M341" i="45"/>
  <c r="M342" i="45"/>
  <c r="M343" i="45"/>
  <c r="M345" i="45"/>
  <c r="M346" i="45"/>
  <c r="M347" i="45"/>
  <c r="M349" i="45"/>
  <c r="M350" i="45"/>
  <c r="M351" i="45"/>
  <c r="M353" i="45"/>
  <c r="M354" i="45"/>
  <c r="M355" i="45"/>
  <c r="M357" i="45"/>
  <c r="M358" i="45"/>
  <c r="M359" i="45"/>
  <c r="M361" i="45"/>
  <c r="M362" i="45"/>
  <c r="M363" i="45"/>
  <c r="M365" i="45"/>
  <c r="M366" i="45"/>
  <c r="M367" i="45"/>
  <c r="M369" i="45"/>
  <c r="M370" i="45"/>
  <c r="M371" i="45"/>
  <c r="M373" i="45"/>
  <c r="M374" i="45"/>
  <c r="M375" i="45"/>
  <c r="M377" i="45"/>
  <c r="M378" i="45"/>
  <c r="M379" i="45"/>
  <c r="M381" i="45"/>
  <c r="M382" i="45"/>
  <c r="M383" i="45"/>
  <c r="M385" i="45"/>
  <c r="M386" i="45"/>
  <c r="M387" i="45"/>
  <c r="M389" i="45"/>
  <c r="M390" i="45"/>
  <c r="M391" i="45"/>
  <c r="M393" i="45"/>
  <c r="M394" i="45"/>
  <c r="M395" i="45"/>
  <c r="M397" i="45"/>
  <c r="M398" i="45"/>
  <c r="M399" i="45"/>
  <c r="M401" i="45"/>
  <c r="M402" i="45"/>
  <c r="M403" i="45"/>
  <c r="M405" i="45"/>
  <c r="M406" i="45"/>
  <c r="M407" i="45"/>
  <c r="M409" i="45"/>
  <c r="M410" i="45"/>
  <c r="M411" i="45"/>
  <c r="M413" i="45"/>
  <c r="M414" i="45"/>
  <c r="M415" i="45"/>
  <c r="M417" i="45"/>
  <c r="M418" i="45"/>
  <c r="M419" i="45"/>
  <c r="M421" i="45"/>
  <c r="M422" i="45"/>
  <c r="M423" i="45"/>
  <c r="M425" i="45"/>
  <c r="M426" i="45"/>
  <c r="M427" i="45"/>
  <c r="M429" i="45"/>
  <c r="M430" i="45"/>
  <c r="M431" i="45"/>
  <c r="M433" i="45"/>
  <c r="M434" i="45"/>
  <c r="M435" i="45"/>
  <c r="M437" i="45"/>
  <c r="M438" i="45"/>
  <c r="M439" i="45"/>
  <c r="M441" i="45"/>
  <c r="M442" i="45"/>
  <c r="M443" i="45"/>
  <c r="M445" i="45"/>
  <c r="M446" i="45"/>
  <c r="M447" i="45"/>
  <c r="M449" i="45"/>
  <c r="M450" i="45"/>
  <c r="M451" i="45"/>
  <c r="M453" i="45"/>
  <c r="M454" i="45"/>
  <c r="M455" i="45"/>
  <c r="M457" i="45"/>
  <c r="M458" i="45"/>
  <c r="M459" i="45"/>
  <c r="M461" i="45"/>
  <c r="M462" i="45"/>
  <c r="M463" i="45"/>
  <c r="M465" i="45"/>
  <c r="M466" i="45"/>
  <c r="M467" i="45"/>
  <c r="M469" i="45"/>
  <c r="M470" i="45"/>
  <c r="M471" i="45"/>
  <c r="M473" i="45"/>
  <c r="M474" i="45"/>
  <c r="M475" i="45"/>
  <c r="M477" i="45"/>
  <c r="M478" i="45"/>
  <c r="M479" i="45"/>
  <c r="M481" i="45"/>
  <c r="M482" i="45"/>
  <c r="M483" i="45"/>
  <c r="M485" i="45"/>
  <c r="M486" i="45"/>
  <c r="M487" i="45"/>
  <c r="M489" i="45"/>
  <c r="M490" i="45"/>
  <c r="M491" i="45"/>
  <c r="M492" i="45"/>
  <c r="M493" i="45"/>
  <c r="M494" i="45"/>
  <c r="M495" i="45"/>
  <c r="M497" i="45"/>
  <c r="M498" i="45"/>
  <c r="I520" i="43"/>
  <c r="G520" i="43"/>
  <c r="H520" i="43"/>
  <c r="F520" i="43"/>
  <c r="G521" i="43"/>
  <c r="G522" i="43"/>
  <c r="J522" i="43"/>
  <c r="H522" i="43"/>
  <c r="J523" i="43"/>
  <c r="H523" i="43"/>
  <c r="G523" i="43"/>
  <c r="I524" i="43"/>
  <c r="G524" i="43"/>
  <c r="K524" i="43" s="1"/>
  <c r="J524" i="43"/>
  <c r="H524" i="43"/>
  <c r="F524" i="43"/>
  <c r="J525" i="43"/>
  <c r="H525" i="43"/>
  <c r="I525" i="43"/>
  <c r="G525" i="43"/>
  <c r="J527" i="43"/>
  <c r="H527" i="43"/>
  <c r="F527" i="43"/>
  <c r="I527" i="43"/>
  <c r="G527" i="43"/>
  <c r="J533" i="43"/>
  <c r="H533" i="43"/>
  <c r="F533" i="43"/>
  <c r="I533" i="43"/>
  <c r="G533" i="43"/>
  <c r="I534" i="43"/>
  <c r="G534" i="43"/>
  <c r="J534" i="43"/>
  <c r="H534" i="43"/>
  <c r="F534" i="43"/>
  <c r="E8" i="42"/>
  <c r="B6" i="42"/>
  <c r="B5" i="42"/>
  <c r="B4" i="42"/>
  <c r="J517" i="41"/>
  <c r="I517" i="41"/>
  <c r="H517" i="41"/>
  <c r="G517" i="41"/>
  <c r="F517" i="41"/>
  <c r="K498" i="41"/>
  <c r="M498" i="41"/>
  <c r="K497" i="41"/>
  <c r="K496" i="41"/>
  <c r="M496" i="41"/>
  <c r="K495" i="41"/>
  <c r="K490" i="41"/>
  <c r="M490" i="41"/>
  <c r="K489" i="41"/>
  <c r="K488" i="41"/>
  <c r="M488" i="41"/>
  <c r="K487" i="41"/>
  <c r="K486" i="41"/>
  <c r="M486" i="41"/>
  <c r="K485" i="41"/>
  <c r="K484" i="41"/>
  <c r="M484" i="41"/>
  <c r="K483" i="41"/>
  <c r="K482" i="41"/>
  <c r="M482" i="41"/>
  <c r="K481" i="41"/>
  <c r="K480" i="41"/>
  <c r="M480" i="41"/>
  <c r="K479" i="41"/>
  <c r="K478" i="41"/>
  <c r="M478" i="41"/>
  <c r="K477" i="41"/>
  <c r="K476" i="41"/>
  <c r="M476" i="41"/>
  <c r="K475" i="41"/>
  <c r="K474" i="41"/>
  <c r="M474" i="41"/>
  <c r="K473" i="41"/>
  <c r="K472" i="41"/>
  <c r="M472" i="41"/>
  <c r="K471" i="41"/>
  <c r="K470" i="41"/>
  <c r="M470" i="41"/>
  <c r="K469" i="41"/>
  <c r="K468" i="41"/>
  <c r="M468" i="41"/>
  <c r="K467" i="41"/>
  <c r="K466" i="41"/>
  <c r="M466" i="41"/>
  <c r="K465" i="41"/>
  <c r="K464" i="41"/>
  <c r="M464" i="41"/>
  <c r="K463" i="41"/>
  <c r="K462" i="41"/>
  <c r="M462" i="41"/>
  <c r="K461" i="41"/>
  <c r="K460" i="41"/>
  <c r="M460" i="41"/>
  <c r="K459" i="41"/>
  <c r="K458" i="41"/>
  <c r="M458" i="41"/>
  <c r="K457" i="41"/>
  <c r="K456" i="41"/>
  <c r="M456" i="41"/>
  <c r="K455" i="41"/>
  <c r="K454" i="41"/>
  <c r="M454" i="41"/>
  <c r="K453" i="41"/>
  <c r="K452" i="41"/>
  <c r="M452" i="41"/>
  <c r="K451" i="41"/>
  <c r="K450" i="41"/>
  <c r="M450" i="41"/>
  <c r="K449" i="41"/>
  <c r="K448" i="41"/>
  <c r="M448" i="41"/>
  <c r="K447" i="41"/>
  <c r="K446" i="41"/>
  <c r="M446" i="41"/>
  <c r="K445" i="41"/>
  <c r="K444" i="41"/>
  <c r="M444" i="41"/>
  <c r="K443" i="41"/>
  <c r="K442" i="41"/>
  <c r="M442" i="41"/>
  <c r="K441" i="41"/>
  <c r="K440" i="41"/>
  <c r="M440" i="41"/>
  <c r="K439" i="41"/>
  <c r="K438" i="41"/>
  <c r="M438" i="41"/>
  <c r="K437" i="41"/>
  <c r="K436" i="41"/>
  <c r="M436" i="41"/>
  <c r="K435" i="41"/>
  <c r="K434" i="41"/>
  <c r="M434" i="41"/>
  <c r="K433" i="41"/>
  <c r="K432" i="41"/>
  <c r="M432" i="41"/>
  <c r="K431" i="41"/>
  <c r="K430" i="41"/>
  <c r="M430" i="41"/>
  <c r="K429" i="41"/>
  <c r="K428" i="41"/>
  <c r="M428" i="41"/>
  <c r="K427" i="41"/>
  <c r="K426" i="41"/>
  <c r="M426" i="41"/>
  <c r="K425" i="41"/>
  <c r="K424" i="41"/>
  <c r="M424" i="41"/>
  <c r="K423" i="41"/>
  <c r="K422" i="41"/>
  <c r="M422" i="41"/>
  <c r="K421" i="41"/>
  <c r="K420" i="41"/>
  <c r="M420" i="41"/>
  <c r="K419" i="41"/>
  <c r="K418" i="41"/>
  <c r="M418" i="41"/>
  <c r="K417" i="41"/>
  <c r="K416" i="41"/>
  <c r="M416" i="41"/>
  <c r="K415" i="41"/>
  <c r="K414" i="41"/>
  <c r="M414" i="41"/>
  <c r="K413" i="41"/>
  <c r="K412" i="41"/>
  <c r="M412" i="41"/>
  <c r="K411" i="41"/>
  <c r="K410" i="41"/>
  <c r="M410" i="41"/>
  <c r="K409" i="41"/>
  <c r="K408" i="41"/>
  <c r="M408" i="41"/>
  <c r="K407" i="41"/>
  <c r="K406" i="41"/>
  <c r="M406" i="41"/>
  <c r="K405" i="41"/>
  <c r="K404" i="41"/>
  <c r="M404" i="41"/>
  <c r="K403" i="41"/>
  <c r="K402" i="41"/>
  <c r="M402" i="41"/>
  <c r="K401" i="41"/>
  <c r="K400" i="41"/>
  <c r="M400" i="41"/>
  <c r="K399" i="41"/>
  <c r="K398" i="41"/>
  <c r="M398" i="41"/>
  <c r="K397" i="41"/>
  <c r="K396" i="41"/>
  <c r="M396" i="41"/>
  <c r="K395" i="41"/>
  <c r="K394" i="41"/>
  <c r="M394" i="41"/>
  <c r="K393" i="41"/>
  <c r="K392" i="41"/>
  <c r="M392" i="41"/>
  <c r="K391" i="41"/>
  <c r="K390" i="41"/>
  <c r="M390" i="41"/>
  <c r="K389" i="41"/>
  <c r="K388" i="41"/>
  <c r="M388" i="41"/>
  <c r="K387" i="41"/>
  <c r="K386" i="41"/>
  <c r="M386" i="41"/>
  <c r="K385" i="41"/>
  <c r="K384" i="41"/>
  <c r="M384" i="41"/>
  <c r="K383" i="41"/>
  <c r="K382" i="41"/>
  <c r="M382" i="41"/>
  <c r="K381" i="41"/>
  <c r="K380" i="41"/>
  <c r="M380" i="41"/>
  <c r="K379" i="41"/>
  <c r="K378" i="41"/>
  <c r="M378" i="41"/>
  <c r="K377" i="41"/>
  <c r="K376" i="41"/>
  <c r="M376" i="41"/>
  <c r="K375" i="41"/>
  <c r="K374" i="41"/>
  <c r="M374" i="41"/>
  <c r="K373" i="41"/>
  <c r="K372" i="41"/>
  <c r="M372" i="41"/>
  <c r="K371" i="41"/>
  <c r="K370" i="41"/>
  <c r="M370" i="41"/>
  <c r="K369" i="41"/>
  <c r="K368" i="41"/>
  <c r="M368" i="41"/>
  <c r="K367" i="41"/>
  <c r="K366" i="41"/>
  <c r="M366" i="41"/>
  <c r="K365" i="41"/>
  <c r="K364" i="41"/>
  <c r="M364" i="41"/>
  <c r="K363" i="41"/>
  <c r="K362" i="41"/>
  <c r="M362" i="41"/>
  <c r="K361" i="41"/>
  <c r="K360" i="41"/>
  <c r="M360" i="41"/>
  <c r="K359" i="41"/>
  <c r="K358" i="41"/>
  <c r="M358" i="41"/>
  <c r="K357" i="41"/>
  <c r="K356" i="41"/>
  <c r="M356" i="41"/>
  <c r="K355" i="41"/>
  <c r="K354" i="41"/>
  <c r="M354" i="41"/>
  <c r="K353" i="41"/>
  <c r="K352" i="41"/>
  <c r="M352" i="41"/>
  <c r="K351" i="41"/>
  <c r="K350" i="41"/>
  <c r="M350" i="41"/>
  <c r="K349" i="41"/>
  <c r="K348" i="41"/>
  <c r="M348" i="41"/>
  <c r="K347" i="41"/>
  <c r="K346" i="41"/>
  <c r="M346" i="41"/>
  <c r="K345" i="41"/>
  <c r="K344" i="41"/>
  <c r="M344" i="41"/>
  <c r="K343" i="41"/>
  <c r="K342" i="41"/>
  <c r="M342" i="41"/>
  <c r="K341" i="41"/>
  <c r="K340" i="41"/>
  <c r="M340" i="41"/>
  <c r="K339" i="41"/>
  <c r="K338" i="41"/>
  <c r="M338" i="41"/>
  <c r="K337" i="41"/>
  <c r="K336" i="41"/>
  <c r="M336" i="41"/>
  <c r="K335" i="41"/>
  <c r="K334" i="41"/>
  <c r="M334" i="41"/>
  <c r="K333" i="41"/>
  <c r="K332" i="41"/>
  <c r="M332" i="41"/>
  <c r="K331" i="41"/>
  <c r="K330" i="41"/>
  <c r="M330" i="41"/>
  <c r="K329" i="41"/>
  <c r="K328" i="41"/>
  <c r="M328" i="41"/>
  <c r="K327" i="41"/>
  <c r="K326" i="41"/>
  <c r="M326" i="41"/>
  <c r="K325" i="41"/>
  <c r="K324" i="41"/>
  <c r="M324" i="41"/>
  <c r="K323" i="41"/>
  <c r="K322" i="41"/>
  <c r="M322" i="41"/>
  <c r="K321" i="41"/>
  <c r="K320" i="41"/>
  <c r="M320" i="41"/>
  <c r="K319" i="41"/>
  <c r="K318" i="41"/>
  <c r="M318" i="41"/>
  <c r="K317" i="41"/>
  <c r="K316" i="41"/>
  <c r="M316" i="41"/>
  <c r="K315" i="41"/>
  <c r="K314" i="41"/>
  <c r="M314" i="41"/>
  <c r="K313" i="41"/>
  <c r="K312" i="41"/>
  <c r="M312" i="41"/>
  <c r="K311" i="41"/>
  <c r="K310" i="41"/>
  <c r="M310" i="41"/>
  <c r="K309" i="41"/>
  <c r="K308" i="41"/>
  <c r="M308" i="41"/>
  <c r="K307" i="41"/>
  <c r="K306" i="41"/>
  <c r="M306" i="41"/>
  <c r="K305" i="41"/>
  <c r="K304" i="41"/>
  <c r="M304" i="41"/>
  <c r="K303" i="41"/>
  <c r="K302" i="41"/>
  <c r="M302" i="41"/>
  <c r="K301" i="41"/>
  <c r="K300" i="41"/>
  <c r="M300" i="41"/>
  <c r="K299" i="41"/>
  <c r="K298" i="41"/>
  <c r="M298" i="41"/>
  <c r="K297" i="41"/>
  <c r="K296" i="41"/>
  <c r="M296" i="41"/>
  <c r="K295" i="41"/>
  <c r="K294" i="41"/>
  <c r="M294" i="41"/>
  <c r="K293" i="41"/>
  <c r="K292" i="41"/>
  <c r="M292" i="41"/>
  <c r="K291" i="41"/>
  <c r="K290" i="41"/>
  <c r="M290" i="41"/>
  <c r="K289" i="41"/>
  <c r="K288" i="41"/>
  <c r="M288" i="41"/>
  <c r="K287" i="41"/>
  <c r="K286" i="41"/>
  <c r="M286" i="41"/>
  <c r="K285" i="41"/>
  <c r="K284" i="41"/>
  <c r="M284" i="41"/>
  <c r="K283" i="41"/>
  <c r="K282" i="41"/>
  <c r="M282" i="41"/>
  <c r="K281" i="41"/>
  <c r="K280" i="41"/>
  <c r="M280" i="41"/>
  <c r="K279" i="41"/>
  <c r="K278" i="41"/>
  <c r="M278" i="41"/>
  <c r="K277" i="41"/>
  <c r="K276" i="41"/>
  <c r="M276" i="41"/>
  <c r="K275" i="41"/>
  <c r="K274" i="41"/>
  <c r="M274" i="41"/>
  <c r="K273" i="41"/>
  <c r="K272" i="41"/>
  <c r="M272" i="41"/>
  <c r="K271" i="41"/>
  <c r="K270" i="41"/>
  <c r="M270" i="41"/>
  <c r="K269" i="41"/>
  <c r="K268" i="41"/>
  <c r="M268" i="41"/>
  <c r="K267" i="41"/>
  <c r="K266" i="41"/>
  <c r="M266" i="41"/>
  <c r="K265" i="41"/>
  <c r="K264" i="41"/>
  <c r="M264" i="41"/>
  <c r="K263" i="41"/>
  <c r="K262" i="41"/>
  <c r="M262" i="41"/>
  <c r="K261" i="41"/>
  <c r="K260" i="41"/>
  <c r="M260" i="41"/>
  <c r="K259" i="41"/>
  <c r="K258" i="41"/>
  <c r="M258" i="41"/>
  <c r="K257" i="41"/>
  <c r="K256" i="41"/>
  <c r="M256" i="41"/>
  <c r="K255" i="41"/>
  <c r="K254" i="41"/>
  <c r="M254" i="41"/>
  <c r="K253" i="41"/>
  <c r="K252" i="41"/>
  <c r="M252" i="41"/>
  <c r="K251" i="41"/>
  <c r="K250" i="41"/>
  <c r="M250" i="41"/>
  <c r="K249" i="41"/>
  <c r="K248" i="41"/>
  <c r="M248" i="41"/>
  <c r="K247" i="41"/>
  <c r="K246" i="41"/>
  <c r="M246" i="41"/>
  <c r="K245" i="41"/>
  <c r="K244" i="41"/>
  <c r="M244" i="41"/>
  <c r="K243" i="41"/>
  <c r="K242" i="41"/>
  <c r="M242" i="41"/>
  <c r="K241" i="41"/>
  <c r="K240" i="41"/>
  <c r="M240" i="41"/>
  <c r="K239" i="41"/>
  <c r="K238" i="41"/>
  <c r="M238" i="41"/>
  <c r="K237" i="41"/>
  <c r="K236" i="41"/>
  <c r="M236" i="41"/>
  <c r="K235" i="41"/>
  <c r="K234" i="41"/>
  <c r="M234" i="41"/>
  <c r="K233" i="41"/>
  <c r="K232" i="41"/>
  <c r="M232" i="41"/>
  <c r="K231" i="41"/>
  <c r="K230" i="41"/>
  <c r="M230" i="41"/>
  <c r="K229" i="41"/>
  <c r="K228" i="41"/>
  <c r="M228" i="41"/>
  <c r="K227" i="41"/>
  <c r="K226" i="41"/>
  <c r="M226" i="41"/>
  <c r="K225" i="41"/>
  <c r="K224" i="41"/>
  <c r="M224" i="41"/>
  <c r="K223" i="41"/>
  <c r="K222" i="41"/>
  <c r="M222" i="41"/>
  <c r="K221" i="41"/>
  <c r="K220" i="41"/>
  <c r="M220" i="41"/>
  <c r="K219" i="41"/>
  <c r="K218" i="41"/>
  <c r="M218" i="41"/>
  <c r="K217" i="41"/>
  <c r="K216" i="41"/>
  <c r="M216" i="41"/>
  <c r="K215" i="41"/>
  <c r="K214" i="41"/>
  <c r="M214" i="41"/>
  <c r="K213" i="41"/>
  <c r="K212" i="41"/>
  <c r="M212" i="41"/>
  <c r="K211" i="41"/>
  <c r="K210" i="41"/>
  <c r="M210" i="41"/>
  <c r="K209" i="41"/>
  <c r="K208" i="41"/>
  <c r="M208" i="41"/>
  <c r="K207" i="41"/>
  <c r="K206" i="41"/>
  <c r="M206" i="41"/>
  <c r="K205" i="41"/>
  <c r="K204" i="41"/>
  <c r="M204" i="41"/>
  <c r="K203" i="41"/>
  <c r="K202" i="41"/>
  <c r="M202" i="41"/>
  <c r="K201" i="41"/>
  <c r="K200" i="41"/>
  <c r="M200" i="41"/>
  <c r="K199" i="41"/>
  <c r="K198" i="41"/>
  <c r="M198" i="41"/>
  <c r="K197" i="41"/>
  <c r="K196" i="41"/>
  <c r="M196" i="41"/>
  <c r="K195" i="41"/>
  <c r="K194" i="41"/>
  <c r="M194" i="41"/>
  <c r="K193" i="41"/>
  <c r="K192" i="41"/>
  <c r="M192" i="41"/>
  <c r="K191" i="41"/>
  <c r="K190" i="41"/>
  <c r="M190" i="41"/>
  <c r="K189" i="41"/>
  <c r="K188" i="41"/>
  <c r="M188" i="41"/>
  <c r="K187" i="41"/>
  <c r="K186" i="41"/>
  <c r="M186" i="41"/>
  <c r="K185" i="41"/>
  <c r="K184" i="41"/>
  <c r="M184" i="41"/>
  <c r="K183" i="41"/>
  <c r="K182" i="41"/>
  <c r="M182" i="41"/>
  <c r="K181" i="41"/>
  <c r="K180" i="41"/>
  <c r="M180" i="41"/>
  <c r="K179" i="41"/>
  <c r="K178" i="41"/>
  <c r="M178" i="41"/>
  <c r="K177" i="41"/>
  <c r="K176" i="41"/>
  <c r="M176" i="41"/>
  <c r="K175" i="41"/>
  <c r="K174" i="41"/>
  <c r="M174" i="41"/>
  <c r="K173" i="41"/>
  <c r="K172" i="41"/>
  <c r="M172" i="41"/>
  <c r="K171" i="41"/>
  <c r="K170" i="41"/>
  <c r="M170" i="41"/>
  <c r="K169" i="41"/>
  <c r="K168" i="41"/>
  <c r="M168" i="41"/>
  <c r="K167" i="41"/>
  <c r="K166" i="41"/>
  <c r="M166" i="41"/>
  <c r="K165" i="41"/>
  <c r="K164" i="41"/>
  <c r="M164" i="41"/>
  <c r="K163" i="41"/>
  <c r="K162" i="41"/>
  <c r="M162" i="41"/>
  <c r="K161" i="41"/>
  <c r="K160" i="41"/>
  <c r="M160" i="41"/>
  <c r="K159" i="41"/>
  <c r="K158" i="41"/>
  <c r="M158" i="41"/>
  <c r="K157" i="41"/>
  <c r="K156" i="41"/>
  <c r="M156" i="41"/>
  <c r="K155" i="41"/>
  <c r="K154" i="41"/>
  <c r="M154" i="41"/>
  <c r="K153" i="41"/>
  <c r="K152" i="41"/>
  <c r="M152" i="41"/>
  <c r="K151" i="41"/>
  <c r="K150" i="41"/>
  <c r="M150" i="41"/>
  <c r="K149" i="41"/>
  <c r="K148" i="41"/>
  <c r="M148" i="41"/>
  <c r="K147" i="41"/>
  <c r="K146" i="41"/>
  <c r="M146" i="41"/>
  <c r="K145" i="41"/>
  <c r="K144" i="41"/>
  <c r="M144" i="41"/>
  <c r="K143" i="41"/>
  <c r="K142" i="41"/>
  <c r="M142" i="41"/>
  <c r="K141" i="41"/>
  <c r="K140" i="41"/>
  <c r="M140" i="41"/>
  <c r="K139" i="41"/>
  <c r="K138" i="41"/>
  <c r="M138" i="41"/>
  <c r="K137" i="41"/>
  <c r="K136" i="41"/>
  <c r="M136" i="41"/>
  <c r="K135" i="41"/>
  <c r="K134" i="41"/>
  <c r="M134" i="41"/>
  <c r="K133" i="41"/>
  <c r="K132" i="41"/>
  <c r="M132" i="41"/>
  <c r="K131" i="41"/>
  <c r="K130" i="41"/>
  <c r="M130" i="41"/>
  <c r="K129" i="41"/>
  <c r="K128" i="41"/>
  <c r="M128" i="41"/>
  <c r="K127" i="41"/>
  <c r="K126" i="41"/>
  <c r="M126" i="41"/>
  <c r="K125" i="41"/>
  <c r="K124" i="41"/>
  <c r="M124" i="41"/>
  <c r="K123" i="41"/>
  <c r="K122" i="41"/>
  <c r="M122" i="41"/>
  <c r="K121" i="41"/>
  <c r="K120" i="41"/>
  <c r="M120" i="41"/>
  <c r="K119" i="41"/>
  <c r="K118" i="41"/>
  <c r="M118" i="41"/>
  <c r="K117" i="41"/>
  <c r="K116" i="41"/>
  <c r="M116" i="41"/>
  <c r="K115" i="41"/>
  <c r="K114" i="41"/>
  <c r="M114" i="41"/>
  <c r="K113" i="41"/>
  <c r="K112" i="41"/>
  <c r="M112" i="41"/>
  <c r="K111" i="41"/>
  <c r="K110" i="41"/>
  <c r="M110" i="41"/>
  <c r="K109" i="41"/>
  <c r="K108" i="41"/>
  <c r="M108" i="41"/>
  <c r="K107" i="41"/>
  <c r="K106" i="41"/>
  <c r="M106" i="41"/>
  <c r="K105" i="41"/>
  <c r="K104" i="41"/>
  <c r="M104" i="41"/>
  <c r="K103" i="41"/>
  <c r="K102" i="41"/>
  <c r="M102" i="41"/>
  <c r="K101" i="41"/>
  <c r="K100" i="41"/>
  <c r="M100" i="41"/>
  <c r="K99" i="41"/>
  <c r="K98" i="41"/>
  <c r="M98" i="41"/>
  <c r="K97" i="41"/>
  <c r="K96" i="41"/>
  <c r="M96" i="41"/>
  <c r="K95" i="41"/>
  <c r="K94" i="41"/>
  <c r="M94" i="41"/>
  <c r="K93" i="41"/>
  <c r="K92" i="41"/>
  <c r="M92" i="41"/>
  <c r="K91" i="41"/>
  <c r="K90" i="41"/>
  <c r="M90" i="41"/>
  <c r="K89" i="41"/>
  <c r="K88" i="41"/>
  <c r="M88" i="41"/>
  <c r="K87" i="41"/>
  <c r="K86" i="41"/>
  <c r="M86" i="41"/>
  <c r="K85" i="41"/>
  <c r="K84" i="41"/>
  <c r="M84" i="41"/>
  <c r="K83" i="41"/>
  <c r="K82" i="41"/>
  <c r="M82" i="41"/>
  <c r="K81" i="41"/>
  <c r="K80" i="41"/>
  <c r="M80" i="41"/>
  <c r="K79" i="41"/>
  <c r="K78" i="41"/>
  <c r="M78" i="41"/>
  <c r="K77" i="41"/>
  <c r="K76" i="41"/>
  <c r="M76" i="41"/>
  <c r="K75" i="41"/>
  <c r="K74" i="41"/>
  <c r="M74" i="41"/>
  <c r="K73" i="41"/>
  <c r="K72" i="41"/>
  <c r="M72" i="41"/>
  <c r="K71" i="41"/>
  <c r="K70" i="41"/>
  <c r="M70" i="41"/>
  <c r="K69" i="41"/>
  <c r="K68" i="41"/>
  <c r="M68" i="41"/>
  <c r="K67" i="41"/>
  <c r="K66" i="41"/>
  <c r="M66" i="41"/>
  <c r="K65" i="41"/>
  <c r="K64" i="41"/>
  <c r="M64" i="41"/>
  <c r="K63" i="41"/>
  <c r="K62" i="41"/>
  <c r="M62" i="41"/>
  <c r="K61" i="41"/>
  <c r="K60" i="41"/>
  <c r="M60" i="41"/>
  <c r="K59" i="41"/>
  <c r="K58" i="41"/>
  <c r="M58" i="41"/>
  <c r="K57" i="41"/>
  <c r="K56" i="41"/>
  <c r="M56" i="41"/>
  <c r="K55" i="41"/>
  <c r="K54" i="41"/>
  <c r="M54" i="41"/>
  <c r="K53" i="41"/>
  <c r="K52" i="41"/>
  <c r="M52" i="41"/>
  <c r="K51" i="41"/>
  <c r="K50" i="41"/>
  <c r="M50" i="41"/>
  <c r="K49" i="41"/>
  <c r="K48" i="41"/>
  <c r="M48" i="41"/>
  <c r="K47" i="41"/>
  <c r="K46" i="41"/>
  <c r="M46" i="41"/>
  <c r="K45" i="41"/>
  <c r="K44" i="41"/>
  <c r="M44" i="41"/>
  <c r="K43" i="41"/>
  <c r="K42" i="41"/>
  <c r="M42" i="41"/>
  <c r="K41" i="41"/>
  <c r="K40" i="41"/>
  <c r="M40" i="41"/>
  <c r="K39" i="41"/>
  <c r="K38" i="41"/>
  <c r="M38" i="41"/>
  <c r="K37" i="41"/>
  <c r="K36" i="41"/>
  <c r="M36" i="41"/>
  <c r="K35" i="41"/>
  <c r="K34" i="41"/>
  <c r="M34" i="41"/>
  <c r="K33" i="41"/>
  <c r="K32" i="41"/>
  <c r="M32" i="41"/>
  <c r="K31" i="41"/>
  <c r="K30" i="41"/>
  <c r="M30" i="41"/>
  <c r="K29" i="41"/>
  <c r="K28" i="41"/>
  <c r="M28" i="41"/>
  <c r="K27" i="41"/>
  <c r="K26" i="41"/>
  <c r="M26" i="41"/>
  <c r="K25" i="41"/>
  <c r="K24" i="41"/>
  <c r="M24" i="41"/>
  <c r="K23" i="41"/>
  <c r="K22" i="41"/>
  <c r="M22" i="41"/>
  <c r="K21" i="41"/>
  <c r="K20" i="41"/>
  <c r="M20" i="41"/>
  <c r="K19" i="41"/>
  <c r="K18" i="41"/>
  <c r="M18" i="41"/>
  <c r="K17" i="41"/>
  <c r="K16" i="41"/>
  <c r="M16" i="41"/>
  <c r="K15" i="41"/>
  <c r="K14" i="41"/>
  <c r="M14" i="41"/>
  <c r="K13" i="41"/>
  <c r="K12" i="41"/>
  <c r="M12" i="41"/>
  <c r="K11" i="41"/>
  <c r="K10" i="41"/>
  <c r="M10" i="41"/>
  <c r="K9" i="41"/>
  <c r="A81" i="40"/>
  <c r="J517" i="39"/>
  <c r="I517" i="39"/>
  <c r="H517" i="39"/>
  <c r="G517" i="39"/>
  <c r="F517" i="39"/>
  <c r="K498" i="39"/>
  <c r="K497" i="39"/>
  <c r="K496" i="39"/>
  <c r="M496" i="39"/>
  <c r="K495" i="39"/>
  <c r="K490" i="39"/>
  <c r="K489" i="39"/>
  <c r="K488" i="39"/>
  <c r="M488" i="39"/>
  <c r="K487" i="39"/>
  <c r="K486" i="39"/>
  <c r="K485" i="39"/>
  <c r="K484" i="39"/>
  <c r="M484" i="39"/>
  <c r="K483" i="39"/>
  <c r="K482" i="39"/>
  <c r="K481" i="39"/>
  <c r="K480" i="39"/>
  <c r="M480" i="39"/>
  <c r="K479" i="39"/>
  <c r="K478" i="39"/>
  <c r="K477" i="39"/>
  <c r="K476" i="39"/>
  <c r="M476" i="39"/>
  <c r="K475" i="39"/>
  <c r="K474" i="39"/>
  <c r="K473" i="39"/>
  <c r="K472" i="39"/>
  <c r="M472" i="39"/>
  <c r="K471" i="39"/>
  <c r="K470" i="39"/>
  <c r="K469" i="39"/>
  <c r="K468" i="39"/>
  <c r="M468" i="39"/>
  <c r="K467" i="39"/>
  <c r="K466" i="39"/>
  <c r="K465" i="39"/>
  <c r="K464" i="39"/>
  <c r="M464" i="39"/>
  <c r="K463" i="39"/>
  <c r="K462" i="39"/>
  <c r="K461" i="39"/>
  <c r="K460" i="39"/>
  <c r="M460" i="39"/>
  <c r="K459" i="39"/>
  <c r="K458" i="39"/>
  <c r="K457" i="39"/>
  <c r="K456" i="39"/>
  <c r="M456" i="39"/>
  <c r="K455" i="39"/>
  <c r="K454" i="39"/>
  <c r="K453" i="39"/>
  <c r="K452" i="39"/>
  <c r="M452" i="39"/>
  <c r="K451" i="39"/>
  <c r="K450" i="39"/>
  <c r="K449" i="39"/>
  <c r="K448" i="39"/>
  <c r="M448" i="39"/>
  <c r="K447" i="39"/>
  <c r="K446" i="39"/>
  <c r="K445" i="39"/>
  <c r="K444" i="39"/>
  <c r="M444" i="39"/>
  <c r="K443" i="39"/>
  <c r="K442" i="39"/>
  <c r="K441" i="39"/>
  <c r="K440" i="39"/>
  <c r="M440" i="39"/>
  <c r="K439" i="39"/>
  <c r="K438" i="39"/>
  <c r="K437" i="39"/>
  <c r="K436" i="39"/>
  <c r="M436" i="39"/>
  <c r="K435" i="39"/>
  <c r="K434" i="39"/>
  <c r="K433" i="39"/>
  <c r="K432" i="39"/>
  <c r="M432" i="39"/>
  <c r="K431" i="39"/>
  <c r="K430" i="39"/>
  <c r="K429" i="39"/>
  <c r="K428" i="39"/>
  <c r="M428" i="39"/>
  <c r="K427" i="39"/>
  <c r="K426" i="39"/>
  <c r="K425" i="39"/>
  <c r="K424" i="39"/>
  <c r="M424" i="39"/>
  <c r="K423" i="39"/>
  <c r="K422" i="39"/>
  <c r="K421" i="39"/>
  <c r="K420" i="39"/>
  <c r="M420" i="39"/>
  <c r="K419" i="39"/>
  <c r="K418" i="39"/>
  <c r="K417" i="39"/>
  <c r="K416" i="39"/>
  <c r="M416" i="39"/>
  <c r="K415" i="39"/>
  <c r="K414" i="39"/>
  <c r="K413" i="39"/>
  <c r="K412" i="39"/>
  <c r="M412" i="39"/>
  <c r="K411" i="39"/>
  <c r="K410" i="39"/>
  <c r="K409" i="39"/>
  <c r="K408" i="39"/>
  <c r="M408" i="39"/>
  <c r="K407" i="39"/>
  <c r="K406" i="39"/>
  <c r="K405" i="39"/>
  <c r="K404" i="39"/>
  <c r="M404" i="39"/>
  <c r="K403" i="39"/>
  <c r="K402" i="39"/>
  <c r="K401" i="39"/>
  <c r="K400" i="39"/>
  <c r="M400" i="39"/>
  <c r="K399" i="39"/>
  <c r="K398" i="39"/>
  <c r="K397" i="39"/>
  <c r="K396" i="39"/>
  <c r="M396" i="39"/>
  <c r="K395" i="39"/>
  <c r="K394" i="39"/>
  <c r="K393" i="39"/>
  <c r="K392" i="39"/>
  <c r="M392" i="39"/>
  <c r="K391" i="39"/>
  <c r="K390" i="39"/>
  <c r="K389" i="39"/>
  <c r="K388" i="39"/>
  <c r="M388" i="39"/>
  <c r="K387" i="39"/>
  <c r="K386" i="39"/>
  <c r="K385" i="39"/>
  <c r="K384" i="39"/>
  <c r="M384" i="39"/>
  <c r="K383" i="39"/>
  <c r="K382" i="39"/>
  <c r="K381" i="39"/>
  <c r="K380" i="39"/>
  <c r="M380" i="39"/>
  <c r="K379" i="39"/>
  <c r="K378" i="39"/>
  <c r="K377" i="39"/>
  <c r="K376" i="39"/>
  <c r="M376" i="39"/>
  <c r="K375" i="39"/>
  <c r="K374" i="39"/>
  <c r="K373" i="39"/>
  <c r="K372" i="39"/>
  <c r="M372" i="39"/>
  <c r="K371" i="39"/>
  <c r="K370" i="39"/>
  <c r="K369" i="39"/>
  <c r="K368" i="39"/>
  <c r="M368" i="39"/>
  <c r="K367" i="39"/>
  <c r="K366" i="39"/>
  <c r="K365" i="39"/>
  <c r="K364" i="39"/>
  <c r="M364" i="39"/>
  <c r="K363" i="39"/>
  <c r="K362" i="39"/>
  <c r="K361" i="39"/>
  <c r="K360" i="39"/>
  <c r="M360" i="39"/>
  <c r="K359" i="39"/>
  <c r="K358" i="39"/>
  <c r="K357" i="39"/>
  <c r="K356" i="39"/>
  <c r="M356" i="39"/>
  <c r="K355" i="39"/>
  <c r="K354" i="39"/>
  <c r="K353" i="39"/>
  <c r="K352" i="39"/>
  <c r="M352" i="39"/>
  <c r="K351" i="39"/>
  <c r="K350" i="39"/>
  <c r="K349" i="39"/>
  <c r="K348" i="39"/>
  <c r="M348" i="39"/>
  <c r="K347" i="39"/>
  <c r="K346" i="39"/>
  <c r="K345" i="39"/>
  <c r="K344" i="39"/>
  <c r="M344" i="39"/>
  <c r="K343" i="39"/>
  <c r="K342" i="39"/>
  <c r="K341" i="39"/>
  <c r="K340" i="39"/>
  <c r="M340" i="39"/>
  <c r="K339" i="39"/>
  <c r="K338" i="39"/>
  <c r="K337" i="39"/>
  <c r="K336" i="39"/>
  <c r="M336" i="39"/>
  <c r="K335" i="39"/>
  <c r="K334" i="39"/>
  <c r="K333" i="39"/>
  <c r="K332" i="39"/>
  <c r="M332" i="39"/>
  <c r="K331" i="39"/>
  <c r="K330" i="39"/>
  <c r="K329" i="39"/>
  <c r="K328" i="39"/>
  <c r="M328" i="39"/>
  <c r="K327" i="39"/>
  <c r="K326" i="39"/>
  <c r="K325" i="39"/>
  <c r="K324" i="39"/>
  <c r="M324" i="39"/>
  <c r="K323" i="39"/>
  <c r="K322" i="39"/>
  <c r="K321" i="39"/>
  <c r="K320" i="39"/>
  <c r="M320" i="39"/>
  <c r="K319" i="39"/>
  <c r="K318" i="39"/>
  <c r="K317" i="39"/>
  <c r="K316" i="39"/>
  <c r="M316" i="39"/>
  <c r="K315" i="39"/>
  <c r="K314" i="39"/>
  <c r="K313" i="39"/>
  <c r="K312" i="39"/>
  <c r="M312" i="39"/>
  <c r="K311" i="39"/>
  <c r="K310" i="39"/>
  <c r="K309" i="39"/>
  <c r="K308" i="39"/>
  <c r="M308" i="39"/>
  <c r="K307" i="39"/>
  <c r="K306" i="39"/>
  <c r="K305" i="39"/>
  <c r="K304" i="39"/>
  <c r="M304" i="39"/>
  <c r="K303" i="39"/>
  <c r="K302" i="39"/>
  <c r="K301" i="39"/>
  <c r="K300" i="39"/>
  <c r="M300" i="39"/>
  <c r="K299" i="39"/>
  <c r="K298" i="39"/>
  <c r="K297" i="39"/>
  <c r="K296" i="39"/>
  <c r="M296" i="39"/>
  <c r="K295" i="39"/>
  <c r="K294" i="39"/>
  <c r="K293" i="39"/>
  <c r="K292" i="39"/>
  <c r="M292" i="39"/>
  <c r="K291" i="39"/>
  <c r="K290" i="39"/>
  <c r="K289" i="39"/>
  <c r="K288" i="39"/>
  <c r="M288" i="39"/>
  <c r="K287" i="39"/>
  <c r="K286" i="39"/>
  <c r="K285" i="39"/>
  <c r="K284" i="39"/>
  <c r="M284" i="39"/>
  <c r="K283" i="39"/>
  <c r="K282" i="39"/>
  <c r="K281" i="39"/>
  <c r="K280" i="39"/>
  <c r="M280" i="39"/>
  <c r="K279" i="39"/>
  <c r="K278" i="39"/>
  <c r="K277" i="39"/>
  <c r="K276" i="39"/>
  <c r="M276" i="39"/>
  <c r="K275" i="39"/>
  <c r="K274" i="39"/>
  <c r="K273" i="39"/>
  <c r="K272" i="39"/>
  <c r="M272" i="39"/>
  <c r="K271" i="39"/>
  <c r="K270" i="39"/>
  <c r="K269" i="39"/>
  <c r="K268" i="39"/>
  <c r="M268" i="39"/>
  <c r="K267" i="39"/>
  <c r="K266" i="39"/>
  <c r="K265" i="39"/>
  <c r="K264" i="39"/>
  <c r="M264" i="39"/>
  <c r="K263" i="39"/>
  <c r="K262" i="39"/>
  <c r="K261" i="39"/>
  <c r="K260" i="39"/>
  <c r="M260" i="39"/>
  <c r="K259" i="39"/>
  <c r="K258" i="39"/>
  <c r="K257" i="39"/>
  <c r="K256" i="39"/>
  <c r="M256" i="39"/>
  <c r="K255" i="39"/>
  <c r="K254" i="39"/>
  <c r="K253" i="39"/>
  <c r="K252" i="39"/>
  <c r="M252" i="39"/>
  <c r="K251" i="39"/>
  <c r="K250" i="39"/>
  <c r="K249" i="39"/>
  <c r="K248" i="39"/>
  <c r="M248" i="39"/>
  <c r="K247" i="39"/>
  <c r="K246" i="39"/>
  <c r="K245" i="39"/>
  <c r="K244" i="39"/>
  <c r="M244" i="39"/>
  <c r="K243" i="39"/>
  <c r="K242" i="39"/>
  <c r="K241" i="39"/>
  <c r="K240" i="39"/>
  <c r="M240" i="39"/>
  <c r="K239" i="39"/>
  <c r="K238" i="39"/>
  <c r="K237" i="39"/>
  <c r="K236" i="39"/>
  <c r="M236" i="39"/>
  <c r="K235" i="39"/>
  <c r="K234" i="39"/>
  <c r="K233" i="39"/>
  <c r="K232" i="39"/>
  <c r="M232" i="39"/>
  <c r="K231" i="39"/>
  <c r="K230" i="39"/>
  <c r="K229" i="39"/>
  <c r="K228" i="39"/>
  <c r="M228" i="39"/>
  <c r="K227" i="39"/>
  <c r="K226" i="39"/>
  <c r="K225" i="39"/>
  <c r="K224" i="39"/>
  <c r="M224" i="39"/>
  <c r="K223" i="39"/>
  <c r="K222" i="39"/>
  <c r="K221" i="39"/>
  <c r="K220" i="39"/>
  <c r="M220" i="39"/>
  <c r="K219" i="39"/>
  <c r="K218" i="39"/>
  <c r="K217" i="39"/>
  <c r="K216" i="39"/>
  <c r="M216" i="39"/>
  <c r="K215" i="39"/>
  <c r="K214" i="39"/>
  <c r="K213" i="39"/>
  <c r="K212" i="39"/>
  <c r="M212" i="39"/>
  <c r="K211" i="39"/>
  <c r="K210" i="39"/>
  <c r="K209" i="39"/>
  <c r="K208" i="39"/>
  <c r="M208" i="39"/>
  <c r="K207" i="39"/>
  <c r="K206" i="39"/>
  <c r="K205" i="39"/>
  <c r="K204" i="39"/>
  <c r="M204" i="39"/>
  <c r="K203" i="39"/>
  <c r="K202" i="39"/>
  <c r="K201" i="39"/>
  <c r="K200" i="39"/>
  <c r="M200" i="39"/>
  <c r="K199" i="39"/>
  <c r="K198" i="39"/>
  <c r="K197" i="39"/>
  <c r="K196" i="39"/>
  <c r="M196" i="39"/>
  <c r="K195" i="39"/>
  <c r="K194" i="39"/>
  <c r="K193" i="39"/>
  <c r="K192" i="39"/>
  <c r="M192" i="39"/>
  <c r="K191" i="39"/>
  <c r="K190" i="39"/>
  <c r="K189" i="39"/>
  <c r="K188" i="39"/>
  <c r="M188" i="39"/>
  <c r="K187" i="39"/>
  <c r="K186" i="39"/>
  <c r="K185" i="39"/>
  <c r="K184" i="39"/>
  <c r="M184" i="39"/>
  <c r="K183" i="39"/>
  <c r="K182" i="39"/>
  <c r="K181" i="39"/>
  <c r="K180" i="39"/>
  <c r="M180" i="39"/>
  <c r="K179" i="39"/>
  <c r="K178" i="39"/>
  <c r="K177" i="39"/>
  <c r="K176" i="39"/>
  <c r="M176" i="39"/>
  <c r="K175" i="39"/>
  <c r="K174" i="39"/>
  <c r="K173" i="39"/>
  <c r="K172" i="39"/>
  <c r="M172" i="39"/>
  <c r="K171" i="39"/>
  <c r="K170" i="39"/>
  <c r="K169" i="39"/>
  <c r="K168" i="39"/>
  <c r="M168" i="39"/>
  <c r="K167" i="39"/>
  <c r="K166" i="39"/>
  <c r="K165" i="39"/>
  <c r="K164" i="39"/>
  <c r="M164" i="39"/>
  <c r="K163" i="39"/>
  <c r="K162" i="39"/>
  <c r="K161" i="39"/>
  <c r="K160" i="39"/>
  <c r="M160" i="39"/>
  <c r="K159" i="39"/>
  <c r="K158" i="39"/>
  <c r="K157" i="39"/>
  <c r="K156" i="39"/>
  <c r="M156" i="39"/>
  <c r="K155" i="39"/>
  <c r="K154" i="39"/>
  <c r="K153" i="39"/>
  <c r="K152" i="39"/>
  <c r="M152" i="39"/>
  <c r="K151" i="39"/>
  <c r="K150" i="39"/>
  <c r="K149" i="39"/>
  <c r="K148" i="39"/>
  <c r="M148" i="39"/>
  <c r="K147" i="39"/>
  <c r="K146" i="39"/>
  <c r="K145" i="39"/>
  <c r="K144" i="39"/>
  <c r="M144" i="39"/>
  <c r="K143" i="39"/>
  <c r="K142" i="39"/>
  <c r="K141" i="39"/>
  <c r="K140" i="39"/>
  <c r="M140" i="39"/>
  <c r="K139" i="39"/>
  <c r="K138" i="39"/>
  <c r="K137" i="39"/>
  <c r="K136" i="39"/>
  <c r="M136" i="39"/>
  <c r="K135" i="39"/>
  <c r="K134" i="39"/>
  <c r="K133" i="39"/>
  <c r="K132" i="39"/>
  <c r="M132" i="39"/>
  <c r="K131" i="39"/>
  <c r="K130" i="39"/>
  <c r="K129" i="39"/>
  <c r="K128" i="39"/>
  <c r="M128" i="39"/>
  <c r="K127" i="39"/>
  <c r="K126" i="39"/>
  <c r="K125" i="39"/>
  <c r="K124" i="39"/>
  <c r="M124" i="39"/>
  <c r="K123" i="39"/>
  <c r="K122" i="39"/>
  <c r="K121" i="39"/>
  <c r="K120" i="39"/>
  <c r="M120" i="39"/>
  <c r="K119" i="39"/>
  <c r="K118" i="39"/>
  <c r="K117" i="39"/>
  <c r="K116" i="39"/>
  <c r="M116" i="39"/>
  <c r="K115" i="39"/>
  <c r="K114" i="39"/>
  <c r="K113" i="39"/>
  <c r="K112" i="39"/>
  <c r="M112" i="39"/>
  <c r="K111" i="39"/>
  <c r="K110" i="39"/>
  <c r="K109" i="39"/>
  <c r="K108" i="39"/>
  <c r="M108" i="39"/>
  <c r="K107" i="39"/>
  <c r="K106" i="39"/>
  <c r="K105" i="39"/>
  <c r="K104" i="39"/>
  <c r="M104" i="39"/>
  <c r="K103" i="39"/>
  <c r="K102" i="39"/>
  <c r="K101" i="39"/>
  <c r="K100" i="39"/>
  <c r="M100" i="39"/>
  <c r="K99" i="39"/>
  <c r="K98" i="39"/>
  <c r="K97" i="39"/>
  <c r="K96" i="39"/>
  <c r="M96" i="39"/>
  <c r="K95" i="39"/>
  <c r="K94" i="39"/>
  <c r="K93" i="39"/>
  <c r="K92" i="39"/>
  <c r="M92" i="39"/>
  <c r="K91" i="39"/>
  <c r="K90" i="39"/>
  <c r="K89" i="39"/>
  <c r="K88" i="39"/>
  <c r="M88" i="39"/>
  <c r="K87" i="39"/>
  <c r="K86" i="39"/>
  <c r="K85" i="39"/>
  <c r="K84" i="39"/>
  <c r="M84" i="39"/>
  <c r="K83" i="39"/>
  <c r="K82" i="39"/>
  <c r="K81" i="39"/>
  <c r="K80" i="39"/>
  <c r="M80" i="39"/>
  <c r="K79" i="39"/>
  <c r="K78" i="39"/>
  <c r="K77" i="39"/>
  <c r="K76" i="39"/>
  <c r="M76" i="39"/>
  <c r="K75" i="39"/>
  <c r="K74" i="39"/>
  <c r="K73" i="39"/>
  <c r="K72" i="39"/>
  <c r="M72" i="39"/>
  <c r="K71" i="39"/>
  <c r="K70" i="39"/>
  <c r="K69" i="39"/>
  <c r="K68" i="39"/>
  <c r="M68" i="39"/>
  <c r="K67" i="39"/>
  <c r="K66" i="39"/>
  <c r="K65" i="39"/>
  <c r="K64" i="39"/>
  <c r="M64" i="39"/>
  <c r="K63" i="39"/>
  <c r="K62" i="39"/>
  <c r="K61" i="39"/>
  <c r="K60" i="39"/>
  <c r="M60" i="39"/>
  <c r="K59" i="39"/>
  <c r="K58" i="39"/>
  <c r="K57" i="39"/>
  <c r="K56" i="39"/>
  <c r="M56" i="39"/>
  <c r="K55" i="39"/>
  <c r="K54" i="39"/>
  <c r="K53" i="39"/>
  <c r="K52" i="39"/>
  <c r="M52" i="39"/>
  <c r="K51" i="39"/>
  <c r="K50" i="39"/>
  <c r="K49" i="39"/>
  <c r="K48" i="39"/>
  <c r="M48" i="39"/>
  <c r="K47" i="39"/>
  <c r="K46" i="39"/>
  <c r="K45" i="39"/>
  <c r="K44" i="39"/>
  <c r="M44" i="39"/>
  <c r="K43" i="39"/>
  <c r="K42" i="39"/>
  <c r="K41" i="39"/>
  <c r="K40" i="39"/>
  <c r="M40" i="39"/>
  <c r="K39" i="39"/>
  <c r="K38" i="39"/>
  <c r="K37" i="39"/>
  <c r="K36" i="39"/>
  <c r="M36" i="39"/>
  <c r="K35" i="39"/>
  <c r="K34" i="39"/>
  <c r="K33" i="39"/>
  <c r="K32" i="39"/>
  <c r="M32" i="39"/>
  <c r="K31" i="39"/>
  <c r="K30" i="39"/>
  <c r="K29" i="39"/>
  <c r="K28" i="39"/>
  <c r="M28" i="39"/>
  <c r="K27" i="39"/>
  <c r="K26" i="39"/>
  <c r="K25" i="39"/>
  <c r="K24" i="39"/>
  <c r="M24" i="39"/>
  <c r="K23" i="39"/>
  <c r="K22" i="39"/>
  <c r="K21" i="39"/>
  <c r="K20" i="39"/>
  <c r="M20" i="39"/>
  <c r="K19" i="39"/>
  <c r="K18" i="39"/>
  <c r="K17" i="39"/>
  <c r="K16" i="39"/>
  <c r="M16" i="39"/>
  <c r="K15" i="39"/>
  <c r="K14" i="39"/>
  <c r="K13" i="39"/>
  <c r="K12" i="39"/>
  <c r="M12" i="39"/>
  <c r="K11" i="39"/>
  <c r="K10" i="39"/>
  <c r="K9" i="39"/>
  <c r="A81" i="38"/>
  <c r="J517" i="37"/>
  <c r="I517" i="37"/>
  <c r="F517" i="37"/>
  <c r="G517" i="37"/>
  <c r="H517" i="37"/>
  <c r="K517" i="37"/>
  <c r="K498" i="37"/>
  <c r="K497" i="37"/>
  <c r="K496" i="37"/>
  <c r="M496" i="37"/>
  <c r="K495" i="37"/>
  <c r="M495" i="37"/>
  <c r="K490" i="37"/>
  <c r="K489" i="37"/>
  <c r="K488" i="37"/>
  <c r="M488" i="37"/>
  <c r="K487" i="37"/>
  <c r="M487" i="37"/>
  <c r="K486" i="37"/>
  <c r="K485" i="37"/>
  <c r="K484" i="37"/>
  <c r="M484" i="37"/>
  <c r="K483" i="37"/>
  <c r="M483" i="37"/>
  <c r="K482" i="37"/>
  <c r="K481" i="37"/>
  <c r="K480" i="37"/>
  <c r="M480" i="37"/>
  <c r="K479" i="37"/>
  <c r="M479" i="37"/>
  <c r="K478" i="37"/>
  <c r="K477" i="37"/>
  <c r="K476" i="37"/>
  <c r="M476" i="37"/>
  <c r="K475" i="37"/>
  <c r="M475" i="37"/>
  <c r="K474" i="37"/>
  <c r="K473" i="37"/>
  <c r="K472" i="37"/>
  <c r="M472" i="37"/>
  <c r="K471" i="37"/>
  <c r="M471" i="37"/>
  <c r="K470" i="37"/>
  <c r="K469" i="37"/>
  <c r="K468" i="37"/>
  <c r="M468" i="37"/>
  <c r="K467" i="37"/>
  <c r="M467" i="37"/>
  <c r="K466" i="37"/>
  <c r="K465" i="37"/>
  <c r="K464" i="37"/>
  <c r="M464" i="37"/>
  <c r="K463" i="37"/>
  <c r="M463" i="37"/>
  <c r="K462" i="37"/>
  <c r="K461" i="37"/>
  <c r="K460" i="37"/>
  <c r="M460" i="37"/>
  <c r="K459" i="37"/>
  <c r="M459" i="37"/>
  <c r="K458" i="37"/>
  <c r="K457" i="37"/>
  <c r="K456" i="37"/>
  <c r="M456" i="37"/>
  <c r="K455" i="37"/>
  <c r="M455" i="37"/>
  <c r="K454" i="37"/>
  <c r="K453" i="37"/>
  <c r="K452" i="37"/>
  <c r="M452" i="37"/>
  <c r="K451" i="37"/>
  <c r="M451" i="37"/>
  <c r="K450" i="37"/>
  <c r="K449" i="37"/>
  <c r="K448" i="37"/>
  <c r="M448" i="37"/>
  <c r="K447" i="37"/>
  <c r="M447" i="37"/>
  <c r="K446" i="37"/>
  <c r="K445" i="37"/>
  <c r="K444" i="37"/>
  <c r="M444" i="37"/>
  <c r="K443" i="37"/>
  <c r="M443" i="37"/>
  <c r="K442" i="37"/>
  <c r="K441" i="37"/>
  <c r="K440" i="37"/>
  <c r="M440" i="37"/>
  <c r="K439" i="37"/>
  <c r="M439" i="37"/>
  <c r="K438" i="37"/>
  <c r="K437" i="37"/>
  <c r="K436" i="37"/>
  <c r="M436" i="37"/>
  <c r="K435" i="37"/>
  <c r="M435" i="37"/>
  <c r="K434" i="37"/>
  <c r="K433" i="37"/>
  <c r="K432" i="37"/>
  <c r="M432" i="37"/>
  <c r="K431" i="37"/>
  <c r="M431" i="37"/>
  <c r="K430" i="37"/>
  <c r="K429" i="37"/>
  <c r="K428" i="37"/>
  <c r="M428" i="37"/>
  <c r="K427" i="37"/>
  <c r="M427" i="37"/>
  <c r="K426" i="37"/>
  <c r="K425" i="37"/>
  <c r="K424" i="37"/>
  <c r="M424" i="37"/>
  <c r="K423" i="37"/>
  <c r="M423" i="37"/>
  <c r="K422" i="37"/>
  <c r="K421" i="37"/>
  <c r="K420" i="37"/>
  <c r="M420" i="37"/>
  <c r="K419" i="37"/>
  <c r="M419" i="37"/>
  <c r="K418" i="37"/>
  <c r="K417" i="37"/>
  <c r="K416" i="37"/>
  <c r="M416" i="37"/>
  <c r="K415" i="37"/>
  <c r="M415" i="37"/>
  <c r="K414" i="37"/>
  <c r="K413" i="37"/>
  <c r="K412" i="37"/>
  <c r="M412" i="37"/>
  <c r="K411" i="37"/>
  <c r="M411" i="37"/>
  <c r="K410" i="37"/>
  <c r="K409" i="37"/>
  <c r="K408" i="37"/>
  <c r="M408" i="37"/>
  <c r="K407" i="37"/>
  <c r="M407" i="37"/>
  <c r="K406" i="37"/>
  <c r="K405" i="37"/>
  <c r="K404" i="37"/>
  <c r="M404" i="37"/>
  <c r="K403" i="37"/>
  <c r="M403" i="37"/>
  <c r="K402" i="37"/>
  <c r="K401" i="37"/>
  <c r="K400" i="37"/>
  <c r="M400" i="37"/>
  <c r="K399" i="37"/>
  <c r="M399" i="37"/>
  <c r="K398" i="37"/>
  <c r="K397" i="37"/>
  <c r="K396" i="37"/>
  <c r="M396" i="37"/>
  <c r="K395" i="37"/>
  <c r="M395" i="37"/>
  <c r="K394" i="37"/>
  <c r="K393" i="37"/>
  <c r="K392" i="37"/>
  <c r="M392" i="37"/>
  <c r="K391" i="37"/>
  <c r="M391" i="37"/>
  <c r="K390" i="37"/>
  <c r="K389" i="37"/>
  <c r="K388" i="37"/>
  <c r="M388" i="37"/>
  <c r="K387" i="37"/>
  <c r="M387" i="37"/>
  <c r="K386" i="37"/>
  <c r="K385" i="37"/>
  <c r="K384" i="37"/>
  <c r="M384" i="37"/>
  <c r="K383" i="37"/>
  <c r="M383" i="37"/>
  <c r="K382" i="37"/>
  <c r="K381" i="37"/>
  <c r="K380" i="37"/>
  <c r="M380" i="37"/>
  <c r="K379" i="37"/>
  <c r="M379" i="37"/>
  <c r="K378" i="37"/>
  <c r="K377" i="37"/>
  <c r="K376" i="37"/>
  <c r="M376" i="37"/>
  <c r="K375" i="37"/>
  <c r="M375" i="37"/>
  <c r="K374" i="37"/>
  <c r="K373" i="37"/>
  <c r="K372" i="37"/>
  <c r="M372" i="37"/>
  <c r="K371" i="37"/>
  <c r="M371" i="37"/>
  <c r="K370" i="37"/>
  <c r="K369" i="37"/>
  <c r="K368" i="37"/>
  <c r="M368" i="37"/>
  <c r="K367" i="37"/>
  <c r="M367" i="37"/>
  <c r="K366" i="37"/>
  <c r="K365" i="37"/>
  <c r="K364" i="37"/>
  <c r="M364" i="37"/>
  <c r="K363" i="37"/>
  <c r="M363" i="37"/>
  <c r="K362" i="37"/>
  <c r="K361" i="37"/>
  <c r="K360" i="37"/>
  <c r="M360" i="37"/>
  <c r="K359" i="37"/>
  <c r="M359" i="37"/>
  <c r="K358" i="37"/>
  <c r="K357" i="37"/>
  <c r="K356" i="37"/>
  <c r="M356" i="37"/>
  <c r="K355" i="37"/>
  <c r="M355" i="37"/>
  <c r="K354" i="37"/>
  <c r="K353" i="37"/>
  <c r="K352" i="37"/>
  <c r="M352" i="37"/>
  <c r="K351" i="37"/>
  <c r="M351" i="37"/>
  <c r="K350" i="37"/>
  <c r="K349" i="37"/>
  <c r="K348" i="37"/>
  <c r="M348" i="37"/>
  <c r="K347" i="37"/>
  <c r="M347" i="37"/>
  <c r="K346" i="37"/>
  <c r="K345" i="37"/>
  <c r="K344" i="37"/>
  <c r="M344" i="37"/>
  <c r="K343" i="37"/>
  <c r="M343" i="37"/>
  <c r="K342" i="37"/>
  <c r="K341" i="37"/>
  <c r="K340" i="37"/>
  <c r="M340" i="37"/>
  <c r="K339" i="37"/>
  <c r="M339" i="37"/>
  <c r="K338" i="37"/>
  <c r="K337" i="37"/>
  <c r="K336" i="37"/>
  <c r="M336" i="37"/>
  <c r="K335" i="37"/>
  <c r="M335" i="37"/>
  <c r="K334" i="37"/>
  <c r="K333" i="37"/>
  <c r="K332" i="37"/>
  <c r="M332" i="37"/>
  <c r="K331" i="37"/>
  <c r="M331" i="37"/>
  <c r="K330" i="37"/>
  <c r="K329" i="37"/>
  <c r="K328" i="37"/>
  <c r="M328" i="37"/>
  <c r="K327" i="37"/>
  <c r="M327" i="37"/>
  <c r="K326" i="37"/>
  <c r="K325" i="37"/>
  <c r="K324" i="37"/>
  <c r="M324" i="37"/>
  <c r="K323" i="37"/>
  <c r="M323" i="37"/>
  <c r="K322" i="37"/>
  <c r="K321" i="37"/>
  <c r="K320" i="37"/>
  <c r="M320" i="37"/>
  <c r="K319" i="37"/>
  <c r="M319" i="37"/>
  <c r="K318" i="37"/>
  <c r="K317" i="37"/>
  <c r="K316" i="37"/>
  <c r="M316" i="37"/>
  <c r="K315" i="37"/>
  <c r="M315" i="37"/>
  <c r="K314" i="37"/>
  <c r="K313" i="37"/>
  <c r="K312" i="37"/>
  <c r="M312" i="37"/>
  <c r="K311" i="37"/>
  <c r="M311" i="37"/>
  <c r="K310" i="37"/>
  <c r="K309" i="37"/>
  <c r="K308" i="37"/>
  <c r="M308" i="37"/>
  <c r="K307" i="37"/>
  <c r="M307" i="37"/>
  <c r="K306" i="37"/>
  <c r="K305" i="37"/>
  <c r="K304" i="37"/>
  <c r="M304" i="37"/>
  <c r="K303" i="37"/>
  <c r="M303" i="37"/>
  <c r="K302" i="37"/>
  <c r="K301" i="37"/>
  <c r="K300" i="37"/>
  <c r="M300" i="37"/>
  <c r="K299" i="37"/>
  <c r="M299" i="37"/>
  <c r="K298" i="37"/>
  <c r="K297" i="37"/>
  <c r="K296" i="37"/>
  <c r="M296" i="37"/>
  <c r="K295" i="37"/>
  <c r="M295" i="37"/>
  <c r="K294" i="37"/>
  <c r="K293" i="37"/>
  <c r="K292" i="37"/>
  <c r="M292" i="37"/>
  <c r="K291" i="37"/>
  <c r="M291" i="37"/>
  <c r="K290" i="37"/>
  <c r="K289" i="37"/>
  <c r="K288" i="37"/>
  <c r="M288" i="37"/>
  <c r="K287" i="37"/>
  <c r="M287" i="37"/>
  <c r="K286" i="37"/>
  <c r="K285" i="37"/>
  <c r="K284" i="37"/>
  <c r="M284" i="37"/>
  <c r="K283" i="37"/>
  <c r="M283" i="37"/>
  <c r="K282" i="37"/>
  <c r="K281" i="37"/>
  <c r="K280" i="37"/>
  <c r="M280" i="37"/>
  <c r="K279" i="37"/>
  <c r="M279" i="37"/>
  <c r="K278" i="37"/>
  <c r="K277" i="37"/>
  <c r="K276" i="37"/>
  <c r="M276" i="37"/>
  <c r="K275" i="37"/>
  <c r="M275" i="37"/>
  <c r="K274" i="37"/>
  <c r="K273" i="37"/>
  <c r="K272" i="37"/>
  <c r="M272" i="37"/>
  <c r="K271" i="37"/>
  <c r="M271" i="37"/>
  <c r="K270" i="37"/>
  <c r="K269" i="37"/>
  <c r="K268" i="37"/>
  <c r="M268" i="37"/>
  <c r="K267" i="37"/>
  <c r="M267" i="37"/>
  <c r="K266" i="37"/>
  <c r="K265" i="37"/>
  <c r="K264" i="37"/>
  <c r="M264" i="37"/>
  <c r="K263" i="37"/>
  <c r="M263" i="37"/>
  <c r="K262" i="37"/>
  <c r="K261" i="37"/>
  <c r="K260" i="37"/>
  <c r="M260" i="37"/>
  <c r="K259" i="37"/>
  <c r="M259" i="37"/>
  <c r="K258" i="37"/>
  <c r="K257" i="37"/>
  <c r="K256" i="37"/>
  <c r="M256" i="37"/>
  <c r="K255" i="37"/>
  <c r="M255" i="37"/>
  <c r="K254" i="37"/>
  <c r="K253" i="37"/>
  <c r="K252" i="37"/>
  <c r="M252" i="37"/>
  <c r="K251" i="37"/>
  <c r="M251" i="37"/>
  <c r="K250" i="37"/>
  <c r="K249" i="37"/>
  <c r="K248" i="37"/>
  <c r="M248" i="37"/>
  <c r="K247" i="37"/>
  <c r="M247" i="37"/>
  <c r="K246" i="37"/>
  <c r="K245" i="37"/>
  <c r="K244" i="37"/>
  <c r="M244" i="37"/>
  <c r="K243" i="37"/>
  <c r="M243" i="37"/>
  <c r="K242" i="37"/>
  <c r="K241" i="37"/>
  <c r="K240" i="37"/>
  <c r="M240" i="37"/>
  <c r="K239" i="37"/>
  <c r="M239" i="37"/>
  <c r="K238" i="37"/>
  <c r="K237" i="37"/>
  <c r="K236" i="37"/>
  <c r="M236" i="37"/>
  <c r="K235" i="37"/>
  <c r="M235" i="37"/>
  <c r="K234" i="37"/>
  <c r="K233" i="37"/>
  <c r="K232" i="37"/>
  <c r="M232" i="37"/>
  <c r="K231" i="37"/>
  <c r="M231" i="37"/>
  <c r="K230" i="37"/>
  <c r="K229" i="37"/>
  <c r="K228" i="37"/>
  <c r="M228" i="37"/>
  <c r="K227" i="37"/>
  <c r="M227" i="37"/>
  <c r="K226" i="37"/>
  <c r="K225" i="37"/>
  <c r="K224" i="37"/>
  <c r="M224" i="37"/>
  <c r="K223" i="37"/>
  <c r="M223" i="37"/>
  <c r="K222" i="37"/>
  <c r="K221" i="37"/>
  <c r="K220" i="37"/>
  <c r="M220" i="37"/>
  <c r="K219" i="37"/>
  <c r="M219" i="37"/>
  <c r="K218" i="37"/>
  <c r="K217" i="37"/>
  <c r="K216" i="37"/>
  <c r="M216" i="37"/>
  <c r="K215" i="37"/>
  <c r="M215" i="37"/>
  <c r="K214" i="37"/>
  <c r="K213" i="37"/>
  <c r="K212" i="37"/>
  <c r="M212" i="37"/>
  <c r="K211" i="37"/>
  <c r="M211" i="37"/>
  <c r="K210" i="37"/>
  <c r="K209" i="37"/>
  <c r="K208" i="37"/>
  <c r="M208" i="37"/>
  <c r="K207" i="37"/>
  <c r="M207" i="37"/>
  <c r="K206" i="37"/>
  <c r="K205" i="37"/>
  <c r="K204" i="37"/>
  <c r="M204" i="37"/>
  <c r="K203" i="37"/>
  <c r="M203" i="37"/>
  <c r="K202" i="37"/>
  <c r="K201" i="37"/>
  <c r="K200" i="37"/>
  <c r="M200" i="37"/>
  <c r="K199" i="37"/>
  <c r="M199" i="37"/>
  <c r="K198" i="37"/>
  <c r="K197" i="37"/>
  <c r="K196" i="37"/>
  <c r="M196" i="37"/>
  <c r="K195" i="37"/>
  <c r="M195" i="37"/>
  <c r="K194" i="37"/>
  <c r="K193" i="37"/>
  <c r="K192" i="37"/>
  <c r="M192" i="37"/>
  <c r="K191" i="37"/>
  <c r="M191" i="37"/>
  <c r="K190" i="37"/>
  <c r="K189" i="37"/>
  <c r="K188" i="37"/>
  <c r="M188" i="37"/>
  <c r="K187" i="37"/>
  <c r="M187" i="37"/>
  <c r="K186" i="37"/>
  <c r="K185" i="37"/>
  <c r="K184" i="37"/>
  <c r="M184" i="37"/>
  <c r="K183" i="37"/>
  <c r="M183" i="37"/>
  <c r="K182" i="37"/>
  <c r="K181" i="37"/>
  <c r="K180" i="37"/>
  <c r="M180" i="37"/>
  <c r="K179" i="37"/>
  <c r="M179" i="37"/>
  <c r="K178" i="37"/>
  <c r="K177" i="37"/>
  <c r="K176" i="37"/>
  <c r="M176" i="37"/>
  <c r="K175" i="37"/>
  <c r="M175" i="37"/>
  <c r="K174" i="37"/>
  <c r="K173" i="37"/>
  <c r="K172" i="37"/>
  <c r="M172" i="37"/>
  <c r="K171" i="37"/>
  <c r="M171" i="37"/>
  <c r="K170" i="37"/>
  <c r="K169" i="37"/>
  <c r="K168" i="37"/>
  <c r="M168" i="37"/>
  <c r="K167" i="37"/>
  <c r="M167" i="37"/>
  <c r="K166" i="37"/>
  <c r="K165" i="37"/>
  <c r="K164" i="37"/>
  <c r="M164" i="37"/>
  <c r="K163" i="37"/>
  <c r="M163" i="37"/>
  <c r="K162" i="37"/>
  <c r="K161" i="37"/>
  <c r="K160" i="37"/>
  <c r="M160" i="37"/>
  <c r="K159" i="37"/>
  <c r="M159" i="37"/>
  <c r="K158" i="37"/>
  <c r="K157" i="37"/>
  <c r="K156" i="37"/>
  <c r="M156" i="37"/>
  <c r="K155" i="37"/>
  <c r="M155" i="37"/>
  <c r="K154" i="37"/>
  <c r="K153" i="37"/>
  <c r="K152" i="37"/>
  <c r="M152" i="37"/>
  <c r="K151" i="37"/>
  <c r="M151" i="37"/>
  <c r="K150" i="37"/>
  <c r="K149" i="37"/>
  <c r="K148" i="37"/>
  <c r="M148" i="37"/>
  <c r="K147" i="37"/>
  <c r="M147" i="37"/>
  <c r="K146" i="37"/>
  <c r="K145" i="37"/>
  <c r="K144" i="37"/>
  <c r="M144" i="37"/>
  <c r="K143" i="37"/>
  <c r="M143" i="37"/>
  <c r="K142" i="37"/>
  <c r="K141" i="37"/>
  <c r="K140" i="37"/>
  <c r="M140" i="37"/>
  <c r="K139" i="37"/>
  <c r="M139" i="37"/>
  <c r="K138" i="37"/>
  <c r="K137" i="37"/>
  <c r="K136" i="37"/>
  <c r="M136" i="37"/>
  <c r="K135" i="37"/>
  <c r="K134" i="37"/>
  <c r="K133" i="37"/>
  <c r="K132" i="37"/>
  <c r="M132" i="37"/>
  <c r="K131" i="37"/>
  <c r="M131" i="37"/>
  <c r="K130" i="37"/>
  <c r="K129" i="37"/>
  <c r="K128" i="37"/>
  <c r="M128" i="37"/>
  <c r="K127" i="37"/>
  <c r="M127" i="37"/>
  <c r="K126" i="37"/>
  <c r="K125" i="37"/>
  <c r="K124" i="37"/>
  <c r="M124" i="37"/>
  <c r="K123" i="37"/>
  <c r="M123" i="37"/>
  <c r="K122" i="37"/>
  <c r="K121" i="37"/>
  <c r="K120" i="37"/>
  <c r="M120" i="37"/>
  <c r="K119" i="37"/>
  <c r="M119" i="37"/>
  <c r="K118" i="37"/>
  <c r="K117" i="37"/>
  <c r="K116" i="37"/>
  <c r="M116" i="37"/>
  <c r="K115" i="37"/>
  <c r="M115" i="37"/>
  <c r="K114" i="37"/>
  <c r="K113" i="37"/>
  <c r="K112" i="37"/>
  <c r="M112" i="37"/>
  <c r="K111" i="37"/>
  <c r="M111" i="37"/>
  <c r="K110" i="37"/>
  <c r="K109" i="37"/>
  <c r="K108" i="37"/>
  <c r="M108" i="37"/>
  <c r="K107" i="37"/>
  <c r="M107" i="37"/>
  <c r="K106" i="37"/>
  <c r="K105" i="37"/>
  <c r="K104" i="37"/>
  <c r="M104" i="37"/>
  <c r="K103" i="37"/>
  <c r="M103" i="37"/>
  <c r="K102" i="37"/>
  <c r="K101" i="37"/>
  <c r="K100" i="37"/>
  <c r="M100" i="37"/>
  <c r="K99" i="37"/>
  <c r="M99" i="37"/>
  <c r="K98" i="37"/>
  <c r="K97" i="37"/>
  <c r="K96" i="37"/>
  <c r="M96" i="37"/>
  <c r="K95" i="37"/>
  <c r="M95" i="37"/>
  <c r="K94" i="37"/>
  <c r="K93" i="37"/>
  <c r="K92" i="37"/>
  <c r="M92" i="37"/>
  <c r="K91" i="37"/>
  <c r="M91" i="37"/>
  <c r="K90" i="37"/>
  <c r="K89" i="37"/>
  <c r="K88" i="37"/>
  <c r="M88" i="37"/>
  <c r="K87" i="37"/>
  <c r="M87" i="37"/>
  <c r="K86" i="37"/>
  <c r="K85" i="37"/>
  <c r="K84" i="37"/>
  <c r="M84" i="37"/>
  <c r="K83" i="37"/>
  <c r="M83" i="37"/>
  <c r="K82" i="37"/>
  <c r="K81" i="37"/>
  <c r="K80" i="37"/>
  <c r="M80" i="37"/>
  <c r="K79" i="37"/>
  <c r="M79" i="37"/>
  <c r="K78" i="37"/>
  <c r="K77" i="37"/>
  <c r="K76" i="37"/>
  <c r="M76" i="37"/>
  <c r="K75" i="37"/>
  <c r="M75" i="37"/>
  <c r="K74" i="37"/>
  <c r="K73" i="37"/>
  <c r="K72" i="37"/>
  <c r="M72" i="37"/>
  <c r="K71" i="37"/>
  <c r="M71" i="37"/>
  <c r="K70" i="37"/>
  <c r="K69" i="37"/>
  <c r="K68" i="37"/>
  <c r="M68" i="37"/>
  <c r="K67" i="37"/>
  <c r="M67" i="37"/>
  <c r="K66" i="37"/>
  <c r="K65" i="37"/>
  <c r="K64" i="37"/>
  <c r="M64" i="37"/>
  <c r="K63" i="37"/>
  <c r="M63" i="37"/>
  <c r="K62" i="37"/>
  <c r="K61" i="37"/>
  <c r="K60" i="37"/>
  <c r="M60" i="37"/>
  <c r="K59" i="37"/>
  <c r="M59" i="37"/>
  <c r="K58" i="37"/>
  <c r="K57" i="37"/>
  <c r="K56" i="37"/>
  <c r="M56" i="37"/>
  <c r="K55" i="37"/>
  <c r="M55" i="37"/>
  <c r="K54" i="37"/>
  <c r="K53" i="37"/>
  <c r="K52" i="37"/>
  <c r="M52" i="37"/>
  <c r="K51" i="37"/>
  <c r="M51" i="37"/>
  <c r="K50" i="37"/>
  <c r="K49" i="37"/>
  <c r="K48" i="37"/>
  <c r="M48" i="37"/>
  <c r="K47" i="37"/>
  <c r="M47" i="37"/>
  <c r="K46" i="37"/>
  <c r="K45" i="37"/>
  <c r="K44" i="37"/>
  <c r="M44" i="37"/>
  <c r="K43" i="37"/>
  <c r="M43" i="37"/>
  <c r="K42" i="37"/>
  <c r="K41" i="37"/>
  <c r="K40" i="37"/>
  <c r="M40" i="37"/>
  <c r="K39" i="37"/>
  <c r="M39" i="37"/>
  <c r="K38" i="37"/>
  <c r="K37" i="37"/>
  <c r="K36" i="37"/>
  <c r="M36" i="37"/>
  <c r="K35" i="37"/>
  <c r="M35" i="37"/>
  <c r="K34" i="37"/>
  <c r="K33" i="37"/>
  <c r="K32" i="37"/>
  <c r="M32" i="37"/>
  <c r="K31" i="37"/>
  <c r="M31" i="37"/>
  <c r="K30" i="37"/>
  <c r="K29" i="37"/>
  <c r="K28" i="37"/>
  <c r="M28" i="37"/>
  <c r="K27" i="37"/>
  <c r="M27" i="37"/>
  <c r="K26" i="37"/>
  <c r="K25" i="37"/>
  <c r="K24" i="37"/>
  <c r="M24" i="37"/>
  <c r="K23" i="37"/>
  <c r="M23" i="37"/>
  <c r="K22" i="37"/>
  <c r="K21" i="37"/>
  <c r="K20" i="37"/>
  <c r="M20" i="37"/>
  <c r="K19" i="37"/>
  <c r="M19" i="37"/>
  <c r="K18" i="37"/>
  <c r="K17" i="37"/>
  <c r="K16" i="37"/>
  <c r="M16" i="37"/>
  <c r="K15" i="37"/>
  <c r="M15" i="37"/>
  <c r="K14" i="37"/>
  <c r="K13" i="37"/>
  <c r="K12" i="37"/>
  <c r="M12" i="37"/>
  <c r="K11" i="37"/>
  <c r="M11" i="37"/>
  <c r="K10" i="37"/>
  <c r="K9" i="37"/>
  <c r="A81" i="36"/>
  <c r="J517" i="35"/>
  <c r="I517" i="35"/>
  <c r="H517" i="35"/>
  <c r="G517" i="35"/>
  <c r="F517" i="35"/>
  <c r="K498" i="35"/>
  <c r="K497" i="35"/>
  <c r="K496" i="35"/>
  <c r="M496" i="35"/>
  <c r="K495" i="35"/>
  <c r="M495" i="35"/>
  <c r="K490" i="35"/>
  <c r="K489" i="35"/>
  <c r="K488" i="35"/>
  <c r="M488" i="35"/>
  <c r="K487" i="35"/>
  <c r="M487" i="35"/>
  <c r="K486" i="35"/>
  <c r="K485" i="35"/>
  <c r="K484" i="35"/>
  <c r="M484" i="35"/>
  <c r="K483" i="35"/>
  <c r="M483" i="35"/>
  <c r="K482" i="35"/>
  <c r="K481" i="35"/>
  <c r="K480" i="35"/>
  <c r="M480" i="35"/>
  <c r="K479" i="35"/>
  <c r="M479" i="35"/>
  <c r="K478" i="35"/>
  <c r="K477" i="35"/>
  <c r="K476" i="35"/>
  <c r="M476" i="35"/>
  <c r="K475" i="35"/>
  <c r="M475" i="35"/>
  <c r="K474" i="35"/>
  <c r="K473" i="35"/>
  <c r="K472" i="35"/>
  <c r="M472" i="35"/>
  <c r="K471" i="35"/>
  <c r="M471" i="35"/>
  <c r="K470" i="35"/>
  <c r="K469" i="35"/>
  <c r="K468" i="35"/>
  <c r="M468" i="35"/>
  <c r="K467" i="35"/>
  <c r="M467" i="35"/>
  <c r="K466" i="35"/>
  <c r="K465" i="35"/>
  <c r="K464" i="35"/>
  <c r="M464" i="35"/>
  <c r="K463" i="35"/>
  <c r="M463" i="35"/>
  <c r="K462" i="35"/>
  <c r="K461" i="35"/>
  <c r="K460" i="35"/>
  <c r="M460" i="35"/>
  <c r="K459" i="35"/>
  <c r="M459" i="35"/>
  <c r="K458" i="35"/>
  <c r="K457" i="35"/>
  <c r="K456" i="35"/>
  <c r="M456" i="35"/>
  <c r="K455" i="35"/>
  <c r="M455" i="35"/>
  <c r="K454" i="35"/>
  <c r="K453" i="35"/>
  <c r="K452" i="35"/>
  <c r="M452" i="35"/>
  <c r="K451" i="35"/>
  <c r="M451" i="35"/>
  <c r="K450" i="35"/>
  <c r="K449" i="35"/>
  <c r="K448" i="35"/>
  <c r="M448" i="35"/>
  <c r="K447" i="35"/>
  <c r="M447" i="35"/>
  <c r="K446" i="35"/>
  <c r="K445" i="35"/>
  <c r="K444" i="35"/>
  <c r="M444" i="35"/>
  <c r="K443" i="35"/>
  <c r="M443" i="35"/>
  <c r="K442" i="35"/>
  <c r="K441" i="35"/>
  <c r="K440" i="35"/>
  <c r="M440" i="35"/>
  <c r="K439" i="35"/>
  <c r="M439" i="35"/>
  <c r="K438" i="35"/>
  <c r="K437" i="35"/>
  <c r="K436" i="35"/>
  <c r="M436" i="35"/>
  <c r="K435" i="35"/>
  <c r="M435" i="35"/>
  <c r="K434" i="35"/>
  <c r="K433" i="35"/>
  <c r="K432" i="35"/>
  <c r="M432" i="35"/>
  <c r="K431" i="35"/>
  <c r="M431" i="35"/>
  <c r="K430" i="35"/>
  <c r="K429" i="35"/>
  <c r="K428" i="35"/>
  <c r="M428" i="35"/>
  <c r="K427" i="35"/>
  <c r="M427" i="35"/>
  <c r="K426" i="35"/>
  <c r="K425" i="35"/>
  <c r="K424" i="35"/>
  <c r="M424" i="35"/>
  <c r="K423" i="35"/>
  <c r="M423" i="35"/>
  <c r="K422" i="35"/>
  <c r="K421" i="35"/>
  <c r="K420" i="35"/>
  <c r="M420" i="35"/>
  <c r="K419" i="35"/>
  <c r="M419" i="35"/>
  <c r="K418" i="35"/>
  <c r="K417" i="35"/>
  <c r="K416" i="35"/>
  <c r="M416" i="35"/>
  <c r="K415" i="35"/>
  <c r="M415" i="35"/>
  <c r="K414" i="35"/>
  <c r="K413" i="35"/>
  <c r="K412" i="35"/>
  <c r="M412" i="35"/>
  <c r="K411" i="35"/>
  <c r="M411" i="35"/>
  <c r="K410" i="35"/>
  <c r="K409" i="35"/>
  <c r="K408" i="35"/>
  <c r="M408" i="35"/>
  <c r="K407" i="35"/>
  <c r="M407" i="35"/>
  <c r="K406" i="35"/>
  <c r="K405" i="35"/>
  <c r="K404" i="35"/>
  <c r="M404" i="35"/>
  <c r="K403" i="35"/>
  <c r="M403" i="35"/>
  <c r="K402" i="35"/>
  <c r="K401" i="35"/>
  <c r="K400" i="35"/>
  <c r="M400" i="35"/>
  <c r="K399" i="35"/>
  <c r="M399" i="35"/>
  <c r="K398" i="35"/>
  <c r="K397" i="35"/>
  <c r="K396" i="35"/>
  <c r="M396" i="35"/>
  <c r="K395" i="35"/>
  <c r="M395" i="35"/>
  <c r="K394" i="35"/>
  <c r="K393" i="35"/>
  <c r="K392" i="35"/>
  <c r="M392" i="35"/>
  <c r="K391" i="35"/>
  <c r="M391" i="35"/>
  <c r="K390" i="35"/>
  <c r="K389" i="35"/>
  <c r="K388" i="35"/>
  <c r="M388" i="35"/>
  <c r="K387" i="35"/>
  <c r="M387" i="35"/>
  <c r="K386" i="35"/>
  <c r="K385" i="35"/>
  <c r="K384" i="35"/>
  <c r="M384" i="35"/>
  <c r="K383" i="35"/>
  <c r="M383" i="35"/>
  <c r="K382" i="35"/>
  <c r="K381" i="35"/>
  <c r="K380" i="35"/>
  <c r="M380" i="35"/>
  <c r="K379" i="35"/>
  <c r="M379" i="35"/>
  <c r="K378" i="35"/>
  <c r="K377" i="35"/>
  <c r="K376" i="35"/>
  <c r="M376" i="35"/>
  <c r="K375" i="35"/>
  <c r="M375" i="35"/>
  <c r="K374" i="35"/>
  <c r="K373" i="35"/>
  <c r="K372" i="35"/>
  <c r="M372" i="35"/>
  <c r="K371" i="35"/>
  <c r="M371" i="35"/>
  <c r="K370" i="35"/>
  <c r="K369" i="35"/>
  <c r="K368" i="35"/>
  <c r="M368" i="35"/>
  <c r="K367" i="35"/>
  <c r="M367" i="35"/>
  <c r="K366" i="35"/>
  <c r="K365" i="35"/>
  <c r="K364" i="35"/>
  <c r="M364" i="35"/>
  <c r="K363" i="35"/>
  <c r="M363" i="35"/>
  <c r="K362" i="35"/>
  <c r="K361" i="35"/>
  <c r="K360" i="35"/>
  <c r="M360" i="35"/>
  <c r="K359" i="35"/>
  <c r="M359" i="35"/>
  <c r="K358" i="35"/>
  <c r="K357" i="35"/>
  <c r="K356" i="35"/>
  <c r="M356" i="35"/>
  <c r="K355" i="35"/>
  <c r="M355" i="35"/>
  <c r="K354" i="35"/>
  <c r="K353" i="35"/>
  <c r="K352" i="35"/>
  <c r="M352" i="35"/>
  <c r="K351" i="35"/>
  <c r="M351" i="35"/>
  <c r="K350" i="35"/>
  <c r="K349" i="35"/>
  <c r="K348" i="35"/>
  <c r="M348" i="35"/>
  <c r="K347" i="35"/>
  <c r="M347" i="35"/>
  <c r="K346" i="35"/>
  <c r="K345" i="35"/>
  <c r="K344" i="35"/>
  <c r="M344" i="35"/>
  <c r="K343" i="35"/>
  <c r="M343" i="35"/>
  <c r="K342" i="35"/>
  <c r="K341" i="35"/>
  <c r="K340" i="35"/>
  <c r="M340" i="35"/>
  <c r="K339" i="35"/>
  <c r="M339" i="35"/>
  <c r="K338" i="35"/>
  <c r="K337" i="35"/>
  <c r="K336" i="35"/>
  <c r="M336" i="35"/>
  <c r="K335" i="35"/>
  <c r="M335" i="35"/>
  <c r="K334" i="35"/>
  <c r="K333" i="35"/>
  <c r="K332" i="35"/>
  <c r="M332" i="35"/>
  <c r="K331" i="35"/>
  <c r="M331" i="35"/>
  <c r="K330" i="35"/>
  <c r="K329" i="35"/>
  <c r="K328" i="35"/>
  <c r="M328" i="35"/>
  <c r="K327" i="35"/>
  <c r="M327" i="35"/>
  <c r="K326" i="35"/>
  <c r="K325" i="35"/>
  <c r="K324" i="35"/>
  <c r="M324" i="35"/>
  <c r="K323" i="35"/>
  <c r="M323" i="35"/>
  <c r="K322" i="35"/>
  <c r="K321" i="35"/>
  <c r="K320" i="35"/>
  <c r="M320" i="35"/>
  <c r="K319" i="35"/>
  <c r="M319" i="35"/>
  <c r="K318" i="35"/>
  <c r="K317" i="35"/>
  <c r="K316" i="35"/>
  <c r="M316" i="35"/>
  <c r="K315" i="35"/>
  <c r="M315" i="35"/>
  <c r="K314" i="35"/>
  <c r="K313" i="35"/>
  <c r="K312" i="35"/>
  <c r="M312" i="35"/>
  <c r="K311" i="35"/>
  <c r="M311" i="35"/>
  <c r="K310" i="35"/>
  <c r="K309" i="35"/>
  <c r="K308" i="35"/>
  <c r="M308" i="35"/>
  <c r="K307" i="35"/>
  <c r="M307" i="35"/>
  <c r="K306" i="35"/>
  <c r="K305" i="35"/>
  <c r="K304" i="35"/>
  <c r="M304" i="35"/>
  <c r="K303" i="35"/>
  <c r="M303" i="35"/>
  <c r="K302" i="35"/>
  <c r="K301" i="35"/>
  <c r="K300" i="35"/>
  <c r="M300" i="35"/>
  <c r="K299" i="35"/>
  <c r="M299" i="35"/>
  <c r="K298" i="35"/>
  <c r="K297" i="35"/>
  <c r="K296" i="35"/>
  <c r="M296" i="35"/>
  <c r="K295" i="35"/>
  <c r="M295" i="35"/>
  <c r="K294" i="35"/>
  <c r="K293" i="35"/>
  <c r="K292" i="35"/>
  <c r="M292" i="35"/>
  <c r="K291" i="35"/>
  <c r="M291" i="35"/>
  <c r="K290" i="35"/>
  <c r="K289" i="35"/>
  <c r="K288" i="35"/>
  <c r="M288" i="35"/>
  <c r="K287" i="35"/>
  <c r="M287" i="35"/>
  <c r="K286" i="35"/>
  <c r="K285" i="35"/>
  <c r="K284" i="35"/>
  <c r="M284" i="35"/>
  <c r="K283" i="35"/>
  <c r="M283" i="35"/>
  <c r="K282" i="35"/>
  <c r="K281" i="35"/>
  <c r="K280" i="35"/>
  <c r="M280" i="35"/>
  <c r="K279" i="35"/>
  <c r="M279" i="35"/>
  <c r="K278" i="35"/>
  <c r="K277" i="35"/>
  <c r="K276" i="35"/>
  <c r="M276" i="35"/>
  <c r="K275" i="35"/>
  <c r="M275" i="35"/>
  <c r="K274" i="35"/>
  <c r="K273" i="35"/>
  <c r="K272" i="35"/>
  <c r="M272" i="35"/>
  <c r="K271" i="35"/>
  <c r="M271" i="35"/>
  <c r="K270" i="35"/>
  <c r="K269" i="35"/>
  <c r="K268" i="35"/>
  <c r="M268" i="35"/>
  <c r="K267" i="35"/>
  <c r="M267" i="35"/>
  <c r="K266" i="35"/>
  <c r="K265" i="35"/>
  <c r="K264" i="35"/>
  <c r="M264" i="35"/>
  <c r="K263" i="35"/>
  <c r="M263" i="35"/>
  <c r="K262" i="35"/>
  <c r="K261" i="35"/>
  <c r="K260" i="35"/>
  <c r="M260" i="35"/>
  <c r="K259" i="35"/>
  <c r="M259" i="35"/>
  <c r="K258" i="35"/>
  <c r="K257" i="35"/>
  <c r="K256" i="35"/>
  <c r="M256" i="35"/>
  <c r="K255" i="35"/>
  <c r="M255" i="35"/>
  <c r="K254" i="35"/>
  <c r="K253" i="35"/>
  <c r="K252" i="35"/>
  <c r="M252" i="35"/>
  <c r="K251" i="35"/>
  <c r="M251" i="35"/>
  <c r="K250" i="35"/>
  <c r="K249" i="35"/>
  <c r="K248" i="35"/>
  <c r="M248" i="35"/>
  <c r="K247" i="35"/>
  <c r="M247" i="35"/>
  <c r="K246" i="35"/>
  <c r="K245" i="35"/>
  <c r="K244" i="35"/>
  <c r="M244" i="35"/>
  <c r="K243" i="35"/>
  <c r="M243" i="35"/>
  <c r="K242" i="35"/>
  <c r="K241" i="35"/>
  <c r="K240" i="35"/>
  <c r="M240" i="35"/>
  <c r="K239" i="35"/>
  <c r="M239" i="35"/>
  <c r="K238" i="35"/>
  <c r="K237" i="35"/>
  <c r="K236" i="35"/>
  <c r="M236" i="35"/>
  <c r="K235" i="35"/>
  <c r="M235" i="35"/>
  <c r="K234" i="35"/>
  <c r="K233" i="35"/>
  <c r="K232" i="35"/>
  <c r="M232" i="35"/>
  <c r="K231" i="35"/>
  <c r="M231" i="35"/>
  <c r="K230" i="35"/>
  <c r="K229" i="35"/>
  <c r="K228" i="35"/>
  <c r="M228" i="35"/>
  <c r="K227" i="35"/>
  <c r="M227" i="35"/>
  <c r="K226" i="35"/>
  <c r="K225" i="35"/>
  <c r="K224" i="35"/>
  <c r="M224" i="35"/>
  <c r="K223" i="35"/>
  <c r="M223" i="35"/>
  <c r="K222" i="35"/>
  <c r="K221" i="35"/>
  <c r="K220" i="35"/>
  <c r="M220" i="35"/>
  <c r="K219" i="35"/>
  <c r="M219" i="35"/>
  <c r="K218" i="35"/>
  <c r="K217" i="35"/>
  <c r="K216" i="35"/>
  <c r="M216" i="35"/>
  <c r="K215" i="35"/>
  <c r="M215" i="35"/>
  <c r="K214" i="35"/>
  <c r="K213" i="35"/>
  <c r="K212" i="35"/>
  <c r="M212" i="35"/>
  <c r="K211" i="35"/>
  <c r="M211" i="35"/>
  <c r="K210" i="35"/>
  <c r="K209" i="35"/>
  <c r="K208" i="35"/>
  <c r="M208" i="35"/>
  <c r="K207" i="35"/>
  <c r="M207" i="35"/>
  <c r="K206" i="35"/>
  <c r="K205" i="35"/>
  <c r="K204" i="35"/>
  <c r="M204" i="35"/>
  <c r="K203" i="35"/>
  <c r="M203" i="35"/>
  <c r="K202" i="35"/>
  <c r="K201" i="35"/>
  <c r="K200" i="35"/>
  <c r="M200" i="35"/>
  <c r="K199" i="35"/>
  <c r="M199" i="35"/>
  <c r="K198" i="35"/>
  <c r="K197" i="35"/>
  <c r="K196" i="35"/>
  <c r="M196" i="35"/>
  <c r="K195" i="35"/>
  <c r="M195" i="35"/>
  <c r="K194" i="35"/>
  <c r="K193" i="35"/>
  <c r="K192" i="35"/>
  <c r="M192" i="35"/>
  <c r="K191" i="35"/>
  <c r="M191" i="35"/>
  <c r="K190" i="35"/>
  <c r="K189" i="35"/>
  <c r="K188" i="35"/>
  <c r="M188" i="35"/>
  <c r="K187" i="35"/>
  <c r="M187" i="35"/>
  <c r="K186" i="35"/>
  <c r="K185" i="35"/>
  <c r="K184" i="35"/>
  <c r="M184" i="35"/>
  <c r="K183" i="35"/>
  <c r="M183" i="35"/>
  <c r="K182" i="35"/>
  <c r="K181" i="35"/>
  <c r="K180" i="35"/>
  <c r="M180" i="35"/>
  <c r="K179" i="35"/>
  <c r="M179" i="35"/>
  <c r="K178" i="35"/>
  <c r="K177" i="35"/>
  <c r="K176" i="35"/>
  <c r="M176" i="35"/>
  <c r="K175" i="35"/>
  <c r="M175" i="35"/>
  <c r="K174" i="35"/>
  <c r="K173" i="35"/>
  <c r="K172" i="35"/>
  <c r="M172" i="35"/>
  <c r="K171" i="35"/>
  <c r="M171" i="35"/>
  <c r="K170" i="35"/>
  <c r="K169" i="35"/>
  <c r="K168" i="35"/>
  <c r="M168" i="35"/>
  <c r="K167" i="35"/>
  <c r="M167" i="35"/>
  <c r="K166" i="35"/>
  <c r="K165" i="35"/>
  <c r="K164" i="35"/>
  <c r="M164" i="35"/>
  <c r="K163" i="35"/>
  <c r="M163" i="35"/>
  <c r="K162" i="35"/>
  <c r="K161" i="35"/>
  <c r="K160" i="35"/>
  <c r="M160" i="35"/>
  <c r="K159" i="35"/>
  <c r="M159" i="35"/>
  <c r="K158" i="35"/>
  <c r="K157" i="35"/>
  <c r="K156" i="35"/>
  <c r="M156" i="35"/>
  <c r="K155" i="35"/>
  <c r="M155" i="35"/>
  <c r="K154" i="35"/>
  <c r="K153" i="35"/>
  <c r="K152" i="35"/>
  <c r="M152" i="35"/>
  <c r="K151" i="35"/>
  <c r="M151" i="35"/>
  <c r="K150" i="35"/>
  <c r="K149" i="35"/>
  <c r="K148" i="35"/>
  <c r="M148" i="35"/>
  <c r="K147" i="35"/>
  <c r="M147" i="35"/>
  <c r="K146" i="35"/>
  <c r="K145" i="35"/>
  <c r="K144" i="35"/>
  <c r="M144" i="35"/>
  <c r="K143" i="35"/>
  <c r="M143" i="35"/>
  <c r="K142" i="35"/>
  <c r="K141" i="35"/>
  <c r="K140" i="35"/>
  <c r="M140" i="35"/>
  <c r="K139" i="35"/>
  <c r="M139" i="35"/>
  <c r="K138" i="35"/>
  <c r="K137" i="35"/>
  <c r="K136" i="35"/>
  <c r="M136" i="35"/>
  <c r="K135" i="35"/>
  <c r="M135" i="35"/>
  <c r="K134" i="35"/>
  <c r="K133" i="35"/>
  <c r="K132" i="35"/>
  <c r="M132" i="35"/>
  <c r="K131" i="35"/>
  <c r="M131" i="35"/>
  <c r="K130" i="35"/>
  <c r="K129" i="35"/>
  <c r="K128" i="35"/>
  <c r="M128" i="35"/>
  <c r="K127" i="35"/>
  <c r="M127" i="35"/>
  <c r="K126" i="35"/>
  <c r="K125" i="35"/>
  <c r="K124" i="35"/>
  <c r="M124" i="35"/>
  <c r="K123" i="35"/>
  <c r="M123" i="35"/>
  <c r="K122" i="35"/>
  <c r="K121" i="35"/>
  <c r="K120" i="35"/>
  <c r="M120" i="35"/>
  <c r="K119" i="35"/>
  <c r="M119" i="35"/>
  <c r="K118" i="35"/>
  <c r="K117" i="35"/>
  <c r="K116" i="35"/>
  <c r="M116" i="35"/>
  <c r="K115" i="35"/>
  <c r="M115" i="35"/>
  <c r="K114" i="35"/>
  <c r="K113" i="35"/>
  <c r="K112" i="35"/>
  <c r="M112" i="35"/>
  <c r="K111" i="35"/>
  <c r="M111" i="35"/>
  <c r="K110" i="35"/>
  <c r="K109" i="35"/>
  <c r="K108" i="35"/>
  <c r="M108" i="35"/>
  <c r="K107" i="35"/>
  <c r="M107" i="35"/>
  <c r="K106" i="35"/>
  <c r="K105" i="35"/>
  <c r="K104" i="35"/>
  <c r="M104" i="35"/>
  <c r="K103" i="35"/>
  <c r="M103" i="35"/>
  <c r="K102" i="35"/>
  <c r="K101" i="35"/>
  <c r="K100" i="35"/>
  <c r="M100" i="35"/>
  <c r="K99" i="35"/>
  <c r="M99" i="35"/>
  <c r="K98" i="35"/>
  <c r="K97" i="35"/>
  <c r="K96" i="35"/>
  <c r="M96" i="35"/>
  <c r="K95" i="35"/>
  <c r="M95" i="35"/>
  <c r="K94" i="35"/>
  <c r="K93" i="35"/>
  <c r="K92" i="35"/>
  <c r="M92" i="35"/>
  <c r="K91" i="35"/>
  <c r="M91" i="35"/>
  <c r="K90" i="35"/>
  <c r="K89" i="35"/>
  <c r="K88" i="35"/>
  <c r="M88" i="35"/>
  <c r="K87" i="35"/>
  <c r="M87" i="35"/>
  <c r="K86" i="35"/>
  <c r="K85" i="35"/>
  <c r="K84" i="35"/>
  <c r="M84" i="35"/>
  <c r="K83" i="35"/>
  <c r="M83" i="35"/>
  <c r="K82" i="35"/>
  <c r="K81" i="35"/>
  <c r="K80" i="35"/>
  <c r="M80" i="35"/>
  <c r="K79" i="35"/>
  <c r="M79" i="35"/>
  <c r="K78" i="35"/>
  <c r="K77" i="35"/>
  <c r="K76" i="35"/>
  <c r="M76" i="35"/>
  <c r="K75" i="35"/>
  <c r="M75" i="35"/>
  <c r="K74" i="35"/>
  <c r="K73" i="35"/>
  <c r="K72" i="35"/>
  <c r="M72" i="35"/>
  <c r="K71" i="35"/>
  <c r="M71" i="35"/>
  <c r="K70" i="35"/>
  <c r="K69" i="35"/>
  <c r="K68" i="35"/>
  <c r="M68" i="35"/>
  <c r="K67" i="35"/>
  <c r="M67" i="35"/>
  <c r="K66" i="35"/>
  <c r="K65" i="35"/>
  <c r="K64" i="35"/>
  <c r="M64" i="35"/>
  <c r="K63" i="35"/>
  <c r="M63" i="35"/>
  <c r="K62" i="35"/>
  <c r="K61" i="35"/>
  <c r="K60" i="35"/>
  <c r="M60" i="35"/>
  <c r="K59" i="35"/>
  <c r="M59" i="35"/>
  <c r="K58" i="35"/>
  <c r="K57" i="35"/>
  <c r="K56" i="35"/>
  <c r="M56" i="35"/>
  <c r="K55" i="35"/>
  <c r="M55" i="35"/>
  <c r="K54" i="35"/>
  <c r="K53" i="35"/>
  <c r="K52" i="35"/>
  <c r="M52" i="35"/>
  <c r="K51" i="35"/>
  <c r="M51" i="35"/>
  <c r="K50" i="35"/>
  <c r="K49" i="35"/>
  <c r="K48" i="35"/>
  <c r="M48" i="35"/>
  <c r="K47" i="35"/>
  <c r="M47" i="35"/>
  <c r="K46" i="35"/>
  <c r="K45" i="35"/>
  <c r="K44" i="35"/>
  <c r="M44" i="35"/>
  <c r="K43" i="35"/>
  <c r="M43" i="35"/>
  <c r="K42" i="35"/>
  <c r="K41" i="35"/>
  <c r="K40" i="35"/>
  <c r="M40" i="35"/>
  <c r="K39" i="35"/>
  <c r="M39" i="35"/>
  <c r="K38" i="35"/>
  <c r="K37" i="35"/>
  <c r="K36" i="35"/>
  <c r="M36" i="35"/>
  <c r="K35" i="35"/>
  <c r="M35" i="35"/>
  <c r="K34" i="35"/>
  <c r="K33" i="35"/>
  <c r="K32" i="35"/>
  <c r="M32" i="35"/>
  <c r="K31" i="35"/>
  <c r="M31" i="35"/>
  <c r="K30" i="35"/>
  <c r="K29" i="35"/>
  <c r="K28" i="35"/>
  <c r="M28" i="35"/>
  <c r="K27" i="35"/>
  <c r="M27" i="35"/>
  <c r="K26" i="35"/>
  <c r="K25" i="35"/>
  <c r="K24" i="35"/>
  <c r="M24" i="35"/>
  <c r="K23" i="35"/>
  <c r="M23" i="35"/>
  <c r="K22" i="35"/>
  <c r="K21" i="35"/>
  <c r="K20" i="35"/>
  <c r="M20" i="35"/>
  <c r="K19" i="35"/>
  <c r="M19" i="35"/>
  <c r="K18" i="35"/>
  <c r="K17" i="35"/>
  <c r="K16" i="35"/>
  <c r="M16" i="35"/>
  <c r="K15" i="35"/>
  <c r="M15" i="35"/>
  <c r="K14" i="35"/>
  <c r="K13" i="35"/>
  <c r="K12" i="35"/>
  <c r="M12" i="35"/>
  <c r="K11" i="35"/>
  <c r="M11" i="35"/>
  <c r="K10" i="35"/>
  <c r="K9" i="35"/>
  <c r="A81" i="34"/>
  <c r="J517" i="33"/>
  <c r="I517" i="33"/>
  <c r="H517" i="33"/>
  <c r="G517" i="33"/>
  <c r="F517" i="33"/>
  <c r="K498" i="33"/>
  <c r="M498" i="33"/>
  <c r="K497" i="33"/>
  <c r="K496" i="33"/>
  <c r="M496" i="33"/>
  <c r="K495" i="33"/>
  <c r="M495" i="33"/>
  <c r="K490" i="33"/>
  <c r="M490" i="33"/>
  <c r="K489" i="33"/>
  <c r="K488" i="33"/>
  <c r="M488" i="33"/>
  <c r="K487" i="33"/>
  <c r="M487" i="33"/>
  <c r="K486" i="33"/>
  <c r="M486" i="33"/>
  <c r="K485" i="33"/>
  <c r="K484" i="33"/>
  <c r="M484" i="33"/>
  <c r="K483" i="33"/>
  <c r="M483" i="33"/>
  <c r="K482" i="33"/>
  <c r="M482" i="33"/>
  <c r="K481" i="33"/>
  <c r="K480" i="33"/>
  <c r="M480" i="33"/>
  <c r="K479" i="33"/>
  <c r="M479" i="33"/>
  <c r="K478" i="33"/>
  <c r="M478" i="33"/>
  <c r="K477" i="33"/>
  <c r="K476" i="33"/>
  <c r="M476" i="33"/>
  <c r="K475" i="33"/>
  <c r="M475" i="33"/>
  <c r="K474" i="33"/>
  <c r="M474" i="33"/>
  <c r="K473" i="33"/>
  <c r="K472" i="33"/>
  <c r="M472" i="33"/>
  <c r="K471" i="33"/>
  <c r="M471" i="33"/>
  <c r="K470" i="33"/>
  <c r="M470" i="33"/>
  <c r="K469" i="33"/>
  <c r="K468" i="33"/>
  <c r="M468" i="33"/>
  <c r="K467" i="33"/>
  <c r="M467" i="33"/>
  <c r="K466" i="33"/>
  <c r="M466" i="33"/>
  <c r="K465" i="33"/>
  <c r="K464" i="33"/>
  <c r="M464" i="33"/>
  <c r="K463" i="33"/>
  <c r="M463" i="33"/>
  <c r="K462" i="33"/>
  <c r="M462" i="33"/>
  <c r="K461" i="33"/>
  <c r="K460" i="33"/>
  <c r="M460" i="33"/>
  <c r="K459" i="33"/>
  <c r="M459" i="33"/>
  <c r="K458" i="33"/>
  <c r="M458" i="33"/>
  <c r="K457" i="33"/>
  <c r="K456" i="33"/>
  <c r="M456" i="33"/>
  <c r="K455" i="33"/>
  <c r="M455" i="33"/>
  <c r="K454" i="33"/>
  <c r="M454" i="33"/>
  <c r="K453" i="33"/>
  <c r="K452" i="33"/>
  <c r="M452" i="33"/>
  <c r="K451" i="33"/>
  <c r="M451" i="33"/>
  <c r="K450" i="33"/>
  <c r="M450" i="33"/>
  <c r="K449" i="33"/>
  <c r="K448" i="33"/>
  <c r="M448" i="33"/>
  <c r="K447" i="33"/>
  <c r="M447" i="33"/>
  <c r="K446" i="33"/>
  <c r="M446" i="33"/>
  <c r="K445" i="33"/>
  <c r="K444" i="33"/>
  <c r="M444" i="33"/>
  <c r="K443" i="33"/>
  <c r="M443" i="33"/>
  <c r="K442" i="33"/>
  <c r="M442" i="33"/>
  <c r="K441" i="33"/>
  <c r="K440" i="33"/>
  <c r="M440" i="33"/>
  <c r="K439" i="33"/>
  <c r="M439" i="33"/>
  <c r="K438" i="33"/>
  <c r="M438" i="33"/>
  <c r="K437" i="33"/>
  <c r="K436" i="33"/>
  <c r="M436" i="33"/>
  <c r="K435" i="33"/>
  <c r="M435" i="33"/>
  <c r="K434" i="33"/>
  <c r="M434" i="33"/>
  <c r="K433" i="33"/>
  <c r="K432" i="33"/>
  <c r="M432" i="33"/>
  <c r="K431" i="33"/>
  <c r="M431" i="33"/>
  <c r="K430" i="33"/>
  <c r="M430" i="33"/>
  <c r="K429" i="33"/>
  <c r="K428" i="33"/>
  <c r="M428" i="33"/>
  <c r="K427" i="33"/>
  <c r="M427" i="33"/>
  <c r="K426" i="33"/>
  <c r="M426" i="33"/>
  <c r="K425" i="33"/>
  <c r="K424" i="33"/>
  <c r="M424" i="33"/>
  <c r="K423" i="33"/>
  <c r="M423" i="33"/>
  <c r="K422" i="33"/>
  <c r="M422" i="33"/>
  <c r="K421" i="33"/>
  <c r="K420" i="33"/>
  <c r="M420" i="33"/>
  <c r="K419" i="33"/>
  <c r="M419" i="33"/>
  <c r="K418" i="33"/>
  <c r="M418" i="33"/>
  <c r="K417" i="33"/>
  <c r="K416" i="33"/>
  <c r="M416" i="33"/>
  <c r="K415" i="33"/>
  <c r="M415" i="33"/>
  <c r="K414" i="33"/>
  <c r="M414" i="33"/>
  <c r="K413" i="33"/>
  <c r="K412" i="33"/>
  <c r="M412" i="33"/>
  <c r="K411" i="33"/>
  <c r="M411" i="33"/>
  <c r="K410" i="33"/>
  <c r="M410" i="33"/>
  <c r="K409" i="33"/>
  <c r="K408" i="33"/>
  <c r="M408" i="33"/>
  <c r="K407" i="33"/>
  <c r="M407" i="33"/>
  <c r="K406" i="33"/>
  <c r="M406" i="33"/>
  <c r="K405" i="33"/>
  <c r="K404" i="33"/>
  <c r="M404" i="33"/>
  <c r="K403" i="33"/>
  <c r="M403" i="33"/>
  <c r="K402" i="33"/>
  <c r="M402" i="33"/>
  <c r="K401" i="33"/>
  <c r="K400" i="33"/>
  <c r="M400" i="33"/>
  <c r="K399" i="33"/>
  <c r="M399" i="33"/>
  <c r="K398" i="33"/>
  <c r="M398" i="33"/>
  <c r="K397" i="33"/>
  <c r="K396" i="33"/>
  <c r="M396" i="33"/>
  <c r="K395" i="33"/>
  <c r="M395" i="33"/>
  <c r="K394" i="33"/>
  <c r="M394" i="33"/>
  <c r="K393" i="33"/>
  <c r="K392" i="33"/>
  <c r="M392" i="33"/>
  <c r="K391" i="33"/>
  <c r="M391" i="33"/>
  <c r="K390" i="33"/>
  <c r="M390" i="33"/>
  <c r="K389" i="33"/>
  <c r="K388" i="33"/>
  <c r="M388" i="33"/>
  <c r="K387" i="33"/>
  <c r="M387" i="33"/>
  <c r="K386" i="33"/>
  <c r="M386" i="33"/>
  <c r="K385" i="33"/>
  <c r="K384" i="33"/>
  <c r="M384" i="33"/>
  <c r="K383" i="33"/>
  <c r="M383" i="33"/>
  <c r="K382" i="33"/>
  <c r="M382" i="33"/>
  <c r="K381" i="33"/>
  <c r="K380" i="33"/>
  <c r="M380" i="33"/>
  <c r="K379" i="33"/>
  <c r="M379" i="33"/>
  <c r="K378" i="33"/>
  <c r="M378" i="33"/>
  <c r="K377" i="33"/>
  <c r="K376" i="33"/>
  <c r="M376" i="33"/>
  <c r="K375" i="33"/>
  <c r="M375" i="33"/>
  <c r="K374" i="33"/>
  <c r="M374" i="33"/>
  <c r="K373" i="33"/>
  <c r="K372" i="33"/>
  <c r="M372" i="33"/>
  <c r="K371" i="33"/>
  <c r="M371" i="33"/>
  <c r="K370" i="33"/>
  <c r="M370" i="33"/>
  <c r="K369" i="33"/>
  <c r="K368" i="33"/>
  <c r="M368" i="33"/>
  <c r="K367" i="33"/>
  <c r="M367" i="33"/>
  <c r="K366" i="33"/>
  <c r="M366" i="33"/>
  <c r="K365" i="33"/>
  <c r="K364" i="33"/>
  <c r="M364" i="33"/>
  <c r="K363" i="33"/>
  <c r="M363" i="33"/>
  <c r="K362" i="33"/>
  <c r="M362" i="33"/>
  <c r="K361" i="33"/>
  <c r="K360" i="33"/>
  <c r="M360" i="33"/>
  <c r="K359" i="33"/>
  <c r="M359" i="33"/>
  <c r="K358" i="33"/>
  <c r="M358" i="33"/>
  <c r="K357" i="33"/>
  <c r="K356" i="33"/>
  <c r="M356" i="33"/>
  <c r="K355" i="33"/>
  <c r="M355" i="33"/>
  <c r="K354" i="33"/>
  <c r="M354" i="33"/>
  <c r="K353" i="33"/>
  <c r="K352" i="33"/>
  <c r="M352" i="33"/>
  <c r="K351" i="33"/>
  <c r="M351" i="33"/>
  <c r="K350" i="33"/>
  <c r="M350" i="33"/>
  <c r="K349" i="33"/>
  <c r="K348" i="33"/>
  <c r="M348" i="33"/>
  <c r="K347" i="33"/>
  <c r="M347" i="33"/>
  <c r="K346" i="33"/>
  <c r="M346" i="33"/>
  <c r="K345" i="33"/>
  <c r="K344" i="33"/>
  <c r="M344" i="33"/>
  <c r="K343" i="33"/>
  <c r="M343" i="33"/>
  <c r="K342" i="33"/>
  <c r="M342" i="33"/>
  <c r="K341" i="33"/>
  <c r="K340" i="33"/>
  <c r="M340" i="33"/>
  <c r="K339" i="33"/>
  <c r="M339" i="33"/>
  <c r="K338" i="33"/>
  <c r="M338" i="33"/>
  <c r="K337" i="33"/>
  <c r="K336" i="33"/>
  <c r="M336" i="33"/>
  <c r="K335" i="33"/>
  <c r="M335" i="33"/>
  <c r="K334" i="33"/>
  <c r="M334" i="33"/>
  <c r="K333" i="33"/>
  <c r="K332" i="33"/>
  <c r="M332" i="33"/>
  <c r="K331" i="33"/>
  <c r="M331" i="33"/>
  <c r="K330" i="33"/>
  <c r="M330" i="33"/>
  <c r="K329" i="33"/>
  <c r="K328" i="33"/>
  <c r="M328" i="33"/>
  <c r="K327" i="33"/>
  <c r="M327" i="33"/>
  <c r="K326" i="33"/>
  <c r="M326" i="33"/>
  <c r="K325" i="33"/>
  <c r="K324" i="33"/>
  <c r="M324" i="33"/>
  <c r="K323" i="33"/>
  <c r="M323" i="33"/>
  <c r="K322" i="33"/>
  <c r="M322" i="33"/>
  <c r="K321" i="33"/>
  <c r="K320" i="33"/>
  <c r="M320" i="33"/>
  <c r="K319" i="33"/>
  <c r="M319" i="33"/>
  <c r="K318" i="33"/>
  <c r="M318" i="33"/>
  <c r="K317" i="33"/>
  <c r="K316" i="33"/>
  <c r="M316" i="33"/>
  <c r="K315" i="33"/>
  <c r="M315" i="33"/>
  <c r="K314" i="33"/>
  <c r="M314" i="33"/>
  <c r="K313" i="33"/>
  <c r="K312" i="33"/>
  <c r="M312" i="33"/>
  <c r="K311" i="33"/>
  <c r="M311" i="33"/>
  <c r="K310" i="33"/>
  <c r="M310" i="33"/>
  <c r="K309" i="33"/>
  <c r="K308" i="33"/>
  <c r="M308" i="33"/>
  <c r="K307" i="33"/>
  <c r="M307" i="33"/>
  <c r="K306" i="33"/>
  <c r="M306" i="33"/>
  <c r="K305" i="33"/>
  <c r="K304" i="33"/>
  <c r="M304" i="33"/>
  <c r="K303" i="33"/>
  <c r="M303" i="33"/>
  <c r="K302" i="33"/>
  <c r="M302" i="33"/>
  <c r="K301" i="33"/>
  <c r="K300" i="33"/>
  <c r="M300" i="33"/>
  <c r="K299" i="33"/>
  <c r="M299" i="33"/>
  <c r="K298" i="33"/>
  <c r="M298" i="33"/>
  <c r="K297" i="33"/>
  <c r="K296" i="33"/>
  <c r="M296" i="33"/>
  <c r="K295" i="33"/>
  <c r="M295" i="33"/>
  <c r="K294" i="33"/>
  <c r="M294" i="33"/>
  <c r="K293" i="33"/>
  <c r="K292" i="33"/>
  <c r="M292" i="33"/>
  <c r="K291" i="33"/>
  <c r="M291" i="33"/>
  <c r="K290" i="33"/>
  <c r="M290" i="33"/>
  <c r="K289" i="33"/>
  <c r="K288" i="33"/>
  <c r="M288" i="33"/>
  <c r="K287" i="33"/>
  <c r="M287" i="33"/>
  <c r="K286" i="33"/>
  <c r="M286" i="33"/>
  <c r="K285" i="33"/>
  <c r="K284" i="33"/>
  <c r="M284" i="33"/>
  <c r="K283" i="33"/>
  <c r="M283" i="33"/>
  <c r="K282" i="33"/>
  <c r="M282" i="33"/>
  <c r="K281" i="33"/>
  <c r="K280" i="33"/>
  <c r="M280" i="33"/>
  <c r="K279" i="33"/>
  <c r="M279" i="33"/>
  <c r="K278" i="33"/>
  <c r="M278" i="33"/>
  <c r="K277" i="33"/>
  <c r="K276" i="33"/>
  <c r="M276" i="33"/>
  <c r="K275" i="33"/>
  <c r="M275" i="33"/>
  <c r="K274" i="33"/>
  <c r="M274" i="33"/>
  <c r="K273" i="33"/>
  <c r="K272" i="33"/>
  <c r="M272" i="33"/>
  <c r="K271" i="33"/>
  <c r="M271" i="33"/>
  <c r="K270" i="33"/>
  <c r="M270" i="33"/>
  <c r="K269" i="33"/>
  <c r="K268" i="33"/>
  <c r="M268" i="33"/>
  <c r="K267" i="33"/>
  <c r="M267" i="33"/>
  <c r="K266" i="33"/>
  <c r="M266" i="33"/>
  <c r="K265" i="33"/>
  <c r="K264" i="33"/>
  <c r="M264" i="33"/>
  <c r="K263" i="33"/>
  <c r="M263" i="33"/>
  <c r="K262" i="33"/>
  <c r="M262" i="33"/>
  <c r="K261" i="33"/>
  <c r="K260" i="33"/>
  <c r="M260" i="33"/>
  <c r="K259" i="33"/>
  <c r="M259" i="33"/>
  <c r="K258" i="33"/>
  <c r="M258" i="33"/>
  <c r="K257" i="33"/>
  <c r="K256" i="33"/>
  <c r="M256" i="33"/>
  <c r="K255" i="33"/>
  <c r="M255" i="33"/>
  <c r="K254" i="33"/>
  <c r="M254" i="33"/>
  <c r="K253" i="33"/>
  <c r="K252" i="33"/>
  <c r="M252" i="33"/>
  <c r="K251" i="33"/>
  <c r="M251" i="33"/>
  <c r="K250" i="33"/>
  <c r="M250" i="33"/>
  <c r="K249" i="33"/>
  <c r="K248" i="33"/>
  <c r="M248" i="33"/>
  <c r="K247" i="33"/>
  <c r="M247" i="33"/>
  <c r="K246" i="33"/>
  <c r="M246" i="33"/>
  <c r="K245" i="33"/>
  <c r="K244" i="33"/>
  <c r="M244" i="33"/>
  <c r="K243" i="33"/>
  <c r="M243" i="33"/>
  <c r="K242" i="33"/>
  <c r="M242" i="33"/>
  <c r="K241" i="33"/>
  <c r="K240" i="33"/>
  <c r="M240" i="33"/>
  <c r="K239" i="33"/>
  <c r="M239" i="33"/>
  <c r="K238" i="33"/>
  <c r="M238" i="33"/>
  <c r="K237" i="33"/>
  <c r="K236" i="33"/>
  <c r="M236" i="33"/>
  <c r="K235" i="33"/>
  <c r="M235" i="33"/>
  <c r="K234" i="33"/>
  <c r="M234" i="33"/>
  <c r="K233" i="33"/>
  <c r="K232" i="33"/>
  <c r="M232" i="33"/>
  <c r="K231" i="33"/>
  <c r="M231" i="33"/>
  <c r="K230" i="33"/>
  <c r="M230" i="33"/>
  <c r="K229" i="33"/>
  <c r="K228" i="33"/>
  <c r="M228" i="33"/>
  <c r="K227" i="33"/>
  <c r="M227" i="33"/>
  <c r="K226" i="33"/>
  <c r="M226" i="33"/>
  <c r="K225" i="33"/>
  <c r="K224" i="33"/>
  <c r="M224" i="33"/>
  <c r="K223" i="33"/>
  <c r="M223" i="33"/>
  <c r="K222" i="33"/>
  <c r="M222" i="33"/>
  <c r="K221" i="33"/>
  <c r="K220" i="33"/>
  <c r="M220" i="33"/>
  <c r="K219" i="33"/>
  <c r="M219" i="33"/>
  <c r="K218" i="33"/>
  <c r="M218" i="33"/>
  <c r="K217" i="33"/>
  <c r="K216" i="33"/>
  <c r="M216" i="33"/>
  <c r="K215" i="33"/>
  <c r="M215" i="33"/>
  <c r="K214" i="33"/>
  <c r="M214" i="33"/>
  <c r="K213" i="33"/>
  <c r="K212" i="33"/>
  <c r="M212" i="33"/>
  <c r="K211" i="33"/>
  <c r="M211" i="33"/>
  <c r="K210" i="33"/>
  <c r="M210" i="33"/>
  <c r="K209" i="33"/>
  <c r="K208" i="33"/>
  <c r="M208" i="33"/>
  <c r="K207" i="33"/>
  <c r="M207" i="33"/>
  <c r="K206" i="33"/>
  <c r="M206" i="33"/>
  <c r="K205" i="33"/>
  <c r="K204" i="33"/>
  <c r="M204" i="33"/>
  <c r="K203" i="33"/>
  <c r="M203" i="33"/>
  <c r="K202" i="33"/>
  <c r="M202" i="33"/>
  <c r="K201" i="33"/>
  <c r="K200" i="33"/>
  <c r="M200" i="33"/>
  <c r="K199" i="33"/>
  <c r="M199" i="33"/>
  <c r="K198" i="33"/>
  <c r="M198" i="33"/>
  <c r="K197" i="33"/>
  <c r="K196" i="33"/>
  <c r="M196" i="33"/>
  <c r="K195" i="33"/>
  <c r="M195" i="33"/>
  <c r="K194" i="33"/>
  <c r="M194" i="33"/>
  <c r="K193" i="33"/>
  <c r="K192" i="33"/>
  <c r="M192" i="33"/>
  <c r="K191" i="33"/>
  <c r="M191" i="33"/>
  <c r="K190" i="33"/>
  <c r="M190" i="33"/>
  <c r="K189" i="33"/>
  <c r="K188" i="33"/>
  <c r="M188" i="33"/>
  <c r="K187" i="33"/>
  <c r="M187" i="33"/>
  <c r="K186" i="33"/>
  <c r="M186" i="33"/>
  <c r="K185" i="33"/>
  <c r="K184" i="33"/>
  <c r="M184" i="33"/>
  <c r="K183" i="33"/>
  <c r="M183" i="33"/>
  <c r="K182" i="33"/>
  <c r="M182" i="33"/>
  <c r="K181" i="33"/>
  <c r="K180" i="33"/>
  <c r="M180" i="33"/>
  <c r="K179" i="33"/>
  <c r="M179" i="33"/>
  <c r="K178" i="33"/>
  <c r="M178" i="33"/>
  <c r="K177" i="33"/>
  <c r="K176" i="33"/>
  <c r="M176" i="33"/>
  <c r="K175" i="33"/>
  <c r="M175" i="33"/>
  <c r="K174" i="33"/>
  <c r="M174" i="33"/>
  <c r="K173" i="33"/>
  <c r="K172" i="33"/>
  <c r="M172" i="33"/>
  <c r="K171" i="33"/>
  <c r="M171" i="33"/>
  <c r="K170" i="33"/>
  <c r="M170" i="33"/>
  <c r="K169" i="33"/>
  <c r="K168" i="33"/>
  <c r="M168" i="33"/>
  <c r="K167" i="33"/>
  <c r="M167" i="33"/>
  <c r="K166" i="33"/>
  <c r="M166" i="33"/>
  <c r="K165" i="33"/>
  <c r="K164" i="33"/>
  <c r="M164" i="33"/>
  <c r="K163" i="33"/>
  <c r="M163" i="33"/>
  <c r="K162" i="33"/>
  <c r="M162" i="33"/>
  <c r="K161" i="33"/>
  <c r="K160" i="33"/>
  <c r="M160" i="33"/>
  <c r="K159" i="33"/>
  <c r="M159" i="33"/>
  <c r="K158" i="33"/>
  <c r="M158" i="33"/>
  <c r="K157" i="33"/>
  <c r="K156" i="33"/>
  <c r="M156" i="33"/>
  <c r="K155" i="33"/>
  <c r="M155" i="33"/>
  <c r="K154" i="33"/>
  <c r="M154" i="33"/>
  <c r="K153" i="33"/>
  <c r="K152" i="33"/>
  <c r="M152" i="33"/>
  <c r="K151" i="33"/>
  <c r="M151" i="33"/>
  <c r="K150" i="33"/>
  <c r="M150" i="33"/>
  <c r="K149" i="33"/>
  <c r="K148" i="33"/>
  <c r="M148" i="33"/>
  <c r="K147" i="33"/>
  <c r="M147" i="33"/>
  <c r="K146" i="33"/>
  <c r="M146" i="33"/>
  <c r="K145" i="33"/>
  <c r="K144" i="33"/>
  <c r="M144" i="33"/>
  <c r="K143" i="33"/>
  <c r="M143" i="33"/>
  <c r="K142" i="33"/>
  <c r="M142" i="33"/>
  <c r="K141" i="33"/>
  <c r="K140" i="33"/>
  <c r="M140" i="33"/>
  <c r="K139" i="33"/>
  <c r="M139" i="33"/>
  <c r="K138" i="33"/>
  <c r="M138" i="33"/>
  <c r="K137" i="33"/>
  <c r="K136" i="33"/>
  <c r="M136" i="33"/>
  <c r="K135" i="33"/>
  <c r="M135" i="33"/>
  <c r="K134" i="33"/>
  <c r="M134" i="33"/>
  <c r="K133" i="33"/>
  <c r="K132" i="33"/>
  <c r="M132" i="33"/>
  <c r="K131" i="33"/>
  <c r="M131" i="33"/>
  <c r="K130" i="33"/>
  <c r="M130" i="33"/>
  <c r="K129" i="33"/>
  <c r="K128" i="33"/>
  <c r="M128" i="33"/>
  <c r="K127" i="33"/>
  <c r="M127" i="33"/>
  <c r="K126" i="33"/>
  <c r="M126" i="33"/>
  <c r="K125" i="33"/>
  <c r="K124" i="33"/>
  <c r="M124" i="33"/>
  <c r="K123" i="33"/>
  <c r="M123" i="33"/>
  <c r="K122" i="33"/>
  <c r="M122" i="33"/>
  <c r="K121" i="33"/>
  <c r="K120" i="33"/>
  <c r="M120" i="33"/>
  <c r="K119" i="33"/>
  <c r="M119" i="33"/>
  <c r="K118" i="33"/>
  <c r="M118" i="33"/>
  <c r="K117" i="33"/>
  <c r="K116" i="33"/>
  <c r="M116" i="33"/>
  <c r="K115" i="33"/>
  <c r="M115" i="33"/>
  <c r="K114" i="33"/>
  <c r="M114" i="33"/>
  <c r="K113" i="33"/>
  <c r="K112" i="33"/>
  <c r="M112" i="33"/>
  <c r="K111" i="33"/>
  <c r="M111" i="33"/>
  <c r="K110" i="33"/>
  <c r="M110" i="33"/>
  <c r="K109" i="33"/>
  <c r="K108" i="33"/>
  <c r="M108" i="33"/>
  <c r="K107" i="33"/>
  <c r="M107" i="33"/>
  <c r="K106" i="33"/>
  <c r="M106" i="33"/>
  <c r="K105" i="33"/>
  <c r="K104" i="33"/>
  <c r="M104" i="33"/>
  <c r="K103" i="33"/>
  <c r="M103" i="33"/>
  <c r="K102" i="33"/>
  <c r="M102" i="33"/>
  <c r="K101" i="33"/>
  <c r="K100" i="33"/>
  <c r="M100" i="33"/>
  <c r="K99" i="33"/>
  <c r="M99" i="33"/>
  <c r="K98" i="33"/>
  <c r="M98" i="33"/>
  <c r="K97" i="33"/>
  <c r="K96" i="33"/>
  <c r="M96" i="33"/>
  <c r="K95" i="33"/>
  <c r="M95" i="33"/>
  <c r="K94" i="33"/>
  <c r="M94" i="33"/>
  <c r="K93" i="33"/>
  <c r="K92" i="33"/>
  <c r="M92" i="33"/>
  <c r="K91" i="33"/>
  <c r="M91" i="33"/>
  <c r="K90" i="33"/>
  <c r="M90" i="33"/>
  <c r="K89" i="33"/>
  <c r="K88" i="33"/>
  <c r="M88" i="33"/>
  <c r="K87" i="33"/>
  <c r="M87" i="33"/>
  <c r="K86" i="33"/>
  <c r="M86" i="33"/>
  <c r="K85" i="33"/>
  <c r="K84" i="33"/>
  <c r="M84" i="33"/>
  <c r="K83" i="33"/>
  <c r="M83" i="33"/>
  <c r="K82" i="33"/>
  <c r="M82" i="33"/>
  <c r="K81" i="33"/>
  <c r="K80" i="33"/>
  <c r="M80" i="33"/>
  <c r="K79" i="33"/>
  <c r="M79" i="33"/>
  <c r="K78" i="33"/>
  <c r="M78" i="33"/>
  <c r="K77" i="33"/>
  <c r="K76" i="33"/>
  <c r="M76" i="33"/>
  <c r="K75" i="33"/>
  <c r="M75" i="33"/>
  <c r="K74" i="33"/>
  <c r="M74" i="33"/>
  <c r="K73" i="33"/>
  <c r="K72" i="33"/>
  <c r="M72" i="33"/>
  <c r="K71" i="33"/>
  <c r="M71" i="33"/>
  <c r="K70" i="33"/>
  <c r="M70" i="33"/>
  <c r="K69" i="33"/>
  <c r="K68" i="33"/>
  <c r="M68" i="33"/>
  <c r="K67" i="33"/>
  <c r="M67" i="33"/>
  <c r="K66" i="33"/>
  <c r="M66" i="33"/>
  <c r="K65" i="33"/>
  <c r="K64" i="33"/>
  <c r="M64" i="33"/>
  <c r="K63" i="33"/>
  <c r="M63" i="33"/>
  <c r="K62" i="33"/>
  <c r="M62" i="33"/>
  <c r="K61" i="33"/>
  <c r="K60" i="33"/>
  <c r="M60" i="33"/>
  <c r="K59" i="33"/>
  <c r="M59" i="33"/>
  <c r="K58" i="33"/>
  <c r="M58" i="33"/>
  <c r="K57" i="33"/>
  <c r="K56" i="33"/>
  <c r="M56" i="33"/>
  <c r="K55" i="33"/>
  <c r="M55" i="33"/>
  <c r="K54" i="33"/>
  <c r="M54" i="33"/>
  <c r="K53" i="33"/>
  <c r="K52" i="33"/>
  <c r="M52" i="33"/>
  <c r="K51" i="33"/>
  <c r="M51" i="33"/>
  <c r="K50" i="33"/>
  <c r="M50" i="33"/>
  <c r="K49" i="33"/>
  <c r="K48" i="33"/>
  <c r="M48" i="33"/>
  <c r="K47" i="33"/>
  <c r="M47" i="33"/>
  <c r="K46" i="33"/>
  <c r="M46" i="33"/>
  <c r="K45" i="33"/>
  <c r="K44" i="33"/>
  <c r="M44" i="33"/>
  <c r="K43" i="33"/>
  <c r="M43" i="33"/>
  <c r="K42" i="33"/>
  <c r="M42" i="33"/>
  <c r="K41" i="33"/>
  <c r="K40" i="33"/>
  <c r="M40" i="33"/>
  <c r="K39" i="33"/>
  <c r="M39" i="33"/>
  <c r="K38" i="33"/>
  <c r="M38" i="33"/>
  <c r="K37" i="33"/>
  <c r="K36" i="33"/>
  <c r="M36" i="33"/>
  <c r="K35" i="33"/>
  <c r="M35" i="33"/>
  <c r="K34" i="33"/>
  <c r="M34" i="33"/>
  <c r="K33" i="33"/>
  <c r="K32" i="33"/>
  <c r="M32" i="33"/>
  <c r="K31" i="33"/>
  <c r="M31" i="33"/>
  <c r="K30" i="33"/>
  <c r="M30" i="33"/>
  <c r="K29" i="33"/>
  <c r="K28" i="33"/>
  <c r="M28" i="33"/>
  <c r="K27" i="33"/>
  <c r="M27" i="33"/>
  <c r="K26" i="33"/>
  <c r="M26" i="33"/>
  <c r="K25" i="33"/>
  <c r="K24" i="33"/>
  <c r="M24" i="33"/>
  <c r="K23" i="33"/>
  <c r="M23" i="33"/>
  <c r="K22" i="33"/>
  <c r="M22" i="33"/>
  <c r="K21" i="33"/>
  <c r="K20" i="33"/>
  <c r="M20" i="33"/>
  <c r="K19" i="33"/>
  <c r="M19" i="33"/>
  <c r="K18" i="33"/>
  <c r="M18" i="33"/>
  <c r="K17" i="33"/>
  <c r="K16" i="33"/>
  <c r="M16" i="33"/>
  <c r="K15" i="33"/>
  <c r="M15" i="33"/>
  <c r="K14" i="33"/>
  <c r="M14" i="33"/>
  <c r="K13" i="33"/>
  <c r="K12" i="33"/>
  <c r="M12" i="33"/>
  <c r="K11" i="33"/>
  <c r="M11" i="33"/>
  <c r="K10" i="33"/>
  <c r="M10" i="33"/>
  <c r="K9" i="33"/>
  <c r="A81" i="32"/>
  <c r="J517" i="31"/>
  <c r="I517" i="31"/>
  <c r="H517" i="31"/>
  <c r="G517" i="31"/>
  <c r="F517" i="31"/>
  <c r="K498" i="31"/>
  <c r="K497" i="31"/>
  <c r="K496" i="31"/>
  <c r="M496" i="31"/>
  <c r="K495" i="31"/>
  <c r="M495" i="31"/>
  <c r="K490" i="31"/>
  <c r="K489" i="31"/>
  <c r="K488" i="31"/>
  <c r="M488" i="31"/>
  <c r="K487" i="31"/>
  <c r="M487" i="31"/>
  <c r="K486" i="31"/>
  <c r="K485" i="31"/>
  <c r="K484" i="31"/>
  <c r="M484" i="31"/>
  <c r="K483" i="31"/>
  <c r="M483" i="31"/>
  <c r="K482" i="31"/>
  <c r="K481" i="31"/>
  <c r="K480" i="31"/>
  <c r="M480" i="31"/>
  <c r="K479" i="31"/>
  <c r="M479" i="31"/>
  <c r="K478" i="31"/>
  <c r="K477" i="31"/>
  <c r="K476" i="31"/>
  <c r="M476" i="31"/>
  <c r="K475" i="31"/>
  <c r="M475" i="31"/>
  <c r="K474" i="31"/>
  <c r="K473" i="31"/>
  <c r="K472" i="31"/>
  <c r="M472" i="31"/>
  <c r="K471" i="31"/>
  <c r="M471" i="31"/>
  <c r="K470" i="31"/>
  <c r="K469" i="31"/>
  <c r="K468" i="31"/>
  <c r="M468" i="31"/>
  <c r="K467" i="31"/>
  <c r="M467" i="31"/>
  <c r="K466" i="31"/>
  <c r="K465" i="31"/>
  <c r="K464" i="31"/>
  <c r="M464" i="31"/>
  <c r="K463" i="31"/>
  <c r="M463" i="31"/>
  <c r="K462" i="31"/>
  <c r="K461" i="31"/>
  <c r="K460" i="31"/>
  <c r="M460" i="31"/>
  <c r="K459" i="31"/>
  <c r="M459" i="31"/>
  <c r="K458" i="31"/>
  <c r="K457" i="31"/>
  <c r="K456" i="31"/>
  <c r="M456" i="31"/>
  <c r="K455" i="31"/>
  <c r="M455" i="31"/>
  <c r="K454" i="31"/>
  <c r="K453" i="31"/>
  <c r="K452" i="31"/>
  <c r="M452" i="31"/>
  <c r="K451" i="31"/>
  <c r="M451" i="31"/>
  <c r="K450" i="31"/>
  <c r="K449" i="31"/>
  <c r="K448" i="31"/>
  <c r="M448" i="31"/>
  <c r="K447" i="31"/>
  <c r="M447" i="31"/>
  <c r="K446" i="31"/>
  <c r="K445" i="31"/>
  <c r="K444" i="31"/>
  <c r="M444" i="31"/>
  <c r="K443" i="31"/>
  <c r="M443" i="31"/>
  <c r="K442" i="31"/>
  <c r="K441" i="31"/>
  <c r="K440" i="31"/>
  <c r="M440" i="31"/>
  <c r="K439" i="31"/>
  <c r="M439" i="31"/>
  <c r="K438" i="31"/>
  <c r="K437" i="31"/>
  <c r="K436" i="31"/>
  <c r="M436" i="31"/>
  <c r="K435" i="31"/>
  <c r="M435" i="31"/>
  <c r="K434" i="31"/>
  <c r="K433" i="31"/>
  <c r="K432" i="31"/>
  <c r="M432" i="31"/>
  <c r="K431" i="31"/>
  <c r="M431" i="31"/>
  <c r="K430" i="31"/>
  <c r="K429" i="31"/>
  <c r="K428" i="31"/>
  <c r="M428" i="31"/>
  <c r="K427" i="31"/>
  <c r="M427" i="31"/>
  <c r="K426" i="31"/>
  <c r="K425" i="31"/>
  <c r="K424" i="31"/>
  <c r="M424" i="31"/>
  <c r="K423" i="31"/>
  <c r="M423" i="31"/>
  <c r="K422" i="31"/>
  <c r="K421" i="31"/>
  <c r="K420" i="31"/>
  <c r="M420" i="31"/>
  <c r="K419" i="31"/>
  <c r="M419" i="31"/>
  <c r="K418" i="31"/>
  <c r="K417" i="31"/>
  <c r="K416" i="31"/>
  <c r="M416" i="31"/>
  <c r="K415" i="31"/>
  <c r="M415" i="31"/>
  <c r="K414" i="31"/>
  <c r="K413" i="31"/>
  <c r="K412" i="31"/>
  <c r="M412" i="31"/>
  <c r="K411" i="31"/>
  <c r="M411" i="31"/>
  <c r="K410" i="31"/>
  <c r="K409" i="31"/>
  <c r="K408" i="31"/>
  <c r="M408" i="31"/>
  <c r="K407" i="31"/>
  <c r="M407" i="31"/>
  <c r="K406" i="31"/>
  <c r="K405" i="31"/>
  <c r="K404" i="31"/>
  <c r="M404" i="31"/>
  <c r="K403" i="31"/>
  <c r="M403" i="31"/>
  <c r="K402" i="31"/>
  <c r="K401" i="31"/>
  <c r="K400" i="31"/>
  <c r="M400" i="31"/>
  <c r="K399" i="31"/>
  <c r="M399" i="31"/>
  <c r="K398" i="31"/>
  <c r="K397" i="31"/>
  <c r="K396" i="31"/>
  <c r="M396" i="31"/>
  <c r="K395" i="31"/>
  <c r="M395" i="31"/>
  <c r="K394" i="31"/>
  <c r="K393" i="31"/>
  <c r="K392" i="31"/>
  <c r="M392" i="31"/>
  <c r="K391" i="31"/>
  <c r="M391" i="31"/>
  <c r="K390" i="31"/>
  <c r="K389" i="31"/>
  <c r="K388" i="31"/>
  <c r="M388" i="31"/>
  <c r="K387" i="31"/>
  <c r="M387" i="31"/>
  <c r="K386" i="31"/>
  <c r="K385" i="31"/>
  <c r="K384" i="31"/>
  <c r="M384" i="31"/>
  <c r="K383" i="31"/>
  <c r="M383" i="31"/>
  <c r="K382" i="31"/>
  <c r="K381" i="31"/>
  <c r="K380" i="31"/>
  <c r="M380" i="31"/>
  <c r="K379" i="31"/>
  <c r="M379" i="31"/>
  <c r="K378" i="31"/>
  <c r="K377" i="31"/>
  <c r="K376" i="31"/>
  <c r="M376" i="31"/>
  <c r="K375" i="31"/>
  <c r="M375" i="31"/>
  <c r="K374" i="31"/>
  <c r="K373" i="31"/>
  <c r="K372" i="31"/>
  <c r="M372" i="31"/>
  <c r="K371" i="31"/>
  <c r="M371" i="31"/>
  <c r="K370" i="31"/>
  <c r="K369" i="31"/>
  <c r="K368" i="31"/>
  <c r="M368" i="31"/>
  <c r="K367" i="31"/>
  <c r="M367" i="31"/>
  <c r="K366" i="31"/>
  <c r="K365" i="31"/>
  <c r="K364" i="31"/>
  <c r="M364" i="31"/>
  <c r="K363" i="31"/>
  <c r="M363" i="31"/>
  <c r="K362" i="31"/>
  <c r="K361" i="31"/>
  <c r="K360" i="31"/>
  <c r="M360" i="31"/>
  <c r="K359" i="31"/>
  <c r="M359" i="31"/>
  <c r="K358" i="31"/>
  <c r="K357" i="31"/>
  <c r="K356" i="31"/>
  <c r="M356" i="31"/>
  <c r="K355" i="31"/>
  <c r="M355" i="31"/>
  <c r="K354" i="31"/>
  <c r="K353" i="31"/>
  <c r="K352" i="31"/>
  <c r="M352" i="31"/>
  <c r="K351" i="31"/>
  <c r="M351" i="31"/>
  <c r="K350" i="31"/>
  <c r="K349" i="31"/>
  <c r="K348" i="31"/>
  <c r="M348" i="31"/>
  <c r="K347" i="31"/>
  <c r="M347" i="31"/>
  <c r="K346" i="31"/>
  <c r="K345" i="31"/>
  <c r="K344" i="31"/>
  <c r="M344" i="31"/>
  <c r="K343" i="31"/>
  <c r="M343" i="31"/>
  <c r="K342" i="31"/>
  <c r="K341" i="31"/>
  <c r="K340" i="31"/>
  <c r="M340" i="31"/>
  <c r="K339" i="31"/>
  <c r="M339" i="31"/>
  <c r="K338" i="31"/>
  <c r="K337" i="31"/>
  <c r="K336" i="31"/>
  <c r="M336" i="31"/>
  <c r="K335" i="31"/>
  <c r="M335" i="31"/>
  <c r="K334" i="31"/>
  <c r="K333" i="31"/>
  <c r="K332" i="31"/>
  <c r="M332" i="31"/>
  <c r="K331" i="31"/>
  <c r="M331" i="31"/>
  <c r="K330" i="31"/>
  <c r="K329" i="31"/>
  <c r="K328" i="31"/>
  <c r="M328" i="31"/>
  <c r="K327" i="31"/>
  <c r="M327" i="31"/>
  <c r="K326" i="31"/>
  <c r="K325" i="31"/>
  <c r="K324" i="31"/>
  <c r="M324" i="31"/>
  <c r="K323" i="31"/>
  <c r="M323" i="31"/>
  <c r="K322" i="31"/>
  <c r="K321" i="31"/>
  <c r="K320" i="31"/>
  <c r="M320" i="31"/>
  <c r="K319" i="31"/>
  <c r="M319" i="31"/>
  <c r="K318" i="31"/>
  <c r="K317" i="31"/>
  <c r="K316" i="31"/>
  <c r="M316" i="31"/>
  <c r="K315" i="31"/>
  <c r="M315" i="31"/>
  <c r="K314" i="31"/>
  <c r="K313" i="31"/>
  <c r="K312" i="31"/>
  <c r="M312" i="31"/>
  <c r="K311" i="31"/>
  <c r="M311" i="31"/>
  <c r="K310" i="31"/>
  <c r="K309" i="31"/>
  <c r="K308" i="31"/>
  <c r="M308" i="31"/>
  <c r="K307" i="31"/>
  <c r="M307" i="31"/>
  <c r="K306" i="31"/>
  <c r="K305" i="31"/>
  <c r="K304" i="31"/>
  <c r="M304" i="31"/>
  <c r="K303" i="31"/>
  <c r="M303" i="31"/>
  <c r="K302" i="31"/>
  <c r="K301" i="31"/>
  <c r="K300" i="31"/>
  <c r="M300" i="31"/>
  <c r="K299" i="31"/>
  <c r="M299" i="31"/>
  <c r="K298" i="31"/>
  <c r="K297" i="31"/>
  <c r="K296" i="31"/>
  <c r="M296" i="31"/>
  <c r="K295" i="31"/>
  <c r="M295" i="31"/>
  <c r="K294" i="31"/>
  <c r="K293" i="31"/>
  <c r="K292" i="31"/>
  <c r="M292" i="31"/>
  <c r="K291" i="31"/>
  <c r="M291" i="31"/>
  <c r="K290" i="31"/>
  <c r="K289" i="31"/>
  <c r="K288" i="31"/>
  <c r="M288" i="31"/>
  <c r="K287" i="31"/>
  <c r="M287" i="31"/>
  <c r="K286" i="31"/>
  <c r="K285" i="31"/>
  <c r="K284" i="31"/>
  <c r="M284" i="31"/>
  <c r="K283" i="31"/>
  <c r="M283" i="31"/>
  <c r="K282" i="31"/>
  <c r="K281" i="31"/>
  <c r="K280" i="31"/>
  <c r="M280" i="31"/>
  <c r="K279" i="31"/>
  <c r="M279" i="31"/>
  <c r="K278" i="31"/>
  <c r="K277" i="31"/>
  <c r="K276" i="31"/>
  <c r="M276" i="31"/>
  <c r="K275" i="31"/>
  <c r="M275" i="31"/>
  <c r="K274" i="31"/>
  <c r="K273" i="31"/>
  <c r="K272" i="31"/>
  <c r="M272" i="31"/>
  <c r="K271" i="31"/>
  <c r="M271" i="31"/>
  <c r="K270" i="31"/>
  <c r="K269" i="31"/>
  <c r="K268" i="31"/>
  <c r="M268" i="31"/>
  <c r="K267" i="31"/>
  <c r="M267" i="31"/>
  <c r="K266" i="31"/>
  <c r="K265" i="31"/>
  <c r="K264" i="31"/>
  <c r="M264" i="31"/>
  <c r="K263" i="31"/>
  <c r="M263" i="31"/>
  <c r="K262" i="31"/>
  <c r="K261" i="31"/>
  <c r="K260" i="31"/>
  <c r="M260" i="31"/>
  <c r="K259" i="31"/>
  <c r="M259" i="31"/>
  <c r="K258" i="31"/>
  <c r="K257" i="31"/>
  <c r="K256" i="31"/>
  <c r="M256" i="31"/>
  <c r="K255" i="31"/>
  <c r="M255" i="31"/>
  <c r="K254" i="31"/>
  <c r="K253" i="31"/>
  <c r="K252" i="31"/>
  <c r="M252" i="31"/>
  <c r="K251" i="31"/>
  <c r="M251" i="31"/>
  <c r="K250" i="31"/>
  <c r="K249" i="31"/>
  <c r="K248" i="31"/>
  <c r="M248" i="31"/>
  <c r="K247" i="31"/>
  <c r="M247" i="31"/>
  <c r="K246" i="31"/>
  <c r="K245" i="31"/>
  <c r="K244" i="31"/>
  <c r="M244" i="31"/>
  <c r="K243" i="31"/>
  <c r="M243" i="31"/>
  <c r="K242" i="31"/>
  <c r="K241" i="31"/>
  <c r="K240" i="31"/>
  <c r="M240" i="31"/>
  <c r="K239" i="31"/>
  <c r="M239" i="31"/>
  <c r="K238" i="31"/>
  <c r="K237" i="31"/>
  <c r="K236" i="31"/>
  <c r="M236" i="31"/>
  <c r="K235" i="31"/>
  <c r="M235" i="31"/>
  <c r="K234" i="31"/>
  <c r="K233" i="31"/>
  <c r="K232" i="31"/>
  <c r="M232" i="31"/>
  <c r="K231" i="31"/>
  <c r="M231" i="31"/>
  <c r="K230" i="31"/>
  <c r="K229" i="31"/>
  <c r="K228" i="31"/>
  <c r="M228" i="31"/>
  <c r="K227" i="31"/>
  <c r="M227" i="31"/>
  <c r="K226" i="31"/>
  <c r="K225" i="31"/>
  <c r="K224" i="31"/>
  <c r="M224" i="31"/>
  <c r="K223" i="31"/>
  <c r="M223" i="31"/>
  <c r="K222" i="31"/>
  <c r="K221" i="31"/>
  <c r="K220" i="31"/>
  <c r="M220" i="31"/>
  <c r="K219" i="31"/>
  <c r="M219" i="31"/>
  <c r="K218" i="31"/>
  <c r="K217" i="31"/>
  <c r="K216" i="31"/>
  <c r="M216" i="31"/>
  <c r="K215" i="31"/>
  <c r="M215" i="31"/>
  <c r="K214" i="31"/>
  <c r="K213" i="31"/>
  <c r="K212" i="31"/>
  <c r="M212" i="31"/>
  <c r="K211" i="31"/>
  <c r="M211" i="31"/>
  <c r="K210" i="31"/>
  <c r="K209" i="31"/>
  <c r="K208" i="31"/>
  <c r="M208" i="31"/>
  <c r="K207" i="31"/>
  <c r="M207" i="31"/>
  <c r="K206" i="31"/>
  <c r="K205" i="31"/>
  <c r="K204" i="31"/>
  <c r="M204" i="31"/>
  <c r="K203" i="31"/>
  <c r="M203" i="31"/>
  <c r="K202" i="31"/>
  <c r="K201" i="31"/>
  <c r="K200" i="31"/>
  <c r="M200" i="31"/>
  <c r="K199" i="31"/>
  <c r="M199" i="31"/>
  <c r="K198" i="31"/>
  <c r="K197" i="31"/>
  <c r="K196" i="31"/>
  <c r="M196" i="31"/>
  <c r="K195" i="31"/>
  <c r="M195" i="31"/>
  <c r="K194" i="31"/>
  <c r="K193" i="31"/>
  <c r="K192" i="31"/>
  <c r="M192" i="31"/>
  <c r="K191" i="31"/>
  <c r="M191" i="31"/>
  <c r="K190" i="31"/>
  <c r="K189" i="31"/>
  <c r="K188" i="31"/>
  <c r="M188" i="31"/>
  <c r="K187" i="31"/>
  <c r="M187" i="31"/>
  <c r="K186" i="31"/>
  <c r="K185" i="31"/>
  <c r="K184" i="31"/>
  <c r="M184" i="31"/>
  <c r="K183" i="31"/>
  <c r="M183" i="31"/>
  <c r="K182" i="31"/>
  <c r="K181" i="31"/>
  <c r="K180" i="31"/>
  <c r="M180" i="31"/>
  <c r="K179" i="31"/>
  <c r="M179" i="31"/>
  <c r="K178" i="31"/>
  <c r="K177" i="31"/>
  <c r="K176" i="31"/>
  <c r="M176" i="31"/>
  <c r="K175" i="31"/>
  <c r="M175" i="31"/>
  <c r="K174" i="31"/>
  <c r="K173" i="31"/>
  <c r="K172" i="31"/>
  <c r="M172" i="31"/>
  <c r="K171" i="31"/>
  <c r="M171" i="31"/>
  <c r="K170" i="31"/>
  <c r="K169" i="31"/>
  <c r="K168" i="31"/>
  <c r="M168" i="31"/>
  <c r="K167" i="31"/>
  <c r="M167" i="31"/>
  <c r="K166" i="31"/>
  <c r="K165" i="31"/>
  <c r="K164" i="31"/>
  <c r="M164" i="31"/>
  <c r="K163" i="31"/>
  <c r="M163" i="31"/>
  <c r="K162" i="31"/>
  <c r="K161" i="31"/>
  <c r="K160" i="31"/>
  <c r="M160" i="31"/>
  <c r="K159" i="31"/>
  <c r="M159" i="31"/>
  <c r="K158" i="31"/>
  <c r="K157" i="31"/>
  <c r="K156" i="31"/>
  <c r="M156" i="31"/>
  <c r="K155" i="31"/>
  <c r="M155" i="31"/>
  <c r="K154" i="31"/>
  <c r="K153" i="31"/>
  <c r="K152" i="31"/>
  <c r="M152" i="31"/>
  <c r="K151" i="31"/>
  <c r="M151" i="31"/>
  <c r="K150" i="31"/>
  <c r="K149" i="31"/>
  <c r="K148" i="31"/>
  <c r="M148" i="31"/>
  <c r="K147" i="31"/>
  <c r="M147" i="31"/>
  <c r="K146" i="31"/>
  <c r="K145" i="31"/>
  <c r="K144" i="31"/>
  <c r="M144" i="31"/>
  <c r="K143" i="31"/>
  <c r="M143" i="31"/>
  <c r="K142" i="31"/>
  <c r="K141" i="31"/>
  <c r="K140" i="31"/>
  <c r="M140" i="31"/>
  <c r="K139" i="31"/>
  <c r="M139" i="31"/>
  <c r="K138" i="31"/>
  <c r="K137" i="31"/>
  <c r="K136" i="31"/>
  <c r="M136" i="31"/>
  <c r="K135" i="31"/>
  <c r="M135" i="31"/>
  <c r="K134" i="31"/>
  <c r="K133" i="31"/>
  <c r="K132" i="31"/>
  <c r="M132" i="31"/>
  <c r="K131" i="31"/>
  <c r="M131" i="31"/>
  <c r="K130" i="31"/>
  <c r="K129" i="31"/>
  <c r="K128" i="31"/>
  <c r="M128" i="31"/>
  <c r="K127" i="31"/>
  <c r="M127" i="31"/>
  <c r="K126" i="31"/>
  <c r="K125" i="31"/>
  <c r="K124" i="31"/>
  <c r="M124" i="31"/>
  <c r="K123" i="31"/>
  <c r="M123" i="31"/>
  <c r="K122" i="31"/>
  <c r="K121" i="31"/>
  <c r="K120" i="31"/>
  <c r="M120" i="31"/>
  <c r="K119" i="31"/>
  <c r="M119" i="31"/>
  <c r="K118" i="31"/>
  <c r="K117" i="31"/>
  <c r="K116" i="31"/>
  <c r="M116" i="31"/>
  <c r="K115" i="31"/>
  <c r="M115" i="31"/>
  <c r="K114" i="31"/>
  <c r="K113" i="31"/>
  <c r="K112" i="31"/>
  <c r="M112" i="31"/>
  <c r="K111" i="31"/>
  <c r="M111" i="31"/>
  <c r="K110" i="31"/>
  <c r="K109" i="31"/>
  <c r="K108" i="31"/>
  <c r="M108" i="31"/>
  <c r="K107" i="31"/>
  <c r="M107" i="31"/>
  <c r="K106" i="31"/>
  <c r="K105" i="31"/>
  <c r="K104" i="31"/>
  <c r="M104" i="31"/>
  <c r="K103" i="31"/>
  <c r="M103" i="31"/>
  <c r="K102" i="31"/>
  <c r="K101" i="31"/>
  <c r="K100" i="31"/>
  <c r="M100" i="31"/>
  <c r="K99" i="31"/>
  <c r="M99" i="31"/>
  <c r="K98" i="31"/>
  <c r="K97" i="31"/>
  <c r="K96" i="31"/>
  <c r="M96" i="31"/>
  <c r="K95" i="31"/>
  <c r="M95" i="31"/>
  <c r="K94" i="31"/>
  <c r="K93" i="31"/>
  <c r="K92" i="31"/>
  <c r="M92" i="31"/>
  <c r="K91" i="31"/>
  <c r="M91" i="31"/>
  <c r="K90" i="31"/>
  <c r="K89" i="31"/>
  <c r="K88" i="31"/>
  <c r="M88" i="31"/>
  <c r="K87" i="31"/>
  <c r="M87" i="31"/>
  <c r="K86" i="31"/>
  <c r="K85" i="31"/>
  <c r="K84" i="31"/>
  <c r="M84" i="31"/>
  <c r="K83" i="31"/>
  <c r="M83" i="31"/>
  <c r="K82" i="31"/>
  <c r="K81" i="31"/>
  <c r="K80" i="31"/>
  <c r="M80" i="31"/>
  <c r="K79" i="31"/>
  <c r="M79" i="31"/>
  <c r="K78" i="31"/>
  <c r="K77" i="31"/>
  <c r="K76" i="31"/>
  <c r="M76" i="31"/>
  <c r="K75" i="31"/>
  <c r="M75" i="31"/>
  <c r="K74" i="31"/>
  <c r="K73" i="31"/>
  <c r="K72" i="31"/>
  <c r="M72" i="31"/>
  <c r="K71" i="31"/>
  <c r="M71" i="31"/>
  <c r="K70" i="31"/>
  <c r="K69" i="31"/>
  <c r="K68" i="31"/>
  <c r="M68" i="31"/>
  <c r="K67" i="31"/>
  <c r="M67" i="31"/>
  <c r="K66" i="31"/>
  <c r="K65" i="31"/>
  <c r="K64" i="31"/>
  <c r="M64" i="31"/>
  <c r="K63" i="31"/>
  <c r="M63" i="31"/>
  <c r="K62" i="31"/>
  <c r="K61" i="31"/>
  <c r="K60" i="31"/>
  <c r="M60" i="31"/>
  <c r="K59" i="31"/>
  <c r="M59" i="31"/>
  <c r="K58" i="31"/>
  <c r="K57" i="31"/>
  <c r="K56" i="31"/>
  <c r="M56" i="31"/>
  <c r="K55" i="31"/>
  <c r="M55" i="31"/>
  <c r="K54" i="31"/>
  <c r="K53" i="31"/>
  <c r="K52" i="31"/>
  <c r="M52" i="31"/>
  <c r="K51" i="31"/>
  <c r="M51" i="31"/>
  <c r="K50" i="31"/>
  <c r="K49" i="31"/>
  <c r="K48" i="31"/>
  <c r="M48" i="31"/>
  <c r="K47" i="31"/>
  <c r="M47" i="31"/>
  <c r="K46" i="31"/>
  <c r="K45" i="31"/>
  <c r="K44" i="31"/>
  <c r="M44" i="31"/>
  <c r="K43" i="31"/>
  <c r="M43" i="31"/>
  <c r="K42" i="31"/>
  <c r="K41" i="31"/>
  <c r="K40" i="31"/>
  <c r="M40" i="31"/>
  <c r="K39" i="31"/>
  <c r="M39" i="31"/>
  <c r="K38" i="31"/>
  <c r="K37" i="31"/>
  <c r="K36" i="31"/>
  <c r="M36" i="31"/>
  <c r="K35" i="31"/>
  <c r="M35" i="31"/>
  <c r="K34" i="31"/>
  <c r="K33" i="31"/>
  <c r="K32" i="31"/>
  <c r="M32" i="31"/>
  <c r="K31" i="31"/>
  <c r="M31" i="31"/>
  <c r="K30" i="31"/>
  <c r="K29" i="31"/>
  <c r="K28" i="31"/>
  <c r="M28" i="31"/>
  <c r="K27" i="31"/>
  <c r="M27" i="31"/>
  <c r="K26" i="31"/>
  <c r="K25" i="31"/>
  <c r="K24" i="31"/>
  <c r="M24" i="31"/>
  <c r="K23" i="31"/>
  <c r="M23" i="31"/>
  <c r="K22" i="31"/>
  <c r="K21" i="31"/>
  <c r="K20" i="31"/>
  <c r="M20" i="31"/>
  <c r="K19" i="31"/>
  <c r="M19" i="31"/>
  <c r="K18" i="31"/>
  <c r="K17" i="31"/>
  <c r="K16" i="31"/>
  <c r="M16" i="31"/>
  <c r="K15" i="31"/>
  <c r="M15" i="31"/>
  <c r="K14" i="31"/>
  <c r="K13" i="31"/>
  <c r="K12" i="31"/>
  <c r="M12" i="31"/>
  <c r="K11" i="31"/>
  <c r="M11" i="31"/>
  <c r="K10" i="31"/>
  <c r="K9" i="31"/>
  <c r="A81" i="30"/>
  <c r="J517" i="29"/>
  <c r="I517" i="29"/>
  <c r="H517" i="29"/>
  <c r="G517" i="29"/>
  <c r="F517" i="29"/>
  <c r="K498" i="29"/>
  <c r="K497" i="29"/>
  <c r="K496" i="29"/>
  <c r="K495" i="29"/>
  <c r="M495" i="29"/>
  <c r="K490" i="29"/>
  <c r="K489" i="29"/>
  <c r="K488" i="29"/>
  <c r="K487" i="29"/>
  <c r="M487" i="29"/>
  <c r="K486" i="29"/>
  <c r="K485" i="29"/>
  <c r="K484" i="29"/>
  <c r="K483" i="29"/>
  <c r="M483" i="29"/>
  <c r="K482" i="29"/>
  <c r="K481" i="29"/>
  <c r="K480" i="29"/>
  <c r="K479" i="29"/>
  <c r="M479" i="29"/>
  <c r="K478" i="29"/>
  <c r="K477" i="29"/>
  <c r="K476" i="29"/>
  <c r="K475" i="29"/>
  <c r="M475" i="29"/>
  <c r="K474" i="29"/>
  <c r="K473" i="29"/>
  <c r="K472" i="29"/>
  <c r="K471" i="29"/>
  <c r="M471" i="29"/>
  <c r="K470" i="29"/>
  <c r="K469" i="29"/>
  <c r="K468" i="29"/>
  <c r="K467" i="29"/>
  <c r="M467" i="29"/>
  <c r="K466" i="29"/>
  <c r="K465" i="29"/>
  <c r="K464" i="29"/>
  <c r="K463" i="29"/>
  <c r="M463" i="29"/>
  <c r="K462" i="29"/>
  <c r="K461" i="29"/>
  <c r="K460" i="29"/>
  <c r="K459" i="29"/>
  <c r="M459" i="29"/>
  <c r="K458" i="29"/>
  <c r="K457" i="29"/>
  <c r="K456" i="29"/>
  <c r="K455" i="29"/>
  <c r="M455" i="29"/>
  <c r="K454" i="29"/>
  <c r="K453" i="29"/>
  <c r="K452" i="29"/>
  <c r="K451" i="29"/>
  <c r="M451" i="29"/>
  <c r="K450" i="29"/>
  <c r="K449" i="29"/>
  <c r="K448" i="29"/>
  <c r="K447" i="29"/>
  <c r="M447" i="29"/>
  <c r="K446" i="29"/>
  <c r="K445" i="29"/>
  <c r="K444" i="29"/>
  <c r="K443" i="29"/>
  <c r="M443" i="29"/>
  <c r="K442" i="29"/>
  <c r="K441" i="29"/>
  <c r="K440" i="29"/>
  <c r="K439" i="29"/>
  <c r="M439" i="29"/>
  <c r="K438" i="29"/>
  <c r="K437" i="29"/>
  <c r="K436" i="29"/>
  <c r="K435" i="29"/>
  <c r="M435" i="29"/>
  <c r="K434" i="29"/>
  <c r="K433" i="29"/>
  <c r="K432" i="29"/>
  <c r="K431" i="29"/>
  <c r="M431" i="29"/>
  <c r="K430" i="29"/>
  <c r="K429" i="29"/>
  <c r="K428" i="29"/>
  <c r="K427" i="29"/>
  <c r="M427" i="29"/>
  <c r="K426" i="29"/>
  <c r="K425" i="29"/>
  <c r="K424" i="29"/>
  <c r="K423" i="29"/>
  <c r="M423" i="29"/>
  <c r="K422" i="29"/>
  <c r="K421" i="29"/>
  <c r="K420" i="29"/>
  <c r="K419" i="29"/>
  <c r="M419" i="29"/>
  <c r="K418" i="29"/>
  <c r="K417" i="29"/>
  <c r="K416" i="29"/>
  <c r="K415" i="29"/>
  <c r="M415" i="29"/>
  <c r="K414" i="29"/>
  <c r="K413" i="29"/>
  <c r="K412" i="29"/>
  <c r="K411" i="29"/>
  <c r="M411" i="29"/>
  <c r="K410" i="29"/>
  <c r="K409" i="29"/>
  <c r="K408" i="29"/>
  <c r="K407" i="29"/>
  <c r="M407" i="29"/>
  <c r="K406" i="29"/>
  <c r="K405" i="29"/>
  <c r="K404" i="29"/>
  <c r="K403" i="29"/>
  <c r="M403" i="29"/>
  <c r="K402" i="29"/>
  <c r="K401" i="29"/>
  <c r="K400" i="29"/>
  <c r="K399" i="29"/>
  <c r="M399" i="29"/>
  <c r="K398" i="29"/>
  <c r="K397" i="29"/>
  <c r="K396" i="29"/>
  <c r="K395" i="29"/>
  <c r="M395" i="29"/>
  <c r="K394" i="29"/>
  <c r="K393" i="29"/>
  <c r="K392" i="29"/>
  <c r="K391" i="29"/>
  <c r="M391" i="29"/>
  <c r="K390" i="29"/>
  <c r="K389" i="29"/>
  <c r="K388" i="29"/>
  <c r="K387" i="29"/>
  <c r="M387" i="29"/>
  <c r="K386" i="29"/>
  <c r="K385" i="29"/>
  <c r="K384" i="29"/>
  <c r="K383" i="29"/>
  <c r="M383" i="29"/>
  <c r="K382" i="29"/>
  <c r="K381" i="29"/>
  <c r="K380" i="29"/>
  <c r="K379" i="29"/>
  <c r="M379" i="29"/>
  <c r="K378" i="29"/>
  <c r="K377" i="29"/>
  <c r="K376" i="29"/>
  <c r="K375" i="29"/>
  <c r="M375" i="29"/>
  <c r="K374" i="29"/>
  <c r="K373" i="29"/>
  <c r="K372" i="29"/>
  <c r="K371" i="29"/>
  <c r="M371" i="29"/>
  <c r="K370" i="29"/>
  <c r="K369" i="29"/>
  <c r="K368" i="29"/>
  <c r="K367" i="29"/>
  <c r="M367" i="29"/>
  <c r="K366" i="29"/>
  <c r="K365" i="29"/>
  <c r="K364" i="29"/>
  <c r="K363" i="29"/>
  <c r="M363" i="29"/>
  <c r="K362" i="29"/>
  <c r="K361" i="29"/>
  <c r="K360" i="29"/>
  <c r="K359" i="29"/>
  <c r="M359" i="29"/>
  <c r="K358" i="29"/>
  <c r="K357" i="29"/>
  <c r="K356" i="29"/>
  <c r="K355" i="29"/>
  <c r="M355" i="29"/>
  <c r="K354" i="29"/>
  <c r="K353" i="29"/>
  <c r="K352" i="29"/>
  <c r="K351" i="29"/>
  <c r="M351" i="29"/>
  <c r="K350" i="29"/>
  <c r="K349" i="29"/>
  <c r="K348" i="29"/>
  <c r="K347" i="29"/>
  <c r="M347" i="29"/>
  <c r="K346" i="29"/>
  <c r="K345" i="29"/>
  <c r="K344" i="29"/>
  <c r="K343" i="29"/>
  <c r="M343" i="29"/>
  <c r="K342" i="29"/>
  <c r="K341" i="29"/>
  <c r="K340" i="29"/>
  <c r="K339" i="29"/>
  <c r="M339" i="29"/>
  <c r="K338" i="29"/>
  <c r="K337" i="29"/>
  <c r="K336" i="29"/>
  <c r="K335" i="29"/>
  <c r="M335" i="29"/>
  <c r="K334" i="29"/>
  <c r="K333" i="29"/>
  <c r="K332" i="29"/>
  <c r="K331" i="29"/>
  <c r="M331" i="29"/>
  <c r="K330" i="29"/>
  <c r="K329" i="29"/>
  <c r="K328" i="29"/>
  <c r="K327" i="29"/>
  <c r="M327" i="29"/>
  <c r="K326" i="29"/>
  <c r="K325" i="29"/>
  <c r="K324" i="29"/>
  <c r="K323" i="29"/>
  <c r="M323" i="29"/>
  <c r="K322" i="29"/>
  <c r="K321" i="29"/>
  <c r="K320" i="29"/>
  <c r="K319" i="29"/>
  <c r="M319" i="29"/>
  <c r="K318" i="29"/>
  <c r="K317" i="29"/>
  <c r="K316" i="29"/>
  <c r="K315" i="29"/>
  <c r="M315" i="29"/>
  <c r="K314" i="29"/>
  <c r="K313" i="29"/>
  <c r="K312" i="29"/>
  <c r="K311" i="29"/>
  <c r="M311" i="29"/>
  <c r="K310" i="29"/>
  <c r="K309" i="29"/>
  <c r="K308" i="29"/>
  <c r="K307" i="29"/>
  <c r="M307" i="29"/>
  <c r="K306" i="29"/>
  <c r="K305" i="29"/>
  <c r="K304" i="29"/>
  <c r="K303" i="29"/>
  <c r="M303" i="29"/>
  <c r="K302" i="29"/>
  <c r="K301" i="29"/>
  <c r="K300" i="29"/>
  <c r="K299" i="29"/>
  <c r="M299" i="29"/>
  <c r="K298" i="29"/>
  <c r="K297" i="29"/>
  <c r="K296" i="29"/>
  <c r="K295" i="29"/>
  <c r="M295" i="29"/>
  <c r="K294" i="29"/>
  <c r="K293" i="29"/>
  <c r="K292" i="29"/>
  <c r="K291" i="29"/>
  <c r="M291" i="29"/>
  <c r="K290" i="29"/>
  <c r="K289" i="29"/>
  <c r="K288" i="29"/>
  <c r="K287" i="29"/>
  <c r="M287" i="29"/>
  <c r="K286" i="29"/>
  <c r="K285" i="29"/>
  <c r="K284" i="29"/>
  <c r="K283" i="29"/>
  <c r="M283" i="29"/>
  <c r="K282" i="29"/>
  <c r="K281" i="29"/>
  <c r="K280" i="29"/>
  <c r="K279" i="29"/>
  <c r="M279" i="29"/>
  <c r="K278" i="29"/>
  <c r="K277" i="29"/>
  <c r="K276" i="29"/>
  <c r="K275" i="29"/>
  <c r="M275" i="29"/>
  <c r="K274" i="29"/>
  <c r="K273" i="29"/>
  <c r="K272" i="29"/>
  <c r="K271" i="29"/>
  <c r="M271" i="29"/>
  <c r="K270" i="29"/>
  <c r="K269" i="29"/>
  <c r="K268" i="29"/>
  <c r="K267" i="29"/>
  <c r="M267" i="29"/>
  <c r="K266" i="29"/>
  <c r="K265" i="29"/>
  <c r="K264" i="29"/>
  <c r="K263" i="29"/>
  <c r="M263" i="29"/>
  <c r="K262" i="29"/>
  <c r="K261" i="29"/>
  <c r="K260" i="29"/>
  <c r="K259" i="29"/>
  <c r="M259" i="29"/>
  <c r="K258" i="29"/>
  <c r="K257" i="29"/>
  <c r="K256" i="29"/>
  <c r="K255" i="29"/>
  <c r="M255" i="29"/>
  <c r="K254" i="29"/>
  <c r="K253" i="29"/>
  <c r="K252" i="29"/>
  <c r="K251" i="29"/>
  <c r="M251" i="29"/>
  <c r="K250" i="29"/>
  <c r="K249" i="29"/>
  <c r="K248" i="29"/>
  <c r="K247" i="29"/>
  <c r="M247" i="29"/>
  <c r="K246" i="29"/>
  <c r="K245" i="29"/>
  <c r="K244" i="29"/>
  <c r="K243" i="29"/>
  <c r="M243" i="29"/>
  <c r="K242" i="29"/>
  <c r="K241" i="29"/>
  <c r="K240" i="29"/>
  <c r="K239" i="29"/>
  <c r="M239" i="29"/>
  <c r="K238" i="29"/>
  <c r="K237" i="29"/>
  <c r="K236" i="29"/>
  <c r="K235" i="29"/>
  <c r="M235" i="29"/>
  <c r="K234" i="29"/>
  <c r="K233" i="29"/>
  <c r="K232" i="29"/>
  <c r="K231" i="29"/>
  <c r="M231" i="29"/>
  <c r="K230" i="29"/>
  <c r="K229" i="29"/>
  <c r="K228" i="29"/>
  <c r="K227" i="29"/>
  <c r="M227" i="29"/>
  <c r="K226" i="29"/>
  <c r="K225" i="29"/>
  <c r="K224" i="29"/>
  <c r="K223" i="29"/>
  <c r="M223" i="29"/>
  <c r="K222" i="29"/>
  <c r="K221" i="29"/>
  <c r="K220" i="29"/>
  <c r="K219" i="29"/>
  <c r="M219" i="29"/>
  <c r="K218" i="29"/>
  <c r="K217" i="29"/>
  <c r="K216" i="29"/>
  <c r="K215" i="29"/>
  <c r="M215" i="29"/>
  <c r="K214" i="29"/>
  <c r="K213" i="29"/>
  <c r="K212" i="29"/>
  <c r="K211" i="29"/>
  <c r="M211" i="29"/>
  <c r="K210" i="29"/>
  <c r="K209" i="29"/>
  <c r="K208" i="29"/>
  <c r="K207" i="29"/>
  <c r="M207" i="29"/>
  <c r="K206" i="29"/>
  <c r="K205" i="29"/>
  <c r="K204" i="29"/>
  <c r="K203" i="29"/>
  <c r="M203" i="29"/>
  <c r="K202" i="29"/>
  <c r="K201" i="29"/>
  <c r="K200" i="29"/>
  <c r="K199" i="29"/>
  <c r="M199" i="29"/>
  <c r="K198" i="29"/>
  <c r="K197" i="29"/>
  <c r="K196" i="29"/>
  <c r="K195" i="29"/>
  <c r="M195" i="29"/>
  <c r="K194" i="29"/>
  <c r="K193" i="29"/>
  <c r="K192" i="29"/>
  <c r="K191" i="29"/>
  <c r="M191" i="29"/>
  <c r="K190" i="29"/>
  <c r="K189" i="29"/>
  <c r="K188" i="29"/>
  <c r="K187" i="29"/>
  <c r="M187" i="29"/>
  <c r="K186" i="29"/>
  <c r="K185" i="29"/>
  <c r="K184" i="29"/>
  <c r="K183" i="29"/>
  <c r="M183" i="29"/>
  <c r="K182" i="29"/>
  <c r="K181" i="29"/>
  <c r="K180" i="29"/>
  <c r="K179" i="29"/>
  <c r="M179" i="29"/>
  <c r="K178" i="29"/>
  <c r="K177" i="29"/>
  <c r="K176" i="29"/>
  <c r="K175" i="29"/>
  <c r="M175" i="29"/>
  <c r="K174" i="29"/>
  <c r="K173" i="29"/>
  <c r="K172" i="29"/>
  <c r="K171" i="29"/>
  <c r="M171" i="29"/>
  <c r="K170" i="29"/>
  <c r="K169" i="29"/>
  <c r="K168" i="29"/>
  <c r="K167" i="29"/>
  <c r="M167" i="29"/>
  <c r="K166" i="29"/>
  <c r="K165" i="29"/>
  <c r="K164" i="29"/>
  <c r="K163" i="29"/>
  <c r="M163" i="29"/>
  <c r="K162" i="29"/>
  <c r="K161" i="29"/>
  <c r="K160" i="29"/>
  <c r="K159" i="29"/>
  <c r="M159" i="29"/>
  <c r="K158" i="29"/>
  <c r="K157" i="29"/>
  <c r="K156" i="29"/>
  <c r="K155" i="29"/>
  <c r="M155" i="29"/>
  <c r="K154" i="29"/>
  <c r="K153" i="29"/>
  <c r="K152" i="29"/>
  <c r="K151" i="29"/>
  <c r="M151" i="29"/>
  <c r="K150" i="29"/>
  <c r="K149" i="29"/>
  <c r="K148" i="29"/>
  <c r="K147" i="29"/>
  <c r="M147" i="29"/>
  <c r="K146" i="29"/>
  <c r="K145" i="29"/>
  <c r="K144" i="29"/>
  <c r="K143" i="29"/>
  <c r="M143" i="29"/>
  <c r="K142" i="29"/>
  <c r="K141" i="29"/>
  <c r="K140" i="29"/>
  <c r="K139" i="29"/>
  <c r="M139" i="29"/>
  <c r="K138" i="29"/>
  <c r="K137" i="29"/>
  <c r="K136" i="29"/>
  <c r="K135" i="29"/>
  <c r="M135" i="29"/>
  <c r="K134" i="29"/>
  <c r="K133" i="29"/>
  <c r="K132" i="29"/>
  <c r="K131" i="29"/>
  <c r="M131" i="29"/>
  <c r="K130" i="29"/>
  <c r="K129" i="29"/>
  <c r="K128" i="29"/>
  <c r="K127" i="29"/>
  <c r="M127" i="29"/>
  <c r="K126" i="29"/>
  <c r="K125" i="29"/>
  <c r="K124" i="29"/>
  <c r="K123" i="29"/>
  <c r="M123" i="29"/>
  <c r="K122" i="29"/>
  <c r="K121" i="29"/>
  <c r="K120" i="29"/>
  <c r="K119" i="29"/>
  <c r="M119" i="29"/>
  <c r="K118" i="29"/>
  <c r="K117" i="29"/>
  <c r="K116" i="29"/>
  <c r="K115" i="29"/>
  <c r="M115" i="29"/>
  <c r="K114" i="29"/>
  <c r="K113" i="29"/>
  <c r="K112" i="29"/>
  <c r="K111" i="29"/>
  <c r="M111" i="29"/>
  <c r="K110" i="29"/>
  <c r="K109" i="29"/>
  <c r="K108" i="29"/>
  <c r="K107" i="29"/>
  <c r="M107" i="29"/>
  <c r="K106" i="29"/>
  <c r="K105" i="29"/>
  <c r="K104" i="29"/>
  <c r="K103" i="29"/>
  <c r="M103" i="29"/>
  <c r="K102" i="29"/>
  <c r="K101" i="29"/>
  <c r="K100" i="29"/>
  <c r="K99" i="29"/>
  <c r="M99" i="29"/>
  <c r="K98" i="29"/>
  <c r="K97" i="29"/>
  <c r="K96" i="29"/>
  <c r="K95" i="29"/>
  <c r="M95" i="29"/>
  <c r="K94" i="29"/>
  <c r="K93" i="29"/>
  <c r="K92" i="29"/>
  <c r="K91" i="29"/>
  <c r="M91" i="29"/>
  <c r="K90" i="29"/>
  <c r="K89" i="29"/>
  <c r="K88" i="29"/>
  <c r="K87" i="29"/>
  <c r="M87" i="29"/>
  <c r="K86" i="29"/>
  <c r="K85" i="29"/>
  <c r="K84" i="29"/>
  <c r="K83" i="29"/>
  <c r="M83" i="29"/>
  <c r="K82" i="29"/>
  <c r="K81" i="29"/>
  <c r="K80" i="29"/>
  <c r="K79" i="29"/>
  <c r="M79" i="29"/>
  <c r="K78" i="29"/>
  <c r="K77" i="29"/>
  <c r="K76" i="29"/>
  <c r="K75" i="29"/>
  <c r="M75" i="29"/>
  <c r="K74" i="29"/>
  <c r="K73" i="29"/>
  <c r="K72" i="29"/>
  <c r="K71" i="29"/>
  <c r="M71" i="29"/>
  <c r="K70" i="29"/>
  <c r="K69" i="29"/>
  <c r="K68" i="29"/>
  <c r="K67" i="29"/>
  <c r="M67" i="29"/>
  <c r="K66" i="29"/>
  <c r="K65" i="29"/>
  <c r="K64" i="29"/>
  <c r="K63" i="29"/>
  <c r="M63" i="29"/>
  <c r="K62" i="29"/>
  <c r="K61" i="29"/>
  <c r="K60" i="29"/>
  <c r="K59" i="29"/>
  <c r="M59" i="29"/>
  <c r="K58" i="29"/>
  <c r="K57" i="29"/>
  <c r="K56" i="29"/>
  <c r="K55" i="29"/>
  <c r="M55" i="29"/>
  <c r="K54" i="29"/>
  <c r="K53" i="29"/>
  <c r="K52" i="29"/>
  <c r="K51" i="29"/>
  <c r="M51" i="29"/>
  <c r="K50" i="29"/>
  <c r="K49" i="29"/>
  <c r="K48" i="29"/>
  <c r="K47" i="29"/>
  <c r="M47" i="29"/>
  <c r="K46" i="29"/>
  <c r="K45" i="29"/>
  <c r="K44" i="29"/>
  <c r="K43" i="29"/>
  <c r="M43" i="29"/>
  <c r="K42" i="29"/>
  <c r="K41" i="29"/>
  <c r="K40" i="29"/>
  <c r="K39" i="29"/>
  <c r="M39" i="29"/>
  <c r="K38" i="29"/>
  <c r="K37" i="29"/>
  <c r="K36" i="29"/>
  <c r="K35" i="29"/>
  <c r="M35" i="29"/>
  <c r="K34" i="29"/>
  <c r="K33" i="29"/>
  <c r="K32" i="29"/>
  <c r="K31" i="29"/>
  <c r="M31" i="29"/>
  <c r="K30" i="29"/>
  <c r="K29" i="29"/>
  <c r="K28" i="29"/>
  <c r="K27" i="29"/>
  <c r="M27" i="29"/>
  <c r="K26" i="29"/>
  <c r="K25" i="29"/>
  <c r="K24" i="29"/>
  <c r="K23" i="29"/>
  <c r="M23" i="29"/>
  <c r="K22" i="29"/>
  <c r="K21" i="29"/>
  <c r="K20" i="29"/>
  <c r="K19" i="29"/>
  <c r="M19" i="29"/>
  <c r="K18" i="29"/>
  <c r="K17" i="29"/>
  <c r="K16" i="29"/>
  <c r="K15" i="29"/>
  <c r="M15" i="29"/>
  <c r="K14" i="29"/>
  <c r="K13" i="29"/>
  <c r="K12" i="29"/>
  <c r="K11" i="29"/>
  <c r="M11" i="29"/>
  <c r="K10" i="29"/>
  <c r="K9" i="29"/>
  <c r="A81" i="28"/>
  <c r="J517" i="27"/>
  <c r="I517" i="27"/>
  <c r="F517" i="27"/>
  <c r="G517" i="27"/>
  <c r="H517" i="27"/>
  <c r="K495" i="27"/>
  <c r="K494" i="27"/>
  <c r="M494" i="27" s="1"/>
  <c r="K489" i="27"/>
  <c r="K488" i="27"/>
  <c r="M488" i="27" s="1"/>
  <c r="K487" i="27"/>
  <c r="K486" i="27"/>
  <c r="M486" i="27" s="1"/>
  <c r="K485" i="27"/>
  <c r="M485" i="27" s="1"/>
  <c r="K484" i="27"/>
  <c r="M484" i="27" s="1"/>
  <c r="K483" i="27"/>
  <c r="K482" i="27"/>
  <c r="M482" i="27" s="1"/>
  <c r="K481" i="27"/>
  <c r="K480" i="27"/>
  <c r="M480" i="27" s="1"/>
  <c r="K479" i="27"/>
  <c r="K478" i="27"/>
  <c r="M478" i="27" s="1"/>
  <c r="K477" i="27"/>
  <c r="M477" i="27" s="1"/>
  <c r="K476" i="27"/>
  <c r="M476" i="27" s="1"/>
  <c r="K475" i="27"/>
  <c r="K474" i="27"/>
  <c r="M474" i="27" s="1"/>
  <c r="K473" i="27"/>
  <c r="M473" i="27" s="1"/>
  <c r="K472" i="27"/>
  <c r="M472" i="27" s="1"/>
  <c r="K471" i="27"/>
  <c r="K470" i="27"/>
  <c r="M470" i="27" s="1"/>
  <c r="K469" i="27"/>
  <c r="M469" i="27" s="1"/>
  <c r="K468" i="27"/>
  <c r="M468" i="27" s="1"/>
  <c r="K467" i="27"/>
  <c r="K466" i="27"/>
  <c r="M466" i="27" s="1"/>
  <c r="K465" i="27"/>
  <c r="K464" i="27"/>
  <c r="M464" i="27" s="1"/>
  <c r="K463" i="27"/>
  <c r="K462" i="27"/>
  <c r="M462" i="27" s="1"/>
  <c r="K461" i="27"/>
  <c r="M461" i="27" s="1"/>
  <c r="K460" i="27"/>
  <c r="M460" i="27" s="1"/>
  <c r="K459" i="27"/>
  <c r="K458" i="27"/>
  <c r="M458" i="27" s="1"/>
  <c r="K457" i="27"/>
  <c r="K456" i="27"/>
  <c r="M456" i="27" s="1"/>
  <c r="K455" i="27"/>
  <c r="K454" i="27"/>
  <c r="M454" i="27" s="1"/>
  <c r="K453" i="27"/>
  <c r="M453" i="27" s="1"/>
  <c r="K452" i="27"/>
  <c r="M452" i="27" s="1"/>
  <c r="K451" i="27"/>
  <c r="K450" i="27"/>
  <c r="M450" i="27" s="1"/>
  <c r="K449" i="27"/>
  <c r="K448" i="27"/>
  <c r="M448" i="27" s="1"/>
  <c r="K447" i="27"/>
  <c r="K446" i="27"/>
  <c r="M446" i="27" s="1"/>
  <c r="K445" i="27"/>
  <c r="M445" i="27" s="1"/>
  <c r="K444" i="27"/>
  <c r="M444" i="27" s="1"/>
  <c r="K443" i="27"/>
  <c r="K442" i="27"/>
  <c r="M442" i="27" s="1"/>
  <c r="K441" i="27"/>
  <c r="M441" i="27" s="1"/>
  <c r="K440" i="27"/>
  <c r="M440" i="27" s="1"/>
  <c r="K439" i="27"/>
  <c r="K438" i="27"/>
  <c r="M438" i="27" s="1"/>
  <c r="K437" i="27"/>
  <c r="M437" i="27" s="1"/>
  <c r="K436" i="27"/>
  <c r="M436" i="27" s="1"/>
  <c r="K435" i="27"/>
  <c r="K434" i="27"/>
  <c r="M434" i="27" s="1"/>
  <c r="K433" i="27"/>
  <c r="K432" i="27"/>
  <c r="M432" i="27" s="1"/>
  <c r="K431" i="27"/>
  <c r="K430" i="27"/>
  <c r="M430" i="27" s="1"/>
  <c r="K429" i="27"/>
  <c r="M429" i="27" s="1"/>
  <c r="K428" i="27"/>
  <c r="M428" i="27" s="1"/>
  <c r="K427" i="27"/>
  <c r="K426" i="27"/>
  <c r="M426" i="27" s="1"/>
  <c r="K425" i="27"/>
  <c r="K424" i="27"/>
  <c r="M424" i="27" s="1"/>
  <c r="K423" i="27"/>
  <c r="K422" i="27"/>
  <c r="M422" i="27" s="1"/>
  <c r="K421" i="27"/>
  <c r="M421" i="27" s="1"/>
  <c r="K420" i="27"/>
  <c r="M420" i="27" s="1"/>
  <c r="K419" i="27"/>
  <c r="K418" i="27"/>
  <c r="M418" i="27" s="1"/>
  <c r="K417" i="27"/>
  <c r="K416" i="27"/>
  <c r="M416" i="27" s="1"/>
  <c r="K415" i="27"/>
  <c r="K414" i="27"/>
  <c r="M414" i="27" s="1"/>
  <c r="K413" i="27"/>
  <c r="M413" i="27" s="1"/>
  <c r="K412" i="27"/>
  <c r="M412" i="27" s="1"/>
  <c r="K411" i="27"/>
  <c r="K410" i="27"/>
  <c r="M410" i="27" s="1"/>
  <c r="K409" i="27"/>
  <c r="M409" i="27" s="1"/>
  <c r="K408" i="27"/>
  <c r="M408" i="27" s="1"/>
  <c r="K407" i="27"/>
  <c r="K406" i="27"/>
  <c r="M406" i="27" s="1"/>
  <c r="K405" i="27"/>
  <c r="M405" i="27" s="1"/>
  <c r="K404" i="27"/>
  <c r="M404" i="27" s="1"/>
  <c r="K403" i="27"/>
  <c r="K402" i="27"/>
  <c r="M402" i="27" s="1"/>
  <c r="K401" i="27"/>
  <c r="K400" i="27"/>
  <c r="M400" i="27" s="1"/>
  <c r="K399" i="27"/>
  <c r="K398" i="27"/>
  <c r="M398" i="27" s="1"/>
  <c r="K397" i="27"/>
  <c r="M397" i="27" s="1"/>
  <c r="K396" i="27"/>
  <c r="M396" i="27" s="1"/>
  <c r="K395" i="27"/>
  <c r="K394" i="27"/>
  <c r="M394" i="27" s="1"/>
  <c r="K393" i="27"/>
  <c r="K392" i="27"/>
  <c r="M392" i="27" s="1"/>
  <c r="K391" i="27"/>
  <c r="K390" i="27"/>
  <c r="M390" i="27" s="1"/>
  <c r="K389" i="27"/>
  <c r="M389" i="27" s="1"/>
  <c r="K388" i="27"/>
  <c r="M388" i="27" s="1"/>
  <c r="K387" i="27"/>
  <c r="K386" i="27"/>
  <c r="M386" i="27" s="1"/>
  <c r="K385" i="27"/>
  <c r="K384" i="27"/>
  <c r="M384" i="27" s="1"/>
  <c r="K383" i="27"/>
  <c r="K382" i="27"/>
  <c r="M382" i="27" s="1"/>
  <c r="K381" i="27"/>
  <c r="M381" i="27" s="1"/>
  <c r="K380" i="27"/>
  <c r="M380" i="27" s="1"/>
  <c r="K379" i="27"/>
  <c r="K378" i="27"/>
  <c r="M378" i="27" s="1"/>
  <c r="K377" i="27"/>
  <c r="M377" i="27" s="1"/>
  <c r="K376" i="27"/>
  <c r="M376" i="27" s="1"/>
  <c r="K375" i="27"/>
  <c r="K374" i="27"/>
  <c r="M374" i="27" s="1"/>
  <c r="K373" i="27"/>
  <c r="M373" i="27" s="1"/>
  <c r="K372" i="27"/>
  <c r="M372" i="27" s="1"/>
  <c r="K371" i="27"/>
  <c r="K370" i="27"/>
  <c r="M370" i="27" s="1"/>
  <c r="K369" i="27"/>
  <c r="K368" i="27"/>
  <c r="M368" i="27" s="1"/>
  <c r="K367" i="27"/>
  <c r="K366" i="27"/>
  <c r="M366" i="27" s="1"/>
  <c r="K365" i="27"/>
  <c r="M365" i="27" s="1"/>
  <c r="K364" i="27"/>
  <c r="M364" i="27" s="1"/>
  <c r="K363" i="27"/>
  <c r="K362" i="27"/>
  <c r="M362" i="27" s="1"/>
  <c r="K361" i="27"/>
  <c r="K360" i="27"/>
  <c r="M360" i="27" s="1"/>
  <c r="K359" i="27"/>
  <c r="K358" i="27"/>
  <c r="M358" i="27" s="1"/>
  <c r="K357" i="27"/>
  <c r="M357" i="27" s="1"/>
  <c r="K356" i="27"/>
  <c r="M356" i="27" s="1"/>
  <c r="K355" i="27"/>
  <c r="K354" i="27"/>
  <c r="M354" i="27" s="1"/>
  <c r="K353" i="27"/>
  <c r="K352" i="27"/>
  <c r="M352" i="27" s="1"/>
  <c r="K351" i="27"/>
  <c r="K350" i="27"/>
  <c r="M350" i="27" s="1"/>
  <c r="K349" i="27"/>
  <c r="M349" i="27" s="1"/>
  <c r="K348" i="27"/>
  <c r="M348" i="27" s="1"/>
  <c r="K347" i="27"/>
  <c r="K346" i="27"/>
  <c r="M346" i="27" s="1"/>
  <c r="K345" i="27"/>
  <c r="M345" i="27" s="1"/>
  <c r="K344" i="27"/>
  <c r="M344" i="27" s="1"/>
  <c r="K343" i="27"/>
  <c r="K342" i="27"/>
  <c r="M342" i="27" s="1"/>
  <c r="K341" i="27"/>
  <c r="M341" i="27" s="1"/>
  <c r="K340" i="27"/>
  <c r="M340" i="27" s="1"/>
  <c r="K339" i="27"/>
  <c r="K338" i="27"/>
  <c r="M338" i="27" s="1"/>
  <c r="K337" i="27"/>
  <c r="K336" i="27"/>
  <c r="M336" i="27" s="1"/>
  <c r="K335" i="27"/>
  <c r="K334" i="27"/>
  <c r="M334" i="27" s="1"/>
  <c r="K333" i="27"/>
  <c r="M333" i="27" s="1"/>
  <c r="K332" i="27"/>
  <c r="M332" i="27" s="1"/>
  <c r="K331" i="27"/>
  <c r="K330" i="27"/>
  <c r="M330" i="27" s="1"/>
  <c r="K329" i="27"/>
  <c r="K328" i="27"/>
  <c r="M328" i="27" s="1"/>
  <c r="K327" i="27"/>
  <c r="K326" i="27"/>
  <c r="M326" i="27" s="1"/>
  <c r="K325" i="27"/>
  <c r="M325" i="27" s="1"/>
  <c r="K324" i="27"/>
  <c r="M324" i="27" s="1"/>
  <c r="K323" i="27"/>
  <c r="K322" i="27"/>
  <c r="M322" i="27" s="1"/>
  <c r="K321" i="27"/>
  <c r="K320" i="27"/>
  <c r="M320" i="27" s="1"/>
  <c r="K319" i="27"/>
  <c r="K318" i="27"/>
  <c r="M318" i="27" s="1"/>
  <c r="K317" i="27"/>
  <c r="M317" i="27" s="1"/>
  <c r="K316" i="27"/>
  <c r="M316" i="27" s="1"/>
  <c r="K315" i="27"/>
  <c r="K314" i="27"/>
  <c r="M314" i="27" s="1"/>
  <c r="K313" i="27"/>
  <c r="M313" i="27" s="1"/>
  <c r="K312" i="27"/>
  <c r="M312" i="27" s="1"/>
  <c r="K311" i="27"/>
  <c r="K310" i="27"/>
  <c r="M310" i="27" s="1"/>
  <c r="K309" i="27"/>
  <c r="M309" i="27" s="1"/>
  <c r="K308" i="27"/>
  <c r="M308" i="27" s="1"/>
  <c r="K307" i="27"/>
  <c r="K306" i="27"/>
  <c r="M306" i="27" s="1"/>
  <c r="K305" i="27"/>
  <c r="K304" i="27"/>
  <c r="M304" i="27" s="1"/>
  <c r="K303" i="27"/>
  <c r="K302" i="27"/>
  <c r="M302" i="27" s="1"/>
  <c r="K301" i="27"/>
  <c r="M301" i="27" s="1"/>
  <c r="K300" i="27"/>
  <c r="M300" i="27" s="1"/>
  <c r="K299" i="27"/>
  <c r="K298" i="27"/>
  <c r="M298" i="27" s="1"/>
  <c r="K297" i="27"/>
  <c r="K296" i="27"/>
  <c r="M296" i="27" s="1"/>
  <c r="K295" i="27"/>
  <c r="K294" i="27"/>
  <c r="M294" i="27" s="1"/>
  <c r="K293" i="27"/>
  <c r="M293" i="27" s="1"/>
  <c r="K292" i="27"/>
  <c r="M292" i="27" s="1"/>
  <c r="K291" i="27"/>
  <c r="K290" i="27"/>
  <c r="M290" i="27" s="1"/>
  <c r="K289" i="27"/>
  <c r="K288" i="27"/>
  <c r="M288" i="27" s="1"/>
  <c r="K287" i="27"/>
  <c r="K286" i="27"/>
  <c r="M286" i="27" s="1"/>
  <c r="K285" i="27"/>
  <c r="M285" i="27" s="1"/>
  <c r="K284" i="27"/>
  <c r="M284" i="27" s="1"/>
  <c r="K283" i="27"/>
  <c r="K282" i="27"/>
  <c r="M282" i="27" s="1"/>
  <c r="K281" i="27"/>
  <c r="M281" i="27" s="1"/>
  <c r="K280" i="27"/>
  <c r="M280" i="27" s="1"/>
  <c r="K279" i="27"/>
  <c r="K278" i="27"/>
  <c r="M278" i="27" s="1"/>
  <c r="K277" i="27"/>
  <c r="M277" i="27" s="1"/>
  <c r="K276" i="27"/>
  <c r="M276" i="27" s="1"/>
  <c r="K275" i="27"/>
  <c r="K274" i="27"/>
  <c r="M274" i="27" s="1"/>
  <c r="K273" i="27"/>
  <c r="K272" i="27"/>
  <c r="M272" i="27" s="1"/>
  <c r="K271" i="27"/>
  <c r="K270" i="27"/>
  <c r="M270" i="27" s="1"/>
  <c r="K269" i="27"/>
  <c r="M269" i="27" s="1"/>
  <c r="K268" i="27"/>
  <c r="M268" i="27" s="1"/>
  <c r="K267" i="27"/>
  <c r="K266" i="27"/>
  <c r="M266" i="27" s="1"/>
  <c r="K265" i="27"/>
  <c r="K264" i="27"/>
  <c r="M264" i="27" s="1"/>
  <c r="K263" i="27"/>
  <c r="K262" i="27"/>
  <c r="M262" i="27" s="1"/>
  <c r="K261" i="27"/>
  <c r="M261" i="27" s="1"/>
  <c r="K260" i="27"/>
  <c r="M260" i="27" s="1"/>
  <c r="K259" i="27"/>
  <c r="K258" i="27"/>
  <c r="M258" i="27" s="1"/>
  <c r="K257" i="27"/>
  <c r="K256" i="27"/>
  <c r="M256" i="27" s="1"/>
  <c r="K255" i="27"/>
  <c r="K254" i="27"/>
  <c r="M254" i="27" s="1"/>
  <c r="K253" i="27"/>
  <c r="M253" i="27" s="1"/>
  <c r="K252" i="27"/>
  <c r="M252" i="27" s="1"/>
  <c r="K251" i="27"/>
  <c r="K250" i="27"/>
  <c r="M250" i="27" s="1"/>
  <c r="K249" i="27"/>
  <c r="M249" i="27" s="1"/>
  <c r="K248" i="27"/>
  <c r="M248" i="27" s="1"/>
  <c r="K247" i="27"/>
  <c r="K246" i="27"/>
  <c r="M246" i="27" s="1"/>
  <c r="K245" i="27"/>
  <c r="K244" i="27"/>
  <c r="M244" i="27" s="1"/>
  <c r="K243" i="27"/>
  <c r="K242" i="27"/>
  <c r="M242" i="27" s="1"/>
  <c r="K241" i="27"/>
  <c r="M241" i="27" s="1"/>
  <c r="K240" i="27"/>
  <c r="M240" i="27" s="1"/>
  <c r="K239" i="27"/>
  <c r="K238" i="27"/>
  <c r="M238" i="27" s="1"/>
  <c r="K237" i="27"/>
  <c r="M237" i="27" s="1"/>
  <c r="K236" i="27"/>
  <c r="M236" i="27" s="1"/>
  <c r="K235" i="27"/>
  <c r="K234" i="27"/>
  <c r="M234" i="27" s="1"/>
  <c r="K233" i="27"/>
  <c r="K232" i="27"/>
  <c r="M232" i="27" s="1"/>
  <c r="K231" i="27"/>
  <c r="K230" i="27"/>
  <c r="M230" i="27" s="1"/>
  <c r="K229" i="27"/>
  <c r="M229" i="27" s="1"/>
  <c r="K228" i="27"/>
  <c r="M228" i="27" s="1"/>
  <c r="K227" i="27"/>
  <c r="K226" i="27"/>
  <c r="M226" i="27" s="1"/>
  <c r="K225" i="27"/>
  <c r="K224" i="27"/>
  <c r="M224" i="27" s="1"/>
  <c r="K223" i="27"/>
  <c r="K222" i="27"/>
  <c r="M222" i="27" s="1"/>
  <c r="K221" i="27"/>
  <c r="M221" i="27" s="1"/>
  <c r="K220" i="27"/>
  <c r="M220" i="27" s="1"/>
  <c r="K219" i="27"/>
  <c r="K218" i="27"/>
  <c r="M218" i="27" s="1"/>
  <c r="K217" i="27"/>
  <c r="M217" i="27" s="1"/>
  <c r="K216" i="27"/>
  <c r="M216" i="27" s="1"/>
  <c r="K215" i="27"/>
  <c r="K214" i="27"/>
  <c r="M214" i="27" s="1"/>
  <c r="K213" i="27"/>
  <c r="K212" i="27"/>
  <c r="M212" i="27" s="1"/>
  <c r="K211" i="27"/>
  <c r="K210" i="27"/>
  <c r="M210" i="27" s="1"/>
  <c r="K209" i="27"/>
  <c r="M209" i="27" s="1"/>
  <c r="K208" i="27"/>
  <c r="M208" i="27" s="1"/>
  <c r="K207" i="27"/>
  <c r="K206" i="27"/>
  <c r="M206" i="27" s="1"/>
  <c r="K205" i="27"/>
  <c r="M205" i="27" s="1"/>
  <c r="K204" i="27"/>
  <c r="M204" i="27" s="1"/>
  <c r="K203" i="27"/>
  <c r="K202" i="27"/>
  <c r="M202" i="27" s="1"/>
  <c r="K201" i="27"/>
  <c r="K200" i="27"/>
  <c r="M200" i="27" s="1"/>
  <c r="K199" i="27"/>
  <c r="K198" i="27"/>
  <c r="M198" i="27" s="1"/>
  <c r="K197" i="27"/>
  <c r="M197" i="27" s="1"/>
  <c r="K196" i="27"/>
  <c r="M196" i="27" s="1"/>
  <c r="K195" i="27"/>
  <c r="K194" i="27"/>
  <c r="M194" i="27" s="1"/>
  <c r="K193" i="27"/>
  <c r="K192" i="27"/>
  <c r="M192" i="27" s="1"/>
  <c r="K191" i="27"/>
  <c r="K190" i="27"/>
  <c r="M190" i="27" s="1"/>
  <c r="K189" i="27"/>
  <c r="M189" i="27" s="1"/>
  <c r="K188" i="27"/>
  <c r="M188" i="27" s="1"/>
  <c r="K187" i="27"/>
  <c r="K186" i="27"/>
  <c r="M186" i="27" s="1"/>
  <c r="K185" i="27"/>
  <c r="M185" i="27" s="1"/>
  <c r="K184" i="27"/>
  <c r="M184" i="27" s="1"/>
  <c r="K183" i="27"/>
  <c r="K182" i="27"/>
  <c r="M182" i="27" s="1"/>
  <c r="K181" i="27"/>
  <c r="K180" i="27"/>
  <c r="M180" i="27" s="1"/>
  <c r="K179" i="27"/>
  <c r="K178" i="27"/>
  <c r="M178" i="27" s="1"/>
  <c r="K177" i="27"/>
  <c r="M177" i="27" s="1"/>
  <c r="K176" i="27"/>
  <c r="M176" i="27" s="1"/>
  <c r="K175" i="27"/>
  <c r="K174" i="27"/>
  <c r="M174" i="27" s="1"/>
  <c r="K173" i="27"/>
  <c r="M173" i="27" s="1"/>
  <c r="K172" i="27"/>
  <c r="M172" i="27" s="1"/>
  <c r="K171" i="27"/>
  <c r="K170" i="27"/>
  <c r="M170" i="27" s="1"/>
  <c r="K169" i="27"/>
  <c r="K168" i="27"/>
  <c r="M168" i="27" s="1"/>
  <c r="K167" i="27"/>
  <c r="K166" i="27"/>
  <c r="M166" i="27" s="1"/>
  <c r="K165" i="27"/>
  <c r="M165" i="27" s="1"/>
  <c r="K164" i="27"/>
  <c r="M164" i="27" s="1"/>
  <c r="K163" i="27"/>
  <c r="K162" i="27"/>
  <c r="M162" i="27" s="1"/>
  <c r="K161" i="27"/>
  <c r="K160" i="27"/>
  <c r="M160" i="27" s="1"/>
  <c r="K159" i="27"/>
  <c r="K158" i="27"/>
  <c r="M158" i="27" s="1"/>
  <c r="K157" i="27"/>
  <c r="M157" i="27" s="1"/>
  <c r="K156" i="27"/>
  <c r="M156" i="27" s="1"/>
  <c r="K155" i="27"/>
  <c r="K154" i="27"/>
  <c r="M154" i="27" s="1"/>
  <c r="K153" i="27"/>
  <c r="M153" i="27" s="1"/>
  <c r="K152" i="27"/>
  <c r="M152" i="27" s="1"/>
  <c r="K151" i="27"/>
  <c r="M151" i="27" s="1"/>
  <c r="K150" i="27"/>
  <c r="M150" i="27" s="1"/>
  <c r="K149" i="27"/>
  <c r="K148" i="27"/>
  <c r="M148" i="27" s="1"/>
  <c r="K147" i="27"/>
  <c r="M147" i="27" s="1"/>
  <c r="K146" i="27"/>
  <c r="M146" i="27" s="1"/>
  <c r="K145" i="27"/>
  <c r="K144" i="27"/>
  <c r="M144" i="27" s="1"/>
  <c r="K143" i="27"/>
  <c r="M143" i="27" s="1"/>
  <c r="K142" i="27"/>
  <c r="M142" i="27" s="1"/>
  <c r="K141" i="27"/>
  <c r="M141" i="27" s="1"/>
  <c r="K140" i="27"/>
  <c r="M140" i="27" s="1"/>
  <c r="K139" i="27"/>
  <c r="M139" i="27" s="1"/>
  <c r="K138" i="27"/>
  <c r="M138" i="27" s="1"/>
  <c r="K137" i="27"/>
  <c r="M137" i="27" s="1"/>
  <c r="K136" i="27"/>
  <c r="M136" i="27" s="1"/>
  <c r="K135" i="27"/>
  <c r="M135" i="27" s="1"/>
  <c r="K134" i="27"/>
  <c r="M134" i="27" s="1"/>
  <c r="K133" i="27"/>
  <c r="M133" i="27" s="1"/>
  <c r="K132" i="27"/>
  <c r="M132" i="27" s="1"/>
  <c r="K131" i="27"/>
  <c r="M131" i="27" s="1"/>
  <c r="K130" i="27"/>
  <c r="M130" i="27" s="1"/>
  <c r="K129" i="27"/>
  <c r="M129" i="27" s="1"/>
  <c r="K128" i="27"/>
  <c r="M128" i="27" s="1"/>
  <c r="K127" i="27"/>
  <c r="M127" i="27" s="1"/>
  <c r="K126" i="27"/>
  <c r="M126" i="27"/>
  <c r="K125" i="27"/>
  <c r="M125" i="27" s="1"/>
  <c r="K124" i="27"/>
  <c r="M124" i="27" s="1"/>
  <c r="K123" i="27"/>
  <c r="M123" i="27" s="1"/>
  <c r="K122" i="27"/>
  <c r="M122" i="27" s="1"/>
  <c r="K121" i="27"/>
  <c r="M121" i="27" s="1"/>
  <c r="K120" i="27"/>
  <c r="M120" i="27" s="1"/>
  <c r="K119" i="27"/>
  <c r="M119" i="27" s="1"/>
  <c r="K118" i="27"/>
  <c r="M118" i="27" s="1"/>
  <c r="K117" i="27"/>
  <c r="K116" i="27"/>
  <c r="M116" i="27" s="1"/>
  <c r="K115" i="27"/>
  <c r="M115" i="27" s="1"/>
  <c r="K114" i="27"/>
  <c r="M114" i="27" s="1"/>
  <c r="K113" i="27"/>
  <c r="M113" i="27" s="1"/>
  <c r="K112" i="27"/>
  <c r="M112" i="27" s="1"/>
  <c r="K111" i="27"/>
  <c r="M111" i="27" s="1"/>
  <c r="K110" i="27"/>
  <c r="M110" i="27" s="1"/>
  <c r="K109" i="27"/>
  <c r="M109" i="27" s="1"/>
  <c r="K108" i="27"/>
  <c r="M108" i="27" s="1"/>
  <c r="K107" i="27"/>
  <c r="M107" i="27" s="1"/>
  <c r="K106" i="27"/>
  <c r="M106" i="27" s="1"/>
  <c r="K105" i="27"/>
  <c r="M105" i="27" s="1"/>
  <c r="K104" i="27"/>
  <c r="M104" i="27" s="1"/>
  <c r="K103" i="27"/>
  <c r="M103" i="27" s="1"/>
  <c r="K102" i="27"/>
  <c r="M102" i="27" s="1"/>
  <c r="K101" i="27"/>
  <c r="M101" i="27" s="1"/>
  <c r="K100" i="27"/>
  <c r="M100" i="27" s="1"/>
  <c r="K99" i="27"/>
  <c r="M99" i="27" s="1"/>
  <c r="K98" i="27"/>
  <c r="M98" i="27" s="1"/>
  <c r="K97" i="27"/>
  <c r="M97" i="27" s="1"/>
  <c r="K96" i="27"/>
  <c r="K95" i="27"/>
  <c r="M95" i="27" s="1"/>
  <c r="K94" i="27"/>
  <c r="M94" i="27"/>
  <c r="K93" i="27"/>
  <c r="K92" i="27"/>
  <c r="M92" i="27" s="1"/>
  <c r="K91" i="27"/>
  <c r="M91" i="27" s="1"/>
  <c r="K90" i="27"/>
  <c r="M90" i="27" s="1"/>
  <c r="K89" i="27"/>
  <c r="K88" i="27"/>
  <c r="M88" i="27" s="1"/>
  <c r="K87" i="27"/>
  <c r="M87" i="27" s="1"/>
  <c r="K86" i="27"/>
  <c r="M86" i="27" s="1"/>
  <c r="K85" i="27"/>
  <c r="K84" i="27"/>
  <c r="M84" i="27" s="1"/>
  <c r="K83" i="27"/>
  <c r="M83" i="27" s="1"/>
  <c r="K82" i="27"/>
  <c r="M82" i="27" s="1"/>
  <c r="K81" i="27"/>
  <c r="M81" i="27" s="1"/>
  <c r="K80" i="27"/>
  <c r="M80" i="27" s="1"/>
  <c r="K79" i="27"/>
  <c r="M79" i="27" s="1"/>
  <c r="K78" i="27"/>
  <c r="M78" i="27" s="1"/>
  <c r="K77" i="27"/>
  <c r="K76" i="27"/>
  <c r="M76" i="27" s="1"/>
  <c r="K75" i="27"/>
  <c r="M75" i="27" s="1"/>
  <c r="K74" i="27"/>
  <c r="M74" i="27" s="1"/>
  <c r="K73" i="27"/>
  <c r="K72" i="27"/>
  <c r="M72" i="27" s="1"/>
  <c r="K71" i="27"/>
  <c r="M71" i="27" s="1"/>
  <c r="K70" i="27"/>
  <c r="M70" i="27" s="1"/>
  <c r="K69" i="27"/>
  <c r="M69" i="27" s="1"/>
  <c r="K68" i="27"/>
  <c r="M68" i="27" s="1"/>
  <c r="K67" i="27"/>
  <c r="M67" i="27" s="1"/>
  <c r="K66" i="27"/>
  <c r="M66" i="27" s="1"/>
  <c r="K65" i="27"/>
  <c r="M65" i="27" s="1"/>
  <c r="K64" i="27"/>
  <c r="K63" i="27"/>
  <c r="M63" i="27" s="1"/>
  <c r="K62" i="27"/>
  <c r="M62" i="27" s="1"/>
  <c r="K61" i="27"/>
  <c r="K60" i="27"/>
  <c r="M60" i="27" s="1"/>
  <c r="K59" i="27"/>
  <c r="M59" i="27" s="1"/>
  <c r="K58" i="27"/>
  <c r="M58" i="27" s="1"/>
  <c r="K57" i="27"/>
  <c r="K56" i="27"/>
  <c r="K55" i="27"/>
  <c r="M55" i="27" s="1"/>
  <c r="K54" i="27"/>
  <c r="M54" i="27" s="1"/>
  <c r="K53" i="27"/>
  <c r="K52" i="27"/>
  <c r="M52" i="27" s="1"/>
  <c r="K51" i="27"/>
  <c r="M51" i="27" s="1"/>
  <c r="K50" i="27"/>
  <c r="M50" i="27" s="1"/>
  <c r="K49" i="27"/>
  <c r="M49" i="27" s="1"/>
  <c r="K48" i="27"/>
  <c r="M48" i="27" s="1"/>
  <c r="K47" i="27"/>
  <c r="M47" i="27" s="1"/>
  <c r="K46" i="27"/>
  <c r="M46" i="27" s="1"/>
  <c r="K45" i="27"/>
  <c r="K44" i="27"/>
  <c r="M44" i="27" s="1"/>
  <c r="K43" i="27"/>
  <c r="M43" i="27" s="1"/>
  <c r="K42" i="27"/>
  <c r="M42" i="27" s="1"/>
  <c r="K41" i="27"/>
  <c r="K40" i="27"/>
  <c r="M40" i="27" s="1"/>
  <c r="K39" i="27"/>
  <c r="M39" i="27" s="1"/>
  <c r="K38" i="27"/>
  <c r="M38" i="27" s="1"/>
  <c r="K37" i="27"/>
  <c r="M37" i="27" s="1"/>
  <c r="K36" i="27"/>
  <c r="M36" i="27" s="1"/>
  <c r="K35" i="27"/>
  <c r="M35" i="27" s="1"/>
  <c r="K34" i="27"/>
  <c r="M34" i="27" s="1"/>
  <c r="K33" i="27"/>
  <c r="M33" i="27" s="1"/>
  <c r="K32" i="27"/>
  <c r="K31" i="27"/>
  <c r="M31" i="27" s="1"/>
  <c r="K30" i="27"/>
  <c r="M30" i="27"/>
  <c r="K29" i="27"/>
  <c r="K28" i="27"/>
  <c r="M28" i="27" s="1"/>
  <c r="K27" i="27"/>
  <c r="M27" i="27" s="1"/>
  <c r="K26" i="27"/>
  <c r="M26" i="27" s="1"/>
  <c r="K25" i="27"/>
  <c r="K24" i="27"/>
  <c r="M24" i="27" s="1"/>
  <c r="K23" i="27"/>
  <c r="M23" i="27" s="1"/>
  <c r="K22" i="27"/>
  <c r="M22" i="27" s="1"/>
  <c r="K21" i="27"/>
  <c r="K20" i="27"/>
  <c r="M20" i="27" s="1"/>
  <c r="K19" i="27"/>
  <c r="M19" i="27" s="1"/>
  <c r="K18" i="27"/>
  <c r="M18" i="27" s="1"/>
  <c r="K17" i="27"/>
  <c r="M17" i="27" s="1"/>
  <c r="K16" i="27"/>
  <c r="M16" i="27" s="1"/>
  <c r="K15" i="27"/>
  <c r="M15" i="27" s="1"/>
  <c r="K14" i="27"/>
  <c r="M14" i="27" s="1"/>
  <c r="K13" i="27"/>
  <c r="K12" i="27"/>
  <c r="M12" i="27" s="1"/>
  <c r="K11" i="27"/>
  <c r="M11" i="27" s="1"/>
  <c r="K10" i="27"/>
  <c r="M10" i="27" s="1"/>
  <c r="K9" i="27"/>
  <c r="K8" i="27"/>
  <c r="M8" i="27" s="1"/>
  <c r="A81" i="26"/>
  <c r="M4" i="59"/>
  <c r="M6" i="59"/>
  <c r="M7" i="59"/>
  <c r="M8" i="59"/>
  <c r="M9" i="59"/>
  <c r="M10" i="59"/>
  <c r="M11" i="59"/>
  <c r="M12" i="59"/>
  <c r="M13" i="59"/>
  <c r="M14" i="59"/>
  <c r="M15" i="59"/>
  <c r="M16" i="59"/>
  <c r="M17" i="59"/>
  <c r="M18" i="59"/>
  <c r="M19" i="59"/>
  <c r="M20" i="59"/>
  <c r="M21" i="59"/>
  <c r="M22" i="59"/>
  <c r="M23" i="59"/>
  <c r="M24" i="59"/>
  <c r="M25" i="59"/>
  <c r="M26" i="59"/>
  <c r="M27" i="59"/>
  <c r="M28" i="59"/>
  <c r="M29" i="59"/>
  <c r="M30" i="59"/>
  <c r="M31" i="59"/>
  <c r="M32" i="59"/>
  <c r="M33" i="59"/>
  <c r="M34" i="59"/>
  <c r="M35" i="59"/>
  <c r="M36" i="59"/>
  <c r="M37" i="59"/>
  <c r="M38" i="59"/>
  <c r="M39" i="59"/>
  <c r="M40" i="59"/>
  <c r="M41" i="59"/>
  <c r="M42" i="59"/>
  <c r="M43" i="59"/>
  <c r="M44" i="59"/>
  <c r="M45" i="59"/>
  <c r="M46" i="59"/>
  <c r="M47" i="59"/>
  <c r="M48" i="59"/>
  <c r="M49" i="59"/>
  <c r="M50" i="59"/>
  <c r="M51" i="59"/>
  <c r="M52" i="59"/>
  <c r="M53" i="59"/>
  <c r="M54" i="59"/>
  <c r="M55" i="59"/>
  <c r="M56" i="59"/>
  <c r="M57" i="59"/>
  <c r="M58" i="59"/>
  <c r="M59" i="59"/>
  <c r="M60" i="59"/>
  <c r="M61" i="59"/>
  <c r="M62" i="59"/>
  <c r="M63" i="59"/>
  <c r="M64" i="59"/>
  <c r="M65" i="59"/>
  <c r="M66" i="59"/>
  <c r="M67" i="59"/>
  <c r="M68" i="59"/>
  <c r="M69" i="59"/>
  <c r="M70" i="59"/>
  <c r="M71" i="59"/>
  <c r="M72" i="59"/>
  <c r="M73" i="59"/>
  <c r="M74" i="59"/>
  <c r="M75" i="59"/>
  <c r="M76" i="59"/>
  <c r="M77" i="59"/>
  <c r="M78" i="59"/>
  <c r="M79" i="59"/>
  <c r="M80" i="59"/>
  <c r="M81" i="59"/>
  <c r="M82" i="59"/>
  <c r="M83" i="59"/>
  <c r="M84" i="59"/>
  <c r="M85" i="59"/>
  <c r="M86" i="59"/>
  <c r="M87" i="59"/>
  <c r="M88" i="59"/>
  <c r="M89" i="59"/>
  <c r="M90" i="59"/>
  <c r="M91" i="59"/>
  <c r="M92" i="59"/>
  <c r="M93" i="59"/>
  <c r="M94" i="59"/>
  <c r="M95" i="59"/>
  <c r="M96" i="59"/>
  <c r="M97" i="59"/>
  <c r="M98" i="59"/>
  <c r="M99" i="59"/>
  <c r="M100" i="59"/>
  <c r="M101" i="59"/>
  <c r="M102" i="59"/>
  <c r="M103" i="59"/>
  <c r="M104" i="59"/>
  <c r="M105" i="59"/>
  <c r="M106" i="59"/>
  <c r="M107" i="59"/>
  <c r="M108" i="59"/>
  <c r="M109" i="59"/>
  <c r="M110" i="59"/>
  <c r="M111" i="59"/>
  <c r="M112" i="59"/>
  <c r="M113" i="59"/>
  <c r="M114" i="59"/>
  <c r="M115" i="59"/>
  <c r="M116" i="59"/>
  <c r="M117" i="59"/>
  <c r="M118" i="59"/>
  <c r="M119" i="59"/>
  <c r="M120" i="59"/>
  <c r="M121" i="59"/>
  <c r="M122" i="59"/>
  <c r="M123" i="59"/>
  <c r="M124" i="59"/>
  <c r="M125" i="59"/>
  <c r="M126" i="59"/>
  <c r="M127" i="59"/>
  <c r="M128" i="59"/>
  <c r="M129" i="59"/>
  <c r="M130" i="59"/>
  <c r="M131" i="59"/>
  <c r="M132" i="59"/>
  <c r="M133" i="59"/>
  <c r="M134" i="59"/>
  <c r="M135" i="59"/>
  <c r="M136" i="59"/>
  <c r="M137" i="59"/>
  <c r="M138" i="59"/>
  <c r="M139" i="59"/>
  <c r="M140" i="59"/>
  <c r="M141" i="59"/>
  <c r="M142" i="59"/>
  <c r="M143" i="59"/>
  <c r="M144" i="59"/>
  <c r="M145" i="59"/>
  <c r="M146" i="59"/>
  <c r="M147" i="59"/>
  <c r="M148" i="59"/>
  <c r="M149" i="59"/>
  <c r="M150" i="59"/>
  <c r="M151" i="59"/>
  <c r="M152" i="59"/>
  <c r="M153" i="59"/>
  <c r="M154" i="59"/>
  <c r="M155" i="59"/>
  <c r="M156" i="59"/>
  <c r="M157" i="59"/>
  <c r="M158" i="59"/>
  <c r="M159" i="59"/>
  <c r="M160" i="59"/>
  <c r="M161" i="59"/>
  <c r="M162" i="59"/>
  <c r="M163" i="59"/>
  <c r="M164" i="59"/>
  <c r="M165" i="59"/>
  <c r="M166" i="59"/>
  <c r="M167" i="59"/>
  <c r="M168" i="59"/>
  <c r="M169" i="59"/>
  <c r="M170" i="59"/>
  <c r="M171" i="59"/>
  <c r="M172" i="59"/>
  <c r="M173" i="59"/>
  <c r="M174" i="59"/>
  <c r="M175" i="59"/>
  <c r="M176" i="59"/>
  <c r="M177" i="59"/>
  <c r="M178" i="59"/>
  <c r="M179" i="59"/>
  <c r="M180" i="59"/>
  <c r="M181" i="59"/>
  <c r="M182" i="59"/>
  <c r="M183" i="59"/>
  <c r="M184" i="59"/>
  <c r="M185" i="59"/>
  <c r="M186" i="59"/>
  <c r="M187" i="59"/>
  <c r="M188" i="59"/>
  <c r="M189" i="59"/>
  <c r="M190" i="59"/>
  <c r="M191" i="59"/>
  <c r="M192" i="59"/>
  <c r="M193" i="59"/>
  <c r="M194" i="59"/>
  <c r="M195" i="59"/>
  <c r="M196" i="59"/>
  <c r="M197" i="59"/>
  <c r="M198" i="59"/>
  <c r="M199" i="59"/>
  <c r="M200" i="59"/>
  <c r="M201" i="59"/>
  <c r="M202" i="59"/>
  <c r="M203" i="59"/>
  <c r="M204" i="59"/>
  <c r="M205" i="59"/>
  <c r="M206" i="59"/>
  <c r="M207" i="59"/>
  <c r="M208" i="59"/>
  <c r="M209" i="59"/>
  <c r="M210" i="59"/>
  <c r="M211" i="59"/>
  <c r="M212" i="59"/>
  <c r="M213" i="59"/>
  <c r="M214" i="59"/>
  <c r="M215" i="59"/>
  <c r="M216" i="59"/>
  <c r="M217" i="59"/>
  <c r="M218" i="59"/>
  <c r="M219" i="59"/>
  <c r="M220" i="59"/>
  <c r="M221" i="59"/>
  <c r="M222" i="59"/>
  <c r="M223" i="59"/>
  <c r="M224" i="59"/>
  <c r="M225" i="59"/>
  <c r="M226" i="59"/>
  <c r="M227" i="59"/>
  <c r="M228" i="59"/>
  <c r="M229" i="59"/>
  <c r="M230" i="59"/>
  <c r="M231" i="59"/>
  <c r="M232" i="59"/>
  <c r="M233" i="59"/>
  <c r="M234" i="59"/>
  <c r="M235" i="59"/>
  <c r="M236" i="59"/>
  <c r="M237" i="59"/>
  <c r="M238" i="59"/>
  <c r="M239" i="59"/>
  <c r="M240" i="59"/>
  <c r="M241" i="59"/>
  <c r="M242" i="59"/>
  <c r="M243" i="59"/>
  <c r="M244" i="59"/>
  <c r="M245" i="59"/>
  <c r="M246" i="59"/>
  <c r="M247" i="59"/>
  <c r="M248" i="59"/>
  <c r="M249" i="59"/>
  <c r="M250" i="59"/>
  <c r="M251" i="59"/>
  <c r="M252" i="59"/>
  <c r="M253" i="59"/>
  <c r="M254" i="59"/>
  <c r="M255" i="59"/>
  <c r="M256" i="59"/>
  <c r="M257" i="59"/>
  <c r="M258" i="59"/>
  <c r="M259" i="59"/>
  <c r="M260" i="59"/>
  <c r="M261" i="59"/>
  <c r="M262" i="59"/>
  <c r="M263" i="59"/>
  <c r="M264" i="59"/>
  <c r="M265" i="59"/>
  <c r="M266" i="59"/>
  <c r="M267" i="59"/>
  <c r="M268" i="59"/>
  <c r="M269" i="59"/>
  <c r="M270" i="59"/>
  <c r="M271" i="59"/>
  <c r="M272" i="59"/>
  <c r="M273" i="59"/>
  <c r="M274" i="59"/>
  <c r="M275" i="59"/>
  <c r="M276" i="59"/>
  <c r="M277" i="59"/>
  <c r="M278" i="59"/>
  <c r="M279" i="59"/>
  <c r="M280" i="59"/>
  <c r="M281" i="59"/>
  <c r="M282" i="59"/>
  <c r="M283" i="59"/>
  <c r="M284" i="59"/>
  <c r="M285" i="59"/>
  <c r="M286" i="59"/>
  <c r="M287" i="59"/>
  <c r="M288" i="59"/>
  <c r="M289" i="59"/>
  <c r="M290" i="59"/>
  <c r="M291" i="59"/>
  <c r="M292" i="59"/>
  <c r="M293" i="59"/>
  <c r="M294" i="59"/>
  <c r="M295" i="59"/>
  <c r="M296" i="59"/>
  <c r="M297" i="59"/>
  <c r="M298" i="59"/>
  <c r="M299" i="59"/>
  <c r="M300" i="59"/>
  <c r="M301" i="59"/>
  <c r="M302" i="59"/>
  <c r="M303" i="59"/>
  <c r="M304" i="59"/>
  <c r="M305" i="59"/>
  <c r="M306" i="59"/>
  <c r="M307" i="59"/>
  <c r="M308" i="59"/>
  <c r="M309" i="59"/>
  <c r="M310" i="59"/>
  <c r="M311" i="59"/>
  <c r="M312" i="59"/>
  <c r="M313" i="59"/>
  <c r="M314" i="59"/>
  <c r="M315" i="59"/>
  <c r="M316" i="59"/>
  <c r="M317" i="59"/>
  <c r="M318" i="59"/>
  <c r="M319" i="59"/>
  <c r="M320" i="59"/>
  <c r="M321" i="59"/>
  <c r="M322" i="59"/>
  <c r="M323" i="59"/>
  <c r="M324" i="59"/>
  <c r="M325" i="59"/>
  <c r="M326" i="59"/>
  <c r="M327" i="59"/>
  <c r="M328" i="59"/>
  <c r="M329" i="59"/>
  <c r="M330" i="59"/>
  <c r="M331" i="59"/>
  <c r="M332" i="59"/>
  <c r="M333" i="59"/>
  <c r="M334" i="59"/>
  <c r="M335" i="59"/>
  <c r="M336" i="59"/>
  <c r="M337" i="59"/>
  <c r="M338" i="59"/>
  <c r="M339" i="59"/>
  <c r="M340" i="59"/>
  <c r="M341" i="59"/>
  <c r="M342" i="59"/>
  <c r="M343" i="59"/>
  <c r="M344" i="59"/>
  <c r="M345" i="59"/>
  <c r="M346" i="59"/>
  <c r="M347" i="59"/>
  <c r="M348" i="59"/>
  <c r="M349" i="59"/>
  <c r="M350" i="59"/>
  <c r="M351" i="59"/>
  <c r="M352" i="59"/>
  <c r="M353" i="59"/>
  <c r="M354" i="59"/>
  <c r="M355" i="59"/>
  <c r="M356" i="59"/>
  <c r="M357" i="59"/>
  <c r="M358" i="59"/>
  <c r="M359" i="59"/>
  <c r="M360" i="59"/>
  <c r="M361" i="59"/>
  <c r="M362" i="59"/>
  <c r="M363" i="59"/>
  <c r="M364" i="59"/>
  <c r="M365" i="59"/>
  <c r="M366" i="59"/>
  <c r="M367" i="59"/>
  <c r="M368" i="59"/>
  <c r="M369" i="59"/>
  <c r="M370" i="59"/>
  <c r="M371" i="59"/>
  <c r="M372" i="59"/>
  <c r="M373" i="59"/>
  <c r="M374" i="59"/>
  <c r="M375" i="59"/>
  <c r="M376" i="59"/>
  <c r="M377" i="59"/>
  <c r="M378" i="59"/>
  <c r="M379" i="59"/>
  <c r="M380" i="59"/>
  <c r="M381" i="59"/>
  <c r="M382" i="59"/>
  <c r="M383" i="59"/>
  <c r="M384" i="59"/>
  <c r="M385" i="59"/>
  <c r="M386" i="59"/>
  <c r="M387" i="59"/>
  <c r="M388" i="59"/>
  <c r="M389" i="59"/>
  <c r="M390" i="59"/>
  <c r="M391" i="59"/>
  <c r="M392" i="59"/>
  <c r="M393" i="59"/>
  <c r="M394" i="59"/>
  <c r="M395" i="59"/>
  <c r="M396" i="59"/>
  <c r="M397" i="59"/>
  <c r="M398" i="59"/>
  <c r="M399" i="59"/>
  <c r="M400" i="59"/>
  <c r="M401" i="59"/>
  <c r="M402" i="59"/>
  <c r="M403" i="59"/>
  <c r="M404" i="59"/>
  <c r="M405" i="59"/>
  <c r="M406" i="59"/>
  <c r="M407" i="59"/>
  <c r="M408" i="59"/>
  <c r="M409" i="59"/>
  <c r="M410" i="59"/>
  <c r="M411" i="59"/>
  <c r="M412" i="59"/>
  <c r="M413" i="59"/>
  <c r="M414" i="59"/>
  <c r="M415" i="59"/>
  <c r="M416" i="59"/>
  <c r="M417" i="59"/>
  <c r="M418" i="59"/>
  <c r="M419" i="59"/>
  <c r="M420" i="59"/>
  <c r="M421" i="59"/>
  <c r="M422" i="59"/>
  <c r="M423" i="59"/>
  <c r="M424" i="59"/>
  <c r="M425" i="59"/>
  <c r="M426" i="59"/>
  <c r="M427" i="59"/>
  <c r="M428" i="59"/>
  <c r="M429" i="59"/>
  <c r="M430" i="59"/>
  <c r="M431" i="59"/>
  <c r="M432" i="59"/>
  <c r="M433" i="59"/>
  <c r="M434" i="59"/>
  <c r="M435" i="59"/>
  <c r="M436" i="59"/>
  <c r="M437" i="59"/>
  <c r="M438" i="59"/>
  <c r="M439" i="59"/>
  <c r="M440" i="59"/>
  <c r="M441" i="59"/>
  <c r="M442" i="59"/>
  <c r="M443" i="59"/>
  <c r="M444" i="59"/>
  <c r="M445" i="59"/>
  <c r="M446" i="59"/>
  <c r="M447" i="59"/>
  <c r="M448" i="59"/>
  <c r="M449" i="59"/>
  <c r="M450" i="59"/>
  <c r="M451" i="59"/>
  <c r="M452" i="59"/>
  <c r="M453" i="59"/>
  <c r="M454" i="59"/>
  <c r="M455" i="59"/>
  <c r="M456" i="59"/>
  <c r="M457" i="59"/>
  <c r="M458" i="59"/>
  <c r="M459" i="59"/>
  <c r="M460" i="59"/>
  <c r="M461" i="59"/>
  <c r="M462" i="59"/>
  <c r="M463" i="59"/>
  <c r="M464" i="59"/>
  <c r="M465" i="59"/>
  <c r="M466" i="59"/>
  <c r="M467" i="59"/>
  <c r="M468" i="59"/>
  <c r="M469" i="59"/>
  <c r="M470" i="59"/>
  <c r="M471" i="59"/>
  <c r="M472" i="59"/>
  <c r="M473" i="59"/>
  <c r="M474" i="59"/>
  <c r="M475" i="59"/>
  <c r="M476" i="59"/>
  <c r="M477" i="59"/>
  <c r="M478" i="59"/>
  <c r="M479" i="59"/>
  <c r="M480" i="59"/>
  <c r="M481" i="59"/>
  <c r="M482" i="59"/>
  <c r="M483" i="59"/>
  <c r="M484" i="59"/>
  <c r="M485" i="59"/>
  <c r="M486" i="59"/>
  <c r="M487" i="59"/>
  <c r="M488" i="59"/>
  <c r="M489" i="59"/>
  <c r="M490" i="59"/>
  <c r="M491" i="59"/>
  <c r="M492" i="59"/>
  <c r="M493" i="59"/>
  <c r="M494" i="59"/>
  <c r="M495" i="59"/>
  <c r="M496" i="59"/>
  <c r="M497" i="59"/>
  <c r="M498" i="59"/>
  <c r="I532" i="71"/>
  <c r="G532" i="71"/>
  <c r="J532" i="71"/>
  <c r="H532" i="71"/>
  <c r="F532" i="71"/>
  <c r="J531" i="71"/>
  <c r="H531" i="71"/>
  <c r="F531" i="71"/>
  <c r="I531" i="71"/>
  <c r="K531" i="71" s="1"/>
  <c r="G531" i="71"/>
  <c r="I532" i="69"/>
  <c r="G532" i="69"/>
  <c r="J532" i="69"/>
  <c r="H532" i="69"/>
  <c r="F532" i="69"/>
  <c r="J531" i="69"/>
  <c r="H531" i="69"/>
  <c r="F531" i="69"/>
  <c r="I531" i="69"/>
  <c r="G531" i="69"/>
  <c r="I530" i="69"/>
  <c r="G530" i="69"/>
  <c r="J530" i="69"/>
  <c r="H530" i="69"/>
  <c r="F530" i="69"/>
  <c r="J529" i="69"/>
  <c r="H529" i="69"/>
  <c r="F529" i="69"/>
  <c r="I529" i="69"/>
  <c r="G529" i="69"/>
  <c r="K529" i="69" s="1"/>
  <c r="K534" i="67"/>
  <c r="I532" i="67"/>
  <c r="G532" i="67"/>
  <c r="J532" i="67"/>
  <c r="H532" i="67"/>
  <c r="F532" i="67"/>
  <c r="J531" i="67"/>
  <c r="H531" i="67"/>
  <c r="F531" i="67"/>
  <c r="I531" i="67"/>
  <c r="G531" i="67"/>
  <c r="I528" i="67"/>
  <c r="G528" i="67"/>
  <c r="J528" i="67"/>
  <c r="H528" i="67"/>
  <c r="F528" i="67"/>
  <c r="K528" i="67" s="1"/>
  <c r="K527" i="67"/>
  <c r="J531" i="65"/>
  <c r="H531" i="65"/>
  <c r="F531" i="65"/>
  <c r="I531" i="65"/>
  <c r="G531" i="65"/>
  <c r="K531" i="65" s="1"/>
  <c r="J529" i="65"/>
  <c r="H529" i="65"/>
  <c r="K529" i="65" s="1"/>
  <c r="F529" i="65"/>
  <c r="I529" i="65"/>
  <c r="G529" i="65"/>
  <c r="I532" i="63"/>
  <c r="G532" i="63"/>
  <c r="J532" i="63"/>
  <c r="H532" i="63"/>
  <c r="F532" i="63"/>
  <c r="J531" i="63"/>
  <c r="H531" i="63"/>
  <c r="K531" i="63" s="1"/>
  <c r="F531" i="63"/>
  <c r="I531" i="63"/>
  <c r="G531" i="63"/>
  <c r="I530" i="63"/>
  <c r="G530" i="63"/>
  <c r="J530" i="63"/>
  <c r="H530" i="63"/>
  <c r="F530" i="63"/>
  <c r="I528" i="63"/>
  <c r="G528" i="63"/>
  <c r="J528" i="63"/>
  <c r="H528" i="63"/>
  <c r="F528" i="63"/>
  <c r="I532" i="61"/>
  <c r="G532" i="61"/>
  <c r="J532" i="61"/>
  <c r="H532" i="61"/>
  <c r="F532" i="61"/>
  <c r="J531" i="61"/>
  <c r="H531" i="61"/>
  <c r="K531" i="61" s="1"/>
  <c r="F531" i="61"/>
  <c r="I531" i="61"/>
  <c r="G531" i="61"/>
  <c r="J529" i="61"/>
  <c r="H529" i="61"/>
  <c r="F529" i="61"/>
  <c r="I529" i="61"/>
  <c r="G529" i="61"/>
  <c r="I528" i="61"/>
  <c r="G528" i="61"/>
  <c r="J528" i="61"/>
  <c r="H528" i="61"/>
  <c r="F528" i="61"/>
  <c r="I532" i="59"/>
  <c r="G532" i="59"/>
  <c r="J532" i="59"/>
  <c r="H532" i="59"/>
  <c r="F532" i="59"/>
  <c r="J531" i="59"/>
  <c r="H531" i="59"/>
  <c r="K531" i="59" s="1"/>
  <c r="F531" i="59"/>
  <c r="I531" i="59"/>
  <c r="G531" i="59"/>
  <c r="I530" i="59"/>
  <c r="G530" i="59"/>
  <c r="J530" i="59"/>
  <c r="H530" i="59"/>
  <c r="F530" i="59"/>
  <c r="I532" i="57"/>
  <c r="G532" i="57"/>
  <c r="J532" i="57"/>
  <c r="H532" i="57"/>
  <c r="F532" i="57"/>
  <c r="J531" i="57"/>
  <c r="H531" i="57"/>
  <c r="F531" i="57"/>
  <c r="I531" i="57"/>
  <c r="G531" i="57"/>
  <c r="I528" i="57"/>
  <c r="G528" i="57"/>
  <c r="J528" i="57"/>
  <c r="H528" i="57"/>
  <c r="F528" i="57"/>
  <c r="I534" i="55"/>
  <c r="G534" i="55"/>
  <c r="H534" i="55"/>
  <c r="J534" i="55"/>
  <c r="F534" i="55"/>
  <c r="J527" i="55"/>
  <c r="H527" i="55"/>
  <c r="F527" i="55"/>
  <c r="I527" i="55"/>
  <c r="G527" i="55"/>
  <c r="J526" i="55"/>
  <c r="J525" i="55"/>
  <c r="H525" i="55"/>
  <c r="F525" i="55"/>
  <c r="G525" i="55"/>
  <c r="I525" i="55"/>
  <c r="I524" i="55"/>
  <c r="G524" i="55"/>
  <c r="J524" i="55"/>
  <c r="K524" i="55" s="1"/>
  <c r="F524" i="55"/>
  <c r="H524" i="55"/>
  <c r="J523" i="55"/>
  <c r="H523" i="55"/>
  <c r="I523" i="55"/>
  <c r="G523" i="55"/>
  <c r="I522" i="55"/>
  <c r="F522" i="55"/>
  <c r="J521" i="55"/>
  <c r="H521" i="55"/>
  <c r="F521" i="55"/>
  <c r="G521" i="55"/>
  <c r="I521" i="55"/>
  <c r="I520" i="55"/>
  <c r="G520" i="55"/>
  <c r="J520" i="55"/>
  <c r="F520" i="55"/>
  <c r="H520" i="55"/>
  <c r="I532" i="53"/>
  <c r="G532" i="53"/>
  <c r="J532" i="53"/>
  <c r="H532" i="53"/>
  <c r="F532" i="53"/>
  <c r="J531" i="53"/>
  <c r="H531" i="53"/>
  <c r="F531" i="53"/>
  <c r="K531" i="53" s="1"/>
  <c r="I531" i="53"/>
  <c r="G531" i="53"/>
  <c r="I530" i="53"/>
  <c r="G530" i="53"/>
  <c r="J530" i="53"/>
  <c r="H530" i="53"/>
  <c r="F530" i="53"/>
  <c r="J531" i="51"/>
  <c r="H531" i="51"/>
  <c r="F531" i="51"/>
  <c r="I531" i="51"/>
  <c r="K531" i="51" s="1"/>
  <c r="G531" i="51"/>
  <c r="I530" i="51"/>
  <c r="G530" i="51"/>
  <c r="J530" i="51"/>
  <c r="H530" i="51"/>
  <c r="F530" i="51"/>
  <c r="J529" i="51"/>
  <c r="H529" i="51"/>
  <c r="F529" i="51"/>
  <c r="I529" i="51"/>
  <c r="G529" i="51"/>
  <c r="I532" i="49"/>
  <c r="G532" i="49"/>
  <c r="J532" i="49"/>
  <c r="H532" i="49"/>
  <c r="F532" i="49"/>
  <c r="J531" i="49"/>
  <c r="H531" i="49"/>
  <c r="F531" i="49"/>
  <c r="I531" i="49"/>
  <c r="K531" i="49" s="1"/>
  <c r="G531" i="49"/>
  <c r="J531" i="47"/>
  <c r="H531" i="47"/>
  <c r="K531" i="47" s="1"/>
  <c r="F531" i="47"/>
  <c r="I531" i="47"/>
  <c r="G531" i="47"/>
  <c r="I530" i="47"/>
  <c r="G530" i="47"/>
  <c r="J530" i="47"/>
  <c r="H530" i="47"/>
  <c r="F530" i="47"/>
  <c r="K530" i="47" s="1"/>
  <c r="I528" i="47"/>
  <c r="G528" i="47"/>
  <c r="J528" i="47"/>
  <c r="H528" i="47"/>
  <c r="F528" i="47"/>
  <c r="J531" i="45"/>
  <c r="H531" i="45"/>
  <c r="F531" i="45"/>
  <c r="I531" i="45"/>
  <c r="G531" i="45"/>
  <c r="J529" i="45"/>
  <c r="H529" i="45"/>
  <c r="F529" i="45"/>
  <c r="I529" i="45"/>
  <c r="G529" i="45"/>
  <c r="I532" i="43"/>
  <c r="G532" i="43"/>
  <c r="J532" i="43"/>
  <c r="H532" i="43"/>
  <c r="F532" i="43"/>
  <c r="J531" i="43"/>
  <c r="H531" i="43"/>
  <c r="F531" i="43"/>
  <c r="K531" i="43" s="1"/>
  <c r="I531" i="43"/>
  <c r="G531" i="43"/>
  <c r="I530" i="43"/>
  <c r="G530" i="43"/>
  <c r="K530" i="43" s="1"/>
  <c r="J530" i="43"/>
  <c r="H530" i="43"/>
  <c r="F530" i="43"/>
  <c r="M4" i="43"/>
  <c r="M6" i="43"/>
  <c r="M7" i="43"/>
  <c r="M8" i="43"/>
  <c r="M9" i="43"/>
  <c r="M10" i="43"/>
  <c r="M13" i="43"/>
  <c r="M14" i="43"/>
  <c r="M17" i="43"/>
  <c r="M18" i="43"/>
  <c r="M21" i="43"/>
  <c r="M22" i="43"/>
  <c r="M25" i="43"/>
  <c r="M26" i="43"/>
  <c r="M29" i="43"/>
  <c r="M30" i="43"/>
  <c r="M33" i="43"/>
  <c r="M34" i="43"/>
  <c r="M37" i="43"/>
  <c r="M38" i="43"/>
  <c r="M41" i="43"/>
  <c r="M42" i="43"/>
  <c r="M45" i="43"/>
  <c r="M46" i="43"/>
  <c r="M49" i="43"/>
  <c r="M50" i="43"/>
  <c r="M53" i="43"/>
  <c r="M54" i="43"/>
  <c r="M57" i="43"/>
  <c r="M58" i="43"/>
  <c r="M61" i="43"/>
  <c r="M62" i="43"/>
  <c r="M65" i="43"/>
  <c r="M66" i="43"/>
  <c r="M69" i="43"/>
  <c r="M70" i="43"/>
  <c r="M73" i="43"/>
  <c r="M74" i="43"/>
  <c r="M77" i="43"/>
  <c r="M78" i="43"/>
  <c r="M81" i="43"/>
  <c r="M82" i="43"/>
  <c r="M85" i="43"/>
  <c r="M86" i="43"/>
  <c r="M89" i="43"/>
  <c r="M90" i="43"/>
  <c r="M93" i="43"/>
  <c r="M94" i="43"/>
  <c r="M97" i="43"/>
  <c r="M98" i="43"/>
  <c r="M101" i="43"/>
  <c r="M102" i="43"/>
  <c r="M105" i="43"/>
  <c r="M106" i="43"/>
  <c r="M109" i="43"/>
  <c r="M110" i="43"/>
  <c r="M113" i="43"/>
  <c r="M114" i="43"/>
  <c r="M117" i="43"/>
  <c r="M118" i="43"/>
  <c r="M121" i="43"/>
  <c r="M122" i="43"/>
  <c r="M125" i="43"/>
  <c r="M126" i="43"/>
  <c r="M129" i="43"/>
  <c r="M130" i="43"/>
  <c r="M133" i="43"/>
  <c r="M134" i="43"/>
  <c r="M137" i="43"/>
  <c r="M138" i="43"/>
  <c r="M141" i="43"/>
  <c r="M142" i="43"/>
  <c r="M145" i="43"/>
  <c r="M146" i="43"/>
  <c r="M149" i="43"/>
  <c r="M150" i="43"/>
  <c r="M153" i="43"/>
  <c r="M154" i="43"/>
  <c r="M157" i="43"/>
  <c r="M158" i="43"/>
  <c r="M161" i="43"/>
  <c r="M162" i="43"/>
  <c r="M165" i="43"/>
  <c r="M166" i="43"/>
  <c r="M169" i="43"/>
  <c r="M170" i="43"/>
  <c r="M173" i="43"/>
  <c r="M174" i="43"/>
  <c r="M177" i="43"/>
  <c r="M178" i="43"/>
  <c r="M181" i="43"/>
  <c r="M182" i="43"/>
  <c r="M185" i="43"/>
  <c r="M186" i="43"/>
  <c r="M189" i="43"/>
  <c r="M190" i="43"/>
  <c r="M193" i="43"/>
  <c r="M194" i="43"/>
  <c r="M197" i="43"/>
  <c r="M198" i="43"/>
  <c r="M201" i="43"/>
  <c r="M202" i="43"/>
  <c r="M205" i="43"/>
  <c r="M206" i="43"/>
  <c r="M209" i="43"/>
  <c r="M210" i="43"/>
  <c r="M213" i="43"/>
  <c r="M214" i="43"/>
  <c r="M217" i="43"/>
  <c r="M218" i="43"/>
  <c r="M221" i="43"/>
  <c r="M222" i="43"/>
  <c r="M225" i="43"/>
  <c r="M226" i="43"/>
  <c r="M229" i="43"/>
  <c r="M230" i="43"/>
  <c r="M233" i="43"/>
  <c r="M234" i="43"/>
  <c r="M237" i="43"/>
  <c r="M238" i="43"/>
  <c r="M241" i="43"/>
  <c r="M242" i="43"/>
  <c r="M245" i="43"/>
  <c r="M246" i="43"/>
  <c r="M249" i="43"/>
  <c r="M250" i="43"/>
  <c r="M253" i="43"/>
  <c r="M254" i="43"/>
  <c r="M257" i="43"/>
  <c r="M258" i="43"/>
  <c r="M261" i="43"/>
  <c r="M262" i="43"/>
  <c r="M265" i="43"/>
  <c r="M266" i="43"/>
  <c r="M269" i="43"/>
  <c r="M270" i="43"/>
  <c r="M273" i="43"/>
  <c r="M274" i="43"/>
  <c r="M277" i="43"/>
  <c r="M278" i="43"/>
  <c r="M281" i="43"/>
  <c r="M282" i="43"/>
  <c r="M285" i="43"/>
  <c r="M286" i="43"/>
  <c r="M289" i="43"/>
  <c r="M290" i="43"/>
  <c r="M293" i="43"/>
  <c r="M294" i="43"/>
  <c r="M297" i="43"/>
  <c r="M298" i="43"/>
  <c r="M301" i="43"/>
  <c r="M302" i="43"/>
  <c r="M305" i="43"/>
  <c r="M306" i="43"/>
  <c r="M309" i="43"/>
  <c r="M310" i="43"/>
  <c r="M313" i="43"/>
  <c r="M314" i="43"/>
  <c r="M317" i="43"/>
  <c r="M318" i="43"/>
  <c r="M321" i="43"/>
  <c r="M322" i="43"/>
  <c r="M325" i="43"/>
  <c r="M326" i="43"/>
  <c r="M329" i="43"/>
  <c r="M330" i="43"/>
  <c r="M333" i="43"/>
  <c r="M334" i="43"/>
  <c r="M337" i="43"/>
  <c r="M338" i="43"/>
  <c r="M341" i="43"/>
  <c r="M342" i="43"/>
  <c r="M345" i="43"/>
  <c r="M346" i="43"/>
  <c r="M349" i="43"/>
  <c r="M350" i="43"/>
  <c r="M353" i="43"/>
  <c r="M354" i="43"/>
  <c r="M357" i="43"/>
  <c r="M358" i="43"/>
  <c r="M361" i="43"/>
  <c r="M362" i="43"/>
  <c r="M365" i="43"/>
  <c r="M366" i="43"/>
  <c r="M369" i="43"/>
  <c r="M370" i="43"/>
  <c r="M373" i="43"/>
  <c r="M374" i="43"/>
  <c r="M377" i="43"/>
  <c r="M378" i="43"/>
  <c r="M381" i="43"/>
  <c r="M382" i="43"/>
  <c r="M385" i="43"/>
  <c r="M386" i="43"/>
  <c r="M389" i="43"/>
  <c r="M390" i="43"/>
  <c r="M393" i="43"/>
  <c r="M394" i="43"/>
  <c r="M397" i="43"/>
  <c r="M398" i="43"/>
  <c r="M401" i="43"/>
  <c r="M402" i="43"/>
  <c r="M405" i="43"/>
  <c r="M406" i="43"/>
  <c r="M409" i="43"/>
  <c r="M410" i="43"/>
  <c r="M413" i="43"/>
  <c r="M414" i="43"/>
  <c r="M417" i="43"/>
  <c r="M418" i="43"/>
  <c r="M421" i="43"/>
  <c r="M422" i="43"/>
  <c r="M425" i="43"/>
  <c r="M426" i="43"/>
  <c r="M429" i="43"/>
  <c r="M430" i="43"/>
  <c r="M433" i="43"/>
  <c r="M434" i="43"/>
  <c r="M437" i="43"/>
  <c r="M438" i="43"/>
  <c r="M441" i="43"/>
  <c r="M442" i="43"/>
  <c r="M445" i="43"/>
  <c r="M446" i="43"/>
  <c r="M449" i="43"/>
  <c r="M450" i="43"/>
  <c r="M453" i="43"/>
  <c r="M454" i="43"/>
  <c r="M457" i="43"/>
  <c r="M458" i="43"/>
  <c r="M461" i="43"/>
  <c r="M462" i="43"/>
  <c r="M465" i="43"/>
  <c r="M466" i="43"/>
  <c r="M469" i="43"/>
  <c r="M470" i="43"/>
  <c r="M473" i="43"/>
  <c r="M474" i="43"/>
  <c r="M477" i="43"/>
  <c r="M478" i="43"/>
  <c r="M481" i="43"/>
  <c r="M482" i="43"/>
  <c r="M485" i="43"/>
  <c r="M486" i="43"/>
  <c r="M489" i="43"/>
  <c r="M490" i="43"/>
  <c r="M491" i="43"/>
  <c r="M492" i="43"/>
  <c r="M493" i="43"/>
  <c r="M494" i="43"/>
  <c r="M497" i="43"/>
  <c r="M498" i="43"/>
  <c r="B4" i="40"/>
  <c r="B5" i="40"/>
  <c r="B6" i="40"/>
  <c r="E8" i="40"/>
  <c r="I530" i="39"/>
  <c r="G530" i="39"/>
  <c r="J530" i="39"/>
  <c r="H530" i="39"/>
  <c r="F530" i="39"/>
  <c r="B4" i="38"/>
  <c r="B5" i="38"/>
  <c r="B6" i="38"/>
  <c r="E8" i="38"/>
  <c r="I526" i="37"/>
  <c r="G526" i="37"/>
  <c r="J526" i="37"/>
  <c r="H526" i="37"/>
  <c r="F526" i="37"/>
  <c r="J527" i="37"/>
  <c r="H527" i="37"/>
  <c r="F527" i="37"/>
  <c r="I527" i="37"/>
  <c r="G527" i="37"/>
  <c r="J533" i="37"/>
  <c r="H533" i="37"/>
  <c r="F533" i="37"/>
  <c r="I533" i="37"/>
  <c r="G533" i="37"/>
  <c r="I534" i="37"/>
  <c r="G534" i="37"/>
  <c r="J534" i="37"/>
  <c r="H534" i="37"/>
  <c r="F534" i="37"/>
  <c r="B4" i="36"/>
  <c r="B5" i="36"/>
  <c r="B6" i="36"/>
  <c r="E8" i="36"/>
  <c r="I520" i="35"/>
  <c r="G520" i="35"/>
  <c r="J520" i="35"/>
  <c r="H520" i="35"/>
  <c r="F520" i="35"/>
  <c r="J521" i="35"/>
  <c r="H521" i="35"/>
  <c r="F521" i="35"/>
  <c r="I521" i="35"/>
  <c r="G521" i="35"/>
  <c r="I522" i="35"/>
  <c r="G522" i="35"/>
  <c r="J522" i="35"/>
  <c r="H522" i="35"/>
  <c r="F522" i="35"/>
  <c r="J523" i="35"/>
  <c r="F523" i="35"/>
  <c r="I523" i="35"/>
  <c r="G523" i="35"/>
  <c r="I524" i="35"/>
  <c r="G524" i="35"/>
  <c r="K524" i="35" s="1"/>
  <c r="J524" i="35"/>
  <c r="H524" i="35"/>
  <c r="F524" i="35"/>
  <c r="J525" i="35"/>
  <c r="H525" i="35"/>
  <c r="F525" i="35"/>
  <c r="I525" i="35"/>
  <c r="G525" i="35"/>
  <c r="J527" i="35"/>
  <c r="H527" i="35"/>
  <c r="F527" i="35"/>
  <c r="I527" i="35"/>
  <c r="G527" i="35"/>
  <c r="J533" i="35"/>
  <c r="H533" i="35"/>
  <c r="F533" i="35"/>
  <c r="I533" i="35"/>
  <c r="G533" i="35"/>
  <c r="I534" i="35"/>
  <c r="G534" i="35"/>
  <c r="J534" i="35"/>
  <c r="H534" i="35"/>
  <c r="F534" i="35"/>
  <c r="B4" i="34"/>
  <c r="B5" i="34"/>
  <c r="B6" i="34"/>
  <c r="E8" i="34"/>
  <c r="I520" i="33"/>
  <c r="G520" i="33"/>
  <c r="J520" i="33"/>
  <c r="H520" i="33"/>
  <c r="F520" i="33"/>
  <c r="J521" i="33"/>
  <c r="H521" i="33"/>
  <c r="F521" i="33"/>
  <c r="I521" i="33"/>
  <c r="G521" i="33"/>
  <c r="I522" i="33"/>
  <c r="G522" i="33"/>
  <c r="J522" i="33"/>
  <c r="H522" i="33"/>
  <c r="F522" i="33"/>
  <c r="J523" i="33"/>
  <c r="H523" i="33"/>
  <c r="F523" i="33"/>
  <c r="I523" i="33"/>
  <c r="G523" i="33"/>
  <c r="I524" i="33"/>
  <c r="G524" i="33"/>
  <c r="J524" i="33"/>
  <c r="H524" i="33"/>
  <c r="F524" i="33"/>
  <c r="J525" i="33"/>
  <c r="H525" i="33"/>
  <c r="F525" i="33"/>
  <c r="I525" i="33"/>
  <c r="K525" i="33" s="1"/>
  <c r="G525" i="33"/>
  <c r="I526" i="33"/>
  <c r="G526" i="33"/>
  <c r="J526" i="33"/>
  <c r="H526" i="33"/>
  <c r="F526" i="33"/>
  <c r="J527" i="33"/>
  <c r="H527" i="33"/>
  <c r="F527" i="33"/>
  <c r="I527" i="33"/>
  <c r="G527" i="33"/>
  <c r="J533" i="33"/>
  <c r="H533" i="33"/>
  <c r="F533" i="33"/>
  <c r="I533" i="33"/>
  <c r="G533" i="33"/>
  <c r="I534" i="33"/>
  <c r="G534" i="33"/>
  <c r="J534" i="33"/>
  <c r="H534" i="33"/>
  <c r="F534" i="33"/>
  <c r="B5" i="32"/>
  <c r="B6" i="32"/>
  <c r="E8" i="32"/>
  <c r="J527" i="31"/>
  <c r="H527" i="31"/>
  <c r="F527" i="31"/>
  <c r="I527" i="31"/>
  <c r="G527" i="31"/>
  <c r="I534" i="31"/>
  <c r="G534" i="31"/>
  <c r="J534" i="31"/>
  <c r="H534" i="31"/>
  <c r="F534" i="31"/>
  <c r="B5" i="30"/>
  <c r="B6" i="30"/>
  <c r="E8" i="30"/>
  <c r="I520" i="29"/>
  <c r="G520" i="29"/>
  <c r="J520" i="29"/>
  <c r="H520" i="29"/>
  <c r="F520" i="29"/>
  <c r="J521" i="29"/>
  <c r="H521" i="29"/>
  <c r="F521" i="29"/>
  <c r="I521" i="29"/>
  <c r="G521" i="29"/>
  <c r="I522" i="29"/>
  <c r="G522" i="29"/>
  <c r="J522" i="29"/>
  <c r="H522" i="29"/>
  <c r="F522" i="29"/>
  <c r="J523" i="29"/>
  <c r="H523" i="29"/>
  <c r="F523" i="29"/>
  <c r="I523" i="29"/>
  <c r="G523" i="29"/>
  <c r="I524" i="29"/>
  <c r="G524" i="29"/>
  <c r="J524" i="29"/>
  <c r="H524" i="29"/>
  <c r="F524" i="29"/>
  <c r="J525" i="29"/>
  <c r="H525" i="29"/>
  <c r="F525" i="29"/>
  <c r="I525" i="29"/>
  <c r="G525" i="29"/>
  <c r="I526" i="29"/>
  <c r="G526" i="29"/>
  <c r="J526" i="29"/>
  <c r="H526" i="29"/>
  <c r="F526" i="29"/>
  <c r="J527" i="29"/>
  <c r="H527" i="29"/>
  <c r="F527" i="29"/>
  <c r="I527" i="29"/>
  <c r="G527" i="29"/>
  <c r="J533" i="29"/>
  <c r="G533" i="29"/>
  <c r="I534" i="29"/>
  <c r="G534" i="29"/>
  <c r="J534" i="29"/>
  <c r="H534" i="29"/>
  <c r="F534" i="29"/>
  <c r="B5" i="28"/>
  <c r="B6" i="28"/>
  <c r="E8" i="28"/>
  <c r="I522" i="27"/>
  <c r="G522" i="27"/>
  <c r="J522" i="27"/>
  <c r="H522" i="27"/>
  <c r="F522" i="27"/>
  <c r="J525" i="27"/>
  <c r="H525" i="27"/>
  <c r="F525" i="27"/>
  <c r="I525" i="27"/>
  <c r="G525" i="27"/>
  <c r="F533" i="27"/>
  <c r="E8" i="26"/>
  <c r="B6" i="26"/>
  <c r="B5" i="26"/>
  <c r="J517" i="25"/>
  <c r="I517" i="25"/>
  <c r="H517" i="25"/>
  <c r="G517" i="25"/>
  <c r="F517" i="25"/>
  <c r="F525" i="25"/>
  <c r="H524" i="25"/>
  <c r="G522" i="25"/>
  <c r="F521" i="25"/>
  <c r="H520" i="25"/>
  <c r="K496" i="25"/>
  <c r="K495" i="25"/>
  <c r="M495" i="25"/>
  <c r="K490" i="25"/>
  <c r="K489" i="25"/>
  <c r="M489" i="25" s="1"/>
  <c r="K488" i="25"/>
  <c r="M488" i="25"/>
  <c r="K487" i="25"/>
  <c r="M487" i="25" s="1"/>
  <c r="K486" i="25"/>
  <c r="K485" i="25"/>
  <c r="M485" i="25" s="1"/>
  <c r="K484" i="25"/>
  <c r="M484" i="25" s="1"/>
  <c r="K483" i="25"/>
  <c r="M483" i="25"/>
  <c r="K482" i="25"/>
  <c r="M482" i="25" s="1"/>
  <c r="K481" i="25"/>
  <c r="M481" i="25" s="1"/>
  <c r="K480" i="25"/>
  <c r="M480" i="25"/>
  <c r="K479" i="25"/>
  <c r="M479" i="25" s="1"/>
  <c r="K478" i="25"/>
  <c r="K477" i="25"/>
  <c r="K476" i="25"/>
  <c r="M476" i="25" s="1"/>
  <c r="K475" i="25"/>
  <c r="M475" i="25"/>
  <c r="K474" i="25"/>
  <c r="K473" i="25"/>
  <c r="M473" i="25" s="1"/>
  <c r="K472" i="25"/>
  <c r="M472" i="25"/>
  <c r="K471" i="25"/>
  <c r="M471" i="25" s="1"/>
  <c r="K470" i="25"/>
  <c r="K469" i="25"/>
  <c r="K468" i="25"/>
  <c r="M468" i="25" s="1"/>
  <c r="K467" i="25"/>
  <c r="M467" i="25"/>
  <c r="K466" i="25"/>
  <c r="K465" i="25"/>
  <c r="M465" i="25" s="1"/>
  <c r="K464" i="25"/>
  <c r="M464" i="25"/>
  <c r="K463" i="25"/>
  <c r="M463" i="25" s="1"/>
  <c r="K462" i="25"/>
  <c r="K461" i="25"/>
  <c r="K460" i="25"/>
  <c r="M460" i="25" s="1"/>
  <c r="K459" i="25"/>
  <c r="M459" i="25"/>
  <c r="K458" i="25"/>
  <c r="K457" i="25"/>
  <c r="M457" i="25" s="1"/>
  <c r="K456" i="25"/>
  <c r="M456" i="25"/>
  <c r="K455" i="25"/>
  <c r="M455" i="25" s="1"/>
  <c r="K454" i="25"/>
  <c r="K453" i="25"/>
  <c r="M453" i="25" s="1"/>
  <c r="K452" i="25"/>
  <c r="M452" i="25" s="1"/>
  <c r="K451" i="25"/>
  <c r="M451" i="25"/>
  <c r="K450" i="25"/>
  <c r="M450" i="25" s="1"/>
  <c r="K449" i="25"/>
  <c r="M449" i="25" s="1"/>
  <c r="K448" i="25"/>
  <c r="M448" i="25"/>
  <c r="K447" i="25"/>
  <c r="M447" i="25" s="1"/>
  <c r="K446" i="25"/>
  <c r="K445" i="25"/>
  <c r="K444" i="25"/>
  <c r="M444" i="25" s="1"/>
  <c r="K443" i="25"/>
  <c r="M443" i="25"/>
  <c r="K442" i="25"/>
  <c r="K441" i="25"/>
  <c r="M441" i="25" s="1"/>
  <c r="K440" i="25"/>
  <c r="M440" i="25"/>
  <c r="K439" i="25"/>
  <c r="M439" i="25" s="1"/>
  <c r="K438" i="25"/>
  <c r="K437" i="25"/>
  <c r="M437" i="25" s="1"/>
  <c r="K436" i="25"/>
  <c r="M436" i="25" s="1"/>
  <c r="K435" i="25"/>
  <c r="M435" i="25"/>
  <c r="K434" i="25"/>
  <c r="K433" i="25"/>
  <c r="M433" i="25" s="1"/>
  <c r="K432" i="25"/>
  <c r="M432" i="25"/>
  <c r="K431" i="25"/>
  <c r="M431" i="25" s="1"/>
  <c r="K430" i="25"/>
  <c r="K429" i="25"/>
  <c r="K428" i="25"/>
  <c r="M428" i="25" s="1"/>
  <c r="K427" i="25"/>
  <c r="M427" i="25"/>
  <c r="K426" i="25"/>
  <c r="K425" i="25"/>
  <c r="M425" i="25" s="1"/>
  <c r="K424" i="25"/>
  <c r="M424" i="25"/>
  <c r="K423" i="25"/>
  <c r="M423" i="25" s="1"/>
  <c r="K422" i="25"/>
  <c r="K421" i="25"/>
  <c r="M421" i="25" s="1"/>
  <c r="K420" i="25"/>
  <c r="M420" i="25" s="1"/>
  <c r="K419" i="25"/>
  <c r="M419" i="25"/>
  <c r="K418" i="25"/>
  <c r="K417" i="25"/>
  <c r="M417" i="25" s="1"/>
  <c r="K416" i="25"/>
  <c r="M416" i="25"/>
  <c r="K415" i="25"/>
  <c r="M415" i="25" s="1"/>
  <c r="K414" i="25"/>
  <c r="K413" i="25"/>
  <c r="K412" i="25"/>
  <c r="M412" i="25" s="1"/>
  <c r="K411" i="25"/>
  <c r="M411" i="25"/>
  <c r="K410" i="25"/>
  <c r="K409" i="25"/>
  <c r="M409" i="25" s="1"/>
  <c r="K408" i="25"/>
  <c r="M408" i="25"/>
  <c r="K407" i="25"/>
  <c r="M407" i="25" s="1"/>
  <c r="K406" i="25"/>
  <c r="K405" i="25"/>
  <c r="M405" i="25" s="1"/>
  <c r="K404" i="25"/>
  <c r="M404" i="25" s="1"/>
  <c r="K403" i="25"/>
  <c r="M403" i="25"/>
  <c r="K402" i="25"/>
  <c r="M402" i="25" s="1"/>
  <c r="K401" i="25"/>
  <c r="M401" i="25" s="1"/>
  <c r="K400" i="25"/>
  <c r="M400" i="25"/>
  <c r="K399" i="25"/>
  <c r="M399" i="25" s="1"/>
  <c r="K398" i="25"/>
  <c r="K397" i="25"/>
  <c r="K396" i="25"/>
  <c r="M396" i="25" s="1"/>
  <c r="K395" i="25"/>
  <c r="M395" i="25"/>
  <c r="K394" i="25"/>
  <c r="K393" i="25"/>
  <c r="M393" i="25" s="1"/>
  <c r="K392" i="25"/>
  <c r="M392" i="25"/>
  <c r="K391" i="25"/>
  <c r="M391" i="25" s="1"/>
  <c r="K390" i="25"/>
  <c r="K389" i="25"/>
  <c r="M389" i="25" s="1"/>
  <c r="K388" i="25"/>
  <c r="M388" i="25" s="1"/>
  <c r="K387" i="25"/>
  <c r="M387" i="25"/>
  <c r="K386" i="25"/>
  <c r="K385" i="25"/>
  <c r="M385" i="25" s="1"/>
  <c r="K384" i="25"/>
  <c r="M384" i="25"/>
  <c r="K383" i="25"/>
  <c r="M383" i="25" s="1"/>
  <c r="K382" i="25"/>
  <c r="K381" i="25"/>
  <c r="K380" i="25"/>
  <c r="M380" i="25" s="1"/>
  <c r="K379" i="25"/>
  <c r="M379" i="25"/>
  <c r="K378" i="25"/>
  <c r="K377" i="25"/>
  <c r="M377" i="25" s="1"/>
  <c r="K376" i="25"/>
  <c r="M376" i="25"/>
  <c r="K375" i="25"/>
  <c r="M375" i="25" s="1"/>
  <c r="K374" i="25"/>
  <c r="K373" i="25"/>
  <c r="K372" i="25"/>
  <c r="M372" i="25" s="1"/>
  <c r="K371" i="25"/>
  <c r="M371" i="25"/>
  <c r="K370" i="25"/>
  <c r="M370" i="25" s="1"/>
  <c r="K369" i="25"/>
  <c r="M369" i="25" s="1"/>
  <c r="K368" i="25"/>
  <c r="M368" i="25"/>
  <c r="K367" i="25"/>
  <c r="M367" i="25" s="1"/>
  <c r="K366" i="25"/>
  <c r="K365" i="25"/>
  <c r="K364" i="25"/>
  <c r="M364" i="25" s="1"/>
  <c r="K363" i="25"/>
  <c r="M363" i="25"/>
  <c r="K362" i="25"/>
  <c r="K361" i="25"/>
  <c r="M361" i="25" s="1"/>
  <c r="K360" i="25"/>
  <c r="M360" i="25"/>
  <c r="K359" i="25"/>
  <c r="M359" i="25" s="1"/>
  <c r="K358" i="25"/>
  <c r="K357" i="25"/>
  <c r="M357" i="25" s="1"/>
  <c r="K356" i="25"/>
  <c r="M356" i="25" s="1"/>
  <c r="K355" i="25"/>
  <c r="M355" i="25"/>
  <c r="K354" i="25"/>
  <c r="M354" i="25" s="1"/>
  <c r="K353" i="25"/>
  <c r="M353" i="25" s="1"/>
  <c r="K352" i="25"/>
  <c r="M352" i="25"/>
  <c r="K351" i="25"/>
  <c r="M351" i="25" s="1"/>
  <c r="K350" i="25"/>
  <c r="K349" i="25"/>
  <c r="K348" i="25"/>
  <c r="M348" i="25" s="1"/>
  <c r="K347" i="25"/>
  <c r="M347" i="25"/>
  <c r="K346" i="25"/>
  <c r="K345" i="25"/>
  <c r="M345" i="25" s="1"/>
  <c r="K344" i="25"/>
  <c r="M344" i="25"/>
  <c r="K343" i="25"/>
  <c r="M343" i="25" s="1"/>
  <c r="K342" i="25"/>
  <c r="K341" i="25"/>
  <c r="K340" i="25"/>
  <c r="M340" i="25" s="1"/>
  <c r="K339" i="25"/>
  <c r="M339" i="25"/>
  <c r="K338" i="25"/>
  <c r="K337" i="25"/>
  <c r="M337" i="25" s="1"/>
  <c r="K336" i="25"/>
  <c r="M336" i="25"/>
  <c r="K335" i="25"/>
  <c r="M335" i="25" s="1"/>
  <c r="K334" i="25"/>
  <c r="K333" i="25"/>
  <c r="K332" i="25"/>
  <c r="M332" i="25" s="1"/>
  <c r="K331" i="25"/>
  <c r="M331" i="25"/>
  <c r="K330" i="25"/>
  <c r="K329" i="25"/>
  <c r="M329" i="25" s="1"/>
  <c r="K328" i="25"/>
  <c r="M328" i="25"/>
  <c r="K327" i="25"/>
  <c r="M327" i="25" s="1"/>
  <c r="K326" i="25"/>
  <c r="K325" i="25"/>
  <c r="M325" i="25" s="1"/>
  <c r="K324" i="25"/>
  <c r="M324" i="25" s="1"/>
  <c r="K323" i="25"/>
  <c r="M323" i="25"/>
  <c r="K322" i="25"/>
  <c r="M322" i="25" s="1"/>
  <c r="K321" i="25"/>
  <c r="M321" i="25" s="1"/>
  <c r="K320" i="25"/>
  <c r="M320" i="25"/>
  <c r="K319" i="25"/>
  <c r="M319" i="25" s="1"/>
  <c r="K318" i="25"/>
  <c r="K317" i="25"/>
  <c r="K316" i="25"/>
  <c r="M316" i="25" s="1"/>
  <c r="K315" i="25"/>
  <c r="M315" i="25"/>
  <c r="K314" i="25"/>
  <c r="K313" i="25"/>
  <c r="M313" i="25" s="1"/>
  <c r="K312" i="25"/>
  <c r="M312" i="25"/>
  <c r="K311" i="25"/>
  <c r="M311" i="25" s="1"/>
  <c r="K310" i="25"/>
  <c r="K309" i="25"/>
  <c r="M309" i="25" s="1"/>
  <c r="K308" i="25"/>
  <c r="M308" i="25" s="1"/>
  <c r="K307" i="25"/>
  <c r="M307" i="25"/>
  <c r="K306" i="25"/>
  <c r="K305" i="25"/>
  <c r="M305" i="25" s="1"/>
  <c r="K304" i="25"/>
  <c r="M304" i="25"/>
  <c r="K303" i="25"/>
  <c r="M303" i="25" s="1"/>
  <c r="K302" i="25"/>
  <c r="K301" i="25"/>
  <c r="K300" i="25"/>
  <c r="M300" i="25" s="1"/>
  <c r="K299" i="25"/>
  <c r="M299" i="25"/>
  <c r="K298" i="25"/>
  <c r="K297" i="25"/>
  <c r="M297" i="25" s="1"/>
  <c r="K296" i="25"/>
  <c r="M296" i="25"/>
  <c r="K295" i="25"/>
  <c r="M295" i="25" s="1"/>
  <c r="K294" i="25"/>
  <c r="K293" i="25"/>
  <c r="M293" i="25" s="1"/>
  <c r="K292" i="25"/>
  <c r="M292" i="25" s="1"/>
  <c r="K291" i="25"/>
  <c r="M291" i="25"/>
  <c r="K290" i="25"/>
  <c r="K289" i="25"/>
  <c r="M289" i="25" s="1"/>
  <c r="K288" i="25"/>
  <c r="M288" i="25"/>
  <c r="K287" i="25"/>
  <c r="M287" i="25" s="1"/>
  <c r="K286" i="25"/>
  <c r="K285" i="25"/>
  <c r="K284" i="25"/>
  <c r="M284" i="25" s="1"/>
  <c r="K283" i="25"/>
  <c r="M283" i="25"/>
  <c r="K282" i="25"/>
  <c r="K281" i="25"/>
  <c r="M281" i="25" s="1"/>
  <c r="K280" i="25"/>
  <c r="M280" i="25"/>
  <c r="K279" i="25"/>
  <c r="M279" i="25" s="1"/>
  <c r="K278" i="25"/>
  <c r="K277" i="25"/>
  <c r="M277" i="25" s="1"/>
  <c r="K276" i="25"/>
  <c r="M276" i="25" s="1"/>
  <c r="K275" i="25"/>
  <c r="M275" i="25"/>
  <c r="K274" i="25"/>
  <c r="M274" i="25" s="1"/>
  <c r="K273" i="25"/>
  <c r="M273" i="25" s="1"/>
  <c r="K272" i="25"/>
  <c r="M272" i="25"/>
  <c r="K271" i="25"/>
  <c r="M271" i="25" s="1"/>
  <c r="K270" i="25"/>
  <c r="K269" i="25"/>
  <c r="K268" i="25"/>
  <c r="M268" i="25" s="1"/>
  <c r="K267" i="25"/>
  <c r="M267" i="25"/>
  <c r="K266" i="25"/>
  <c r="K265" i="25"/>
  <c r="M265" i="25" s="1"/>
  <c r="K264" i="25"/>
  <c r="M264" i="25"/>
  <c r="K263" i="25"/>
  <c r="M263" i="25" s="1"/>
  <c r="K262" i="25"/>
  <c r="K261" i="25"/>
  <c r="M261" i="25" s="1"/>
  <c r="K260" i="25"/>
  <c r="M260" i="25" s="1"/>
  <c r="K259" i="25"/>
  <c r="M259" i="25"/>
  <c r="K258" i="25"/>
  <c r="K257" i="25"/>
  <c r="M257" i="25" s="1"/>
  <c r="K256" i="25"/>
  <c r="M256" i="25"/>
  <c r="K255" i="25"/>
  <c r="M255" i="25" s="1"/>
  <c r="K254" i="25"/>
  <c r="K253" i="25"/>
  <c r="K252" i="25"/>
  <c r="M252" i="25" s="1"/>
  <c r="K251" i="25"/>
  <c r="M251" i="25"/>
  <c r="K250" i="25"/>
  <c r="K249" i="25"/>
  <c r="M249" i="25" s="1"/>
  <c r="K248" i="25"/>
  <c r="M248" i="25"/>
  <c r="K247" i="25"/>
  <c r="M247" i="25" s="1"/>
  <c r="K246" i="25"/>
  <c r="K245" i="25"/>
  <c r="K244" i="25"/>
  <c r="M244" i="25" s="1"/>
  <c r="K243" i="25"/>
  <c r="M243" i="25"/>
  <c r="K242" i="25"/>
  <c r="M242" i="25" s="1"/>
  <c r="K241" i="25"/>
  <c r="M241" i="25" s="1"/>
  <c r="K240" i="25"/>
  <c r="M240" i="25"/>
  <c r="K239" i="25"/>
  <c r="M239" i="25" s="1"/>
  <c r="K238" i="25"/>
  <c r="K237" i="25"/>
  <c r="K236" i="25"/>
  <c r="M236" i="25" s="1"/>
  <c r="K235" i="25"/>
  <c r="M235" i="25"/>
  <c r="K234" i="25"/>
  <c r="K233" i="25"/>
  <c r="M233" i="25" s="1"/>
  <c r="K232" i="25"/>
  <c r="M232" i="25"/>
  <c r="K231" i="25"/>
  <c r="M231" i="25" s="1"/>
  <c r="K230" i="25"/>
  <c r="K229" i="25"/>
  <c r="M229" i="25" s="1"/>
  <c r="K228" i="25"/>
  <c r="M228" i="25" s="1"/>
  <c r="K227" i="25"/>
  <c r="M227" i="25"/>
  <c r="K226" i="25"/>
  <c r="M226" i="25" s="1"/>
  <c r="K225" i="25"/>
  <c r="M225" i="25" s="1"/>
  <c r="K224" i="25"/>
  <c r="M224" i="25"/>
  <c r="K223" i="25"/>
  <c r="M223" i="25" s="1"/>
  <c r="K222" i="25"/>
  <c r="K221" i="25"/>
  <c r="K220" i="25"/>
  <c r="M220" i="25" s="1"/>
  <c r="K219" i="25"/>
  <c r="M219" i="25"/>
  <c r="K218" i="25"/>
  <c r="M218" i="25" s="1"/>
  <c r="K217" i="25"/>
  <c r="M217" i="25" s="1"/>
  <c r="K216" i="25"/>
  <c r="M216" i="25"/>
  <c r="K215" i="25"/>
  <c r="M215" i="25" s="1"/>
  <c r="K214" i="25"/>
  <c r="K213" i="25"/>
  <c r="K212" i="25"/>
  <c r="M212" i="25" s="1"/>
  <c r="K211" i="25"/>
  <c r="M211" i="25"/>
  <c r="K210" i="25"/>
  <c r="K209" i="25"/>
  <c r="M209" i="25" s="1"/>
  <c r="K208" i="25"/>
  <c r="M208" i="25"/>
  <c r="K207" i="25"/>
  <c r="M207" i="25" s="1"/>
  <c r="K206" i="25"/>
  <c r="K205" i="25"/>
  <c r="K204" i="25"/>
  <c r="M204" i="25" s="1"/>
  <c r="K203" i="25"/>
  <c r="M203" i="25"/>
  <c r="K202" i="25"/>
  <c r="K201" i="25"/>
  <c r="M201" i="25" s="1"/>
  <c r="K200" i="25"/>
  <c r="M200" i="25"/>
  <c r="K199" i="25"/>
  <c r="M199" i="25" s="1"/>
  <c r="K198" i="25"/>
  <c r="K197" i="25"/>
  <c r="M197" i="25" s="1"/>
  <c r="K196" i="25"/>
  <c r="M196" i="25" s="1"/>
  <c r="K195" i="25"/>
  <c r="M195" i="25"/>
  <c r="K194" i="25"/>
  <c r="M194" i="25" s="1"/>
  <c r="K193" i="25"/>
  <c r="M193" i="25" s="1"/>
  <c r="K192" i="25"/>
  <c r="M192" i="25"/>
  <c r="K191" i="25"/>
  <c r="M191" i="25" s="1"/>
  <c r="K190" i="25"/>
  <c r="K189" i="25"/>
  <c r="K188" i="25"/>
  <c r="M188" i="25" s="1"/>
  <c r="K187" i="25"/>
  <c r="M187" i="25"/>
  <c r="K186" i="25"/>
  <c r="K185" i="25"/>
  <c r="M185" i="25" s="1"/>
  <c r="K184" i="25"/>
  <c r="M184" i="25"/>
  <c r="K183" i="25"/>
  <c r="M183" i="25" s="1"/>
  <c r="K182" i="25"/>
  <c r="K181" i="25"/>
  <c r="K180" i="25"/>
  <c r="M180" i="25" s="1"/>
  <c r="K179" i="25"/>
  <c r="M179" i="25"/>
  <c r="K178" i="25"/>
  <c r="K177" i="25"/>
  <c r="M177" i="25" s="1"/>
  <c r="K176" i="25"/>
  <c r="M176" i="25"/>
  <c r="K175" i="25"/>
  <c r="M175" i="25" s="1"/>
  <c r="K174" i="25"/>
  <c r="K173" i="25"/>
  <c r="K172" i="25"/>
  <c r="M172" i="25" s="1"/>
  <c r="K171" i="25"/>
  <c r="M171" i="25"/>
  <c r="K170" i="25"/>
  <c r="M170" i="25" s="1"/>
  <c r="K169" i="25"/>
  <c r="M169" i="25" s="1"/>
  <c r="K168" i="25"/>
  <c r="M168" i="25"/>
  <c r="K167" i="25"/>
  <c r="M167" i="25" s="1"/>
  <c r="K166" i="25"/>
  <c r="K165" i="25"/>
  <c r="M165" i="25" s="1"/>
  <c r="K164" i="25"/>
  <c r="M164" i="25" s="1"/>
  <c r="K163" i="25"/>
  <c r="M163" i="25"/>
  <c r="K162" i="25"/>
  <c r="K161" i="25"/>
  <c r="M161" i="25" s="1"/>
  <c r="K160" i="25"/>
  <c r="M160" i="25"/>
  <c r="K159" i="25"/>
  <c r="M159" i="25" s="1"/>
  <c r="K158" i="25"/>
  <c r="K157" i="25"/>
  <c r="K156" i="25"/>
  <c r="M156" i="25" s="1"/>
  <c r="K155" i="25"/>
  <c r="M155" i="25"/>
  <c r="K154" i="25"/>
  <c r="K153" i="25"/>
  <c r="M153" i="25" s="1"/>
  <c r="K152" i="25"/>
  <c r="M152" i="25"/>
  <c r="K151" i="25"/>
  <c r="M151" i="25" s="1"/>
  <c r="K150" i="25"/>
  <c r="K149" i="25"/>
  <c r="K148" i="25"/>
  <c r="M148" i="25" s="1"/>
  <c r="K147" i="25"/>
  <c r="M147" i="25"/>
  <c r="K146" i="25"/>
  <c r="M146" i="25" s="1"/>
  <c r="K145" i="25"/>
  <c r="M145" i="25" s="1"/>
  <c r="K144" i="25"/>
  <c r="M144" i="25"/>
  <c r="K143" i="25"/>
  <c r="M143" i="25" s="1"/>
  <c r="K142" i="25"/>
  <c r="K141" i="25"/>
  <c r="K140" i="25"/>
  <c r="M140" i="25" s="1"/>
  <c r="K139" i="25"/>
  <c r="M139" i="25"/>
  <c r="K138" i="25"/>
  <c r="M138" i="25" s="1"/>
  <c r="K137" i="25"/>
  <c r="M137" i="25" s="1"/>
  <c r="K136" i="25"/>
  <c r="M136" i="25"/>
  <c r="K135" i="25"/>
  <c r="M135" i="25" s="1"/>
  <c r="K134" i="25"/>
  <c r="K133" i="25"/>
  <c r="M133" i="25" s="1"/>
  <c r="K132" i="25"/>
  <c r="M132" i="25" s="1"/>
  <c r="K131" i="25"/>
  <c r="M131" i="25"/>
  <c r="K130" i="25"/>
  <c r="K129" i="25"/>
  <c r="M129" i="25" s="1"/>
  <c r="K128" i="25"/>
  <c r="M128" i="25"/>
  <c r="K127" i="25"/>
  <c r="M127" i="25" s="1"/>
  <c r="K126" i="25"/>
  <c r="K125" i="25"/>
  <c r="K124" i="25"/>
  <c r="M124" i="25" s="1"/>
  <c r="K123" i="25"/>
  <c r="M123" i="25"/>
  <c r="K122" i="25"/>
  <c r="M122" i="25" s="1"/>
  <c r="K121" i="25"/>
  <c r="M121" i="25" s="1"/>
  <c r="K120" i="25"/>
  <c r="M120" i="25"/>
  <c r="K119" i="25"/>
  <c r="M119" i="25" s="1"/>
  <c r="K118" i="25"/>
  <c r="K117" i="25"/>
  <c r="K116" i="25"/>
  <c r="M116" i="25" s="1"/>
  <c r="K115" i="25"/>
  <c r="M115" i="25"/>
  <c r="K114" i="25"/>
  <c r="M114" i="25" s="1"/>
  <c r="K113" i="25"/>
  <c r="M113" i="25" s="1"/>
  <c r="K112" i="25"/>
  <c r="M112" i="25"/>
  <c r="K111" i="25"/>
  <c r="M111" i="25" s="1"/>
  <c r="K110" i="25"/>
  <c r="K109" i="25"/>
  <c r="K108" i="25"/>
  <c r="M108" i="25" s="1"/>
  <c r="K107" i="25"/>
  <c r="M107" i="25"/>
  <c r="K106" i="25"/>
  <c r="K105" i="25"/>
  <c r="M105" i="25" s="1"/>
  <c r="K104" i="25"/>
  <c r="M104" i="25"/>
  <c r="K103" i="25"/>
  <c r="M103" i="25" s="1"/>
  <c r="K102" i="25"/>
  <c r="K101" i="25"/>
  <c r="M101" i="25" s="1"/>
  <c r="K100" i="25"/>
  <c r="M100" i="25" s="1"/>
  <c r="K99" i="25"/>
  <c r="M99" i="25"/>
  <c r="K98" i="25"/>
  <c r="M98" i="25" s="1"/>
  <c r="K97" i="25"/>
  <c r="M97" i="25" s="1"/>
  <c r="K96" i="25"/>
  <c r="M96" i="25"/>
  <c r="K95" i="25"/>
  <c r="M95" i="25" s="1"/>
  <c r="K94" i="25"/>
  <c r="K93" i="25"/>
  <c r="K92" i="25"/>
  <c r="M92" i="25" s="1"/>
  <c r="K91" i="25"/>
  <c r="M91" i="25"/>
  <c r="K90" i="25"/>
  <c r="M90" i="25" s="1"/>
  <c r="K89" i="25"/>
  <c r="M89" i="25" s="1"/>
  <c r="K88" i="25"/>
  <c r="M88" i="25"/>
  <c r="K87" i="25"/>
  <c r="M87" i="25" s="1"/>
  <c r="K86" i="25"/>
  <c r="K85" i="25"/>
  <c r="K84" i="25"/>
  <c r="M84" i="25" s="1"/>
  <c r="K83" i="25"/>
  <c r="M83" i="25"/>
  <c r="K82" i="25"/>
  <c r="K81" i="25"/>
  <c r="M81" i="25" s="1"/>
  <c r="K80" i="25"/>
  <c r="M80" i="25"/>
  <c r="K79" i="25"/>
  <c r="M79" i="25" s="1"/>
  <c r="K78" i="25"/>
  <c r="K77" i="25"/>
  <c r="K76" i="25"/>
  <c r="M76" i="25" s="1"/>
  <c r="K75" i="25"/>
  <c r="M75" i="25"/>
  <c r="K74" i="25"/>
  <c r="K73" i="25"/>
  <c r="M73" i="25" s="1"/>
  <c r="K72" i="25"/>
  <c r="M72" i="25"/>
  <c r="K71" i="25"/>
  <c r="M71" i="25" s="1"/>
  <c r="K70" i="25"/>
  <c r="K69" i="25"/>
  <c r="M69" i="25" s="1"/>
  <c r="K68" i="25"/>
  <c r="M68" i="25" s="1"/>
  <c r="K67" i="25"/>
  <c r="M67" i="25"/>
  <c r="K66" i="25"/>
  <c r="M66" i="25" s="1"/>
  <c r="K65" i="25"/>
  <c r="M65" i="25" s="1"/>
  <c r="K64" i="25"/>
  <c r="M64" i="25"/>
  <c r="K63" i="25"/>
  <c r="M63" i="25" s="1"/>
  <c r="K62" i="25"/>
  <c r="K61" i="25"/>
  <c r="K60" i="25"/>
  <c r="M60" i="25" s="1"/>
  <c r="K59" i="25"/>
  <c r="M59" i="25" s="1"/>
  <c r="K58" i="25"/>
  <c r="K57" i="25"/>
  <c r="M57" i="25" s="1"/>
  <c r="K56" i="25"/>
  <c r="M56" i="25" s="1"/>
  <c r="K55" i="25"/>
  <c r="M55" i="25" s="1"/>
  <c r="K54" i="25"/>
  <c r="K53" i="25"/>
  <c r="K52" i="25"/>
  <c r="M52" i="25" s="1"/>
  <c r="K51" i="25"/>
  <c r="M51" i="25" s="1"/>
  <c r="K50" i="25"/>
  <c r="K49" i="25"/>
  <c r="M49" i="25" s="1"/>
  <c r="K48" i="25"/>
  <c r="M48" i="25" s="1"/>
  <c r="K47" i="25"/>
  <c r="M47" i="25" s="1"/>
  <c r="K46" i="25"/>
  <c r="K45" i="25"/>
  <c r="K44" i="25"/>
  <c r="M44" i="25" s="1"/>
  <c r="K43" i="25"/>
  <c r="M43" i="25" s="1"/>
  <c r="K42" i="25"/>
  <c r="M42" i="25" s="1"/>
  <c r="K41" i="25"/>
  <c r="M41" i="25" s="1"/>
  <c r="K40" i="25"/>
  <c r="M40" i="25" s="1"/>
  <c r="K39" i="25"/>
  <c r="M39" i="25" s="1"/>
  <c r="K38" i="25"/>
  <c r="K37" i="25"/>
  <c r="M37" i="25" s="1"/>
  <c r="K36" i="25"/>
  <c r="M36" i="25" s="1"/>
  <c r="K35" i="25"/>
  <c r="M35" i="25" s="1"/>
  <c r="K34" i="25"/>
  <c r="K33" i="25"/>
  <c r="M33" i="25" s="1"/>
  <c r="K32" i="25"/>
  <c r="M32" i="25" s="1"/>
  <c r="K31" i="25"/>
  <c r="M31" i="25" s="1"/>
  <c r="K30" i="25"/>
  <c r="K29" i="25"/>
  <c r="K28" i="25"/>
  <c r="M28" i="25" s="1"/>
  <c r="K27" i="25"/>
  <c r="M27" i="25" s="1"/>
  <c r="K26" i="25"/>
  <c r="K25" i="25"/>
  <c r="M25" i="25" s="1"/>
  <c r="K24" i="25"/>
  <c r="M24" i="25" s="1"/>
  <c r="K23" i="25"/>
  <c r="M23" i="25" s="1"/>
  <c r="K22" i="25"/>
  <c r="K21" i="25"/>
  <c r="K20" i="25"/>
  <c r="M20" i="25" s="1"/>
  <c r="K19" i="25"/>
  <c r="M19" i="25" s="1"/>
  <c r="K18" i="25"/>
  <c r="M18" i="25" s="1"/>
  <c r="K17" i="25"/>
  <c r="M17" i="25" s="1"/>
  <c r="K16" i="25"/>
  <c r="M16" i="25" s="1"/>
  <c r="K15" i="25"/>
  <c r="M15" i="25" s="1"/>
  <c r="K14" i="25"/>
  <c r="K13" i="25"/>
  <c r="K12" i="25"/>
  <c r="M12" i="25" s="1"/>
  <c r="K11" i="25"/>
  <c r="M11" i="25" s="1"/>
  <c r="K10" i="25"/>
  <c r="M10" i="25" s="1"/>
  <c r="K9" i="25"/>
  <c r="M9" i="25" s="1"/>
  <c r="F530" i="24"/>
  <c r="J517" i="24"/>
  <c r="I517" i="24"/>
  <c r="H517" i="24"/>
  <c r="G517" i="24"/>
  <c r="F517" i="24"/>
  <c r="K496" i="24"/>
  <c r="M496" i="24" s="1"/>
  <c r="K495" i="24"/>
  <c r="K490" i="24"/>
  <c r="K489" i="24"/>
  <c r="K488" i="24"/>
  <c r="M488" i="24" s="1"/>
  <c r="K487" i="24"/>
  <c r="K486" i="24"/>
  <c r="K485" i="24"/>
  <c r="K484" i="24"/>
  <c r="M484" i="24" s="1"/>
  <c r="K483" i="24"/>
  <c r="K482" i="24"/>
  <c r="K481" i="24"/>
  <c r="K480" i="24"/>
  <c r="M480" i="24" s="1"/>
  <c r="K479" i="24"/>
  <c r="K478" i="24"/>
  <c r="K477" i="24"/>
  <c r="K476" i="24"/>
  <c r="M476" i="24" s="1"/>
  <c r="K475" i="24"/>
  <c r="K474" i="24"/>
  <c r="K473" i="24"/>
  <c r="K472" i="24"/>
  <c r="M472" i="24" s="1"/>
  <c r="K471" i="24"/>
  <c r="K470" i="24"/>
  <c r="K469" i="24"/>
  <c r="K468" i="24"/>
  <c r="M468" i="24" s="1"/>
  <c r="K467" i="24"/>
  <c r="K466" i="24"/>
  <c r="K465" i="24"/>
  <c r="K464" i="24"/>
  <c r="M464" i="24" s="1"/>
  <c r="K463" i="24"/>
  <c r="K462" i="24"/>
  <c r="K461" i="24"/>
  <c r="K460" i="24"/>
  <c r="M460" i="24" s="1"/>
  <c r="K459" i="24"/>
  <c r="K458" i="24"/>
  <c r="K457" i="24"/>
  <c r="K456" i="24"/>
  <c r="M456" i="24" s="1"/>
  <c r="K455" i="24"/>
  <c r="K454" i="24"/>
  <c r="K453" i="24"/>
  <c r="K452" i="24"/>
  <c r="M452" i="24"/>
  <c r="K451" i="24"/>
  <c r="K450" i="24"/>
  <c r="K449" i="24"/>
  <c r="K448" i="24"/>
  <c r="M448" i="24" s="1"/>
  <c r="K447" i="24"/>
  <c r="K446" i="24"/>
  <c r="K445" i="24"/>
  <c r="K444" i="24"/>
  <c r="M444" i="24" s="1"/>
  <c r="K443" i="24"/>
  <c r="K442" i="24"/>
  <c r="K441" i="24"/>
  <c r="K440" i="24"/>
  <c r="M440" i="24" s="1"/>
  <c r="K439" i="24"/>
  <c r="K438" i="24"/>
  <c r="K437" i="24"/>
  <c r="K436" i="24"/>
  <c r="M436" i="24"/>
  <c r="K435" i="24"/>
  <c r="K434" i="24"/>
  <c r="K433" i="24"/>
  <c r="K432" i="24"/>
  <c r="M432" i="24" s="1"/>
  <c r="K431" i="24"/>
  <c r="K430" i="24"/>
  <c r="K429" i="24"/>
  <c r="K428" i="24"/>
  <c r="M428" i="24" s="1"/>
  <c r="K427" i="24"/>
  <c r="K426" i="24"/>
  <c r="K425" i="24"/>
  <c r="K424" i="24"/>
  <c r="M424" i="24" s="1"/>
  <c r="K423" i="24"/>
  <c r="K422" i="24"/>
  <c r="K421" i="24"/>
  <c r="K420" i="24"/>
  <c r="M420" i="24"/>
  <c r="K419" i="24"/>
  <c r="K418" i="24"/>
  <c r="K417" i="24"/>
  <c r="K416" i="24"/>
  <c r="M416" i="24" s="1"/>
  <c r="K415" i="24"/>
  <c r="K414" i="24"/>
  <c r="K413" i="24"/>
  <c r="K412" i="24"/>
  <c r="M412" i="24" s="1"/>
  <c r="K411" i="24"/>
  <c r="K410" i="24"/>
  <c r="K409" i="24"/>
  <c r="K408" i="24"/>
  <c r="M408" i="24" s="1"/>
  <c r="K407" i="24"/>
  <c r="K406" i="24"/>
  <c r="K405" i="24"/>
  <c r="K404" i="24"/>
  <c r="M404" i="24"/>
  <c r="K403" i="24"/>
  <c r="K402" i="24"/>
  <c r="K401" i="24"/>
  <c r="K400" i="24"/>
  <c r="M400" i="24" s="1"/>
  <c r="K399" i="24"/>
  <c r="K398" i="24"/>
  <c r="K397" i="24"/>
  <c r="K396" i="24"/>
  <c r="M396" i="24" s="1"/>
  <c r="K395" i="24"/>
  <c r="K394" i="24"/>
  <c r="K393" i="24"/>
  <c r="K392" i="24"/>
  <c r="M392" i="24" s="1"/>
  <c r="K391" i="24"/>
  <c r="K390" i="24"/>
  <c r="K389" i="24"/>
  <c r="K388" i="24"/>
  <c r="M388" i="24"/>
  <c r="K387" i="24"/>
  <c r="K386" i="24"/>
  <c r="K385" i="24"/>
  <c r="K384" i="24"/>
  <c r="M384" i="24" s="1"/>
  <c r="K383" i="24"/>
  <c r="K382" i="24"/>
  <c r="K381" i="24"/>
  <c r="K380" i="24"/>
  <c r="M380" i="24" s="1"/>
  <c r="K379" i="24"/>
  <c r="K378" i="24"/>
  <c r="K377" i="24"/>
  <c r="K376" i="24"/>
  <c r="M376" i="24" s="1"/>
  <c r="K375" i="24"/>
  <c r="K374" i="24"/>
  <c r="K373" i="24"/>
  <c r="K372" i="24"/>
  <c r="M372" i="24"/>
  <c r="K371" i="24"/>
  <c r="K370" i="24"/>
  <c r="K369" i="24"/>
  <c r="K368" i="24"/>
  <c r="M368" i="24" s="1"/>
  <c r="K367" i="24"/>
  <c r="K366" i="24"/>
  <c r="K365" i="24"/>
  <c r="K364" i="24"/>
  <c r="M364" i="24" s="1"/>
  <c r="K363" i="24"/>
  <c r="K362" i="24"/>
  <c r="K361" i="24"/>
  <c r="K360" i="24"/>
  <c r="M360" i="24" s="1"/>
  <c r="K359" i="24"/>
  <c r="K358" i="24"/>
  <c r="K357" i="24"/>
  <c r="K356" i="24"/>
  <c r="M356" i="24"/>
  <c r="K355" i="24"/>
  <c r="K354" i="24"/>
  <c r="K353" i="24"/>
  <c r="K352" i="24"/>
  <c r="M352" i="24" s="1"/>
  <c r="K351" i="24"/>
  <c r="K350" i="24"/>
  <c r="K349" i="24"/>
  <c r="K348" i="24"/>
  <c r="M348" i="24" s="1"/>
  <c r="K347" i="24"/>
  <c r="K346" i="24"/>
  <c r="K345" i="24"/>
  <c r="K344" i="24"/>
  <c r="M344" i="24" s="1"/>
  <c r="K343" i="24"/>
  <c r="K342" i="24"/>
  <c r="K341" i="24"/>
  <c r="K340" i="24"/>
  <c r="M340" i="24"/>
  <c r="K339" i="24"/>
  <c r="K338" i="24"/>
  <c r="K337" i="24"/>
  <c r="K336" i="24"/>
  <c r="M336" i="24" s="1"/>
  <c r="K335" i="24"/>
  <c r="K334" i="24"/>
  <c r="K333" i="24"/>
  <c r="K332" i="24"/>
  <c r="M332" i="24" s="1"/>
  <c r="K331" i="24"/>
  <c r="K330" i="24"/>
  <c r="K329" i="24"/>
  <c r="K328" i="24"/>
  <c r="M328" i="24" s="1"/>
  <c r="K327" i="24"/>
  <c r="K326" i="24"/>
  <c r="K325" i="24"/>
  <c r="K324" i="24"/>
  <c r="M324" i="24"/>
  <c r="K323" i="24"/>
  <c r="K322" i="24"/>
  <c r="K321" i="24"/>
  <c r="K320" i="24"/>
  <c r="M320" i="24" s="1"/>
  <c r="K319" i="24"/>
  <c r="K318" i="24"/>
  <c r="K317" i="24"/>
  <c r="K316" i="24"/>
  <c r="M316" i="24" s="1"/>
  <c r="K315" i="24"/>
  <c r="K314" i="24"/>
  <c r="K313" i="24"/>
  <c r="K312" i="24"/>
  <c r="M312" i="24" s="1"/>
  <c r="K311" i="24"/>
  <c r="K310" i="24"/>
  <c r="K309" i="24"/>
  <c r="K308" i="24"/>
  <c r="M308" i="24"/>
  <c r="K307" i="24"/>
  <c r="K306" i="24"/>
  <c r="K305" i="24"/>
  <c r="K304" i="24"/>
  <c r="M304" i="24" s="1"/>
  <c r="K303" i="24"/>
  <c r="K302" i="24"/>
  <c r="K301" i="24"/>
  <c r="K300" i="24"/>
  <c r="M300" i="24" s="1"/>
  <c r="K299" i="24"/>
  <c r="K298" i="24"/>
  <c r="K297" i="24"/>
  <c r="K296" i="24"/>
  <c r="M296" i="24" s="1"/>
  <c r="K295" i="24"/>
  <c r="K294" i="24"/>
  <c r="K293" i="24"/>
  <c r="K292" i="24"/>
  <c r="M292" i="24"/>
  <c r="K291" i="24"/>
  <c r="K290" i="24"/>
  <c r="K289" i="24"/>
  <c r="K288" i="24"/>
  <c r="M288" i="24" s="1"/>
  <c r="K287" i="24"/>
  <c r="K286" i="24"/>
  <c r="K285" i="24"/>
  <c r="K284" i="24"/>
  <c r="M284" i="24" s="1"/>
  <c r="K283" i="24"/>
  <c r="K282" i="24"/>
  <c r="K281" i="24"/>
  <c r="K280" i="24"/>
  <c r="M280" i="24" s="1"/>
  <c r="K279" i="24"/>
  <c r="K278" i="24"/>
  <c r="K277" i="24"/>
  <c r="K276" i="24"/>
  <c r="M276" i="24"/>
  <c r="K275" i="24"/>
  <c r="K274" i="24"/>
  <c r="K273" i="24"/>
  <c r="K272" i="24"/>
  <c r="M272" i="24" s="1"/>
  <c r="K271" i="24"/>
  <c r="K270" i="24"/>
  <c r="K269" i="24"/>
  <c r="K268" i="24"/>
  <c r="M268" i="24" s="1"/>
  <c r="K267" i="24"/>
  <c r="K266" i="24"/>
  <c r="K265" i="24"/>
  <c r="K264" i="24"/>
  <c r="M264" i="24" s="1"/>
  <c r="K263" i="24"/>
  <c r="K262" i="24"/>
  <c r="K261" i="24"/>
  <c r="K260" i="24"/>
  <c r="M260" i="24"/>
  <c r="K259" i="24"/>
  <c r="K258" i="24"/>
  <c r="K257" i="24"/>
  <c r="K256" i="24"/>
  <c r="M256" i="24" s="1"/>
  <c r="K255" i="24"/>
  <c r="K254" i="24"/>
  <c r="K253" i="24"/>
  <c r="K252" i="24"/>
  <c r="M252" i="24" s="1"/>
  <c r="K251" i="24"/>
  <c r="K250" i="24"/>
  <c r="K249" i="24"/>
  <c r="K248" i="24"/>
  <c r="M248" i="24" s="1"/>
  <c r="K247" i="24"/>
  <c r="K246" i="24"/>
  <c r="K245" i="24"/>
  <c r="K244" i="24"/>
  <c r="M244" i="24"/>
  <c r="K243" i="24"/>
  <c r="K242" i="24"/>
  <c r="K241" i="24"/>
  <c r="K240" i="24"/>
  <c r="M240" i="24" s="1"/>
  <c r="K239" i="24"/>
  <c r="K238" i="24"/>
  <c r="K237" i="24"/>
  <c r="K236" i="24"/>
  <c r="M236" i="24" s="1"/>
  <c r="K235" i="24"/>
  <c r="K234" i="24"/>
  <c r="K233" i="24"/>
  <c r="K232" i="24"/>
  <c r="M232" i="24" s="1"/>
  <c r="K231" i="24"/>
  <c r="K230" i="24"/>
  <c r="K229" i="24"/>
  <c r="K228" i="24"/>
  <c r="M228" i="24"/>
  <c r="K227" i="24"/>
  <c r="K226" i="24"/>
  <c r="K225" i="24"/>
  <c r="K224" i="24"/>
  <c r="M224" i="24" s="1"/>
  <c r="K223" i="24"/>
  <c r="K222" i="24"/>
  <c r="K221" i="24"/>
  <c r="K220" i="24"/>
  <c r="M220" i="24" s="1"/>
  <c r="K219" i="24"/>
  <c r="K218" i="24"/>
  <c r="K217" i="24"/>
  <c r="K216" i="24"/>
  <c r="M216" i="24" s="1"/>
  <c r="K215" i="24"/>
  <c r="K214" i="24"/>
  <c r="K213" i="24"/>
  <c r="K212" i="24"/>
  <c r="M212" i="24"/>
  <c r="K211" i="24"/>
  <c r="K210" i="24"/>
  <c r="K209" i="24"/>
  <c r="K208" i="24"/>
  <c r="M208" i="24" s="1"/>
  <c r="K207" i="24"/>
  <c r="K206" i="24"/>
  <c r="K205" i="24"/>
  <c r="K204" i="24"/>
  <c r="M204" i="24" s="1"/>
  <c r="K203" i="24"/>
  <c r="K202" i="24"/>
  <c r="K201" i="24"/>
  <c r="K200" i="24"/>
  <c r="M200" i="24" s="1"/>
  <c r="K199" i="24"/>
  <c r="K198" i="24"/>
  <c r="K197" i="24"/>
  <c r="K196" i="24"/>
  <c r="M196" i="24"/>
  <c r="K195" i="24"/>
  <c r="K194" i="24"/>
  <c r="K193" i="24"/>
  <c r="K192" i="24"/>
  <c r="M192" i="24" s="1"/>
  <c r="K191" i="24"/>
  <c r="K190" i="24"/>
  <c r="K189" i="24"/>
  <c r="K188" i="24"/>
  <c r="M188" i="24" s="1"/>
  <c r="K187" i="24"/>
  <c r="K186" i="24"/>
  <c r="K185" i="24"/>
  <c r="K184" i="24"/>
  <c r="M184" i="24" s="1"/>
  <c r="K183" i="24"/>
  <c r="M183" i="24"/>
  <c r="K182" i="24"/>
  <c r="K181" i="24"/>
  <c r="K180" i="24"/>
  <c r="M180" i="24"/>
  <c r="K179" i="24"/>
  <c r="K178" i="24"/>
  <c r="K177" i="24"/>
  <c r="K176" i="24"/>
  <c r="M176" i="24" s="1"/>
  <c r="K175" i="24"/>
  <c r="K174" i="24"/>
  <c r="K173" i="24"/>
  <c r="K172" i="24"/>
  <c r="M172" i="24" s="1"/>
  <c r="K171" i="24"/>
  <c r="K170" i="24"/>
  <c r="K169" i="24"/>
  <c r="K168" i="24"/>
  <c r="M168" i="24" s="1"/>
  <c r="K167" i="24"/>
  <c r="K166" i="24"/>
  <c r="K165" i="24"/>
  <c r="K164" i="24"/>
  <c r="M164" i="24"/>
  <c r="K163" i="24"/>
  <c r="K162" i="24"/>
  <c r="K161" i="24"/>
  <c r="K160" i="24"/>
  <c r="M160" i="24" s="1"/>
  <c r="K159" i="24"/>
  <c r="K158" i="24"/>
  <c r="K157" i="24"/>
  <c r="K156" i="24"/>
  <c r="M156" i="24" s="1"/>
  <c r="K155" i="24"/>
  <c r="K154" i="24"/>
  <c r="K153" i="24"/>
  <c r="K152" i="24"/>
  <c r="M152" i="24" s="1"/>
  <c r="K151" i="24"/>
  <c r="K150" i="24"/>
  <c r="K149" i="24"/>
  <c r="K148" i="24"/>
  <c r="M148" i="24"/>
  <c r="K147" i="24"/>
  <c r="K146" i="24"/>
  <c r="K145" i="24"/>
  <c r="K144" i="24"/>
  <c r="M144" i="24" s="1"/>
  <c r="K143" i="24"/>
  <c r="K142" i="24"/>
  <c r="K141" i="24"/>
  <c r="K140" i="24"/>
  <c r="M140" i="24" s="1"/>
  <c r="K139" i="24"/>
  <c r="K138" i="24"/>
  <c r="K137" i="24"/>
  <c r="K136" i="24"/>
  <c r="M136" i="24" s="1"/>
  <c r="K135" i="24"/>
  <c r="K134" i="24"/>
  <c r="K133" i="24"/>
  <c r="K132" i="24"/>
  <c r="M132" i="24"/>
  <c r="K131" i="24"/>
  <c r="K130" i="24"/>
  <c r="K129" i="24"/>
  <c r="K128" i="24"/>
  <c r="M128" i="24" s="1"/>
  <c r="K127" i="24"/>
  <c r="K126" i="24"/>
  <c r="K125" i="24"/>
  <c r="K124" i="24"/>
  <c r="M124" i="24" s="1"/>
  <c r="K123" i="24"/>
  <c r="K122" i="24"/>
  <c r="K121" i="24"/>
  <c r="K120" i="24"/>
  <c r="M120" i="24" s="1"/>
  <c r="K119" i="24"/>
  <c r="K118" i="24"/>
  <c r="K117" i="24"/>
  <c r="K116" i="24"/>
  <c r="M116" i="24"/>
  <c r="K115" i="24"/>
  <c r="K114" i="24"/>
  <c r="K113" i="24"/>
  <c r="K112" i="24"/>
  <c r="M112" i="24" s="1"/>
  <c r="K111" i="24"/>
  <c r="K110" i="24"/>
  <c r="K109" i="24"/>
  <c r="K108" i="24"/>
  <c r="M108" i="24" s="1"/>
  <c r="K107" i="24"/>
  <c r="K106" i="24"/>
  <c r="K105" i="24"/>
  <c r="K104" i="24"/>
  <c r="M104" i="24" s="1"/>
  <c r="K103" i="24"/>
  <c r="K102" i="24"/>
  <c r="K101" i="24"/>
  <c r="K100" i="24"/>
  <c r="M100" i="24"/>
  <c r="K99" i="24"/>
  <c r="K98" i="24"/>
  <c r="K97" i="24"/>
  <c r="K96" i="24"/>
  <c r="M96" i="24" s="1"/>
  <c r="K95" i="24"/>
  <c r="K94" i="24"/>
  <c r="K93" i="24"/>
  <c r="K92" i="24"/>
  <c r="M92" i="24" s="1"/>
  <c r="K91" i="24"/>
  <c r="K90" i="24"/>
  <c r="K89" i="24"/>
  <c r="K88" i="24"/>
  <c r="M88" i="24" s="1"/>
  <c r="K87" i="24"/>
  <c r="K86" i="24"/>
  <c r="K85" i="24"/>
  <c r="K84" i="24"/>
  <c r="M84" i="24"/>
  <c r="K83" i="24"/>
  <c r="K82" i="24"/>
  <c r="K81" i="24"/>
  <c r="K80" i="24"/>
  <c r="M80" i="24" s="1"/>
  <c r="K79" i="24"/>
  <c r="K78" i="24"/>
  <c r="K77" i="24"/>
  <c r="K76" i="24"/>
  <c r="M76" i="24" s="1"/>
  <c r="K75" i="24"/>
  <c r="K74" i="24"/>
  <c r="K73" i="24"/>
  <c r="K72" i="24"/>
  <c r="M72" i="24" s="1"/>
  <c r="K71" i="24"/>
  <c r="K70" i="24"/>
  <c r="K69" i="24"/>
  <c r="K68" i="24"/>
  <c r="M68" i="24"/>
  <c r="K67" i="24"/>
  <c r="K66" i="24"/>
  <c r="K65" i="24"/>
  <c r="K64" i="24"/>
  <c r="M64" i="24" s="1"/>
  <c r="K63" i="24"/>
  <c r="K62" i="24"/>
  <c r="K61" i="24"/>
  <c r="K60" i="24"/>
  <c r="M60" i="24" s="1"/>
  <c r="K59" i="24"/>
  <c r="K58" i="24"/>
  <c r="K57" i="24"/>
  <c r="K56" i="24"/>
  <c r="M56" i="24" s="1"/>
  <c r="K55" i="24"/>
  <c r="K54" i="24"/>
  <c r="K53" i="24"/>
  <c r="K52" i="24"/>
  <c r="M52" i="24"/>
  <c r="K51" i="24"/>
  <c r="K50" i="24"/>
  <c r="K49" i="24"/>
  <c r="K48" i="24"/>
  <c r="M48" i="24" s="1"/>
  <c r="K47" i="24"/>
  <c r="K46" i="24"/>
  <c r="K45" i="24"/>
  <c r="K44" i="24"/>
  <c r="M44" i="24" s="1"/>
  <c r="K43" i="24"/>
  <c r="K42" i="24"/>
  <c r="K41" i="24"/>
  <c r="K40" i="24"/>
  <c r="M40" i="24" s="1"/>
  <c r="K39" i="24"/>
  <c r="K38" i="24"/>
  <c r="K37" i="24"/>
  <c r="K36" i="24"/>
  <c r="M36" i="24"/>
  <c r="K35" i="24"/>
  <c r="K34" i="24"/>
  <c r="K33" i="24"/>
  <c r="K32" i="24"/>
  <c r="M32" i="24" s="1"/>
  <c r="K31" i="24"/>
  <c r="K30" i="24"/>
  <c r="K29" i="24"/>
  <c r="K28" i="24"/>
  <c r="M28" i="24" s="1"/>
  <c r="K27" i="24"/>
  <c r="K26" i="24"/>
  <c r="K25" i="24"/>
  <c r="K24" i="24"/>
  <c r="M24" i="24" s="1"/>
  <c r="K23" i="24"/>
  <c r="K22" i="24"/>
  <c r="K21" i="24"/>
  <c r="K20" i="24"/>
  <c r="M20" i="24"/>
  <c r="K19" i="24"/>
  <c r="M19" i="24" s="1"/>
  <c r="K18" i="24"/>
  <c r="K17" i="24"/>
  <c r="K16" i="24"/>
  <c r="K15" i="24"/>
  <c r="K14" i="24"/>
  <c r="K13" i="24"/>
  <c r="K12" i="24"/>
  <c r="K11" i="24"/>
  <c r="K10" i="24"/>
  <c r="K9" i="24"/>
  <c r="J517" i="23"/>
  <c r="I517" i="23"/>
  <c r="H517" i="23"/>
  <c r="G517" i="23"/>
  <c r="F517" i="23"/>
  <c r="K496" i="23"/>
  <c r="M496" i="23"/>
  <c r="K495" i="23"/>
  <c r="K490" i="23"/>
  <c r="K489" i="23"/>
  <c r="K488" i="23"/>
  <c r="M488" i="23" s="1"/>
  <c r="K487" i="23"/>
  <c r="K486" i="23"/>
  <c r="K485" i="23"/>
  <c r="K484" i="23"/>
  <c r="M484" i="23"/>
  <c r="K483" i="23"/>
  <c r="K482" i="23"/>
  <c r="K481" i="23"/>
  <c r="K480" i="23"/>
  <c r="M480" i="23" s="1"/>
  <c r="K479" i="23"/>
  <c r="K478" i="23"/>
  <c r="K477" i="23"/>
  <c r="K476" i="23"/>
  <c r="M476" i="23"/>
  <c r="K475" i="23"/>
  <c r="K474" i="23"/>
  <c r="M474" i="23" s="1"/>
  <c r="K473" i="23"/>
  <c r="K472" i="23"/>
  <c r="M472" i="23" s="1"/>
  <c r="K471" i="23"/>
  <c r="K470" i="23"/>
  <c r="K469" i="23"/>
  <c r="K468" i="23"/>
  <c r="M468" i="23"/>
  <c r="K467" i="23"/>
  <c r="K466" i="23"/>
  <c r="K465" i="23"/>
  <c r="K464" i="23"/>
  <c r="M464" i="23" s="1"/>
  <c r="K463" i="23"/>
  <c r="K462" i="23"/>
  <c r="K461" i="23"/>
  <c r="K460" i="23"/>
  <c r="M460" i="23"/>
  <c r="K459" i="23"/>
  <c r="K458" i="23"/>
  <c r="M458" i="23" s="1"/>
  <c r="K457" i="23"/>
  <c r="K456" i="23"/>
  <c r="M456" i="23" s="1"/>
  <c r="K455" i="23"/>
  <c r="K454" i="23"/>
  <c r="K453" i="23"/>
  <c r="K452" i="23"/>
  <c r="M452" i="23"/>
  <c r="K451" i="23"/>
  <c r="K450" i="23"/>
  <c r="K449" i="23"/>
  <c r="K448" i="23"/>
  <c r="M448" i="23" s="1"/>
  <c r="K447" i="23"/>
  <c r="K446" i="23"/>
  <c r="K445" i="23"/>
  <c r="K444" i="23"/>
  <c r="M444" i="23"/>
  <c r="K443" i="23"/>
  <c r="K442" i="23"/>
  <c r="M442" i="23" s="1"/>
  <c r="K441" i="23"/>
  <c r="K440" i="23"/>
  <c r="M440" i="23" s="1"/>
  <c r="K439" i="23"/>
  <c r="K438" i="23"/>
  <c r="K437" i="23"/>
  <c r="K436" i="23"/>
  <c r="M436" i="23"/>
  <c r="K435" i="23"/>
  <c r="K434" i="23"/>
  <c r="K433" i="23"/>
  <c r="K432" i="23"/>
  <c r="M432" i="23" s="1"/>
  <c r="K431" i="23"/>
  <c r="K430" i="23"/>
  <c r="K429" i="23"/>
  <c r="K428" i="23"/>
  <c r="M428" i="23"/>
  <c r="K427" i="23"/>
  <c r="K426" i="23"/>
  <c r="M426" i="23" s="1"/>
  <c r="K425" i="23"/>
  <c r="K424" i="23"/>
  <c r="M424" i="23" s="1"/>
  <c r="K423" i="23"/>
  <c r="K422" i="23"/>
  <c r="K421" i="23"/>
  <c r="K420" i="23"/>
  <c r="M420" i="23"/>
  <c r="K419" i="23"/>
  <c r="K418" i="23"/>
  <c r="K417" i="23"/>
  <c r="K416" i="23"/>
  <c r="M416" i="23" s="1"/>
  <c r="K415" i="23"/>
  <c r="K414" i="23"/>
  <c r="K413" i="23"/>
  <c r="K412" i="23"/>
  <c r="M412" i="23"/>
  <c r="K411" i="23"/>
  <c r="K410" i="23"/>
  <c r="M410" i="23" s="1"/>
  <c r="K409" i="23"/>
  <c r="K408" i="23"/>
  <c r="M408" i="23" s="1"/>
  <c r="K407" i="23"/>
  <c r="K406" i="23"/>
  <c r="K405" i="23"/>
  <c r="K404" i="23"/>
  <c r="M404" i="23"/>
  <c r="K403" i="23"/>
  <c r="K402" i="23"/>
  <c r="K401" i="23"/>
  <c r="K400" i="23"/>
  <c r="M400" i="23" s="1"/>
  <c r="K399" i="23"/>
  <c r="M399" i="23"/>
  <c r="K398" i="23"/>
  <c r="K397" i="23"/>
  <c r="K396" i="23"/>
  <c r="M396" i="23"/>
  <c r="K395" i="23"/>
  <c r="K394" i="23"/>
  <c r="M394" i="23" s="1"/>
  <c r="K393" i="23"/>
  <c r="K392" i="23"/>
  <c r="M392" i="23" s="1"/>
  <c r="K391" i="23"/>
  <c r="K390" i="23"/>
  <c r="K389" i="23"/>
  <c r="K388" i="23"/>
  <c r="M388" i="23"/>
  <c r="K387" i="23"/>
  <c r="K386" i="23"/>
  <c r="K385" i="23"/>
  <c r="K384" i="23"/>
  <c r="M384" i="23" s="1"/>
  <c r="K383" i="23"/>
  <c r="K382" i="23"/>
  <c r="K381" i="23"/>
  <c r="K380" i="23"/>
  <c r="M380" i="23"/>
  <c r="K379" i="23"/>
  <c r="K378" i="23"/>
  <c r="M378" i="23" s="1"/>
  <c r="K377" i="23"/>
  <c r="K376" i="23"/>
  <c r="M376" i="23" s="1"/>
  <c r="K375" i="23"/>
  <c r="K374" i="23"/>
  <c r="K373" i="23"/>
  <c r="K372" i="23"/>
  <c r="M372" i="23"/>
  <c r="K371" i="23"/>
  <c r="K370" i="23"/>
  <c r="K369" i="23"/>
  <c r="K368" i="23"/>
  <c r="M368" i="23" s="1"/>
  <c r="K367" i="23"/>
  <c r="K366" i="23"/>
  <c r="K365" i="23"/>
  <c r="K364" i="23"/>
  <c r="M364" i="23"/>
  <c r="K363" i="23"/>
  <c r="K362" i="23"/>
  <c r="M362" i="23" s="1"/>
  <c r="K361" i="23"/>
  <c r="K360" i="23"/>
  <c r="M360" i="23" s="1"/>
  <c r="K359" i="23"/>
  <c r="K358" i="23"/>
  <c r="K357" i="23"/>
  <c r="K356" i="23"/>
  <c r="M356" i="23"/>
  <c r="K355" i="23"/>
  <c r="K354" i="23"/>
  <c r="K353" i="23"/>
  <c r="K352" i="23"/>
  <c r="M352" i="23" s="1"/>
  <c r="K351" i="23"/>
  <c r="K350" i="23"/>
  <c r="K349" i="23"/>
  <c r="K348" i="23"/>
  <c r="M348" i="23"/>
  <c r="K347" i="23"/>
  <c r="K346" i="23"/>
  <c r="M346" i="23" s="1"/>
  <c r="K345" i="23"/>
  <c r="K344" i="23"/>
  <c r="M344" i="23" s="1"/>
  <c r="K343" i="23"/>
  <c r="K342" i="23"/>
  <c r="K341" i="23"/>
  <c r="K340" i="23"/>
  <c r="M340" i="23"/>
  <c r="K339" i="23"/>
  <c r="K338" i="23"/>
  <c r="K337" i="23"/>
  <c r="K336" i="23"/>
  <c r="M336" i="23" s="1"/>
  <c r="K335" i="23"/>
  <c r="K334" i="23"/>
  <c r="K333" i="23"/>
  <c r="K332" i="23"/>
  <c r="M332" i="23"/>
  <c r="K331" i="23"/>
  <c r="K330" i="23"/>
  <c r="M330" i="23" s="1"/>
  <c r="K329" i="23"/>
  <c r="K328" i="23"/>
  <c r="M328" i="23" s="1"/>
  <c r="K327" i="23"/>
  <c r="K326" i="23"/>
  <c r="K325" i="23"/>
  <c r="K324" i="23"/>
  <c r="M324" i="23"/>
  <c r="K323" i="23"/>
  <c r="K322" i="23"/>
  <c r="K321" i="23"/>
  <c r="K320" i="23"/>
  <c r="M320" i="23" s="1"/>
  <c r="K319" i="23"/>
  <c r="K318" i="23"/>
  <c r="K317" i="23"/>
  <c r="K316" i="23"/>
  <c r="M316" i="23"/>
  <c r="K315" i="23"/>
  <c r="M315" i="23" s="1"/>
  <c r="K314" i="23"/>
  <c r="M314" i="23" s="1"/>
  <c r="K313" i="23"/>
  <c r="K312" i="23"/>
  <c r="M312" i="23" s="1"/>
  <c r="K311" i="23"/>
  <c r="K310" i="23"/>
  <c r="K309" i="23"/>
  <c r="K308" i="23"/>
  <c r="M308" i="23"/>
  <c r="K307" i="23"/>
  <c r="K306" i="23"/>
  <c r="K305" i="23"/>
  <c r="K304" i="23"/>
  <c r="M304" i="23" s="1"/>
  <c r="K303" i="23"/>
  <c r="K302" i="23"/>
  <c r="K301" i="23"/>
  <c r="K300" i="23"/>
  <c r="M300" i="23"/>
  <c r="K299" i="23"/>
  <c r="K298" i="23"/>
  <c r="M298" i="23" s="1"/>
  <c r="K297" i="23"/>
  <c r="K296" i="23"/>
  <c r="M296" i="23" s="1"/>
  <c r="K295" i="23"/>
  <c r="K294" i="23"/>
  <c r="K293" i="23"/>
  <c r="K292" i="23"/>
  <c r="M292" i="23"/>
  <c r="K291" i="23"/>
  <c r="K290" i="23"/>
  <c r="K289" i="23"/>
  <c r="K288" i="23"/>
  <c r="M288" i="23" s="1"/>
  <c r="K287" i="23"/>
  <c r="K286" i="23"/>
  <c r="K285" i="23"/>
  <c r="K284" i="23"/>
  <c r="M284" i="23"/>
  <c r="K283" i="23"/>
  <c r="K282" i="23"/>
  <c r="M282" i="23" s="1"/>
  <c r="K281" i="23"/>
  <c r="K280" i="23"/>
  <c r="M280" i="23" s="1"/>
  <c r="K279" i="23"/>
  <c r="K278" i="23"/>
  <c r="K277" i="23"/>
  <c r="K276" i="23"/>
  <c r="M276" i="23"/>
  <c r="K275" i="23"/>
  <c r="K274" i="23"/>
  <c r="K273" i="23"/>
  <c r="K272" i="23"/>
  <c r="M272" i="23" s="1"/>
  <c r="K271" i="23"/>
  <c r="K270" i="23"/>
  <c r="K269" i="23"/>
  <c r="K268" i="23"/>
  <c r="M268" i="23"/>
  <c r="K267" i="23"/>
  <c r="K266" i="23"/>
  <c r="M266" i="23" s="1"/>
  <c r="K265" i="23"/>
  <c r="K264" i="23"/>
  <c r="M264" i="23" s="1"/>
  <c r="K263" i="23"/>
  <c r="K262" i="23"/>
  <c r="K261" i="23"/>
  <c r="K260" i="23"/>
  <c r="M260" i="23"/>
  <c r="K259" i="23"/>
  <c r="K258" i="23"/>
  <c r="K257" i="23"/>
  <c r="K256" i="23"/>
  <c r="M256" i="23" s="1"/>
  <c r="K255" i="23"/>
  <c r="K254" i="23"/>
  <c r="K253" i="23"/>
  <c r="K252" i="23"/>
  <c r="M252" i="23"/>
  <c r="K251" i="23"/>
  <c r="K250" i="23"/>
  <c r="M250" i="23" s="1"/>
  <c r="K249" i="23"/>
  <c r="K248" i="23"/>
  <c r="M248" i="23" s="1"/>
  <c r="K247" i="23"/>
  <c r="K246" i="23"/>
  <c r="K245" i="23"/>
  <c r="K244" i="23"/>
  <c r="M244" i="23"/>
  <c r="K243" i="23"/>
  <c r="K242" i="23"/>
  <c r="K241" i="23"/>
  <c r="K240" i="23"/>
  <c r="M240" i="23" s="1"/>
  <c r="K239" i="23"/>
  <c r="K238" i="23"/>
  <c r="K237" i="23"/>
  <c r="K236" i="23"/>
  <c r="M236" i="23"/>
  <c r="K235" i="23"/>
  <c r="K234" i="23"/>
  <c r="M234" i="23" s="1"/>
  <c r="K233" i="23"/>
  <c r="K232" i="23"/>
  <c r="M232" i="23" s="1"/>
  <c r="K231" i="23"/>
  <c r="K230" i="23"/>
  <c r="K229" i="23"/>
  <c r="K228" i="23"/>
  <c r="M228" i="23"/>
  <c r="K227" i="23"/>
  <c r="M227" i="23" s="1"/>
  <c r="K226" i="23"/>
  <c r="K225" i="23"/>
  <c r="K224" i="23"/>
  <c r="M224" i="23" s="1"/>
  <c r="K223" i="23"/>
  <c r="K222" i="23"/>
  <c r="K221" i="23"/>
  <c r="K220" i="23"/>
  <c r="M220" i="23"/>
  <c r="K219" i="23"/>
  <c r="K218" i="23"/>
  <c r="M218" i="23" s="1"/>
  <c r="K217" i="23"/>
  <c r="K216" i="23"/>
  <c r="M216" i="23" s="1"/>
  <c r="K215" i="23"/>
  <c r="K214" i="23"/>
  <c r="K213" i="23"/>
  <c r="K212" i="23"/>
  <c r="M212" i="23"/>
  <c r="K211" i="23"/>
  <c r="K210" i="23"/>
  <c r="K209" i="23"/>
  <c r="K208" i="23"/>
  <c r="M208" i="23" s="1"/>
  <c r="K207" i="23"/>
  <c r="K206" i="23"/>
  <c r="K205" i="23"/>
  <c r="K204" i="23"/>
  <c r="M204" i="23"/>
  <c r="K203" i="23"/>
  <c r="K202" i="23"/>
  <c r="M202" i="23" s="1"/>
  <c r="K201" i="23"/>
  <c r="K200" i="23"/>
  <c r="M200" i="23" s="1"/>
  <c r="K199" i="23"/>
  <c r="K198" i="23"/>
  <c r="K197" i="23"/>
  <c r="K196" i="23"/>
  <c r="M196" i="23"/>
  <c r="K195" i="23"/>
  <c r="K194" i="23"/>
  <c r="K193" i="23"/>
  <c r="K192" i="23"/>
  <c r="M192" i="23" s="1"/>
  <c r="K191" i="23"/>
  <c r="K190" i="23"/>
  <c r="K189" i="23"/>
  <c r="K188" i="23"/>
  <c r="M188" i="23"/>
  <c r="K187" i="23"/>
  <c r="K186" i="23"/>
  <c r="M186" i="23" s="1"/>
  <c r="K185" i="23"/>
  <c r="K184" i="23"/>
  <c r="M184" i="23" s="1"/>
  <c r="K183" i="23"/>
  <c r="K182" i="23"/>
  <c r="K181" i="23"/>
  <c r="K180" i="23"/>
  <c r="M180" i="23"/>
  <c r="K179" i="23"/>
  <c r="K178" i="23"/>
  <c r="K177" i="23"/>
  <c r="K176" i="23"/>
  <c r="M176" i="23" s="1"/>
  <c r="K175" i="23"/>
  <c r="K174" i="23"/>
  <c r="K173" i="23"/>
  <c r="K172" i="23"/>
  <c r="M172" i="23"/>
  <c r="K171" i="23"/>
  <c r="K170" i="23"/>
  <c r="M170" i="23" s="1"/>
  <c r="K169" i="23"/>
  <c r="K168" i="23"/>
  <c r="M168" i="23" s="1"/>
  <c r="K167" i="23"/>
  <c r="K166" i="23"/>
  <c r="K165" i="23"/>
  <c r="K164" i="23"/>
  <c r="M164" i="23"/>
  <c r="K163" i="23"/>
  <c r="K162" i="23"/>
  <c r="K161" i="23"/>
  <c r="K160" i="23"/>
  <c r="M160" i="23" s="1"/>
  <c r="K159" i="23"/>
  <c r="K158" i="23"/>
  <c r="K157" i="23"/>
  <c r="K156" i="23"/>
  <c r="M156" i="23"/>
  <c r="K155" i="23"/>
  <c r="K154" i="23"/>
  <c r="M154" i="23" s="1"/>
  <c r="K153" i="23"/>
  <c r="K152" i="23"/>
  <c r="M152" i="23" s="1"/>
  <c r="K151" i="23"/>
  <c r="K150" i="23"/>
  <c r="K149" i="23"/>
  <c r="K148" i="23"/>
  <c r="M148" i="23" s="1"/>
  <c r="K147" i="23"/>
  <c r="K146" i="23"/>
  <c r="M146" i="23" s="1"/>
  <c r="K145" i="23"/>
  <c r="K144" i="23"/>
  <c r="M144" i="23" s="1"/>
  <c r="K143" i="23"/>
  <c r="K142" i="23"/>
  <c r="K141" i="23"/>
  <c r="K140" i="23"/>
  <c r="M140" i="23" s="1"/>
  <c r="K139" i="23"/>
  <c r="K138" i="23"/>
  <c r="M138" i="23" s="1"/>
  <c r="K137" i="23"/>
  <c r="K136" i="23"/>
  <c r="M136" i="23" s="1"/>
  <c r="K135" i="23"/>
  <c r="K134" i="23"/>
  <c r="K133" i="23"/>
  <c r="K132" i="23"/>
  <c r="M132" i="23" s="1"/>
  <c r="K131" i="23"/>
  <c r="K130" i="23"/>
  <c r="M130" i="23" s="1"/>
  <c r="K129" i="23"/>
  <c r="K128" i="23"/>
  <c r="M128" i="23" s="1"/>
  <c r="K127" i="23"/>
  <c r="K126" i="23"/>
  <c r="K125" i="23"/>
  <c r="K124" i="23"/>
  <c r="M124" i="23" s="1"/>
  <c r="K123" i="23"/>
  <c r="K122" i="23"/>
  <c r="M122" i="23" s="1"/>
  <c r="K121" i="23"/>
  <c r="K120" i="23"/>
  <c r="M120" i="23" s="1"/>
  <c r="K119" i="23"/>
  <c r="K118" i="23"/>
  <c r="K117" i="23"/>
  <c r="K116" i="23"/>
  <c r="M116" i="23" s="1"/>
  <c r="K115" i="23"/>
  <c r="K114" i="23"/>
  <c r="M114" i="23" s="1"/>
  <c r="K113" i="23"/>
  <c r="K112" i="23"/>
  <c r="M112" i="23" s="1"/>
  <c r="K111" i="23"/>
  <c r="K110" i="23"/>
  <c r="K109" i="23"/>
  <c r="K108" i="23"/>
  <c r="M108" i="23" s="1"/>
  <c r="K107" i="23"/>
  <c r="K106" i="23"/>
  <c r="M106" i="23" s="1"/>
  <c r="K105" i="23"/>
  <c r="K104" i="23"/>
  <c r="M104" i="23" s="1"/>
  <c r="K103" i="23"/>
  <c r="K102" i="23"/>
  <c r="K101" i="23"/>
  <c r="K100" i="23"/>
  <c r="M100" i="23" s="1"/>
  <c r="K99" i="23"/>
  <c r="K98" i="23"/>
  <c r="M98" i="23" s="1"/>
  <c r="K97" i="23"/>
  <c r="K96" i="23"/>
  <c r="M96" i="23" s="1"/>
  <c r="K95" i="23"/>
  <c r="K94" i="23"/>
  <c r="K93" i="23"/>
  <c r="K92" i="23"/>
  <c r="M92" i="23" s="1"/>
  <c r="K91" i="23"/>
  <c r="K90" i="23"/>
  <c r="M90" i="23" s="1"/>
  <c r="K89" i="23"/>
  <c r="K88" i="23"/>
  <c r="M88" i="23" s="1"/>
  <c r="K87" i="23"/>
  <c r="K86" i="23"/>
  <c r="K85" i="23"/>
  <c r="K84" i="23"/>
  <c r="M84" i="23" s="1"/>
  <c r="K83" i="23"/>
  <c r="K82" i="23"/>
  <c r="M82" i="23" s="1"/>
  <c r="K81" i="23"/>
  <c r="K80" i="23"/>
  <c r="M80" i="23" s="1"/>
  <c r="K79" i="23"/>
  <c r="K78" i="23"/>
  <c r="K77" i="23"/>
  <c r="K76" i="23"/>
  <c r="M76" i="23" s="1"/>
  <c r="K75" i="23"/>
  <c r="K74" i="23"/>
  <c r="M74" i="23" s="1"/>
  <c r="K73" i="23"/>
  <c r="K72" i="23"/>
  <c r="M72" i="23" s="1"/>
  <c r="K71" i="23"/>
  <c r="K70" i="23"/>
  <c r="K69" i="23"/>
  <c r="K68" i="23"/>
  <c r="M68" i="23" s="1"/>
  <c r="K67" i="23"/>
  <c r="K66" i="23"/>
  <c r="M66" i="23" s="1"/>
  <c r="K65" i="23"/>
  <c r="K64" i="23"/>
  <c r="M64" i="23" s="1"/>
  <c r="K63" i="23"/>
  <c r="K62" i="23"/>
  <c r="K61" i="23"/>
  <c r="K60" i="23"/>
  <c r="M60" i="23" s="1"/>
  <c r="K59" i="23"/>
  <c r="K58" i="23"/>
  <c r="M58" i="23" s="1"/>
  <c r="K57" i="23"/>
  <c r="K56" i="23"/>
  <c r="M56" i="23" s="1"/>
  <c r="K55" i="23"/>
  <c r="K54" i="23"/>
  <c r="K53" i="23"/>
  <c r="K52" i="23"/>
  <c r="M52" i="23" s="1"/>
  <c r="K51" i="23"/>
  <c r="K50" i="23"/>
  <c r="M50" i="23" s="1"/>
  <c r="K49" i="23"/>
  <c r="K48" i="23"/>
  <c r="M48" i="23" s="1"/>
  <c r="K47" i="23"/>
  <c r="K46" i="23"/>
  <c r="K45" i="23"/>
  <c r="K44" i="23"/>
  <c r="M44" i="23" s="1"/>
  <c r="K43" i="23"/>
  <c r="K42" i="23"/>
  <c r="M42" i="23" s="1"/>
  <c r="K41" i="23"/>
  <c r="K40" i="23"/>
  <c r="M40" i="23" s="1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M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M12" i="23"/>
  <c r="K11" i="23"/>
  <c r="K10" i="23"/>
  <c r="K9" i="23"/>
  <c r="J517" i="22"/>
  <c r="I517" i="22"/>
  <c r="H517" i="22"/>
  <c r="G517" i="22"/>
  <c r="F517" i="22"/>
  <c r="I523" i="22"/>
  <c r="I522" i="22"/>
  <c r="K496" i="22"/>
  <c r="K495" i="22"/>
  <c r="M495" i="22" s="1"/>
  <c r="K490" i="22"/>
  <c r="K489" i="22"/>
  <c r="K488" i="22"/>
  <c r="M488" i="22" s="1"/>
  <c r="K487" i="22"/>
  <c r="M487" i="22"/>
  <c r="K486" i="22"/>
  <c r="K485" i="22"/>
  <c r="K484" i="22"/>
  <c r="M484" i="22"/>
  <c r="K483" i="22"/>
  <c r="M483" i="22" s="1"/>
  <c r="K482" i="22"/>
  <c r="K481" i="22"/>
  <c r="K480" i="22"/>
  <c r="M480" i="22" s="1"/>
  <c r="K479" i="22"/>
  <c r="M479" i="22"/>
  <c r="K478" i="22"/>
  <c r="K477" i="22"/>
  <c r="K476" i="22"/>
  <c r="M476" i="22"/>
  <c r="K475" i="22"/>
  <c r="M475" i="22" s="1"/>
  <c r="K474" i="22"/>
  <c r="M474" i="22" s="1"/>
  <c r="K473" i="22"/>
  <c r="K472" i="22"/>
  <c r="M472" i="22" s="1"/>
  <c r="K471" i="22"/>
  <c r="M471" i="22"/>
  <c r="K470" i="22"/>
  <c r="K469" i="22"/>
  <c r="K468" i="22"/>
  <c r="M468" i="22"/>
  <c r="K467" i="22"/>
  <c r="M467" i="22" s="1"/>
  <c r="K466" i="22"/>
  <c r="K465" i="22"/>
  <c r="K464" i="22"/>
  <c r="M464" i="22" s="1"/>
  <c r="K463" i="22"/>
  <c r="M463" i="22"/>
  <c r="K462" i="22"/>
  <c r="K461" i="22"/>
  <c r="K460" i="22"/>
  <c r="M460" i="22"/>
  <c r="K459" i="22"/>
  <c r="M459" i="22" s="1"/>
  <c r="K458" i="22"/>
  <c r="K457" i="22"/>
  <c r="K456" i="22"/>
  <c r="M456" i="22" s="1"/>
  <c r="K455" i="22"/>
  <c r="M455" i="22"/>
  <c r="K454" i="22"/>
  <c r="K453" i="22"/>
  <c r="K452" i="22"/>
  <c r="M452" i="22"/>
  <c r="K451" i="22"/>
  <c r="M451" i="22" s="1"/>
  <c r="K450" i="22"/>
  <c r="K449" i="22"/>
  <c r="K448" i="22"/>
  <c r="M448" i="22" s="1"/>
  <c r="K447" i="22"/>
  <c r="M447" i="22"/>
  <c r="K446" i="22"/>
  <c r="K445" i="22"/>
  <c r="K444" i="22"/>
  <c r="M444" i="22"/>
  <c r="K443" i="22"/>
  <c r="M443" i="22" s="1"/>
  <c r="K442" i="22"/>
  <c r="M442" i="22" s="1"/>
  <c r="K441" i="22"/>
  <c r="K440" i="22"/>
  <c r="M440" i="22" s="1"/>
  <c r="K439" i="22"/>
  <c r="M439" i="22"/>
  <c r="K438" i="22"/>
  <c r="K437" i="22"/>
  <c r="K436" i="22"/>
  <c r="M436" i="22"/>
  <c r="K435" i="22"/>
  <c r="M435" i="22" s="1"/>
  <c r="K434" i="22"/>
  <c r="K433" i="22"/>
  <c r="K432" i="22"/>
  <c r="M432" i="22" s="1"/>
  <c r="K431" i="22"/>
  <c r="M431" i="22"/>
  <c r="K430" i="22"/>
  <c r="K429" i="22"/>
  <c r="K428" i="22"/>
  <c r="M428" i="22"/>
  <c r="K427" i="22"/>
  <c r="M427" i="22" s="1"/>
  <c r="K426" i="22"/>
  <c r="K425" i="22"/>
  <c r="K424" i="22"/>
  <c r="M424" i="22" s="1"/>
  <c r="K423" i="22"/>
  <c r="M423" i="22"/>
  <c r="K422" i="22"/>
  <c r="K421" i="22"/>
  <c r="K420" i="22"/>
  <c r="M420" i="22"/>
  <c r="K419" i="22"/>
  <c r="M419" i="22" s="1"/>
  <c r="K418" i="22"/>
  <c r="K417" i="22"/>
  <c r="K416" i="22"/>
  <c r="M416" i="22" s="1"/>
  <c r="K415" i="22"/>
  <c r="M415" i="22"/>
  <c r="K414" i="22"/>
  <c r="K413" i="22"/>
  <c r="K412" i="22"/>
  <c r="M412" i="22"/>
  <c r="K411" i="22"/>
  <c r="M411" i="22" s="1"/>
  <c r="K410" i="22"/>
  <c r="M410" i="22" s="1"/>
  <c r="K409" i="22"/>
  <c r="K408" i="22"/>
  <c r="M408" i="22" s="1"/>
  <c r="K407" i="22"/>
  <c r="M407" i="22"/>
  <c r="K406" i="22"/>
  <c r="K405" i="22"/>
  <c r="K404" i="22"/>
  <c r="M404" i="22"/>
  <c r="K403" i="22"/>
  <c r="M403" i="22" s="1"/>
  <c r="K402" i="22"/>
  <c r="K401" i="22"/>
  <c r="K400" i="22"/>
  <c r="M400" i="22" s="1"/>
  <c r="K399" i="22"/>
  <c r="M399" i="22"/>
  <c r="K398" i="22"/>
  <c r="K397" i="22"/>
  <c r="K396" i="22"/>
  <c r="M396" i="22"/>
  <c r="K395" i="22"/>
  <c r="M395" i="22" s="1"/>
  <c r="K394" i="22"/>
  <c r="K393" i="22"/>
  <c r="K392" i="22"/>
  <c r="M392" i="22" s="1"/>
  <c r="K391" i="22"/>
  <c r="M391" i="22"/>
  <c r="K390" i="22"/>
  <c r="K389" i="22"/>
  <c r="K388" i="22"/>
  <c r="M388" i="22"/>
  <c r="K387" i="22"/>
  <c r="M387" i="22" s="1"/>
  <c r="K386" i="22"/>
  <c r="K385" i="22"/>
  <c r="K384" i="22"/>
  <c r="M384" i="22" s="1"/>
  <c r="K383" i="22"/>
  <c r="M383" i="22"/>
  <c r="K382" i="22"/>
  <c r="K381" i="22"/>
  <c r="K380" i="22"/>
  <c r="M380" i="22"/>
  <c r="K379" i="22"/>
  <c r="M379" i="22" s="1"/>
  <c r="K378" i="22"/>
  <c r="M378" i="22" s="1"/>
  <c r="K377" i="22"/>
  <c r="K376" i="22"/>
  <c r="M376" i="22" s="1"/>
  <c r="K375" i="22"/>
  <c r="M375" i="22"/>
  <c r="K374" i="22"/>
  <c r="K373" i="22"/>
  <c r="K372" i="22"/>
  <c r="M372" i="22"/>
  <c r="K371" i="22"/>
  <c r="M371" i="22" s="1"/>
  <c r="K370" i="22"/>
  <c r="K369" i="22"/>
  <c r="K368" i="22"/>
  <c r="M368" i="22" s="1"/>
  <c r="K367" i="22"/>
  <c r="M367" i="22"/>
  <c r="K366" i="22"/>
  <c r="K365" i="22"/>
  <c r="K364" i="22"/>
  <c r="M364" i="22"/>
  <c r="K363" i="22"/>
  <c r="M363" i="22" s="1"/>
  <c r="K362" i="22"/>
  <c r="K361" i="22"/>
  <c r="K360" i="22"/>
  <c r="M360" i="22" s="1"/>
  <c r="K359" i="22"/>
  <c r="M359" i="22"/>
  <c r="K358" i="22"/>
  <c r="K357" i="22"/>
  <c r="K356" i="22"/>
  <c r="M356" i="22"/>
  <c r="K355" i="22"/>
  <c r="M355" i="22" s="1"/>
  <c r="K354" i="22"/>
  <c r="K353" i="22"/>
  <c r="K352" i="22"/>
  <c r="M352" i="22" s="1"/>
  <c r="K351" i="22"/>
  <c r="M351" i="22"/>
  <c r="K350" i="22"/>
  <c r="K349" i="22"/>
  <c r="K348" i="22"/>
  <c r="M348" i="22"/>
  <c r="K347" i="22"/>
  <c r="M347" i="22" s="1"/>
  <c r="K346" i="22"/>
  <c r="M346" i="22" s="1"/>
  <c r="K345" i="22"/>
  <c r="K344" i="22"/>
  <c r="M344" i="22" s="1"/>
  <c r="K343" i="22"/>
  <c r="M343" i="22"/>
  <c r="K342" i="22"/>
  <c r="K341" i="22"/>
  <c r="K340" i="22"/>
  <c r="M340" i="22"/>
  <c r="K339" i="22"/>
  <c r="M339" i="22" s="1"/>
  <c r="K338" i="22"/>
  <c r="K337" i="22"/>
  <c r="K336" i="22"/>
  <c r="M336" i="22" s="1"/>
  <c r="K335" i="22"/>
  <c r="M335" i="22"/>
  <c r="K334" i="22"/>
  <c r="K333" i="22"/>
  <c r="K332" i="22"/>
  <c r="M332" i="22"/>
  <c r="K331" i="22"/>
  <c r="M331" i="22" s="1"/>
  <c r="K330" i="22"/>
  <c r="K329" i="22"/>
  <c r="K328" i="22"/>
  <c r="M328" i="22" s="1"/>
  <c r="K327" i="22"/>
  <c r="M327" i="22"/>
  <c r="K326" i="22"/>
  <c r="K325" i="22"/>
  <c r="K324" i="22"/>
  <c r="M324" i="22"/>
  <c r="K323" i="22"/>
  <c r="M323" i="22" s="1"/>
  <c r="K322" i="22"/>
  <c r="K321" i="22"/>
  <c r="K320" i="22"/>
  <c r="M320" i="22" s="1"/>
  <c r="K319" i="22"/>
  <c r="M319" i="22"/>
  <c r="K318" i="22"/>
  <c r="K317" i="22"/>
  <c r="K316" i="22"/>
  <c r="M316" i="22"/>
  <c r="K315" i="22"/>
  <c r="M315" i="22" s="1"/>
  <c r="K314" i="22"/>
  <c r="M314" i="22" s="1"/>
  <c r="K313" i="22"/>
  <c r="K312" i="22"/>
  <c r="M312" i="22" s="1"/>
  <c r="K311" i="22"/>
  <c r="M311" i="22"/>
  <c r="K310" i="22"/>
  <c r="K309" i="22"/>
  <c r="K308" i="22"/>
  <c r="M308" i="22"/>
  <c r="K307" i="22"/>
  <c r="M307" i="22" s="1"/>
  <c r="K306" i="22"/>
  <c r="K305" i="22"/>
  <c r="K304" i="22"/>
  <c r="M304" i="22" s="1"/>
  <c r="K303" i="22"/>
  <c r="M303" i="22"/>
  <c r="K302" i="22"/>
  <c r="K301" i="22"/>
  <c r="K300" i="22"/>
  <c r="M300" i="22"/>
  <c r="K299" i="22"/>
  <c r="M299" i="22" s="1"/>
  <c r="K298" i="22"/>
  <c r="K297" i="22"/>
  <c r="K296" i="22"/>
  <c r="M296" i="22" s="1"/>
  <c r="K295" i="22"/>
  <c r="M295" i="22"/>
  <c r="K294" i="22"/>
  <c r="K293" i="22"/>
  <c r="K292" i="22"/>
  <c r="M292" i="22"/>
  <c r="K291" i="22"/>
  <c r="M291" i="22" s="1"/>
  <c r="K290" i="22"/>
  <c r="K289" i="22"/>
  <c r="K288" i="22"/>
  <c r="M288" i="22" s="1"/>
  <c r="K287" i="22"/>
  <c r="M287" i="22"/>
  <c r="K286" i="22"/>
  <c r="K285" i="22"/>
  <c r="K284" i="22"/>
  <c r="M284" i="22"/>
  <c r="K283" i="22"/>
  <c r="M283" i="22" s="1"/>
  <c r="K282" i="22"/>
  <c r="M282" i="22" s="1"/>
  <c r="K281" i="22"/>
  <c r="K280" i="22"/>
  <c r="M280" i="22" s="1"/>
  <c r="K279" i="22"/>
  <c r="M279" i="22"/>
  <c r="K278" i="22"/>
  <c r="K277" i="22"/>
  <c r="K276" i="22"/>
  <c r="M276" i="22"/>
  <c r="K275" i="22"/>
  <c r="M275" i="22" s="1"/>
  <c r="K274" i="22"/>
  <c r="K273" i="22"/>
  <c r="K272" i="22"/>
  <c r="M272" i="22" s="1"/>
  <c r="K271" i="22"/>
  <c r="M271" i="22"/>
  <c r="K270" i="22"/>
  <c r="K269" i="22"/>
  <c r="K268" i="22"/>
  <c r="M268" i="22"/>
  <c r="K267" i="22"/>
  <c r="M267" i="22" s="1"/>
  <c r="K266" i="22"/>
  <c r="K265" i="22"/>
  <c r="K264" i="22"/>
  <c r="M264" i="22" s="1"/>
  <c r="K263" i="22"/>
  <c r="M263" i="22"/>
  <c r="K262" i="22"/>
  <c r="K261" i="22"/>
  <c r="K260" i="22"/>
  <c r="M260" i="22"/>
  <c r="K259" i="22"/>
  <c r="M259" i="22" s="1"/>
  <c r="K258" i="22"/>
  <c r="K257" i="22"/>
  <c r="K256" i="22"/>
  <c r="M256" i="22" s="1"/>
  <c r="K255" i="22"/>
  <c r="M255" i="22"/>
  <c r="K254" i="22"/>
  <c r="K253" i="22"/>
  <c r="K252" i="22"/>
  <c r="M252" i="22"/>
  <c r="K251" i="22"/>
  <c r="M251" i="22" s="1"/>
  <c r="K250" i="22"/>
  <c r="M250" i="22" s="1"/>
  <c r="K249" i="22"/>
  <c r="K248" i="22"/>
  <c r="M248" i="22" s="1"/>
  <c r="K247" i="22"/>
  <c r="M247" i="22"/>
  <c r="K246" i="22"/>
  <c r="K245" i="22"/>
  <c r="K244" i="22"/>
  <c r="M244" i="22"/>
  <c r="K243" i="22"/>
  <c r="M243" i="22" s="1"/>
  <c r="K242" i="22"/>
  <c r="K241" i="22"/>
  <c r="K240" i="22"/>
  <c r="M240" i="22" s="1"/>
  <c r="K239" i="22"/>
  <c r="M239" i="22"/>
  <c r="K238" i="22"/>
  <c r="K237" i="22"/>
  <c r="K236" i="22"/>
  <c r="M236" i="22"/>
  <c r="K235" i="22"/>
  <c r="M235" i="22" s="1"/>
  <c r="K234" i="22"/>
  <c r="K233" i="22"/>
  <c r="K232" i="22"/>
  <c r="M232" i="22" s="1"/>
  <c r="K231" i="22"/>
  <c r="M231" i="22"/>
  <c r="K230" i="22"/>
  <c r="K229" i="22"/>
  <c r="K228" i="22"/>
  <c r="M228" i="22"/>
  <c r="K227" i="22"/>
  <c r="M227" i="22" s="1"/>
  <c r="K226" i="22"/>
  <c r="K225" i="22"/>
  <c r="K224" i="22"/>
  <c r="M224" i="22" s="1"/>
  <c r="K223" i="22"/>
  <c r="M223" i="22"/>
  <c r="K222" i="22"/>
  <c r="K221" i="22"/>
  <c r="K220" i="22"/>
  <c r="M220" i="22"/>
  <c r="K219" i="22"/>
  <c r="M219" i="22" s="1"/>
  <c r="K218" i="22"/>
  <c r="M218" i="22" s="1"/>
  <c r="K217" i="22"/>
  <c r="K216" i="22"/>
  <c r="M216" i="22" s="1"/>
  <c r="K215" i="22"/>
  <c r="M215" i="22"/>
  <c r="K214" i="22"/>
  <c r="K213" i="22"/>
  <c r="K212" i="22"/>
  <c r="M212" i="22"/>
  <c r="K211" i="22"/>
  <c r="M211" i="22" s="1"/>
  <c r="K210" i="22"/>
  <c r="K209" i="22"/>
  <c r="K208" i="22"/>
  <c r="M208" i="22" s="1"/>
  <c r="K207" i="22"/>
  <c r="M207" i="22"/>
  <c r="K206" i="22"/>
  <c r="K205" i="22"/>
  <c r="K204" i="22"/>
  <c r="M204" i="22"/>
  <c r="K203" i="22"/>
  <c r="M203" i="22" s="1"/>
  <c r="K202" i="22"/>
  <c r="K201" i="22"/>
  <c r="K200" i="22"/>
  <c r="M200" i="22" s="1"/>
  <c r="K199" i="22"/>
  <c r="M199" i="22"/>
  <c r="K198" i="22"/>
  <c r="K197" i="22"/>
  <c r="K196" i="22"/>
  <c r="M196" i="22"/>
  <c r="K195" i="22"/>
  <c r="M195" i="22" s="1"/>
  <c r="K194" i="22"/>
  <c r="K193" i="22"/>
  <c r="K192" i="22"/>
  <c r="M192" i="22" s="1"/>
  <c r="K191" i="22"/>
  <c r="M191" i="22"/>
  <c r="K190" i="22"/>
  <c r="K189" i="22"/>
  <c r="K188" i="22"/>
  <c r="M188" i="22"/>
  <c r="K187" i="22"/>
  <c r="M187" i="22" s="1"/>
  <c r="K186" i="22"/>
  <c r="M186" i="22" s="1"/>
  <c r="K185" i="22"/>
  <c r="K184" i="22"/>
  <c r="M184" i="22" s="1"/>
  <c r="K183" i="22"/>
  <c r="M183" i="22"/>
  <c r="K182" i="22"/>
  <c r="K181" i="22"/>
  <c r="K180" i="22"/>
  <c r="M180" i="22"/>
  <c r="K179" i="22"/>
  <c r="M179" i="22" s="1"/>
  <c r="K178" i="22"/>
  <c r="K177" i="22"/>
  <c r="K176" i="22"/>
  <c r="M176" i="22" s="1"/>
  <c r="K175" i="22"/>
  <c r="M175" i="22"/>
  <c r="K174" i="22"/>
  <c r="K173" i="22"/>
  <c r="K172" i="22"/>
  <c r="M172" i="22"/>
  <c r="K171" i="22"/>
  <c r="M171" i="22" s="1"/>
  <c r="K170" i="22"/>
  <c r="K169" i="22"/>
  <c r="K168" i="22"/>
  <c r="M168" i="22" s="1"/>
  <c r="K167" i="22"/>
  <c r="M167" i="22"/>
  <c r="K166" i="22"/>
  <c r="K165" i="22"/>
  <c r="K164" i="22"/>
  <c r="M164" i="22"/>
  <c r="K163" i="22"/>
  <c r="M163" i="22" s="1"/>
  <c r="K162" i="22"/>
  <c r="K161" i="22"/>
  <c r="K160" i="22"/>
  <c r="M160" i="22" s="1"/>
  <c r="K159" i="22"/>
  <c r="M159" i="22"/>
  <c r="K158" i="22"/>
  <c r="K157" i="22"/>
  <c r="K156" i="22"/>
  <c r="M156" i="22"/>
  <c r="K155" i="22"/>
  <c r="M155" i="22"/>
  <c r="K154" i="22"/>
  <c r="K153" i="22"/>
  <c r="K152" i="22"/>
  <c r="M152" i="22"/>
  <c r="K151" i="22"/>
  <c r="M151" i="22"/>
  <c r="K150" i="22"/>
  <c r="K149" i="22"/>
  <c r="K148" i="22"/>
  <c r="M148" i="22"/>
  <c r="K147" i="22"/>
  <c r="M147" i="22"/>
  <c r="K146" i="22"/>
  <c r="K145" i="22"/>
  <c r="K144" i="22"/>
  <c r="M144" i="22"/>
  <c r="K143" i="22"/>
  <c r="M143" i="22"/>
  <c r="K142" i="22"/>
  <c r="K141" i="22"/>
  <c r="M141" i="22" s="1"/>
  <c r="K140" i="22"/>
  <c r="M140" i="22"/>
  <c r="K139" i="22"/>
  <c r="M139" i="22"/>
  <c r="K138" i="22"/>
  <c r="K137" i="22"/>
  <c r="K136" i="22"/>
  <c r="M136" i="22"/>
  <c r="K135" i="22"/>
  <c r="M135" i="22"/>
  <c r="K134" i="22"/>
  <c r="K133" i="22"/>
  <c r="M133" i="22" s="1"/>
  <c r="K132" i="22"/>
  <c r="M132" i="22"/>
  <c r="K131" i="22"/>
  <c r="M131" i="22"/>
  <c r="K130" i="22"/>
  <c r="K129" i="22"/>
  <c r="K128" i="22"/>
  <c r="M128" i="22"/>
  <c r="K127" i="22"/>
  <c r="M127" i="22"/>
  <c r="K126" i="22"/>
  <c r="K125" i="22"/>
  <c r="K124" i="22"/>
  <c r="M124" i="22"/>
  <c r="K123" i="22"/>
  <c r="M123" i="22"/>
  <c r="K122" i="22"/>
  <c r="K121" i="22"/>
  <c r="K120" i="22"/>
  <c r="M120" i="22"/>
  <c r="K119" i="22"/>
  <c r="M119" i="22"/>
  <c r="K118" i="22"/>
  <c r="K117" i="22"/>
  <c r="K116" i="22"/>
  <c r="M116" i="22"/>
  <c r="K115" i="22"/>
  <c r="M115" i="22"/>
  <c r="K114" i="22"/>
  <c r="K113" i="22"/>
  <c r="K112" i="22"/>
  <c r="M112" i="22"/>
  <c r="K111" i="22"/>
  <c r="M111" i="22"/>
  <c r="K110" i="22"/>
  <c r="K109" i="22"/>
  <c r="M109" i="22" s="1"/>
  <c r="K108" i="22"/>
  <c r="M108" i="22"/>
  <c r="K107" i="22"/>
  <c r="M107" i="22"/>
  <c r="K106" i="22"/>
  <c r="K105" i="22"/>
  <c r="K104" i="22"/>
  <c r="M104" i="22"/>
  <c r="K103" i="22"/>
  <c r="M103" i="22"/>
  <c r="K102" i="22"/>
  <c r="K101" i="22"/>
  <c r="M101" i="22" s="1"/>
  <c r="K100" i="22"/>
  <c r="M100" i="22"/>
  <c r="K99" i="22"/>
  <c r="M99" i="22"/>
  <c r="K98" i="22"/>
  <c r="K97" i="22"/>
  <c r="K96" i="22"/>
  <c r="M96" i="22"/>
  <c r="K95" i="22"/>
  <c r="M95" i="22"/>
  <c r="K94" i="22"/>
  <c r="K93" i="22"/>
  <c r="K92" i="22"/>
  <c r="M92" i="22"/>
  <c r="K91" i="22"/>
  <c r="M91" i="22"/>
  <c r="K90" i="22"/>
  <c r="K89" i="22"/>
  <c r="K88" i="22"/>
  <c r="M88" i="22"/>
  <c r="K87" i="22"/>
  <c r="M87" i="22"/>
  <c r="K86" i="22"/>
  <c r="K85" i="22"/>
  <c r="K84" i="22"/>
  <c r="M84" i="22"/>
  <c r="K83" i="22"/>
  <c r="M83" i="22"/>
  <c r="K82" i="22"/>
  <c r="K81" i="22"/>
  <c r="K80" i="22"/>
  <c r="M80" i="22"/>
  <c r="K79" i="22"/>
  <c r="M79" i="22"/>
  <c r="K78" i="22"/>
  <c r="K77" i="22"/>
  <c r="M77" i="22" s="1"/>
  <c r="K76" i="22"/>
  <c r="M76" i="22"/>
  <c r="K75" i="22"/>
  <c r="M75" i="22"/>
  <c r="K74" i="22"/>
  <c r="K73" i="22"/>
  <c r="K72" i="22"/>
  <c r="M72" i="22"/>
  <c r="K71" i="22"/>
  <c r="M71" i="22"/>
  <c r="K70" i="22"/>
  <c r="K69" i="22"/>
  <c r="M69" i="22" s="1"/>
  <c r="K68" i="22"/>
  <c r="M68" i="22"/>
  <c r="K67" i="22"/>
  <c r="M67" i="22"/>
  <c r="K66" i="22"/>
  <c r="K65" i="22"/>
  <c r="K64" i="22"/>
  <c r="M64" i="22"/>
  <c r="K63" i="22"/>
  <c r="M63" i="22"/>
  <c r="K62" i="22"/>
  <c r="K61" i="22"/>
  <c r="K60" i="22"/>
  <c r="M60" i="22"/>
  <c r="K59" i="22"/>
  <c r="M59" i="22"/>
  <c r="K58" i="22"/>
  <c r="K57" i="22"/>
  <c r="K56" i="22"/>
  <c r="M56" i="22"/>
  <c r="K55" i="22"/>
  <c r="M55" i="22"/>
  <c r="K54" i="22"/>
  <c r="M54" i="22"/>
  <c r="K53" i="22"/>
  <c r="K52" i="22"/>
  <c r="M52" i="22"/>
  <c r="K51" i="22"/>
  <c r="M51" i="22" s="1"/>
  <c r="K50" i="22"/>
  <c r="M50" i="22"/>
  <c r="K49" i="22"/>
  <c r="K48" i="22"/>
  <c r="M48" i="22"/>
  <c r="K47" i="22"/>
  <c r="M47" i="22"/>
  <c r="K46" i="22"/>
  <c r="M46" i="22"/>
  <c r="K45" i="22"/>
  <c r="K44" i="22"/>
  <c r="M44" i="22" s="1"/>
  <c r="K43" i="22"/>
  <c r="M43" i="22"/>
  <c r="K42" i="22"/>
  <c r="M42" i="22" s="1"/>
  <c r="K41" i="22"/>
  <c r="K40" i="22"/>
  <c r="M40" i="22"/>
  <c r="K39" i="22"/>
  <c r="M39" i="22"/>
  <c r="K38" i="22"/>
  <c r="M38" i="22"/>
  <c r="K37" i="22"/>
  <c r="K36" i="22"/>
  <c r="M36" i="22"/>
  <c r="K35" i="22"/>
  <c r="M35" i="22" s="1"/>
  <c r="K34" i="22"/>
  <c r="M34" i="22"/>
  <c r="K33" i="22"/>
  <c r="M33" i="22" s="1"/>
  <c r="K32" i="22"/>
  <c r="M32" i="22"/>
  <c r="K31" i="22"/>
  <c r="M31" i="22"/>
  <c r="K30" i="22"/>
  <c r="M30" i="22"/>
  <c r="K29" i="22"/>
  <c r="K28" i="22"/>
  <c r="M28" i="22" s="1"/>
  <c r="K27" i="22"/>
  <c r="M27" i="22"/>
  <c r="K26" i="22"/>
  <c r="M26" i="22" s="1"/>
  <c r="K25" i="22"/>
  <c r="K24" i="22"/>
  <c r="M24" i="22"/>
  <c r="K23" i="22"/>
  <c r="M23" i="22"/>
  <c r="K22" i="22"/>
  <c r="M22" i="22"/>
  <c r="K21" i="22"/>
  <c r="K20" i="22"/>
  <c r="M20" i="22"/>
  <c r="K19" i="22"/>
  <c r="M19" i="22" s="1"/>
  <c r="K18" i="22"/>
  <c r="M18" i="22"/>
  <c r="K17" i="22"/>
  <c r="K16" i="22"/>
  <c r="M16" i="22"/>
  <c r="K15" i="22"/>
  <c r="M15" i="22"/>
  <c r="K14" i="22"/>
  <c r="M14" i="22"/>
  <c r="K13" i="22"/>
  <c r="K12" i="22"/>
  <c r="M12" i="22" s="1"/>
  <c r="K11" i="22"/>
  <c r="M11" i="22"/>
  <c r="K10" i="22"/>
  <c r="M10" i="22" s="1"/>
  <c r="K9" i="22"/>
  <c r="G531" i="21"/>
  <c r="J517" i="21"/>
  <c r="I517" i="21"/>
  <c r="H517" i="21"/>
  <c r="G517" i="21"/>
  <c r="F517" i="21"/>
  <c r="K496" i="21"/>
  <c r="M496" i="21"/>
  <c r="K495" i="21"/>
  <c r="K490" i="21"/>
  <c r="K489" i="21"/>
  <c r="M489" i="21"/>
  <c r="K488" i="21"/>
  <c r="M488" i="21"/>
  <c r="K487" i="21"/>
  <c r="K486" i="21"/>
  <c r="K485" i="21"/>
  <c r="M485" i="21" s="1"/>
  <c r="K484" i="21"/>
  <c r="M484" i="21"/>
  <c r="K483" i="21"/>
  <c r="K482" i="21"/>
  <c r="K481" i="21"/>
  <c r="M481" i="21"/>
  <c r="K480" i="21"/>
  <c r="M480" i="21"/>
  <c r="K479" i="21"/>
  <c r="K478" i="21"/>
  <c r="K477" i="21"/>
  <c r="M477" i="21" s="1"/>
  <c r="K476" i="21"/>
  <c r="M476" i="21"/>
  <c r="K475" i="21"/>
  <c r="K474" i="21"/>
  <c r="K473" i="21"/>
  <c r="M473" i="21"/>
  <c r="K472" i="21"/>
  <c r="M472" i="21"/>
  <c r="K471" i="21"/>
  <c r="K470" i="21"/>
  <c r="K469" i="21"/>
  <c r="M469" i="21" s="1"/>
  <c r="K468" i="21"/>
  <c r="M468" i="21"/>
  <c r="K467" i="21"/>
  <c r="K466" i="21"/>
  <c r="K465" i="21"/>
  <c r="M465" i="21"/>
  <c r="K464" i="21"/>
  <c r="M464" i="21"/>
  <c r="K463" i="21"/>
  <c r="K462" i="21"/>
  <c r="K461" i="21"/>
  <c r="M461" i="21" s="1"/>
  <c r="K460" i="21"/>
  <c r="M460" i="21"/>
  <c r="K459" i="21"/>
  <c r="K458" i="21"/>
  <c r="K457" i="21"/>
  <c r="M457" i="21"/>
  <c r="K456" i="21"/>
  <c r="M456" i="21"/>
  <c r="K455" i="21"/>
  <c r="K454" i="21"/>
  <c r="K453" i="21"/>
  <c r="M453" i="21" s="1"/>
  <c r="K452" i="21"/>
  <c r="M452" i="21"/>
  <c r="K451" i="21"/>
  <c r="K450" i="21"/>
  <c r="K449" i="21"/>
  <c r="M449" i="21"/>
  <c r="K448" i="21"/>
  <c r="M448" i="21"/>
  <c r="K447" i="21"/>
  <c r="K446" i="21"/>
  <c r="K445" i="21"/>
  <c r="M445" i="21" s="1"/>
  <c r="K444" i="21"/>
  <c r="M444" i="21"/>
  <c r="K443" i="21"/>
  <c r="K442" i="21"/>
  <c r="K441" i="21"/>
  <c r="M441" i="21"/>
  <c r="K440" i="21"/>
  <c r="M440" i="21"/>
  <c r="K439" i="21"/>
  <c r="K438" i="21"/>
  <c r="K437" i="21"/>
  <c r="M437" i="21" s="1"/>
  <c r="K436" i="21"/>
  <c r="M436" i="21"/>
  <c r="K435" i="21"/>
  <c r="K434" i="21"/>
  <c r="K433" i="21"/>
  <c r="M433" i="21"/>
  <c r="K432" i="21"/>
  <c r="M432" i="21"/>
  <c r="K431" i="21"/>
  <c r="K430" i="21"/>
  <c r="K429" i="21"/>
  <c r="M429" i="21" s="1"/>
  <c r="K428" i="21"/>
  <c r="M428" i="21"/>
  <c r="K427" i="21"/>
  <c r="K426" i="21"/>
  <c r="K425" i="21"/>
  <c r="M425" i="21"/>
  <c r="K424" i="21"/>
  <c r="M424" i="21"/>
  <c r="K423" i="21"/>
  <c r="K422" i="21"/>
  <c r="K421" i="21"/>
  <c r="M421" i="21" s="1"/>
  <c r="K420" i="21"/>
  <c r="M420" i="21"/>
  <c r="K419" i="21"/>
  <c r="K418" i="21"/>
  <c r="K417" i="21"/>
  <c r="M417" i="21"/>
  <c r="K416" i="21"/>
  <c r="M416" i="21"/>
  <c r="K415" i="21"/>
  <c r="K414" i="21"/>
  <c r="K413" i="21"/>
  <c r="M413" i="21" s="1"/>
  <c r="K412" i="21"/>
  <c r="M412" i="21"/>
  <c r="K411" i="21"/>
  <c r="K410" i="21"/>
  <c r="K409" i="21"/>
  <c r="M409" i="21"/>
  <c r="K408" i="21"/>
  <c r="M408" i="21"/>
  <c r="K407" i="21"/>
  <c r="K406" i="21"/>
  <c r="K405" i="21"/>
  <c r="M405" i="21" s="1"/>
  <c r="K404" i="21"/>
  <c r="M404" i="21"/>
  <c r="K403" i="21"/>
  <c r="K402" i="21"/>
  <c r="K401" i="21"/>
  <c r="M401" i="21"/>
  <c r="K400" i="21"/>
  <c r="M400" i="21"/>
  <c r="K399" i="21"/>
  <c r="K398" i="21"/>
  <c r="K397" i="21"/>
  <c r="M397" i="21" s="1"/>
  <c r="K396" i="21"/>
  <c r="M396" i="21"/>
  <c r="K395" i="21"/>
  <c r="K394" i="21"/>
  <c r="K393" i="21"/>
  <c r="M393" i="21"/>
  <c r="K392" i="21"/>
  <c r="M392" i="21"/>
  <c r="K391" i="21"/>
  <c r="K390" i="21"/>
  <c r="K389" i="21"/>
  <c r="M389" i="21" s="1"/>
  <c r="K388" i="21"/>
  <c r="M388" i="21"/>
  <c r="K387" i="21"/>
  <c r="K386" i="21"/>
  <c r="K385" i="21"/>
  <c r="M385" i="21"/>
  <c r="K384" i="21"/>
  <c r="M384" i="21"/>
  <c r="K383" i="21"/>
  <c r="K382" i="21"/>
  <c r="K381" i="21"/>
  <c r="M381" i="21" s="1"/>
  <c r="K380" i="21"/>
  <c r="M380" i="21"/>
  <c r="K379" i="21"/>
  <c r="K378" i="21"/>
  <c r="K377" i="21"/>
  <c r="M377" i="21"/>
  <c r="K376" i="21"/>
  <c r="M376" i="21"/>
  <c r="K375" i="21"/>
  <c r="K374" i="21"/>
  <c r="K373" i="21"/>
  <c r="M373" i="21" s="1"/>
  <c r="K372" i="21"/>
  <c r="M372" i="21"/>
  <c r="K371" i="21"/>
  <c r="K370" i="21"/>
  <c r="K369" i="21"/>
  <c r="M369" i="21"/>
  <c r="K368" i="21"/>
  <c r="M368" i="21"/>
  <c r="K367" i="21"/>
  <c r="K366" i="21"/>
  <c r="K365" i="21"/>
  <c r="M365" i="21" s="1"/>
  <c r="K364" i="21"/>
  <c r="M364" i="21"/>
  <c r="K363" i="21"/>
  <c r="K362" i="21"/>
  <c r="K361" i="21"/>
  <c r="M361" i="21"/>
  <c r="K360" i="21"/>
  <c r="M360" i="21"/>
  <c r="K359" i="21"/>
  <c r="K358" i="21"/>
  <c r="K357" i="21"/>
  <c r="M357" i="21" s="1"/>
  <c r="K356" i="21"/>
  <c r="M356" i="21"/>
  <c r="K355" i="21"/>
  <c r="K354" i="21"/>
  <c r="K353" i="21"/>
  <c r="M353" i="21"/>
  <c r="K352" i="21"/>
  <c r="M352" i="21"/>
  <c r="K351" i="21"/>
  <c r="K350" i="21"/>
  <c r="K349" i="21"/>
  <c r="M349" i="21" s="1"/>
  <c r="K348" i="21"/>
  <c r="M348" i="21"/>
  <c r="K347" i="21"/>
  <c r="K346" i="21"/>
  <c r="K345" i="21"/>
  <c r="M345" i="21"/>
  <c r="K344" i="21"/>
  <c r="M344" i="21"/>
  <c r="K343" i="21"/>
  <c r="K342" i="21"/>
  <c r="K341" i="21"/>
  <c r="M341" i="21" s="1"/>
  <c r="K340" i="21"/>
  <c r="M340" i="21"/>
  <c r="K339" i="21"/>
  <c r="K338" i="21"/>
  <c r="K337" i="21"/>
  <c r="M337" i="21"/>
  <c r="K336" i="21"/>
  <c r="M336" i="21"/>
  <c r="K335" i="21"/>
  <c r="K334" i="21"/>
  <c r="K333" i="21"/>
  <c r="M333" i="21" s="1"/>
  <c r="K332" i="21"/>
  <c r="M332" i="21"/>
  <c r="K331" i="21"/>
  <c r="K330" i="21"/>
  <c r="K329" i="21"/>
  <c r="M329" i="21"/>
  <c r="K328" i="21"/>
  <c r="M328" i="21"/>
  <c r="K327" i="21"/>
  <c r="K326" i="21"/>
  <c r="K325" i="21"/>
  <c r="M325" i="21" s="1"/>
  <c r="K324" i="21"/>
  <c r="M324" i="21"/>
  <c r="K323" i="21"/>
  <c r="K322" i="21"/>
  <c r="K321" i="21"/>
  <c r="M321" i="21"/>
  <c r="K320" i="21"/>
  <c r="M320" i="21"/>
  <c r="K319" i="21"/>
  <c r="K318" i="21"/>
  <c r="K317" i="21"/>
  <c r="M317" i="21" s="1"/>
  <c r="K316" i="21"/>
  <c r="M316" i="21"/>
  <c r="K315" i="21"/>
  <c r="K314" i="21"/>
  <c r="K313" i="21"/>
  <c r="M313" i="21"/>
  <c r="K312" i="21"/>
  <c r="M312" i="21"/>
  <c r="K311" i="21"/>
  <c r="K310" i="21"/>
  <c r="K309" i="21"/>
  <c r="M309" i="21" s="1"/>
  <c r="K308" i="21"/>
  <c r="M308" i="21"/>
  <c r="K307" i="21"/>
  <c r="K306" i="21"/>
  <c r="K305" i="21"/>
  <c r="M305" i="21"/>
  <c r="K304" i="21"/>
  <c r="M304" i="21"/>
  <c r="K303" i="21"/>
  <c r="K302" i="21"/>
  <c r="K301" i="21"/>
  <c r="M301" i="21" s="1"/>
  <c r="K300" i="21"/>
  <c r="M300" i="21"/>
  <c r="K299" i="21"/>
  <c r="K298" i="21"/>
  <c r="K297" i="21"/>
  <c r="M297" i="21"/>
  <c r="K296" i="21"/>
  <c r="M296" i="21"/>
  <c r="K295" i="21"/>
  <c r="K294" i="21"/>
  <c r="K293" i="21"/>
  <c r="M293" i="21" s="1"/>
  <c r="K292" i="21"/>
  <c r="M292" i="21"/>
  <c r="K291" i="21"/>
  <c r="K290" i="21"/>
  <c r="K289" i="21"/>
  <c r="M289" i="21"/>
  <c r="K288" i="21"/>
  <c r="M288" i="21"/>
  <c r="K287" i="21"/>
  <c r="K286" i="21"/>
  <c r="K285" i="21"/>
  <c r="M285" i="21" s="1"/>
  <c r="K284" i="21"/>
  <c r="M284" i="21"/>
  <c r="K283" i="21"/>
  <c r="K282" i="21"/>
  <c r="K281" i="21"/>
  <c r="M281" i="21"/>
  <c r="K280" i="21"/>
  <c r="M280" i="21"/>
  <c r="K279" i="21"/>
  <c r="K278" i="21"/>
  <c r="K277" i="21"/>
  <c r="M277" i="21" s="1"/>
  <c r="K276" i="21"/>
  <c r="M276" i="21"/>
  <c r="K275" i="21"/>
  <c r="K274" i="21"/>
  <c r="K273" i="21"/>
  <c r="M273" i="21"/>
  <c r="K272" i="21"/>
  <c r="M272" i="21"/>
  <c r="K271" i="21"/>
  <c r="K270" i="21"/>
  <c r="K269" i="21"/>
  <c r="M269" i="21" s="1"/>
  <c r="K268" i="21"/>
  <c r="M268" i="21"/>
  <c r="K267" i="21"/>
  <c r="K266" i="21"/>
  <c r="K265" i="21"/>
  <c r="M265" i="21"/>
  <c r="K264" i="21"/>
  <c r="M264" i="21"/>
  <c r="K263" i="21"/>
  <c r="K262" i="21"/>
  <c r="K261" i="21"/>
  <c r="M261" i="21" s="1"/>
  <c r="K260" i="21"/>
  <c r="M260" i="21"/>
  <c r="K259" i="21"/>
  <c r="K258" i="21"/>
  <c r="K257" i="21"/>
  <c r="M257" i="21"/>
  <c r="K256" i="21"/>
  <c r="M256" i="21"/>
  <c r="K255" i="21"/>
  <c r="K254" i="21"/>
  <c r="K253" i="21"/>
  <c r="M253" i="21" s="1"/>
  <c r="K252" i="21"/>
  <c r="M252" i="21"/>
  <c r="K251" i="21"/>
  <c r="K250" i="21"/>
  <c r="K249" i="21"/>
  <c r="M249" i="21"/>
  <c r="K248" i="21"/>
  <c r="M248" i="21"/>
  <c r="K247" i="21"/>
  <c r="K246" i="21"/>
  <c r="K245" i="21"/>
  <c r="M245" i="21" s="1"/>
  <c r="K244" i="21"/>
  <c r="M244" i="21"/>
  <c r="K243" i="21"/>
  <c r="K242" i="21"/>
  <c r="K241" i="21"/>
  <c r="M241" i="21"/>
  <c r="K240" i="21"/>
  <c r="M240" i="21"/>
  <c r="K239" i="21"/>
  <c r="K238" i="21"/>
  <c r="K237" i="21"/>
  <c r="M237" i="21" s="1"/>
  <c r="K236" i="21"/>
  <c r="M236" i="21"/>
  <c r="K235" i="21"/>
  <c r="K234" i="21"/>
  <c r="K233" i="21"/>
  <c r="M233" i="21"/>
  <c r="K232" i="21"/>
  <c r="M232" i="21"/>
  <c r="K231" i="21"/>
  <c r="K230" i="21"/>
  <c r="K229" i="21"/>
  <c r="M229" i="21" s="1"/>
  <c r="K228" i="21"/>
  <c r="M228" i="21"/>
  <c r="K227" i="21"/>
  <c r="K226" i="21"/>
  <c r="K225" i="21"/>
  <c r="M225" i="21"/>
  <c r="K224" i="21"/>
  <c r="M224" i="21"/>
  <c r="K223" i="21"/>
  <c r="K222" i="21"/>
  <c r="K221" i="21"/>
  <c r="M221" i="21" s="1"/>
  <c r="K220" i="21"/>
  <c r="M220" i="21"/>
  <c r="K219" i="21"/>
  <c r="K218" i="21"/>
  <c r="K217" i="21"/>
  <c r="M217" i="21"/>
  <c r="K216" i="21"/>
  <c r="M216" i="21"/>
  <c r="K215" i="21"/>
  <c r="K214" i="21"/>
  <c r="K213" i="21"/>
  <c r="M213" i="21" s="1"/>
  <c r="K212" i="21"/>
  <c r="M212" i="21"/>
  <c r="K211" i="21"/>
  <c r="K210" i="21"/>
  <c r="K209" i="21"/>
  <c r="M209" i="21"/>
  <c r="K208" i="21"/>
  <c r="M208" i="21"/>
  <c r="K207" i="21"/>
  <c r="K206" i="21"/>
  <c r="K205" i="21"/>
  <c r="M205" i="21" s="1"/>
  <c r="K204" i="21"/>
  <c r="M204" i="21"/>
  <c r="K203" i="21"/>
  <c r="K202" i="21"/>
  <c r="K201" i="21"/>
  <c r="M201" i="21"/>
  <c r="K200" i="21"/>
  <c r="M200" i="21"/>
  <c r="K199" i="21"/>
  <c r="K198" i="21"/>
  <c r="K197" i="21"/>
  <c r="M197" i="21" s="1"/>
  <c r="K196" i="21"/>
  <c r="M196" i="21"/>
  <c r="K195" i="21"/>
  <c r="K194" i="21"/>
  <c r="K193" i="21"/>
  <c r="M193" i="21"/>
  <c r="K192" i="21"/>
  <c r="M192" i="21"/>
  <c r="K191" i="21"/>
  <c r="K190" i="21"/>
  <c r="K189" i="21"/>
  <c r="M189" i="21" s="1"/>
  <c r="K188" i="21"/>
  <c r="M188" i="21"/>
  <c r="K187" i="21"/>
  <c r="K186" i="21"/>
  <c r="K185" i="21"/>
  <c r="M185" i="21"/>
  <c r="K184" i="21"/>
  <c r="M184" i="21"/>
  <c r="K183" i="21"/>
  <c r="K182" i="21"/>
  <c r="K181" i="21"/>
  <c r="M181" i="21" s="1"/>
  <c r="K180" i="21"/>
  <c r="M180" i="21"/>
  <c r="K179" i="21"/>
  <c r="K178" i="21"/>
  <c r="K177" i="21"/>
  <c r="M177" i="21"/>
  <c r="K176" i="21"/>
  <c r="M176" i="21"/>
  <c r="K175" i="21"/>
  <c r="K174" i="21"/>
  <c r="K173" i="21"/>
  <c r="M173" i="21" s="1"/>
  <c r="K172" i="21"/>
  <c r="M172" i="21"/>
  <c r="K171" i="21"/>
  <c r="K170" i="21"/>
  <c r="K169" i="21"/>
  <c r="M169" i="21"/>
  <c r="K168" i="21"/>
  <c r="M168" i="21"/>
  <c r="K167" i="21"/>
  <c r="K166" i="21"/>
  <c r="K165" i="21"/>
  <c r="M165" i="21" s="1"/>
  <c r="K164" i="21"/>
  <c r="M164" i="21"/>
  <c r="K163" i="21"/>
  <c r="K162" i="21"/>
  <c r="K161" i="21"/>
  <c r="M161" i="21"/>
  <c r="K160" i="21"/>
  <c r="M160" i="21"/>
  <c r="K159" i="21"/>
  <c r="K158" i="21"/>
  <c r="K157" i="21"/>
  <c r="M157" i="21" s="1"/>
  <c r="K156" i="21"/>
  <c r="M156" i="21"/>
  <c r="K155" i="21"/>
  <c r="K154" i="21"/>
  <c r="K153" i="21"/>
  <c r="M153" i="21"/>
  <c r="K152" i="21"/>
  <c r="M152" i="21"/>
  <c r="K151" i="21"/>
  <c r="K150" i="21"/>
  <c r="K149" i="21"/>
  <c r="M149" i="21"/>
  <c r="K148" i="21"/>
  <c r="M148" i="21"/>
  <c r="K147" i="21"/>
  <c r="K146" i="21"/>
  <c r="K145" i="21"/>
  <c r="M145" i="21"/>
  <c r="K144" i="21"/>
  <c r="M144" i="21"/>
  <c r="K143" i="21"/>
  <c r="K142" i="21"/>
  <c r="K141" i="21"/>
  <c r="M141" i="21"/>
  <c r="K140" i="21"/>
  <c r="M140" i="21"/>
  <c r="K139" i="21"/>
  <c r="K138" i="21"/>
  <c r="K137" i="21"/>
  <c r="M137" i="21"/>
  <c r="K136" i="21"/>
  <c r="M136" i="21"/>
  <c r="K135" i="21"/>
  <c r="K134" i="21"/>
  <c r="K133" i="21"/>
  <c r="M133" i="21"/>
  <c r="K132" i="21"/>
  <c r="M132" i="21"/>
  <c r="K131" i="21"/>
  <c r="K130" i="21"/>
  <c r="K129" i="21"/>
  <c r="M129" i="21"/>
  <c r="K128" i="21"/>
  <c r="M128" i="21"/>
  <c r="K127" i="21"/>
  <c r="K126" i="21"/>
  <c r="K125" i="21"/>
  <c r="M125" i="21"/>
  <c r="K124" i="21"/>
  <c r="M124" i="21"/>
  <c r="K123" i="21"/>
  <c r="K122" i="21"/>
  <c r="K121" i="21"/>
  <c r="M121" i="21"/>
  <c r="K120" i="21"/>
  <c r="M120" i="21"/>
  <c r="K119" i="21"/>
  <c r="K118" i="21"/>
  <c r="M118" i="21"/>
  <c r="K117" i="21"/>
  <c r="M117" i="21"/>
  <c r="K116" i="21"/>
  <c r="M116" i="21"/>
  <c r="K115" i="21"/>
  <c r="K114" i="21"/>
  <c r="K113" i="21"/>
  <c r="M113" i="21"/>
  <c r="K112" i="21"/>
  <c r="M112" i="21"/>
  <c r="K111" i="21"/>
  <c r="K110" i="21"/>
  <c r="K109" i="21"/>
  <c r="M109" i="21"/>
  <c r="K108" i="21"/>
  <c r="M108" i="21"/>
  <c r="K107" i="21"/>
  <c r="K106" i="21"/>
  <c r="K105" i="21"/>
  <c r="M105" i="21"/>
  <c r="K104" i="21"/>
  <c r="M104" i="21"/>
  <c r="K103" i="21"/>
  <c r="K102" i="21"/>
  <c r="K101" i="21"/>
  <c r="M101" i="21"/>
  <c r="K100" i="21"/>
  <c r="M100" i="21"/>
  <c r="K99" i="21"/>
  <c r="K98" i="21"/>
  <c r="K97" i="21"/>
  <c r="M97" i="21"/>
  <c r="K96" i="21"/>
  <c r="M96" i="21"/>
  <c r="K95" i="21"/>
  <c r="K94" i="21"/>
  <c r="K93" i="21"/>
  <c r="M93" i="21"/>
  <c r="K92" i="21"/>
  <c r="M92" i="21"/>
  <c r="K91" i="21"/>
  <c r="K90" i="21"/>
  <c r="K89" i="21"/>
  <c r="M89" i="21"/>
  <c r="K88" i="21"/>
  <c r="M88" i="21"/>
  <c r="K87" i="21"/>
  <c r="K86" i="21"/>
  <c r="K85" i="21"/>
  <c r="M85" i="21"/>
  <c r="K84" i="21"/>
  <c r="M84" i="21"/>
  <c r="K83" i="21"/>
  <c r="K82" i="21"/>
  <c r="K81" i="21"/>
  <c r="M81" i="21"/>
  <c r="K80" i="21"/>
  <c r="M80" i="21"/>
  <c r="K79" i="21"/>
  <c r="K78" i="21"/>
  <c r="K77" i="21"/>
  <c r="M77" i="21"/>
  <c r="K76" i="21"/>
  <c r="M76" i="21"/>
  <c r="K75" i="21"/>
  <c r="K74" i="21"/>
  <c r="K73" i="21"/>
  <c r="M73" i="21"/>
  <c r="K72" i="21"/>
  <c r="K71" i="21"/>
  <c r="K70" i="21"/>
  <c r="K69" i="21"/>
  <c r="K68" i="21"/>
  <c r="K67" i="21"/>
  <c r="K66" i="21"/>
  <c r="K65" i="21"/>
  <c r="K64" i="21"/>
  <c r="K63" i="21"/>
  <c r="K62" i="21"/>
  <c r="K61" i="21"/>
  <c r="K60" i="21"/>
  <c r="K59" i="21"/>
  <c r="K58" i="21"/>
  <c r="K57" i="21"/>
  <c r="K56" i="21"/>
  <c r="K55" i="21"/>
  <c r="K54" i="21"/>
  <c r="K53" i="21"/>
  <c r="M53" i="21" s="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M25" i="21" s="1"/>
  <c r="K24" i="21"/>
  <c r="K23" i="21"/>
  <c r="M23" i="21" s="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J517" i="20"/>
  <c r="I517" i="20"/>
  <c r="H517" i="20"/>
  <c r="G517" i="20"/>
  <c r="F517" i="20"/>
  <c r="G522" i="20"/>
  <c r="A81" i="19"/>
  <c r="A81" i="18"/>
  <c r="A81" i="17"/>
  <c r="A81" i="16"/>
  <c r="A81" i="15"/>
  <c r="K14" i="15"/>
  <c r="A81" i="14"/>
  <c r="K530" i="63"/>
  <c r="K532" i="69"/>
  <c r="J531" i="41"/>
  <c r="H531" i="41"/>
  <c r="F531" i="41"/>
  <c r="K531" i="41" s="1"/>
  <c r="I531" i="41"/>
  <c r="G531" i="41"/>
  <c r="J527" i="41"/>
  <c r="H527" i="41"/>
  <c r="F527" i="41"/>
  <c r="I527" i="41"/>
  <c r="G527" i="41"/>
  <c r="I526" i="41"/>
  <c r="G526" i="41"/>
  <c r="J526" i="41"/>
  <c r="H526" i="41"/>
  <c r="F526" i="41"/>
  <c r="J525" i="41"/>
  <c r="H525" i="41"/>
  <c r="F525" i="41"/>
  <c r="I525" i="41"/>
  <c r="G525" i="41"/>
  <c r="I524" i="41"/>
  <c r="G524" i="41"/>
  <c r="J524" i="41"/>
  <c r="K524" i="41" s="1"/>
  <c r="H524" i="41"/>
  <c r="F524" i="41"/>
  <c r="J523" i="41"/>
  <c r="H523" i="41"/>
  <c r="F523" i="41"/>
  <c r="I523" i="41"/>
  <c r="K523" i="41" s="1"/>
  <c r="G523" i="41"/>
  <c r="I522" i="41"/>
  <c r="G522" i="41"/>
  <c r="J522" i="41"/>
  <c r="H522" i="41"/>
  <c r="F522" i="41"/>
  <c r="J521" i="41"/>
  <c r="H521" i="41"/>
  <c r="F521" i="41"/>
  <c r="I521" i="41"/>
  <c r="G521" i="41"/>
  <c r="I520" i="41"/>
  <c r="G520" i="41"/>
  <c r="J520" i="41"/>
  <c r="H520" i="41"/>
  <c r="F520" i="41"/>
  <c r="K520" i="41" s="1"/>
  <c r="J529" i="41"/>
  <c r="H529" i="41"/>
  <c r="F529" i="41"/>
  <c r="I529" i="41"/>
  <c r="G529" i="41"/>
  <c r="I534" i="41"/>
  <c r="G534" i="41"/>
  <c r="J534" i="41"/>
  <c r="H534" i="41"/>
  <c r="F534" i="41"/>
  <c r="J533" i="41"/>
  <c r="H533" i="41"/>
  <c r="F533" i="41"/>
  <c r="I533" i="41"/>
  <c r="G533" i="41"/>
  <c r="J531" i="39"/>
  <c r="H531" i="39"/>
  <c r="F531" i="39"/>
  <c r="I531" i="39"/>
  <c r="G531" i="39"/>
  <c r="J527" i="39"/>
  <c r="H527" i="39"/>
  <c r="F527" i="39"/>
  <c r="I527" i="39"/>
  <c r="G527" i="39"/>
  <c r="J525" i="39"/>
  <c r="H525" i="39"/>
  <c r="F525" i="39"/>
  <c r="I525" i="39"/>
  <c r="G525" i="39"/>
  <c r="K525" i="39" s="1"/>
  <c r="I524" i="39"/>
  <c r="G524" i="39"/>
  <c r="J524" i="39"/>
  <c r="H524" i="39"/>
  <c r="F524" i="39"/>
  <c r="J523" i="39"/>
  <c r="H523" i="39"/>
  <c r="I523" i="39"/>
  <c r="G523" i="39"/>
  <c r="G522" i="39"/>
  <c r="J521" i="39"/>
  <c r="H521" i="39"/>
  <c r="F521" i="39"/>
  <c r="I521" i="39"/>
  <c r="G521" i="39"/>
  <c r="I520" i="39"/>
  <c r="G520" i="39"/>
  <c r="J520" i="39"/>
  <c r="H520" i="39"/>
  <c r="F520" i="39"/>
  <c r="K520" i="39" s="1"/>
  <c r="J533" i="39"/>
  <c r="H533" i="39"/>
  <c r="F533" i="39"/>
  <c r="I533" i="39"/>
  <c r="G533" i="39"/>
  <c r="I532" i="37"/>
  <c r="G532" i="37"/>
  <c r="J532" i="37"/>
  <c r="H532" i="37"/>
  <c r="F532" i="37"/>
  <c r="J531" i="37"/>
  <c r="H531" i="37"/>
  <c r="F531" i="37"/>
  <c r="I531" i="37"/>
  <c r="G531" i="37"/>
  <c r="K531" i="37" s="1"/>
  <c r="I530" i="37"/>
  <c r="G530" i="37"/>
  <c r="J530" i="37"/>
  <c r="H530" i="37"/>
  <c r="F530" i="37"/>
  <c r="I528" i="37"/>
  <c r="G528" i="37"/>
  <c r="J528" i="37"/>
  <c r="H528" i="37"/>
  <c r="F528" i="37"/>
  <c r="J531" i="35"/>
  <c r="H531" i="35"/>
  <c r="F531" i="35"/>
  <c r="I531" i="35"/>
  <c r="G531" i="35"/>
  <c r="K531" i="35" s="1"/>
  <c r="J529" i="35"/>
  <c r="H529" i="35"/>
  <c r="F529" i="35"/>
  <c r="I529" i="35"/>
  <c r="G529" i="35"/>
  <c r="I528" i="35"/>
  <c r="G528" i="35"/>
  <c r="J528" i="35"/>
  <c r="H528" i="35"/>
  <c r="F528" i="35"/>
  <c r="I532" i="33"/>
  <c r="G532" i="33"/>
  <c r="J532" i="33"/>
  <c r="H532" i="33"/>
  <c r="F532" i="33"/>
  <c r="J531" i="33"/>
  <c r="H531" i="33"/>
  <c r="F531" i="33"/>
  <c r="I531" i="33"/>
  <c r="G531" i="33"/>
  <c r="I530" i="33"/>
  <c r="G530" i="33"/>
  <c r="J530" i="33"/>
  <c r="H530" i="33"/>
  <c r="F530" i="33"/>
  <c r="I532" i="31"/>
  <c r="G532" i="31"/>
  <c r="J532" i="31"/>
  <c r="H532" i="31"/>
  <c r="F532" i="31"/>
  <c r="J531" i="31"/>
  <c r="H531" i="31"/>
  <c r="F531" i="31"/>
  <c r="I531" i="31"/>
  <c r="G531" i="31"/>
  <c r="J529" i="31"/>
  <c r="H529" i="31"/>
  <c r="F529" i="31"/>
  <c r="I529" i="31"/>
  <c r="G529" i="31"/>
  <c r="I528" i="31"/>
  <c r="G528" i="31"/>
  <c r="J528" i="31"/>
  <c r="H528" i="31"/>
  <c r="F528" i="31"/>
  <c r="I526" i="31"/>
  <c r="G526" i="31"/>
  <c r="J526" i="31"/>
  <c r="H526" i="31"/>
  <c r="F526" i="31"/>
  <c r="J525" i="31"/>
  <c r="H525" i="31"/>
  <c r="F525" i="31"/>
  <c r="I525" i="31"/>
  <c r="K525" i="31" s="1"/>
  <c r="G525" i="31"/>
  <c r="I524" i="31"/>
  <c r="G524" i="31"/>
  <c r="K524" i="31" s="1"/>
  <c r="J524" i="31"/>
  <c r="H524" i="31"/>
  <c r="F524" i="31"/>
  <c r="H523" i="31"/>
  <c r="F523" i="31"/>
  <c r="I523" i="31"/>
  <c r="H522" i="31"/>
  <c r="J521" i="31"/>
  <c r="H521" i="31"/>
  <c r="F521" i="31"/>
  <c r="I521" i="31"/>
  <c r="G521" i="31"/>
  <c r="I520" i="31"/>
  <c r="G520" i="31"/>
  <c r="J520" i="31"/>
  <c r="H520" i="31"/>
  <c r="F520" i="31"/>
  <c r="I530" i="29"/>
  <c r="G530" i="29"/>
  <c r="J530" i="29"/>
  <c r="H530" i="29"/>
  <c r="F530" i="29"/>
  <c r="I528" i="29"/>
  <c r="G528" i="29"/>
  <c r="K528" i="29" s="1"/>
  <c r="J528" i="29"/>
  <c r="H528" i="29"/>
  <c r="F528" i="29"/>
  <c r="J531" i="29"/>
  <c r="H531" i="29"/>
  <c r="F531" i="29"/>
  <c r="I531" i="29"/>
  <c r="G531" i="29"/>
  <c r="I520" i="25"/>
  <c r="G520" i="25"/>
  <c r="J520" i="25"/>
  <c r="F520" i="25"/>
  <c r="J521" i="25"/>
  <c r="H521" i="25"/>
  <c r="I521" i="25"/>
  <c r="G521" i="25"/>
  <c r="I522" i="25"/>
  <c r="J522" i="25"/>
  <c r="H522" i="25"/>
  <c r="F522" i="25"/>
  <c r="H523" i="25"/>
  <c r="F523" i="25"/>
  <c r="I523" i="25"/>
  <c r="I524" i="25"/>
  <c r="G524" i="25"/>
  <c r="J524" i="25"/>
  <c r="F524" i="25"/>
  <c r="J525" i="25"/>
  <c r="H525" i="25"/>
  <c r="I525" i="25"/>
  <c r="G525" i="25"/>
  <c r="I526" i="25"/>
  <c r="G526" i="25"/>
  <c r="J526" i="25"/>
  <c r="H526" i="25"/>
  <c r="F526" i="25"/>
  <c r="J527" i="25"/>
  <c r="H527" i="25"/>
  <c r="F527" i="25"/>
  <c r="I527" i="25"/>
  <c r="G527" i="25"/>
  <c r="J533" i="25"/>
  <c r="H533" i="25"/>
  <c r="F533" i="25"/>
  <c r="I533" i="25"/>
  <c r="G533" i="25"/>
  <c r="H534" i="25"/>
  <c r="J525" i="24"/>
  <c r="H525" i="24"/>
  <c r="F525" i="24"/>
  <c r="G525" i="24"/>
  <c r="I525" i="24"/>
  <c r="H533" i="24"/>
  <c r="F533" i="24"/>
  <c r="I533" i="24"/>
  <c r="I530" i="24"/>
  <c r="G530" i="24"/>
  <c r="H530" i="24"/>
  <c r="G533" i="24"/>
  <c r="I526" i="23"/>
  <c r="G526" i="23"/>
  <c r="J526" i="23"/>
  <c r="H526" i="23"/>
  <c r="F526" i="23"/>
  <c r="J527" i="23"/>
  <c r="H527" i="23"/>
  <c r="F527" i="23"/>
  <c r="I527" i="23"/>
  <c r="G527" i="23"/>
  <c r="J533" i="23"/>
  <c r="H533" i="23"/>
  <c r="G533" i="23"/>
  <c r="I520" i="22"/>
  <c r="G520" i="22"/>
  <c r="J520" i="22"/>
  <c r="H520" i="22"/>
  <c r="F520" i="22"/>
  <c r="J521" i="22"/>
  <c r="H521" i="22"/>
  <c r="F521" i="22"/>
  <c r="I521" i="22"/>
  <c r="G521" i="22"/>
  <c r="G522" i="22"/>
  <c r="J522" i="22"/>
  <c r="J523" i="22"/>
  <c r="H523" i="22"/>
  <c r="F523" i="22"/>
  <c r="G523" i="22"/>
  <c r="I524" i="22"/>
  <c r="G524" i="22"/>
  <c r="J524" i="22"/>
  <c r="H524" i="22"/>
  <c r="F524" i="22"/>
  <c r="J525" i="22"/>
  <c r="H525" i="22"/>
  <c r="F525" i="22"/>
  <c r="I525" i="22"/>
  <c r="G525" i="22"/>
  <c r="I526" i="22"/>
  <c r="G526" i="22"/>
  <c r="J526" i="22"/>
  <c r="H526" i="22"/>
  <c r="F526" i="22"/>
  <c r="J527" i="22"/>
  <c r="H527" i="22"/>
  <c r="F527" i="22"/>
  <c r="I527" i="22"/>
  <c r="G527" i="22"/>
  <c r="J533" i="22"/>
  <c r="H533" i="22"/>
  <c r="F533" i="22"/>
  <c r="I533" i="22"/>
  <c r="G533" i="22"/>
  <c r="F520" i="21"/>
  <c r="F524" i="21"/>
  <c r="H531" i="21"/>
  <c r="I520" i="20"/>
  <c r="G520" i="20"/>
  <c r="J520" i="20"/>
  <c r="H520" i="20"/>
  <c r="F520" i="20"/>
  <c r="I522" i="20"/>
  <c r="F522" i="20"/>
  <c r="F523" i="20"/>
  <c r="I524" i="20"/>
  <c r="G524" i="20"/>
  <c r="J524" i="20"/>
  <c r="H524" i="20"/>
  <c r="F524" i="20"/>
  <c r="J527" i="20"/>
  <c r="H527" i="20"/>
  <c r="F527" i="20"/>
  <c r="I527" i="20"/>
  <c r="G527" i="20"/>
  <c r="F533" i="20"/>
  <c r="B5" i="19"/>
  <c r="B6" i="19"/>
  <c r="E8" i="19"/>
  <c r="B5" i="18"/>
  <c r="B6" i="18"/>
  <c r="E8" i="18"/>
  <c r="B5" i="17"/>
  <c r="B6" i="17"/>
  <c r="E8" i="17"/>
  <c r="B5" i="16"/>
  <c r="B6" i="16"/>
  <c r="E8" i="16"/>
  <c r="E8" i="15"/>
  <c r="B6" i="15"/>
  <c r="B5" i="15"/>
  <c r="E8" i="14"/>
  <c r="B6" i="14"/>
  <c r="B5" i="14"/>
  <c r="M9" i="27"/>
  <c r="M13" i="27"/>
  <c r="M21" i="27"/>
  <c r="M25" i="27"/>
  <c r="M29" i="27"/>
  <c r="M32" i="27"/>
  <c r="M41" i="27"/>
  <c r="M45" i="27"/>
  <c r="M53" i="27"/>
  <c r="M56" i="27"/>
  <c r="M57" i="27"/>
  <c r="M61" i="27"/>
  <c r="M64" i="27"/>
  <c r="M73" i="27"/>
  <c r="M77" i="27"/>
  <c r="M85" i="27"/>
  <c r="M89" i="27"/>
  <c r="M93" i="27"/>
  <c r="M96" i="27"/>
  <c r="M117" i="27"/>
  <c r="M145" i="27"/>
  <c r="M149" i="27"/>
  <c r="M161" i="27"/>
  <c r="M169" i="27"/>
  <c r="M181" i="27"/>
  <c r="M193" i="27"/>
  <c r="M201" i="27"/>
  <c r="M213" i="27"/>
  <c r="M225" i="27"/>
  <c r="M233" i="27"/>
  <c r="M245" i="27"/>
  <c r="M257" i="27"/>
  <c r="M265" i="27"/>
  <c r="M273" i="27"/>
  <c r="M289" i="27"/>
  <c r="M297" i="27"/>
  <c r="M305" i="27"/>
  <c r="M321" i="27"/>
  <c r="M329" i="27"/>
  <c r="M337" i="27"/>
  <c r="M353" i="27"/>
  <c r="M361" i="27"/>
  <c r="M369" i="27"/>
  <c r="M385" i="27"/>
  <c r="M393" i="27"/>
  <c r="M401" i="27"/>
  <c r="M417" i="27"/>
  <c r="M425" i="27"/>
  <c r="M433" i="27"/>
  <c r="M449" i="27"/>
  <c r="M457" i="27"/>
  <c r="M465" i="27"/>
  <c r="M481" i="27"/>
  <c r="M489" i="27"/>
  <c r="M493" i="27"/>
  <c r="M4" i="41"/>
  <c r="M5" i="41"/>
  <c r="M6" i="41"/>
  <c r="M7" i="41"/>
  <c r="M8" i="41"/>
  <c r="M9" i="41"/>
  <c r="M11" i="41"/>
  <c r="M13" i="41"/>
  <c r="M15" i="41"/>
  <c r="M17" i="41"/>
  <c r="M19" i="41"/>
  <c r="M21" i="41"/>
  <c r="M23" i="41"/>
  <c r="M25" i="41"/>
  <c r="M27" i="41"/>
  <c r="M29" i="41"/>
  <c r="M31" i="41"/>
  <c r="M33" i="41"/>
  <c r="M35" i="41"/>
  <c r="M37" i="41"/>
  <c r="M39" i="41"/>
  <c r="M41" i="41"/>
  <c r="M43" i="41"/>
  <c r="M45" i="41"/>
  <c r="M47" i="41"/>
  <c r="M49" i="41"/>
  <c r="M51" i="41"/>
  <c r="M53" i="41"/>
  <c r="M55" i="41"/>
  <c r="M57" i="41"/>
  <c r="M59" i="41"/>
  <c r="M61" i="41"/>
  <c r="M63" i="41"/>
  <c r="M65" i="41"/>
  <c r="M67" i="41"/>
  <c r="M69" i="41"/>
  <c r="M71" i="41"/>
  <c r="M73" i="41"/>
  <c r="M75" i="41"/>
  <c r="M77" i="41"/>
  <c r="M79" i="41"/>
  <c r="M81" i="41"/>
  <c r="M83" i="41"/>
  <c r="M85" i="41"/>
  <c r="M87" i="41"/>
  <c r="M89" i="41"/>
  <c r="M91" i="41"/>
  <c r="M93" i="41"/>
  <c r="M95" i="41"/>
  <c r="M97" i="41"/>
  <c r="M99" i="41"/>
  <c r="M101" i="41"/>
  <c r="M103" i="41"/>
  <c r="M105" i="41"/>
  <c r="M107" i="41"/>
  <c r="M109" i="41"/>
  <c r="M111" i="41"/>
  <c r="M113" i="41"/>
  <c r="M115" i="41"/>
  <c r="M117" i="41"/>
  <c r="M119" i="41"/>
  <c r="M121" i="41"/>
  <c r="M123" i="41"/>
  <c r="M125" i="41"/>
  <c r="M127" i="41"/>
  <c r="M129" i="41"/>
  <c r="M131" i="41"/>
  <c r="M133" i="41"/>
  <c r="M135" i="41"/>
  <c r="M137" i="41"/>
  <c r="M139" i="41"/>
  <c r="M141" i="41"/>
  <c r="M143" i="41"/>
  <c r="M145" i="41"/>
  <c r="M147" i="41"/>
  <c r="M149" i="41"/>
  <c r="M151" i="41"/>
  <c r="M153" i="41"/>
  <c r="M155" i="41"/>
  <c r="M157" i="41"/>
  <c r="M159" i="41"/>
  <c r="M161" i="41"/>
  <c r="M163" i="41"/>
  <c r="M165" i="41"/>
  <c r="M167" i="41"/>
  <c r="M169" i="41"/>
  <c r="M171" i="41"/>
  <c r="M173" i="41"/>
  <c r="M175" i="41"/>
  <c r="M177" i="41"/>
  <c r="M179" i="41"/>
  <c r="M181" i="41"/>
  <c r="M183" i="41"/>
  <c r="M185" i="41"/>
  <c r="M187" i="41"/>
  <c r="M189" i="41"/>
  <c r="M191" i="41"/>
  <c r="M193" i="41"/>
  <c r="M195" i="41"/>
  <c r="M197" i="41"/>
  <c r="M199" i="41"/>
  <c r="M201" i="41"/>
  <c r="M203" i="41"/>
  <c r="M205" i="41"/>
  <c r="M207" i="41"/>
  <c r="M209" i="41"/>
  <c r="M211" i="41"/>
  <c r="M213" i="41"/>
  <c r="M215" i="41"/>
  <c r="M217" i="41"/>
  <c r="M219" i="41"/>
  <c r="M221" i="41"/>
  <c r="M223" i="41"/>
  <c r="M225" i="41"/>
  <c r="M227" i="41"/>
  <c r="M229" i="41"/>
  <c r="M231" i="41"/>
  <c r="M233" i="41"/>
  <c r="M235" i="41"/>
  <c r="M237" i="41"/>
  <c r="M239" i="41"/>
  <c r="M241" i="41"/>
  <c r="M243" i="41"/>
  <c r="M245" i="41"/>
  <c r="M247" i="41"/>
  <c r="M249" i="41"/>
  <c r="M251" i="41"/>
  <c r="M253" i="41"/>
  <c r="M255" i="41"/>
  <c r="M257" i="41"/>
  <c r="M259" i="41"/>
  <c r="M261" i="41"/>
  <c r="M263" i="41"/>
  <c r="M265" i="41"/>
  <c r="M267" i="41"/>
  <c r="M269" i="41"/>
  <c r="M271" i="41"/>
  <c r="M273" i="41"/>
  <c r="M275" i="41"/>
  <c r="M277" i="41"/>
  <c r="M279" i="41"/>
  <c r="M281" i="41"/>
  <c r="M283" i="41"/>
  <c r="M285" i="41"/>
  <c r="M287" i="41"/>
  <c r="M289" i="41"/>
  <c r="M291" i="41"/>
  <c r="M293" i="41"/>
  <c r="M295" i="41"/>
  <c r="M297" i="41"/>
  <c r="M299" i="41"/>
  <c r="M301" i="41"/>
  <c r="M303" i="41"/>
  <c r="M305" i="41"/>
  <c r="M307" i="41"/>
  <c r="M309" i="41"/>
  <c r="M311" i="41"/>
  <c r="M313" i="41"/>
  <c r="M315" i="41"/>
  <c r="M317" i="41"/>
  <c r="M319" i="41"/>
  <c r="M321" i="41"/>
  <c r="M323" i="41"/>
  <c r="M325" i="41"/>
  <c r="M327" i="41"/>
  <c r="M329" i="41"/>
  <c r="M331" i="41"/>
  <c r="M333" i="41"/>
  <c r="M335" i="41"/>
  <c r="M337" i="41"/>
  <c r="M339" i="41"/>
  <c r="M341" i="41"/>
  <c r="M343" i="41"/>
  <c r="M345" i="41"/>
  <c r="M347" i="41"/>
  <c r="M349" i="41"/>
  <c r="M351" i="41"/>
  <c r="M353" i="41"/>
  <c r="M355" i="41"/>
  <c r="M357" i="41"/>
  <c r="M359" i="41"/>
  <c r="M361" i="41"/>
  <c r="M363" i="41"/>
  <c r="M365" i="41"/>
  <c r="M367" i="41"/>
  <c r="M369" i="41"/>
  <c r="M371" i="41"/>
  <c r="M373" i="41"/>
  <c r="M375" i="41"/>
  <c r="M377" i="41"/>
  <c r="M379" i="41"/>
  <c r="M381" i="41"/>
  <c r="M383" i="41"/>
  <c r="M385" i="41"/>
  <c r="M387" i="41"/>
  <c r="M389" i="41"/>
  <c r="M391" i="41"/>
  <c r="M393" i="41"/>
  <c r="M395" i="41"/>
  <c r="M397" i="41"/>
  <c r="M399" i="41"/>
  <c r="M401" i="41"/>
  <c r="M403" i="41"/>
  <c r="M405" i="41"/>
  <c r="M407" i="41"/>
  <c r="M409" i="41"/>
  <c r="M411" i="41"/>
  <c r="M413" i="41"/>
  <c r="M415" i="41"/>
  <c r="M417" i="41"/>
  <c r="M419" i="41"/>
  <c r="M421" i="41"/>
  <c r="M423" i="41"/>
  <c r="M425" i="41"/>
  <c r="M427" i="41"/>
  <c r="M429" i="41"/>
  <c r="M431" i="41"/>
  <c r="M433" i="41"/>
  <c r="M435" i="41"/>
  <c r="M437" i="41"/>
  <c r="M439" i="41"/>
  <c r="M441" i="41"/>
  <c r="M443" i="41"/>
  <c r="M445" i="41"/>
  <c r="M447" i="41"/>
  <c r="M449" i="41"/>
  <c r="M451" i="41"/>
  <c r="M453" i="41"/>
  <c r="M455" i="41"/>
  <c r="M457" i="41"/>
  <c r="M459" i="41"/>
  <c r="M461" i="41"/>
  <c r="M463" i="41"/>
  <c r="M465" i="41"/>
  <c r="M467" i="41"/>
  <c r="M469" i="41"/>
  <c r="M471" i="41"/>
  <c r="M473" i="41"/>
  <c r="M475" i="41"/>
  <c r="M477" i="41"/>
  <c r="M479" i="41"/>
  <c r="M481" i="41"/>
  <c r="M483" i="41"/>
  <c r="M485" i="41"/>
  <c r="M487" i="41"/>
  <c r="M489" i="41"/>
  <c r="M491" i="41"/>
  <c r="M492" i="41"/>
  <c r="M493" i="41"/>
  <c r="M494" i="41"/>
  <c r="M495" i="41"/>
  <c r="M497" i="41"/>
  <c r="M4" i="39"/>
  <c r="M6" i="39"/>
  <c r="M8" i="39"/>
  <c r="M9" i="39"/>
  <c r="M10" i="39"/>
  <c r="M11" i="39"/>
  <c r="M13" i="39"/>
  <c r="M14" i="39"/>
  <c r="M15" i="39"/>
  <c r="M17" i="39"/>
  <c r="M18" i="39"/>
  <c r="M19" i="39"/>
  <c r="M21" i="39"/>
  <c r="M22" i="39"/>
  <c r="M23" i="39"/>
  <c r="M25" i="39"/>
  <c r="M26" i="39"/>
  <c r="M27" i="39"/>
  <c r="M29" i="39"/>
  <c r="M30" i="39"/>
  <c r="M31" i="39"/>
  <c r="M33" i="39"/>
  <c r="M34" i="39"/>
  <c r="M35" i="39"/>
  <c r="M37" i="39"/>
  <c r="M38" i="39"/>
  <c r="M39" i="39"/>
  <c r="M41" i="39"/>
  <c r="M42" i="39"/>
  <c r="M43" i="39"/>
  <c r="M45" i="39"/>
  <c r="M46" i="39"/>
  <c r="M47" i="39"/>
  <c r="M49" i="39"/>
  <c r="M50" i="39"/>
  <c r="M51" i="39"/>
  <c r="M53" i="39"/>
  <c r="M54" i="39"/>
  <c r="M55" i="39"/>
  <c r="M57" i="39"/>
  <c r="M58" i="39"/>
  <c r="M59" i="39"/>
  <c r="M61" i="39"/>
  <c r="M62" i="39"/>
  <c r="M63" i="39"/>
  <c r="M65" i="39"/>
  <c r="M66" i="39"/>
  <c r="M67" i="39"/>
  <c r="M69" i="39"/>
  <c r="M70" i="39"/>
  <c r="M71" i="39"/>
  <c r="M73" i="39"/>
  <c r="M74" i="39"/>
  <c r="M75" i="39"/>
  <c r="M77" i="39"/>
  <c r="M78" i="39"/>
  <c r="M79" i="39"/>
  <c r="M81" i="39"/>
  <c r="M82" i="39"/>
  <c r="M83" i="39"/>
  <c r="M85" i="39"/>
  <c r="M86" i="39"/>
  <c r="M87" i="39"/>
  <c r="M89" i="39"/>
  <c r="M90" i="39"/>
  <c r="M91" i="39"/>
  <c r="M93" i="39"/>
  <c r="M94" i="39"/>
  <c r="M95" i="39"/>
  <c r="M97" i="39"/>
  <c r="M98" i="39"/>
  <c r="M99" i="39"/>
  <c r="M101" i="39"/>
  <c r="M102" i="39"/>
  <c r="M103" i="39"/>
  <c r="M105" i="39"/>
  <c r="M106" i="39"/>
  <c r="M107" i="39"/>
  <c r="M109" i="39"/>
  <c r="M110" i="39"/>
  <c r="M111" i="39"/>
  <c r="M113" i="39"/>
  <c r="M114" i="39"/>
  <c r="M115" i="39"/>
  <c r="M117" i="39"/>
  <c r="M118" i="39"/>
  <c r="M119" i="39"/>
  <c r="M121" i="39"/>
  <c r="M122" i="39"/>
  <c r="M123" i="39"/>
  <c r="M125" i="39"/>
  <c r="M126" i="39"/>
  <c r="M127" i="39"/>
  <c r="M129" i="39"/>
  <c r="M130" i="39"/>
  <c r="M131" i="39"/>
  <c r="M133" i="39"/>
  <c r="M134" i="39"/>
  <c r="M135" i="39"/>
  <c r="M137" i="39"/>
  <c r="M138" i="39"/>
  <c r="M139" i="39"/>
  <c r="M141" i="39"/>
  <c r="M142" i="39"/>
  <c r="M143" i="39"/>
  <c r="M145" i="39"/>
  <c r="M146" i="39"/>
  <c r="M147" i="39"/>
  <c r="M149" i="39"/>
  <c r="M150" i="39"/>
  <c r="M151" i="39"/>
  <c r="M153" i="39"/>
  <c r="M154" i="39"/>
  <c r="M155" i="39"/>
  <c r="M157" i="39"/>
  <c r="M158" i="39"/>
  <c r="M159" i="39"/>
  <c r="M161" i="39"/>
  <c r="M162" i="39"/>
  <c r="M163" i="39"/>
  <c r="M165" i="39"/>
  <c r="M166" i="39"/>
  <c r="M167" i="39"/>
  <c r="M169" i="39"/>
  <c r="M170" i="39"/>
  <c r="M171" i="39"/>
  <c r="M173" i="39"/>
  <c r="M174" i="39"/>
  <c r="M175" i="39"/>
  <c r="M177" i="39"/>
  <c r="M178" i="39"/>
  <c r="M179" i="39"/>
  <c r="M181" i="39"/>
  <c r="M182" i="39"/>
  <c r="M183" i="39"/>
  <c r="M185" i="39"/>
  <c r="M186" i="39"/>
  <c r="M187" i="39"/>
  <c r="M189" i="39"/>
  <c r="M190" i="39"/>
  <c r="M191" i="39"/>
  <c r="M193" i="39"/>
  <c r="M194" i="39"/>
  <c r="M195" i="39"/>
  <c r="M197" i="39"/>
  <c r="M198" i="39"/>
  <c r="M199" i="39"/>
  <c r="M201" i="39"/>
  <c r="M202" i="39"/>
  <c r="M203" i="39"/>
  <c r="M205" i="39"/>
  <c r="M206" i="39"/>
  <c r="M207" i="39"/>
  <c r="M209" i="39"/>
  <c r="M210" i="39"/>
  <c r="M211" i="39"/>
  <c r="M213" i="39"/>
  <c r="M214" i="39"/>
  <c r="M215" i="39"/>
  <c r="M217" i="39"/>
  <c r="M218" i="39"/>
  <c r="M219" i="39"/>
  <c r="M221" i="39"/>
  <c r="M222" i="39"/>
  <c r="M223" i="39"/>
  <c r="M225" i="39"/>
  <c r="M226" i="39"/>
  <c r="M227" i="39"/>
  <c r="M229" i="39"/>
  <c r="M230" i="39"/>
  <c r="M231" i="39"/>
  <c r="M233" i="39"/>
  <c r="M234" i="39"/>
  <c r="M235" i="39"/>
  <c r="M237" i="39"/>
  <c r="M238" i="39"/>
  <c r="M239" i="39"/>
  <c r="M241" i="39"/>
  <c r="M242" i="39"/>
  <c r="M243" i="39"/>
  <c r="M245" i="39"/>
  <c r="M246" i="39"/>
  <c r="M247" i="39"/>
  <c r="M249" i="39"/>
  <c r="M250" i="39"/>
  <c r="M251" i="39"/>
  <c r="M253" i="39"/>
  <c r="M254" i="39"/>
  <c r="M255" i="39"/>
  <c r="M257" i="39"/>
  <c r="M258" i="39"/>
  <c r="M259" i="39"/>
  <c r="M261" i="39"/>
  <c r="M262" i="39"/>
  <c r="M263" i="39"/>
  <c r="M265" i="39"/>
  <c r="M266" i="39"/>
  <c r="M267" i="39"/>
  <c r="M269" i="39"/>
  <c r="M270" i="39"/>
  <c r="M271" i="39"/>
  <c r="M273" i="39"/>
  <c r="M274" i="39"/>
  <c r="M275" i="39"/>
  <c r="M277" i="39"/>
  <c r="M278" i="39"/>
  <c r="M279" i="39"/>
  <c r="M281" i="39"/>
  <c r="M282" i="39"/>
  <c r="M283" i="39"/>
  <c r="M285" i="39"/>
  <c r="M286" i="39"/>
  <c r="M287" i="39"/>
  <c r="M289" i="39"/>
  <c r="M290" i="39"/>
  <c r="M291" i="39"/>
  <c r="M293" i="39"/>
  <c r="M294" i="39"/>
  <c r="M295" i="39"/>
  <c r="M297" i="39"/>
  <c r="M298" i="39"/>
  <c r="M299" i="39"/>
  <c r="M301" i="39"/>
  <c r="M302" i="39"/>
  <c r="M303" i="39"/>
  <c r="M305" i="39"/>
  <c r="M306" i="39"/>
  <c r="M307" i="39"/>
  <c r="M309" i="39"/>
  <c r="M310" i="39"/>
  <c r="M311" i="39"/>
  <c r="M313" i="39"/>
  <c r="M314" i="39"/>
  <c r="M315" i="39"/>
  <c r="M317" i="39"/>
  <c r="M318" i="39"/>
  <c r="M319" i="39"/>
  <c r="M321" i="39"/>
  <c r="M322" i="39"/>
  <c r="M323" i="39"/>
  <c r="M325" i="39"/>
  <c r="M326" i="39"/>
  <c r="M327" i="39"/>
  <c r="M329" i="39"/>
  <c r="M330" i="39"/>
  <c r="M331" i="39"/>
  <c r="M333" i="39"/>
  <c r="M334" i="39"/>
  <c r="M335" i="39"/>
  <c r="M337" i="39"/>
  <c r="M338" i="39"/>
  <c r="M339" i="39"/>
  <c r="M341" i="39"/>
  <c r="M342" i="39"/>
  <c r="M343" i="39"/>
  <c r="M345" i="39"/>
  <c r="M346" i="39"/>
  <c r="M347" i="39"/>
  <c r="M349" i="39"/>
  <c r="M350" i="39"/>
  <c r="M351" i="39"/>
  <c r="M353" i="39"/>
  <c r="M354" i="39"/>
  <c r="M355" i="39"/>
  <c r="M357" i="39"/>
  <c r="M358" i="39"/>
  <c r="M359" i="39"/>
  <c r="M361" i="39"/>
  <c r="M362" i="39"/>
  <c r="M363" i="39"/>
  <c r="M365" i="39"/>
  <c r="M366" i="39"/>
  <c r="M367" i="39"/>
  <c r="M369" i="39"/>
  <c r="M370" i="39"/>
  <c r="M371" i="39"/>
  <c r="M373" i="39"/>
  <c r="M374" i="39"/>
  <c r="M375" i="39"/>
  <c r="M377" i="39"/>
  <c r="M378" i="39"/>
  <c r="M379" i="39"/>
  <c r="M381" i="39"/>
  <c r="M382" i="39"/>
  <c r="M383" i="39"/>
  <c r="M385" i="39"/>
  <c r="M386" i="39"/>
  <c r="M387" i="39"/>
  <c r="M389" i="39"/>
  <c r="M390" i="39"/>
  <c r="M391" i="39"/>
  <c r="M393" i="39"/>
  <c r="M394" i="39"/>
  <c r="M395" i="39"/>
  <c r="M397" i="39"/>
  <c r="M398" i="39"/>
  <c r="M399" i="39"/>
  <c r="M401" i="39"/>
  <c r="M402" i="39"/>
  <c r="M403" i="39"/>
  <c r="M405" i="39"/>
  <c r="M406" i="39"/>
  <c r="M407" i="39"/>
  <c r="M409" i="39"/>
  <c r="M410" i="39"/>
  <c r="M411" i="39"/>
  <c r="M413" i="39"/>
  <c r="M414" i="39"/>
  <c r="M415" i="39"/>
  <c r="M417" i="39"/>
  <c r="M418" i="39"/>
  <c r="M419" i="39"/>
  <c r="M421" i="39"/>
  <c r="M422" i="39"/>
  <c r="M423" i="39"/>
  <c r="M425" i="39"/>
  <c r="M426" i="39"/>
  <c r="M427" i="39"/>
  <c r="M429" i="39"/>
  <c r="M430" i="39"/>
  <c r="M431" i="39"/>
  <c r="M433" i="39"/>
  <c r="M434" i="39"/>
  <c r="M435" i="39"/>
  <c r="M437" i="39"/>
  <c r="M438" i="39"/>
  <c r="M439" i="39"/>
  <c r="M441" i="39"/>
  <c r="M442" i="39"/>
  <c r="M443" i="39"/>
  <c r="M445" i="39"/>
  <c r="M446" i="39"/>
  <c r="M447" i="39"/>
  <c r="M449" i="39"/>
  <c r="M450" i="39"/>
  <c r="M451" i="39"/>
  <c r="M453" i="39"/>
  <c r="M454" i="39"/>
  <c r="M455" i="39"/>
  <c r="M457" i="39"/>
  <c r="M458" i="39"/>
  <c r="M459" i="39"/>
  <c r="M461" i="39"/>
  <c r="M462" i="39"/>
  <c r="M463" i="39"/>
  <c r="M465" i="39"/>
  <c r="M466" i="39"/>
  <c r="M467" i="39"/>
  <c r="M469" i="39"/>
  <c r="M470" i="39"/>
  <c r="M471" i="39"/>
  <c r="M473" i="39"/>
  <c r="M474" i="39"/>
  <c r="M475" i="39"/>
  <c r="M477" i="39"/>
  <c r="M478" i="39"/>
  <c r="M479" i="39"/>
  <c r="M481" i="39"/>
  <c r="M482" i="39"/>
  <c r="M483" i="39"/>
  <c r="M485" i="39"/>
  <c r="M486" i="39"/>
  <c r="M487" i="39"/>
  <c r="M489" i="39"/>
  <c r="M490" i="39"/>
  <c r="M491" i="39"/>
  <c r="M492" i="39"/>
  <c r="M493" i="39"/>
  <c r="M494" i="39"/>
  <c r="M495" i="39"/>
  <c r="M497" i="39"/>
  <c r="M498" i="39"/>
  <c r="M4" i="37"/>
  <c r="M5" i="37"/>
  <c r="M6" i="37"/>
  <c r="M8" i="37"/>
  <c r="M9" i="37"/>
  <c r="M10" i="37"/>
  <c r="M13" i="37"/>
  <c r="M14" i="37"/>
  <c r="M17" i="37"/>
  <c r="M18" i="37"/>
  <c r="M21" i="37"/>
  <c r="M22" i="37"/>
  <c r="M25" i="37"/>
  <c r="M26" i="37"/>
  <c r="M29" i="37"/>
  <c r="M30" i="37"/>
  <c r="M33" i="37"/>
  <c r="M34" i="37"/>
  <c r="M37" i="37"/>
  <c r="M38" i="37"/>
  <c r="M41" i="37"/>
  <c r="M42" i="37"/>
  <c r="M45" i="37"/>
  <c r="M46" i="37"/>
  <c r="M49" i="37"/>
  <c r="M50" i="37"/>
  <c r="M53" i="37"/>
  <c r="M54" i="37"/>
  <c r="M57" i="37"/>
  <c r="M58" i="37"/>
  <c r="M61" i="37"/>
  <c r="M62" i="37"/>
  <c r="M65" i="37"/>
  <c r="M66" i="37"/>
  <c r="M69" i="37"/>
  <c r="M70" i="37"/>
  <c r="M73" i="37"/>
  <c r="M74" i="37"/>
  <c r="M77" i="37"/>
  <c r="M78" i="37"/>
  <c r="M81" i="37"/>
  <c r="M82" i="37"/>
  <c r="M85" i="37"/>
  <c r="M86" i="37"/>
  <c r="M89" i="37"/>
  <c r="M90" i="37"/>
  <c r="M93" i="37"/>
  <c r="M94" i="37"/>
  <c r="M97" i="37"/>
  <c r="M98" i="37"/>
  <c r="M101" i="37"/>
  <c r="M102" i="37"/>
  <c r="M105" i="37"/>
  <c r="M106" i="37"/>
  <c r="M109" i="37"/>
  <c r="M110" i="37"/>
  <c r="M113" i="37"/>
  <c r="M114" i="37"/>
  <c r="M117" i="37"/>
  <c r="M118" i="37"/>
  <c r="M121" i="37"/>
  <c r="M122" i="37"/>
  <c r="M125" i="37"/>
  <c r="M126" i="37"/>
  <c r="M129" i="37"/>
  <c r="M130" i="37"/>
  <c r="M133" i="37"/>
  <c r="M134" i="37"/>
  <c r="M135" i="37"/>
  <c r="M137" i="37"/>
  <c r="M138" i="37"/>
  <c r="M141" i="37"/>
  <c r="M142" i="37"/>
  <c r="M145" i="37"/>
  <c r="M146" i="37"/>
  <c r="M149" i="37"/>
  <c r="M150" i="37"/>
  <c r="M153" i="37"/>
  <c r="M154" i="37"/>
  <c r="M157" i="37"/>
  <c r="M158" i="37"/>
  <c r="M161" i="37"/>
  <c r="M162" i="37"/>
  <c r="M165" i="37"/>
  <c r="M166" i="37"/>
  <c r="M169" i="37"/>
  <c r="M170" i="37"/>
  <c r="M173" i="37"/>
  <c r="M174" i="37"/>
  <c r="M177" i="37"/>
  <c r="M178" i="37"/>
  <c r="M181" i="37"/>
  <c r="M182" i="37"/>
  <c r="M185" i="37"/>
  <c r="M186" i="37"/>
  <c r="M189" i="37"/>
  <c r="M190" i="37"/>
  <c r="M193" i="37"/>
  <c r="M194" i="37"/>
  <c r="M197" i="37"/>
  <c r="M198" i="37"/>
  <c r="M201" i="37"/>
  <c r="M202" i="37"/>
  <c r="M205" i="37"/>
  <c r="M206" i="37"/>
  <c r="M209" i="37"/>
  <c r="M210" i="37"/>
  <c r="M213" i="37"/>
  <c r="M214" i="37"/>
  <c r="M217" i="37"/>
  <c r="M218" i="37"/>
  <c r="M221" i="37"/>
  <c r="M222" i="37"/>
  <c r="M225" i="37"/>
  <c r="M226" i="37"/>
  <c r="M229" i="37"/>
  <c r="M230" i="37"/>
  <c r="M233" i="37"/>
  <c r="M234" i="37"/>
  <c r="M237" i="37"/>
  <c r="M238" i="37"/>
  <c r="M241" i="37"/>
  <c r="M242" i="37"/>
  <c r="M245" i="37"/>
  <c r="M246" i="37"/>
  <c r="M249" i="37"/>
  <c r="M250" i="37"/>
  <c r="M253" i="37"/>
  <c r="M254" i="37"/>
  <c r="M257" i="37"/>
  <c r="M258" i="37"/>
  <c r="M261" i="37"/>
  <c r="M262" i="37"/>
  <c r="M265" i="37"/>
  <c r="M266" i="37"/>
  <c r="M269" i="37"/>
  <c r="M270" i="37"/>
  <c r="M273" i="37"/>
  <c r="M274" i="37"/>
  <c r="M277" i="37"/>
  <c r="M278" i="37"/>
  <c r="M281" i="37"/>
  <c r="M282" i="37"/>
  <c r="M285" i="37"/>
  <c r="M286" i="37"/>
  <c r="M289" i="37"/>
  <c r="M290" i="37"/>
  <c r="M293" i="37"/>
  <c r="M294" i="37"/>
  <c r="M297" i="37"/>
  <c r="M298" i="37"/>
  <c r="M301" i="37"/>
  <c r="M302" i="37"/>
  <c r="M305" i="37"/>
  <c r="M306" i="37"/>
  <c r="M309" i="37"/>
  <c r="M310" i="37"/>
  <c r="M313" i="37"/>
  <c r="M314" i="37"/>
  <c r="M317" i="37"/>
  <c r="M318" i="37"/>
  <c r="M321" i="37"/>
  <c r="M322" i="37"/>
  <c r="M325" i="37"/>
  <c r="M326" i="37"/>
  <c r="M329" i="37"/>
  <c r="M330" i="37"/>
  <c r="M333" i="37"/>
  <c r="M334" i="37"/>
  <c r="M337" i="37"/>
  <c r="M338" i="37"/>
  <c r="M341" i="37"/>
  <c r="M342" i="37"/>
  <c r="M345" i="37"/>
  <c r="M346" i="37"/>
  <c r="M349" i="37"/>
  <c r="M350" i="37"/>
  <c r="M353" i="37"/>
  <c r="M354" i="37"/>
  <c r="M357" i="37"/>
  <c r="M358" i="37"/>
  <c r="M361" i="37"/>
  <c r="M362" i="37"/>
  <c r="M365" i="37"/>
  <c r="M366" i="37"/>
  <c r="M369" i="37"/>
  <c r="M370" i="37"/>
  <c r="M373" i="37"/>
  <c r="M374" i="37"/>
  <c r="M377" i="37"/>
  <c r="M378" i="37"/>
  <c r="M381" i="37"/>
  <c r="M382" i="37"/>
  <c r="M385" i="37"/>
  <c r="M386" i="37"/>
  <c r="M389" i="37"/>
  <c r="M390" i="37"/>
  <c r="M393" i="37"/>
  <c r="M394" i="37"/>
  <c r="M397" i="37"/>
  <c r="M398" i="37"/>
  <c r="M401" i="37"/>
  <c r="M402" i="37"/>
  <c r="M405" i="37"/>
  <c r="M406" i="37"/>
  <c r="M409" i="37"/>
  <c r="M410" i="37"/>
  <c r="M413" i="37"/>
  <c r="M414" i="37"/>
  <c r="M417" i="37"/>
  <c r="M418" i="37"/>
  <c r="M421" i="37"/>
  <c r="M422" i="37"/>
  <c r="M425" i="37"/>
  <c r="M426" i="37"/>
  <c r="M429" i="37"/>
  <c r="M430" i="37"/>
  <c r="M433" i="37"/>
  <c r="M434" i="37"/>
  <c r="M437" i="37"/>
  <c r="M438" i="37"/>
  <c r="M441" i="37"/>
  <c r="M442" i="37"/>
  <c r="M445" i="37"/>
  <c r="M446" i="37"/>
  <c r="M449" i="37"/>
  <c r="M450" i="37"/>
  <c r="M453" i="37"/>
  <c r="M454" i="37"/>
  <c r="M457" i="37"/>
  <c r="M458" i="37"/>
  <c r="M461" i="37"/>
  <c r="M462" i="37"/>
  <c r="M465" i="37"/>
  <c r="M466" i="37"/>
  <c r="M469" i="37"/>
  <c r="M470" i="37"/>
  <c r="M473" i="37"/>
  <c r="M474" i="37"/>
  <c r="M477" i="37"/>
  <c r="M478" i="37"/>
  <c r="M481" i="37"/>
  <c r="M482" i="37"/>
  <c r="M485" i="37"/>
  <c r="M486" i="37"/>
  <c r="M489" i="37"/>
  <c r="M490" i="37"/>
  <c r="M491" i="37"/>
  <c r="M492" i="37"/>
  <c r="M493" i="37"/>
  <c r="M494" i="37"/>
  <c r="M497" i="37"/>
  <c r="M498" i="37"/>
  <c r="M4" i="35"/>
  <c r="M6" i="35"/>
  <c r="M8" i="35"/>
  <c r="M9" i="35"/>
  <c r="M10" i="35"/>
  <c r="M13" i="35"/>
  <c r="M14" i="35"/>
  <c r="M17" i="35"/>
  <c r="M18" i="35"/>
  <c r="M21" i="35"/>
  <c r="M22" i="35"/>
  <c r="M25" i="35"/>
  <c r="M26" i="35"/>
  <c r="M29" i="35"/>
  <c r="M30" i="35"/>
  <c r="M33" i="35"/>
  <c r="M34" i="35"/>
  <c r="M37" i="35"/>
  <c r="M38" i="35"/>
  <c r="M41" i="35"/>
  <c r="M42" i="35"/>
  <c r="M45" i="35"/>
  <c r="M46" i="35"/>
  <c r="M49" i="35"/>
  <c r="M50" i="35"/>
  <c r="M53" i="35"/>
  <c r="M54" i="35"/>
  <c r="M57" i="35"/>
  <c r="M58" i="35"/>
  <c r="M61" i="35"/>
  <c r="M62" i="35"/>
  <c r="M65" i="35"/>
  <c r="M66" i="35"/>
  <c r="M69" i="35"/>
  <c r="M70" i="35"/>
  <c r="M73" i="35"/>
  <c r="M74" i="35"/>
  <c r="M77" i="35"/>
  <c r="M78" i="35"/>
  <c r="M81" i="35"/>
  <c r="M82" i="35"/>
  <c r="M85" i="35"/>
  <c r="M86" i="35"/>
  <c r="M89" i="35"/>
  <c r="M90" i="35"/>
  <c r="M93" i="35"/>
  <c r="M94" i="35"/>
  <c r="M97" i="35"/>
  <c r="M98" i="35"/>
  <c r="M101" i="35"/>
  <c r="M102" i="35"/>
  <c r="M105" i="35"/>
  <c r="M106" i="35"/>
  <c r="M109" i="35"/>
  <c r="M110" i="35"/>
  <c r="M113" i="35"/>
  <c r="M114" i="35"/>
  <c r="M117" i="35"/>
  <c r="M118" i="35"/>
  <c r="M121" i="35"/>
  <c r="M122" i="35"/>
  <c r="M125" i="35"/>
  <c r="M126" i="35"/>
  <c r="M129" i="35"/>
  <c r="M130" i="35"/>
  <c r="M133" i="35"/>
  <c r="M134" i="35"/>
  <c r="M137" i="35"/>
  <c r="M138" i="35"/>
  <c r="M141" i="35"/>
  <c r="M142" i="35"/>
  <c r="M145" i="35"/>
  <c r="M146" i="35"/>
  <c r="M149" i="35"/>
  <c r="M150" i="35"/>
  <c r="M153" i="35"/>
  <c r="M154" i="35"/>
  <c r="M157" i="35"/>
  <c r="M158" i="35"/>
  <c r="M161" i="35"/>
  <c r="M162" i="35"/>
  <c r="M165" i="35"/>
  <c r="M166" i="35"/>
  <c r="M169" i="35"/>
  <c r="M170" i="35"/>
  <c r="M173" i="35"/>
  <c r="M174" i="35"/>
  <c r="M177" i="35"/>
  <c r="M178" i="35"/>
  <c r="M181" i="35"/>
  <c r="M182" i="35"/>
  <c r="M185" i="35"/>
  <c r="M186" i="35"/>
  <c r="M189" i="35"/>
  <c r="M190" i="35"/>
  <c r="M193" i="35"/>
  <c r="M194" i="35"/>
  <c r="M197" i="35"/>
  <c r="M198" i="35"/>
  <c r="M201" i="35"/>
  <c r="M202" i="35"/>
  <c r="M205" i="35"/>
  <c r="M206" i="35"/>
  <c r="M209" i="35"/>
  <c r="M210" i="35"/>
  <c r="M213" i="35"/>
  <c r="M214" i="35"/>
  <c r="M217" i="35"/>
  <c r="M218" i="35"/>
  <c r="M221" i="35"/>
  <c r="M222" i="35"/>
  <c r="M225" i="35"/>
  <c r="M226" i="35"/>
  <c r="M229" i="35"/>
  <c r="M230" i="35"/>
  <c r="M233" i="35"/>
  <c r="M234" i="35"/>
  <c r="M237" i="35"/>
  <c r="M238" i="35"/>
  <c r="M241" i="35"/>
  <c r="M242" i="35"/>
  <c r="M245" i="35"/>
  <c r="M246" i="35"/>
  <c r="M249" i="35"/>
  <c r="M250" i="35"/>
  <c r="M253" i="35"/>
  <c r="M254" i="35"/>
  <c r="M257" i="35"/>
  <c r="M258" i="35"/>
  <c r="M261" i="35"/>
  <c r="M262" i="35"/>
  <c r="M265" i="35"/>
  <c r="M266" i="35"/>
  <c r="M269" i="35"/>
  <c r="M270" i="35"/>
  <c r="M273" i="35"/>
  <c r="M274" i="35"/>
  <c r="M277" i="35"/>
  <c r="M278" i="35"/>
  <c r="M281" i="35"/>
  <c r="M282" i="35"/>
  <c r="M285" i="35"/>
  <c r="M286" i="35"/>
  <c r="M289" i="35"/>
  <c r="M290" i="35"/>
  <c r="M293" i="35"/>
  <c r="M294" i="35"/>
  <c r="M297" i="35"/>
  <c r="M298" i="35"/>
  <c r="M301" i="35"/>
  <c r="M302" i="35"/>
  <c r="M305" i="35"/>
  <c r="M306" i="35"/>
  <c r="M309" i="35"/>
  <c r="M310" i="35"/>
  <c r="M313" i="35"/>
  <c r="M314" i="35"/>
  <c r="M317" i="35"/>
  <c r="M318" i="35"/>
  <c r="M321" i="35"/>
  <c r="M322" i="35"/>
  <c r="M325" i="35"/>
  <c r="M326" i="35"/>
  <c r="M329" i="35"/>
  <c r="M330" i="35"/>
  <c r="M333" i="35"/>
  <c r="M334" i="35"/>
  <c r="M337" i="35"/>
  <c r="M338" i="35"/>
  <c r="M341" i="35"/>
  <c r="M342" i="35"/>
  <c r="M345" i="35"/>
  <c r="M346" i="35"/>
  <c r="M349" i="35"/>
  <c r="M350" i="35"/>
  <c r="M353" i="35"/>
  <c r="M354" i="35"/>
  <c r="M357" i="35"/>
  <c r="M358" i="35"/>
  <c r="M361" i="35"/>
  <c r="M362" i="35"/>
  <c r="M365" i="35"/>
  <c r="M366" i="35"/>
  <c r="M369" i="35"/>
  <c r="M370" i="35"/>
  <c r="M373" i="35"/>
  <c r="M374" i="35"/>
  <c r="M377" i="35"/>
  <c r="M378" i="35"/>
  <c r="M381" i="35"/>
  <c r="M382" i="35"/>
  <c r="M385" i="35"/>
  <c r="M386" i="35"/>
  <c r="M389" i="35"/>
  <c r="M390" i="35"/>
  <c r="M393" i="35"/>
  <c r="M394" i="35"/>
  <c r="M397" i="35"/>
  <c r="M398" i="35"/>
  <c r="M401" i="35"/>
  <c r="M402" i="35"/>
  <c r="M405" i="35"/>
  <c r="M406" i="35"/>
  <c r="M409" i="35"/>
  <c r="M410" i="35"/>
  <c r="M413" i="35"/>
  <c r="M414" i="35"/>
  <c r="M417" i="35"/>
  <c r="M418" i="35"/>
  <c r="M421" i="35"/>
  <c r="M422" i="35"/>
  <c r="M425" i="35"/>
  <c r="M426" i="35"/>
  <c r="M429" i="35"/>
  <c r="M430" i="35"/>
  <c r="M433" i="35"/>
  <c r="M434" i="35"/>
  <c r="M437" i="35"/>
  <c r="M438" i="35"/>
  <c r="M441" i="35"/>
  <c r="M442" i="35"/>
  <c r="M445" i="35"/>
  <c r="M446" i="35"/>
  <c r="M449" i="35"/>
  <c r="M450" i="35"/>
  <c r="M453" i="35"/>
  <c r="M454" i="35"/>
  <c r="M457" i="35"/>
  <c r="M458" i="35"/>
  <c r="M461" i="35"/>
  <c r="M462" i="35"/>
  <c r="M465" i="35"/>
  <c r="M466" i="35"/>
  <c r="M469" i="35"/>
  <c r="M470" i="35"/>
  <c r="M473" i="35"/>
  <c r="M474" i="35"/>
  <c r="M477" i="35"/>
  <c r="M478" i="35"/>
  <c r="M481" i="35"/>
  <c r="M482" i="35"/>
  <c r="M485" i="35"/>
  <c r="M486" i="35"/>
  <c r="M489" i="35"/>
  <c r="M490" i="35"/>
  <c r="M491" i="35"/>
  <c r="M492" i="35"/>
  <c r="M493" i="35"/>
  <c r="M494" i="35"/>
  <c r="M497" i="35"/>
  <c r="M498" i="35"/>
  <c r="M4" i="33"/>
  <c r="M5" i="33"/>
  <c r="M6" i="33"/>
  <c r="M8" i="33"/>
  <c r="M9" i="33"/>
  <c r="M13" i="33"/>
  <c r="M17" i="33"/>
  <c r="M21" i="33"/>
  <c r="M25" i="33"/>
  <c r="M29" i="33"/>
  <c r="M33" i="33"/>
  <c r="M37" i="33"/>
  <c r="M41" i="33"/>
  <c r="M45" i="33"/>
  <c r="M49" i="33"/>
  <c r="M53" i="33"/>
  <c r="M57" i="33"/>
  <c r="M61" i="33"/>
  <c r="M65" i="33"/>
  <c r="M69" i="33"/>
  <c r="M73" i="33"/>
  <c r="M77" i="33"/>
  <c r="M81" i="33"/>
  <c r="M85" i="33"/>
  <c r="M89" i="33"/>
  <c r="M93" i="33"/>
  <c r="M97" i="33"/>
  <c r="M101" i="33"/>
  <c r="M105" i="33"/>
  <c r="M109" i="33"/>
  <c r="M113" i="33"/>
  <c r="M117" i="33"/>
  <c r="M121" i="33"/>
  <c r="M125" i="33"/>
  <c r="M129" i="33"/>
  <c r="M133" i="33"/>
  <c r="M137" i="33"/>
  <c r="M141" i="33"/>
  <c r="M145" i="33"/>
  <c r="M149" i="33"/>
  <c r="M153" i="33"/>
  <c r="M157" i="33"/>
  <c r="M161" i="33"/>
  <c r="M165" i="33"/>
  <c r="M169" i="33"/>
  <c r="M173" i="33"/>
  <c r="M177" i="33"/>
  <c r="M181" i="33"/>
  <c r="M185" i="33"/>
  <c r="M189" i="33"/>
  <c r="M193" i="33"/>
  <c r="M197" i="33"/>
  <c r="M201" i="33"/>
  <c r="M205" i="33"/>
  <c r="M209" i="33"/>
  <c r="M213" i="33"/>
  <c r="M217" i="33"/>
  <c r="M221" i="33"/>
  <c r="M225" i="33"/>
  <c r="M229" i="33"/>
  <c r="M233" i="33"/>
  <c r="M237" i="33"/>
  <c r="M241" i="33"/>
  <c r="M245" i="33"/>
  <c r="M249" i="33"/>
  <c r="M253" i="33"/>
  <c r="M257" i="33"/>
  <c r="M261" i="33"/>
  <c r="M265" i="33"/>
  <c r="M269" i="33"/>
  <c r="M273" i="33"/>
  <c r="M277" i="33"/>
  <c r="M281" i="33"/>
  <c r="M285" i="33"/>
  <c r="M289" i="33"/>
  <c r="M293" i="33"/>
  <c r="M297" i="33"/>
  <c r="M301" i="33"/>
  <c r="M305" i="33"/>
  <c r="M309" i="33"/>
  <c r="M313" i="33"/>
  <c r="M317" i="33"/>
  <c r="M321" i="33"/>
  <c r="M325" i="33"/>
  <c r="M329" i="33"/>
  <c r="M333" i="33"/>
  <c r="M337" i="33"/>
  <c r="M341" i="33"/>
  <c r="M345" i="33"/>
  <c r="M349" i="33"/>
  <c r="M353" i="33"/>
  <c r="M357" i="33"/>
  <c r="M361" i="33"/>
  <c r="M365" i="33"/>
  <c r="M369" i="33"/>
  <c r="M373" i="33"/>
  <c r="M377" i="33"/>
  <c r="M381" i="33"/>
  <c r="M385" i="33"/>
  <c r="M389" i="33"/>
  <c r="M393" i="33"/>
  <c r="M397" i="33"/>
  <c r="M401" i="33"/>
  <c r="M405" i="33"/>
  <c r="M409" i="33"/>
  <c r="M413" i="33"/>
  <c r="M417" i="33"/>
  <c r="M421" i="33"/>
  <c r="M425" i="33"/>
  <c r="M429" i="33"/>
  <c r="M433" i="33"/>
  <c r="M437" i="33"/>
  <c r="M441" i="33"/>
  <c r="M445" i="33"/>
  <c r="M449" i="33"/>
  <c r="M453" i="33"/>
  <c r="M457" i="33"/>
  <c r="M461" i="33"/>
  <c r="M465" i="33"/>
  <c r="M469" i="33"/>
  <c r="M473" i="33"/>
  <c r="M477" i="33"/>
  <c r="M481" i="33"/>
  <c r="M485" i="33"/>
  <c r="M489" i="33"/>
  <c r="M491" i="33"/>
  <c r="M492" i="33"/>
  <c r="M493" i="33"/>
  <c r="M494" i="33"/>
  <c r="M497" i="33"/>
  <c r="M4" i="31"/>
  <c r="M6" i="31"/>
  <c r="M8" i="31"/>
  <c r="M9" i="31"/>
  <c r="M10" i="31"/>
  <c r="M13" i="31"/>
  <c r="M14" i="31"/>
  <c r="M17" i="31"/>
  <c r="M18" i="31"/>
  <c r="M21" i="31"/>
  <c r="M22" i="31"/>
  <c r="M25" i="31"/>
  <c r="M26" i="31"/>
  <c r="M29" i="31"/>
  <c r="M30" i="31"/>
  <c r="M33" i="31"/>
  <c r="M34" i="31"/>
  <c r="M37" i="31"/>
  <c r="M38" i="31"/>
  <c r="M41" i="31"/>
  <c r="M42" i="31"/>
  <c r="M45" i="31"/>
  <c r="M46" i="31"/>
  <c r="M49" i="31"/>
  <c r="M50" i="31"/>
  <c r="M53" i="31"/>
  <c r="M54" i="31"/>
  <c r="M57" i="31"/>
  <c r="M58" i="31"/>
  <c r="M61" i="31"/>
  <c r="M62" i="31"/>
  <c r="M65" i="31"/>
  <c r="M66" i="31"/>
  <c r="M69" i="31"/>
  <c r="M70" i="31"/>
  <c r="M73" i="31"/>
  <c r="M74" i="31"/>
  <c r="M77" i="31"/>
  <c r="M78" i="31"/>
  <c r="M81" i="31"/>
  <c r="M82" i="31"/>
  <c r="M85" i="31"/>
  <c r="M86" i="31"/>
  <c r="M89" i="31"/>
  <c r="M90" i="31"/>
  <c r="M93" i="31"/>
  <c r="M94" i="31"/>
  <c r="M97" i="31"/>
  <c r="M98" i="31"/>
  <c r="M101" i="31"/>
  <c r="M102" i="31"/>
  <c r="M105" i="31"/>
  <c r="M106" i="31"/>
  <c r="M109" i="31"/>
  <c r="M110" i="31"/>
  <c r="M113" i="31"/>
  <c r="M114" i="31"/>
  <c r="M117" i="31"/>
  <c r="M118" i="31"/>
  <c r="M121" i="31"/>
  <c r="M122" i="31"/>
  <c r="M125" i="31"/>
  <c r="M126" i="31"/>
  <c r="M129" i="31"/>
  <c r="M130" i="31"/>
  <c r="M133" i="31"/>
  <c r="M134" i="31"/>
  <c r="M137" i="31"/>
  <c r="M138" i="31"/>
  <c r="M141" i="31"/>
  <c r="M142" i="31"/>
  <c r="M145" i="31"/>
  <c r="M146" i="31"/>
  <c r="M149" i="31"/>
  <c r="M150" i="31"/>
  <c r="M153" i="31"/>
  <c r="M154" i="31"/>
  <c r="M157" i="31"/>
  <c r="M158" i="31"/>
  <c r="M161" i="31"/>
  <c r="M162" i="31"/>
  <c r="M165" i="31"/>
  <c r="M166" i="31"/>
  <c r="M169" i="31"/>
  <c r="M170" i="31"/>
  <c r="M173" i="31"/>
  <c r="M174" i="31"/>
  <c r="M177" i="31"/>
  <c r="M178" i="31"/>
  <c r="M181" i="31"/>
  <c r="M182" i="31"/>
  <c r="M185" i="31"/>
  <c r="M186" i="31"/>
  <c r="M189" i="31"/>
  <c r="M190" i="31"/>
  <c r="M193" i="31"/>
  <c r="M194" i="31"/>
  <c r="M197" i="31"/>
  <c r="M198" i="31"/>
  <c r="M201" i="31"/>
  <c r="M202" i="31"/>
  <c r="M205" i="31"/>
  <c r="M206" i="31"/>
  <c r="M209" i="31"/>
  <c r="M210" i="31"/>
  <c r="M213" i="31"/>
  <c r="M214" i="31"/>
  <c r="M217" i="31"/>
  <c r="M218" i="31"/>
  <c r="M221" i="31"/>
  <c r="M222" i="31"/>
  <c r="M225" i="31"/>
  <c r="M226" i="31"/>
  <c r="M229" i="31"/>
  <c r="M230" i="31"/>
  <c r="M233" i="31"/>
  <c r="M234" i="31"/>
  <c r="M237" i="31"/>
  <c r="M238" i="31"/>
  <c r="M241" i="31"/>
  <c r="M242" i="31"/>
  <c r="M245" i="31"/>
  <c r="M246" i="31"/>
  <c r="M249" i="31"/>
  <c r="M250" i="31"/>
  <c r="M253" i="31"/>
  <c r="M254" i="31"/>
  <c r="M257" i="31"/>
  <c r="M258" i="31"/>
  <c r="M261" i="31"/>
  <c r="M262" i="31"/>
  <c r="M265" i="31"/>
  <c r="M266" i="31"/>
  <c r="M269" i="31"/>
  <c r="M270" i="31"/>
  <c r="M273" i="31"/>
  <c r="M274" i="31"/>
  <c r="M277" i="31"/>
  <c r="M278" i="31"/>
  <c r="M281" i="31"/>
  <c r="M282" i="31"/>
  <c r="M285" i="31"/>
  <c r="M286" i="31"/>
  <c r="M289" i="31"/>
  <c r="M290" i="31"/>
  <c r="M293" i="31"/>
  <c r="M294" i="31"/>
  <c r="M297" i="31"/>
  <c r="M298" i="31"/>
  <c r="M301" i="31"/>
  <c r="M302" i="31"/>
  <c r="M305" i="31"/>
  <c r="M306" i="31"/>
  <c r="M309" i="31"/>
  <c r="M310" i="31"/>
  <c r="M313" i="31"/>
  <c r="M314" i="31"/>
  <c r="M317" i="31"/>
  <c r="M318" i="31"/>
  <c r="M321" i="31"/>
  <c r="M322" i="31"/>
  <c r="M325" i="31"/>
  <c r="M326" i="31"/>
  <c r="M329" i="31"/>
  <c r="M330" i="31"/>
  <c r="M333" i="31"/>
  <c r="M334" i="31"/>
  <c r="M337" i="31"/>
  <c r="M338" i="31"/>
  <c r="M341" i="31"/>
  <c r="M342" i="31"/>
  <c r="M345" i="31"/>
  <c r="M346" i="31"/>
  <c r="M349" i="31"/>
  <c r="M350" i="31"/>
  <c r="M353" i="31"/>
  <c r="M354" i="31"/>
  <c r="M357" i="31"/>
  <c r="M358" i="31"/>
  <c r="M361" i="31"/>
  <c r="M362" i="31"/>
  <c r="M365" i="31"/>
  <c r="M366" i="31"/>
  <c r="M369" i="31"/>
  <c r="M370" i="31"/>
  <c r="M373" i="31"/>
  <c r="M374" i="31"/>
  <c r="M377" i="31"/>
  <c r="M378" i="31"/>
  <c r="M381" i="31"/>
  <c r="M382" i="31"/>
  <c r="M385" i="31"/>
  <c r="M386" i="31"/>
  <c r="M389" i="31"/>
  <c r="M390" i="31"/>
  <c r="M393" i="31"/>
  <c r="M394" i="31"/>
  <c r="M397" i="31"/>
  <c r="M398" i="31"/>
  <c r="M401" i="31"/>
  <c r="M402" i="31"/>
  <c r="M405" i="31"/>
  <c r="M406" i="31"/>
  <c r="M409" i="31"/>
  <c r="M410" i="31"/>
  <c r="M413" i="31"/>
  <c r="M414" i="31"/>
  <c r="M417" i="31"/>
  <c r="M418" i="31"/>
  <c r="M421" i="31"/>
  <c r="M422" i="31"/>
  <c r="M425" i="31"/>
  <c r="M426" i="31"/>
  <c r="M429" i="31"/>
  <c r="M430" i="31"/>
  <c r="M433" i="31"/>
  <c r="M434" i="31"/>
  <c r="M437" i="31"/>
  <c r="M438" i="31"/>
  <c r="M441" i="31"/>
  <c r="M442" i="31"/>
  <c r="M445" i="31"/>
  <c r="M446" i="31"/>
  <c r="M449" i="31"/>
  <c r="M450" i="31"/>
  <c r="M453" i="31"/>
  <c r="M454" i="31"/>
  <c r="M457" i="31"/>
  <c r="M458" i="31"/>
  <c r="M461" i="31"/>
  <c r="M462" i="31"/>
  <c r="M465" i="31"/>
  <c r="M466" i="31"/>
  <c r="M469" i="31"/>
  <c r="M470" i="31"/>
  <c r="M473" i="31"/>
  <c r="M474" i="31"/>
  <c r="M477" i="31"/>
  <c r="M478" i="31"/>
  <c r="M481" i="31"/>
  <c r="M482" i="31"/>
  <c r="M485" i="31"/>
  <c r="M486" i="31"/>
  <c r="M489" i="31"/>
  <c r="M490" i="31"/>
  <c r="M491" i="31"/>
  <c r="M492" i="31"/>
  <c r="M493" i="31"/>
  <c r="M494" i="31"/>
  <c r="M497" i="31"/>
  <c r="M498" i="31"/>
  <c r="M5" i="29"/>
  <c r="M7" i="29"/>
  <c r="M9" i="29"/>
  <c r="M10" i="29"/>
  <c r="M13" i="29"/>
  <c r="M17" i="29"/>
  <c r="M21" i="29"/>
  <c r="M25" i="29"/>
  <c r="M29" i="29"/>
  <c r="M33" i="29"/>
  <c r="M37" i="29"/>
  <c r="M41" i="29"/>
  <c r="M42" i="29"/>
  <c r="M45" i="29"/>
  <c r="M49" i="29"/>
  <c r="M53" i="29"/>
  <c r="M57" i="29"/>
  <c r="M61" i="29"/>
  <c r="M65" i="29"/>
  <c r="M69" i="29"/>
  <c r="M73" i="29"/>
  <c r="M74" i="29"/>
  <c r="M77" i="29"/>
  <c r="M81" i="29"/>
  <c r="M85" i="29"/>
  <c r="M89" i="29"/>
  <c r="M93" i="29"/>
  <c r="M97" i="29"/>
  <c r="M101" i="29"/>
  <c r="M105" i="29"/>
  <c r="M106" i="29"/>
  <c r="M109" i="29"/>
  <c r="M113" i="29"/>
  <c r="M117" i="29"/>
  <c r="M121" i="29"/>
  <c r="M125" i="29"/>
  <c r="M129" i="29"/>
  <c r="M133" i="29"/>
  <c r="M137" i="29"/>
  <c r="M141" i="29"/>
  <c r="M145" i="29"/>
  <c r="M149" i="29"/>
  <c r="M153" i="29"/>
  <c r="M157" i="29"/>
  <c r="M161" i="29"/>
  <c r="M165" i="29"/>
  <c r="M169" i="29"/>
  <c r="M173" i="29"/>
  <c r="M177" i="29"/>
  <c r="M181" i="29"/>
  <c r="M185" i="29"/>
  <c r="M189" i="29"/>
  <c r="M193" i="29"/>
  <c r="M197" i="29"/>
  <c r="M201" i="29"/>
  <c r="M205" i="29"/>
  <c r="M209" i="29"/>
  <c r="M213" i="29"/>
  <c r="M217" i="29"/>
  <c r="M221" i="29"/>
  <c r="M225" i="29"/>
  <c r="M229" i="29"/>
  <c r="M233" i="29"/>
  <c r="M237" i="29"/>
  <c r="M241" i="29"/>
  <c r="M245" i="29"/>
  <c r="M249" i="29"/>
  <c r="M253" i="29"/>
  <c r="M257" i="29"/>
  <c r="M261" i="29"/>
  <c r="M265" i="29"/>
  <c r="M269" i="29"/>
  <c r="M273" i="29"/>
  <c r="M277" i="29"/>
  <c r="M281" i="29"/>
  <c r="M285" i="29"/>
  <c r="M289" i="29"/>
  <c r="M293" i="29"/>
  <c r="M297" i="29"/>
  <c r="M301" i="29"/>
  <c r="M305" i="29"/>
  <c r="M309" i="29"/>
  <c r="M313" i="29"/>
  <c r="M317" i="29"/>
  <c r="M321" i="29"/>
  <c r="M325" i="29"/>
  <c r="M329" i="29"/>
  <c r="M333" i="29"/>
  <c r="M337" i="29"/>
  <c r="M341" i="29"/>
  <c r="M345" i="29"/>
  <c r="M349" i="29"/>
  <c r="M353" i="29"/>
  <c r="M357" i="29"/>
  <c r="M361" i="29"/>
  <c r="M365" i="29"/>
  <c r="M369" i="29"/>
  <c r="M373" i="29"/>
  <c r="M377" i="29"/>
  <c r="M381" i="29"/>
  <c r="M385" i="29"/>
  <c r="M389" i="29"/>
  <c r="M393" i="29"/>
  <c r="M397" i="29"/>
  <c r="M401" i="29"/>
  <c r="M405" i="29"/>
  <c r="M409" i="29"/>
  <c r="M413" i="29"/>
  <c r="M417" i="29"/>
  <c r="M421" i="29"/>
  <c r="M425" i="29"/>
  <c r="M429" i="29"/>
  <c r="M433" i="29"/>
  <c r="M437" i="29"/>
  <c r="M441" i="29"/>
  <c r="M445" i="29"/>
  <c r="M449" i="29"/>
  <c r="M453" i="29"/>
  <c r="M457" i="29"/>
  <c r="M461" i="29"/>
  <c r="M465" i="29"/>
  <c r="M469" i="29"/>
  <c r="M473" i="29"/>
  <c r="M477" i="29"/>
  <c r="M481" i="29"/>
  <c r="M485" i="29"/>
  <c r="M489" i="29"/>
  <c r="M491" i="29"/>
  <c r="M493" i="29"/>
  <c r="M494" i="29"/>
  <c r="M497" i="29"/>
  <c r="J531" i="25"/>
  <c r="H531" i="25"/>
  <c r="F531" i="25"/>
  <c r="I531" i="25"/>
  <c r="G531" i="25"/>
  <c r="I530" i="25"/>
  <c r="G530" i="25"/>
  <c r="J530" i="25"/>
  <c r="H530" i="25"/>
  <c r="F530" i="25"/>
  <c r="I534" i="24"/>
  <c r="G534" i="24"/>
  <c r="H534" i="24"/>
  <c r="J534" i="24"/>
  <c r="F534" i="24"/>
  <c r="I524" i="24"/>
  <c r="G524" i="24"/>
  <c r="J524" i="24"/>
  <c r="F524" i="24"/>
  <c r="H524" i="24"/>
  <c r="J523" i="24"/>
  <c r="H523" i="24"/>
  <c r="F523" i="24"/>
  <c r="I523" i="24"/>
  <c r="G523" i="24"/>
  <c r="J521" i="24"/>
  <c r="H521" i="24"/>
  <c r="F521" i="24"/>
  <c r="G521" i="24"/>
  <c r="I521" i="24"/>
  <c r="I520" i="24"/>
  <c r="G520" i="24"/>
  <c r="J520" i="24"/>
  <c r="F520" i="24"/>
  <c r="H520" i="24"/>
  <c r="J532" i="23"/>
  <c r="H532" i="23"/>
  <c r="J531" i="23"/>
  <c r="H531" i="23"/>
  <c r="F531" i="23"/>
  <c r="I531" i="23"/>
  <c r="G531" i="23"/>
  <c r="I528" i="23"/>
  <c r="G528" i="23"/>
  <c r="J528" i="23"/>
  <c r="H528" i="23"/>
  <c r="F528" i="23"/>
  <c r="J532" i="22"/>
  <c r="J531" i="22"/>
  <c r="H531" i="22"/>
  <c r="F531" i="22"/>
  <c r="I531" i="22"/>
  <c r="G531" i="22"/>
  <c r="I530" i="22"/>
  <c r="G530" i="22"/>
  <c r="J530" i="22"/>
  <c r="H530" i="22"/>
  <c r="F530" i="22"/>
  <c r="J529" i="22"/>
  <c r="H529" i="22"/>
  <c r="F529" i="22"/>
  <c r="I529" i="22"/>
  <c r="G529" i="22"/>
  <c r="J527" i="21"/>
  <c r="H527" i="21"/>
  <c r="F527" i="21"/>
  <c r="I527" i="21"/>
  <c r="G527" i="21"/>
  <c r="J524" i="21"/>
  <c r="J523" i="21"/>
  <c r="H523" i="21"/>
  <c r="F523" i="21"/>
  <c r="I523" i="21"/>
  <c r="G523" i="21"/>
  <c r="J520" i="21"/>
  <c r="F531" i="20"/>
  <c r="M4" i="25"/>
  <c r="M6" i="25"/>
  <c r="M8" i="25"/>
  <c r="M13" i="25"/>
  <c r="M14" i="25"/>
  <c r="M21" i="25"/>
  <c r="M22" i="25"/>
  <c r="M26" i="25"/>
  <c r="M29" i="25"/>
  <c r="M30" i="25"/>
  <c r="M34" i="25"/>
  <c r="M38" i="25"/>
  <c r="M45" i="25"/>
  <c r="M46" i="25"/>
  <c r="M50" i="25"/>
  <c r="M53" i="25"/>
  <c r="M54" i="25"/>
  <c r="M58" i="25"/>
  <c r="M61" i="25"/>
  <c r="M62" i="25"/>
  <c r="M70" i="25"/>
  <c r="M74" i="25"/>
  <c r="M77" i="25"/>
  <c r="M78" i="25"/>
  <c r="M82" i="25"/>
  <c r="M85" i="25"/>
  <c r="M86" i="25"/>
  <c r="M93" i="25"/>
  <c r="M94" i="25"/>
  <c r="M102" i="25"/>
  <c r="M106" i="25"/>
  <c r="M109" i="25"/>
  <c r="M110" i="25"/>
  <c r="M117" i="25"/>
  <c r="M118" i="25"/>
  <c r="M125" i="25"/>
  <c r="M126" i="25"/>
  <c r="M130" i="25"/>
  <c r="M134" i="25"/>
  <c r="M141" i="25"/>
  <c r="M142" i="25"/>
  <c r="M149" i="25"/>
  <c r="M150" i="25"/>
  <c r="M154" i="25"/>
  <c r="M157" i="25"/>
  <c r="M158" i="25"/>
  <c r="M162" i="25"/>
  <c r="M166" i="25"/>
  <c r="M173" i="25"/>
  <c r="M174" i="25"/>
  <c r="M178" i="25"/>
  <c r="M181" i="25"/>
  <c r="M182" i="25"/>
  <c r="M186" i="25"/>
  <c r="M189" i="25"/>
  <c r="M190" i="25"/>
  <c r="M198" i="25"/>
  <c r="M202" i="25"/>
  <c r="M205" i="25"/>
  <c r="M206" i="25"/>
  <c r="M210" i="25"/>
  <c r="M213" i="25"/>
  <c r="M214" i="25"/>
  <c r="M221" i="25"/>
  <c r="M222" i="25"/>
  <c r="M230" i="25"/>
  <c r="M234" i="25"/>
  <c r="M237" i="25"/>
  <c r="M238" i="25"/>
  <c r="M245" i="25"/>
  <c r="M246" i="25"/>
  <c r="M250" i="25"/>
  <c r="M253" i="25"/>
  <c r="M254" i="25"/>
  <c r="M258" i="25"/>
  <c r="M262" i="25"/>
  <c r="M266" i="25"/>
  <c r="M269" i="25"/>
  <c r="M270" i="25"/>
  <c r="M278" i="25"/>
  <c r="M282" i="25"/>
  <c r="M285" i="25"/>
  <c r="M286" i="25"/>
  <c r="M290" i="25"/>
  <c r="M294" i="25"/>
  <c r="M298" i="25"/>
  <c r="M301" i="25"/>
  <c r="M302" i="25"/>
  <c r="M306" i="25"/>
  <c r="M310" i="25"/>
  <c r="M314" i="25"/>
  <c r="M317" i="25"/>
  <c r="M318" i="25"/>
  <c r="M326" i="25"/>
  <c r="M330" i="25"/>
  <c r="M333" i="25"/>
  <c r="M334" i="25"/>
  <c r="M338" i="25"/>
  <c r="M341" i="25"/>
  <c r="M342" i="25"/>
  <c r="M346" i="25"/>
  <c r="M349" i="25"/>
  <c r="M350" i="25"/>
  <c r="M358" i="25"/>
  <c r="M362" i="25"/>
  <c r="M365" i="25"/>
  <c r="M366" i="25"/>
  <c r="M373" i="25"/>
  <c r="M374" i="25"/>
  <c r="M378" i="25"/>
  <c r="M381" i="25"/>
  <c r="M382" i="25"/>
  <c r="M386" i="25"/>
  <c r="M390" i="25"/>
  <c r="M394" i="25"/>
  <c r="M397" i="25"/>
  <c r="M398" i="25"/>
  <c r="M406" i="25"/>
  <c r="M410" i="25"/>
  <c r="M413" i="25"/>
  <c r="M414" i="25"/>
  <c r="M418" i="25"/>
  <c r="M422" i="25"/>
  <c r="M426" i="25"/>
  <c r="M429" i="25"/>
  <c r="M430" i="25"/>
  <c r="M434" i="25"/>
  <c r="M438" i="25"/>
  <c r="M442" i="25"/>
  <c r="M445" i="25"/>
  <c r="M446" i="25"/>
  <c r="M454" i="25"/>
  <c r="M458" i="25"/>
  <c r="M461" i="25"/>
  <c r="M462" i="25"/>
  <c r="M466" i="25"/>
  <c r="M469" i="25"/>
  <c r="M470" i="25"/>
  <c r="M474" i="25"/>
  <c r="M477" i="25"/>
  <c r="M478" i="25"/>
  <c r="M486" i="25"/>
  <c r="M490" i="25"/>
  <c r="M491" i="25"/>
  <c r="M494" i="25"/>
  <c r="M10" i="24"/>
  <c r="M18" i="24"/>
  <c r="M21" i="24"/>
  <c r="M22" i="24"/>
  <c r="M25" i="24"/>
  <c r="M26" i="24"/>
  <c r="M29" i="24"/>
  <c r="M30" i="24"/>
  <c r="M33" i="24"/>
  <c r="M34" i="24"/>
  <c r="M37" i="24"/>
  <c r="M38" i="24"/>
  <c r="M41" i="24"/>
  <c r="M42" i="24"/>
  <c r="M45" i="24"/>
  <c r="M46" i="24"/>
  <c r="M49" i="24"/>
  <c r="M50" i="24"/>
  <c r="M53" i="24"/>
  <c r="M54" i="24"/>
  <c r="M57" i="24"/>
  <c r="M58" i="24"/>
  <c r="M61" i="24"/>
  <c r="M62" i="24"/>
  <c r="M65" i="24"/>
  <c r="M66" i="24"/>
  <c r="M69" i="24"/>
  <c r="M70" i="24"/>
  <c r="M73" i="24"/>
  <c r="M74" i="24"/>
  <c r="M77" i="24"/>
  <c r="M78" i="24"/>
  <c r="M81" i="24"/>
  <c r="M82" i="24"/>
  <c r="M85" i="24"/>
  <c r="M86" i="24"/>
  <c r="M89" i="24"/>
  <c r="M90" i="24"/>
  <c r="M93" i="24"/>
  <c r="M94" i="24"/>
  <c r="M97" i="24"/>
  <c r="M98" i="24"/>
  <c r="M101" i="24"/>
  <c r="M102" i="24"/>
  <c r="M105" i="24"/>
  <c r="M106" i="24"/>
  <c r="M109" i="24"/>
  <c r="M110" i="24"/>
  <c r="M113" i="24"/>
  <c r="M114" i="24"/>
  <c r="M117" i="24"/>
  <c r="M118" i="24"/>
  <c r="M121" i="24"/>
  <c r="M122" i="24"/>
  <c r="M125" i="24"/>
  <c r="M126" i="24"/>
  <c r="M129" i="24"/>
  <c r="M130" i="24"/>
  <c r="M133" i="24"/>
  <c r="M134" i="24"/>
  <c r="M137" i="24"/>
  <c r="M138" i="24"/>
  <c r="M141" i="24"/>
  <c r="M142" i="24"/>
  <c r="M145" i="24"/>
  <c r="M146" i="24"/>
  <c r="M149" i="24"/>
  <c r="M150" i="24"/>
  <c r="M153" i="24"/>
  <c r="M154" i="24"/>
  <c r="M157" i="24"/>
  <c r="M158" i="24"/>
  <c r="M161" i="24"/>
  <c r="M162" i="24"/>
  <c r="M165" i="24"/>
  <c r="M166" i="24"/>
  <c r="M169" i="24"/>
  <c r="M170" i="24"/>
  <c r="M173" i="24"/>
  <c r="M174" i="24"/>
  <c r="M177" i="24"/>
  <c r="M178" i="24"/>
  <c r="M181" i="24"/>
  <c r="M182" i="24"/>
  <c r="M185" i="24"/>
  <c r="M186" i="24"/>
  <c r="M189" i="24"/>
  <c r="M190" i="24"/>
  <c r="M193" i="24"/>
  <c r="M194" i="24"/>
  <c r="M197" i="24"/>
  <c r="M198" i="24"/>
  <c r="M201" i="24"/>
  <c r="M202" i="24"/>
  <c r="M205" i="24"/>
  <c r="M206" i="24"/>
  <c r="M209" i="24"/>
  <c r="M210" i="24"/>
  <c r="M213" i="24"/>
  <c r="M214" i="24"/>
  <c r="M217" i="24"/>
  <c r="M218" i="24"/>
  <c r="M221" i="24"/>
  <c r="M222" i="24"/>
  <c r="M225" i="24"/>
  <c r="M226" i="24"/>
  <c r="M229" i="24"/>
  <c r="M230" i="24"/>
  <c r="M233" i="24"/>
  <c r="M234" i="24"/>
  <c r="M237" i="24"/>
  <c r="M238" i="24"/>
  <c r="M241" i="24"/>
  <c r="M242" i="24"/>
  <c r="M245" i="24"/>
  <c r="M246" i="24"/>
  <c r="M249" i="24"/>
  <c r="M250" i="24"/>
  <c r="M253" i="24"/>
  <c r="M254" i="24"/>
  <c r="M257" i="24"/>
  <c r="M258" i="24"/>
  <c r="M261" i="24"/>
  <c r="M262" i="24"/>
  <c r="M265" i="24"/>
  <c r="M266" i="24"/>
  <c r="M269" i="24"/>
  <c r="M270" i="24"/>
  <c r="M273" i="24"/>
  <c r="M274" i="24"/>
  <c r="M277" i="24"/>
  <c r="M278" i="24"/>
  <c r="M281" i="24"/>
  <c r="M282" i="24"/>
  <c r="M285" i="24"/>
  <c r="M286" i="24"/>
  <c r="M289" i="24"/>
  <c r="M290" i="24"/>
  <c r="M293" i="24"/>
  <c r="M294" i="24"/>
  <c r="M297" i="24"/>
  <c r="M298" i="24"/>
  <c r="M301" i="24"/>
  <c r="M302" i="24"/>
  <c r="M305" i="24"/>
  <c r="M306" i="24"/>
  <c r="M309" i="24"/>
  <c r="M310" i="24"/>
  <c r="M313" i="24"/>
  <c r="M314" i="24"/>
  <c r="M317" i="24"/>
  <c r="M318" i="24"/>
  <c r="M321" i="24"/>
  <c r="M322" i="24"/>
  <c r="M325" i="24"/>
  <c r="M326" i="24"/>
  <c r="M329" i="24"/>
  <c r="M330" i="24"/>
  <c r="M333" i="24"/>
  <c r="M334" i="24"/>
  <c r="M337" i="24"/>
  <c r="M338" i="24"/>
  <c r="M341" i="24"/>
  <c r="M342" i="24"/>
  <c r="M345" i="24"/>
  <c r="M346" i="24"/>
  <c r="M349" i="24"/>
  <c r="M350" i="24"/>
  <c r="M353" i="24"/>
  <c r="M354" i="24"/>
  <c r="M357" i="24"/>
  <c r="M358" i="24"/>
  <c r="M361" i="24"/>
  <c r="M362" i="24"/>
  <c r="M365" i="24"/>
  <c r="M366" i="24"/>
  <c r="M369" i="24"/>
  <c r="M370" i="24"/>
  <c r="M373" i="24"/>
  <c r="M374" i="24"/>
  <c r="M377" i="24"/>
  <c r="M378" i="24"/>
  <c r="M381" i="24"/>
  <c r="M382" i="24"/>
  <c r="M385" i="24"/>
  <c r="M386" i="24"/>
  <c r="M389" i="24"/>
  <c r="M390" i="24"/>
  <c r="M393" i="24"/>
  <c r="M394" i="24"/>
  <c r="M397" i="24"/>
  <c r="M398" i="24"/>
  <c r="M401" i="24"/>
  <c r="M402" i="24"/>
  <c r="M405" i="24"/>
  <c r="M406" i="24"/>
  <c r="M409" i="24"/>
  <c r="M410" i="24"/>
  <c r="M413" i="24"/>
  <c r="M414" i="24"/>
  <c r="M417" i="24"/>
  <c r="M418" i="24"/>
  <c r="M421" i="24"/>
  <c r="M422" i="24"/>
  <c r="M425" i="24"/>
  <c r="M426" i="24"/>
  <c r="M429" i="24"/>
  <c r="M430" i="24"/>
  <c r="M433" i="24"/>
  <c r="M434" i="24"/>
  <c r="M437" i="24"/>
  <c r="M438" i="24"/>
  <c r="M441" i="24"/>
  <c r="M442" i="24"/>
  <c r="M445" i="24"/>
  <c r="M446" i="24"/>
  <c r="M449" i="24"/>
  <c r="M450" i="24"/>
  <c r="M453" i="24"/>
  <c r="M454" i="24"/>
  <c r="M457" i="24"/>
  <c r="M458" i="24"/>
  <c r="M461" i="24"/>
  <c r="M462" i="24"/>
  <c r="M465" i="24"/>
  <c r="M466" i="24"/>
  <c r="M469" i="24"/>
  <c r="M470" i="24"/>
  <c r="M473" i="24"/>
  <c r="M474" i="24"/>
  <c r="M477" i="24"/>
  <c r="M478" i="24"/>
  <c r="M481" i="24"/>
  <c r="M482" i="24"/>
  <c r="M485" i="24"/>
  <c r="M486" i="24"/>
  <c r="M489" i="24"/>
  <c r="M490" i="24"/>
  <c r="M491" i="24"/>
  <c r="M493" i="24"/>
  <c r="M494" i="24"/>
  <c r="M8" i="23"/>
  <c r="M25" i="23"/>
  <c r="M26" i="23"/>
  <c r="M37" i="23"/>
  <c r="M38" i="23"/>
  <c r="M41" i="23"/>
  <c r="M45" i="23"/>
  <c r="M46" i="23"/>
  <c r="M49" i="23"/>
  <c r="M53" i="23"/>
  <c r="M54" i="23"/>
  <c r="M57" i="23"/>
  <c r="M61" i="23"/>
  <c r="M62" i="23"/>
  <c r="M65" i="23"/>
  <c r="M69" i="23"/>
  <c r="M70" i="23"/>
  <c r="M73" i="23"/>
  <c r="M77" i="23"/>
  <c r="M78" i="23"/>
  <c r="M81" i="23"/>
  <c r="M85" i="23"/>
  <c r="M86" i="23"/>
  <c r="M89" i="23"/>
  <c r="M93" i="23"/>
  <c r="M94" i="23"/>
  <c r="M97" i="23"/>
  <c r="M101" i="23"/>
  <c r="M102" i="23"/>
  <c r="M105" i="23"/>
  <c r="M109" i="23"/>
  <c r="M110" i="23"/>
  <c r="M113" i="23"/>
  <c r="M117" i="23"/>
  <c r="M118" i="23"/>
  <c r="M121" i="23"/>
  <c r="M125" i="23"/>
  <c r="M126" i="23"/>
  <c r="M129" i="23"/>
  <c r="M133" i="23"/>
  <c r="M134" i="23"/>
  <c r="M137" i="23"/>
  <c r="M141" i="23"/>
  <c r="M142" i="23"/>
  <c r="M145" i="23"/>
  <c r="M149" i="23"/>
  <c r="M150" i="23"/>
  <c r="M153" i="23"/>
  <c r="M157" i="23"/>
  <c r="M158" i="23"/>
  <c r="M161" i="23"/>
  <c r="M162" i="23"/>
  <c r="M165" i="23"/>
  <c r="M166" i="23"/>
  <c r="M169" i="23"/>
  <c r="M173" i="23"/>
  <c r="M174" i="23"/>
  <c r="M177" i="23"/>
  <c r="M178" i="23"/>
  <c r="M181" i="23"/>
  <c r="M182" i="23"/>
  <c r="M185" i="23"/>
  <c r="M189" i="23"/>
  <c r="M190" i="23"/>
  <c r="M193" i="23"/>
  <c r="M194" i="23"/>
  <c r="M197" i="23"/>
  <c r="M198" i="23"/>
  <c r="M201" i="23"/>
  <c r="M205" i="23"/>
  <c r="M206" i="23"/>
  <c r="M209" i="23"/>
  <c r="M210" i="23"/>
  <c r="M213" i="23"/>
  <c r="M214" i="23"/>
  <c r="M217" i="23"/>
  <c r="M221" i="23"/>
  <c r="M222" i="23"/>
  <c r="M225" i="23"/>
  <c r="M226" i="23"/>
  <c r="M229" i="23"/>
  <c r="M230" i="23"/>
  <c r="M233" i="23"/>
  <c r="M237" i="23"/>
  <c r="M238" i="23"/>
  <c r="M241" i="23"/>
  <c r="M242" i="23"/>
  <c r="M245" i="23"/>
  <c r="M246" i="23"/>
  <c r="M249" i="23"/>
  <c r="M253" i="23"/>
  <c r="M254" i="23"/>
  <c r="M257" i="23"/>
  <c r="M258" i="23"/>
  <c r="M261" i="23"/>
  <c r="M262" i="23"/>
  <c r="M265" i="23"/>
  <c r="M269" i="23"/>
  <c r="M270" i="23"/>
  <c r="M273" i="23"/>
  <c r="M274" i="23"/>
  <c r="M277" i="23"/>
  <c r="M278" i="23"/>
  <c r="M281" i="23"/>
  <c r="M285" i="23"/>
  <c r="M286" i="23"/>
  <c r="M289" i="23"/>
  <c r="M290" i="23"/>
  <c r="M293" i="23"/>
  <c r="M294" i="23"/>
  <c r="M297" i="23"/>
  <c r="M301" i="23"/>
  <c r="M302" i="23"/>
  <c r="M305" i="23"/>
  <c r="M306" i="23"/>
  <c r="M309" i="23"/>
  <c r="M310" i="23"/>
  <c r="M313" i="23"/>
  <c r="M317" i="23"/>
  <c r="M318" i="23"/>
  <c r="M321" i="23"/>
  <c r="M322" i="23"/>
  <c r="M325" i="23"/>
  <c r="M326" i="23"/>
  <c r="M329" i="23"/>
  <c r="M333" i="23"/>
  <c r="M334" i="23"/>
  <c r="M337" i="23"/>
  <c r="M338" i="23"/>
  <c r="M341" i="23"/>
  <c r="M342" i="23"/>
  <c r="M345" i="23"/>
  <c r="M349" i="23"/>
  <c r="M350" i="23"/>
  <c r="M353" i="23"/>
  <c r="M354" i="23"/>
  <c r="M357" i="23"/>
  <c r="M358" i="23"/>
  <c r="M361" i="23"/>
  <c r="M365" i="23"/>
  <c r="M366" i="23"/>
  <c r="M369" i="23"/>
  <c r="M370" i="23"/>
  <c r="M373" i="23"/>
  <c r="M374" i="23"/>
  <c r="M377" i="23"/>
  <c r="M381" i="23"/>
  <c r="M382" i="23"/>
  <c r="M385" i="23"/>
  <c r="M386" i="23"/>
  <c r="M389" i="23"/>
  <c r="M390" i="23"/>
  <c r="M393" i="23"/>
  <c r="M397" i="23"/>
  <c r="M398" i="23"/>
  <c r="M401" i="23"/>
  <c r="M402" i="23"/>
  <c r="M405" i="23"/>
  <c r="M406" i="23"/>
  <c r="M409" i="23"/>
  <c r="M413" i="23"/>
  <c r="M414" i="23"/>
  <c r="M417" i="23"/>
  <c r="M418" i="23"/>
  <c r="M421" i="23"/>
  <c r="M422" i="23"/>
  <c r="M425" i="23"/>
  <c r="M429" i="23"/>
  <c r="M430" i="23"/>
  <c r="M433" i="23"/>
  <c r="M434" i="23"/>
  <c r="M437" i="23"/>
  <c r="M438" i="23"/>
  <c r="M441" i="23"/>
  <c r="M445" i="23"/>
  <c r="M446" i="23"/>
  <c r="M449" i="23"/>
  <c r="M450" i="23"/>
  <c r="M453" i="23"/>
  <c r="M454" i="23"/>
  <c r="M457" i="23"/>
  <c r="M461" i="23"/>
  <c r="M462" i="23"/>
  <c r="M465" i="23"/>
  <c r="M466" i="23"/>
  <c r="M469" i="23"/>
  <c r="M470" i="23"/>
  <c r="M473" i="23"/>
  <c r="M477" i="23"/>
  <c r="M478" i="23"/>
  <c r="M481" i="23"/>
  <c r="M482" i="23"/>
  <c r="M485" i="23"/>
  <c r="M486" i="23"/>
  <c r="M489" i="23"/>
  <c r="M490" i="23"/>
  <c r="M491" i="23"/>
  <c r="M492" i="23"/>
  <c r="M493" i="23"/>
  <c r="M494" i="23"/>
  <c r="M4" i="22"/>
  <c r="M7" i="22"/>
  <c r="M8" i="22"/>
  <c r="M17" i="22"/>
  <c r="M21" i="22"/>
  <c r="M37" i="22"/>
  <c r="M49" i="22"/>
  <c r="M53" i="22"/>
  <c r="M58" i="22"/>
  <c r="M61" i="22"/>
  <c r="M62" i="22"/>
  <c r="M66" i="22"/>
  <c r="M70" i="22"/>
  <c r="M74" i="22"/>
  <c r="M78" i="22"/>
  <c r="M82" i="22"/>
  <c r="M85" i="22"/>
  <c r="M86" i="22"/>
  <c r="M90" i="22"/>
  <c r="M93" i="22"/>
  <c r="M94" i="22"/>
  <c r="M98" i="22"/>
  <c r="M102" i="22"/>
  <c r="M106" i="22"/>
  <c r="M110" i="22"/>
  <c r="M114" i="22"/>
  <c r="M117" i="22"/>
  <c r="M118" i="22"/>
  <c r="M122" i="22"/>
  <c r="M125" i="22"/>
  <c r="M126" i="22"/>
  <c r="M130" i="22"/>
  <c r="M134" i="22"/>
  <c r="M138" i="22"/>
  <c r="M142" i="22"/>
  <c r="M146" i="22"/>
  <c r="M149" i="22"/>
  <c r="M150" i="22"/>
  <c r="M154" i="22"/>
  <c r="M157" i="22"/>
  <c r="M158" i="22"/>
  <c r="M162" i="22"/>
  <c r="M165" i="22"/>
  <c r="M166" i="22"/>
  <c r="M170" i="22"/>
  <c r="M173" i="22"/>
  <c r="M174" i="22"/>
  <c r="M178" i="22"/>
  <c r="M181" i="22"/>
  <c r="M182" i="22"/>
  <c r="M189" i="22"/>
  <c r="M190" i="22"/>
  <c r="M194" i="22"/>
  <c r="M197" i="22"/>
  <c r="M198" i="22"/>
  <c r="M202" i="22"/>
  <c r="M205" i="22"/>
  <c r="M206" i="22"/>
  <c r="M210" i="22"/>
  <c r="M213" i="22"/>
  <c r="M214" i="22"/>
  <c r="M221" i="22"/>
  <c r="M222" i="22"/>
  <c r="M226" i="22"/>
  <c r="M229" i="22"/>
  <c r="M230" i="22"/>
  <c r="M234" i="22"/>
  <c r="M237" i="22"/>
  <c r="M238" i="22"/>
  <c r="M242" i="22"/>
  <c r="M245" i="22"/>
  <c r="M246" i="22"/>
  <c r="M253" i="22"/>
  <c r="M254" i="22"/>
  <c r="M258" i="22"/>
  <c r="M261" i="22"/>
  <c r="M262" i="22"/>
  <c r="M266" i="22"/>
  <c r="M269" i="22"/>
  <c r="M270" i="22"/>
  <c r="M274" i="22"/>
  <c r="M277" i="22"/>
  <c r="M278" i="22"/>
  <c r="M285" i="22"/>
  <c r="M286" i="22"/>
  <c r="M290" i="22"/>
  <c r="M293" i="22"/>
  <c r="M294" i="22"/>
  <c r="M298" i="22"/>
  <c r="M301" i="22"/>
  <c r="M302" i="22"/>
  <c r="M306" i="22"/>
  <c r="M309" i="22"/>
  <c r="M310" i="22"/>
  <c r="M317" i="22"/>
  <c r="M318" i="22"/>
  <c r="M322" i="22"/>
  <c r="M325" i="22"/>
  <c r="M326" i="22"/>
  <c r="M330" i="22"/>
  <c r="M333" i="22"/>
  <c r="M334" i="22"/>
  <c r="M338" i="22"/>
  <c r="M341" i="22"/>
  <c r="M342" i="22"/>
  <c r="M349" i="22"/>
  <c r="M350" i="22"/>
  <c r="M354" i="22"/>
  <c r="M357" i="22"/>
  <c r="M358" i="22"/>
  <c r="M362" i="22"/>
  <c r="M365" i="22"/>
  <c r="M366" i="22"/>
  <c r="M370" i="22"/>
  <c r="M373" i="22"/>
  <c r="M374" i="22"/>
  <c r="M381" i="22"/>
  <c r="M382" i="22"/>
  <c r="M386" i="22"/>
  <c r="M389" i="22"/>
  <c r="M390" i="22"/>
  <c r="M394" i="22"/>
  <c r="M397" i="22"/>
  <c r="M398" i="22"/>
  <c r="M402" i="22"/>
  <c r="M405" i="22"/>
  <c r="M406" i="22"/>
  <c r="M413" i="22"/>
  <c r="M414" i="22"/>
  <c r="M418" i="22"/>
  <c r="M421" i="22"/>
  <c r="M422" i="22"/>
  <c r="M426" i="22"/>
  <c r="M429" i="22"/>
  <c r="M430" i="22"/>
  <c r="M434" i="22"/>
  <c r="M437" i="22"/>
  <c r="M438" i="22"/>
  <c r="M445" i="22"/>
  <c r="M446" i="22"/>
  <c r="M450" i="22"/>
  <c r="M453" i="22"/>
  <c r="M454" i="22"/>
  <c r="M458" i="22"/>
  <c r="M461" i="22"/>
  <c r="M462" i="22"/>
  <c r="M466" i="22"/>
  <c r="M469" i="22"/>
  <c r="M470" i="22"/>
  <c r="M477" i="22"/>
  <c r="M478" i="22"/>
  <c r="M482" i="22"/>
  <c r="M485" i="22"/>
  <c r="M486" i="22"/>
  <c r="M490" i="22"/>
  <c r="M491" i="22"/>
  <c r="M493" i="22"/>
  <c r="M494" i="22"/>
  <c r="M5" i="21"/>
  <c r="M492" i="21"/>
  <c r="M493" i="21"/>
  <c r="M494" i="21"/>
  <c r="A81" i="4"/>
  <c r="G532" i="5"/>
  <c r="I532" i="5"/>
  <c r="F532" i="5"/>
  <c r="H532" i="5"/>
  <c r="J532" i="5"/>
  <c r="F533" i="5"/>
  <c r="I533" i="5"/>
  <c r="F534" i="5"/>
  <c r="H534" i="5"/>
  <c r="J534" i="5"/>
  <c r="G534" i="5"/>
  <c r="I534" i="5"/>
  <c r="F530" i="5"/>
  <c r="H530" i="5"/>
  <c r="J530" i="5"/>
  <c r="G530" i="5"/>
  <c r="I530" i="5"/>
  <c r="F528" i="5"/>
  <c r="H528" i="5"/>
  <c r="J528" i="5"/>
  <c r="G528" i="5"/>
  <c r="I528" i="5"/>
  <c r="G531" i="5"/>
  <c r="J531" i="5"/>
  <c r="G529" i="5"/>
  <c r="I529" i="5"/>
  <c r="F529" i="5"/>
  <c r="H529" i="5"/>
  <c r="J529" i="5"/>
  <c r="G527" i="5"/>
  <c r="I527" i="5"/>
  <c r="F527" i="5"/>
  <c r="H527" i="5"/>
  <c r="J527" i="5"/>
  <c r="J517" i="5"/>
  <c r="I517" i="5"/>
  <c r="H517" i="5"/>
  <c r="G517" i="5"/>
  <c r="F517" i="5"/>
  <c r="C526" i="5"/>
  <c r="F526" i="5" s="1"/>
  <c r="K14" i="4"/>
  <c r="H56" i="4"/>
  <c r="I56" i="4" s="1"/>
  <c r="H52" i="4"/>
  <c r="H48" i="4"/>
  <c r="H31" i="4"/>
  <c r="H29" i="4"/>
  <c r="H24" i="4"/>
  <c r="A56" i="4"/>
  <c r="A52" i="4"/>
  <c r="A48" i="4"/>
  <c r="H25" i="4"/>
  <c r="B6" i="4"/>
  <c r="C523" i="5"/>
  <c r="G523" i="5" s="1"/>
  <c r="C521" i="5"/>
  <c r="H521" i="5"/>
  <c r="C522" i="5"/>
  <c r="G522" i="5"/>
  <c r="K530" i="51"/>
  <c r="K530" i="69"/>
  <c r="K531" i="69"/>
  <c r="K517" i="29"/>
  <c r="K517" i="33"/>
  <c r="K517" i="41"/>
  <c r="K527" i="57"/>
  <c r="K517" i="51"/>
  <c r="K517" i="61"/>
  <c r="K517" i="63"/>
  <c r="K530" i="59"/>
  <c r="K517" i="31"/>
  <c r="K534" i="61"/>
  <c r="K517" i="57"/>
  <c r="M8" i="61"/>
  <c r="K532" i="53"/>
  <c r="K532" i="61"/>
  <c r="K517" i="67"/>
  <c r="K527" i="55"/>
  <c r="M11" i="61"/>
  <c r="M15" i="61"/>
  <c r="M19" i="61"/>
  <c r="M23" i="61"/>
  <c r="M27" i="61"/>
  <c r="M31" i="61"/>
  <c r="M35" i="61"/>
  <c r="M39" i="61"/>
  <c r="M43" i="61"/>
  <c r="M47" i="61"/>
  <c r="M51" i="61"/>
  <c r="M55" i="61"/>
  <c r="M59" i="61"/>
  <c r="M63" i="61"/>
  <c r="M67" i="61"/>
  <c r="M71" i="61"/>
  <c r="M75" i="61"/>
  <c r="M79" i="61"/>
  <c r="M83" i="61"/>
  <c r="M87" i="61"/>
  <c r="M91" i="61"/>
  <c r="K525" i="35"/>
  <c r="M21" i="61"/>
  <c r="M37" i="61"/>
  <c r="M53" i="61"/>
  <c r="M69" i="61"/>
  <c r="M85" i="61"/>
  <c r="M101" i="61"/>
  <c r="M117" i="61"/>
  <c r="M133" i="61"/>
  <c r="M149" i="61"/>
  <c r="M165" i="61"/>
  <c r="M181" i="61"/>
  <c r="M197" i="61"/>
  <c r="M213" i="61"/>
  <c r="M229" i="61"/>
  <c r="M245" i="61"/>
  <c r="M261" i="61"/>
  <c r="M277" i="61"/>
  <c r="M293" i="61"/>
  <c r="M309" i="61"/>
  <c r="M325" i="61"/>
  <c r="M341" i="61"/>
  <c r="M357" i="61"/>
  <c r="M373" i="61"/>
  <c r="M389" i="61"/>
  <c r="M405" i="61"/>
  <c r="M421" i="61"/>
  <c r="M437" i="61"/>
  <c r="M453" i="61"/>
  <c r="M469" i="61"/>
  <c r="M485" i="61"/>
  <c r="M493" i="61"/>
  <c r="M95" i="61"/>
  <c r="M99" i="61"/>
  <c r="M103" i="61"/>
  <c r="M107" i="61"/>
  <c r="M111" i="61"/>
  <c r="M115" i="61"/>
  <c r="M119" i="61"/>
  <c r="M123" i="61"/>
  <c r="M127" i="61"/>
  <c r="M131" i="61"/>
  <c r="M135" i="61"/>
  <c r="M139" i="61"/>
  <c r="M143" i="61"/>
  <c r="M147" i="61"/>
  <c r="M151" i="61"/>
  <c r="M155" i="61"/>
  <c r="M159" i="61"/>
  <c r="M163" i="61"/>
  <c r="M167" i="61"/>
  <c r="M171" i="61"/>
  <c r="M175" i="61"/>
  <c r="M179" i="61"/>
  <c r="M183" i="61"/>
  <c r="M187" i="61"/>
  <c r="M191" i="61"/>
  <c r="M195" i="61"/>
  <c r="M199" i="61"/>
  <c r="M203" i="61"/>
  <c r="M207" i="61"/>
  <c r="M211" i="61"/>
  <c r="M215" i="61"/>
  <c r="M219" i="61"/>
  <c r="M223" i="61"/>
  <c r="M227" i="61"/>
  <c r="M231" i="61"/>
  <c r="M235" i="61"/>
  <c r="M239" i="61"/>
  <c r="M243" i="61"/>
  <c r="M247" i="61"/>
  <c r="M251" i="61"/>
  <c r="M255" i="61"/>
  <c r="M259" i="61"/>
  <c r="M263" i="61"/>
  <c r="M267" i="61"/>
  <c r="M271" i="61"/>
  <c r="M275" i="61"/>
  <c r="M279" i="61"/>
  <c r="M283" i="61"/>
  <c r="M287" i="61"/>
  <c r="M291" i="61"/>
  <c r="M295" i="61"/>
  <c r="M299" i="61"/>
  <c r="M303" i="61"/>
  <c r="M307" i="61"/>
  <c r="M311" i="61"/>
  <c r="M315" i="61"/>
  <c r="M319" i="61"/>
  <c r="M323" i="61"/>
  <c r="M327" i="61"/>
  <c r="M331" i="61"/>
  <c r="M335" i="61"/>
  <c r="M339" i="61"/>
  <c r="M343" i="61"/>
  <c r="M347" i="61"/>
  <c r="M351" i="61"/>
  <c r="M355" i="61"/>
  <c r="M359" i="61"/>
  <c r="M363" i="61"/>
  <c r="M367" i="61"/>
  <c r="M371" i="61"/>
  <c r="M375" i="61"/>
  <c r="M379" i="61"/>
  <c r="M383" i="61"/>
  <c r="M387" i="61"/>
  <c r="M391" i="61"/>
  <c r="M395" i="61"/>
  <c r="M399" i="61"/>
  <c r="M403" i="61"/>
  <c r="M407" i="61"/>
  <c r="M411" i="61"/>
  <c r="M415" i="61"/>
  <c r="M419" i="61"/>
  <c r="M423" i="61"/>
  <c r="M427" i="61"/>
  <c r="M431" i="61"/>
  <c r="M435" i="61"/>
  <c r="M439" i="61"/>
  <c r="M443" i="61"/>
  <c r="M447" i="61"/>
  <c r="M451" i="61"/>
  <c r="M455" i="61"/>
  <c r="M459" i="61"/>
  <c r="M463" i="61"/>
  <c r="M467" i="61"/>
  <c r="M471" i="61"/>
  <c r="M475" i="61"/>
  <c r="M479" i="61"/>
  <c r="M483" i="61"/>
  <c r="M487" i="61"/>
  <c r="M495" i="61"/>
  <c r="M12" i="61"/>
  <c r="M16" i="61"/>
  <c r="M20" i="61"/>
  <c r="M24" i="61"/>
  <c r="M28" i="61"/>
  <c r="M32" i="61"/>
  <c r="M36" i="61"/>
  <c r="M40" i="61"/>
  <c r="M44" i="61"/>
  <c r="M48" i="61"/>
  <c r="M52" i="61"/>
  <c r="M56" i="61"/>
  <c r="M60" i="61"/>
  <c r="M64" i="61"/>
  <c r="M68" i="61"/>
  <c r="M72" i="61"/>
  <c r="M76" i="61"/>
  <c r="M80" i="61"/>
  <c r="M84" i="61"/>
  <c r="M88" i="61"/>
  <c r="M92" i="61"/>
  <c r="M96" i="61"/>
  <c r="M100" i="61"/>
  <c r="M104" i="61"/>
  <c r="M108" i="61"/>
  <c r="M112" i="61"/>
  <c r="M116" i="61"/>
  <c r="M120" i="61"/>
  <c r="M124" i="61"/>
  <c r="M128" i="61"/>
  <c r="M132" i="61"/>
  <c r="M136" i="61"/>
  <c r="M140" i="61"/>
  <c r="M144" i="61"/>
  <c r="M148" i="61"/>
  <c r="M152" i="61"/>
  <c r="M156" i="61"/>
  <c r="M160" i="61"/>
  <c r="M164" i="61"/>
  <c r="M168" i="61"/>
  <c r="M172" i="61"/>
  <c r="M176" i="61"/>
  <c r="M180" i="61"/>
  <c r="M184" i="61"/>
  <c r="M188" i="61"/>
  <c r="M192" i="61"/>
  <c r="M196" i="61"/>
  <c r="M200" i="61"/>
  <c r="M204" i="61"/>
  <c r="M208" i="61"/>
  <c r="M212" i="61"/>
  <c r="M216" i="61"/>
  <c r="M220" i="61"/>
  <c r="M224" i="61"/>
  <c r="M228" i="61"/>
  <c r="M232" i="61"/>
  <c r="M236" i="61"/>
  <c r="M240" i="61"/>
  <c r="M244" i="61"/>
  <c r="M248" i="61"/>
  <c r="M252" i="61"/>
  <c r="M256" i="61"/>
  <c r="M260" i="61"/>
  <c r="M264" i="61"/>
  <c r="M268" i="61"/>
  <c r="M272" i="61"/>
  <c r="M276" i="61"/>
  <c r="M280" i="61"/>
  <c r="M284" i="61"/>
  <c r="M288" i="61"/>
  <c r="M292" i="61"/>
  <c r="M296" i="61"/>
  <c r="M300" i="61"/>
  <c r="M304" i="61"/>
  <c r="M308" i="61"/>
  <c r="M312" i="61"/>
  <c r="M316" i="61"/>
  <c r="M320" i="61"/>
  <c r="M324" i="61"/>
  <c r="M328" i="61"/>
  <c r="M332" i="61"/>
  <c r="M336" i="61"/>
  <c r="M340" i="61"/>
  <c r="M344" i="61"/>
  <c r="M348" i="61"/>
  <c r="M352" i="61"/>
  <c r="M356" i="61"/>
  <c r="M360" i="61"/>
  <c r="M364" i="61"/>
  <c r="M368" i="61"/>
  <c r="M372" i="61"/>
  <c r="M376" i="61"/>
  <c r="M380" i="61"/>
  <c r="M384" i="61"/>
  <c r="M388" i="61"/>
  <c r="M392" i="61"/>
  <c r="M396" i="61"/>
  <c r="M400" i="61"/>
  <c r="M404" i="61"/>
  <c r="M408" i="61"/>
  <c r="M412" i="61"/>
  <c r="M416" i="61"/>
  <c r="M420" i="61"/>
  <c r="M424" i="61"/>
  <c r="M428" i="61"/>
  <c r="M432" i="61"/>
  <c r="M436" i="61"/>
  <c r="M440" i="61"/>
  <c r="M444" i="61"/>
  <c r="M448" i="61"/>
  <c r="M452" i="61"/>
  <c r="M456" i="61"/>
  <c r="M460" i="61"/>
  <c r="M464" i="61"/>
  <c r="M468" i="61"/>
  <c r="M472" i="61"/>
  <c r="M476" i="61"/>
  <c r="M480" i="61"/>
  <c r="M484" i="61"/>
  <c r="M488" i="61"/>
  <c r="M496" i="61"/>
  <c r="K532" i="43"/>
  <c r="K521" i="33"/>
  <c r="K532" i="31"/>
  <c r="K521" i="29"/>
  <c r="K520" i="33"/>
  <c r="M10" i="61"/>
  <c r="M14" i="61"/>
  <c r="M18" i="61"/>
  <c r="M22" i="61"/>
  <c r="M26" i="61"/>
  <c r="M30" i="61"/>
  <c r="M34" i="61"/>
  <c r="M38" i="61"/>
  <c r="M42" i="61"/>
  <c r="M46" i="61"/>
  <c r="M50" i="61"/>
  <c r="M54" i="61"/>
  <c r="M58" i="61"/>
  <c r="M62" i="61"/>
  <c r="M66" i="61"/>
  <c r="M70" i="61"/>
  <c r="M74" i="61"/>
  <c r="M78" i="61"/>
  <c r="M82" i="61"/>
  <c r="M86" i="61"/>
  <c r="M90" i="61"/>
  <c r="M94" i="61"/>
  <c r="M98" i="61"/>
  <c r="M102" i="61"/>
  <c r="M106" i="61"/>
  <c r="M110" i="61"/>
  <c r="M114" i="61"/>
  <c r="M118" i="61"/>
  <c r="M122" i="61"/>
  <c r="M126" i="61"/>
  <c r="M130" i="61"/>
  <c r="M134" i="61"/>
  <c r="M138" i="61"/>
  <c r="M142" i="61"/>
  <c r="M146" i="61"/>
  <c r="M150" i="61"/>
  <c r="M154" i="61"/>
  <c r="M158" i="61"/>
  <c r="M162" i="61"/>
  <c r="M166" i="61"/>
  <c r="M170" i="61"/>
  <c r="M174" i="61"/>
  <c r="M178" i="61"/>
  <c r="M182" i="61"/>
  <c r="M186" i="61"/>
  <c r="M190" i="61"/>
  <c r="M194" i="61"/>
  <c r="M198" i="61"/>
  <c r="M202" i="61"/>
  <c r="M206" i="61"/>
  <c r="M210" i="61"/>
  <c r="M214" i="61"/>
  <c r="M218" i="61"/>
  <c r="M222" i="61"/>
  <c r="M226" i="61"/>
  <c r="M230" i="61"/>
  <c r="M234" i="61"/>
  <c r="M238" i="61"/>
  <c r="M242" i="61"/>
  <c r="M246" i="61"/>
  <c r="M250" i="61"/>
  <c r="M254" i="61"/>
  <c r="M258" i="61"/>
  <c r="M262" i="61"/>
  <c r="M266" i="61"/>
  <c r="M270" i="61"/>
  <c r="M274" i="61"/>
  <c r="M278" i="61"/>
  <c r="M282" i="61"/>
  <c r="M286" i="61"/>
  <c r="M290" i="61"/>
  <c r="M294" i="61"/>
  <c r="M298" i="61"/>
  <c r="M302" i="61"/>
  <c r="M306" i="61"/>
  <c r="M310" i="61"/>
  <c r="M314" i="61"/>
  <c r="M318" i="61"/>
  <c r="M322" i="61"/>
  <c r="M326" i="61"/>
  <c r="M330" i="61"/>
  <c r="M334" i="61"/>
  <c r="M338" i="61"/>
  <c r="M342" i="61"/>
  <c r="M346" i="61"/>
  <c r="M350" i="61"/>
  <c r="M354" i="61"/>
  <c r="M358" i="61"/>
  <c r="M362" i="61"/>
  <c r="M366" i="61"/>
  <c r="M370" i="61"/>
  <c r="M374" i="61"/>
  <c r="M378" i="61"/>
  <c r="M382" i="61"/>
  <c r="M386" i="61"/>
  <c r="M390" i="61"/>
  <c r="M394" i="61"/>
  <c r="M398" i="61"/>
  <c r="M402" i="61"/>
  <c r="M406" i="61"/>
  <c r="M410" i="61"/>
  <c r="M414" i="61"/>
  <c r="M418" i="61"/>
  <c r="M422" i="61"/>
  <c r="M426" i="61"/>
  <c r="M430" i="61"/>
  <c r="M434" i="61"/>
  <c r="M438" i="61"/>
  <c r="M442" i="61"/>
  <c r="M446" i="61"/>
  <c r="M450" i="61"/>
  <c r="M454" i="61"/>
  <c r="M458" i="61"/>
  <c r="M462" i="61"/>
  <c r="M466" i="61"/>
  <c r="M470" i="61"/>
  <c r="M474" i="61"/>
  <c r="M478" i="61"/>
  <c r="M482" i="61"/>
  <c r="M486" i="61"/>
  <c r="M490" i="61"/>
  <c r="M498" i="61"/>
  <c r="M491" i="61"/>
  <c r="K529" i="41"/>
  <c r="K521" i="41"/>
  <c r="K525" i="41"/>
  <c r="K525" i="29"/>
  <c r="K523" i="29"/>
  <c r="K520" i="29"/>
  <c r="K534" i="31"/>
  <c r="K534" i="33"/>
  <c r="K523" i="33"/>
  <c r="K534" i="35"/>
  <c r="K533" i="35"/>
  <c r="K527" i="35"/>
  <c r="K521" i="35"/>
  <c r="K520" i="35"/>
  <c r="K534" i="37"/>
  <c r="K533" i="37"/>
  <c r="K530" i="39"/>
  <c r="K531" i="45"/>
  <c r="K521" i="31"/>
  <c r="K526" i="31"/>
  <c r="K533" i="39"/>
  <c r="K534" i="55"/>
  <c r="K534" i="43"/>
  <c r="K533" i="43"/>
  <c r="K527" i="43"/>
  <c r="K520" i="43"/>
  <c r="K534" i="45"/>
  <c r="K533" i="47"/>
  <c r="K534" i="51"/>
  <c r="K534" i="53"/>
  <c r="K532" i="55"/>
  <c r="K534" i="57"/>
  <c r="K533" i="57"/>
  <c r="K534" i="59"/>
  <c r="K533" i="63"/>
  <c r="K527" i="63"/>
  <c r="K522" i="67"/>
  <c r="K520" i="67"/>
  <c r="K534" i="69"/>
  <c r="K534" i="71"/>
  <c r="K533" i="71"/>
  <c r="K520" i="55"/>
  <c r="K521" i="55"/>
  <c r="K525" i="55"/>
  <c r="K529" i="61"/>
  <c r="K531" i="57"/>
  <c r="K532" i="59"/>
  <c r="K533" i="49"/>
  <c r="K534" i="65"/>
  <c r="K533" i="65"/>
  <c r="K526" i="69"/>
  <c r="K526" i="29"/>
  <c r="K532" i="49"/>
  <c r="K525" i="43"/>
  <c r="K520" i="31"/>
  <c r="K529" i="31"/>
  <c r="K527" i="33"/>
  <c r="K532" i="67"/>
  <c r="K527" i="47"/>
  <c r="K533" i="55"/>
  <c r="K531" i="55"/>
  <c r="K507" i="71"/>
  <c r="K506" i="69"/>
  <c r="G520" i="65"/>
  <c r="J520" i="65"/>
  <c r="H520" i="65"/>
  <c r="I520" i="65"/>
  <c r="F520" i="65"/>
  <c r="I524" i="65"/>
  <c r="F524" i="65"/>
  <c r="G524" i="65"/>
  <c r="J524" i="65"/>
  <c r="K524" i="65" s="1"/>
  <c r="H524" i="65"/>
  <c r="G522" i="65"/>
  <c r="F522" i="65"/>
  <c r="K529" i="45"/>
  <c r="I521" i="43"/>
  <c r="F521" i="43"/>
  <c r="J521" i="43"/>
  <c r="K521" i="39"/>
  <c r="K527" i="39"/>
  <c r="K530" i="37"/>
  <c r="K527" i="37"/>
  <c r="K528" i="37"/>
  <c r="K527" i="31"/>
  <c r="H522" i="22"/>
  <c r="F522" i="22"/>
  <c r="I522" i="21"/>
  <c r="G522" i="21"/>
  <c r="H522" i="21"/>
  <c r="F522" i="21"/>
  <c r="J522" i="21"/>
  <c r="J521" i="21"/>
  <c r="I521" i="21"/>
  <c r="H521" i="21"/>
  <c r="G521" i="21"/>
  <c r="F521" i="21"/>
  <c r="J525" i="21"/>
  <c r="I525" i="21"/>
  <c r="G525" i="21"/>
  <c r="H525" i="21"/>
  <c r="F525" i="21"/>
  <c r="G520" i="21"/>
  <c r="G524" i="21"/>
  <c r="H524" i="21"/>
  <c r="I524" i="21"/>
  <c r="H520" i="21"/>
  <c r="I520" i="21"/>
  <c r="F525" i="20"/>
  <c r="I525" i="20"/>
  <c r="J525" i="20"/>
  <c r="G525" i="20"/>
  <c r="H525" i="20"/>
  <c r="F521" i="20"/>
  <c r="J521" i="20"/>
  <c r="I521" i="20"/>
  <c r="H521" i="20"/>
  <c r="G521" i="20"/>
  <c r="H523" i="20"/>
  <c r="J522" i="20"/>
  <c r="H522" i="20"/>
  <c r="G523" i="20"/>
  <c r="J523" i="25"/>
  <c r="G523" i="25"/>
  <c r="K528" i="47"/>
  <c r="K532" i="71"/>
  <c r="H521" i="47"/>
  <c r="J521" i="47"/>
  <c r="G521" i="47"/>
  <c r="H525" i="47"/>
  <c r="J525" i="47"/>
  <c r="G525" i="47"/>
  <c r="H520" i="53"/>
  <c r="G520" i="53"/>
  <c r="J520" i="53"/>
  <c r="J523" i="53"/>
  <c r="G523" i="53"/>
  <c r="F523" i="53"/>
  <c r="I523" i="53"/>
  <c r="K517" i="55"/>
  <c r="I521" i="65"/>
  <c r="H521" i="65"/>
  <c r="F521" i="65"/>
  <c r="I522" i="43"/>
  <c r="F522" i="43"/>
  <c r="I522" i="47"/>
  <c r="F522" i="47"/>
  <c r="F521" i="53"/>
  <c r="J521" i="53"/>
  <c r="G521" i="53"/>
  <c r="H521" i="53"/>
  <c r="K528" i="31"/>
  <c r="K526" i="33"/>
  <c r="K526" i="37"/>
  <c r="K529" i="51"/>
  <c r="K528" i="61"/>
  <c r="K528" i="63"/>
  <c r="K517" i="35"/>
  <c r="I523" i="47"/>
  <c r="F523" i="47"/>
  <c r="K523" i="47" s="1"/>
  <c r="I526" i="51"/>
  <c r="F526" i="51"/>
  <c r="J526" i="51"/>
  <c r="H526" i="51"/>
  <c r="H524" i="53"/>
  <c r="G524" i="53"/>
  <c r="J524" i="53"/>
  <c r="F521" i="67"/>
  <c r="J521" i="67"/>
  <c r="G521" i="67"/>
  <c r="H521" i="67"/>
  <c r="K528" i="35"/>
  <c r="K528" i="57"/>
  <c r="K532" i="57"/>
  <c r="K517" i="39"/>
  <c r="J520" i="47"/>
  <c r="G520" i="47"/>
  <c r="G522" i="53"/>
  <c r="H522" i="53"/>
  <c r="I522" i="53"/>
  <c r="F522" i="53"/>
  <c r="F525" i="53"/>
  <c r="J525" i="53"/>
  <c r="G525" i="53"/>
  <c r="H525" i="53"/>
  <c r="H523" i="65"/>
  <c r="I523" i="65"/>
  <c r="J523" i="65"/>
  <c r="G523" i="65"/>
  <c r="F525" i="67"/>
  <c r="J525" i="67"/>
  <c r="G525" i="67"/>
  <c r="H525" i="67"/>
  <c r="K526" i="61"/>
  <c r="G526" i="65"/>
  <c r="J524" i="67"/>
  <c r="K524" i="67" s="1"/>
  <c r="F526" i="71"/>
  <c r="K526" i="71" s="1"/>
  <c r="K517" i="43"/>
  <c r="K517" i="45"/>
  <c r="J13" i="12"/>
  <c r="J16" i="12"/>
  <c r="J20" i="12"/>
  <c r="K527" i="51"/>
  <c r="K527" i="53"/>
  <c r="K528" i="55"/>
  <c r="K527" i="61"/>
  <c r="F526" i="65"/>
  <c r="K526" i="65" s="1"/>
  <c r="I526" i="65"/>
  <c r="G524" i="67"/>
  <c r="K527" i="69"/>
  <c r="K527" i="71"/>
  <c r="G526" i="71"/>
  <c r="K517" i="53"/>
  <c r="K517" i="59"/>
  <c r="K527" i="45"/>
  <c r="K534" i="49"/>
  <c r="K527" i="49"/>
  <c r="K527" i="59"/>
  <c r="K517" i="65"/>
  <c r="K517" i="71"/>
  <c r="H13" i="12"/>
  <c r="H16" i="12"/>
  <c r="H20" i="12"/>
  <c r="M492" i="61"/>
  <c r="K514" i="53"/>
  <c r="K510" i="53"/>
  <c r="M494" i="61"/>
  <c r="K507" i="69"/>
  <c r="M7" i="61"/>
  <c r="K511" i="57"/>
  <c r="K513" i="37"/>
  <c r="K514" i="57"/>
  <c r="K511" i="47"/>
  <c r="M6" i="61"/>
  <c r="M4" i="61"/>
  <c r="K514" i="55"/>
  <c r="K511" i="53"/>
  <c r="K512" i="43"/>
  <c r="K510" i="39"/>
  <c r="B5" i="4"/>
  <c r="A26" i="4"/>
  <c r="D27" i="4"/>
  <c r="A43" i="4"/>
  <c r="A50" i="4"/>
  <c r="A54" i="4"/>
  <c r="A27" i="4"/>
  <c r="D26" i="4"/>
  <c r="H28" i="4"/>
  <c r="H30" i="4"/>
  <c r="H32" i="4"/>
  <c r="H50" i="4"/>
  <c r="H54" i="4"/>
  <c r="I54" i="4" s="1"/>
  <c r="A40" i="4"/>
  <c r="A38" i="4"/>
  <c r="A36" i="4"/>
  <c r="E9" i="4"/>
  <c r="F16" i="4" s="1"/>
  <c r="E8" i="4"/>
  <c r="A28" i="4"/>
  <c r="D25" i="4"/>
  <c r="H27" i="4"/>
  <c r="A30" i="4"/>
  <c r="A32" i="4"/>
  <c r="A47" i="4"/>
  <c r="A51" i="4"/>
  <c r="A55" i="4"/>
  <c r="D22" i="4"/>
  <c r="H26" i="4"/>
  <c r="D29" i="4"/>
  <c r="D31" i="4"/>
  <c r="H51" i="4"/>
  <c r="H55" i="4"/>
  <c r="I55" i="4" s="1"/>
  <c r="A22" i="4"/>
  <c r="A29" i="4"/>
  <c r="A31" i="4"/>
  <c r="A42" i="4"/>
  <c r="A49" i="4"/>
  <c r="A53" i="4"/>
  <c r="A25" i="4"/>
  <c r="D28" i="4"/>
  <c r="D30" i="4"/>
  <c r="D32" i="4"/>
  <c r="H49" i="4"/>
  <c r="H53" i="4"/>
  <c r="I53" i="4" s="1"/>
  <c r="B4" i="4"/>
  <c r="F81" i="4"/>
  <c r="K529" i="35"/>
  <c r="H526" i="55"/>
  <c r="K526" i="45"/>
  <c r="H526" i="71"/>
  <c r="K506" i="61"/>
  <c r="K507" i="59"/>
  <c r="K506" i="37"/>
  <c r="K526" i="41"/>
  <c r="G526" i="55"/>
  <c r="K526" i="49"/>
  <c r="K527" i="65"/>
  <c r="K509" i="69"/>
  <c r="K508" i="55"/>
  <c r="K507" i="49"/>
  <c r="K509" i="45"/>
  <c r="F526" i="55"/>
  <c r="K526" i="55" s="1"/>
  <c r="K507" i="47"/>
  <c r="K506" i="41"/>
  <c r="K507" i="53"/>
  <c r="K507" i="45"/>
  <c r="K509" i="41"/>
  <c r="F521" i="45"/>
  <c r="I521" i="45"/>
  <c r="J521" i="45"/>
  <c r="G521" i="45"/>
  <c r="H521" i="45"/>
  <c r="H525" i="45"/>
  <c r="F525" i="45"/>
  <c r="I525" i="45"/>
  <c r="J525" i="45"/>
  <c r="G525" i="45"/>
  <c r="F523" i="61"/>
  <c r="I523" i="61"/>
  <c r="J523" i="61"/>
  <c r="G523" i="61"/>
  <c r="H523" i="61"/>
  <c r="G522" i="45"/>
  <c r="J522" i="45"/>
  <c r="H522" i="45"/>
  <c r="K522" i="45" s="1"/>
  <c r="I522" i="45"/>
  <c r="F522" i="45"/>
  <c r="G520" i="61"/>
  <c r="J520" i="61"/>
  <c r="H520" i="61"/>
  <c r="I520" i="61"/>
  <c r="F520" i="61"/>
  <c r="G524" i="61"/>
  <c r="J524" i="61"/>
  <c r="H524" i="61"/>
  <c r="I524" i="61"/>
  <c r="F524" i="61"/>
  <c r="J523" i="45"/>
  <c r="G523" i="45"/>
  <c r="H523" i="45"/>
  <c r="F523" i="45"/>
  <c r="I523" i="45"/>
  <c r="J521" i="61"/>
  <c r="G521" i="61"/>
  <c r="H521" i="61"/>
  <c r="F521" i="61"/>
  <c r="I521" i="61"/>
  <c r="J525" i="61"/>
  <c r="G525" i="61"/>
  <c r="K525" i="61" s="1"/>
  <c r="H525" i="61"/>
  <c r="F525" i="61"/>
  <c r="I525" i="61"/>
  <c r="H520" i="45"/>
  <c r="I520" i="45"/>
  <c r="F520" i="45"/>
  <c r="G520" i="45"/>
  <c r="J520" i="45"/>
  <c r="H524" i="45"/>
  <c r="I524" i="45"/>
  <c r="F524" i="45"/>
  <c r="G524" i="45"/>
  <c r="J524" i="45"/>
  <c r="H522" i="61"/>
  <c r="I522" i="61"/>
  <c r="K522" i="61" s="1"/>
  <c r="F522" i="61"/>
  <c r="G522" i="61"/>
  <c r="J522" i="61"/>
  <c r="I523" i="5"/>
  <c r="G525" i="65"/>
  <c r="J525" i="65"/>
  <c r="I525" i="65"/>
  <c r="K525" i="65" s="1"/>
  <c r="H525" i="5"/>
  <c r="F525" i="5"/>
  <c r="H526" i="5"/>
  <c r="J522" i="5"/>
  <c r="G520" i="5"/>
  <c r="J520" i="5"/>
  <c r="H520" i="5"/>
  <c r="F524" i="5"/>
  <c r="I525" i="5"/>
  <c r="F521" i="5"/>
  <c r="H522" i="5"/>
  <c r="I522" i="5"/>
  <c r="F522" i="5"/>
  <c r="J525" i="5"/>
  <c r="G525" i="5"/>
  <c r="I521" i="5"/>
  <c r="I520" i="5"/>
  <c r="F520" i="5"/>
  <c r="J521" i="5"/>
  <c r="G521" i="5"/>
  <c r="G526" i="5"/>
  <c r="F13" i="12"/>
  <c r="F16" i="12"/>
  <c r="F20" i="12"/>
  <c r="J521" i="37"/>
  <c r="F521" i="37"/>
  <c r="G521" i="37"/>
  <c r="H521" i="37"/>
  <c r="I521" i="37"/>
  <c r="J523" i="37"/>
  <c r="F523" i="37"/>
  <c r="G523" i="37"/>
  <c r="H523" i="37"/>
  <c r="I523" i="37"/>
  <c r="J525" i="37"/>
  <c r="F525" i="37"/>
  <c r="K525" i="37" s="1"/>
  <c r="G525" i="37"/>
  <c r="H525" i="37"/>
  <c r="I525" i="37"/>
  <c r="H27" i="12"/>
  <c r="H32" i="12"/>
  <c r="H35" i="12"/>
  <c r="G520" i="37"/>
  <c r="H520" i="37"/>
  <c r="I520" i="37"/>
  <c r="J520" i="37"/>
  <c r="F520" i="37"/>
  <c r="G522" i="37"/>
  <c r="H522" i="37"/>
  <c r="I522" i="37"/>
  <c r="J522" i="37"/>
  <c r="F522" i="37"/>
  <c r="G524" i="37"/>
  <c r="H524" i="37"/>
  <c r="I524" i="37"/>
  <c r="J524" i="37"/>
  <c r="F524" i="37"/>
  <c r="J27" i="12"/>
  <c r="J32" i="12"/>
  <c r="F24" i="12"/>
  <c r="F25" i="12"/>
  <c r="H501" i="21"/>
  <c r="J501" i="21"/>
  <c r="I501" i="21"/>
  <c r="H503" i="21"/>
  <c r="J503" i="21"/>
  <c r="I503" i="21"/>
  <c r="H505" i="21"/>
  <c r="J505" i="21"/>
  <c r="I505" i="21"/>
  <c r="H500" i="23"/>
  <c r="J500" i="23"/>
  <c r="I500" i="23"/>
  <c r="H501" i="23"/>
  <c r="J501" i="23"/>
  <c r="I501" i="23"/>
  <c r="H502" i="23"/>
  <c r="J502" i="23"/>
  <c r="I502" i="23"/>
  <c r="H503" i="23"/>
  <c r="J503" i="23"/>
  <c r="I503" i="23"/>
  <c r="H504" i="23"/>
  <c r="H505" i="23"/>
  <c r="J505" i="23"/>
  <c r="I505" i="23"/>
  <c r="H501" i="24"/>
  <c r="J501" i="24"/>
  <c r="I501" i="24"/>
  <c r="H503" i="24"/>
  <c r="J503" i="24"/>
  <c r="I503" i="24"/>
  <c r="H502" i="27"/>
  <c r="J502" i="27"/>
  <c r="I502" i="27"/>
  <c r="I505" i="27"/>
  <c r="J505" i="27"/>
  <c r="H505" i="27"/>
  <c r="I500" i="29"/>
  <c r="H500" i="29"/>
  <c r="J500" i="29"/>
  <c r="I501" i="29"/>
  <c r="J501" i="29"/>
  <c r="H501" i="29"/>
  <c r="I502" i="29"/>
  <c r="H502" i="29"/>
  <c r="J502" i="29"/>
  <c r="I503" i="29"/>
  <c r="J503" i="29"/>
  <c r="H503" i="29"/>
  <c r="I504" i="29"/>
  <c r="H504" i="29"/>
  <c r="J504" i="29"/>
  <c r="I505" i="29"/>
  <c r="J505" i="29"/>
  <c r="H505" i="29"/>
  <c r="I501" i="31"/>
  <c r="J501" i="31"/>
  <c r="H501" i="31"/>
  <c r="I503" i="31"/>
  <c r="J503" i="31"/>
  <c r="H503" i="31"/>
  <c r="I505" i="31"/>
  <c r="J505" i="31"/>
  <c r="H505" i="31"/>
  <c r="I500" i="33"/>
  <c r="H500" i="33"/>
  <c r="J500" i="33"/>
  <c r="I501" i="33"/>
  <c r="J501" i="33"/>
  <c r="H501" i="33"/>
  <c r="I502" i="33"/>
  <c r="H502" i="33"/>
  <c r="J502" i="33"/>
  <c r="I503" i="33"/>
  <c r="J503" i="33"/>
  <c r="H503" i="33"/>
  <c r="I504" i="33"/>
  <c r="H504" i="33"/>
  <c r="J504" i="33"/>
  <c r="I505" i="33"/>
  <c r="J505" i="33"/>
  <c r="H505" i="33"/>
  <c r="I500" i="35"/>
  <c r="H500" i="35"/>
  <c r="J500" i="35"/>
  <c r="I501" i="35"/>
  <c r="J501" i="35"/>
  <c r="H501" i="35"/>
  <c r="I502" i="35"/>
  <c r="H502" i="35"/>
  <c r="J502" i="35"/>
  <c r="I503" i="35"/>
  <c r="J503" i="35"/>
  <c r="H503" i="35"/>
  <c r="I504" i="35"/>
  <c r="H504" i="35"/>
  <c r="J504" i="35"/>
  <c r="I505" i="35"/>
  <c r="J505" i="35"/>
  <c r="H505" i="35"/>
  <c r="H500" i="39"/>
  <c r="J500" i="39"/>
  <c r="I500" i="39"/>
  <c r="H502" i="39"/>
  <c r="J502" i="39"/>
  <c r="I502" i="39"/>
  <c r="H504" i="39"/>
  <c r="J504" i="39"/>
  <c r="I504" i="39"/>
  <c r="H500" i="41"/>
  <c r="J500" i="41"/>
  <c r="I500" i="41"/>
  <c r="H502" i="41"/>
  <c r="J502" i="41"/>
  <c r="I502" i="41"/>
  <c r="H504" i="41"/>
  <c r="J504" i="41"/>
  <c r="I504" i="41"/>
  <c r="H500" i="49"/>
  <c r="J500" i="49"/>
  <c r="I500" i="49"/>
  <c r="H501" i="49"/>
  <c r="J501" i="49"/>
  <c r="I501" i="49"/>
  <c r="H502" i="49"/>
  <c r="K502" i="49" s="1"/>
  <c r="J502" i="49"/>
  <c r="I502" i="49"/>
  <c r="H503" i="49"/>
  <c r="J503" i="49"/>
  <c r="I503" i="49"/>
  <c r="H504" i="49"/>
  <c r="J504" i="49"/>
  <c r="I504" i="49"/>
  <c r="H505" i="49"/>
  <c r="J505" i="49"/>
  <c r="I505" i="49"/>
  <c r="H500" i="51"/>
  <c r="J500" i="51"/>
  <c r="I500" i="51"/>
  <c r="H501" i="51"/>
  <c r="J501" i="51"/>
  <c r="I501" i="51"/>
  <c r="H502" i="51"/>
  <c r="J502" i="51"/>
  <c r="I502" i="51"/>
  <c r="H503" i="51"/>
  <c r="J503" i="51"/>
  <c r="I503" i="51"/>
  <c r="H504" i="51"/>
  <c r="J504" i="51"/>
  <c r="I504" i="51"/>
  <c r="H505" i="51"/>
  <c r="J505" i="51"/>
  <c r="I505" i="51"/>
  <c r="H501" i="55"/>
  <c r="J501" i="55"/>
  <c r="I501" i="55"/>
  <c r="H503" i="55"/>
  <c r="J503" i="55"/>
  <c r="I503" i="55"/>
  <c r="H505" i="55"/>
  <c r="J505" i="55"/>
  <c r="I505" i="55"/>
  <c r="H500" i="57"/>
  <c r="J500" i="57"/>
  <c r="I500" i="57"/>
  <c r="H501" i="57"/>
  <c r="J501" i="57"/>
  <c r="I501" i="57"/>
  <c r="H502" i="57"/>
  <c r="J502" i="57"/>
  <c r="I502" i="57"/>
  <c r="H503" i="57"/>
  <c r="J503" i="57"/>
  <c r="I503" i="57"/>
  <c r="H504" i="57"/>
  <c r="J504" i="57"/>
  <c r="I504" i="57"/>
  <c r="H505" i="57"/>
  <c r="J505" i="57"/>
  <c r="I505" i="57"/>
  <c r="H500" i="59"/>
  <c r="J500" i="59"/>
  <c r="I500" i="59"/>
  <c r="H501" i="59"/>
  <c r="J501" i="59"/>
  <c r="I501" i="59"/>
  <c r="H502" i="59"/>
  <c r="J502" i="59"/>
  <c r="I502" i="59"/>
  <c r="H503" i="59"/>
  <c r="J503" i="59"/>
  <c r="I503" i="59"/>
  <c r="H504" i="59"/>
  <c r="J504" i="59"/>
  <c r="I504" i="59"/>
  <c r="H505" i="59"/>
  <c r="J505" i="59"/>
  <c r="I505" i="59"/>
  <c r="I500" i="63"/>
  <c r="H500" i="63"/>
  <c r="J500" i="63"/>
  <c r="I501" i="63"/>
  <c r="J501" i="63"/>
  <c r="H501" i="63"/>
  <c r="I502" i="63"/>
  <c r="H502" i="63"/>
  <c r="J502" i="63"/>
  <c r="I503" i="63"/>
  <c r="J503" i="63"/>
  <c r="H503" i="63"/>
  <c r="I504" i="63"/>
  <c r="K504" i="63" s="1"/>
  <c r="H504" i="63"/>
  <c r="J504" i="63"/>
  <c r="I505" i="63"/>
  <c r="J505" i="63"/>
  <c r="H505" i="63"/>
  <c r="I501" i="5"/>
  <c r="J501" i="5"/>
  <c r="H501" i="5"/>
  <c r="H504" i="20"/>
  <c r="J504" i="20"/>
  <c r="I504" i="20"/>
  <c r="H502" i="20"/>
  <c r="J502" i="20"/>
  <c r="I502" i="20"/>
  <c r="H500" i="20"/>
  <c r="J500" i="20"/>
  <c r="I500" i="20"/>
  <c r="J504" i="71"/>
  <c r="J502" i="71"/>
  <c r="J500" i="71"/>
  <c r="J505" i="71"/>
  <c r="I504" i="71"/>
  <c r="I502" i="71"/>
  <c r="I500" i="71"/>
  <c r="I505" i="71"/>
  <c r="H504" i="71"/>
  <c r="H502" i="71"/>
  <c r="H500" i="71"/>
  <c r="H505" i="71"/>
  <c r="J503" i="69"/>
  <c r="J501" i="69"/>
  <c r="I503" i="69"/>
  <c r="I501" i="69"/>
  <c r="H503" i="69"/>
  <c r="H501" i="69"/>
  <c r="J523" i="5"/>
  <c r="F523" i="5"/>
  <c r="I526" i="5"/>
  <c r="J526" i="5"/>
  <c r="G524" i="5"/>
  <c r="H500" i="21"/>
  <c r="J500" i="21"/>
  <c r="I500" i="21"/>
  <c r="H502" i="21"/>
  <c r="J502" i="21"/>
  <c r="I502" i="21"/>
  <c r="H504" i="21"/>
  <c r="J504" i="21"/>
  <c r="I504" i="21"/>
  <c r="H500" i="22"/>
  <c r="J500" i="22"/>
  <c r="I500" i="22"/>
  <c r="H501" i="22"/>
  <c r="J501" i="22"/>
  <c r="I501" i="22"/>
  <c r="H502" i="22"/>
  <c r="J502" i="22"/>
  <c r="I502" i="22"/>
  <c r="H503" i="22"/>
  <c r="J503" i="22"/>
  <c r="I503" i="22"/>
  <c r="H504" i="22"/>
  <c r="J504" i="22"/>
  <c r="I504" i="22"/>
  <c r="H505" i="22"/>
  <c r="J505" i="22"/>
  <c r="I505" i="22"/>
  <c r="H500" i="24"/>
  <c r="J500" i="24"/>
  <c r="I500" i="24"/>
  <c r="H504" i="24"/>
  <c r="J504" i="24"/>
  <c r="I504" i="24"/>
  <c r="H505" i="24"/>
  <c r="J505" i="24"/>
  <c r="I505" i="24"/>
  <c r="H500" i="25"/>
  <c r="J500" i="25"/>
  <c r="I500" i="25"/>
  <c r="H501" i="25"/>
  <c r="J501" i="25"/>
  <c r="I501" i="25"/>
  <c r="H502" i="25"/>
  <c r="J502" i="25"/>
  <c r="I502" i="25"/>
  <c r="H503" i="25"/>
  <c r="J503" i="25"/>
  <c r="I503" i="25"/>
  <c r="H504" i="25"/>
  <c r="J504" i="25"/>
  <c r="I504" i="25"/>
  <c r="H505" i="25"/>
  <c r="J505" i="25"/>
  <c r="I505" i="25"/>
  <c r="I500" i="31"/>
  <c r="H500" i="31"/>
  <c r="J500" i="31"/>
  <c r="I502" i="31"/>
  <c r="H502" i="31"/>
  <c r="J502" i="31"/>
  <c r="I504" i="31"/>
  <c r="H504" i="31"/>
  <c r="J504" i="31"/>
  <c r="I500" i="37"/>
  <c r="H500" i="37"/>
  <c r="J500" i="37"/>
  <c r="I501" i="37"/>
  <c r="J501" i="37"/>
  <c r="H501" i="37"/>
  <c r="I502" i="37"/>
  <c r="H502" i="37"/>
  <c r="J502" i="37"/>
  <c r="I503" i="37"/>
  <c r="J503" i="37"/>
  <c r="H503" i="37"/>
  <c r="I504" i="37"/>
  <c r="H504" i="37"/>
  <c r="J504" i="37"/>
  <c r="H505" i="37"/>
  <c r="J505" i="37"/>
  <c r="I505" i="37"/>
  <c r="H501" i="39"/>
  <c r="J501" i="39"/>
  <c r="I501" i="39"/>
  <c r="H503" i="39"/>
  <c r="J503" i="39"/>
  <c r="I503" i="39"/>
  <c r="H505" i="39"/>
  <c r="J505" i="39"/>
  <c r="I505" i="39"/>
  <c r="H501" i="41"/>
  <c r="J501" i="41"/>
  <c r="I501" i="41"/>
  <c r="H503" i="41"/>
  <c r="J503" i="41"/>
  <c r="I503" i="41"/>
  <c r="H505" i="41"/>
  <c r="J505" i="41"/>
  <c r="I505" i="41"/>
  <c r="H500" i="43"/>
  <c r="J500" i="43"/>
  <c r="I500" i="43"/>
  <c r="H501" i="43"/>
  <c r="J501" i="43"/>
  <c r="I501" i="43"/>
  <c r="H502" i="43"/>
  <c r="J502" i="43"/>
  <c r="I502" i="43"/>
  <c r="H503" i="43"/>
  <c r="J503" i="43"/>
  <c r="I503" i="43"/>
  <c r="H504" i="43"/>
  <c r="J504" i="43"/>
  <c r="I504" i="43"/>
  <c r="H505" i="43"/>
  <c r="J505" i="43"/>
  <c r="I505" i="43"/>
  <c r="H500" i="45"/>
  <c r="J500" i="45"/>
  <c r="I500" i="45"/>
  <c r="H501" i="45"/>
  <c r="J501" i="45"/>
  <c r="I501" i="45"/>
  <c r="H502" i="45"/>
  <c r="J502" i="45"/>
  <c r="I502" i="45"/>
  <c r="H503" i="45"/>
  <c r="J503" i="45"/>
  <c r="I503" i="45"/>
  <c r="H504" i="45"/>
  <c r="J504" i="45"/>
  <c r="I504" i="45"/>
  <c r="H505" i="45"/>
  <c r="J505" i="45"/>
  <c r="I505" i="45"/>
  <c r="H500" i="47"/>
  <c r="J500" i="47"/>
  <c r="I500" i="47"/>
  <c r="H501" i="47"/>
  <c r="J501" i="47"/>
  <c r="I501" i="47"/>
  <c r="H502" i="47"/>
  <c r="J502" i="47"/>
  <c r="I502" i="47"/>
  <c r="H503" i="47"/>
  <c r="J503" i="47"/>
  <c r="I503" i="47"/>
  <c r="J504" i="47"/>
  <c r="H505" i="47"/>
  <c r="J505" i="47"/>
  <c r="I505" i="47"/>
  <c r="H500" i="53"/>
  <c r="J500" i="53"/>
  <c r="I500" i="53"/>
  <c r="H501" i="53"/>
  <c r="J501" i="53"/>
  <c r="I501" i="53"/>
  <c r="H502" i="53"/>
  <c r="J502" i="53"/>
  <c r="I502" i="53"/>
  <c r="H503" i="53"/>
  <c r="J503" i="53"/>
  <c r="I503" i="53"/>
  <c r="H504" i="53"/>
  <c r="J504" i="53"/>
  <c r="I504" i="53"/>
  <c r="H505" i="53"/>
  <c r="J505" i="53"/>
  <c r="I505" i="53"/>
  <c r="H500" i="55"/>
  <c r="J500" i="55"/>
  <c r="I500" i="55"/>
  <c r="H502" i="55"/>
  <c r="J502" i="55"/>
  <c r="I502" i="55"/>
  <c r="H504" i="55"/>
  <c r="J504" i="55"/>
  <c r="I504" i="55"/>
  <c r="H500" i="61"/>
  <c r="J500" i="61"/>
  <c r="I500" i="61"/>
  <c r="H501" i="61"/>
  <c r="J501" i="61"/>
  <c r="I501" i="61"/>
  <c r="H502" i="61"/>
  <c r="J502" i="61"/>
  <c r="I502" i="61"/>
  <c r="H503" i="61"/>
  <c r="J503" i="61"/>
  <c r="I503" i="61"/>
  <c r="H504" i="61"/>
  <c r="J504" i="61"/>
  <c r="I504" i="61"/>
  <c r="H505" i="61"/>
  <c r="J505" i="61"/>
  <c r="I505" i="61"/>
  <c r="I500" i="65"/>
  <c r="H500" i="65"/>
  <c r="J500" i="65"/>
  <c r="I501" i="65"/>
  <c r="J501" i="65"/>
  <c r="H501" i="65"/>
  <c r="I502" i="65"/>
  <c r="H502" i="65"/>
  <c r="J502" i="65"/>
  <c r="I503" i="65"/>
  <c r="J503" i="65"/>
  <c r="H503" i="65"/>
  <c r="I504" i="65"/>
  <c r="H504" i="65"/>
  <c r="J504" i="65"/>
  <c r="I505" i="65"/>
  <c r="J505" i="65"/>
  <c r="H505" i="65"/>
  <c r="I500" i="67"/>
  <c r="H500" i="67"/>
  <c r="J500" i="67"/>
  <c r="I501" i="67"/>
  <c r="J501" i="67"/>
  <c r="H501" i="67"/>
  <c r="I502" i="67"/>
  <c r="H502" i="67"/>
  <c r="J502" i="67"/>
  <c r="I503" i="67"/>
  <c r="J503" i="67"/>
  <c r="H503" i="67"/>
  <c r="I504" i="67"/>
  <c r="H504" i="67"/>
  <c r="J504" i="67"/>
  <c r="I505" i="67"/>
  <c r="J505" i="67"/>
  <c r="H505" i="67"/>
  <c r="I500" i="5"/>
  <c r="H500" i="5"/>
  <c r="J500" i="5"/>
  <c r="H505" i="20"/>
  <c r="J505" i="20"/>
  <c r="I505" i="20"/>
  <c r="H503" i="20"/>
  <c r="J503" i="20"/>
  <c r="I503" i="20"/>
  <c r="H501" i="20"/>
  <c r="J501" i="20"/>
  <c r="I501" i="20"/>
  <c r="J503" i="71"/>
  <c r="J501" i="71"/>
  <c r="I503" i="71"/>
  <c r="I501" i="71"/>
  <c r="H503" i="71"/>
  <c r="H501" i="71"/>
  <c r="J504" i="69"/>
  <c r="J502" i="69"/>
  <c r="J500" i="69"/>
  <c r="J505" i="69"/>
  <c r="I504" i="69"/>
  <c r="I502" i="69"/>
  <c r="I500" i="69"/>
  <c r="I505" i="69"/>
  <c r="H504" i="69"/>
  <c r="H502" i="69"/>
  <c r="H500" i="69"/>
  <c r="H505" i="69"/>
  <c r="K508" i="67"/>
  <c r="K506" i="65"/>
  <c r="K508" i="63"/>
  <c r="K512" i="61"/>
  <c r="K508" i="61"/>
  <c r="K511" i="67"/>
  <c r="K507" i="67"/>
  <c r="K513" i="65"/>
  <c r="K511" i="65"/>
  <c r="K507" i="65"/>
  <c r="K507" i="63"/>
  <c r="K509" i="61"/>
  <c r="K507" i="61"/>
  <c r="K508" i="35"/>
  <c r="K506" i="33"/>
  <c r="K514" i="31"/>
  <c r="K512" i="31"/>
  <c r="K508" i="31"/>
  <c r="K506" i="31"/>
  <c r="K508" i="29"/>
  <c r="K513" i="35"/>
  <c r="K509" i="31"/>
  <c r="J41" i="12"/>
  <c r="J40" i="12"/>
  <c r="J42" i="12"/>
  <c r="I40" i="12"/>
  <c r="H42" i="12"/>
  <c r="I42" i="12"/>
  <c r="H41" i="12"/>
  <c r="I41" i="12"/>
  <c r="I12" i="52"/>
  <c r="F12" i="52"/>
  <c r="I13" i="52"/>
  <c r="F13" i="52"/>
  <c r="I11" i="52"/>
  <c r="I13" i="19"/>
  <c r="F13" i="19"/>
  <c r="I11" i="19"/>
  <c r="I12" i="19"/>
  <c r="F12" i="19"/>
  <c r="I13" i="50"/>
  <c r="F13" i="50"/>
  <c r="I11" i="50"/>
  <c r="I12" i="50"/>
  <c r="F12" i="50"/>
  <c r="I11" i="44"/>
  <c r="I13" i="44"/>
  <c r="F13" i="44"/>
  <c r="I12" i="44"/>
  <c r="F12" i="44"/>
  <c r="I11" i="62"/>
  <c r="I12" i="62"/>
  <c r="I13" i="62"/>
  <c r="F13" i="62"/>
  <c r="I13" i="28"/>
  <c r="F13" i="28"/>
  <c r="I11" i="28"/>
  <c r="I12" i="28"/>
  <c r="I12" i="60"/>
  <c r="F12" i="60"/>
  <c r="I13" i="60"/>
  <c r="F13" i="60"/>
  <c r="I11" i="60"/>
  <c r="I11" i="38"/>
  <c r="I12" i="38"/>
  <c r="F12" i="38"/>
  <c r="I13" i="38"/>
  <c r="F13" i="38"/>
  <c r="I12" i="64"/>
  <c r="F12" i="64"/>
  <c r="I13" i="64"/>
  <c r="F13" i="64"/>
  <c r="I11" i="64"/>
  <c r="I13" i="56"/>
  <c r="F13" i="56"/>
  <c r="I12" i="56"/>
  <c r="F12" i="56"/>
  <c r="I11" i="56"/>
  <c r="I13" i="17"/>
  <c r="F13" i="17"/>
  <c r="I11" i="17"/>
  <c r="I12" i="17"/>
  <c r="F12" i="17"/>
  <c r="I13" i="42"/>
  <c r="F13" i="42"/>
  <c r="I11" i="42"/>
  <c r="I12" i="42"/>
  <c r="I11" i="26"/>
  <c r="I13" i="26"/>
  <c r="F13" i="26"/>
  <c r="I12" i="26"/>
  <c r="F12" i="26"/>
  <c r="I12" i="70"/>
  <c r="F12" i="70"/>
  <c r="I11" i="70"/>
  <c r="I13" i="70"/>
  <c r="F13" i="70"/>
  <c r="I12" i="40"/>
  <c r="F12" i="40"/>
  <c r="I13" i="40"/>
  <c r="F13" i="40"/>
  <c r="I11" i="40"/>
  <c r="I11" i="66"/>
  <c r="I13" i="66"/>
  <c r="F13" i="66"/>
  <c r="I12" i="66"/>
  <c r="F12" i="66"/>
  <c r="I12" i="30"/>
  <c r="F12" i="30"/>
  <c r="I13" i="30"/>
  <c r="F13" i="30"/>
  <c r="I11" i="30"/>
  <c r="I12" i="58"/>
  <c r="F12" i="58"/>
  <c r="I11" i="58"/>
  <c r="I13" i="58"/>
  <c r="F13" i="58"/>
  <c r="I13" i="46"/>
  <c r="F13" i="46"/>
  <c r="I12" i="46"/>
  <c r="F12" i="46"/>
  <c r="I11" i="46"/>
  <c r="I13" i="54"/>
  <c r="F13" i="54"/>
  <c r="I11" i="54"/>
  <c r="I12" i="54"/>
  <c r="I13" i="34"/>
  <c r="F13" i="34"/>
  <c r="I11" i="34"/>
  <c r="I12" i="34"/>
  <c r="F12" i="34"/>
  <c r="I12" i="18"/>
  <c r="F12" i="18"/>
  <c r="I11" i="18"/>
  <c r="I13" i="18"/>
  <c r="F13" i="18"/>
  <c r="I13" i="48"/>
  <c r="F13" i="48"/>
  <c r="I12" i="48"/>
  <c r="F12" i="48"/>
  <c r="I11" i="48"/>
  <c r="I12" i="68"/>
  <c r="F12" i="68"/>
  <c r="I11" i="68"/>
  <c r="I13" i="68"/>
  <c r="F13" i="68"/>
  <c r="I12" i="32"/>
  <c r="F12" i="32"/>
  <c r="I13" i="32"/>
  <c r="F13" i="32"/>
  <c r="I11" i="32"/>
  <c r="I12" i="36"/>
  <c r="I13" i="36"/>
  <c r="F13" i="36"/>
  <c r="I11" i="36"/>
  <c r="J35" i="12"/>
  <c r="J47" i="12"/>
  <c r="H40" i="12"/>
  <c r="F42" i="12"/>
  <c r="E41" i="12"/>
  <c r="D40" i="12"/>
  <c r="G42" i="12"/>
  <c r="F41" i="12"/>
  <c r="E40" i="12"/>
  <c r="C42" i="12"/>
  <c r="G41" i="12"/>
  <c r="F40" i="12"/>
  <c r="D42" i="12"/>
  <c r="C41" i="12"/>
  <c r="G40" i="12"/>
  <c r="E42" i="12"/>
  <c r="D41" i="12"/>
  <c r="C40" i="12"/>
  <c r="I12" i="14"/>
  <c r="F12" i="14"/>
  <c r="I13" i="14"/>
  <c r="F13" i="14"/>
  <c r="I11" i="14"/>
  <c r="I13" i="16"/>
  <c r="F13" i="16"/>
  <c r="I12" i="16"/>
  <c r="F12" i="16"/>
  <c r="I11" i="16"/>
  <c r="K520" i="65"/>
  <c r="K521" i="43"/>
  <c r="K520" i="53"/>
  <c r="K522" i="43"/>
  <c r="I11" i="15"/>
  <c r="I12" i="15"/>
  <c r="F12" i="15"/>
  <c r="I13" i="15"/>
  <c r="F13" i="15"/>
  <c r="I12" i="4"/>
  <c r="I13" i="4"/>
  <c r="F13" i="4"/>
  <c r="I11" i="4"/>
  <c r="I78" i="4"/>
  <c r="K525" i="67"/>
  <c r="K520" i="47"/>
  <c r="K526" i="51"/>
  <c r="K521" i="53"/>
  <c r="K521" i="47"/>
  <c r="K523" i="65"/>
  <c r="K525" i="53"/>
  <c r="K525" i="47"/>
  <c r="K522" i="53"/>
  <c r="K521" i="67"/>
  <c r="K521" i="65"/>
  <c r="K504" i="33"/>
  <c r="G524" i="71"/>
  <c r="J524" i="71"/>
  <c r="H524" i="71"/>
  <c r="I524" i="71"/>
  <c r="K524" i="71" s="1"/>
  <c r="F524" i="71"/>
  <c r="F523" i="71"/>
  <c r="I523" i="71"/>
  <c r="K523" i="71" s="1"/>
  <c r="J523" i="71"/>
  <c r="G523" i="71"/>
  <c r="H523" i="71"/>
  <c r="K502" i="37"/>
  <c r="K503" i="69"/>
  <c r="H522" i="71"/>
  <c r="I522" i="71"/>
  <c r="F522" i="71"/>
  <c r="G522" i="71"/>
  <c r="K522" i="71" s="1"/>
  <c r="J522" i="71"/>
  <c r="J521" i="71"/>
  <c r="G521" i="71"/>
  <c r="H521" i="71"/>
  <c r="F521" i="71"/>
  <c r="I521" i="71"/>
  <c r="K520" i="45"/>
  <c r="K521" i="61"/>
  <c r="K523" i="61"/>
  <c r="K525" i="45"/>
  <c r="G520" i="71"/>
  <c r="J520" i="71"/>
  <c r="H520" i="71"/>
  <c r="I520" i="71"/>
  <c r="F520" i="71"/>
  <c r="K523" i="45"/>
  <c r="K524" i="61"/>
  <c r="J525" i="71"/>
  <c r="G525" i="71"/>
  <c r="H525" i="71"/>
  <c r="F525" i="71"/>
  <c r="K525" i="71" s="1"/>
  <c r="I525" i="71"/>
  <c r="K520" i="61"/>
  <c r="K521" i="45"/>
  <c r="F27" i="12"/>
  <c r="F29" i="12"/>
  <c r="J525" i="69"/>
  <c r="F525" i="69"/>
  <c r="G525" i="69"/>
  <c r="K525" i="69" s="1"/>
  <c r="H525" i="69"/>
  <c r="I525" i="69"/>
  <c r="J523" i="69"/>
  <c r="F523" i="69"/>
  <c r="G523" i="69"/>
  <c r="H523" i="69"/>
  <c r="I523" i="69"/>
  <c r="J521" i="69"/>
  <c r="F521" i="69"/>
  <c r="K521" i="69" s="1"/>
  <c r="G521" i="69"/>
  <c r="H521" i="69"/>
  <c r="I521" i="69"/>
  <c r="K503" i="67"/>
  <c r="K500" i="67"/>
  <c r="K500" i="65"/>
  <c r="J525" i="63"/>
  <c r="F525" i="63"/>
  <c r="K525" i="63" s="1"/>
  <c r="G525" i="63"/>
  <c r="H525" i="63"/>
  <c r="I525" i="63"/>
  <c r="J523" i="63"/>
  <c r="F523" i="63"/>
  <c r="K523" i="63" s="1"/>
  <c r="G523" i="63"/>
  <c r="H523" i="63"/>
  <c r="I523" i="63"/>
  <c r="J521" i="63"/>
  <c r="F521" i="63"/>
  <c r="G521" i="63"/>
  <c r="H521" i="63"/>
  <c r="I521" i="63"/>
  <c r="J525" i="59"/>
  <c r="F525" i="59"/>
  <c r="G525" i="59"/>
  <c r="H525" i="59"/>
  <c r="I525" i="59"/>
  <c r="H523" i="59"/>
  <c r="I523" i="59"/>
  <c r="J523" i="59"/>
  <c r="F523" i="59"/>
  <c r="G523" i="59"/>
  <c r="J521" i="59"/>
  <c r="F521" i="59"/>
  <c r="G521" i="59"/>
  <c r="H521" i="59"/>
  <c r="I521" i="59"/>
  <c r="J525" i="57"/>
  <c r="F525" i="57"/>
  <c r="K525" i="57" s="1"/>
  <c r="G525" i="57"/>
  <c r="H525" i="57"/>
  <c r="I525" i="57"/>
  <c r="H523" i="57"/>
  <c r="I523" i="57"/>
  <c r="J523" i="57"/>
  <c r="F523" i="57"/>
  <c r="G523" i="57"/>
  <c r="J521" i="57"/>
  <c r="F521" i="57"/>
  <c r="G521" i="57"/>
  <c r="H521" i="57"/>
  <c r="I521" i="57"/>
  <c r="K501" i="53"/>
  <c r="J525" i="51"/>
  <c r="F525" i="51"/>
  <c r="K525" i="51" s="1"/>
  <c r="G525" i="51"/>
  <c r="H525" i="51"/>
  <c r="I525" i="51"/>
  <c r="H523" i="51"/>
  <c r="I523" i="51"/>
  <c r="J523" i="51"/>
  <c r="F523" i="51"/>
  <c r="G523" i="51"/>
  <c r="J521" i="51"/>
  <c r="F521" i="51"/>
  <c r="G521" i="51"/>
  <c r="K521" i="51" s="1"/>
  <c r="H521" i="51"/>
  <c r="I521" i="51"/>
  <c r="I524" i="49"/>
  <c r="J524" i="49"/>
  <c r="F524" i="49"/>
  <c r="G524" i="49"/>
  <c r="H524" i="49"/>
  <c r="G522" i="49"/>
  <c r="H522" i="49"/>
  <c r="I522" i="49"/>
  <c r="K522" i="49" s="1"/>
  <c r="J522" i="49"/>
  <c r="F522" i="49"/>
  <c r="G520" i="49"/>
  <c r="H520" i="49"/>
  <c r="I520" i="49"/>
  <c r="J520" i="49"/>
  <c r="F520" i="49"/>
  <c r="K502" i="43"/>
  <c r="K500" i="43"/>
  <c r="K501" i="39"/>
  <c r="H525" i="23"/>
  <c r="I525" i="23"/>
  <c r="J525" i="23"/>
  <c r="F525" i="23"/>
  <c r="G525" i="23"/>
  <c r="H523" i="23"/>
  <c r="I523" i="23"/>
  <c r="J523" i="23"/>
  <c r="F523" i="23"/>
  <c r="G523" i="23"/>
  <c r="H521" i="23"/>
  <c r="I521" i="23"/>
  <c r="J521" i="23"/>
  <c r="F521" i="23"/>
  <c r="G521" i="23"/>
  <c r="K502" i="71"/>
  <c r="K504" i="59"/>
  <c r="K500" i="59"/>
  <c r="K502" i="57"/>
  <c r="CT27" i="1" s="1"/>
  <c r="AH27" i="1" s="1"/>
  <c r="E22" i="56" s="1"/>
  <c r="G22" i="56" s="1"/>
  <c r="K500" i="57"/>
  <c r="K500" i="41"/>
  <c r="K502" i="39"/>
  <c r="K500" i="35"/>
  <c r="K500" i="33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K523" i="37"/>
  <c r="G522" i="69"/>
  <c r="H522" i="69"/>
  <c r="I522" i="69"/>
  <c r="J522" i="69"/>
  <c r="F522" i="69"/>
  <c r="G520" i="69"/>
  <c r="H520" i="69"/>
  <c r="I520" i="69"/>
  <c r="K520" i="69" s="1"/>
  <c r="J520" i="69"/>
  <c r="F520" i="69"/>
  <c r="G524" i="63"/>
  <c r="H524" i="63"/>
  <c r="I524" i="63"/>
  <c r="J524" i="63"/>
  <c r="F524" i="63"/>
  <c r="G522" i="63"/>
  <c r="H522" i="63"/>
  <c r="I522" i="63"/>
  <c r="J522" i="63"/>
  <c r="K522" i="63" s="1"/>
  <c r="F522" i="63"/>
  <c r="G520" i="63"/>
  <c r="H520" i="63"/>
  <c r="I520" i="63"/>
  <c r="J520" i="63"/>
  <c r="F520" i="63"/>
  <c r="K502" i="61"/>
  <c r="I524" i="59"/>
  <c r="J524" i="59"/>
  <c r="F524" i="59"/>
  <c r="K524" i="59" s="1"/>
  <c r="G524" i="59"/>
  <c r="H524" i="59"/>
  <c r="G522" i="59"/>
  <c r="H522" i="59"/>
  <c r="I522" i="59"/>
  <c r="J522" i="59"/>
  <c r="F522" i="59"/>
  <c r="G520" i="59"/>
  <c r="H520" i="59"/>
  <c r="I520" i="59"/>
  <c r="J520" i="59"/>
  <c r="F520" i="59"/>
  <c r="I524" i="57"/>
  <c r="J524" i="57"/>
  <c r="F524" i="57"/>
  <c r="K524" i="57" s="1"/>
  <c r="G524" i="57"/>
  <c r="H524" i="57"/>
  <c r="G522" i="57"/>
  <c r="H522" i="57"/>
  <c r="K522" i="57" s="1"/>
  <c r="I522" i="57"/>
  <c r="J522" i="57"/>
  <c r="F522" i="57"/>
  <c r="G520" i="57"/>
  <c r="H520" i="57"/>
  <c r="I520" i="57"/>
  <c r="J520" i="57"/>
  <c r="F520" i="57"/>
  <c r="K504" i="53"/>
  <c r="I524" i="51"/>
  <c r="J524" i="51"/>
  <c r="K524" i="51" s="1"/>
  <c r="F524" i="51"/>
  <c r="G524" i="51"/>
  <c r="H524" i="51"/>
  <c r="G522" i="51"/>
  <c r="H522" i="51"/>
  <c r="I522" i="51"/>
  <c r="J522" i="51"/>
  <c r="F522" i="51"/>
  <c r="K522" i="51" s="1"/>
  <c r="G520" i="51"/>
  <c r="H520" i="51"/>
  <c r="I520" i="51"/>
  <c r="J520" i="51"/>
  <c r="F520" i="51"/>
  <c r="J525" i="49"/>
  <c r="F525" i="49"/>
  <c r="G525" i="49"/>
  <c r="K525" i="49" s="1"/>
  <c r="H525" i="49"/>
  <c r="I525" i="49"/>
  <c r="H523" i="49"/>
  <c r="I523" i="49"/>
  <c r="J523" i="49"/>
  <c r="F523" i="49"/>
  <c r="G523" i="49"/>
  <c r="K523" i="49" s="1"/>
  <c r="J521" i="49"/>
  <c r="F521" i="49"/>
  <c r="K521" i="49" s="1"/>
  <c r="G521" i="49"/>
  <c r="H521" i="49"/>
  <c r="I521" i="49"/>
  <c r="K503" i="45"/>
  <c r="K501" i="43"/>
  <c r="K501" i="41"/>
  <c r="K503" i="39"/>
  <c r="K503" i="37"/>
  <c r="K501" i="37"/>
  <c r="I522" i="23"/>
  <c r="J522" i="23"/>
  <c r="F522" i="23"/>
  <c r="G522" i="23"/>
  <c r="H522" i="23"/>
  <c r="I520" i="23"/>
  <c r="J520" i="23"/>
  <c r="F520" i="23"/>
  <c r="G520" i="23"/>
  <c r="H520" i="23"/>
  <c r="K501" i="71"/>
  <c r="K503" i="71"/>
  <c r="K505" i="71"/>
  <c r="K505" i="63"/>
  <c r="K503" i="59"/>
  <c r="K501" i="59"/>
  <c r="K503" i="57"/>
  <c r="K501" i="57"/>
  <c r="K501" i="55"/>
  <c r="K500" i="51"/>
  <c r="K504" i="49"/>
  <c r="K500" i="49"/>
  <c r="K503" i="31"/>
  <c r="K501" i="69"/>
  <c r="K520" i="37"/>
  <c r="K521" i="37"/>
  <c r="X32" i="13"/>
  <c r="X16" i="13"/>
  <c r="J46" i="12"/>
  <c r="X28" i="13"/>
  <c r="X12" i="13"/>
  <c r="X24" i="13"/>
  <c r="X8" i="13"/>
  <c r="X20" i="13"/>
  <c r="D47" i="12"/>
  <c r="G47" i="12"/>
  <c r="E47" i="12"/>
  <c r="X5" i="13"/>
  <c r="X31" i="13"/>
  <c r="X27" i="13"/>
  <c r="X23" i="13"/>
  <c r="X19" i="13"/>
  <c r="X15" i="13"/>
  <c r="X11" i="13"/>
  <c r="X7" i="13"/>
  <c r="E48" i="12"/>
  <c r="H48" i="12"/>
  <c r="F48" i="12"/>
  <c r="X34" i="13"/>
  <c r="X30" i="13"/>
  <c r="X26" i="13"/>
  <c r="X22" i="13"/>
  <c r="X18" i="13"/>
  <c r="X14" i="13"/>
  <c r="X10" i="13"/>
  <c r="X6" i="13"/>
  <c r="I48" i="12"/>
  <c r="F47" i="12"/>
  <c r="J48" i="12"/>
  <c r="X33" i="13"/>
  <c r="X29" i="13"/>
  <c r="X25" i="13"/>
  <c r="X21" i="13"/>
  <c r="X17" i="13"/>
  <c r="X13" i="13"/>
  <c r="X9" i="13"/>
  <c r="C47" i="12"/>
  <c r="G48" i="12"/>
  <c r="F11" i="32"/>
  <c r="F14" i="32"/>
  <c r="I78" i="32"/>
  <c r="F11" i="18"/>
  <c r="F14" i="18"/>
  <c r="I78" i="18"/>
  <c r="F11" i="30"/>
  <c r="F14" i="30"/>
  <c r="I78" i="30"/>
  <c r="F11" i="70"/>
  <c r="F14" i="70"/>
  <c r="I78" i="70"/>
  <c r="F11" i="28"/>
  <c r="I78" i="28"/>
  <c r="F11" i="50"/>
  <c r="F14" i="50"/>
  <c r="I78" i="50"/>
  <c r="F11" i="19"/>
  <c r="F14" i="19"/>
  <c r="I78" i="19"/>
  <c r="F11" i="52"/>
  <c r="F14" i="52"/>
  <c r="I78" i="52"/>
  <c r="F12" i="36"/>
  <c r="F11" i="34"/>
  <c r="F14" i="34"/>
  <c r="I78" i="34"/>
  <c r="F12" i="54"/>
  <c r="F11" i="58"/>
  <c r="F14" i="58"/>
  <c r="I78" i="58"/>
  <c r="F12" i="42"/>
  <c r="F11" i="64"/>
  <c r="F14" i="64"/>
  <c r="I78" i="64"/>
  <c r="F12" i="62"/>
  <c r="F32" i="12"/>
  <c r="I78" i="68"/>
  <c r="F11" i="68"/>
  <c r="F14" i="68"/>
  <c r="F11" i="48"/>
  <c r="F14" i="48"/>
  <c r="I78" i="48"/>
  <c r="F11" i="54"/>
  <c r="I78" i="54"/>
  <c r="F11" i="46"/>
  <c r="I78" i="46"/>
  <c r="F11" i="40"/>
  <c r="F14" i="40"/>
  <c r="I78" i="40"/>
  <c r="F11" i="26"/>
  <c r="F14" i="26"/>
  <c r="I78" i="26"/>
  <c r="F11" i="42"/>
  <c r="I78" i="42"/>
  <c r="F11" i="62"/>
  <c r="F14" i="62"/>
  <c r="I78" i="62"/>
  <c r="F11" i="36"/>
  <c r="F14" i="36"/>
  <c r="I78" i="36"/>
  <c r="F11" i="66"/>
  <c r="F14" i="66"/>
  <c r="I78" i="66"/>
  <c r="F11" i="17"/>
  <c r="F14" i="17"/>
  <c r="I78" i="17"/>
  <c r="F11" i="56"/>
  <c r="F14" i="56"/>
  <c r="I78" i="56"/>
  <c r="F11" i="38"/>
  <c r="F14" i="38"/>
  <c r="I78" i="38"/>
  <c r="F11" i="60"/>
  <c r="F14" i="60"/>
  <c r="I78" i="60"/>
  <c r="F12" i="28"/>
  <c r="F11" i="44"/>
  <c r="F14" i="44"/>
  <c r="I78" i="44"/>
  <c r="C46" i="12"/>
  <c r="H47" i="12"/>
  <c r="F46" i="12"/>
  <c r="E46" i="12"/>
  <c r="D46" i="12"/>
  <c r="I47" i="12"/>
  <c r="G46" i="12"/>
  <c r="D48" i="12"/>
  <c r="C48" i="12"/>
  <c r="I46" i="12"/>
  <c r="H46" i="12"/>
  <c r="F11" i="16"/>
  <c r="F14" i="16"/>
  <c r="I78" i="16"/>
  <c r="F11" i="14"/>
  <c r="F14" i="14"/>
  <c r="I78" i="14"/>
  <c r="F11" i="15"/>
  <c r="F14" i="15"/>
  <c r="I78" i="15"/>
  <c r="F11" i="4"/>
  <c r="F12" i="4"/>
  <c r="K524" i="63"/>
  <c r="K522" i="69"/>
  <c r="K521" i="71"/>
  <c r="K522" i="59"/>
  <c r="K523" i="59"/>
  <c r="K520" i="63"/>
  <c r="K520" i="49"/>
  <c r="K524" i="49"/>
  <c r="K523" i="57"/>
  <c r="K521" i="59"/>
  <c r="K525" i="59"/>
  <c r="K521" i="63"/>
  <c r="K520" i="59"/>
  <c r="K521" i="57"/>
  <c r="F33" i="12"/>
  <c r="F14" i="42"/>
  <c r="F35" i="12"/>
  <c r="F14" i="46"/>
  <c r="F14" i="54"/>
  <c r="F14" i="28"/>
  <c r="F14" i="4"/>
  <c r="J14" i="85"/>
  <c r="J14" i="83"/>
  <c r="J14" i="87"/>
  <c r="J14" i="97"/>
  <c r="J14" i="95"/>
  <c r="J14" i="89"/>
  <c r="J14" i="93"/>
  <c r="J14" i="91"/>
  <c r="J14" i="79"/>
  <c r="J14" i="81"/>
  <c r="J14" i="52"/>
  <c r="J14" i="50"/>
  <c r="J14" i="62"/>
  <c r="J14" i="26"/>
  <c r="J14" i="30"/>
  <c r="J14" i="58"/>
  <c r="J14" i="34"/>
  <c r="J14" i="68"/>
  <c r="J14" i="32"/>
  <c r="J14" i="16"/>
  <c r="J14" i="4"/>
  <c r="J14" i="19"/>
  <c r="J14" i="60"/>
  <c r="J14" i="56"/>
  <c r="J14" i="18"/>
  <c r="J14" i="36"/>
  <c r="J14" i="15"/>
  <c r="J14" i="28"/>
  <c r="J14" i="17"/>
  <c r="J14" i="70"/>
  <c r="J14" i="46"/>
  <c r="J14" i="48"/>
  <c r="J14" i="14"/>
  <c r="J14" i="44"/>
  <c r="J14" i="38"/>
  <c r="J14" i="64"/>
  <c r="J14" i="42"/>
  <c r="J14" i="40"/>
  <c r="J14" i="66"/>
  <c r="J14" i="54"/>
  <c r="V6" i="13"/>
  <c r="V10" i="13"/>
  <c r="V14" i="13"/>
  <c r="V18" i="13"/>
  <c r="V22" i="13"/>
  <c r="V26" i="13"/>
  <c r="V30" i="13"/>
  <c r="V34" i="13"/>
  <c r="V9" i="13"/>
  <c r="V13" i="13"/>
  <c r="V17" i="13"/>
  <c r="V21" i="13"/>
  <c r="V25" i="13"/>
  <c r="V29" i="13"/>
  <c r="V33" i="13"/>
  <c r="V5" i="13"/>
  <c r="V8" i="13"/>
  <c r="V12" i="13"/>
  <c r="V16" i="13"/>
  <c r="V20" i="13"/>
  <c r="V24" i="13"/>
  <c r="V28" i="13"/>
  <c r="V32" i="13"/>
  <c r="V7" i="13"/>
  <c r="V11" i="13"/>
  <c r="V15" i="13"/>
  <c r="V19" i="13"/>
  <c r="V23" i="13"/>
  <c r="V27" i="13"/>
  <c r="V31" i="13"/>
  <c r="G16" i="54"/>
  <c r="J12" i="54"/>
  <c r="G12" i="54"/>
  <c r="J13" i="54"/>
  <c r="G13" i="54"/>
  <c r="J11" i="54"/>
  <c r="G16" i="64"/>
  <c r="J12" i="64"/>
  <c r="G12" i="64"/>
  <c r="J11" i="64"/>
  <c r="J13" i="64"/>
  <c r="G13" i="64"/>
  <c r="G16" i="48"/>
  <c r="J13" i="48"/>
  <c r="G13" i="48"/>
  <c r="J11" i="48"/>
  <c r="J12" i="48"/>
  <c r="G12" i="48"/>
  <c r="G16" i="28"/>
  <c r="J11" i="28"/>
  <c r="J13" i="28"/>
  <c r="G13" i="28"/>
  <c r="J12" i="28"/>
  <c r="G12" i="28"/>
  <c r="G16" i="56"/>
  <c r="J12" i="56"/>
  <c r="G12" i="56"/>
  <c r="J13" i="56"/>
  <c r="G13" i="56"/>
  <c r="J11" i="56"/>
  <c r="J11" i="16"/>
  <c r="G16" i="16"/>
  <c r="J13" i="16"/>
  <c r="G13" i="16"/>
  <c r="J12" i="16"/>
  <c r="G12" i="16"/>
  <c r="G16" i="58"/>
  <c r="J11" i="58"/>
  <c r="J12" i="58"/>
  <c r="G12" i="58"/>
  <c r="J13" i="58"/>
  <c r="G13" i="58"/>
  <c r="G16" i="50"/>
  <c r="J13" i="50"/>
  <c r="G13" i="50"/>
  <c r="J11" i="50"/>
  <c r="J12" i="50"/>
  <c r="G12" i="50"/>
  <c r="J11" i="91"/>
  <c r="G16" i="91"/>
  <c r="J13" i="91"/>
  <c r="J12" i="91"/>
  <c r="G16" i="97"/>
  <c r="J13" i="97"/>
  <c r="J12" i="97"/>
  <c r="J11" i="97"/>
  <c r="G16" i="66"/>
  <c r="J12" i="66"/>
  <c r="G12" i="66"/>
  <c r="J13" i="66"/>
  <c r="G13" i="66"/>
  <c r="J11" i="66"/>
  <c r="G16" i="38"/>
  <c r="J12" i="38"/>
  <c r="G12" i="38"/>
  <c r="J11" i="38"/>
  <c r="J13" i="38"/>
  <c r="G13" i="38"/>
  <c r="G16" i="46"/>
  <c r="J13" i="46"/>
  <c r="G13" i="46"/>
  <c r="J12" i="46"/>
  <c r="G12" i="46"/>
  <c r="J11" i="46"/>
  <c r="J13" i="15"/>
  <c r="G13" i="15"/>
  <c r="J12" i="15"/>
  <c r="G12" i="15"/>
  <c r="J11" i="15"/>
  <c r="G16" i="15"/>
  <c r="G16" i="60"/>
  <c r="J12" i="60"/>
  <c r="G12" i="60"/>
  <c r="J11" i="60"/>
  <c r="J13" i="60"/>
  <c r="G13" i="60"/>
  <c r="G16" i="32"/>
  <c r="J13" i="32"/>
  <c r="G13" i="32"/>
  <c r="J11" i="32"/>
  <c r="J12" i="32"/>
  <c r="G12" i="32"/>
  <c r="G16" i="30"/>
  <c r="J13" i="30"/>
  <c r="G13" i="30"/>
  <c r="J12" i="30"/>
  <c r="G12" i="30"/>
  <c r="J11" i="30"/>
  <c r="G16" i="52"/>
  <c r="J13" i="52"/>
  <c r="G13" i="52"/>
  <c r="J12" i="52"/>
  <c r="G12" i="52"/>
  <c r="J11" i="52"/>
  <c r="J11" i="93"/>
  <c r="G16" i="93"/>
  <c r="J13" i="93"/>
  <c r="J12" i="93"/>
  <c r="J13" i="87"/>
  <c r="J12" i="87"/>
  <c r="G16" i="87"/>
  <c r="J11" i="87"/>
  <c r="J12" i="40"/>
  <c r="G12" i="40"/>
  <c r="G16" i="40"/>
  <c r="J13" i="40"/>
  <c r="G13" i="40"/>
  <c r="J11" i="40"/>
  <c r="G16" i="44"/>
  <c r="J12" i="44"/>
  <c r="G12" i="44"/>
  <c r="J13" i="44"/>
  <c r="G13" i="44"/>
  <c r="J11" i="44"/>
  <c r="G16" i="70"/>
  <c r="J13" i="70"/>
  <c r="G13" i="70"/>
  <c r="J11" i="70"/>
  <c r="J12" i="70"/>
  <c r="G12" i="70"/>
  <c r="G16" i="36"/>
  <c r="J13" i="36"/>
  <c r="G13" i="36"/>
  <c r="J12" i="36"/>
  <c r="G12" i="36"/>
  <c r="J11" i="36"/>
  <c r="G16" i="19"/>
  <c r="J12" i="19"/>
  <c r="G12" i="19"/>
  <c r="J11" i="19"/>
  <c r="J13" i="19"/>
  <c r="G13" i="19"/>
  <c r="J12" i="68"/>
  <c r="G12" i="68"/>
  <c r="J11" i="68"/>
  <c r="G16" i="68"/>
  <c r="J13" i="68"/>
  <c r="G13" i="68"/>
  <c r="G16" i="26"/>
  <c r="J11" i="26"/>
  <c r="J12" i="26"/>
  <c r="G12" i="26"/>
  <c r="J13" i="26"/>
  <c r="G13" i="26"/>
  <c r="J13" i="81"/>
  <c r="J11" i="81"/>
  <c r="J12" i="81"/>
  <c r="G16" i="81"/>
  <c r="G16" i="89"/>
  <c r="J13" i="89"/>
  <c r="J11" i="89"/>
  <c r="J12" i="89"/>
  <c r="G16" i="83"/>
  <c r="J13" i="83"/>
  <c r="J11" i="83"/>
  <c r="J12" i="83"/>
  <c r="G16" i="42"/>
  <c r="J11" i="42"/>
  <c r="J13" i="42"/>
  <c r="G13" i="42"/>
  <c r="J12" i="42"/>
  <c r="G12" i="42"/>
  <c r="J13" i="14"/>
  <c r="G13" i="14"/>
  <c r="J11" i="14"/>
  <c r="J12" i="14"/>
  <c r="G12" i="14"/>
  <c r="G16" i="14"/>
  <c r="G16" i="17"/>
  <c r="J12" i="17"/>
  <c r="G12" i="17"/>
  <c r="J11" i="17"/>
  <c r="J13" i="17"/>
  <c r="G13" i="17"/>
  <c r="G16" i="18"/>
  <c r="J11" i="18"/>
  <c r="J13" i="18"/>
  <c r="G13" i="18"/>
  <c r="J12" i="18"/>
  <c r="G12" i="18"/>
  <c r="J13" i="4"/>
  <c r="G13" i="4"/>
  <c r="J12" i="4"/>
  <c r="G12" i="4"/>
  <c r="J11" i="4"/>
  <c r="G16" i="34"/>
  <c r="J13" i="34"/>
  <c r="G13" i="34"/>
  <c r="J12" i="34"/>
  <c r="G12" i="34"/>
  <c r="J11" i="34"/>
  <c r="G16" i="62"/>
  <c r="J13" i="62"/>
  <c r="G13" i="62"/>
  <c r="J11" i="62"/>
  <c r="J12" i="62"/>
  <c r="G12" i="62"/>
  <c r="G16" i="79"/>
  <c r="J12" i="79"/>
  <c r="J13" i="79"/>
  <c r="J11" i="79"/>
  <c r="J13" i="95"/>
  <c r="J11" i="95"/>
  <c r="J12" i="95"/>
  <c r="G16" i="95"/>
  <c r="J11" i="85"/>
  <c r="G16" i="85"/>
  <c r="J13" i="85"/>
  <c r="J12" i="85"/>
  <c r="G16" i="4"/>
  <c r="G11" i="34"/>
  <c r="G14" i="34"/>
  <c r="G11" i="81"/>
  <c r="G12" i="85"/>
  <c r="G11" i="85"/>
  <c r="G11" i="79"/>
  <c r="G11" i="14"/>
  <c r="G14" i="14"/>
  <c r="G11" i="89"/>
  <c r="G13" i="81"/>
  <c r="G11" i="26"/>
  <c r="G14" i="26"/>
  <c r="G11" i="40"/>
  <c r="G14" i="40"/>
  <c r="G12" i="87"/>
  <c r="G13" i="93"/>
  <c r="G11" i="32"/>
  <c r="G14" i="32"/>
  <c r="G11" i="38"/>
  <c r="G14" i="38"/>
  <c r="G11" i="66"/>
  <c r="G14" i="66"/>
  <c r="G13" i="97"/>
  <c r="G11" i="58"/>
  <c r="G14" i="58"/>
  <c r="G11" i="56"/>
  <c r="G14" i="56"/>
  <c r="G11" i="64"/>
  <c r="G14" i="64"/>
  <c r="G11" i="54"/>
  <c r="G14" i="54"/>
  <c r="G12" i="83"/>
  <c r="G13" i="89"/>
  <c r="G11" i="68"/>
  <c r="G14" i="68"/>
  <c r="G11" i="19"/>
  <c r="G14" i="19"/>
  <c r="G11" i="36"/>
  <c r="G14" i="36"/>
  <c r="G11" i="87"/>
  <c r="G13" i="87"/>
  <c r="G14" i="87"/>
  <c r="G11" i="52"/>
  <c r="G14" i="52"/>
  <c r="G11" i="60"/>
  <c r="G14" i="60"/>
  <c r="G11" i="97"/>
  <c r="G13" i="91"/>
  <c r="G13" i="85"/>
  <c r="G11" i="95"/>
  <c r="G13" i="79"/>
  <c r="G11" i="42"/>
  <c r="G14" i="42"/>
  <c r="G13" i="95"/>
  <c r="G12" i="79"/>
  <c r="G11" i="18"/>
  <c r="G14" i="18"/>
  <c r="G11" i="17"/>
  <c r="G14" i="17"/>
  <c r="G11" i="83"/>
  <c r="G12" i="89"/>
  <c r="G12" i="81"/>
  <c r="G11" i="30"/>
  <c r="G14" i="30"/>
  <c r="G11" i="15"/>
  <c r="G14" i="15"/>
  <c r="G11" i="46"/>
  <c r="G14" i="46"/>
  <c r="G12" i="97"/>
  <c r="G11" i="50"/>
  <c r="G14" i="50"/>
  <c r="G11" i="16"/>
  <c r="G14" i="16"/>
  <c r="G12" i="95"/>
  <c r="G11" i="62"/>
  <c r="G14" i="62"/>
  <c r="G11" i="4"/>
  <c r="G14" i="4"/>
  <c r="G13" i="83"/>
  <c r="G11" i="70"/>
  <c r="G14" i="70"/>
  <c r="G11" i="44"/>
  <c r="G14" i="44"/>
  <c r="G12" i="93"/>
  <c r="G11" i="93"/>
  <c r="G12" i="91"/>
  <c r="G11" i="91"/>
  <c r="G11" i="28"/>
  <c r="G14" i="28"/>
  <c r="G11" i="48"/>
  <c r="G14" i="48"/>
  <c r="G14" i="91"/>
  <c r="G14" i="93"/>
  <c r="G14" i="95"/>
  <c r="G14" i="81"/>
  <c r="G14" i="97"/>
  <c r="G14" i="85"/>
  <c r="G14" i="83"/>
  <c r="G14" i="89"/>
  <c r="G14" i="79"/>
  <c r="M36" i="5" l="1"/>
  <c r="M489" i="22"/>
  <c r="M481" i="22"/>
  <c r="M473" i="22"/>
  <c r="M465" i="22"/>
  <c r="M457" i="22"/>
  <c r="M449" i="22"/>
  <c r="M441" i="22"/>
  <c r="M433" i="22"/>
  <c r="M425" i="22"/>
  <c r="M417" i="22"/>
  <c r="M409" i="22"/>
  <c r="M401" i="22"/>
  <c r="M393" i="22"/>
  <c r="M385" i="22"/>
  <c r="M377" i="22"/>
  <c r="M369" i="22"/>
  <c r="M361" i="22"/>
  <c r="M353" i="22"/>
  <c r="M345" i="22"/>
  <c r="M337" i="22"/>
  <c r="M329" i="22"/>
  <c r="M321" i="22"/>
  <c r="M313" i="22"/>
  <c r="M305" i="22"/>
  <c r="M297" i="22"/>
  <c r="M289" i="22"/>
  <c r="M281" i="22"/>
  <c r="M273" i="22"/>
  <c r="M265" i="22"/>
  <c r="M257" i="22"/>
  <c r="M249" i="22"/>
  <c r="M241" i="22"/>
  <c r="M233" i="22"/>
  <c r="M225" i="22"/>
  <c r="M217" i="22"/>
  <c r="M209" i="22"/>
  <c r="M201" i="22"/>
  <c r="M193" i="22"/>
  <c r="M185" i="22"/>
  <c r="M177" i="22"/>
  <c r="M169" i="22"/>
  <c r="M161" i="22"/>
  <c r="M153" i="22"/>
  <c r="M145" i="22"/>
  <c r="M137" i="22"/>
  <c r="M129" i="22"/>
  <c r="M121" i="22"/>
  <c r="M113" i="22"/>
  <c r="M105" i="22"/>
  <c r="M97" i="22"/>
  <c r="M89" i="22"/>
  <c r="M81" i="22"/>
  <c r="M73" i="22"/>
  <c r="M65" i="22"/>
  <c r="M57" i="22"/>
  <c r="M45" i="22"/>
  <c r="M41" i="22"/>
  <c r="M29" i="22"/>
  <c r="M25" i="22"/>
  <c r="M13" i="22"/>
  <c r="M9" i="22"/>
  <c r="K502" i="22"/>
  <c r="K500" i="22"/>
  <c r="K525" i="22"/>
  <c r="K524" i="22"/>
  <c r="K517" i="22"/>
  <c r="K522" i="22"/>
  <c r="K526" i="22"/>
  <c r="K505" i="22"/>
  <c r="M5" i="22"/>
  <c r="K503" i="25"/>
  <c r="K521" i="25"/>
  <c r="K517" i="25"/>
  <c r="K504" i="25"/>
  <c r="K500" i="25"/>
  <c r="K501" i="25"/>
  <c r="M5" i="25"/>
  <c r="K522" i="25"/>
  <c r="K520" i="25"/>
  <c r="K527" i="25"/>
  <c r="K526" i="25"/>
  <c r="K523" i="25"/>
  <c r="L73" i="20"/>
  <c r="L14" i="24"/>
  <c r="M14" i="24" s="1"/>
  <c r="L32" i="23"/>
  <c r="M32" i="23" s="1"/>
  <c r="L31" i="23"/>
  <c r="M31" i="23" s="1"/>
  <c r="M504" i="47"/>
  <c r="M56" i="20"/>
  <c r="L13" i="20"/>
  <c r="L30" i="21"/>
  <c r="M30" i="21" s="1"/>
  <c r="L51" i="21"/>
  <c r="L62" i="21"/>
  <c r="M62" i="21" s="1"/>
  <c r="L27" i="21"/>
  <c r="L52" i="21"/>
  <c r="M52" i="21" s="1"/>
  <c r="L71" i="21"/>
  <c r="L28" i="21"/>
  <c r="M28" i="21" s="1"/>
  <c r="L49" i="21"/>
  <c r="M49" i="21" s="1"/>
  <c r="L72" i="21"/>
  <c r="M72" i="21" s="1"/>
  <c r="L29" i="21"/>
  <c r="M29" i="21" s="1"/>
  <c r="L50" i="21"/>
  <c r="L7" i="20"/>
  <c r="L23" i="20"/>
  <c r="L44" i="20"/>
  <c r="M44" i="20" s="1"/>
  <c r="L76" i="20"/>
  <c r="M76" i="20" s="1"/>
  <c r="L84" i="20"/>
  <c r="M84" i="20" s="1"/>
  <c r="L115" i="20"/>
  <c r="M115" i="20" s="1"/>
  <c r="L67" i="20"/>
  <c r="L78" i="20"/>
  <c r="L104" i="20"/>
  <c r="M104" i="20" s="1"/>
  <c r="L125" i="20"/>
  <c r="L29" i="20"/>
  <c r="L35" i="20"/>
  <c r="M35" i="20" s="1"/>
  <c r="L42" i="20"/>
  <c r="M42" i="20" s="1"/>
  <c r="L49" i="20"/>
  <c r="L68" i="20"/>
  <c r="M68" i="20" s="1"/>
  <c r="L80" i="20"/>
  <c r="M80" i="20" s="1"/>
  <c r="L119" i="20"/>
  <c r="M119" i="20" s="1"/>
  <c r="L14" i="20"/>
  <c r="M14" i="20" s="1"/>
  <c r="L36" i="20"/>
  <c r="L63" i="20"/>
  <c r="L69" i="20"/>
  <c r="M69" i="20" s="1"/>
  <c r="L75" i="20"/>
  <c r="M75" i="20" s="1"/>
  <c r="L98" i="20"/>
  <c r="L120" i="20"/>
  <c r="M120" i="20" s="1"/>
  <c r="L133" i="20"/>
  <c r="M133" i="20" s="1"/>
  <c r="L36" i="23"/>
  <c r="M36" i="23" s="1"/>
  <c r="L20" i="23"/>
  <c r="M20" i="23" s="1"/>
  <c r="L15" i="23"/>
  <c r="M15" i="23" s="1"/>
  <c r="L11" i="23"/>
  <c r="M11" i="23" s="1"/>
  <c r="L8" i="24"/>
  <c r="M8" i="24" s="1"/>
  <c r="L19" i="23"/>
  <c r="M19" i="23" s="1"/>
  <c r="L14" i="23"/>
  <c r="M14" i="23" s="1"/>
  <c r="L10" i="23"/>
  <c r="M10" i="23" s="1"/>
  <c r="L34" i="23"/>
  <c r="M34" i="23" s="1"/>
  <c r="L23" i="23"/>
  <c r="M23" i="23" s="1"/>
  <c r="L18" i="23"/>
  <c r="M18" i="23" s="1"/>
  <c r="L13" i="23"/>
  <c r="M13" i="23" s="1"/>
  <c r="L17" i="24"/>
  <c r="M17" i="24" s="1"/>
  <c r="L12" i="24"/>
  <c r="M12" i="24" s="1"/>
  <c r="L6" i="24"/>
  <c r="M6" i="24" s="1"/>
  <c r="L33" i="23"/>
  <c r="M33" i="23" s="1"/>
  <c r="L22" i="23"/>
  <c r="M22" i="23" s="1"/>
  <c r="L17" i="23"/>
  <c r="M17" i="23" s="1"/>
  <c r="L4" i="20"/>
  <c r="M4" i="20" s="1"/>
  <c r="L129" i="20"/>
  <c r="L87" i="20"/>
  <c r="M87" i="20" s="1"/>
  <c r="L71" i="20"/>
  <c r="L55" i="20"/>
  <c r="L17" i="20"/>
  <c r="L4" i="21"/>
  <c r="M4" i="21" s="1"/>
  <c r="L65" i="21"/>
  <c r="M65" i="21" s="1"/>
  <c r="L61" i="21"/>
  <c r="M61" i="21" s="1"/>
  <c r="L48" i="21"/>
  <c r="M48" i="21" s="1"/>
  <c r="L33" i="21"/>
  <c r="M33" i="21" s="1"/>
  <c r="L12" i="21"/>
  <c r="M12" i="21" s="1"/>
  <c r="L8" i="21"/>
  <c r="M8" i="21" s="1"/>
  <c r="L28" i="23"/>
  <c r="M28" i="23" s="1"/>
  <c r="L24" i="23"/>
  <c r="L5" i="24"/>
  <c r="M5" i="24" s="1"/>
  <c r="L128" i="20"/>
  <c r="M128" i="20" s="1"/>
  <c r="L123" i="20"/>
  <c r="M123" i="20" s="1"/>
  <c r="L74" i="20"/>
  <c r="L62" i="20"/>
  <c r="M62" i="20" s="1"/>
  <c r="L48" i="20"/>
  <c r="M48" i="20" s="1"/>
  <c r="L64" i="21"/>
  <c r="M64" i="21" s="1"/>
  <c r="L55" i="21"/>
  <c r="M55" i="21" s="1"/>
  <c r="L36" i="21"/>
  <c r="M36" i="21" s="1"/>
  <c r="L32" i="21"/>
  <c r="M32" i="21" s="1"/>
  <c r="L24" i="21"/>
  <c r="L11" i="21"/>
  <c r="L7" i="21"/>
  <c r="L16" i="24"/>
  <c r="M16" i="24" s="1"/>
  <c r="M24" i="21"/>
  <c r="M24" i="23"/>
  <c r="L126" i="20"/>
  <c r="M126" i="20" s="1"/>
  <c r="L122" i="20"/>
  <c r="L103" i="20"/>
  <c r="M103" i="20" s="1"/>
  <c r="L94" i="20"/>
  <c r="M94" i="20" s="1"/>
  <c r="L77" i="20"/>
  <c r="L65" i="20"/>
  <c r="L53" i="20"/>
  <c r="M53" i="20" s="1"/>
  <c r="L10" i="20"/>
  <c r="M10" i="20" s="1"/>
  <c r="L63" i="21"/>
  <c r="M63" i="21" s="1"/>
  <c r="L35" i="21"/>
  <c r="L10" i="21"/>
  <c r="M10" i="21" s="1"/>
  <c r="L6" i="21"/>
  <c r="M6" i="21" s="1"/>
  <c r="L4" i="23"/>
  <c r="M4" i="23" s="1"/>
  <c r="L7" i="23"/>
  <c r="M7" i="23" s="1"/>
  <c r="L11" i="24"/>
  <c r="M11" i="24" s="1"/>
  <c r="M9" i="21"/>
  <c r="L135" i="20"/>
  <c r="M135" i="20" s="1"/>
  <c r="L130" i="20"/>
  <c r="M130" i="20" s="1"/>
  <c r="L81" i="20"/>
  <c r="L64" i="20"/>
  <c r="M64" i="20" s="1"/>
  <c r="L45" i="20"/>
  <c r="L34" i="21"/>
  <c r="L26" i="21"/>
  <c r="M26" i="21" s="1"/>
  <c r="L13" i="21"/>
  <c r="M13" i="21" s="1"/>
  <c r="L5" i="23"/>
  <c r="M5" i="23" s="1"/>
  <c r="M503" i="69"/>
  <c r="M507" i="67"/>
  <c r="M514" i="67"/>
  <c r="L16" i="21"/>
  <c r="M16" i="21" s="1"/>
  <c r="L38" i="21"/>
  <c r="M38" i="21" s="1"/>
  <c r="L47" i="21"/>
  <c r="M47" i="21" s="1"/>
  <c r="L14" i="21"/>
  <c r="M14" i="21" s="1"/>
  <c r="L56" i="21"/>
  <c r="M56" i="21" s="1"/>
  <c r="L15" i="21"/>
  <c r="M15" i="21" s="1"/>
  <c r="L37" i="21"/>
  <c r="M37" i="21" s="1"/>
  <c r="L16" i="23"/>
  <c r="M16" i="23" s="1"/>
  <c r="L9" i="23"/>
  <c r="M9" i="23" s="1"/>
  <c r="L21" i="23"/>
  <c r="M21" i="23" s="1"/>
  <c r="L6" i="23"/>
  <c r="M6" i="23" s="1"/>
  <c r="L127" i="20"/>
  <c r="L112" i="20"/>
  <c r="M112" i="20" s="1"/>
  <c r="L108" i="20"/>
  <c r="M108" i="20" s="1"/>
  <c r="L93" i="20"/>
  <c r="M93" i="20" s="1"/>
  <c r="L57" i="20"/>
  <c r="L117" i="20"/>
  <c r="L111" i="20"/>
  <c r="M111" i="20" s="1"/>
  <c r="L92" i="20"/>
  <c r="M92" i="20" s="1"/>
  <c r="L110" i="20"/>
  <c r="M110" i="20" s="1"/>
  <c r="L91" i="20"/>
  <c r="L79" i="20"/>
  <c r="M79" i="20" s="1"/>
  <c r="L59" i="20"/>
  <c r="M59" i="20" s="1"/>
  <c r="L50" i="20"/>
  <c r="M50" i="20" s="1"/>
  <c r="L41" i="20"/>
  <c r="L109" i="20"/>
  <c r="M109" i="20" s="1"/>
  <c r="L19" i="20"/>
  <c r="M19" i="20" s="1"/>
  <c r="L27" i="20"/>
  <c r="L39" i="20"/>
  <c r="M39" i="20" s="1"/>
  <c r="L47" i="20"/>
  <c r="M47" i="20" s="1"/>
  <c r="L51" i="20"/>
  <c r="M51" i="20" s="1"/>
  <c r="L83" i="20"/>
  <c r="M83" i="20" s="1"/>
  <c r="L95" i="20"/>
  <c r="L99" i="20"/>
  <c r="M99" i="20" s="1"/>
  <c r="L107" i="20"/>
  <c r="M107" i="20" s="1"/>
  <c r="L131" i="20"/>
  <c r="L8" i="20"/>
  <c r="L12" i="20"/>
  <c r="M12" i="20" s="1"/>
  <c r="L20" i="20"/>
  <c r="M20" i="20" s="1"/>
  <c r="L24" i="20"/>
  <c r="L32" i="20"/>
  <c r="M32" i="20" s="1"/>
  <c r="L40" i="20"/>
  <c r="M40" i="20" s="1"/>
  <c r="L116" i="20"/>
  <c r="M116" i="20" s="1"/>
  <c r="L9" i="20"/>
  <c r="M9" i="20" s="1"/>
  <c r="L85" i="20"/>
  <c r="L89" i="20"/>
  <c r="M89" i="20" s="1"/>
  <c r="L97" i="20"/>
  <c r="M97" i="20" s="1"/>
  <c r="L101" i="20"/>
  <c r="L105" i="20"/>
  <c r="L121" i="20"/>
  <c r="M121" i="20" s="1"/>
  <c r="L6" i="20"/>
  <c r="M6" i="20" s="1"/>
  <c r="L22" i="20"/>
  <c r="M22" i="20" s="1"/>
  <c r="L26" i="20"/>
  <c r="M26" i="20" s="1"/>
  <c r="L30" i="20"/>
  <c r="M30" i="20" s="1"/>
  <c r="L86" i="20"/>
  <c r="M86" i="20" s="1"/>
  <c r="L102" i="20"/>
  <c r="M102" i="20" s="1"/>
  <c r="L114" i="20"/>
  <c r="M114" i="20" s="1"/>
  <c r="L20" i="21"/>
  <c r="M20" i="21" s="1"/>
  <c r="L40" i="21"/>
  <c r="M40" i="21" s="1"/>
  <c r="L44" i="21"/>
  <c r="M44" i="21" s="1"/>
  <c r="L60" i="21"/>
  <c r="M60" i="21" s="1"/>
  <c r="L68" i="21"/>
  <c r="M68" i="21" s="1"/>
  <c r="L17" i="21"/>
  <c r="M17" i="21" s="1"/>
  <c r="L21" i="21"/>
  <c r="M21" i="21" s="1"/>
  <c r="L41" i="21"/>
  <c r="M41" i="21" s="1"/>
  <c r="L45" i="21"/>
  <c r="M45" i="21" s="1"/>
  <c r="L57" i="21"/>
  <c r="M57" i="21" s="1"/>
  <c r="L69" i="21"/>
  <c r="M69" i="21" s="1"/>
  <c r="L18" i="21"/>
  <c r="M18" i="21" s="1"/>
  <c r="L22" i="21"/>
  <c r="M22" i="21" s="1"/>
  <c r="L42" i="21"/>
  <c r="M42" i="21" s="1"/>
  <c r="L46" i="21"/>
  <c r="M46" i="21" s="1"/>
  <c r="L58" i="21"/>
  <c r="M58" i="21" s="1"/>
  <c r="L66" i="21"/>
  <c r="M66" i="21" s="1"/>
  <c r="L70" i="21"/>
  <c r="M70" i="21" s="1"/>
  <c r="L19" i="21"/>
  <c r="M19" i="21" s="1"/>
  <c r="L39" i="21"/>
  <c r="L43" i="21"/>
  <c r="L59" i="21"/>
  <c r="M59" i="21" s="1"/>
  <c r="L67" i="21"/>
  <c r="E37" i="14"/>
  <c r="H533" i="27"/>
  <c r="I533" i="27"/>
  <c r="G500" i="27"/>
  <c r="H500" i="27"/>
  <c r="J500" i="27"/>
  <c r="I500" i="27"/>
  <c r="C520" i="27"/>
  <c r="L4" i="27"/>
  <c r="M4" i="27" s="1"/>
  <c r="G509" i="27"/>
  <c r="J509" i="27"/>
  <c r="C529" i="27"/>
  <c r="F509" i="27"/>
  <c r="H509" i="27"/>
  <c r="I509" i="27"/>
  <c r="J501" i="27"/>
  <c r="I501" i="27"/>
  <c r="C521" i="27"/>
  <c r="G501" i="27"/>
  <c r="F501" i="27"/>
  <c r="H501" i="27"/>
  <c r="G504" i="27"/>
  <c r="C524" i="27"/>
  <c r="H504" i="27"/>
  <c r="F504" i="27"/>
  <c r="J504" i="27"/>
  <c r="I504" i="27"/>
  <c r="F503" i="27"/>
  <c r="J503" i="27"/>
  <c r="G503" i="27"/>
  <c r="I503" i="27"/>
  <c r="C523" i="27"/>
  <c r="H503" i="27"/>
  <c r="G533" i="27"/>
  <c r="D2" i="27"/>
  <c r="L5" i="27"/>
  <c r="M5" i="27" s="1"/>
  <c r="F500" i="27"/>
  <c r="C507" i="27"/>
  <c r="M76" i="5"/>
  <c r="M16" i="5"/>
  <c r="M56" i="5"/>
  <c r="M88" i="5"/>
  <c r="M84" i="5"/>
  <c r="M80" i="5"/>
  <c r="M68" i="5"/>
  <c r="M52" i="5"/>
  <c r="I512" i="20"/>
  <c r="J512" i="20"/>
  <c r="C532" i="20"/>
  <c r="H512" i="20"/>
  <c r="H512" i="24"/>
  <c r="C532" i="24"/>
  <c r="I512" i="24"/>
  <c r="J512" i="24"/>
  <c r="I514" i="23"/>
  <c r="C534" i="23"/>
  <c r="J514" i="23"/>
  <c r="H514" i="23"/>
  <c r="C534" i="22"/>
  <c r="I514" i="22"/>
  <c r="J514" i="22"/>
  <c r="H514" i="22"/>
  <c r="C533" i="21"/>
  <c r="H513" i="21"/>
  <c r="I513" i="21"/>
  <c r="J513" i="21"/>
  <c r="G534" i="27"/>
  <c r="I534" i="27"/>
  <c r="J534" i="27"/>
  <c r="F534" i="27"/>
  <c r="M291" i="23"/>
  <c r="M379" i="23"/>
  <c r="M139" i="24"/>
  <c r="M143" i="24"/>
  <c r="M147" i="24"/>
  <c r="M187" i="23"/>
  <c r="M355" i="23"/>
  <c r="M443" i="23"/>
  <c r="M267" i="24"/>
  <c r="M271" i="24"/>
  <c r="M275" i="24"/>
  <c r="M163" i="23"/>
  <c r="M251" i="23"/>
  <c r="M419" i="23"/>
  <c r="M395" i="24"/>
  <c r="M399" i="24"/>
  <c r="M403" i="24"/>
  <c r="M171" i="23"/>
  <c r="M211" i="23"/>
  <c r="M235" i="23"/>
  <c r="M275" i="23"/>
  <c r="M299" i="23"/>
  <c r="M339" i="23"/>
  <c r="M363" i="23"/>
  <c r="M403" i="23"/>
  <c r="M427" i="23"/>
  <c r="M495" i="23"/>
  <c r="M107" i="24"/>
  <c r="M111" i="24"/>
  <c r="M115" i="24"/>
  <c r="M235" i="24"/>
  <c r="M239" i="24"/>
  <c r="M243" i="24"/>
  <c r="M363" i="24"/>
  <c r="M367" i="24"/>
  <c r="M371" i="24"/>
  <c r="M39" i="23"/>
  <c r="M43" i="23"/>
  <c r="M47" i="23"/>
  <c r="M51" i="23"/>
  <c r="M55" i="23"/>
  <c r="M59" i="23"/>
  <c r="M63" i="23"/>
  <c r="M67" i="23"/>
  <c r="M71" i="23"/>
  <c r="M75" i="23"/>
  <c r="M79" i="23"/>
  <c r="M83" i="23"/>
  <c r="M87" i="23"/>
  <c r="M91" i="23"/>
  <c r="M95" i="23"/>
  <c r="M99" i="23"/>
  <c r="M103" i="23"/>
  <c r="M107" i="23"/>
  <c r="M111" i="23"/>
  <c r="M115" i="23"/>
  <c r="M119" i="23"/>
  <c r="M123" i="23"/>
  <c r="M127" i="23"/>
  <c r="M131" i="23"/>
  <c r="M135" i="23"/>
  <c r="M139" i="23"/>
  <c r="M143" i="23"/>
  <c r="M147" i="23"/>
  <c r="M151" i="23"/>
  <c r="M155" i="23"/>
  <c r="M195" i="23"/>
  <c r="M219" i="23"/>
  <c r="M259" i="23"/>
  <c r="M283" i="23"/>
  <c r="M323" i="23"/>
  <c r="M347" i="23"/>
  <c r="M387" i="23"/>
  <c r="M411" i="23"/>
  <c r="M475" i="23"/>
  <c r="M75" i="24"/>
  <c r="M79" i="24"/>
  <c r="M83" i="24"/>
  <c r="M203" i="24"/>
  <c r="M207" i="24"/>
  <c r="M211" i="24"/>
  <c r="M331" i="24"/>
  <c r="M335" i="24"/>
  <c r="M339" i="24"/>
  <c r="M50" i="21"/>
  <c r="M54" i="21"/>
  <c r="M179" i="23"/>
  <c r="M203" i="23"/>
  <c r="M243" i="23"/>
  <c r="M267" i="23"/>
  <c r="M307" i="23"/>
  <c r="M331" i="23"/>
  <c r="M371" i="23"/>
  <c r="M395" i="23"/>
  <c r="M459" i="23"/>
  <c r="M43" i="24"/>
  <c r="M47" i="24"/>
  <c r="M51" i="24"/>
  <c r="M171" i="24"/>
  <c r="M175" i="24"/>
  <c r="M179" i="24"/>
  <c r="M299" i="24"/>
  <c r="M303" i="24"/>
  <c r="M307" i="24"/>
  <c r="M427" i="24"/>
  <c r="M431" i="24"/>
  <c r="M435" i="24"/>
  <c r="M438" i="20"/>
  <c r="M374" i="20"/>
  <c r="M310" i="20"/>
  <c r="M214" i="20"/>
  <c r="M210" i="20"/>
  <c r="M435" i="23"/>
  <c r="M451" i="23"/>
  <c r="M467" i="23"/>
  <c r="M483" i="23"/>
  <c r="M27" i="24"/>
  <c r="M31" i="24"/>
  <c r="M35" i="24"/>
  <c r="M59" i="24"/>
  <c r="M63" i="24"/>
  <c r="M67" i="24"/>
  <c r="M91" i="24"/>
  <c r="M95" i="24"/>
  <c r="M99" i="24"/>
  <c r="M123" i="24"/>
  <c r="M127" i="24"/>
  <c r="M131" i="24"/>
  <c r="M155" i="24"/>
  <c r="M159" i="24"/>
  <c r="M163" i="24"/>
  <c r="M187" i="24"/>
  <c r="M191" i="24"/>
  <c r="M195" i="24"/>
  <c r="M219" i="24"/>
  <c r="M223" i="24"/>
  <c r="M227" i="24"/>
  <c r="M251" i="24"/>
  <c r="M255" i="24"/>
  <c r="M259" i="24"/>
  <c r="M283" i="24"/>
  <c r="M287" i="24"/>
  <c r="M291" i="24"/>
  <c r="M315" i="24"/>
  <c r="M319" i="24"/>
  <c r="M323" i="24"/>
  <c r="M347" i="24"/>
  <c r="M351" i="24"/>
  <c r="M355" i="24"/>
  <c r="M379" i="24"/>
  <c r="M383" i="24"/>
  <c r="M387" i="24"/>
  <c r="M411" i="24"/>
  <c r="M415" i="24"/>
  <c r="M419" i="24"/>
  <c r="M443" i="24"/>
  <c r="M447" i="24"/>
  <c r="M451" i="24"/>
  <c r="M155" i="27"/>
  <c r="M159" i="27"/>
  <c r="M163" i="27"/>
  <c r="M167" i="27"/>
  <c r="M171" i="27"/>
  <c r="M175" i="27"/>
  <c r="M179" i="27"/>
  <c r="M183" i="27"/>
  <c r="M187" i="27"/>
  <c r="M191" i="27"/>
  <c r="M195" i="27"/>
  <c r="M199" i="27"/>
  <c r="M203" i="27"/>
  <c r="M207" i="27"/>
  <c r="M211" i="27"/>
  <c r="M215" i="27"/>
  <c r="M219" i="27"/>
  <c r="M223" i="27"/>
  <c r="M227" i="27"/>
  <c r="M231" i="27"/>
  <c r="M235" i="27"/>
  <c r="M239" i="27"/>
  <c r="M243" i="27"/>
  <c r="M247" i="27"/>
  <c r="M251" i="27"/>
  <c r="M255" i="27"/>
  <c r="M259" i="27"/>
  <c r="M34" i="21"/>
  <c r="M35" i="23"/>
  <c r="M455" i="24"/>
  <c r="M459" i="24"/>
  <c r="M463" i="24"/>
  <c r="M467" i="24"/>
  <c r="M471" i="24"/>
  <c r="M475" i="24"/>
  <c r="M479" i="24"/>
  <c r="M483" i="24"/>
  <c r="M487" i="24"/>
  <c r="M495" i="24"/>
  <c r="M470" i="20"/>
  <c r="M406" i="20"/>
  <c r="M342" i="20"/>
  <c r="M278" i="20"/>
  <c r="M274" i="20"/>
  <c r="M466" i="20"/>
  <c r="M434" i="20"/>
  <c r="M402" i="20"/>
  <c r="M370" i="20"/>
  <c r="M338" i="20"/>
  <c r="M306" i="20"/>
  <c r="M262" i="20"/>
  <c r="M258" i="20"/>
  <c r="M198" i="20"/>
  <c r="M194" i="20"/>
  <c r="M122" i="20"/>
  <c r="M486" i="20"/>
  <c r="M454" i="20"/>
  <c r="M422" i="20"/>
  <c r="M390" i="20"/>
  <c r="M358" i="20"/>
  <c r="M326" i="20"/>
  <c r="M294" i="20"/>
  <c r="M246" i="20"/>
  <c r="M242" i="20"/>
  <c r="M182" i="20"/>
  <c r="M178" i="20"/>
  <c r="M263" i="27"/>
  <c r="M267" i="27"/>
  <c r="M271" i="27"/>
  <c r="M275" i="27"/>
  <c r="M279" i="27"/>
  <c r="M283" i="27"/>
  <c r="M287" i="27"/>
  <c r="M291" i="27"/>
  <c r="M295" i="27"/>
  <c r="M299" i="27"/>
  <c r="M303" i="27"/>
  <c r="M307" i="27"/>
  <c r="M311" i="27"/>
  <c r="M315" i="27"/>
  <c r="M319" i="27"/>
  <c r="M323" i="27"/>
  <c r="M327" i="27"/>
  <c r="M331" i="27"/>
  <c r="M335" i="27"/>
  <c r="M339" i="27"/>
  <c r="M343" i="27"/>
  <c r="M347" i="27"/>
  <c r="M351" i="27"/>
  <c r="M355" i="27"/>
  <c r="M359" i="27"/>
  <c r="M363" i="27"/>
  <c r="M367" i="27"/>
  <c r="M371" i="27"/>
  <c r="M375" i="27"/>
  <c r="M379" i="27"/>
  <c r="M383" i="27"/>
  <c r="M387" i="27"/>
  <c r="M391" i="27"/>
  <c r="M395" i="27"/>
  <c r="M399" i="27"/>
  <c r="M403" i="27"/>
  <c r="M407" i="27"/>
  <c r="M411" i="27"/>
  <c r="M415" i="27"/>
  <c r="M419" i="27"/>
  <c r="M423" i="27"/>
  <c r="M427" i="27"/>
  <c r="M431" i="27"/>
  <c r="M435" i="27"/>
  <c r="M439" i="27"/>
  <c r="M443" i="27"/>
  <c r="M447" i="27"/>
  <c r="M451" i="27"/>
  <c r="M455" i="27"/>
  <c r="M459" i="27"/>
  <c r="M463" i="27"/>
  <c r="M467" i="27"/>
  <c r="M471" i="27"/>
  <c r="M475" i="27"/>
  <c r="M479" i="27"/>
  <c r="M483" i="27"/>
  <c r="M487" i="27"/>
  <c r="M495" i="27"/>
  <c r="M482" i="20"/>
  <c r="M450" i="20"/>
  <c r="M418" i="20"/>
  <c r="M386" i="20"/>
  <c r="M354" i="20"/>
  <c r="M322" i="20"/>
  <c r="M290" i="20"/>
  <c r="M230" i="20"/>
  <c r="M226" i="20"/>
  <c r="M166" i="20"/>
  <c r="M162" i="20"/>
  <c r="M150" i="20"/>
  <c r="M146" i="20"/>
  <c r="M118" i="20"/>
  <c r="H534" i="27"/>
  <c r="K532" i="33"/>
  <c r="K532" i="37"/>
  <c r="K533" i="41"/>
  <c r="K534" i="41"/>
  <c r="F512" i="94"/>
  <c r="G512" i="94"/>
  <c r="J512" i="94"/>
  <c r="C532" i="94"/>
  <c r="I512" i="94"/>
  <c r="H512" i="94"/>
  <c r="K512" i="94" s="1"/>
  <c r="F512" i="88"/>
  <c r="G512" i="88"/>
  <c r="C532" i="88"/>
  <c r="J512" i="88"/>
  <c r="I512" i="88"/>
  <c r="H512" i="88"/>
  <c r="F514" i="84"/>
  <c r="G514" i="84"/>
  <c r="C534" i="84"/>
  <c r="J514" i="84"/>
  <c r="I514" i="84"/>
  <c r="H514" i="84"/>
  <c r="G513" i="69"/>
  <c r="C533" i="69"/>
  <c r="H513" i="69"/>
  <c r="I513" i="69"/>
  <c r="J513" i="69"/>
  <c r="H512" i="65"/>
  <c r="I512" i="65"/>
  <c r="C532" i="65"/>
  <c r="J512" i="65"/>
  <c r="G513" i="61"/>
  <c r="I513" i="61"/>
  <c r="J513" i="61"/>
  <c r="C533" i="61"/>
  <c r="H513" i="61"/>
  <c r="I513" i="53"/>
  <c r="C533" i="53"/>
  <c r="J513" i="53"/>
  <c r="H513" i="53"/>
  <c r="F514" i="47"/>
  <c r="G514" i="47"/>
  <c r="H514" i="47"/>
  <c r="I514" i="47"/>
  <c r="C534" i="47"/>
  <c r="J514" i="47"/>
  <c r="H513" i="31"/>
  <c r="G513" i="31"/>
  <c r="F513" i="31"/>
  <c r="I513" i="31"/>
  <c r="C533" i="31"/>
  <c r="J513" i="31"/>
  <c r="G512" i="27"/>
  <c r="H512" i="27"/>
  <c r="C532" i="27"/>
  <c r="I512" i="27"/>
  <c r="J512" i="27"/>
  <c r="F512" i="27"/>
  <c r="G512" i="25"/>
  <c r="J512" i="25"/>
  <c r="C532" i="25"/>
  <c r="H512" i="25"/>
  <c r="I512" i="25"/>
  <c r="J514" i="20"/>
  <c r="G514" i="20"/>
  <c r="F514" i="20"/>
  <c r="C534" i="20"/>
  <c r="H514" i="20"/>
  <c r="I514" i="20"/>
  <c r="I512" i="86"/>
  <c r="H512" i="86"/>
  <c r="C532" i="86"/>
  <c r="J512" i="86"/>
  <c r="H513" i="80"/>
  <c r="J513" i="80"/>
  <c r="I513" i="80"/>
  <c r="C533" i="80"/>
  <c r="G513" i="51"/>
  <c r="I513" i="51"/>
  <c r="J513" i="51"/>
  <c r="F513" i="51"/>
  <c r="C533" i="51"/>
  <c r="H513" i="51"/>
  <c r="F512" i="45"/>
  <c r="G512" i="45"/>
  <c r="I512" i="45"/>
  <c r="J512" i="45"/>
  <c r="C532" i="45"/>
  <c r="H512" i="45"/>
  <c r="G512" i="21"/>
  <c r="I512" i="21"/>
  <c r="J512" i="21"/>
  <c r="I514" i="94"/>
  <c r="H514" i="94"/>
  <c r="C534" i="94"/>
  <c r="J514" i="94"/>
  <c r="F513" i="92"/>
  <c r="G513" i="92"/>
  <c r="C533" i="92"/>
  <c r="J513" i="92"/>
  <c r="H513" i="92"/>
  <c r="I513" i="92"/>
  <c r="F512" i="51"/>
  <c r="C532" i="51"/>
  <c r="H512" i="51"/>
  <c r="G512" i="51"/>
  <c r="I512" i="51"/>
  <c r="J512" i="51"/>
  <c r="F512" i="41"/>
  <c r="I512" i="41"/>
  <c r="C532" i="41"/>
  <c r="J512" i="41"/>
  <c r="H512" i="41"/>
  <c r="G512" i="39"/>
  <c r="J512" i="39"/>
  <c r="C532" i="39"/>
  <c r="H512" i="39"/>
  <c r="I512" i="39"/>
  <c r="C532" i="35"/>
  <c r="H512" i="35"/>
  <c r="I512" i="35"/>
  <c r="J512" i="35"/>
  <c r="G512" i="96"/>
  <c r="H512" i="96"/>
  <c r="F512" i="96"/>
  <c r="K512" i="96" s="1"/>
  <c r="I512" i="96"/>
  <c r="J512" i="96"/>
  <c r="C532" i="96"/>
  <c r="G514" i="86"/>
  <c r="H514" i="86"/>
  <c r="J514" i="86"/>
  <c r="C534" i="86"/>
  <c r="I514" i="86"/>
  <c r="F513" i="67"/>
  <c r="G513" i="67"/>
  <c r="H513" i="67"/>
  <c r="I513" i="67"/>
  <c r="J513" i="67"/>
  <c r="C533" i="67"/>
  <c r="G512" i="47"/>
  <c r="I512" i="47"/>
  <c r="J512" i="47"/>
  <c r="C532" i="47"/>
  <c r="H512" i="47"/>
  <c r="H514" i="39"/>
  <c r="G514" i="39"/>
  <c r="F514" i="39"/>
  <c r="C534" i="39"/>
  <c r="I514" i="39"/>
  <c r="J514" i="39"/>
  <c r="F512" i="29"/>
  <c r="G512" i="29"/>
  <c r="I512" i="29"/>
  <c r="C532" i="29"/>
  <c r="J512" i="29"/>
  <c r="H512" i="29"/>
  <c r="K534" i="92"/>
  <c r="G513" i="5"/>
  <c r="G514" i="80"/>
  <c r="G513" i="57"/>
  <c r="K513" i="57" s="1"/>
  <c r="G513" i="45"/>
  <c r="K513" i="45" s="1"/>
  <c r="G513" i="41"/>
  <c r="K513" i="41" s="1"/>
  <c r="F512" i="33"/>
  <c r="K512" i="33" s="1"/>
  <c r="G512" i="23"/>
  <c r="K512" i="23" s="1"/>
  <c r="K532" i="63"/>
  <c r="H532" i="80"/>
  <c r="K532" i="80" s="1"/>
  <c r="G534" i="80"/>
  <c r="I533" i="84"/>
  <c r="G534" i="88"/>
  <c r="K534" i="88" s="1"/>
  <c r="K533" i="90"/>
  <c r="J533" i="96"/>
  <c r="K514" i="80"/>
  <c r="I534" i="98"/>
  <c r="M503" i="45"/>
  <c r="M512" i="47"/>
  <c r="M513" i="69"/>
  <c r="H533" i="84"/>
  <c r="F534" i="88"/>
  <c r="G533" i="96"/>
  <c r="K533" i="96" s="1"/>
  <c r="G534" i="98"/>
  <c r="K534" i="98" s="1"/>
  <c r="G512" i="59"/>
  <c r="K512" i="59" s="1"/>
  <c r="F512" i="55"/>
  <c r="K512" i="55" s="1"/>
  <c r="M511" i="69"/>
  <c r="M508" i="69"/>
  <c r="M36" i="20"/>
  <c r="M44" i="5"/>
  <c r="M501" i="69"/>
  <c r="M98" i="20"/>
  <c r="M78" i="20"/>
  <c r="M74" i="20"/>
  <c r="M510" i="69"/>
  <c r="M514" i="69"/>
  <c r="M28" i="20"/>
  <c r="M24" i="20"/>
  <c r="M64" i="5"/>
  <c r="M48" i="5"/>
  <c r="M8" i="20"/>
  <c r="M485" i="5"/>
  <c r="G531" i="82"/>
  <c r="K531" i="82" s="1"/>
  <c r="G531" i="80"/>
  <c r="G531" i="86"/>
  <c r="H531" i="86"/>
  <c r="I531" i="96"/>
  <c r="H531" i="96"/>
  <c r="G531" i="96"/>
  <c r="C531" i="88"/>
  <c r="I511" i="88"/>
  <c r="G511" i="41"/>
  <c r="F511" i="41"/>
  <c r="K511" i="41" s="1"/>
  <c r="F511" i="37"/>
  <c r="G511" i="37"/>
  <c r="F511" i="33"/>
  <c r="K511" i="33" s="1"/>
  <c r="I531" i="80"/>
  <c r="K531" i="80" s="1"/>
  <c r="F531" i="80"/>
  <c r="F511" i="80"/>
  <c r="G511" i="80"/>
  <c r="C511" i="27"/>
  <c r="G511" i="27" s="1"/>
  <c r="K531" i="96"/>
  <c r="I531" i="86"/>
  <c r="J531" i="86"/>
  <c r="G511" i="98"/>
  <c r="F511" i="98"/>
  <c r="I511" i="98"/>
  <c r="J511" i="98"/>
  <c r="K531" i="31"/>
  <c r="K531" i="33"/>
  <c r="K531" i="39"/>
  <c r="H531" i="82"/>
  <c r="G531" i="94"/>
  <c r="K531" i="94" s="1"/>
  <c r="J531" i="94"/>
  <c r="C531" i="90"/>
  <c r="I511" i="90"/>
  <c r="F511" i="90"/>
  <c r="G511" i="71"/>
  <c r="F511" i="71"/>
  <c r="F511" i="49"/>
  <c r="K511" i="49" s="1"/>
  <c r="F511" i="43"/>
  <c r="G511" i="43"/>
  <c r="F511" i="84"/>
  <c r="K511" i="84" s="1"/>
  <c r="G511" i="69"/>
  <c r="K511" i="69" s="1"/>
  <c r="K533" i="59"/>
  <c r="K534" i="63"/>
  <c r="K534" i="80"/>
  <c r="K531" i="84"/>
  <c r="K530" i="29"/>
  <c r="K533" i="33"/>
  <c r="K533" i="45"/>
  <c r="K511" i="80"/>
  <c r="K531" i="86"/>
  <c r="H531" i="98"/>
  <c r="I531" i="98"/>
  <c r="K530" i="25"/>
  <c r="K531" i="25"/>
  <c r="K533" i="22"/>
  <c r="K530" i="53"/>
  <c r="K531" i="67"/>
  <c r="K533" i="88"/>
  <c r="K533" i="98"/>
  <c r="K532" i="84"/>
  <c r="K533" i="86"/>
  <c r="K512" i="80"/>
  <c r="K534" i="82"/>
  <c r="K530" i="88"/>
  <c r="K532" i="92"/>
  <c r="G531" i="98"/>
  <c r="K531" i="98" s="1"/>
  <c r="J530" i="98"/>
  <c r="F530" i="98"/>
  <c r="G530" i="98"/>
  <c r="F511" i="20"/>
  <c r="G511" i="20"/>
  <c r="G512" i="98"/>
  <c r="J512" i="98"/>
  <c r="G510" i="98"/>
  <c r="K510" i="98" s="1"/>
  <c r="F510" i="98"/>
  <c r="F513" i="96"/>
  <c r="K513" i="96" s="1"/>
  <c r="G512" i="92"/>
  <c r="F512" i="92"/>
  <c r="G510" i="92"/>
  <c r="K510" i="92" s="1"/>
  <c r="I510" i="92"/>
  <c r="F512" i="90"/>
  <c r="G512" i="90"/>
  <c r="G514" i="69"/>
  <c r="F514" i="69"/>
  <c r="F514" i="67"/>
  <c r="K514" i="67" s="1"/>
  <c r="F514" i="65"/>
  <c r="G514" i="65"/>
  <c r="G514" i="61"/>
  <c r="F514" i="61"/>
  <c r="K514" i="61" s="1"/>
  <c r="F513" i="53"/>
  <c r="G513" i="53"/>
  <c r="G514" i="49"/>
  <c r="F514" i="49"/>
  <c r="K514" i="49" s="1"/>
  <c r="F513" i="47"/>
  <c r="G513" i="47"/>
  <c r="G514" i="37"/>
  <c r="F514" i="37"/>
  <c r="K514" i="37" s="1"/>
  <c r="F514" i="35"/>
  <c r="G514" i="35"/>
  <c r="G513" i="29"/>
  <c r="F513" i="29"/>
  <c r="F513" i="22"/>
  <c r="G513" i="22"/>
  <c r="F510" i="5"/>
  <c r="I510" i="5"/>
  <c r="K510" i="5" s="1"/>
  <c r="G510" i="5"/>
  <c r="J510" i="5"/>
  <c r="G512" i="86"/>
  <c r="F512" i="86"/>
  <c r="G514" i="82"/>
  <c r="F514" i="82"/>
  <c r="K514" i="82" s="1"/>
  <c r="K510" i="80"/>
  <c r="G511" i="45"/>
  <c r="F511" i="45"/>
  <c r="G513" i="90"/>
  <c r="F513" i="90"/>
  <c r="G513" i="80"/>
  <c r="F513" i="80"/>
  <c r="F512" i="71"/>
  <c r="G512" i="71"/>
  <c r="F511" i="61"/>
  <c r="G511" i="61"/>
  <c r="G511" i="55"/>
  <c r="F511" i="55"/>
  <c r="K511" i="55" s="1"/>
  <c r="G514" i="51"/>
  <c r="F514" i="51"/>
  <c r="G510" i="51"/>
  <c r="F510" i="51"/>
  <c r="F512" i="49"/>
  <c r="G512" i="49"/>
  <c r="G510" i="43"/>
  <c r="F510" i="43"/>
  <c r="K510" i="43" s="1"/>
  <c r="F511" i="25"/>
  <c r="G511" i="25"/>
  <c r="G511" i="94"/>
  <c r="F511" i="94"/>
  <c r="H511" i="94"/>
  <c r="G510" i="90"/>
  <c r="J510" i="90"/>
  <c r="G513" i="88"/>
  <c r="F513" i="88"/>
  <c r="G511" i="88"/>
  <c r="F511" i="88"/>
  <c r="K511" i="88" s="1"/>
  <c r="F511" i="86"/>
  <c r="G511" i="86"/>
  <c r="F513" i="82"/>
  <c r="G513" i="82"/>
  <c r="G512" i="63"/>
  <c r="F512" i="63"/>
  <c r="F514" i="59"/>
  <c r="G514" i="59"/>
  <c r="G511" i="59"/>
  <c r="F511" i="59"/>
  <c r="G513" i="23"/>
  <c r="F513" i="23"/>
  <c r="K510" i="84"/>
  <c r="F511" i="39"/>
  <c r="K511" i="39" s="1"/>
  <c r="F512" i="25"/>
  <c r="M30" i="23"/>
  <c r="F510" i="37"/>
  <c r="K510" i="37" s="1"/>
  <c r="CT8" i="1"/>
  <c r="M13" i="24"/>
  <c r="F513" i="61"/>
  <c r="K513" i="61" s="1"/>
  <c r="G512" i="41"/>
  <c r="K512" i="41" s="1"/>
  <c r="F513" i="27"/>
  <c r="K513" i="27" s="1"/>
  <c r="CT13" i="1"/>
  <c r="K534" i="29"/>
  <c r="K522" i="29"/>
  <c r="K527" i="29"/>
  <c r="I533" i="29"/>
  <c r="H513" i="29"/>
  <c r="F533" i="29"/>
  <c r="K531" i="29"/>
  <c r="J513" i="29"/>
  <c r="J515" i="29" s="1"/>
  <c r="F514" i="29"/>
  <c r="K514" i="29" s="1"/>
  <c r="K504" i="27"/>
  <c r="K500" i="27"/>
  <c r="K517" i="27"/>
  <c r="K533" i="27"/>
  <c r="K525" i="27"/>
  <c r="K525" i="25"/>
  <c r="K524" i="25"/>
  <c r="J534" i="25"/>
  <c r="J514" i="25"/>
  <c r="G534" i="25"/>
  <c r="K533" i="25"/>
  <c r="I514" i="25"/>
  <c r="F534" i="25"/>
  <c r="F513" i="25"/>
  <c r="K513" i="25" s="1"/>
  <c r="F511" i="24"/>
  <c r="C531" i="24"/>
  <c r="H511" i="24"/>
  <c r="G511" i="24"/>
  <c r="I511" i="24"/>
  <c r="J511" i="24"/>
  <c r="F507" i="24"/>
  <c r="H507" i="24"/>
  <c r="I507" i="24"/>
  <c r="G507" i="24"/>
  <c r="C527" i="24"/>
  <c r="J507" i="24"/>
  <c r="G509" i="24"/>
  <c r="I509" i="24"/>
  <c r="C529" i="24"/>
  <c r="J509" i="24"/>
  <c r="H509" i="24"/>
  <c r="J502" i="24"/>
  <c r="C522" i="24"/>
  <c r="I502" i="24"/>
  <c r="H502" i="24"/>
  <c r="F501" i="24"/>
  <c r="G503" i="24"/>
  <c r="K530" i="24"/>
  <c r="K517" i="24"/>
  <c r="K501" i="24"/>
  <c r="K503" i="24"/>
  <c r="K523" i="24"/>
  <c r="F513" i="24"/>
  <c r="K513" i="24" s="1"/>
  <c r="K524" i="24"/>
  <c r="K533" i="24"/>
  <c r="K534" i="24"/>
  <c r="K521" i="24"/>
  <c r="K525" i="24"/>
  <c r="K517" i="23"/>
  <c r="K520" i="23"/>
  <c r="K523" i="23"/>
  <c r="K531" i="23"/>
  <c r="F534" i="23"/>
  <c r="I534" i="23"/>
  <c r="G532" i="23"/>
  <c r="J534" i="23"/>
  <c r="I533" i="23"/>
  <c r="K533" i="23" s="1"/>
  <c r="F532" i="23"/>
  <c r="K525" i="23"/>
  <c r="K527" i="23"/>
  <c r="K526" i="23"/>
  <c r="K522" i="23"/>
  <c r="K528" i="23"/>
  <c r="H532" i="22"/>
  <c r="G532" i="22"/>
  <c r="F532" i="22"/>
  <c r="K531" i="22"/>
  <c r="K523" i="22"/>
  <c r="K520" i="22"/>
  <c r="K529" i="22"/>
  <c r="K527" i="22"/>
  <c r="K521" i="22"/>
  <c r="J531" i="21"/>
  <c r="H512" i="21"/>
  <c r="C532" i="21"/>
  <c r="M27" i="21"/>
  <c r="M31" i="21"/>
  <c r="M35" i="21"/>
  <c r="M39" i="21"/>
  <c r="M43" i="21"/>
  <c r="M71" i="21"/>
  <c r="I531" i="21"/>
  <c r="M67" i="21"/>
  <c r="M155" i="21"/>
  <c r="M163" i="21"/>
  <c r="M171" i="21"/>
  <c r="M179" i="21"/>
  <c r="M187" i="21"/>
  <c r="M195" i="21"/>
  <c r="M203" i="21"/>
  <c r="M211" i="21"/>
  <c r="M219" i="21"/>
  <c r="M227" i="21"/>
  <c r="M235" i="21"/>
  <c r="M243" i="21"/>
  <c r="M251" i="21"/>
  <c r="M259" i="21"/>
  <c r="M267" i="21"/>
  <c r="M275" i="21"/>
  <c r="M283" i="21"/>
  <c r="M291" i="21"/>
  <c r="M299" i="21"/>
  <c r="M307" i="21"/>
  <c r="M315" i="21"/>
  <c r="M323" i="21"/>
  <c r="M331" i="21"/>
  <c r="M339" i="21"/>
  <c r="M347" i="21"/>
  <c r="M355" i="21"/>
  <c r="M363" i="21"/>
  <c r="M371" i="21"/>
  <c r="M379" i="21"/>
  <c r="M387" i="21"/>
  <c r="M395" i="21"/>
  <c r="M403" i="21"/>
  <c r="M411" i="21"/>
  <c r="M419" i="21"/>
  <c r="M427" i="21"/>
  <c r="M435" i="21"/>
  <c r="M443" i="21"/>
  <c r="M451" i="21"/>
  <c r="M459" i="21"/>
  <c r="M467" i="21"/>
  <c r="M475" i="21"/>
  <c r="M483" i="21"/>
  <c r="M495" i="21"/>
  <c r="M7" i="21"/>
  <c r="I514" i="21"/>
  <c r="C534" i="21"/>
  <c r="G511" i="21"/>
  <c r="K511" i="21" s="1"/>
  <c r="M11" i="21"/>
  <c r="M51" i="21"/>
  <c r="M491" i="21"/>
  <c r="F512" i="21"/>
  <c r="K502" i="21"/>
  <c r="K522" i="21"/>
  <c r="K517" i="21"/>
  <c r="K520" i="21"/>
  <c r="K525" i="21"/>
  <c r="K521" i="21"/>
  <c r="K527" i="21"/>
  <c r="K523" i="21"/>
  <c r="G531" i="20"/>
  <c r="J531" i="20"/>
  <c r="M95" i="20"/>
  <c r="M91" i="20"/>
  <c r="M63" i="20"/>
  <c r="M27" i="20"/>
  <c r="M23" i="20"/>
  <c r="I531" i="20"/>
  <c r="M287" i="20"/>
  <c r="M267" i="20"/>
  <c r="M255" i="20"/>
  <c r="M235" i="20"/>
  <c r="M223" i="20"/>
  <c r="M203" i="20"/>
  <c r="M191" i="20"/>
  <c r="M171" i="20"/>
  <c r="M159" i="20"/>
  <c r="M139" i="20"/>
  <c r="M71" i="20"/>
  <c r="M283" i="20"/>
  <c r="M271" i="20"/>
  <c r="M251" i="20"/>
  <c r="M239" i="20"/>
  <c r="M219" i="20"/>
  <c r="M207" i="20"/>
  <c r="M187" i="20"/>
  <c r="M175" i="20"/>
  <c r="M155" i="20"/>
  <c r="M143" i="20"/>
  <c r="M131" i="20"/>
  <c r="M127" i="20"/>
  <c r="M67" i="20"/>
  <c r="M55" i="20"/>
  <c r="M11" i="20"/>
  <c r="M7" i="20"/>
  <c r="F534" i="20"/>
  <c r="H533" i="20"/>
  <c r="G533" i="20"/>
  <c r="J533" i="20"/>
  <c r="M137" i="20"/>
  <c r="M141" i="20"/>
  <c r="M145" i="20"/>
  <c r="M149" i="20"/>
  <c r="M153" i="20"/>
  <c r="M157" i="20"/>
  <c r="M161" i="20"/>
  <c r="M165" i="20"/>
  <c r="M169" i="20"/>
  <c r="M173" i="20"/>
  <c r="M177" i="20"/>
  <c r="M181" i="20"/>
  <c r="M185" i="20"/>
  <c r="M189" i="20"/>
  <c r="M193" i="20"/>
  <c r="M197" i="20"/>
  <c r="M201" i="20"/>
  <c r="M205" i="20"/>
  <c r="M209" i="20"/>
  <c r="M213" i="20"/>
  <c r="M217" i="20"/>
  <c r="M221" i="20"/>
  <c r="M225" i="20"/>
  <c r="M229" i="20"/>
  <c r="M233" i="20"/>
  <c r="M237" i="20"/>
  <c r="M241" i="20"/>
  <c r="M245" i="20"/>
  <c r="M249" i="20"/>
  <c r="M253" i="20"/>
  <c r="M257" i="20"/>
  <c r="M261" i="20"/>
  <c r="M265" i="20"/>
  <c r="M269" i="20"/>
  <c r="M273" i="20"/>
  <c r="M277" i="20"/>
  <c r="M281" i="20"/>
  <c r="M285" i="20"/>
  <c r="M289" i="20"/>
  <c r="M293" i="20"/>
  <c r="M297" i="20"/>
  <c r="M301" i="20"/>
  <c r="M305" i="20"/>
  <c r="M309" i="20"/>
  <c r="M313" i="20"/>
  <c r="M317" i="20"/>
  <c r="M321" i="20"/>
  <c r="M325" i="20"/>
  <c r="M329" i="20"/>
  <c r="M333" i="20"/>
  <c r="M337" i="20"/>
  <c r="M341" i="20"/>
  <c r="M345" i="20"/>
  <c r="M349" i="20"/>
  <c r="M353" i="20"/>
  <c r="M357" i="20"/>
  <c r="M361" i="20"/>
  <c r="M365" i="20"/>
  <c r="M369" i="20"/>
  <c r="M373" i="20"/>
  <c r="M377" i="20"/>
  <c r="M381" i="20"/>
  <c r="M385" i="20"/>
  <c r="M389" i="20"/>
  <c r="M393" i="20"/>
  <c r="M397" i="20"/>
  <c r="M401" i="20"/>
  <c r="M405" i="20"/>
  <c r="M409" i="20"/>
  <c r="M413" i="20"/>
  <c r="M417" i="20"/>
  <c r="M421" i="20"/>
  <c r="M425" i="20"/>
  <c r="M429" i="20"/>
  <c r="M433" i="20"/>
  <c r="M437" i="20"/>
  <c r="M441" i="20"/>
  <c r="M445" i="20"/>
  <c r="M449" i="20"/>
  <c r="M453" i="20"/>
  <c r="M457" i="20"/>
  <c r="M461" i="20"/>
  <c r="M465" i="20"/>
  <c r="M469" i="20"/>
  <c r="M473" i="20"/>
  <c r="M477" i="20"/>
  <c r="M481" i="20"/>
  <c r="M485" i="20"/>
  <c r="M489" i="20"/>
  <c r="M493" i="20"/>
  <c r="M129" i="20"/>
  <c r="M125" i="20"/>
  <c r="M117" i="20"/>
  <c r="M113" i="20"/>
  <c r="M105" i="20"/>
  <c r="M101" i="20"/>
  <c r="M85" i="20"/>
  <c r="M81" i="20"/>
  <c r="M77" i="20"/>
  <c r="M73" i="20"/>
  <c r="M65" i="20"/>
  <c r="M61" i="20"/>
  <c r="M57" i="20"/>
  <c r="M49" i="20"/>
  <c r="M45" i="20"/>
  <c r="M41" i="20"/>
  <c r="M37" i="20"/>
  <c r="M33" i="20"/>
  <c r="M29" i="20"/>
  <c r="M25" i="20"/>
  <c r="K527" i="20"/>
  <c r="K521" i="20"/>
  <c r="M21" i="20"/>
  <c r="K524" i="20"/>
  <c r="K520" i="20"/>
  <c r="M17" i="20"/>
  <c r="M13" i="20"/>
  <c r="K525" i="20"/>
  <c r="K517" i="20"/>
  <c r="K522" i="20"/>
  <c r="M5" i="20"/>
  <c r="G533" i="5"/>
  <c r="G535" i="5" s="1"/>
  <c r="F531" i="5"/>
  <c r="J533" i="5"/>
  <c r="J535" i="5" s="1"/>
  <c r="H531" i="5"/>
  <c r="M506" i="43"/>
  <c r="M506" i="59"/>
  <c r="M511" i="45"/>
  <c r="M503" i="67"/>
  <c r="M513" i="59"/>
  <c r="M511" i="43"/>
  <c r="M502" i="45"/>
  <c r="M510" i="47"/>
  <c r="K533" i="84"/>
  <c r="J533" i="82"/>
  <c r="H533" i="82"/>
  <c r="M507" i="43"/>
  <c r="F512" i="5"/>
  <c r="H512" i="5"/>
  <c r="H515" i="5" s="1"/>
  <c r="G512" i="5"/>
  <c r="I512" i="5"/>
  <c r="F513" i="20"/>
  <c r="G513" i="20"/>
  <c r="G511" i="96"/>
  <c r="F511" i="96"/>
  <c r="G514" i="25"/>
  <c r="F514" i="25"/>
  <c r="F513" i="98"/>
  <c r="G513" i="98"/>
  <c r="F514" i="96"/>
  <c r="G514" i="96"/>
  <c r="G514" i="94"/>
  <c r="F514" i="94"/>
  <c r="G511" i="90"/>
  <c r="J511" i="90"/>
  <c r="F514" i="88"/>
  <c r="G514" i="88"/>
  <c r="F512" i="84"/>
  <c r="G512" i="84"/>
  <c r="G513" i="59"/>
  <c r="F513" i="59"/>
  <c r="G512" i="20"/>
  <c r="F512" i="20"/>
  <c r="G511" i="92"/>
  <c r="F511" i="92"/>
  <c r="F514" i="90"/>
  <c r="G514" i="90"/>
  <c r="F513" i="86"/>
  <c r="G513" i="86"/>
  <c r="G514" i="98"/>
  <c r="J514" i="98"/>
  <c r="F514" i="98"/>
  <c r="F513" i="94"/>
  <c r="G513" i="94"/>
  <c r="F514" i="92"/>
  <c r="I514" i="92"/>
  <c r="G514" i="92"/>
  <c r="F511" i="82"/>
  <c r="G511" i="82"/>
  <c r="F513" i="63"/>
  <c r="G513" i="63"/>
  <c r="G511" i="51"/>
  <c r="F511" i="51"/>
  <c r="G514" i="43"/>
  <c r="F514" i="43"/>
  <c r="G514" i="33"/>
  <c r="F514" i="33"/>
  <c r="K514" i="33" s="1"/>
  <c r="G514" i="27"/>
  <c r="F514" i="27"/>
  <c r="F513" i="84"/>
  <c r="K513" i="84" s="1"/>
  <c r="F513" i="71"/>
  <c r="K513" i="71" s="1"/>
  <c r="F513" i="69"/>
  <c r="K513" i="69" s="1"/>
  <c r="G512" i="69"/>
  <c r="F512" i="69"/>
  <c r="F513" i="55"/>
  <c r="K513" i="55" s="1"/>
  <c r="F512" i="53"/>
  <c r="K512" i="53" s="1"/>
  <c r="G513" i="49"/>
  <c r="F513" i="49"/>
  <c r="G514" i="45"/>
  <c r="F514" i="45"/>
  <c r="F513" i="43"/>
  <c r="K513" i="43" s="1"/>
  <c r="F511" i="35"/>
  <c r="G511" i="35"/>
  <c r="G512" i="24"/>
  <c r="F512" i="24"/>
  <c r="F511" i="22"/>
  <c r="G511" i="22"/>
  <c r="F514" i="86"/>
  <c r="K514" i="86" s="1"/>
  <c r="F512" i="82"/>
  <c r="K512" i="82" s="1"/>
  <c r="G512" i="67"/>
  <c r="K512" i="67" s="1"/>
  <c r="F514" i="63"/>
  <c r="K514" i="63" s="1"/>
  <c r="G511" i="63"/>
  <c r="K511" i="63" s="1"/>
  <c r="F512" i="39"/>
  <c r="K512" i="39" s="1"/>
  <c r="G513" i="39"/>
  <c r="K513" i="39" s="1"/>
  <c r="G512" i="37"/>
  <c r="F512" i="37"/>
  <c r="F511" i="29"/>
  <c r="K511" i="29" s="1"/>
  <c r="G514" i="24"/>
  <c r="F514" i="24"/>
  <c r="F514" i="23"/>
  <c r="G514" i="23"/>
  <c r="G512" i="65"/>
  <c r="F512" i="65"/>
  <c r="G512" i="35"/>
  <c r="F512" i="35"/>
  <c r="G511" i="31"/>
  <c r="F511" i="31"/>
  <c r="G514" i="22"/>
  <c r="F514" i="22"/>
  <c r="F513" i="21"/>
  <c r="G513" i="21"/>
  <c r="G514" i="71"/>
  <c r="F514" i="71"/>
  <c r="F512" i="57"/>
  <c r="K512" i="57" s="1"/>
  <c r="F512" i="47"/>
  <c r="K512" i="47" s="1"/>
  <c r="G514" i="41"/>
  <c r="F514" i="41"/>
  <c r="F513" i="33"/>
  <c r="G513" i="33"/>
  <c r="F511" i="23"/>
  <c r="K511" i="23" s="1"/>
  <c r="F512" i="22"/>
  <c r="K512" i="22" s="1"/>
  <c r="F514" i="21"/>
  <c r="K530" i="33"/>
  <c r="C530" i="96"/>
  <c r="I510" i="96"/>
  <c r="G510" i="96"/>
  <c r="F510" i="96"/>
  <c r="J510" i="96"/>
  <c r="H510" i="96"/>
  <c r="H510" i="67"/>
  <c r="F510" i="67"/>
  <c r="I510" i="67"/>
  <c r="J510" i="67"/>
  <c r="G510" i="67"/>
  <c r="C530" i="67"/>
  <c r="C530" i="45"/>
  <c r="H510" i="45"/>
  <c r="G510" i="45"/>
  <c r="I510" i="45"/>
  <c r="F510" i="45"/>
  <c r="J510" i="45"/>
  <c r="G510" i="41"/>
  <c r="H510" i="41"/>
  <c r="F510" i="41"/>
  <c r="C530" i="41"/>
  <c r="I510" i="41"/>
  <c r="J510" i="41"/>
  <c r="F510" i="31"/>
  <c r="G510" i="31"/>
  <c r="C530" i="31"/>
  <c r="H510" i="31"/>
  <c r="H515" i="31" s="1"/>
  <c r="I510" i="31"/>
  <c r="J510" i="31"/>
  <c r="C530" i="23"/>
  <c r="H510" i="23"/>
  <c r="G510" i="23"/>
  <c r="F510" i="23"/>
  <c r="I510" i="23"/>
  <c r="J510" i="23"/>
  <c r="K530" i="22"/>
  <c r="F510" i="94"/>
  <c r="C530" i="94"/>
  <c r="J510" i="94"/>
  <c r="H510" i="94"/>
  <c r="I510" i="94"/>
  <c r="G510" i="94"/>
  <c r="F510" i="86"/>
  <c r="H510" i="86"/>
  <c r="J510" i="86"/>
  <c r="I510" i="86"/>
  <c r="G510" i="86"/>
  <c r="C530" i="86"/>
  <c r="F510" i="71"/>
  <c r="I510" i="71"/>
  <c r="C530" i="71"/>
  <c r="H510" i="71"/>
  <c r="G510" i="71"/>
  <c r="J510" i="71"/>
  <c r="F510" i="49"/>
  <c r="G510" i="49"/>
  <c r="H510" i="49"/>
  <c r="C530" i="49"/>
  <c r="I510" i="49"/>
  <c r="J510" i="49"/>
  <c r="F510" i="27"/>
  <c r="I510" i="27"/>
  <c r="J510" i="27"/>
  <c r="C530" i="27"/>
  <c r="G510" i="27"/>
  <c r="H510" i="27"/>
  <c r="G510" i="21"/>
  <c r="F510" i="21"/>
  <c r="H510" i="21"/>
  <c r="C530" i="21"/>
  <c r="I510" i="21"/>
  <c r="J510" i="21"/>
  <c r="C530" i="20"/>
  <c r="G510" i="20"/>
  <c r="H510" i="20"/>
  <c r="F510" i="20"/>
  <c r="I510" i="20"/>
  <c r="J510" i="20"/>
  <c r="G510" i="61"/>
  <c r="H510" i="61"/>
  <c r="H515" i="61" s="1"/>
  <c r="F510" i="61"/>
  <c r="C530" i="61"/>
  <c r="I510" i="61"/>
  <c r="I515" i="61" s="1"/>
  <c r="J510" i="61"/>
  <c r="J515" i="61" s="1"/>
  <c r="C530" i="55"/>
  <c r="I510" i="55"/>
  <c r="I515" i="55" s="1"/>
  <c r="G510" i="55"/>
  <c r="J510" i="55"/>
  <c r="J515" i="55" s="1"/>
  <c r="F510" i="55"/>
  <c r="H510" i="55"/>
  <c r="H515" i="55" s="1"/>
  <c r="C530" i="82"/>
  <c r="G510" i="82"/>
  <c r="F510" i="82"/>
  <c r="J510" i="82"/>
  <c r="J515" i="82" s="1"/>
  <c r="I510" i="82"/>
  <c r="H510" i="82"/>
  <c r="G510" i="65"/>
  <c r="H510" i="65"/>
  <c r="F510" i="65"/>
  <c r="C530" i="65"/>
  <c r="I510" i="65"/>
  <c r="J510" i="65"/>
  <c r="J510" i="57"/>
  <c r="C530" i="57"/>
  <c r="H510" i="57"/>
  <c r="G510" i="57"/>
  <c r="F510" i="57"/>
  <c r="I510" i="57"/>
  <c r="H510" i="35"/>
  <c r="F510" i="35"/>
  <c r="C530" i="35"/>
  <c r="I510" i="35"/>
  <c r="J510" i="35"/>
  <c r="J515" i="35" s="1"/>
  <c r="G510" i="35"/>
  <c r="F510" i="69"/>
  <c r="K510" i="69" s="1"/>
  <c r="F510" i="24"/>
  <c r="K510" i="24" s="1"/>
  <c r="F510" i="90"/>
  <c r="K510" i="90" s="1"/>
  <c r="G510" i="88"/>
  <c r="K510" i="88" s="1"/>
  <c r="G510" i="63"/>
  <c r="K510" i="63" s="1"/>
  <c r="F510" i="59"/>
  <c r="K510" i="59" s="1"/>
  <c r="G510" i="33"/>
  <c r="K510" i="33" s="1"/>
  <c r="G510" i="29"/>
  <c r="K510" i="29" s="1"/>
  <c r="F510" i="47"/>
  <c r="K510" i="47" s="1"/>
  <c r="F510" i="25"/>
  <c r="K510" i="25" s="1"/>
  <c r="G509" i="92"/>
  <c r="I509" i="92"/>
  <c r="H509" i="92"/>
  <c r="F509" i="92"/>
  <c r="J509" i="92"/>
  <c r="C529" i="92"/>
  <c r="H509" i="63"/>
  <c r="H515" i="63" s="1"/>
  <c r="G509" i="63"/>
  <c r="I509" i="63"/>
  <c r="F509" i="63"/>
  <c r="C529" i="63"/>
  <c r="J509" i="63"/>
  <c r="J515" i="63" s="1"/>
  <c r="I509" i="59"/>
  <c r="F509" i="59"/>
  <c r="J509" i="59"/>
  <c r="G509" i="59"/>
  <c r="C529" i="59"/>
  <c r="H509" i="59"/>
  <c r="F509" i="53"/>
  <c r="I509" i="53"/>
  <c r="C529" i="53"/>
  <c r="J509" i="53"/>
  <c r="G509" i="53"/>
  <c r="H509" i="53"/>
  <c r="F509" i="43"/>
  <c r="C529" i="43"/>
  <c r="I509" i="43"/>
  <c r="J509" i="43"/>
  <c r="G509" i="43"/>
  <c r="H509" i="43"/>
  <c r="I509" i="33"/>
  <c r="J509" i="33"/>
  <c r="G509" i="33"/>
  <c r="F509" i="33"/>
  <c r="C529" i="33"/>
  <c r="H509" i="33"/>
  <c r="H509" i="29"/>
  <c r="I509" i="29"/>
  <c r="I515" i="29" s="1"/>
  <c r="G509" i="29"/>
  <c r="C529" i="29"/>
  <c r="J509" i="29"/>
  <c r="F509" i="29"/>
  <c r="K509" i="29" s="1"/>
  <c r="G509" i="20"/>
  <c r="F509" i="20"/>
  <c r="I509" i="20"/>
  <c r="J509" i="20"/>
  <c r="C529" i="20"/>
  <c r="H509" i="20"/>
  <c r="G509" i="49"/>
  <c r="C529" i="49"/>
  <c r="H509" i="49"/>
  <c r="F509" i="49"/>
  <c r="K509" i="49" s="1"/>
  <c r="I509" i="49"/>
  <c r="J509" i="49"/>
  <c r="C529" i="37"/>
  <c r="H509" i="37"/>
  <c r="F509" i="37"/>
  <c r="I509" i="37"/>
  <c r="G509" i="37"/>
  <c r="J509" i="37"/>
  <c r="G509" i="23"/>
  <c r="H509" i="23"/>
  <c r="I509" i="23"/>
  <c r="J509" i="23"/>
  <c r="F509" i="23"/>
  <c r="C529" i="23"/>
  <c r="G509" i="47"/>
  <c r="H509" i="47"/>
  <c r="I509" i="47"/>
  <c r="F509" i="47"/>
  <c r="K509" i="47" s="1"/>
  <c r="C529" i="47"/>
  <c r="J509" i="47"/>
  <c r="G509" i="39"/>
  <c r="H509" i="39"/>
  <c r="C529" i="39"/>
  <c r="I509" i="39"/>
  <c r="F509" i="39"/>
  <c r="J509" i="39"/>
  <c r="G509" i="25"/>
  <c r="I509" i="25"/>
  <c r="J509" i="25"/>
  <c r="C529" i="25"/>
  <c r="F509" i="25"/>
  <c r="H509" i="25"/>
  <c r="C529" i="21"/>
  <c r="J509" i="21"/>
  <c r="H509" i="21"/>
  <c r="G509" i="21"/>
  <c r="F509" i="21"/>
  <c r="I509" i="21"/>
  <c r="J515" i="47"/>
  <c r="J515" i="37"/>
  <c r="H515" i="29"/>
  <c r="C529" i="96"/>
  <c r="J509" i="96"/>
  <c r="F509" i="96"/>
  <c r="I509" i="96"/>
  <c r="H509" i="96"/>
  <c r="G509" i="96"/>
  <c r="H509" i="86"/>
  <c r="G509" i="86"/>
  <c r="F509" i="86"/>
  <c r="C529" i="86"/>
  <c r="J509" i="86"/>
  <c r="I509" i="86"/>
  <c r="G509" i="71"/>
  <c r="F509" i="71"/>
  <c r="C529" i="71"/>
  <c r="H509" i="71"/>
  <c r="I509" i="71"/>
  <c r="J509" i="71"/>
  <c r="G509" i="67"/>
  <c r="I509" i="67"/>
  <c r="F509" i="67"/>
  <c r="K509" i="67" s="1"/>
  <c r="J509" i="67"/>
  <c r="J515" i="67" s="1"/>
  <c r="C529" i="67"/>
  <c r="H509" i="67"/>
  <c r="H515" i="67" s="1"/>
  <c r="G509" i="57"/>
  <c r="H509" i="57"/>
  <c r="I509" i="57"/>
  <c r="I515" i="57" s="1"/>
  <c r="C529" i="57"/>
  <c r="J509" i="57"/>
  <c r="F509" i="57"/>
  <c r="J529" i="55"/>
  <c r="J529" i="84"/>
  <c r="G509" i="94"/>
  <c r="K509" i="94" s="1"/>
  <c r="G509" i="90"/>
  <c r="K509" i="90" s="1"/>
  <c r="G509" i="88"/>
  <c r="K509" i="88" s="1"/>
  <c r="F509" i="65"/>
  <c r="K509" i="65" s="1"/>
  <c r="G509" i="55"/>
  <c r="K509" i="55" s="1"/>
  <c r="F509" i="24"/>
  <c r="F509" i="35"/>
  <c r="K509" i="35" s="1"/>
  <c r="F529" i="55"/>
  <c r="G529" i="84"/>
  <c r="F509" i="51"/>
  <c r="K509" i="51" s="1"/>
  <c r="G529" i="55"/>
  <c r="F529" i="84"/>
  <c r="F508" i="96"/>
  <c r="G508" i="96"/>
  <c r="H508" i="96"/>
  <c r="I508" i="96"/>
  <c r="J508" i="96"/>
  <c r="C528" i="96"/>
  <c r="G508" i="86"/>
  <c r="C528" i="86"/>
  <c r="H508" i="86"/>
  <c r="F508" i="86"/>
  <c r="J508" i="86"/>
  <c r="I508" i="86"/>
  <c r="G508" i="59"/>
  <c r="H508" i="59"/>
  <c r="H515" i="59" s="1"/>
  <c r="F508" i="59"/>
  <c r="K508" i="59" s="1"/>
  <c r="I508" i="59"/>
  <c r="C528" i="59"/>
  <c r="J508" i="59"/>
  <c r="J508" i="53"/>
  <c r="C528" i="53"/>
  <c r="G508" i="53"/>
  <c r="H508" i="53"/>
  <c r="H515" i="53" s="1"/>
  <c r="F508" i="53"/>
  <c r="K508" i="53" s="1"/>
  <c r="I508" i="53"/>
  <c r="G508" i="43"/>
  <c r="J508" i="43"/>
  <c r="F508" i="43"/>
  <c r="K508" i="43" s="1"/>
  <c r="H508" i="43"/>
  <c r="C528" i="43"/>
  <c r="I508" i="43"/>
  <c r="G508" i="33"/>
  <c r="F508" i="33"/>
  <c r="C528" i="33"/>
  <c r="H508" i="33"/>
  <c r="I508" i="33"/>
  <c r="I515" i="33" s="1"/>
  <c r="J508" i="33"/>
  <c r="J515" i="33" s="1"/>
  <c r="G508" i="69"/>
  <c r="I508" i="69"/>
  <c r="J508" i="69"/>
  <c r="F508" i="69"/>
  <c r="C528" i="69"/>
  <c r="H508" i="69"/>
  <c r="H508" i="51"/>
  <c r="H515" i="51" s="1"/>
  <c r="F508" i="51"/>
  <c r="C528" i="51"/>
  <c r="I508" i="51"/>
  <c r="G508" i="51"/>
  <c r="J508" i="51"/>
  <c r="J515" i="51" s="1"/>
  <c r="F508" i="27"/>
  <c r="H508" i="27"/>
  <c r="G508" i="27"/>
  <c r="C528" i="27"/>
  <c r="I508" i="27"/>
  <c r="J508" i="27"/>
  <c r="H508" i="22"/>
  <c r="H515" i="22" s="1"/>
  <c r="F508" i="22"/>
  <c r="C528" i="22"/>
  <c r="I508" i="22"/>
  <c r="J508" i="22"/>
  <c r="G508" i="22"/>
  <c r="M511" i="31"/>
  <c r="M509" i="37"/>
  <c r="M507" i="39"/>
  <c r="G508" i="20"/>
  <c r="I508" i="20"/>
  <c r="J508" i="20"/>
  <c r="C528" i="20"/>
  <c r="F508" i="20"/>
  <c r="H508" i="20"/>
  <c r="G508" i="92"/>
  <c r="F508" i="92"/>
  <c r="J508" i="92"/>
  <c r="C528" i="92"/>
  <c r="I508" i="92"/>
  <c r="H508" i="92"/>
  <c r="J508" i="71"/>
  <c r="J515" i="71" s="1"/>
  <c r="F508" i="71"/>
  <c r="C528" i="71"/>
  <c r="G508" i="71"/>
  <c r="H508" i="71"/>
  <c r="H515" i="71" s="1"/>
  <c r="I508" i="71"/>
  <c r="I515" i="71" s="1"/>
  <c r="J508" i="49"/>
  <c r="G508" i="49"/>
  <c r="H508" i="49"/>
  <c r="F508" i="49"/>
  <c r="C528" i="49"/>
  <c r="I508" i="49"/>
  <c r="I515" i="49" s="1"/>
  <c r="G508" i="39"/>
  <c r="F508" i="39"/>
  <c r="H508" i="39"/>
  <c r="C528" i="39"/>
  <c r="I508" i="39"/>
  <c r="I515" i="39" s="1"/>
  <c r="J508" i="39"/>
  <c r="F508" i="25"/>
  <c r="I508" i="25"/>
  <c r="I515" i="25" s="1"/>
  <c r="C528" i="25"/>
  <c r="J508" i="25"/>
  <c r="G508" i="25"/>
  <c r="H508" i="25"/>
  <c r="H515" i="39"/>
  <c r="J508" i="65"/>
  <c r="F508" i="65"/>
  <c r="G508" i="65"/>
  <c r="C528" i="65"/>
  <c r="H508" i="65"/>
  <c r="I508" i="65"/>
  <c r="I515" i="65" s="1"/>
  <c r="G508" i="45"/>
  <c r="H508" i="45"/>
  <c r="H515" i="45" s="1"/>
  <c r="I508" i="45"/>
  <c r="F508" i="45"/>
  <c r="J508" i="45"/>
  <c r="C528" i="45"/>
  <c r="F508" i="41"/>
  <c r="K508" i="41" s="1"/>
  <c r="H508" i="41"/>
  <c r="I508" i="41"/>
  <c r="I515" i="41" s="1"/>
  <c r="G508" i="41"/>
  <c r="C528" i="41"/>
  <c r="J508" i="41"/>
  <c r="J515" i="41" s="1"/>
  <c r="F508" i="24"/>
  <c r="C528" i="24"/>
  <c r="H508" i="24"/>
  <c r="G508" i="24"/>
  <c r="I508" i="24"/>
  <c r="J508" i="24"/>
  <c r="C528" i="21"/>
  <c r="F508" i="21"/>
  <c r="H508" i="21"/>
  <c r="G508" i="21"/>
  <c r="I508" i="21"/>
  <c r="J508" i="21"/>
  <c r="I528" i="80"/>
  <c r="G528" i="80"/>
  <c r="J528" i="88"/>
  <c r="G528" i="84"/>
  <c r="K528" i="84" s="1"/>
  <c r="F528" i="94"/>
  <c r="H528" i="98"/>
  <c r="F508" i="5"/>
  <c r="K508" i="5" s="1"/>
  <c r="F508" i="88"/>
  <c r="K508" i="88" s="1"/>
  <c r="G508" i="82"/>
  <c r="K508" i="82" s="1"/>
  <c r="G508" i="80"/>
  <c r="K508" i="80" s="1"/>
  <c r="G508" i="57"/>
  <c r="K508" i="57" s="1"/>
  <c r="G508" i="47"/>
  <c r="K508" i="47" s="1"/>
  <c r="G508" i="37"/>
  <c r="K508" i="37" s="1"/>
  <c r="F528" i="80"/>
  <c r="K528" i="80" s="1"/>
  <c r="H528" i="84"/>
  <c r="J528" i="94"/>
  <c r="F528" i="98"/>
  <c r="F508" i="23"/>
  <c r="K508" i="23" s="1"/>
  <c r="H528" i="88"/>
  <c r="K528" i="88" s="1"/>
  <c r="I528" i="98"/>
  <c r="K527" i="92"/>
  <c r="K527" i="41"/>
  <c r="M505" i="29"/>
  <c r="M505" i="33"/>
  <c r="M506" i="35"/>
  <c r="M514" i="37"/>
  <c r="M503" i="41"/>
  <c r="M512" i="45"/>
  <c r="G527" i="88"/>
  <c r="K527" i="88" s="1"/>
  <c r="J527" i="88"/>
  <c r="G527" i="80"/>
  <c r="K527" i="80" s="1"/>
  <c r="I527" i="84"/>
  <c r="I527" i="80"/>
  <c r="J527" i="96"/>
  <c r="G527" i="98"/>
  <c r="K527" i="98" s="1"/>
  <c r="H527" i="84"/>
  <c r="I527" i="96"/>
  <c r="G507" i="96"/>
  <c r="F507" i="96"/>
  <c r="K507" i="96" s="1"/>
  <c r="F507" i="51"/>
  <c r="K507" i="51" s="1"/>
  <c r="G507" i="51"/>
  <c r="G507" i="41"/>
  <c r="F507" i="41"/>
  <c r="K507" i="41" s="1"/>
  <c r="G507" i="25"/>
  <c r="F507" i="25"/>
  <c r="G507" i="21"/>
  <c r="F507" i="21"/>
  <c r="M510" i="59"/>
  <c r="H507" i="94"/>
  <c r="G507" i="94"/>
  <c r="F507" i="94"/>
  <c r="K507" i="94" s="1"/>
  <c r="F507" i="90"/>
  <c r="K507" i="90" s="1"/>
  <c r="G507" i="90"/>
  <c r="M506" i="31"/>
  <c r="M514" i="22"/>
  <c r="H527" i="88"/>
  <c r="F527" i="84"/>
  <c r="K527" i="84" s="1"/>
  <c r="H527" i="96"/>
  <c r="K527" i="96" s="1"/>
  <c r="J515" i="96"/>
  <c r="G507" i="20"/>
  <c r="F507" i="20"/>
  <c r="G507" i="43"/>
  <c r="F507" i="43"/>
  <c r="K507" i="43" s="1"/>
  <c r="F507" i="33"/>
  <c r="K507" i="33" s="1"/>
  <c r="G507" i="33"/>
  <c r="H535" i="98"/>
  <c r="G507" i="98"/>
  <c r="F507" i="98"/>
  <c r="K507" i="98" s="1"/>
  <c r="F507" i="88"/>
  <c r="G507" i="88"/>
  <c r="G507" i="57"/>
  <c r="F507" i="57"/>
  <c r="K507" i="57" s="1"/>
  <c r="G507" i="37"/>
  <c r="F507" i="37"/>
  <c r="G507" i="31"/>
  <c r="F507" i="31"/>
  <c r="K507" i="31" s="1"/>
  <c r="G507" i="22"/>
  <c r="F507" i="22"/>
  <c r="F507" i="55"/>
  <c r="K507" i="55" s="1"/>
  <c r="F507" i="35"/>
  <c r="K507" i="35" s="1"/>
  <c r="F507" i="29"/>
  <c r="K507" i="29" s="1"/>
  <c r="F507" i="82"/>
  <c r="K507" i="82" s="1"/>
  <c r="F507" i="23"/>
  <c r="K507" i="23" s="1"/>
  <c r="F507" i="39"/>
  <c r="K507" i="39" s="1"/>
  <c r="M503" i="22"/>
  <c r="I526" i="84"/>
  <c r="G526" i="84"/>
  <c r="J526" i="84"/>
  <c r="J526" i="96"/>
  <c r="I526" i="96"/>
  <c r="K526" i="96" s="1"/>
  <c r="G506" i="90"/>
  <c r="F506" i="90"/>
  <c r="C526" i="90"/>
  <c r="I506" i="90"/>
  <c r="G506" i="71"/>
  <c r="F506" i="71"/>
  <c r="F506" i="51"/>
  <c r="G506" i="51"/>
  <c r="I506" i="51"/>
  <c r="G506" i="43"/>
  <c r="C526" i="43"/>
  <c r="F506" i="43"/>
  <c r="I506" i="43"/>
  <c r="I515" i="43" s="1"/>
  <c r="G506" i="25"/>
  <c r="F506" i="25"/>
  <c r="H506" i="25"/>
  <c r="J526" i="80"/>
  <c r="I526" i="80"/>
  <c r="G526" i="80"/>
  <c r="J526" i="98"/>
  <c r="I526" i="98"/>
  <c r="F506" i="20"/>
  <c r="C526" i="20"/>
  <c r="G506" i="20"/>
  <c r="G506" i="98"/>
  <c r="I506" i="98"/>
  <c r="F506" i="98"/>
  <c r="J506" i="98"/>
  <c r="H506" i="98"/>
  <c r="K506" i="96"/>
  <c r="G506" i="94"/>
  <c r="F506" i="94"/>
  <c r="C526" i="94"/>
  <c r="I506" i="94"/>
  <c r="I515" i="94" s="1"/>
  <c r="C526" i="57"/>
  <c r="G506" i="57"/>
  <c r="F506" i="57"/>
  <c r="H506" i="57"/>
  <c r="G506" i="21"/>
  <c r="F506" i="21"/>
  <c r="C526" i="21"/>
  <c r="H506" i="21"/>
  <c r="M513" i="35"/>
  <c r="K526" i="98"/>
  <c r="F526" i="82"/>
  <c r="H526" i="82"/>
  <c r="K506" i="82"/>
  <c r="F506" i="55"/>
  <c r="K506" i="55" s="1"/>
  <c r="G506" i="55"/>
  <c r="G506" i="53"/>
  <c r="F506" i="53"/>
  <c r="C526" i="53"/>
  <c r="J506" i="53"/>
  <c r="J515" i="53" s="1"/>
  <c r="F506" i="39"/>
  <c r="K506" i="39" s="1"/>
  <c r="G506" i="39"/>
  <c r="C526" i="39"/>
  <c r="F506" i="35"/>
  <c r="C526" i="35"/>
  <c r="G506" i="35"/>
  <c r="I506" i="35"/>
  <c r="F506" i="29"/>
  <c r="G506" i="29"/>
  <c r="J506" i="29"/>
  <c r="G506" i="23"/>
  <c r="F506" i="23"/>
  <c r="J506" i="23"/>
  <c r="I526" i="82"/>
  <c r="I526" i="88"/>
  <c r="J526" i="88"/>
  <c r="H526" i="88"/>
  <c r="K526" i="88" s="1"/>
  <c r="I506" i="80"/>
  <c r="F506" i="80"/>
  <c r="K506" i="80" s="1"/>
  <c r="G506" i="80"/>
  <c r="H506" i="80"/>
  <c r="G506" i="67"/>
  <c r="F506" i="67"/>
  <c r="K506" i="67" s="1"/>
  <c r="C526" i="67"/>
  <c r="I506" i="67"/>
  <c r="G506" i="63"/>
  <c r="F506" i="63"/>
  <c r="K506" i="63" s="1"/>
  <c r="C526" i="63"/>
  <c r="G506" i="59"/>
  <c r="F506" i="59"/>
  <c r="C526" i="59"/>
  <c r="I506" i="59"/>
  <c r="G506" i="47"/>
  <c r="F506" i="47"/>
  <c r="C526" i="47"/>
  <c r="G506" i="45"/>
  <c r="F506" i="45"/>
  <c r="K506" i="45" s="1"/>
  <c r="J506" i="45"/>
  <c r="J515" i="45" s="1"/>
  <c r="C526" i="27"/>
  <c r="G506" i="27"/>
  <c r="F506" i="27"/>
  <c r="I506" i="27"/>
  <c r="G506" i="24"/>
  <c r="F506" i="24"/>
  <c r="C526" i="24"/>
  <c r="H515" i="82"/>
  <c r="J526" i="86"/>
  <c r="K526" i="86" s="1"/>
  <c r="I515" i="88"/>
  <c r="F506" i="5"/>
  <c r="F506" i="86"/>
  <c r="K506" i="86" s="1"/>
  <c r="I515" i="90"/>
  <c r="G506" i="92"/>
  <c r="K506" i="92" s="1"/>
  <c r="G506" i="49"/>
  <c r="K506" i="49" s="1"/>
  <c r="I515" i="67"/>
  <c r="M509" i="22"/>
  <c r="M509" i="29"/>
  <c r="M514" i="31"/>
  <c r="M506" i="33"/>
  <c r="M512" i="35"/>
  <c r="M503" i="37"/>
  <c r="M503" i="39"/>
  <c r="M510" i="41"/>
  <c r="M509" i="43"/>
  <c r="M509" i="59"/>
  <c r="M501" i="45"/>
  <c r="M505" i="69"/>
  <c r="M508" i="51"/>
  <c r="M509" i="47"/>
  <c r="M509" i="25"/>
  <c r="F525" i="84"/>
  <c r="K525" i="84" s="1"/>
  <c r="H525" i="84"/>
  <c r="F525" i="94"/>
  <c r="H525" i="94"/>
  <c r="F505" i="96"/>
  <c r="I505" i="96"/>
  <c r="H505" i="96"/>
  <c r="G505" i="96"/>
  <c r="G505" i="86"/>
  <c r="F505" i="86"/>
  <c r="G505" i="82"/>
  <c r="F505" i="82"/>
  <c r="K505" i="82" s="1"/>
  <c r="C525" i="82"/>
  <c r="F505" i="69"/>
  <c r="G505" i="69"/>
  <c r="G505" i="49"/>
  <c r="F505" i="49"/>
  <c r="F505" i="37"/>
  <c r="G505" i="37"/>
  <c r="M513" i="49"/>
  <c r="M513" i="55"/>
  <c r="M511" i="63"/>
  <c r="M503" i="65"/>
  <c r="M513" i="67"/>
  <c r="H515" i="96"/>
  <c r="G505" i="88"/>
  <c r="F505" i="88"/>
  <c r="J505" i="88"/>
  <c r="J515" i="88" s="1"/>
  <c r="F505" i="84"/>
  <c r="K505" i="84" s="1"/>
  <c r="G505" i="84"/>
  <c r="G505" i="65"/>
  <c r="F505" i="65"/>
  <c r="K505" i="65" s="1"/>
  <c r="G505" i="61"/>
  <c r="F505" i="61"/>
  <c r="G505" i="41"/>
  <c r="F505" i="41"/>
  <c r="K505" i="41" s="1"/>
  <c r="F505" i="31"/>
  <c r="K505" i="31" s="1"/>
  <c r="G505" i="31"/>
  <c r="G505" i="24"/>
  <c r="F505" i="24"/>
  <c r="J515" i="43"/>
  <c r="H515" i="37"/>
  <c r="I515" i="59"/>
  <c r="H515" i="57"/>
  <c r="J515" i="49"/>
  <c r="H515" i="35"/>
  <c r="H515" i="33"/>
  <c r="J515" i="31"/>
  <c r="I515" i="92"/>
  <c r="H515" i="84"/>
  <c r="G525" i="86"/>
  <c r="H525" i="86"/>
  <c r="J525" i="86"/>
  <c r="G505" i="98"/>
  <c r="F505" i="98"/>
  <c r="I505" i="98"/>
  <c r="G505" i="94"/>
  <c r="F505" i="94"/>
  <c r="J505" i="94"/>
  <c r="G505" i="59"/>
  <c r="F505" i="59"/>
  <c r="K505" i="59" s="1"/>
  <c r="G505" i="53"/>
  <c r="F505" i="53"/>
  <c r="G505" i="45"/>
  <c r="F505" i="45"/>
  <c r="K505" i="45" s="1"/>
  <c r="G505" i="21"/>
  <c r="F505" i="21"/>
  <c r="M502" i="53"/>
  <c r="I515" i="98"/>
  <c r="F505" i="80"/>
  <c r="G505" i="80"/>
  <c r="G505" i="57"/>
  <c r="F505" i="57"/>
  <c r="K505" i="57" s="1"/>
  <c r="G505" i="51"/>
  <c r="F505" i="51"/>
  <c r="K505" i="51" s="1"/>
  <c r="F505" i="47"/>
  <c r="G505" i="47"/>
  <c r="F505" i="39"/>
  <c r="G505" i="39"/>
  <c r="G505" i="29"/>
  <c r="F505" i="29"/>
  <c r="K505" i="29" s="1"/>
  <c r="F505" i="27"/>
  <c r="G505" i="27"/>
  <c r="G505" i="25"/>
  <c r="F505" i="25"/>
  <c r="F505" i="23"/>
  <c r="G505" i="23"/>
  <c r="M506" i="80"/>
  <c r="M513" i="71"/>
  <c r="M500" i="61"/>
  <c r="F505" i="43"/>
  <c r="K505" i="43" s="1"/>
  <c r="F505" i="92"/>
  <c r="K505" i="92" s="1"/>
  <c r="F505" i="33"/>
  <c r="K505" i="33" s="1"/>
  <c r="F505" i="20"/>
  <c r="K505" i="20" s="1"/>
  <c r="F505" i="90"/>
  <c r="K505" i="90" s="1"/>
  <c r="F505" i="67"/>
  <c r="K505" i="67" s="1"/>
  <c r="F505" i="55"/>
  <c r="K505" i="55" s="1"/>
  <c r="F505" i="35"/>
  <c r="K505" i="35" s="1"/>
  <c r="M508" i="71"/>
  <c r="M507" i="71"/>
  <c r="M513" i="65"/>
  <c r="M509" i="65"/>
  <c r="M514" i="63"/>
  <c r="M505" i="63"/>
  <c r="M509" i="63"/>
  <c r="M508" i="63"/>
  <c r="M510" i="57"/>
  <c r="M506" i="57"/>
  <c r="M507" i="57"/>
  <c r="M511" i="57"/>
  <c r="M504" i="57"/>
  <c r="M502" i="57"/>
  <c r="M513" i="57"/>
  <c r="M509" i="57"/>
  <c r="M505" i="57"/>
  <c r="M508" i="57"/>
  <c r="M501" i="57"/>
  <c r="M514" i="57"/>
  <c r="M512" i="57"/>
  <c r="M503" i="57"/>
  <c r="M511" i="55"/>
  <c r="M507" i="55"/>
  <c r="M506" i="55"/>
  <c r="M509" i="53"/>
  <c r="M505" i="53"/>
  <c r="M503" i="53"/>
  <c r="M507" i="51"/>
  <c r="M514" i="51"/>
  <c r="M509" i="51"/>
  <c r="M512" i="51"/>
  <c r="M506" i="51"/>
  <c r="G504" i="69"/>
  <c r="F504" i="69"/>
  <c r="K504" i="69" s="1"/>
  <c r="C524" i="69"/>
  <c r="F504" i="23"/>
  <c r="G504" i="23"/>
  <c r="C524" i="23"/>
  <c r="K524" i="37"/>
  <c r="K504" i="57"/>
  <c r="M505" i="65"/>
  <c r="M502" i="65"/>
  <c r="K524" i="45"/>
  <c r="M506" i="39"/>
  <c r="M504" i="63"/>
  <c r="M501" i="22"/>
  <c r="M507" i="22"/>
  <c r="M505" i="59"/>
  <c r="M504" i="53"/>
  <c r="M514" i="47"/>
  <c r="M503" i="49"/>
  <c r="M501" i="51"/>
  <c r="M503" i="51"/>
  <c r="M505" i="45"/>
  <c r="M504" i="45"/>
  <c r="M514" i="29"/>
  <c r="M507" i="31"/>
  <c r="M503" i="47"/>
  <c r="M502" i="47"/>
  <c r="M504" i="41"/>
  <c r="M502" i="33"/>
  <c r="M501" i="43"/>
  <c r="M503" i="43"/>
  <c r="M501" i="37"/>
  <c r="M511" i="53"/>
  <c r="M502" i="59"/>
  <c r="M512" i="59"/>
  <c r="M501" i="59"/>
  <c r="M514" i="53"/>
  <c r="M506" i="69"/>
  <c r="M511" i="67"/>
  <c r="M511" i="71"/>
  <c r="M509" i="45"/>
  <c r="M507" i="69"/>
  <c r="M510" i="71"/>
  <c r="M512" i="67"/>
  <c r="M504" i="69"/>
  <c r="M510" i="67"/>
  <c r="M510" i="43"/>
  <c r="M511" i="47"/>
  <c r="M514" i="59"/>
  <c r="M514" i="45"/>
  <c r="M503" i="55"/>
  <c r="M512" i="55"/>
  <c r="M503" i="71"/>
  <c r="M509" i="67"/>
  <c r="M504" i="67"/>
  <c r="M510" i="51"/>
  <c r="M509" i="31"/>
  <c r="M513" i="47"/>
  <c r="M508" i="53"/>
  <c r="M511" i="59"/>
  <c r="M512" i="43"/>
  <c r="M504" i="55"/>
  <c r="M511" i="51"/>
  <c r="I524" i="5"/>
  <c r="I535" i="5" s="1"/>
  <c r="K524" i="39"/>
  <c r="K524" i="33"/>
  <c r="J515" i="65"/>
  <c r="M512" i="39"/>
  <c r="I515" i="63"/>
  <c r="K504" i="61"/>
  <c r="M507" i="65"/>
  <c r="M508" i="65"/>
  <c r="M510" i="65"/>
  <c r="M504" i="39"/>
  <c r="M505" i="39"/>
  <c r="M514" i="43"/>
  <c r="M502" i="63"/>
  <c r="M506" i="22"/>
  <c r="M507" i="59"/>
  <c r="M507" i="53"/>
  <c r="M506" i="53"/>
  <c r="M503" i="25"/>
  <c r="M502" i="51"/>
  <c r="M505" i="51"/>
  <c r="M506" i="45"/>
  <c r="M507" i="29"/>
  <c r="M501" i="31"/>
  <c r="M501" i="47"/>
  <c r="M507" i="47"/>
  <c r="M505" i="41"/>
  <c r="M501" i="33"/>
  <c r="M502" i="43"/>
  <c r="M505" i="43"/>
  <c r="M504" i="37"/>
  <c r="M508" i="59"/>
  <c r="M501" i="71"/>
  <c r="M505" i="67"/>
  <c r="M506" i="71"/>
  <c r="M512" i="41"/>
  <c r="M510" i="45"/>
  <c r="M501" i="67"/>
  <c r="M509" i="71"/>
  <c r="M512" i="69"/>
  <c r="M512" i="53"/>
  <c r="M513" i="53"/>
  <c r="M502" i="67"/>
  <c r="M504" i="71"/>
  <c r="M513" i="43"/>
  <c r="M513" i="45"/>
  <c r="M506" i="63"/>
  <c r="M513" i="51"/>
  <c r="M510" i="53"/>
  <c r="M505" i="55"/>
  <c r="M513" i="63"/>
  <c r="M501" i="63"/>
  <c r="M512" i="25"/>
  <c r="M502" i="69"/>
  <c r="M510" i="55"/>
  <c r="M511" i="29"/>
  <c r="M513" i="22"/>
  <c r="M502" i="55"/>
  <c r="M508" i="45"/>
  <c r="M508" i="47"/>
  <c r="M512" i="63"/>
  <c r="K524" i="21"/>
  <c r="M509" i="55"/>
  <c r="I504" i="23"/>
  <c r="H524" i="5"/>
  <c r="M512" i="29"/>
  <c r="M508" i="31"/>
  <c r="M510" i="33"/>
  <c r="M511" i="35"/>
  <c r="M512" i="37"/>
  <c r="M508" i="39"/>
  <c r="M508" i="41"/>
  <c r="G504" i="86"/>
  <c r="F504" i="86"/>
  <c r="J504" i="86"/>
  <c r="I504" i="86"/>
  <c r="H504" i="86"/>
  <c r="C524" i="86"/>
  <c r="G504" i="80"/>
  <c r="F504" i="80"/>
  <c r="I504" i="80"/>
  <c r="I515" i="80" s="1"/>
  <c r="C524" i="80"/>
  <c r="H504" i="80"/>
  <c r="H515" i="80" s="1"/>
  <c r="J504" i="80"/>
  <c r="J515" i="80" s="1"/>
  <c r="G504" i="47"/>
  <c r="F504" i="47"/>
  <c r="C524" i="47"/>
  <c r="K504" i="43"/>
  <c r="M504" i="65"/>
  <c r="M501" i="65"/>
  <c r="M511" i="65"/>
  <c r="M514" i="39"/>
  <c r="M507" i="63"/>
  <c r="M502" i="22"/>
  <c r="M504" i="59"/>
  <c r="M501" i="53"/>
  <c r="M504" i="25"/>
  <c r="M504" i="51"/>
  <c r="M507" i="45"/>
  <c r="M506" i="29"/>
  <c r="M506" i="47"/>
  <c r="M505" i="47"/>
  <c r="M502" i="41"/>
  <c r="M504" i="43"/>
  <c r="M503" i="59"/>
  <c r="M506" i="65"/>
  <c r="M508" i="67"/>
  <c r="M512" i="71"/>
  <c r="M511" i="22"/>
  <c r="M506" i="67"/>
  <c r="M514" i="71"/>
  <c r="M508" i="43"/>
  <c r="M509" i="69"/>
  <c r="M512" i="65"/>
  <c r="M502" i="71"/>
  <c r="M514" i="65"/>
  <c r="M510" i="63"/>
  <c r="M513" i="29"/>
  <c r="M501" i="55"/>
  <c r="M503" i="63"/>
  <c r="M505" i="71"/>
  <c r="M508" i="55"/>
  <c r="M514" i="55"/>
  <c r="I504" i="47"/>
  <c r="I515" i="47" s="1"/>
  <c r="I515" i="31"/>
  <c r="J504" i="23"/>
  <c r="K524" i="29"/>
  <c r="M513" i="61"/>
  <c r="M63" i="5"/>
  <c r="M95" i="5"/>
  <c r="M51" i="5"/>
  <c r="K524" i="96"/>
  <c r="I515" i="82"/>
  <c r="K504" i="82"/>
  <c r="K504" i="84"/>
  <c r="K524" i="84"/>
  <c r="K524" i="92"/>
  <c r="J524" i="88"/>
  <c r="G524" i="88"/>
  <c r="H524" i="88"/>
  <c r="I524" i="88"/>
  <c r="F524" i="90"/>
  <c r="H524" i="90"/>
  <c r="G524" i="90"/>
  <c r="I524" i="90"/>
  <c r="M487" i="5"/>
  <c r="M479" i="5"/>
  <c r="M91" i="5"/>
  <c r="M508" i="80"/>
  <c r="H515" i="90"/>
  <c r="J515" i="92"/>
  <c r="M87" i="5"/>
  <c r="M83" i="5"/>
  <c r="M71" i="5"/>
  <c r="M55" i="5"/>
  <c r="M31" i="5"/>
  <c r="H515" i="98"/>
  <c r="F504" i="20"/>
  <c r="G504" i="20"/>
  <c r="F504" i="90"/>
  <c r="G504" i="90"/>
  <c r="G504" i="98"/>
  <c r="G515" i="98" s="1"/>
  <c r="F504" i="98"/>
  <c r="J504" i="98"/>
  <c r="F504" i="88"/>
  <c r="G504" i="88"/>
  <c r="H504" i="88"/>
  <c r="H515" i="88" s="1"/>
  <c r="F504" i="67"/>
  <c r="G504" i="67"/>
  <c r="F504" i="55"/>
  <c r="K504" i="55" s="1"/>
  <c r="G504" i="55"/>
  <c r="F504" i="35"/>
  <c r="G504" i="35"/>
  <c r="G504" i="96"/>
  <c r="G515" i="96" s="1"/>
  <c r="F504" i="96"/>
  <c r="G504" i="71"/>
  <c r="F504" i="71"/>
  <c r="K504" i="71" s="1"/>
  <c r="F504" i="65"/>
  <c r="K504" i="65" s="1"/>
  <c r="G504" i="65"/>
  <c r="F504" i="51"/>
  <c r="G504" i="51"/>
  <c r="G504" i="45"/>
  <c r="F504" i="45"/>
  <c r="G504" i="41"/>
  <c r="F504" i="41"/>
  <c r="K504" i="41" s="1"/>
  <c r="F504" i="94"/>
  <c r="K504" i="94" s="1"/>
  <c r="G504" i="94"/>
  <c r="H504" i="94"/>
  <c r="G504" i="39"/>
  <c r="F504" i="39"/>
  <c r="K504" i="39" s="1"/>
  <c r="G504" i="37"/>
  <c r="F504" i="37"/>
  <c r="K504" i="37" s="1"/>
  <c r="F504" i="24"/>
  <c r="G504" i="24"/>
  <c r="G504" i="22"/>
  <c r="F504" i="22"/>
  <c r="F504" i="21"/>
  <c r="G504" i="21"/>
  <c r="F504" i="31"/>
  <c r="K504" i="31" s="1"/>
  <c r="K523" i="51"/>
  <c r="K523" i="35"/>
  <c r="K523" i="84"/>
  <c r="K523" i="69"/>
  <c r="M514" i="61"/>
  <c r="M500" i="22"/>
  <c r="M500" i="25"/>
  <c r="M501" i="39"/>
  <c r="M502" i="39"/>
  <c r="M504" i="22"/>
  <c r="M505" i="22"/>
  <c r="M504" i="29"/>
  <c r="M501" i="29"/>
  <c r="M504" i="31"/>
  <c r="M502" i="31"/>
  <c r="M501" i="41"/>
  <c r="M506" i="41"/>
  <c r="M503" i="33"/>
  <c r="M504" i="33"/>
  <c r="M505" i="37"/>
  <c r="M506" i="37"/>
  <c r="M504" i="35"/>
  <c r="M507" i="35"/>
  <c r="M508" i="35"/>
  <c r="M503" i="61"/>
  <c r="M512" i="22"/>
  <c r="M508" i="33"/>
  <c r="M501" i="35"/>
  <c r="M511" i="41"/>
  <c r="M514" i="35"/>
  <c r="H523" i="5"/>
  <c r="M510" i="31"/>
  <c r="M512" i="33"/>
  <c r="I523" i="20"/>
  <c r="K523" i="20" s="1"/>
  <c r="G523" i="31"/>
  <c r="K523" i="31" s="1"/>
  <c r="F523" i="67"/>
  <c r="H523" i="80"/>
  <c r="G523" i="82"/>
  <c r="K523" i="82" s="1"/>
  <c r="G523" i="92"/>
  <c r="K523" i="92" s="1"/>
  <c r="K503" i="80"/>
  <c r="H523" i="86"/>
  <c r="K523" i="86" s="1"/>
  <c r="M505" i="88"/>
  <c r="M510" i="92"/>
  <c r="F523" i="94"/>
  <c r="K523" i="94" s="1"/>
  <c r="G523" i="98"/>
  <c r="K523" i="98" s="1"/>
  <c r="M510" i="84"/>
  <c r="M508" i="86"/>
  <c r="M501" i="98"/>
  <c r="F503" i="84"/>
  <c r="G503" i="84"/>
  <c r="F503" i="61"/>
  <c r="G503" i="61"/>
  <c r="G503" i="55"/>
  <c r="F503" i="55"/>
  <c r="K503" i="55" s="1"/>
  <c r="F503" i="51"/>
  <c r="G503" i="51"/>
  <c r="G503" i="21"/>
  <c r="F503" i="21"/>
  <c r="K523" i="53"/>
  <c r="M502" i="35"/>
  <c r="M505" i="35"/>
  <c r="M511" i="33"/>
  <c r="M513" i="33"/>
  <c r="M511" i="37"/>
  <c r="M509" i="35"/>
  <c r="M513" i="41"/>
  <c r="M513" i="37"/>
  <c r="M512" i="61"/>
  <c r="M508" i="22"/>
  <c r="M511" i="39"/>
  <c r="M510" i="29"/>
  <c r="M513" i="39"/>
  <c r="M508" i="37"/>
  <c r="M509" i="41"/>
  <c r="J535" i="98"/>
  <c r="M504" i="94"/>
  <c r="F503" i="20"/>
  <c r="G503" i="20"/>
  <c r="G503" i="94"/>
  <c r="F503" i="94"/>
  <c r="K503" i="94" s="1"/>
  <c r="F503" i="90"/>
  <c r="G503" i="90"/>
  <c r="G503" i="88"/>
  <c r="F503" i="88"/>
  <c r="K503" i="88" s="1"/>
  <c r="G503" i="65"/>
  <c r="F503" i="65"/>
  <c r="K503" i="65" s="1"/>
  <c r="F503" i="35"/>
  <c r="G503" i="35"/>
  <c r="F503" i="22"/>
  <c r="G503" i="22"/>
  <c r="M502" i="29"/>
  <c r="M503" i="29"/>
  <c r="M503" i="31"/>
  <c r="M505" i="31"/>
  <c r="M507" i="41"/>
  <c r="M514" i="41"/>
  <c r="M507" i="33"/>
  <c r="M514" i="33"/>
  <c r="M507" i="37"/>
  <c r="M502" i="37"/>
  <c r="M510" i="22"/>
  <c r="M503" i="35"/>
  <c r="M510" i="37"/>
  <c r="M508" i="61"/>
  <c r="M510" i="35"/>
  <c r="M510" i="39"/>
  <c r="M513" i="31"/>
  <c r="M509" i="39"/>
  <c r="M508" i="25"/>
  <c r="M512" i="31"/>
  <c r="M508" i="29"/>
  <c r="M511" i="25"/>
  <c r="H515" i="69"/>
  <c r="I515" i="69"/>
  <c r="J515" i="69"/>
  <c r="H515" i="65"/>
  <c r="I515" i="53"/>
  <c r="H515" i="47"/>
  <c r="I515" i="45"/>
  <c r="H515" i="43"/>
  <c r="I515" i="37"/>
  <c r="J515" i="22"/>
  <c r="J515" i="59"/>
  <c r="I515" i="51"/>
  <c r="H515" i="41"/>
  <c r="J515" i="39"/>
  <c r="I515" i="35"/>
  <c r="G523" i="67"/>
  <c r="M507" i="80"/>
  <c r="M513" i="80"/>
  <c r="M503" i="82"/>
  <c r="M502" i="96"/>
  <c r="G503" i="86"/>
  <c r="F503" i="86"/>
  <c r="I503" i="86"/>
  <c r="I515" i="86" s="1"/>
  <c r="H503" i="86"/>
  <c r="G503" i="47"/>
  <c r="F503" i="47"/>
  <c r="M511" i="49"/>
  <c r="M509" i="92"/>
  <c r="M510" i="90"/>
  <c r="M504" i="82"/>
  <c r="F503" i="63"/>
  <c r="K503" i="63" s="1"/>
  <c r="G503" i="63"/>
  <c r="G503" i="43"/>
  <c r="F503" i="43"/>
  <c r="G503" i="23"/>
  <c r="F503" i="23"/>
  <c r="G503" i="5"/>
  <c r="K503" i="5" s="1"/>
  <c r="F503" i="29"/>
  <c r="K503" i="29" s="1"/>
  <c r="G503" i="92"/>
  <c r="K503" i="92" s="1"/>
  <c r="G503" i="53"/>
  <c r="K503" i="53" s="1"/>
  <c r="G503" i="49"/>
  <c r="K503" i="49" s="1"/>
  <c r="F503" i="41"/>
  <c r="K503" i="41" s="1"/>
  <c r="G503" i="33"/>
  <c r="K503" i="33" s="1"/>
  <c r="K502" i="69"/>
  <c r="K522" i="37"/>
  <c r="M502" i="49"/>
  <c r="M514" i="49"/>
  <c r="M512" i="49"/>
  <c r="M511" i="61"/>
  <c r="M509" i="61"/>
  <c r="M501" i="61"/>
  <c r="K522" i="41"/>
  <c r="K522" i="33"/>
  <c r="K522" i="35"/>
  <c r="M500" i="43"/>
  <c r="H515" i="49"/>
  <c r="M501" i="25"/>
  <c r="M505" i="49"/>
  <c r="M514" i="25"/>
  <c r="M507" i="25"/>
  <c r="M504" i="49"/>
  <c r="M506" i="49"/>
  <c r="M509" i="49"/>
  <c r="M502" i="61"/>
  <c r="M505" i="61"/>
  <c r="M510" i="61"/>
  <c r="M506" i="61"/>
  <c r="M510" i="49"/>
  <c r="M507" i="61"/>
  <c r="M504" i="61"/>
  <c r="M508" i="49"/>
  <c r="M513" i="25"/>
  <c r="M510" i="25"/>
  <c r="M509" i="33"/>
  <c r="K522" i="27"/>
  <c r="M502" i="25"/>
  <c r="K502" i="20"/>
  <c r="M506" i="25"/>
  <c r="M505" i="25"/>
  <c r="M507" i="49"/>
  <c r="M501" i="49"/>
  <c r="M500" i="51"/>
  <c r="CT43" i="1"/>
  <c r="AH43" i="1" s="1"/>
  <c r="E22" i="95" s="1"/>
  <c r="G22" i="95" s="1"/>
  <c r="I22" i="95" s="1"/>
  <c r="M508" i="98"/>
  <c r="M512" i="98"/>
  <c r="M500" i="98"/>
  <c r="M513" i="98"/>
  <c r="M507" i="98"/>
  <c r="M511" i="98"/>
  <c r="M510" i="98"/>
  <c r="M505" i="98"/>
  <c r="M514" i="96"/>
  <c r="M512" i="96"/>
  <c r="M513" i="96"/>
  <c r="M506" i="96"/>
  <c r="M512" i="94"/>
  <c r="M500" i="94"/>
  <c r="M502" i="94"/>
  <c r="M506" i="94"/>
  <c r="M508" i="92"/>
  <c r="M502" i="92"/>
  <c r="M510" i="88"/>
  <c r="M514" i="88"/>
  <c r="M511" i="88"/>
  <c r="M502" i="88"/>
  <c r="M503" i="86"/>
  <c r="M502" i="86"/>
  <c r="M501" i="86"/>
  <c r="M504" i="84"/>
  <c r="M508" i="84"/>
  <c r="M500" i="84"/>
  <c r="M514" i="84"/>
  <c r="M513" i="84"/>
  <c r="M502" i="82"/>
  <c r="M500" i="82"/>
  <c r="M514" i="92"/>
  <c r="F522" i="24"/>
  <c r="M500" i="33"/>
  <c r="J522" i="31"/>
  <c r="F522" i="39"/>
  <c r="I522" i="39"/>
  <c r="J522" i="55"/>
  <c r="J522" i="47"/>
  <c r="J522" i="65"/>
  <c r="M502" i="80"/>
  <c r="M503" i="80"/>
  <c r="J522" i="82"/>
  <c r="M512" i="82"/>
  <c r="M506" i="84"/>
  <c r="M511" i="84"/>
  <c r="M512" i="84"/>
  <c r="M503" i="84"/>
  <c r="M500" i="86"/>
  <c r="M509" i="86"/>
  <c r="M510" i="86"/>
  <c r="M513" i="88"/>
  <c r="H522" i="88"/>
  <c r="M508" i="88"/>
  <c r="M501" i="90"/>
  <c r="M506" i="90"/>
  <c r="M504" i="90"/>
  <c r="M507" i="92"/>
  <c r="J522" i="92"/>
  <c r="M501" i="94"/>
  <c r="M508" i="94"/>
  <c r="M510" i="94"/>
  <c r="M500" i="96"/>
  <c r="M509" i="98"/>
  <c r="M506" i="98"/>
  <c r="M502" i="98"/>
  <c r="M511" i="80"/>
  <c r="M505" i="86"/>
  <c r="M512" i="88"/>
  <c r="M507" i="96"/>
  <c r="M509" i="96"/>
  <c r="J522" i="84"/>
  <c r="H522" i="86"/>
  <c r="H522" i="94"/>
  <c r="F522" i="96"/>
  <c r="G522" i="98"/>
  <c r="G535" i="98" s="1"/>
  <c r="I522" i="98"/>
  <c r="I535" i="98" s="1"/>
  <c r="J515" i="98"/>
  <c r="H522" i="47"/>
  <c r="H522" i="24"/>
  <c r="M500" i="31"/>
  <c r="G522" i="31"/>
  <c r="H522" i="39"/>
  <c r="H522" i="55"/>
  <c r="M500" i="47"/>
  <c r="M512" i="80"/>
  <c r="M504" i="80"/>
  <c r="M508" i="82"/>
  <c r="H522" i="82"/>
  <c r="M501" i="82"/>
  <c r="M509" i="84"/>
  <c r="M507" i="84"/>
  <c r="M501" i="84"/>
  <c r="M507" i="86"/>
  <c r="M506" i="86"/>
  <c r="M504" i="88"/>
  <c r="M503" i="88"/>
  <c r="M506" i="88"/>
  <c r="M507" i="88"/>
  <c r="G522" i="88"/>
  <c r="M500" i="90"/>
  <c r="M505" i="90"/>
  <c r="M503" i="90"/>
  <c r="M504" i="92"/>
  <c r="M505" i="92"/>
  <c r="H522" i="92"/>
  <c r="M506" i="92"/>
  <c r="M511" i="92"/>
  <c r="M507" i="94"/>
  <c r="M503" i="94"/>
  <c r="M505" i="94"/>
  <c r="M505" i="96"/>
  <c r="M503" i="98"/>
  <c r="M509" i="80"/>
  <c r="M501" i="88"/>
  <c r="M509" i="88"/>
  <c r="M504" i="96"/>
  <c r="H522" i="84"/>
  <c r="G522" i="94"/>
  <c r="I522" i="94"/>
  <c r="I515" i="96"/>
  <c r="F522" i="98"/>
  <c r="F522" i="31"/>
  <c r="M500" i="80"/>
  <c r="M510" i="80"/>
  <c r="G522" i="82"/>
  <c r="K522" i="82" s="1"/>
  <c r="M502" i="84"/>
  <c r="M505" i="84"/>
  <c r="M511" i="86"/>
  <c r="M512" i="86"/>
  <c r="M504" i="86"/>
  <c r="F522" i="88"/>
  <c r="M507" i="90"/>
  <c r="M501" i="92"/>
  <c r="G522" i="92"/>
  <c r="K522" i="92" s="1"/>
  <c r="M511" i="94"/>
  <c r="M513" i="94"/>
  <c r="M514" i="94"/>
  <c r="M514" i="80"/>
  <c r="M500" i="92"/>
  <c r="G522" i="84"/>
  <c r="M514" i="98"/>
  <c r="M501" i="96"/>
  <c r="G502" i="92"/>
  <c r="F502" i="92"/>
  <c r="K502" i="92" s="1"/>
  <c r="CT41" i="1" s="1"/>
  <c r="AH41" i="1" s="1"/>
  <c r="E22" i="91" s="1"/>
  <c r="G22" i="91" s="1"/>
  <c r="I22" i="91" s="1"/>
  <c r="H502" i="92"/>
  <c r="H515" i="92" s="1"/>
  <c r="G502" i="65"/>
  <c r="G515" i="65" s="1"/>
  <c r="F502" i="65"/>
  <c r="G502" i="53"/>
  <c r="F502" i="53"/>
  <c r="F502" i="47"/>
  <c r="K502" i="47" s="1"/>
  <c r="G502" i="45"/>
  <c r="F502" i="45"/>
  <c r="K502" i="45" s="1"/>
  <c r="G502" i="31"/>
  <c r="F502" i="31"/>
  <c r="K502" i="31" s="1"/>
  <c r="CT14" i="1" s="1"/>
  <c r="AH14" i="1" s="1"/>
  <c r="E22" i="30" s="1"/>
  <c r="G22" i="30" s="1"/>
  <c r="I22" i="30" s="1"/>
  <c r="F502" i="29"/>
  <c r="K502" i="29" s="1"/>
  <c r="G502" i="25"/>
  <c r="K502" i="25" s="1"/>
  <c r="G502" i="63"/>
  <c r="F502" i="63"/>
  <c r="K502" i="63" s="1"/>
  <c r="G502" i="24"/>
  <c r="F502" i="24"/>
  <c r="G502" i="94"/>
  <c r="F502" i="94"/>
  <c r="K502" i="94" s="1"/>
  <c r="G502" i="80"/>
  <c r="K502" i="80" s="1"/>
  <c r="CT35" i="1"/>
  <c r="AH35" i="1" s="1"/>
  <c r="E22" i="79" s="1"/>
  <c r="G22" i="79" s="1"/>
  <c r="I22" i="79" s="1"/>
  <c r="G502" i="55"/>
  <c r="F502" i="55"/>
  <c r="K502" i="55" s="1"/>
  <c r="G502" i="35"/>
  <c r="G515" i="35" s="1"/>
  <c r="F502" i="35"/>
  <c r="G502" i="27"/>
  <c r="K502" i="27" s="1"/>
  <c r="G502" i="23"/>
  <c r="F502" i="23"/>
  <c r="G502" i="98"/>
  <c r="K502" i="98" s="1"/>
  <c r="G502" i="84"/>
  <c r="F502" i="84"/>
  <c r="K502" i="84" s="1"/>
  <c r="F502" i="82"/>
  <c r="K502" i="82" s="1"/>
  <c r="CT36" i="1" s="1"/>
  <c r="AH36" i="1" s="1"/>
  <c r="E22" i="81" s="1"/>
  <c r="G22" i="81" s="1"/>
  <c r="I22" i="81" s="1"/>
  <c r="G502" i="67"/>
  <c r="F502" i="67"/>
  <c r="G502" i="59"/>
  <c r="K502" i="59" s="1"/>
  <c r="G502" i="51"/>
  <c r="K502" i="51" s="1"/>
  <c r="CT24" i="1" s="1"/>
  <c r="AH24" i="1" s="1"/>
  <c r="E22" i="50" s="1"/>
  <c r="G22" i="50" s="1"/>
  <c r="I22" i="50" s="1"/>
  <c r="G502" i="41"/>
  <c r="K502" i="41" s="1"/>
  <c r="CT19" i="1" s="1"/>
  <c r="AH19" i="1" s="1"/>
  <c r="E22" i="40" s="1"/>
  <c r="G22" i="40" s="1"/>
  <c r="I22" i="40" s="1"/>
  <c r="G502" i="33"/>
  <c r="F502" i="33"/>
  <c r="K502" i="33" s="1"/>
  <c r="CT15" i="1" s="1"/>
  <c r="AH15" i="1" s="1"/>
  <c r="E22" i="32" s="1"/>
  <c r="G22" i="32" s="1"/>
  <c r="I22" i="32" s="1"/>
  <c r="M500" i="29"/>
  <c r="M500" i="35"/>
  <c r="M500" i="39"/>
  <c r="M500" i="41"/>
  <c r="M500" i="45"/>
  <c r="M500" i="57"/>
  <c r="M500" i="69"/>
  <c r="M515" i="69" s="1"/>
  <c r="M500" i="71"/>
  <c r="K521" i="82"/>
  <c r="M505" i="80"/>
  <c r="M509" i="82"/>
  <c r="K521" i="23"/>
  <c r="M500" i="37"/>
  <c r="M500" i="59"/>
  <c r="M509" i="94"/>
  <c r="M500" i="53"/>
  <c r="M515" i="53" s="1"/>
  <c r="M500" i="55"/>
  <c r="M500" i="65"/>
  <c r="M500" i="67"/>
  <c r="M500" i="49"/>
  <c r="M500" i="63"/>
  <c r="M513" i="86"/>
  <c r="M514" i="86"/>
  <c r="M500" i="88"/>
  <c r="M508" i="90"/>
  <c r="M513" i="92"/>
  <c r="M510" i="96"/>
  <c r="M503" i="96"/>
  <c r="M511" i="96"/>
  <c r="M503" i="92"/>
  <c r="M512" i="90"/>
  <c r="M511" i="90"/>
  <c r="M502" i="90"/>
  <c r="M508" i="96"/>
  <c r="M504" i="98"/>
  <c r="J521" i="86"/>
  <c r="F521" i="86"/>
  <c r="M511" i="82"/>
  <c r="M514" i="90"/>
  <c r="G521" i="86"/>
  <c r="G501" i="22"/>
  <c r="F501" i="22"/>
  <c r="AH8" i="1"/>
  <c r="E22" i="16" s="1"/>
  <c r="G22" i="16" s="1"/>
  <c r="I22" i="16" s="1"/>
  <c r="F501" i="84"/>
  <c r="G501" i="84"/>
  <c r="G501" i="67"/>
  <c r="F501" i="67"/>
  <c r="K501" i="67" s="1"/>
  <c r="G501" i="65"/>
  <c r="F501" i="65"/>
  <c r="K501" i="65" s="1"/>
  <c r="F501" i="63"/>
  <c r="K501" i="63" s="1"/>
  <c r="G501" i="63"/>
  <c r="F501" i="45"/>
  <c r="G501" i="45"/>
  <c r="G501" i="35"/>
  <c r="F501" i="35"/>
  <c r="G501" i="33"/>
  <c r="F501" i="33"/>
  <c r="K501" i="33" s="1"/>
  <c r="F501" i="31"/>
  <c r="G501" i="31"/>
  <c r="F501" i="23"/>
  <c r="G501" i="23"/>
  <c r="F501" i="20"/>
  <c r="G501" i="20"/>
  <c r="J501" i="90"/>
  <c r="J515" i="90" s="1"/>
  <c r="G501" i="90"/>
  <c r="F501" i="90"/>
  <c r="CT39" i="1"/>
  <c r="AH39" i="1" s="1"/>
  <c r="E22" i="87" s="1"/>
  <c r="G22" i="87" s="1"/>
  <c r="I22" i="87" s="1"/>
  <c r="G501" i="88"/>
  <c r="F501" i="88"/>
  <c r="K501" i="88" s="1"/>
  <c r="H501" i="86"/>
  <c r="F501" i="86"/>
  <c r="G501" i="86"/>
  <c r="F501" i="61"/>
  <c r="K501" i="61" s="1"/>
  <c r="G501" i="61"/>
  <c r="G501" i="51"/>
  <c r="F501" i="51"/>
  <c r="K501" i="51" s="1"/>
  <c r="CT23" i="1"/>
  <c r="AH23" i="1" s="1"/>
  <c r="E22" i="48" s="1"/>
  <c r="G22" i="48" s="1"/>
  <c r="I22" i="48" s="1"/>
  <c r="G501" i="49"/>
  <c r="F501" i="49"/>
  <c r="K501" i="49" s="1"/>
  <c r="F501" i="47"/>
  <c r="G501" i="47"/>
  <c r="F501" i="29"/>
  <c r="G501" i="29"/>
  <c r="F501" i="21"/>
  <c r="G501" i="21"/>
  <c r="F515" i="98"/>
  <c r="F515" i="96"/>
  <c r="G515" i="90"/>
  <c r="F515" i="80"/>
  <c r="G515" i="67"/>
  <c r="F515" i="59"/>
  <c r="F515" i="57"/>
  <c r="G515" i="49"/>
  <c r="F515" i="43"/>
  <c r="F515" i="41"/>
  <c r="F515" i="90"/>
  <c r="F515" i="88"/>
  <c r="G515" i="82"/>
  <c r="G515" i="59"/>
  <c r="G515" i="57"/>
  <c r="F515" i="51"/>
  <c r="F515" i="49"/>
  <c r="G515" i="43"/>
  <c r="G515" i="41"/>
  <c r="K520" i="51"/>
  <c r="K520" i="57"/>
  <c r="K520" i="71"/>
  <c r="K520" i="24"/>
  <c r="M512" i="92"/>
  <c r="M501" i="80"/>
  <c r="M513" i="90"/>
  <c r="M509" i="90"/>
  <c r="G500" i="86"/>
  <c r="CT38" i="1"/>
  <c r="AH38" i="1" s="1"/>
  <c r="E22" i="85" s="1"/>
  <c r="G22" i="85" s="1"/>
  <c r="I22" i="85" s="1"/>
  <c r="J500" i="86"/>
  <c r="J515" i="86" s="1"/>
  <c r="F500" i="86"/>
  <c r="H500" i="86"/>
  <c r="G500" i="63"/>
  <c r="G515" i="63" s="1"/>
  <c r="CT30" i="1"/>
  <c r="AH30" i="1" s="1"/>
  <c r="E22" i="62" s="1"/>
  <c r="G22" i="62" s="1"/>
  <c r="I22" i="62" s="1"/>
  <c r="F500" i="63"/>
  <c r="G500" i="47"/>
  <c r="CT22" i="1"/>
  <c r="AH22" i="1" s="1"/>
  <c r="E22" i="46" s="1"/>
  <c r="G22" i="46" s="1"/>
  <c r="I22" i="46" s="1"/>
  <c r="F500" i="47"/>
  <c r="G500" i="31"/>
  <c r="G515" i="31" s="1"/>
  <c r="F500" i="31"/>
  <c r="F500" i="21"/>
  <c r="G500" i="21"/>
  <c r="F500" i="20"/>
  <c r="G500" i="20"/>
  <c r="F500" i="84"/>
  <c r="G500" i="84"/>
  <c r="G515" i="84" s="1"/>
  <c r="CT37" i="1"/>
  <c r="AH37" i="1" s="1"/>
  <c r="E22" i="83" s="1"/>
  <c r="G22" i="83" s="1"/>
  <c r="I22" i="83" s="1"/>
  <c r="J500" i="84"/>
  <c r="J515" i="84" s="1"/>
  <c r="F500" i="61"/>
  <c r="G500" i="61"/>
  <c r="G515" i="61" s="1"/>
  <c r="CT29" i="1"/>
  <c r="AH29" i="1" s="1"/>
  <c r="E22" i="60" s="1"/>
  <c r="G22" i="60" s="1"/>
  <c r="I22" i="60" s="1"/>
  <c r="F500" i="45"/>
  <c r="G500" i="45"/>
  <c r="CT21" i="1"/>
  <c r="AH21" i="1" s="1"/>
  <c r="E22" i="44" s="1"/>
  <c r="G22" i="44" s="1"/>
  <c r="I22" i="44" s="1"/>
  <c r="F500" i="29"/>
  <c r="G500" i="29"/>
  <c r="G515" i="29" s="1"/>
  <c r="AH13" i="1"/>
  <c r="E22" i="28" s="1"/>
  <c r="G22" i="28" s="1"/>
  <c r="I22" i="28" s="1"/>
  <c r="M507" i="82"/>
  <c r="M510" i="82"/>
  <c r="M505" i="82"/>
  <c r="M513" i="82"/>
  <c r="G500" i="94"/>
  <c r="G515" i="94" s="1"/>
  <c r="CT42" i="1"/>
  <c r="AH42" i="1" s="1"/>
  <c r="E22" i="93" s="1"/>
  <c r="G22" i="93" s="1"/>
  <c r="I22" i="93" s="1"/>
  <c r="F500" i="94"/>
  <c r="H500" i="94"/>
  <c r="H515" i="94" s="1"/>
  <c r="J500" i="94"/>
  <c r="J515" i="94" s="1"/>
  <c r="G500" i="71"/>
  <c r="G515" i="71" s="1"/>
  <c r="CT34" i="1"/>
  <c r="AH34" i="1" s="1"/>
  <c r="E22" i="70" s="1"/>
  <c r="G22" i="70" s="1"/>
  <c r="I22" i="70" s="1"/>
  <c r="F500" i="71"/>
  <c r="G500" i="55"/>
  <c r="G515" i="55" s="1"/>
  <c r="CT26" i="1"/>
  <c r="AH26" i="1" s="1"/>
  <c r="E22" i="54" s="1"/>
  <c r="G22" i="54" s="1"/>
  <c r="I22" i="54" s="1"/>
  <c r="F500" i="55"/>
  <c r="G500" i="39"/>
  <c r="G515" i="39" s="1"/>
  <c r="CT18" i="1"/>
  <c r="AH18" i="1" s="1"/>
  <c r="E22" i="38" s="1"/>
  <c r="G22" i="38" s="1"/>
  <c r="I22" i="38" s="1"/>
  <c r="F500" i="39"/>
  <c r="G500" i="24"/>
  <c r="F500" i="24"/>
  <c r="M506" i="82"/>
  <c r="M514" i="82"/>
  <c r="I520" i="94"/>
  <c r="J520" i="94"/>
  <c r="F500" i="92"/>
  <c r="G500" i="92"/>
  <c r="G515" i="92" s="1"/>
  <c r="C520" i="92"/>
  <c r="F500" i="69"/>
  <c r="G500" i="69"/>
  <c r="G515" i="69" s="1"/>
  <c r="CT33" i="1"/>
  <c r="AH33" i="1" s="1"/>
  <c r="E22" i="68" s="1"/>
  <c r="G22" i="68" s="1"/>
  <c r="I22" i="68" s="1"/>
  <c r="F500" i="53"/>
  <c r="G500" i="53"/>
  <c r="G515" i="53" s="1"/>
  <c r="F500" i="37"/>
  <c r="G500" i="37"/>
  <c r="G515" i="37" s="1"/>
  <c r="CT17" i="1"/>
  <c r="AH17" i="1" s="1"/>
  <c r="E22" i="36" s="1"/>
  <c r="G22" i="36" s="1"/>
  <c r="I22" i="36" s="1"/>
  <c r="F500" i="23"/>
  <c r="G500" i="23"/>
  <c r="G500" i="5"/>
  <c r="CT44" i="1"/>
  <c r="AH44" i="1" s="1"/>
  <c r="E22" i="97" s="1"/>
  <c r="G22" i="97" s="1"/>
  <c r="I22" i="97" s="1"/>
  <c r="CT40" i="1"/>
  <c r="AH40" i="1" s="1"/>
  <c r="E22" i="89" s="1"/>
  <c r="G22" i="89" s="1"/>
  <c r="I22" i="89" s="1"/>
  <c r="CT28" i="1"/>
  <c r="AH28" i="1" s="1"/>
  <c r="E22" i="58" s="1"/>
  <c r="G22" i="58" s="1"/>
  <c r="I22" i="58" s="1"/>
  <c r="CT20" i="1"/>
  <c r="AH20" i="1" s="1"/>
  <c r="E22" i="42" s="1"/>
  <c r="G22" i="42" s="1"/>
  <c r="I22" i="42" s="1"/>
  <c r="F16" i="87"/>
  <c r="H11" i="81"/>
  <c r="H11" i="14"/>
  <c r="F16" i="93"/>
  <c r="H11" i="95"/>
  <c r="H11" i="28"/>
  <c r="K514" i="5"/>
  <c r="I32" i="4"/>
  <c r="K528" i="5"/>
  <c r="F16" i="66"/>
  <c r="H11" i="50"/>
  <c r="F16" i="26"/>
  <c r="F16" i="58"/>
  <c r="K526" i="5"/>
  <c r="K501" i="5"/>
  <c r="K522" i="5"/>
  <c r="K525" i="5"/>
  <c r="F16" i="32"/>
  <c r="F16" i="64"/>
  <c r="I28" i="4"/>
  <c r="F16" i="83"/>
  <c r="K511" i="5"/>
  <c r="K504" i="5"/>
  <c r="K521" i="5"/>
  <c r="K507" i="5"/>
  <c r="K509" i="5"/>
  <c r="K505" i="5"/>
  <c r="K517" i="5"/>
  <c r="K529" i="5"/>
  <c r="K506" i="5"/>
  <c r="CT5" i="1" s="1"/>
  <c r="K502" i="5"/>
  <c r="K530" i="5"/>
  <c r="K520" i="5"/>
  <c r="K534" i="5"/>
  <c r="K532" i="5"/>
  <c r="K513" i="5"/>
  <c r="K527" i="5"/>
  <c r="K533" i="5"/>
  <c r="J515" i="5"/>
  <c r="F16" i="34"/>
  <c r="F16" i="97"/>
  <c r="F16" i="91"/>
  <c r="F16" i="16"/>
  <c r="H11" i="42"/>
  <c r="I25" i="18"/>
  <c r="I40" i="54"/>
  <c r="I32" i="50"/>
  <c r="I30" i="50"/>
  <c r="I28" i="50"/>
  <c r="I26" i="50"/>
  <c r="I24" i="50"/>
  <c r="I23" i="18"/>
  <c r="I26" i="70"/>
  <c r="I31" i="46"/>
  <c r="I27" i="85"/>
  <c r="I32" i="81"/>
  <c r="I28" i="70"/>
  <c r="I26" i="30"/>
  <c r="I27" i="4"/>
  <c r="I31" i="66"/>
  <c r="I27" i="66"/>
  <c r="H11" i="56"/>
  <c r="H11" i="40"/>
  <c r="I26" i="4"/>
  <c r="H11" i="19"/>
  <c r="I40" i="95"/>
  <c r="I26" i="66"/>
  <c r="I29" i="54"/>
  <c r="I31" i="50"/>
  <c r="I29" i="50"/>
  <c r="I27" i="50"/>
  <c r="I25" i="50"/>
  <c r="I23" i="50"/>
  <c r="I25" i="42"/>
  <c r="I40" i="34"/>
  <c r="H11" i="46"/>
  <c r="F16" i="30"/>
  <c r="F16" i="38"/>
  <c r="I28" i="81"/>
  <c r="I24" i="66"/>
  <c r="F16" i="70"/>
  <c r="I31" i="95"/>
  <c r="I29" i="95"/>
  <c r="I27" i="95"/>
  <c r="I29" i="89"/>
  <c r="I29" i="85"/>
  <c r="I40" i="85"/>
  <c r="I25" i="81"/>
  <c r="I25" i="38"/>
  <c r="I30" i="26"/>
  <c r="F16" i="54"/>
  <c r="I30" i="34"/>
  <c r="I24" i="34"/>
  <c r="I32" i="70"/>
  <c r="I30" i="70"/>
  <c r="I31" i="62"/>
  <c r="I27" i="62"/>
  <c r="I25" i="62"/>
  <c r="I23" i="62"/>
  <c r="I30" i="60"/>
  <c r="I40" i="42"/>
  <c r="I40" i="38"/>
  <c r="I40" i="14"/>
  <c r="I32" i="93"/>
  <c r="I31" i="89"/>
  <c r="I31" i="85"/>
  <c r="I31" i="70"/>
  <c r="I40" i="66"/>
  <c r="I32" i="62"/>
  <c r="I28" i="62"/>
  <c r="I24" i="62"/>
  <c r="I31" i="54"/>
  <c r="I23" i="54"/>
  <c r="I28" i="48"/>
  <c r="I30" i="46"/>
  <c r="I28" i="46"/>
  <c r="I31" i="42"/>
  <c r="I29" i="42"/>
  <c r="I27" i="42"/>
  <c r="I31" i="38"/>
  <c r="I27" i="38"/>
  <c r="I32" i="30"/>
  <c r="I28" i="30"/>
  <c r="I25" i="17"/>
  <c r="I32" i="14"/>
  <c r="I30" i="14"/>
  <c r="I28" i="14"/>
  <c r="I26" i="14"/>
  <c r="I24" i="14"/>
  <c r="I26" i="93"/>
  <c r="I40" i="93"/>
  <c r="I23" i="89"/>
  <c r="I40" i="89"/>
  <c r="I32" i="85"/>
  <c r="I26" i="81"/>
  <c r="I32" i="66"/>
  <c r="I40" i="62"/>
  <c r="I28" i="54"/>
  <c r="I24" i="54"/>
  <c r="I23" i="52"/>
  <c r="I40" i="46"/>
  <c r="I28" i="44"/>
  <c r="I32" i="42"/>
  <c r="I24" i="42"/>
  <c r="I32" i="38"/>
  <c r="I24" i="38"/>
  <c r="I28" i="32"/>
  <c r="I25" i="30"/>
  <c r="I40" i="26"/>
  <c r="I29" i="18"/>
  <c r="I40" i="16"/>
  <c r="I23" i="93"/>
  <c r="I26" i="89"/>
  <c r="I24" i="85"/>
  <c r="I27" i="70"/>
  <c r="I26" i="60"/>
  <c r="I29" i="56"/>
  <c r="I27" i="40"/>
  <c r="I29" i="17"/>
  <c r="I32" i="97"/>
  <c r="I24" i="97"/>
  <c r="I32" i="95"/>
  <c r="I30" i="95"/>
  <c r="I28" i="95"/>
  <c r="I26" i="95"/>
  <c r="I24" i="95"/>
  <c r="I29" i="81"/>
  <c r="I24" i="81"/>
  <c r="I23" i="70"/>
  <c r="I25" i="68"/>
  <c r="I23" i="66"/>
  <c r="I29" i="62"/>
  <c r="I32" i="54"/>
  <c r="I27" i="54"/>
  <c r="I25" i="54"/>
  <c r="I30" i="52"/>
  <c r="I28" i="38"/>
  <c r="I23" i="38"/>
  <c r="I25" i="34"/>
  <c r="I30" i="18"/>
  <c r="I26" i="18"/>
  <c r="I30" i="97"/>
  <c r="I25" i="87"/>
  <c r="I40" i="79"/>
  <c r="I27" i="48"/>
  <c r="I40" i="48"/>
  <c r="I28" i="42"/>
  <c r="I23" i="42"/>
  <c r="I40" i="28"/>
  <c r="I40" i="19"/>
  <c r="I25" i="95"/>
  <c r="I23" i="95"/>
  <c r="I32" i="91"/>
  <c r="I24" i="91"/>
  <c r="I30" i="89"/>
  <c r="I25" i="89"/>
  <c r="I28" i="85"/>
  <c r="I25" i="85"/>
  <c r="I23" i="85"/>
  <c r="I32" i="83"/>
  <c r="I24" i="83"/>
  <c r="I31" i="79"/>
  <c r="I23" i="79"/>
  <c r="I29" i="68"/>
  <c r="I30" i="66"/>
  <c r="I29" i="46"/>
  <c r="I25" i="46"/>
  <c r="I32" i="32"/>
  <c r="I24" i="32"/>
  <c r="I29" i="30"/>
  <c r="I24" i="30"/>
  <c r="I31" i="26"/>
  <c r="I31" i="18"/>
  <c r="H11" i="62"/>
  <c r="F16" i="18"/>
  <c r="F16" i="36"/>
  <c r="H11" i="4"/>
  <c r="H11" i="52"/>
  <c r="I29" i="4"/>
  <c r="I25" i="4"/>
  <c r="I40" i="4"/>
  <c r="I26" i="97"/>
  <c r="I28" i="93"/>
  <c r="I24" i="93"/>
  <c r="I28" i="91"/>
  <c r="I27" i="89"/>
  <c r="I28" i="83"/>
  <c r="I24" i="70"/>
  <c r="I31" i="4"/>
  <c r="I23" i="4"/>
  <c r="I24" i="4"/>
  <c r="I30" i="4"/>
  <c r="I28" i="97"/>
  <c r="I30" i="93"/>
  <c r="I29" i="87"/>
  <c r="I30" i="81"/>
  <c r="I27" i="79"/>
  <c r="I28" i="66"/>
  <c r="I31" i="14"/>
  <c r="I29" i="14"/>
  <c r="I27" i="14"/>
  <c r="I25" i="14"/>
  <c r="I23" i="14"/>
  <c r="I31" i="97"/>
  <c r="I27" i="97"/>
  <c r="I23" i="97"/>
  <c r="I40" i="97"/>
  <c r="I31" i="93"/>
  <c r="I31" i="91"/>
  <c r="I27" i="91"/>
  <c r="I23" i="91"/>
  <c r="I32" i="89"/>
  <c r="I24" i="89"/>
  <c r="I40" i="87"/>
  <c r="I30" i="85"/>
  <c r="I27" i="81"/>
  <c r="I29" i="70"/>
  <c r="I32" i="68"/>
  <c r="I28" i="68"/>
  <c r="I24" i="68"/>
  <c r="I25" i="66"/>
  <c r="I32" i="64"/>
  <c r="I28" i="64"/>
  <c r="I24" i="64"/>
  <c r="I30" i="62"/>
  <c r="I29" i="60"/>
  <c r="I25" i="60"/>
  <c r="I31" i="58"/>
  <c r="I29" i="58"/>
  <c r="I27" i="58"/>
  <c r="I25" i="58"/>
  <c r="I23" i="58"/>
  <c r="I40" i="56"/>
  <c r="I30" i="54"/>
  <c r="I29" i="52"/>
  <c r="I26" i="52"/>
  <c r="I40" i="50"/>
  <c r="I31" i="48"/>
  <c r="I24" i="48"/>
  <c r="I32" i="46"/>
  <c r="I27" i="46"/>
  <c r="I31" i="40"/>
  <c r="I23" i="40"/>
  <c r="I29" i="38"/>
  <c r="I28" i="34"/>
  <c r="I27" i="18"/>
  <c r="I29" i="97"/>
  <c r="I25" i="97"/>
  <c r="I29" i="93"/>
  <c r="I27" i="93"/>
  <c r="I25" i="93"/>
  <c r="I28" i="89"/>
  <c r="I30" i="87"/>
  <c r="I26" i="87"/>
  <c r="I26" i="85"/>
  <c r="I29" i="83"/>
  <c r="I25" i="83"/>
  <c r="I31" i="81"/>
  <c r="I23" i="81"/>
  <c r="I40" i="81"/>
  <c r="I30" i="79"/>
  <c r="I26" i="79"/>
  <c r="I25" i="70"/>
  <c r="I40" i="70"/>
  <c r="I29" i="66"/>
  <c r="I26" i="62"/>
  <c r="I31" i="60"/>
  <c r="I27" i="60"/>
  <c r="I23" i="60"/>
  <c r="I32" i="58"/>
  <c r="I30" i="58"/>
  <c r="I28" i="58"/>
  <c r="I26" i="58"/>
  <c r="I24" i="58"/>
  <c r="I40" i="58"/>
  <c r="I30" i="56"/>
  <c r="I26" i="56"/>
  <c r="I26" i="54"/>
  <c r="I31" i="52"/>
  <c r="I27" i="52"/>
  <c r="I32" i="48"/>
  <c r="I23" i="48"/>
  <c r="I26" i="46"/>
  <c r="I24" i="46"/>
  <c r="I30" i="30"/>
  <c r="I32" i="26"/>
  <c r="I31" i="64"/>
  <c r="I27" i="64"/>
  <c r="I23" i="64"/>
  <c r="I32" i="60"/>
  <c r="I28" i="60"/>
  <c r="I24" i="60"/>
  <c r="I40" i="60"/>
  <c r="I32" i="52"/>
  <c r="I25" i="52"/>
  <c r="I32" i="44"/>
  <c r="I24" i="44"/>
  <c r="I28" i="52"/>
  <c r="I24" i="52"/>
  <c r="I23" i="46"/>
  <c r="I29" i="44"/>
  <c r="I25" i="44"/>
  <c r="I26" i="42"/>
  <c r="I26" i="38"/>
  <c r="I30" i="36"/>
  <c r="I26" i="36"/>
  <c r="I40" i="36"/>
  <c r="I32" i="34"/>
  <c r="I27" i="34"/>
  <c r="I23" i="34"/>
  <c r="I27" i="30"/>
  <c r="I29" i="26"/>
  <c r="I27" i="26"/>
  <c r="I25" i="26"/>
  <c r="I23" i="26"/>
  <c r="I32" i="18"/>
  <c r="I24" i="18"/>
  <c r="I32" i="17"/>
  <c r="I28" i="17"/>
  <c r="I24" i="17"/>
  <c r="I31" i="16"/>
  <c r="I29" i="16"/>
  <c r="I27" i="16"/>
  <c r="I25" i="16"/>
  <c r="I23" i="16"/>
  <c r="I31" i="15"/>
  <c r="I27" i="15"/>
  <c r="I23" i="15"/>
  <c r="I40" i="15"/>
  <c r="I40" i="44"/>
  <c r="I30" i="42"/>
  <c r="I32" i="40"/>
  <c r="I28" i="40"/>
  <c r="I24" i="40"/>
  <c r="I30" i="38"/>
  <c r="I31" i="34"/>
  <c r="I29" i="34"/>
  <c r="I26" i="34"/>
  <c r="I29" i="32"/>
  <c r="I25" i="32"/>
  <c r="I31" i="30"/>
  <c r="I23" i="30"/>
  <c r="I40" i="30"/>
  <c r="I30" i="28"/>
  <c r="I26" i="28"/>
  <c r="I28" i="26"/>
  <c r="I26" i="26"/>
  <c r="I24" i="26"/>
  <c r="I31" i="19"/>
  <c r="I27" i="19"/>
  <c r="I23" i="19"/>
  <c r="I28" i="18"/>
  <c r="I40" i="18"/>
  <c r="I30" i="17"/>
  <c r="I26" i="17"/>
  <c r="I32" i="16"/>
  <c r="I30" i="16"/>
  <c r="I28" i="16"/>
  <c r="I26" i="16"/>
  <c r="I24" i="16"/>
  <c r="I29" i="36"/>
  <c r="I25" i="36"/>
  <c r="I31" i="28"/>
  <c r="I27" i="28"/>
  <c r="I23" i="28"/>
  <c r="I32" i="19"/>
  <c r="I28" i="19"/>
  <c r="I24" i="19"/>
  <c r="I31" i="17"/>
  <c r="I27" i="17"/>
  <c r="I23" i="17"/>
  <c r="I40" i="17"/>
  <c r="I30" i="15"/>
  <c r="I26" i="15"/>
  <c r="H11" i="48"/>
  <c r="H11" i="44"/>
  <c r="H11" i="15"/>
  <c r="H11" i="60"/>
  <c r="H11" i="68"/>
  <c r="H11" i="85"/>
  <c r="I29" i="91"/>
  <c r="I25" i="91"/>
  <c r="I31" i="87"/>
  <c r="I27" i="87"/>
  <c r="I23" i="87"/>
  <c r="I30" i="83"/>
  <c r="I26" i="83"/>
  <c r="I40" i="83"/>
  <c r="I32" i="79"/>
  <c r="I28" i="79"/>
  <c r="I24" i="79"/>
  <c r="I30" i="68"/>
  <c r="I26" i="68"/>
  <c r="I40" i="68"/>
  <c r="I29" i="64"/>
  <c r="I25" i="64"/>
  <c r="I31" i="56"/>
  <c r="I27" i="56"/>
  <c r="I23" i="56"/>
  <c r="I29" i="48"/>
  <c r="I25" i="48"/>
  <c r="I30" i="91"/>
  <c r="I26" i="91"/>
  <c r="I40" i="91"/>
  <c r="I32" i="87"/>
  <c r="I28" i="87"/>
  <c r="I24" i="87"/>
  <c r="I31" i="83"/>
  <c r="I27" i="83"/>
  <c r="I23" i="83"/>
  <c r="I29" i="79"/>
  <c r="I25" i="79"/>
  <c r="I31" i="68"/>
  <c r="I27" i="68"/>
  <c r="I23" i="68"/>
  <c r="I30" i="64"/>
  <c r="I26" i="64"/>
  <c r="I40" i="64"/>
  <c r="I32" i="56"/>
  <c r="I28" i="56"/>
  <c r="I24" i="56"/>
  <c r="I22" i="56"/>
  <c r="I40" i="52"/>
  <c r="I30" i="48"/>
  <c r="I26" i="48"/>
  <c r="H11" i="89"/>
  <c r="H11" i="17"/>
  <c r="H11" i="79"/>
  <c r="I25" i="56"/>
  <c r="I30" i="44"/>
  <c r="I26" i="44"/>
  <c r="I29" i="40"/>
  <c r="I25" i="40"/>
  <c r="I31" i="36"/>
  <c r="I27" i="36"/>
  <c r="I23" i="36"/>
  <c r="I31" i="44"/>
  <c r="I27" i="44"/>
  <c r="I23" i="44"/>
  <c r="I30" i="40"/>
  <c r="I26" i="40"/>
  <c r="I40" i="40"/>
  <c r="I32" i="36"/>
  <c r="I28" i="36"/>
  <c r="I24" i="36"/>
  <c r="I31" i="32"/>
  <c r="I27" i="32"/>
  <c r="I23" i="32"/>
  <c r="I30" i="32"/>
  <c r="I26" i="32"/>
  <c r="I40" i="32"/>
  <c r="I32" i="28"/>
  <c r="I28" i="28"/>
  <c r="I24" i="28"/>
  <c r="I29" i="19"/>
  <c r="I25" i="19"/>
  <c r="I32" i="15"/>
  <c r="I28" i="15"/>
  <c r="I24" i="15"/>
  <c r="I29" i="28"/>
  <c r="I25" i="28"/>
  <c r="I30" i="19"/>
  <c r="I26" i="19"/>
  <c r="I29" i="15"/>
  <c r="I25" i="15"/>
  <c r="I515" i="22" l="1"/>
  <c r="G515" i="22"/>
  <c r="K501" i="22"/>
  <c r="K504" i="22"/>
  <c r="K505" i="25"/>
  <c r="G515" i="25"/>
  <c r="H515" i="25"/>
  <c r="M511" i="24"/>
  <c r="M500" i="24"/>
  <c r="M505" i="24"/>
  <c r="M509" i="24"/>
  <c r="M506" i="24"/>
  <c r="M514" i="24"/>
  <c r="M512" i="24"/>
  <c r="M513" i="24"/>
  <c r="M508" i="24"/>
  <c r="M502" i="24"/>
  <c r="M504" i="24"/>
  <c r="M510" i="24"/>
  <c r="M507" i="24"/>
  <c r="M511" i="23"/>
  <c r="M505" i="23"/>
  <c r="M501" i="23"/>
  <c r="M503" i="23"/>
  <c r="M506" i="23"/>
  <c r="M504" i="23"/>
  <c r="M502" i="23"/>
  <c r="M513" i="23"/>
  <c r="M510" i="23"/>
  <c r="M508" i="23"/>
  <c r="M500" i="23"/>
  <c r="M515" i="59"/>
  <c r="M502" i="21"/>
  <c r="M512" i="21"/>
  <c r="M500" i="21"/>
  <c r="M504" i="21"/>
  <c r="M508" i="21"/>
  <c r="M513" i="21"/>
  <c r="M505" i="21"/>
  <c r="M506" i="21"/>
  <c r="M510" i="21"/>
  <c r="M503" i="21"/>
  <c r="M515" i="39"/>
  <c r="J515" i="24"/>
  <c r="I515" i="5"/>
  <c r="E41" i="4" s="1"/>
  <c r="G41" i="4" s="1"/>
  <c r="I41" i="4" s="1"/>
  <c r="K531" i="5"/>
  <c r="K503" i="27"/>
  <c r="K501" i="27"/>
  <c r="K509" i="27"/>
  <c r="I520" i="27"/>
  <c r="F520" i="27"/>
  <c r="G520" i="27"/>
  <c r="J520" i="27"/>
  <c r="H520" i="27"/>
  <c r="M507" i="27"/>
  <c r="M503" i="27"/>
  <c r="M501" i="27"/>
  <c r="M509" i="27"/>
  <c r="M508" i="27"/>
  <c r="M504" i="27"/>
  <c r="M502" i="27"/>
  <c r="M513" i="27"/>
  <c r="M514" i="27"/>
  <c r="M512" i="27"/>
  <c r="M510" i="27"/>
  <c r="M511" i="27"/>
  <c r="M500" i="27"/>
  <c r="M505" i="27"/>
  <c r="I523" i="27"/>
  <c r="F523" i="27"/>
  <c r="H523" i="27"/>
  <c r="G523" i="27"/>
  <c r="J523" i="27"/>
  <c r="H529" i="27"/>
  <c r="G529" i="27"/>
  <c r="F529" i="27"/>
  <c r="I529" i="27"/>
  <c r="J529" i="27"/>
  <c r="F507" i="27"/>
  <c r="I507" i="27"/>
  <c r="G507" i="27"/>
  <c r="C527" i="27"/>
  <c r="H507" i="27"/>
  <c r="J507" i="27"/>
  <c r="J524" i="27"/>
  <c r="H524" i="27"/>
  <c r="I524" i="27"/>
  <c r="F524" i="27"/>
  <c r="G524" i="27"/>
  <c r="F521" i="27"/>
  <c r="I521" i="27"/>
  <c r="J521" i="27"/>
  <c r="G521" i="27"/>
  <c r="H521" i="27"/>
  <c r="K534" i="27"/>
  <c r="K514" i="21"/>
  <c r="K511" i="20"/>
  <c r="K514" i="20"/>
  <c r="F535" i="5"/>
  <c r="H535" i="5"/>
  <c r="AH5" i="1"/>
  <c r="E22" i="4" s="1"/>
  <c r="M507" i="21"/>
  <c r="M507" i="23"/>
  <c r="M506" i="27"/>
  <c r="M501" i="24"/>
  <c r="M515" i="22"/>
  <c r="M514" i="21"/>
  <c r="M501" i="21"/>
  <c r="J515" i="25"/>
  <c r="K512" i="25"/>
  <c r="K512" i="27"/>
  <c r="M509" i="21"/>
  <c r="M514" i="23"/>
  <c r="M509" i="23"/>
  <c r="M512" i="23"/>
  <c r="K512" i="21"/>
  <c r="K532" i="22"/>
  <c r="H532" i="20"/>
  <c r="I532" i="20"/>
  <c r="F532" i="20"/>
  <c r="G532" i="20"/>
  <c r="J532" i="20"/>
  <c r="G534" i="23"/>
  <c r="K534" i="23" s="1"/>
  <c r="H534" i="23"/>
  <c r="H532" i="24"/>
  <c r="I532" i="24"/>
  <c r="J532" i="24"/>
  <c r="G532" i="24"/>
  <c r="F532" i="24"/>
  <c r="M503" i="24"/>
  <c r="J533" i="21"/>
  <c r="I533" i="21"/>
  <c r="H533" i="21"/>
  <c r="F533" i="21"/>
  <c r="G533" i="21"/>
  <c r="H534" i="22"/>
  <c r="I534" i="22"/>
  <c r="F534" i="22"/>
  <c r="G534" i="22"/>
  <c r="J534" i="22"/>
  <c r="K533" i="29"/>
  <c r="K513" i="23"/>
  <c r="K514" i="25"/>
  <c r="K513" i="22"/>
  <c r="K512" i="29"/>
  <c r="K513" i="82"/>
  <c r="K514" i="51"/>
  <c r="K513" i="80"/>
  <c r="H534" i="39"/>
  <c r="I534" i="39"/>
  <c r="F534" i="39"/>
  <c r="K534" i="39" s="1"/>
  <c r="G534" i="39"/>
  <c r="J534" i="39"/>
  <c r="J534" i="86"/>
  <c r="F534" i="86"/>
  <c r="K534" i="86" s="1"/>
  <c r="H534" i="86"/>
  <c r="I534" i="86"/>
  <c r="G534" i="86"/>
  <c r="H532" i="96"/>
  <c r="J532" i="96"/>
  <c r="G532" i="96"/>
  <c r="F532" i="96"/>
  <c r="I532" i="96"/>
  <c r="G532" i="39"/>
  <c r="J532" i="39"/>
  <c r="H532" i="39"/>
  <c r="I532" i="39"/>
  <c r="F532" i="39"/>
  <c r="H532" i="51"/>
  <c r="I532" i="51"/>
  <c r="F532" i="51"/>
  <c r="K532" i="51" s="1"/>
  <c r="G532" i="51"/>
  <c r="J532" i="51"/>
  <c r="G532" i="45"/>
  <c r="J532" i="45"/>
  <c r="H532" i="45"/>
  <c r="I532" i="45"/>
  <c r="F532" i="45"/>
  <c r="K512" i="45"/>
  <c r="G532" i="86"/>
  <c r="J532" i="86"/>
  <c r="H532" i="86"/>
  <c r="F532" i="86"/>
  <c r="K532" i="86" s="1"/>
  <c r="I532" i="86"/>
  <c r="I533" i="69"/>
  <c r="J533" i="69"/>
  <c r="G533" i="69"/>
  <c r="H533" i="69"/>
  <c r="F533" i="69"/>
  <c r="J532" i="94"/>
  <c r="I532" i="94"/>
  <c r="F532" i="94"/>
  <c r="H532" i="94"/>
  <c r="G532" i="94"/>
  <c r="K514" i="39"/>
  <c r="G532" i="47"/>
  <c r="J532" i="47"/>
  <c r="H532" i="47"/>
  <c r="I532" i="47"/>
  <c r="F532" i="47"/>
  <c r="F533" i="67"/>
  <c r="I533" i="67"/>
  <c r="H533" i="67"/>
  <c r="G533" i="67"/>
  <c r="J533" i="67"/>
  <c r="G532" i="35"/>
  <c r="J532" i="35"/>
  <c r="H532" i="35"/>
  <c r="I532" i="35"/>
  <c r="F532" i="35"/>
  <c r="K532" i="35" s="1"/>
  <c r="H532" i="41"/>
  <c r="I532" i="41"/>
  <c r="F532" i="41"/>
  <c r="G532" i="41"/>
  <c r="J532" i="41"/>
  <c r="K512" i="51"/>
  <c r="I533" i="92"/>
  <c r="H533" i="92"/>
  <c r="J533" i="92"/>
  <c r="G533" i="92"/>
  <c r="F533" i="92"/>
  <c r="H534" i="94"/>
  <c r="J534" i="94"/>
  <c r="F534" i="94"/>
  <c r="I534" i="94"/>
  <c r="G534" i="94"/>
  <c r="I534" i="20"/>
  <c r="J534" i="20"/>
  <c r="H534" i="20"/>
  <c r="G534" i="20"/>
  <c r="G532" i="27"/>
  <c r="J532" i="27"/>
  <c r="H532" i="27"/>
  <c r="I532" i="27"/>
  <c r="F532" i="27"/>
  <c r="F533" i="31"/>
  <c r="I533" i="31"/>
  <c r="J533" i="31"/>
  <c r="G533" i="31"/>
  <c r="H533" i="31"/>
  <c r="I533" i="61"/>
  <c r="J533" i="61"/>
  <c r="G533" i="61"/>
  <c r="H533" i="61"/>
  <c r="F533" i="61"/>
  <c r="J534" i="84"/>
  <c r="J535" i="84" s="1"/>
  <c r="F534" i="84"/>
  <c r="I534" i="84"/>
  <c r="I535" i="84" s="1"/>
  <c r="H534" i="84"/>
  <c r="H535" i="84" s="1"/>
  <c r="G534" i="84"/>
  <c r="G535" i="84" s="1"/>
  <c r="K512" i="88"/>
  <c r="K513" i="90"/>
  <c r="K512" i="92"/>
  <c r="H532" i="29"/>
  <c r="I532" i="29"/>
  <c r="F532" i="29"/>
  <c r="G532" i="29"/>
  <c r="J532" i="29"/>
  <c r="K513" i="67"/>
  <c r="F533" i="51"/>
  <c r="I533" i="51"/>
  <c r="J533" i="51"/>
  <c r="H533" i="51"/>
  <c r="G533" i="51"/>
  <c r="F533" i="53"/>
  <c r="I533" i="53"/>
  <c r="G533" i="53"/>
  <c r="J533" i="53"/>
  <c r="H533" i="53"/>
  <c r="I532" i="65"/>
  <c r="G532" i="65"/>
  <c r="F532" i="65"/>
  <c r="K532" i="65" s="1"/>
  <c r="J532" i="65"/>
  <c r="H532" i="65"/>
  <c r="K513" i="92"/>
  <c r="K513" i="51"/>
  <c r="J533" i="80"/>
  <c r="I533" i="80"/>
  <c r="G533" i="80"/>
  <c r="H533" i="80"/>
  <c r="F533" i="80"/>
  <c r="J532" i="25"/>
  <c r="H532" i="25"/>
  <c r="I532" i="25"/>
  <c r="F532" i="25"/>
  <c r="G532" i="25"/>
  <c r="K513" i="31"/>
  <c r="J534" i="47"/>
  <c r="H534" i="47"/>
  <c r="F534" i="47"/>
  <c r="I534" i="47"/>
  <c r="G534" i="47"/>
  <c r="K514" i="47"/>
  <c r="K514" i="84"/>
  <c r="I515" i="84"/>
  <c r="J532" i="88"/>
  <c r="G532" i="88"/>
  <c r="H532" i="88"/>
  <c r="I532" i="88"/>
  <c r="F532" i="88"/>
  <c r="K532" i="88" s="1"/>
  <c r="K511" i="98"/>
  <c r="K511" i="86"/>
  <c r="K511" i="94"/>
  <c r="K511" i="43"/>
  <c r="K511" i="37"/>
  <c r="J531" i="88"/>
  <c r="G531" i="88"/>
  <c r="H531" i="88"/>
  <c r="I531" i="88"/>
  <c r="I535" i="88" s="1"/>
  <c r="F531" i="88"/>
  <c r="K511" i="51"/>
  <c r="F511" i="27"/>
  <c r="F515" i="27" s="1"/>
  <c r="H511" i="27"/>
  <c r="H515" i="27" s="1"/>
  <c r="C531" i="27"/>
  <c r="I511" i="27"/>
  <c r="J511" i="27"/>
  <c r="J515" i="27" s="1"/>
  <c r="G535" i="88"/>
  <c r="K531" i="21"/>
  <c r="K511" i="45"/>
  <c r="K511" i="71"/>
  <c r="J531" i="90"/>
  <c r="H531" i="90"/>
  <c r="F531" i="90"/>
  <c r="I531" i="90"/>
  <c r="G531" i="90"/>
  <c r="M502" i="5"/>
  <c r="M506" i="5"/>
  <c r="M507" i="5"/>
  <c r="K510" i="41"/>
  <c r="K510" i="45"/>
  <c r="K513" i="94"/>
  <c r="M511" i="21"/>
  <c r="I515" i="24"/>
  <c r="K514" i="59"/>
  <c r="K512" i="90"/>
  <c r="K511" i="31"/>
  <c r="K512" i="65"/>
  <c r="K512" i="37"/>
  <c r="K514" i="45"/>
  <c r="K513" i="63"/>
  <c r="K514" i="98"/>
  <c r="K513" i="86"/>
  <c r="K514" i="88"/>
  <c r="K513" i="98"/>
  <c r="K533" i="82"/>
  <c r="K511" i="59"/>
  <c r="K512" i="63"/>
  <c r="K513" i="88"/>
  <c r="K511" i="25"/>
  <c r="K512" i="49"/>
  <c r="K511" i="61"/>
  <c r="K512" i="86"/>
  <c r="K514" i="69"/>
  <c r="K512" i="98"/>
  <c r="K530" i="98"/>
  <c r="K510" i="57"/>
  <c r="K510" i="65"/>
  <c r="K513" i="29"/>
  <c r="K510" i="51"/>
  <c r="K512" i="71"/>
  <c r="K514" i="35"/>
  <c r="K513" i="47"/>
  <c r="K513" i="53"/>
  <c r="K514" i="65"/>
  <c r="G515" i="27"/>
  <c r="K506" i="27"/>
  <c r="CT12" i="1" s="1"/>
  <c r="AH12" i="1" s="1"/>
  <c r="E22" i="26" s="1"/>
  <c r="G22" i="26" s="1"/>
  <c r="I22" i="26" s="1"/>
  <c r="I33" i="26" s="1"/>
  <c r="F515" i="25"/>
  <c r="K534" i="25"/>
  <c r="K511" i="24"/>
  <c r="H515" i="24"/>
  <c r="K509" i="24"/>
  <c r="G522" i="24"/>
  <c r="K522" i="24" s="1"/>
  <c r="I522" i="24"/>
  <c r="J522" i="24"/>
  <c r="J529" i="24"/>
  <c r="H529" i="24"/>
  <c r="I529" i="24"/>
  <c r="F529" i="24"/>
  <c r="G529" i="24"/>
  <c r="H527" i="24"/>
  <c r="F527" i="24"/>
  <c r="I527" i="24"/>
  <c r="J527" i="24"/>
  <c r="G527" i="24"/>
  <c r="K507" i="24"/>
  <c r="J531" i="24"/>
  <c r="H531" i="24"/>
  <c r="F531" i="24"/>
  <c r="G531" i="24"/>
  <c r="I531" i="24"/>
  <c r="K505" i="24"/>
  <c r="K514" i="24"/>
  <c r="K502" i="24"/>
  <c r="K532" i="23"/>
  <c r="K502" i="23"/>
  <c r="I515" i="23"/>
  <c r="J515" i="23"/>
  <c r="H515" i="23"/>
  <c r="K514" i="23"/>
  <c r="J532" i="21"/>
  <c r="I532" i="21"/>
  <c r="H532" i="21"/>
  <c r="G532" i="21"/>
  <c r="F532" i="21"/>
  <c r="J534" i="21"/>
  <c r="I534" i="21"/>
  <c r="F534" i="21"/>
  <c r="H534" i="21"/>
  <c r="G534" i="21"/>
  <c r="J515" i="21"/>
  <c r="I515" i="21"/>
  <c r="H515" i="21"/>
  <c r="K503" i="21"/>
  <c r="K507" i="21"/>
  <c r="M510" i="20"/>
  <c r="M501" i="20"/>
  <c r="M500" i="20"/>
  <c r="M503" i="20"/>
  <c r="K531" i="20"/>
  <c r="J515" i="20"/>
  <c r="K533" i="20"/>
  <c r="M504" i="20"/>
  <c r="M502" i="20"/>
  <c r="M511" i="20"/>
  <c r="M509" i="20"/>
  <c r="M507" i="20"/>
  <c r="M514" i="20"/>
  <c r="M508" i="20"/>
  <c r="M505" i="20"/>
  <c r="H515" i="20"/>
  <c r="I515" i="20"/>
  <c r="K506" i="20"/>
  <c r="CT6" i="1" s="1"/>
  <c r="AH6" i="1" s="1"/>
  <c r="E22" i="14" s="1"/>
  <c r="G22" i="14" s="1"/>
  <c r="I22" i="14" s="1"/>
  <c r="K512" i="20"/>
  <c r="K508" i="20"/>
  <c r="M512" i="20"/>
  <c r="M506" i="20"/>
  <c r="M513" i="20"/>
  <c r="K504" i="20"/>
  <c r="G515" i="20"/>
  <c r="F515" i="5"/>
  <c r="G515" i="5"/>
  <c r="K524" i="5"/>
  <c r="K512" i="5"/>
  <c r="K500" i="5"/>
  <c r="K523" i="5"/>
  <c r="K513" i="33"/>
  <c r="K513" i="21"/>
  <c r="K514" i="92"/>
  <c r="K514" i="41"/>
  <c r="K515" i="41" s="1"/>
  <c r="K514" i="71"/>
  <c r="K514" i="22"/>
  <c r="K512" i="35"/>
  <c r="K511" i="22"/>
  <c r="K511" i="35"/>
  <c r="K513" i="49"/>
  <c r="K512" i="69"/>
  <c r="K511" i="82"/>
  <c r="K514" i="90"/>
  <c r="K512" i="84"/>
  <c r="K511" i="90"/>
  <c r="K514" i="96"/>
  <c r="K513" i="20"/>
  <c r="K512" i="24"/>
  <c r="K514" i="27"/>
  <c r="K514" i="43"/>
  <c r="K511" i="92"/>
  <c r="K513" i="59"/>
  <c r="K514" i="94"/>
  <c r="K511" i="96"/>
  <c r="G530" i="57"/>
  <c r="J530" i="57"/>
  <c r="H530" i="57"/>
  <c r="I530" i="57"/>
  <c r="F530" i="57"/>
  <c r="H530" i="65"/>
  <c r="I530" i="65"/>
  <c r="F530" i="65"/>
  <c r="K530" i="65" s="1"/>
  <c r="G530" i="65"/>
  <c r="J530" i="65"/>
  <c r="K510" i="20"/>
  <c r="H530" i="21"/>
  <c r="J530" i="21"/>
  <c r="I530" i="21"/>
  <c r="F530" i="21"/>
  <c r="G530" i="21"/>
  <c r="K510" i="49"/>
  <c r="I530" i="71"/>
  <c r="F530" i="71"/>
  <c r="G530" i="71"/>
  <c r="J530" i="71"/>
  <c r="H530" i="71"/>
  <c r="K510" i="86"/>
  <c r="K510" i="23"/>
  <c r="I530" i="41"/>
  <c r="F530" i="41"/>
  <c r="G530" i="41"/>
  <c r="J530" i="41"/>
  <c r="H530" i="41"/>
  <c r="G530" i="35"/>
  <c r="J530" i="35"/>
  <c r="I530" i="35"/>
  <c r="F530" i="35"/>
  <c r="H530" i="35"/>
  <c r="F530" i="82"/>
  <c r="G530" i="82"/>
  <c r="I530" i="82"/>
  <c r="H530" i="82"/>
  <c r="J530" i="82"/>
  <c r="K510" i="27"/>
  <c r="G530" i="49"/>
  <c r="J530" i="49"/>
  <c r="H530" i="49"/>
  <c r="I530" i="49"/>
  <c r="F530" i="49"/>
  <c r="I530" i="94"/>
  <c r="H530" i="94"/>
  <c r="G530" i="94"/>
  <c r="J530" i="94"/>
  <c r="F530" i="94"/>
  <c r="K510" i="31"/>
  <c r="J530" i="45"/>
  <c r="H530" i="45"/>
  <c r="I530" i="45"/>
  <c r="F530" i="45"/>
  <c r="G530" i="45"/>
  <c r="J515" i="57"/>
  <c r="K510" i="35"/>
  <c r="J530" i="61"/>
  <c r="J535" i="61" s="1"/>
  <c r="H530" i="61"/>
  <c r="H535" i="61" s="1"/>
  <c r="I530" i="61"/>
  <c r="I535" i="61" s="1"/>
  <c r="F530" i="61"/>
  <c r="G530" i="61"/>
  <c r="G535" i="61" s="1"/>
  <c r="K510" i="21"/>
  <c r="I530" i="27"/>
  <c r="F530" i="27"/>
  <c r="J530" i="27"/>
  <c r="G530" i="27"/>
  <c r="H530" i="27"/>
  <c r="K510" i="71"/>
  <c r="K510" i="94"/>
  <c r="I530" i="67"/>
  <c r="F530" i="67"/>
  <c r="G530" i="67"/>
  <c r="J530" i="67"/>
  <c r="H530" i="67"/>
  <c r="K510" i="67"/>
  <c r="G530" i="96"/>
  <c r="J530" i="96"/>
  <c r="F530" i="96"/>
  <c r="I530" i="96"/>
  <c r="H530" i="96"/>
  <c r="K510" i="82"/>
  <c r="K510" i="55"/>
  <c r="H530" i="55"/>
  <c r="H535" i="55" s="1"/>
  <c r="J530" i="55"/>
  <c r="J535" i="55" s="1"/>
  <c r="I530" i="55"/>
  <c r="I535" i="55" s="1"/>
  <c r="F530" i="55"/>
  <c r="G530" i="55"/>
  <c r="G535" i="55" s="1"/>
  <c r="K510" i="61"/>
  <c r="J530" i="20"/>
  <c r="I530" i="20"/>
  <c r="F530" i="20"/>
  <c r="H530" i="20"/>
  <c r="G530" i="20"/>
  <c r="I530" i="86"/>
  <c r="G530" i="86"/>
  <c r="J530" i="86"/>
  <c r="F530" i="86"/>
  <c r="H530" i="86"/>
  <c r="H530" i="23"/>
  <c r="G530" i="23"/>
  <c r="I530" i="23"/>
  <c r="J530" i="23"/>
  <c r="F530" i="23"/>
  <c r="J530" i="31"/>
  <c r="J535" i="31" s="1"/>
  <c r="I530" i="31"/>
  <c r="I535" i="31" s="1"/>
  <c r="F530" i="31"/>
  <c r="G530" i="31"/>
  <c r="G535" i="31" s="1"/>
  <c r="H530" i="31"/>
  <c r="H535" i="31" s="1"/>
  <c r="K510" i="96"/>
  <c r="K509" i="57"/>
  <c r="K509" i="71"/>
  <c r="I529" i="86"/>
  <c r="F529" i="86"/>
  <c r="J529" i="86"/>
  <c r="H529" i="86"/>
  <c r="G529" i="86"/>
  <c r="K509" i="96"/>
  <c r="K509" i="21"/>
  <c r="J529" i="21"/>
  <c r="H529" i="21"/>
  <c r="I529" i="21"/>
  <c r="G529" i="21"/>
  <c r="F529" i="21"/>
  <c r="K509" i="39"/>
  <c r="H529" i="37"/>
  <c r="H535" i="37" s="1"/>
  <c r="F529" i="37"/>
  <c r="J529" i="37"/>
  <c r="J535" i="37" s="1"/>
  <c r="G529" i="37"/>
  <c r="G535" i="37" s="1"/>
  <c r="I529" i="37"/>
  <c r="I535" i="37" s="1"/>
  <c r="I529" i="20"/>
  <c r="J529" i="20"/>
  <c r="G529" i="20"/>
  <c r="H529" i="20"/>
  <c r="F529" i="20"/>
  <c r="I529" i="33"/>
  <c r="J529" i="33"/>
  <c r="G529" i="33"/>
  <c r="F529" i="33"/>
  <c r="H529" i="33"/>
  <c r="K509" i="53"/>
  <c r="F529" i="63"/>
  <c r="I529" i="63"/>
  <c r="H529" i="63"/>
  <c r="J529" i="63"/>
  <c r="G529" i="63"/>
  <c r="K509" i="92"/>
  <c r="K509" i="86"/>
  <c r="H529" i="23"/>
  <c r="F529" i="23"/>
  <c r="J529" i="23"/>
  <c r="I529" i="23"/>
  <c r="G529" i="23"/>
  <c r="H529" i="49"/>
  <c r="F529" i="49"/>
  <c r="J529" i="49"/>
  <c r="G529" i="49"/>
  <c r="I529" i="49"/>
  <c r="K509" i="33"/>
  <c r="I529" i="43"/>
  <c r="J529" i="43"/>
  <c r="G529" i="43"/>
  <c r="F529" i="43"/>
  <c r="H529" i="43"/>
  <c r="K509" i="59"/>
  <c r="K509" i="63"/>
  <c r="K529" i="84"/>
  <c r="K529" i="55"/>
  <c r="I529" i="57"/>
  <c r="J529" i="57"/>
  <c r="G529" i="57"/>
  <c r="F529" i="57"/>
  <c r="H529" i="57"/>
  <c r="J529" i="96"/>
  <c r="F529" i="96"/>
  <c r="I529" i="96"/>
  <c r="H529" i="96"/>
  <c r="G529" i="96"/>
  <c r="K509" i="25"/>
  <c r="I529" i="39"/>
  <c r="J529" i="39"/>
  <c r="G529" i="39"/>
  <c r="F529" i="39"/>
  <c r="H529" i="39"/>
  <c r="H529" i="47"/>
  <c r="F529" i="47"/>
  <c r="J529" i="47"/>
  <c r="G529" i="47"/>
  <c r="I529" i="47"/>
  <c r="K509" i="23"/>
  <c r="K509" i="37"/>
  <c r="K509" i="43"/>
  <c r="H529" i="53"/>
  <c r="F529" i="53"/>
  <c r="J529" i="53"/>
  <c r="G529" i="53"/>
  <c r="I529" i="53"/>
  <c r="J529" i="59"/>
  <c r="G529" i="59"/>
  <c r="H529" i="59"/>
  <c r="I529" i="59"/>
  <c r="F529" i="59"/>
  <c r="K529" i="59" s="1"/>
  <c r="G529" i="92"/>
  <c r="J529" i="92"/>
  <c r="I529" i="92"/>
  <c r="F529" i="92"/>
  <c r="K529" i="92" s="1"/>
  <c r="H529" i="92"/>
  <c r="H529" i="67"/>
  <c r="F529" i="67"/>
  <c r="J529" i="67"/>
  <c r="G529" i="67"/>
  <c r="I529" i="67"/>
  <c r="F529" i="71"/>
  <c r="I529" i="71"/>
  <c r="H529" i="71"/>
  <c r="J529" i="71"/>
  <c r="G529" i="71"/>
  <c r="H529" i="25"/>
  <c r="F529" i="25"/>
  <c r="J529" i="25"/>
  <c r="I529" i="25"/>
  <c r="G529" i="25"/>
  <c r="K509" i="20"/>
  <c r="I529" i="29"/>
  <c r="I535" i="29" s="1"/>
  <c r="J529" i="29"/>
  <c r="J535" i="29" s="1"/>
  <c r="G529" i="29"/>
  <c r="G535" i="29" s="1"/>
  <c r="F529" i="29"/>
  <c r="H529" i="29"/>
  <c r="H535" i="29" s="1"/>
  <c r="I528" i="21"/>
  <c r="F528" i="21"/>
  <c r="J528" i="21"/>
  <c r="G528" i="21"/>
  <c r="H528" i="21"/>
  <c r="I528" i="41"/>
  <c r="I535" i="41" s="1"/>
  <c r="F528" i="41"/>
  <c r="J528" i="41"/>
  <c r="J535" i="41" s="1"/>
  <c r="G528" i="41"/>
  <c r="G535" i="41" s="1"/>
  <c r="H528" i="41"/>
  <c r="H535" i="41" s="1"/>
  <c r="G528" i="25"/>
  <c r="J528" i="25"/>
  <c r="H528" i="25"/>
  <c r="I528" i="25"/>
  <c r="F528" i="25"/>
  <c r="M515" i="80"/>
  <c r="F528" i="24"/>
  <c r="H528" i="24"/>
  <c r="I528" i="24"/>
  <c r="G528" i="24"/>
  <c r="J528" i="24"/>
  <c r="H528" i="45"/>
  <c r="H535" i="45" s="1"/>
  <c r="I528" i="45"/>
  <c r="I535" i="45" s="1"/>
  <c r="F528" i="45"/>
  <c r="G528" i="45"/>
  <c r="G535" i="45" s="1"/>
  <c r="J528" i="45"/>
  <c r="J535" i="45" s="1"/>
  <c r="H528" i="65"/>
  <c r="H535" i="65" s="1"/>
  <c r="I528" i="65"/>
  <c r="I535" i="65" s="1"/>
  <c r="F528" i="65"/>
  <c r="G528" i="65"/>
  <c r="G535" i="65" s="1"/>
  <c r="J528" i="65"/>
  <c r="G528" i="39"/>
  <c r="H528" i="39"/>
  <c r="I528" i="39"/>
  <c r="J528" i="39"/>
  <c r="F528" i="39"/>
  <c r="K508" i="92"/>
  <c r="G528" i="20"/>
  <c r="J528" i="20"/>
  <c r="H528" i="20"/>
  <c r="I528" i="20"/>
  <c r="F528" i="20"/>
  <c r="H528" i="22"/>
  <c r="I528" i="22"/>
  <c r="I535" i="22" s="1"/>
  <c r="F528" i="22"/>
  <c r="G528" i="22"/>
  <c r="G535" i="22" s="1"/>
  <c r="J528" i="22"/>
  <c r="K508" i="27"/>
  <c r="J528" i="51"/>
  <c r="J535" i="51" s="1"/>
  <c r="H528" i="51"/>
  <c r="H535" i="51" s="1"/>
  <c r="I528" i="51"/>
  <c r="I535" i="51" s="1"/>
  <c r="F528" i="51"/>
  <c r="G528" i="51"/>
  <c r="G535" i="51" s="1"/>
  <c r="H528" i="69"/>
  <c r="I528" i="69"/>
  <c r="F528" i="69"/>
  <c r="G528" i="69"/>
  <c r="J528" i="69"/>
  <c r="K508" i="86"/>
  <c r="I528" i="96"/>
  <c r="I535" i="96" s="1"/>
  <c r="H528" i="96"/>
  <c r="H535" i="96" s="1"/>
  <c r="J528" i="96"/>
  <c r="J535" i="96" s="1"/>
  <c r="G528" i="96"/>
  <c r="G535" i="96" s="1"/>
  <c r="F528" i="96"/>
  <c r="J535" i="65"/>
  <c r="K528" i="98"/>
  <c r="K528" i="94"/>
  <c r="K508" i="24"/>
  <c r="K508" i="25"/>
  <c r="G528" i="49"/>
  <c r="G535" i="49" s="1"/>
  <c r="J528" i="49"/>
  <c r="J535" i="49" s="1"/>
  <c r="H528" i="49"/>
  <c r="H535" i="49" s="1"/>
  <c r="I528" i="49"/>
  <c r="I535" i="49" s="1"/>
  <c r="F528" i="49"/>
  <c r="I528" i="71"/>
  <c r="I535" i="71" s="1"/>
  <c r="F528" i="71"/>
  <c r="G528" i="71"/>
  <c r="G535" i="71" s="1"/>
  <c r="J528" i="71"/>
  <c r="J535" i="71" s="1"/>
  <c r="H528" i="71"/>
  <c r="H535" i="71" s="1"/>
  <c r="K508" i="22"/>
  <c r="I528" i="27"/>
  <c r="F528" i="27"/>
  <c r="G528" i="27"/>
  <c r="J528" i="27"/>
  <c r="H528" i="27"/>
  <c r="K508" i="51"/>
  <c r="K508" i="69"/>
  <c r="I528" i="33"/>
  <c r="I535" i="33" s="1"/>
  <c r="F528" i="33"/>
  <c r="G528" i="33"/>
  <c r="G535" i="33" s="1"/>
  <c r="J528" i="33"/>
  <c r="J535" i="33" s="1"/>
  <c r="H528" i="33"/>
  <c r="H535" i="33" s="1"/>
  <c r="G528" i="43"/>
  <c r="J528" i="43"/>
  <c r="H528" i="43"/>
  <c r="F528" i="43"/>
  <c r="I528" i="43"/>
  <c r="H528" i="59"/>
  <c r="I528" i="59"/>
  <c r="F528" i="59"/>
  <c r="G528" i="59"/>
  <c r="J528" i="59"/>
  <c r="K508" i="96"/>
  <c r="K508" i="21"/>
  <c r="K508" i="45"/>
  <c r="K508" i="65"/>
  <c r="K508" i="39"/>
  <c r="K508" i="49"/>
  <c r="K508" i="71"/>
  <c r="J528" i="92"/>
  <c r="F528" i="92"/>
  <c r="I528" i="92"/>
  <c r="G528" i="92"/>
  <c r="H528" i="92"/>
  <c r="K508" i="33"/>
  <c r="H528" i="53"/>
  <c r="I528" i="53"/>
  <c r="F528" i="53"/>
  <c r="G528" i="53"/>
  <c r="J528" i="53"/>
  <c r="I528" i="86"/>
  <c r="G528" i="86"/>
  <c r="H528" i="86"/>
  <c r="F528" i="86"/>
  <c r="J528" i="86"/>
  <c r="K507" i="20"/>
  <c r="K507" i="25"/>
  <c r="K507" i="22"/>
  <c r="K507" i="37"/>
  <c r="K507" i="88"/>
  <c r="M513" i="5"/>
  <c r="K506" i="47"/>
  <c r="K506" i="59"/>
  <c r="K506" i="23"/>
  <c r="CT9" i="1" s="1"/>
  <c r="K506" i="29"/>
  <c r="K506" i="35"/>
  <c r="K526" i="82"/>
  <c r="I526" i="21"/>
  <c r="H526" i="21"/>
  <c r="G526" i="21"/>
  <c r="F526" i="21"/>
  <c r="J526" i="21"/>
  <c r="K506" i="57"/>
  <c r="K515" i="57" s="1"/>
  <c r="H526" i="94"/>
  <c r="F526" i="94"/>
  <c r="G526" i="94"/>
  <c r="G535" i="94" s="1"/>
  <c r="I526" i="94"/>
  <c r="J526" i="94"/>
  <c r="J535" i="94" s="1"/>
  <c r="K506" i="43"/>
  <c r="I526" i="24"/>
  <c r="F526" i="24"/>
  <c r="G526" i="24"/>
  <c r="J526" i="24"/>
  <c r="J535" i="24" s="1"/>
  <c r="H526" i="24"/>
  <c r="G526" i="39"/>
  <c r="G535" i="39" s="1"/>
  <c r="J526" i="39"/>
  <c r="J535" i="39" s="1"/>
  <c r="H526" i="39"/>
  <c r="I526" i="39"/>
  <c r="I535" i="39" s="1"/>
  <c r="F526" i="39"/>
  <c r="I526" i="53"/>
  <c r="F526" i="53"/>
  <c r="G526" i="53"/>
  <c r="G535" i="53" s="1"/>
  <c r="J526" i="53"/>
  <c r="J535" i="53" s="1"/>
  <c r="H526" i="53"/>
  <c r="H535" i="53" s="1"/>
  <c r="K506" i="21"/>
  <c r="CT7" i="1" s="1"/>
  <c r="AH7" i="1" s="1"/>
  <c r="E22" i="15" s="1"/>
  <c r="G22" i="15" s="1"/>
  <c r="I22" i="15" s="1"/>
  <c r="K506" i="94"/>
  <c r="K506" i="25"/>
  <c r="CT11" i="1" s="1"/>
  <c r="AH11" i="1" s="1"/>
  <c r="E22" i="19" s="1"/>
  <c r="G22" i="19" s="1"/>
  <c r="I22" i="19" s="1"/>
  <c r="I33" i="19" s="1"/>
  <c r="I526" i="43"/>
  <c r="I535" i="43" s="1"/>
  <c r="F526" i="43"/>
  <c r="G526" i="43"/>
  <c r="G535" i="43" s="1"/>
  <c r="J526" i="43"/>
  <c r="J535" i="43" s="1"/>
  <c r="H526" i="43"/>
  <c r="H535" i="43" s="1"/>
  <c r="K506" i="51"/>
  <c r="I526" i="90"/>
  <c r="I535" i="90" s="1"/>
  <c r="G526" i="90"/>
  <c r="J526" i="90"/>
  <c r="J535" i="90" s="1"/>
  <c r="H526" i="90"/>
  <c r="F526" i="90"/>
  <c r="K515" i="59"/>
  <c r="H535" i="39"/>
  <c r="H535" i="94"/>
  <c r="G535" i="90"/>
  <c r="K506" i="24"/>
  <c r="CT10" i="1" s="1"/>
  <c r="G526" i="63"/>
  <c r="G535" i="63" s="1"/>
  <c r="J526" i="63"/>
  <c r="J535" i="63" s="1"/>
  <c r="H526" i="63"/>
  <c r="H535" i="63" s="1"/>
  <c r="I526" i="63"/>
  <c r="I535" i="63" s="1"/>
  <c r="F526" i="63"/>
  <c r="G526" i="67"/>
  <c r="G535" i="67" s="1"/>
  <c r="J526" i="67"/>
  <c r="J535" i="67" s="1"/>
  <c r="H526" i="67"/>
  <c r="H535" i="67" s="1"/>
  <c r="I526" i="67"/>
  <c r="I535" i="67" s="1"/>
  <c r="F526" i="67"/>
  <c r="K526" i="67" s="1"/>
  <c r="K506" i="53"/>
  <c r="I526" i="57"/>
  <c r="I535" i="57" s="1"/>
  <c r="F526" i="57"/>
  <c r="G526" i="57"/>
  <c r="G535" i="57" s="1"/>
  <c r="J526" i="57"/>
  <c r="J535" i="57" s="1"/>
  <c r="H526" i="57"/>
  <c r="H535" i="57" s="1"/>
  <c r="K506" i="98"/>
  <c r="G526" i="20"/>
  <c r="F526" i="20"/>
  <c r="J526" i="20"/>
  <c r="I526" i="20"/>
  <c r="H526" i="20"/>
  <c r="K526" i="80"/>
  <c r="K506" i="71"/>
  <c r="K506" i="90"/>
  <c r="H535" i="90"/>
  <c r="H526" i="27"/>
  <c r="I526" i="27"/>
  <c r="F526" i="27"/>
  <c r="G526" i="27"/>
  <c r="J526" i="27"/>
  <c r="H526" i="47"/>
  <c r="H535" i="47" s="1"/>
  <c r="I526" i="47"/>
  <c r="F526" i="47"/>
  <c r="K526" i="47" s="1"/>
  <c r="G526" i="47"/>
  <c r="J526" i="47"/>
  <c r="H526" i="59"/>
  <c r="H535" i="59" s="1"/>
  <c r="I526" i="59"/>
  <c r="I535" i="59" s="1"/>
  <c r="F526" i="59"/>
  <c r="G526" i="59"/>
  <c r="G535" i="59" s="1"/>
  <c r="J526" i="59"/>
  <c r="H526" i="35"/>
  <c r="H535" i="35" s="1"/>
  <c r="I526" i="35"/>
  <c r="I535" i="35" s="1"/>
  <c r="F526" i="35"/>
  <c r="G526" i="35"/>
  <c r="G535" i="35" s="1"/>
  <c r="J526" i="35"/>
  <c r="J535" i="35" s="1"/>
  <c r="K526" i="84"/>
  <c r="M515" i="84"/>
  <c r="K505" i="21"/>
  <c r="K505" i="53"/>
  <c r="K505" i="98"/>
  <c r="K525" i="86"/>
  <c r="K505" i="88"/>
  <c r="K505" i="37"/>
  <c r="K505" i="69"/>
  <c r="K505" i="86"/>
  <c r="M515" i="25"/>
  <c r="M515" i="61"/>
  <c r="M515" i="51"/>
  <c r="M515" i="43"/>
  <c r="K505" i="23"/>
  <c r="K505" i="27"/>
  <c r="K505" i="39"/>
  <c r="K505" i="80"/>
  <c r="K505" i="94"/>
  <c r="K505" i="61"/>
  <c r="K505" i="49"/>
  <c r="I525" i="82"/>
  <c r="I535" i="82" s="1"/>
  <c r="F525" i="82"/>
  <c r="H525" i="82"/>
  <c r="J525" i="82"/>
  <c r="G525" i="82"/>
  <c r="G535" i="82" s="1"/>
  <c r="K505" i="96"/>
  <c r="K515" i="49"/>
  <c r="H535" i="82"/>
  <c r="J535" i="82"/>
  <c r="K505" i="47"/>
  <c r="K525" i="94"/>
  <c r="F524" i="23"/>
  <c r="J524" i="23"/>
  <c r="G524" i="23"/>
  <c r="I524" i="23"/>
  <c r="H524" i="23"/>
  <c r="M503" i="5"/>
  <c r="H515" i="86"/>
  <c r="G515" i="86"/>
  <c r="M505" i="5"/>
  <c r="M514" i="5"/>
  <c r="M511" i="5"/>
  <c r="M504" i="5"/>
  <c r="G515" i="24"/>
  <c r="M515" i="98"/>
  <c r="M515" i="55"/>
  <c r="M515" i="71"/>
  <c r="M515" i="41"/>
  <c r="M515" i="47"/>
  <c r="M515" i="31"/>
  <c r="H535" i="88"/>
  <c r="J535" i="47"/>
  <c r="K504" i="45"/>
  <c r="K504" i="96"/>
  <c r="K515" i="96" s="1"/>
  <c r="K504" i="98"/>
  <c r="K515" i="98" s="1"/>
  <c r="K504" i="47"/>
  <c r="H524" i="80"/>
  <c r="H535" i="80" s="1"/>
  <c r="F524" i="80"/>
  <c r="G524" i="80"/>
  <c r="G535" i="80" s="1"/>
  <c r="I524" i="80"/>
  <c r="I535" i="80" s="1"/>
  <c r="J524" i="80"/>
  <c r="J535" i="80" s="1"/>
  <c r="H524" i="86"/>
  <c r="H535" i="86" s="1"/>
  <c r="J524" i="86"/>
  <c r="I524" i="86"/>
  <c r="I535" i="86" s="1"/>
  <c r="G524" i="86"/>
  <c r="F524" i="86"/>
  <c r="K504" i="86"/>
  <c r="J524" i="69"/>
  <c r="J535" i="69" s="1"/>
  <c r="G524" i="69"/>
  <c r="G535" i="69" s="1"/>
  <c r="F524" i="69"/>
  <c r="H524" i="69"/>
  <c r="H535" i="69" s="1"/>
  <c r="I524" i="69"/>
  <c r="I535" i="69" s="1"/>
  <c r="M501" i="5"/>
  <c r="M515" i="92"/>
  <c r="M515" i="67"/>
  <c r="M515" i="35"/>
  <c r="M515" i="33"/>
  <c r="K504" i="21"/>
  <c r="K504" i="24"/>
  <c r="K504" i="88"/>
  <c r="K524" i="88"/>
  <c r="K504" i="80"/>
  <c r="K515" i="80" s="1"/>
  <c r="M508" i="5"/>
  <c r="K515" i="88"/>
  <c r="M515" i="63"/>
  <c r="M515" i="37"/>
  <c r="M515" i="57"/>
  <c r="M500" i="5"/>
  <c r="M509" i="5"/>
  <c r="M512" i="5"/>
  <c r="M510" i="5"/>
  <c r="G515" i="45"/>
  <c r="F515" i="65"/>
  <c r="G515" i="88"/>
  <c r="G535" i="86"/>
  <c r="M515" i="49"/>
  <c r="M515" i="65"/>
  <c r="M515" i="45"/>
  <c r="M515" i="29"/>
  <c r="K504" i="51"/>
  <c r="K515" i="51" s="1"/>
  <c r="K504" i="35"/>
  <c r="K504" i="67"/>
  <c r="K515" i="67" s="1"/>
  <c r="K504" i="90"/>
  <c r="K524" i="90"/>
  <c r="H524" i="47"/>
  <c r="F524" i="47"/>
  <c r="J524" i="47"/>
  <c r="I524" i="47"/>
  <c r="I535" i="47" s="1"/>
  <c r="G524" i="47"/>
  <c r="G535" i="47" s="1"/>
  <c r="K504" i="23"/>
  <c r="K503" i="23"/>
  <c r="K503" i="35"/>
  <c r="K503" i="51"/>
  <c r="K503" i="61"/>
  <c r="K523" i="67"/>
  <c r="F535" i="67"/>
  <c r="M515" i="88"/>
  <c r="K503" i="43"/>
  <c r="K503" i="47"/>
  <c r="K503" i="86"/>
  <c r="K503" i="22"/>
  <c r="K503" i="90"/>
  <c r="K503" i="20"/>
  <c r="K503" i="84"/>
  <c r="K523" i="80"/>
  <c r="G515" i="51"/>
  <c r="K502" i="35"/>
  <c r="CT16" i="1" s="1"/>
  <c r="AH16" i="1" s="1"/>
  <c r="E22" i="34" s="1"/>
  <c r="G22" i="34" s="1"/>
  <c r="I22" i="34" s="1"/>
  <c r="I33" i="34" s="1"/>
  <c r="K522" i="47"/>
  <c r="K522" i="96"/>
  <c r="F535" i="96"/>
  <c r="K502" i="65"/>
  <c r="CT31" i="1" s="1"/>
  <c r="AH31" i="1" s="1"/>
  <c r="E22" i="64" s="1"/>
  <c r="G22" i="64" s="1"/>
  <c r="I22" i="64" s="1"/>
  <c r="F535" i="88"/>
  <c r="K522" i="88"/>
  <c r="K522" i="55"/>
  <c r="F535" i="31"/>
  <c r="K522" i="31"/>
  <c r="K522" i="98"/>
  <c r="K535" i="98" s="1"/>
  <c r="F535" i="98"/>
  <c r="K522" i="39"/>
  <c r="F535" i="39"/>
  <c r="K522" i="86"/>
  <c r="K522" i="94"/>
  <c r="F515" i="33"/>
  <c r="F515" i="82"/>
  <c r="K515" i="33"/>
  <c r="F515" i="35"/>
  <c r="G515" i="80"/>
  <c r="G515" i="33"/>
  <c r="M515" i="86"/>
  <c r="M515" i="94"/>
  <c r="K502" i="67"/>
  <c r="CT32" i="1" s="1"/>
  <c r="AH32" i="1" s="1"/>
  <c r="E22" i="66" s="1"/>
  <c r="G22" i="66" s="1"/>
  <c r="I22" i="66" s="1"/>
  <c r="I33" i="66" s="1"/>
  <c r="K502" i="53"/>
  <c r="CT25" i="1" s="1"/>
  <c r="AH25" i="1" s="1"/>
  <c r="E22" i="52" s="1"/>
  <c r="G22" i="52" s="1"/>
  <c r="I22" i="52" s="1"/>
  <c r="K522" i="84"/>
  <c r="K522" i="65"/>
  <c r="F515" i="22"/>
  <c r="K501" i="29"/>
  <c r="K501" i="90"/>
  <c r="K515" i="90" s="1"/>
  <c r="K501" i="20"/>
  <c r="K501" i="31"/>
  <c r="K501" i="35"/>
  <c r="K501" i="84"/>
  <c r="M515" i="96"/>
  <c r="G515" i="23"/>
  <c r="G515" i="47"/>
  <c r="F515" i="67"/>
  <c r="K501" i="21"/>
  <c r="K501" i="47"/>
  <c r="K501" i="23"/>
  <c r="M515" i="82"/>
  <c r="G515" i="21"/>
  <c r="M515" i="90"/>
  <c r="K501" i="86"/>
  <c r="K501" i="45"/>
  <c r="K521" i="86"/>
  <c r="F535" i="86"/>
  <c r="F515" i="23"/>
  <c r="K500" i="23"/>
  <c r="F515" i="55"/>
  <c r="K500" i="55"/>
  <c r="K515" i="55" s="1"/>
  <c r="F515" i="94"/>
  <c r="K500" i="94"/>
  <c r="K515" i="94" s="1"/>
  <c r="F515" i="45"/>
  <c r="K500" i="45"/>
  <c r="F515" i="63"/>
  <c r="K500" i="63"/>
  <c r="K515" i="63" s="1"/>
  <c r="F515" i="86"/>
  <c r="K500" i="86"/>
  <c r="K515" i="86" s="1"/>
  <c r="F515" i="69"/>
  <c r="K500" i="69"/>
  <c r="K515" i="69" s="1"/>
  <c r="F515" i="92"/>
  <c r="K500" i="92"/>
  <c r="F515" i="39"/>
  <c r="K500" i="39"/>
  <c r="K515" i="39" s="1"/>
  <c r="F515" i="29"/>
  <c r="K500" i="29"/>
  <c r="K515" i="29" s="1"/>
  <c r="F515" i="21"/>
  <c r="K500" i="21"/>
  <c r="F515" i="47"/>
  <c r="K500" i="47"/>
  <c r="K515" i="47" s="1"/>
  <c r="F515" i="53"/>
  <c r="K500" i="53"/>
  <c r="G520" i="92"/>
  <c r="G535" i="92" s="1"/>
  <c r="H520" i="92"/>
  <c r="H535" i="92" s="1"/>
  <c r="J520" i="92"/>
  <c r="J535" i="92" s="1"/>
  <c r="F520" i="92"/>
  <c r="I520" i="92"/>
  <c r="I535" i="92" s="1"/>
  <c r="F515" i="24"/>
  <c r="K500" i="24"/>
  <c r="F515" i="20"/>
  <c r="K500" i="20"/>
  <c r="F515" i="31"/>
  <c r="K500" i="31"/>
  <c r="K515" i="31" s="1"/>
  <c r="F515" i="37"/>
  <c r="K500" i="37"/>
  <c r="K515" i="37" s="1"/>
  <c r="K520" i="94"/>
  <c r="I535" i="94"/>
  <c r="F515" i="71"/>
  <c r="K500" i="71"/>
  <c r="K515" i="71" s="1"/>
  <c r="F515" i="61"/>
  <c r="K500" i="61"/>
  <c r="F515" i="84"/>
  <c r="K500" i="84"/>
  <c r="I33" i="50"/>
  <c r="I33" i="95"/>
  <c r="I33" i="89"/>
  <c r="I33" i="16"/>
  <c r="I33" i="30"/>
  <c r="I33" i="46"/>
  <c r="I33" i="54"/>
  <c r="I33" i="70"/>
  <c r="I33" i="81"/>
  <c r="I33" i="42"/>
  <c r="I33" i="62"/>
  <c r="I33" i="38"/>
  <c r="I33" i="93"/>
  <c r="I33" i="85"/>
  <c r="I33" i="97"/>
  <c r="I33" i="83"/>
  <c r="I33" i="60"/>
  <c r="I33" i="58"/>
  <c r="I33" i="87"/>
  <c r="I33" i="40"/>
  <c r="I33" i="48"/>
  <c r="I33" i="32"/>
  <c r="I33" i="28"/>
  <c r="I33" i="79"/>
  <c r="I33" i="44"/>
  <c r="I33" i="36"/>
  <c r="I33" i="68"/>
  <c r="I33" i="56"/>
  <c r="I33" i="91"/>
  <c r="J535" i="22" l="1"/>
  <c r="H535" i="22"/>
  <c r="K534" i="22"/>
  <c r="H535" i="25"/>
  <c r="G535" i="25"/>
  <c r="J535" i="25"/>
  <c r="K515" i="25"/>
  <c r="I515" i="27"/>
  <c r="M515" i="27"/>
  <c r="K520" i="27"/>
  <c r="K521" i="27"/>
  <c r="F527" i="27"/>
  <c r="I527" i="27"/>
  <c r="J527" i="27"/>
  <c r="G527" i="27"/>
  <c r="H527" i="27"/>
  <c r="K523" i="27"/>
  <c r="K524" i="27"/>
  <c r="K529" i="27"/>
  <c r="K507" i="27"/>
  <c r="G22" i="4"/>
  <c r="I22" i="4" s="1"/>
  <c r="AH10" i="1"/>
  <c r="E22" i="18" s="1"/>
  <c r="G22" i="18" s="1"/>
  <c r="I22" i="18" s="1"/>
  <c r="H535" i="24"/>
  <c r="AH9" i="1"/>
  <c r="E22" i="17" s="1"/>
  <c r="G22" i="17" s="1"/>
  <c r="I22" i="17" s="1"/>
  <c r="K533" i="21"/>
  <c r="I33" i="15"/>
  <c r="I33" i="14"/>
  <c r="K534" i="20"/>
  <c r="M515" i="23"/>
  <c r="M515" i="21"/>
  <c r="K532" i="24"/>
  <c r="M515" i="24"/>
  <c r="I535" i="25"/>
  <c r="K532" i="20"/>
  <c r="K532" i="29"/>
  <c r="K532" i="25"/>
  <c r="K533" i="80"/>
  <c r="K533" i="53"/>
  <c r="K534" i="84"/>
  <c r="K535" i="84" s="1"/>
  <c r="F535" i="84"/>
  <c r="K532" i="27"/>
  <c r="K532" i="94"/>
  <c r="K532" i="39"/>
  <c r="K533" i="51"/>
  <c r="K533" i="61"/>
  <c r="K533" i="92"/>
  <c r="K532" i="41"/>
  <c r="K533" i="67"/>
  <c r="K532" i="45"/>
  <c r="K532" i="96"/>
  <c r="K515" i="92"/>
  <c r="J535" i="88"/>
  <c r="K534" i="47"/>
  <c r="K533" i="31"/>
  <c r="K534" i="94"/>
  <c r="K532" i="47"/>
  <c r="K533" i="69"/>
  <c r="K531" i="90"/>
  <c r="K511" i="27"/>
  <c r="I531" i="27"/>
  <c r="I535" i="27" s="1"/>
  <c r="G531" i="27"/>
  <c r="G535" i="27" s="1"/>
  <c r="H531" i="27"/>
  <c r="F531" i="27"/>
  <c r="F535" i="27" s="1"/>
  <c r="J531" i="27"/>
  <c r="K531" i="88"/>
  <c r="K535" i="88" s="1"/>
  <c r="K515" i="82"/>
  <c r="K530" i="94"/>
  <c r="H535" i="27"/>
  <c r="K528" i="27"/>
  <c r="K530" i="27"/>
  <c r="I535" i="24"/>
  <c r="G535" i="24"/>
  <c r="K529" i="24"/>
  <c r="K527" i="24"/>
  <c r="F535" i="24"/>
  <c r="K531" i="24"/>
  <c r="J535" i="23"/>
  <c r="G535" i="23"/>
  <c r="K530" i="23"/>
  <c r="H535" i="23"/>
  <c r="K515" i="23"/>
  <c r="I535" i="23"/>
  <c r="K529" i="23"/>
  <c r="K534" i="21"/>
  <c r="K532" i="21"/>
  <c r="I535" i="21"/>
  <c r="H535" i="21"/>
  <c r="K515" i="21"/>
  <c r="G535" i="21"/>
  <c r="K529" i="21"/>
  <c r="J535" i="21"/>
  <c r="J535" i="20"/>
  <c r="H535" i="20"/>
  <c r="I535" i="20"/>
  <c r="K528" i="20"/>
  <c r="G535" i="20"/>
  <c r="M515" i="20"/>
  <c r="K515" i="20"/>
  <c r="G36" i="14"/>
  <c r="I36" i="14" s="1"/>
  <c r="K530" i="20"/>
  <c r="K529" i="20"/>
  <c r="K515" i="5"/>
  <c r="K535" i="5"/>
  <c r="G36" i="4"/>
  <c r="I36" i="4" s="1"/>
  <c r="K515" i="43"/>
  <c r="K515" i="22"/>
  <c r="F535" i="61"/>
  <c r="K530" i="61"/>
  <c r="K535" i="61" s="1"/>
  <c r="K530" i="31"/>
  <c r="K530" i="55"/>
  <c r="F535" i="55"/>
  <c r="K530" i="67"/>
  <c r="K535" i="67" s="1"/>
  <c r="K530" i="49"/>
  <c r="K530" i="35"/>
  <c r="K530" i="71"/>
  <c r="K530" i="21"/>
  <c r="K535" i="55"/>
  <c r="K530" i="86"/>
  <c r="K530" i="96"/>
  <c r="K530" i="41"/>
  <c r="K530" i="45"/>
  <c r="K530" i="82"/>
  <c r="K530" i="57"/>
  <c r="K529" i="71"/>
  <c r="K529" i="67"/>
  <c r="K529" i="57"/>
  <c r="K529" i="29"/>
  <c r="K535" i="29" s="1"/>
  <c r="F535" i="29"/>
  <c r="K529" i="25"/>
  <c r="K529" i="39"/>
  <c r="K529" i="96"/>
  <c r="K529" i="43"/>
  <c r="K529" i="49"/>
  <c r="K529" i="33"/>
  <c r="K529" i="37"/>
  <c r="K535" i="37" s="1"/>
  <c r="F535" i="37"/>
  <c r="K529" i="53"/>
  <c r="K529" i="47"/>
  <c r="K535" i="47" s="1"/>
  <c r="K529" i="63"/>
  <c r="K529" i="86"/>
  <c r="K528" i="53"/>
  <c r="K528" i="49"/>
  <c r="K535" i="49" s="1"/>
  <c r="F535" i="49"/>
  <c r="K528" i="25"/>
  <c r="F535" i="25"/>
  <c r="K528" i="41"/>
  <c r="F535" i="41"/>
  <c r="J535" i="86"/>
  <c r="J535" i="59"/>
  <c r="I535" i="53"/>
  <c r="K528" i="86"/>
  <c r="K528" i="33"/>
  <c r="K535" i="33" s="1"/>
  <c r="F535" i="33"/>
  <c r="K528" i="22"/>
  <c r="F535" i="22"/>
  <c r="K528" i="65"/>
  <c r="K535" i="65" s="1"/>
  <c r="F535" i="65"/>
  <c r="K528" i="24"/>
  <c r="K528" i="21"/>
  <c r="K528" i="92"/>
  <c r="K528" i="59"/>
  <c r="K528" i="43"/>
  <c r="K528" i="71"/>
  <c r="K535" i="71" s="1"/>
  <c r="F535" i="71"/>
  <c r="K528" i="96"/>
  <c r="K528" i="69"/>
  <c r="K528" i="51"/>
  <c r="K535" i="51" s="1"/>
  <c r="F535" i="51"/>
  <c r="K528" i="39"/>
  <c r="F535" i="45"/>
  <c r="K528" i="45"/>
  <c r="K535" i="45" s="1"/>
  <c r="K526" i="27"/>
  <c r="K526" i="57"/>
  <c r="K535" i="57" s="1"/>
  <c r="F535" i="57"/>
  <c r="K526" i="63"/>
  <c r="K535" i="63" s="1"/>
  <c r="F535" i="63"/>
  <c r="K526" i="39"/>
  <c r="K535" i="39" s="1"/>
  <c r="K526" i="24"/>
  <c r="K526" i="94"/>
  <c r="K535" i="94" s="1"/>
  <c r="F535" i="94"/>
  <c r="F535" i="21"/>
  <c r="K526" i="21"/>
  <c r="K526" i="90"/>
  <c r="K535" i="90" s="1"/>
  <c r="F535" i="90"/>
  <c r="K526" i="35"/>
  <c r="K535" i="35" s="1"/>
  <c r="F535" i="35"/>
  <c r="K526" i="59"/>
  <c r="F535" i="59"/>
  <c r="K526" i="20"/>
  <c r="F535" i="20"/>
  <c r="K526" i="43"/>
  <c r="K535" i="43" s="1"/>
  <c r="F535" i="43"/>
  <c r="F535" i="53"/>
  <c r="K526" i="53"/>
  <c r="K535" i="53" s="1"/>
  <c r="K525" i="82"/>
  <c r="K535" i="82" s="1"/>
  <c r="F535" i="82"/>
  <c r="M515" i="5"/>
  <c r="K524" i="69"/>
  <c r="K535" i="69" s="1"/>
  <c r="F535" i="69"/>
  <c r="K524" i="86"/>
  <c r="K524" i="80"/>
  <c r="K535" i="80" s="1"/>
  <c r="F535" i="80"/>
  <c r="K535" i="86"/>
  <c r="F535" i="47"/>
  <c r="K524" i="47"/>
  <c r="K515" i="24"/>
  <c r="K524" i="23"/>
  <c r="K535" i="23" s="1"/>
  <c r="F535" i="23"/>
  <c r="K515" i="61"/>
  <c r="E81" i="19"/>
  <c r="I81" i="19" s="1"/>
  <c r="K515" i="65"/>
  <c r="I33" i="52"/>
  <c r="K515" i="53"/>
  <c r="K515" i="35"/>
  <c r="I33" i="64"/>
  <c r="G36" i="15"/>
  <c r="I36" i="15" s="1"/>
  <c r="K515" i="45"/>
  <c r="K515" i="84"/>
  <c r="G39" i="14"/>
  <c r="I39" i="14" s="1"/>
  <c r="E81" i="28"/>
  <c r="I81" i="28" s="1"/>
  <c r="G39" i="15"/>
  <c r="I39" i="15" s="1"/>
  <c r="K520" i="92"/>
  <c r="K535" i="92" s="1"/>
  <c r="F535" i="92"/>
  <c r="CV7" i="1"/>
  <c r="K31" i="16"/>
  <c r="K27" i="79"/>
  <c r="BD23" i="13"/>
  <c r="K23" i="85"/>
  <c r="DB33" i="13"/>
  <c r="K33" i="58"/>
  <c r="K19" i="93"/>
  <c r="AP10" i="13"/>
  <c r="K27" i="26"/>
  <c r="D43" i="13"/>
  <c r="K31" i="81"/>
  <c r="K31" i="64"/>
  <c r="BJ16" i="13"/>
  <c r="CU7" i="1"/>
  <c r="K26" i="93"/>
  <c r="K24" i="89"/>
  <c r="E18" i="13"/>
  <c r="DE19" i="13"/>
  <c r="C41" i="13"/>
  <c r="CK10" i="13"/>
  <c r="CY25" i="13"/>
  <c r="CV24" i="1"/>
  <c r="CS25" i="13"/>
  <c r="K26" i="40"/>
  <c r="DC30" i="13"/>
  <c r="K21" i="66"/>
  <c r="K19" i="34"/>
  <c r="K29" i="28"/>
  <c r="K26" i="68"/>
  <c r="CV35" i="1"/>
  <c r="M31" i="13"/>
  <c r="K30" i="66"/>
  <c r="BY17" i="13"/>
  <c r="K31" i="79"/>
  <c r="DA32" i="13"/>
  <c r="BG12" i="13"/>
  <c r="F10" i="13"/>
  <c r="D42" i="13"/>
  <c r="K20" i="89"/>
  <c r="K30" i="30"/>
  <c r="K30" i="26"/>
  <c r="CW26" i="1"/>
  <c r="F33" i="13"/>
  <c r="F19" i="13"/>
  <c r="K25" i="30"/>
  <c r="K32" i="15"/>
  <c r="E31" i="13"/>
  <c r="K33" i="15"/>
  <c r="CT30" i="13"/>
  <c r="L39" i="13"/>
  <c r="G26" i="13"/>
  <c r="L10" i="13"/>
  <c r="CX29" i="1"/>
  <c r="CU42" i="1"/>
  <c r="K26" i="81"/>
  <c r="K29" i="89"/>
  <c r="K19" i="79"/>
  <c r="BF23" i="13"/>
  <c r="CU25" i="13"/>
  <c r="L6" i="13"/>
  <c r="CM25" i="13"/>
  <c r="AV10" i="13"/>
  <c r="O32" i="13"/>
  <c r="K27" i="17"/>
  <c r="K20" i="38"/>
  <c r="K23" i="4"/>
  <c r="C9" i="13"/>
  <c r="K28" i="15"/>
  <c r="K20" i="32"/>
  <c r="L21" i="13"/>
  <c r="K27" i="54"/>
  <c r="K24" i="79"/>
  <c r="CY35" i="1"/>
  <c r="K24" i="87"/>
  <c r="K33" i="87"/>
  <c r="G14" i="13"/>
  <c r="CX9" i="1"/>
  <c r="K27" i="46"/>
  <c r="BT7" i="13"/>
  <c r="K21" i="16"/>
  <c r="E9" i="13"/>
  <c r="BV9" i="13"/>
  <c r="AB16" i="13"/>
  <c r="CB23" i="13"/>
  <c r="K21" i="91"/>
  <c r="K20" i="36"/>
  <c r="K21" i="44"/>
  <c r="DC10" i="13"/>
  <c r="DH32" i="13"/>
  <c r="BP27" i="13"/>
  <c r="K22" i="18"/>
  <c r="K24" i="32"/>
  <c r="K29" i="95"/>
  <c r="AP34" i="13"/>
  <c r="L28" i="13"/>
  <c r="K20" i="68"/>
  <c r="K19" i="17"/>
  <c r="K21" i="52"/>
  <c r="K20" i="58"/>
  <c r="D37" i="13"/>
  <c r="M40" i="13"/>
  <c r="K19" i="48"/>
  <c r="CW15" i="1"/>
  <c r="CV19" i="1"/>
  <c r="F34" i="13"/>
  <c r="K30" i="16"/>
  <c r="CZ15" i="1"/>
  <c r="CV8" i="1"/>
  <c r="K21" i="70"/>
  <c r="BL12" i="13"/>
  <c r="K26" i="4"/>
  <c r="CT34" i="13"/>
  <c r="K31" i="52"/>
  <c r="D33" i="13"/>
  <c r="CY22" i="13"/>
  <c r="CX23" i="13"/>
  <c r="K33" i="28"/>
  <c r="CU19" i="13"/>
  <c r="DK5" i="13"/>
  <c r="K31" i="36"/>
  <c r="K21" i="85"/>
  <c r="K26" i="89"/>
  <c r="CW36" i="1"/>
  <c r="BI8" i="13"/>
  <c r="CZ35" i="1"/>
  <c r="DH17" i="13"/>
  <c r="DI16" i="13"/>
  <c r="K19" i="16"/>
  <c r="K32" i="62"/>
  <c r="CY18" i="1"/>
  <c r="AL26" i="13"/>
  <c r="CQ21" i="13"/>
  <c r="CZ27" i="13"/>
  <c r="CM8" i="13"/>
  <c r="K19" i="58"/>
  <c r="BI9" i="13"/>
  <c r="DC21" i="13"/>
  <c r="AN24" i="13"/>
  <c r="K23" i="17"/>
  <c r="K22" i="85"/>
  <c r="K25" i="4"/>
  <c r="AR7" i="13"/>
  <c r="BW18" i="13"/>
  <c r="CY20" i="13"/>
  <c r="K25" i="85"/>
  <c r="K29" i="17"/>
  <c r="CT12" i="13"/>
  <c r="H17" i="13"/>
  <c r="AB18" i="13"/>
  <c r="K25" i="18"/>
  <c r="AJ32" i="13"/>
  <c r="AT14" i="13"/>
  <c r="K21" i="38"/>
  <c r="BF12" i="13"/>
  <c r="BY10" i="13"/>
  <c r="E25" i="13"/>
  <c r="K20" i="46"/>
  <c r="CU8" i="1"/>
  <c r="K22" i="91"/>
  <c r="K21" i="68"/>
  <c r="H15" i="13"/>
  <c r="AT28" i="13"/>
  <c r="G13" i="13"/>
  <c r="CY33" i="1"/>
  <c r="K24" i="91"/>
  <c r="F44" i="13"/>
  <c r="K26" i="14"/>
  <c r="CW42" i="1"/>
  <c r="CW13" i="1"/>
  <c r="K27" i="89"/>
  <c r="K22" i="64"/>
  <c r="BD32" i="13"/>
  <c r="K20" i="81"/>
  <c r="BY16" i="13"/>
  <c r="L32" i="13"/>
  <c r="K30" i="19"/>
  <c r="K29" i="32"/>
  <c r="P36" i="13"/>
  <c r="CZ13" i="1"/>
  <c r="BR24" i="13"/>
  <c r="K28" i="4"/>
  <c r="K31" i="15"/>
  <c r="K20" i="30"/>
  <c r="K20" i="4"/>
  <c r="DJ32" i="13"/>
  <c r="BF15" i="13"/>
  <c r="CV26" i="1"/>
  <c r="K31" i="50"/>
  <c r="DH26" i="13"/>
  <c r="CX40" i="1"/>
  <c r="DB7" i="13"/>
  <c r="K30" i="14"/>
  <c r="L29" i="13"/>
  <c r="K26" i="16"/>
  <c r="K21" i="18"/>
  <c r="K21" i="15"/>
  <c r="CV22" i="1"/>
  <c r="CZ37" i="1"/>
  <c r="K31" i="30"/>
  <c r="K31" i="68"/>
  <c r="BD26" i="13"/>
  <c r="CN22" i="13"/>
  <c r="K24" i="56"/>
  <c r="K31" i="19"/>
  <c r="K19" i="32"/>
  <c r="G38" i="13"/>
  <c r="CU40" i="1"/>
  <c r="D36" i="13"/>
  <c r="K28" i="44"/>
  <c r="N32" i="13"/>
  <c r="CW22" i="1"/>
  <c r="DK20" i="13"/>
  <c r="CU43" i="1"/>
  <c r="K32" i="58"/>
  <c r="H31" i="13"/>
  <c r="CX41" i="1"/>
  <c r="CW20" i="1"/>
  <c r="K22" i="26"/>
  <c r="CZ22" i="1"/>
  <c r="BB28" i="13"/>
  <c r="DC12" i="13"/>
  <c r="K33" i="17"/>
  <c r="G27" i="13"/>
  <c r="K20" i="54"/>
  <c r="K32" i="19"/>
  <c r="CA7" i="13"/>
  <c r="K22" i="34"/>
  <c r="C24" i="13"/>
  <c r="CL12" i="13"/>
  <c r="K28" i="36"/>
  <c r="CK29" i="13"/>
  <c r="CY32" i="1"/>
  <c r="K26" i="15"/>
  <c r="K33" i="83"/>
  <c r="K24" i="26"/>
  <c r="DF7" i="13"/>
  <c r="CB12" i="13"/>
  <c r="BF31" i="13"/>
  <c r="K27" i="30"/>
  <c r="F11" i="13"/>
  <c r="K21" i="17"/>
  <c r="CZ31" i="1"/>
  <c r="K29" i="16"/>
  <c r="DK8" i="13"/>
  <c r="AX30" i="13"/>
  <c r="K24" i="44"/>
  <c r="CD12" i="13"/>
  <c r="K27" i="66"/>
  <c r="BD14" i="13"/>
  <c r="P13" i="13"/>
  <c r="CH24" i="13"/>
  <c r="BN11" i="13"/>
  <c r="BX5" i="13"/>
  <c r="K33" i="54"/>
  <c r="K19" i="60"/>
  <c r="AF16" i="13"/>
  <c r="G30" i="13"/>
  <c r="K19" i="89"/>
  <c r="L25" i="13"/>
  <c r="K25" i="46"/>
  <c r="DD33" i="13"/>
  <c r="K24" i="70"/>
  <c r="CY23" i="1"/>
  <c r="CW41" i="1"/>
  <c r="DJ26" i="13"/>
  <c r="B43" i="13"/>
  <c r="K30" i="48"/>
  <c r="AB21" i="13"/>
  <c r="CS19" i="13"/>
  <c r="K30" i="4"/>
  <c r="H16" i="13"/>
  <c r="CI34" i="13"/>
  <c r="CU20" i="1"/>
  <c r="AN21" i="13"/>
  <c r="K31" i="93"/>
  <c r="CN27" i="13"/>
  <c r="AJ21" i="13"/>
  <c r="K27" i="70"/>
  <c r="CR22" i="13"/>
  <c r="CH28" i="13"/>
  <c r="K28" i="56"/>
  <c r="Y7" i="13"/>
  <c r="DF21" i="13"/>
  <c r="AJ26" i="13"/>
  <c r="N29" i="13"/>
  <c r="AF22" i="13"/>
  <c r="K26" i="32"/>
  <c r="DA25" i="13"/>
  <c r="CZ5" i="13"/>
  <c r="K24" i="19"/>
  <c r="BB14" i="13"/>
  <c r="G23" i="13"/>
  <c r="CY18" i="13"/>
  <c r="L7" i="13"/>
  <c r="CY8" i="1"/>
  <c r="K30" i="44"/>
  <c r="Y11" i="13"/>
  <c r="G43" i="13"/>
  <c r="K33" i="18"/>
  <c r="CC31" i="13"/>
  <c r="K33" i="4"/>
  <c r="K27" i="19"/>
  <c r="F36" i="13"/>
  <c r="CY40" i="1"/>
  <c r="K32" i="16"/>
  <c r="K32" i="44"/>
  <c r="K27" i="14"/>
  <c r="AB9" i="13"/>
  <c r="K25" i="89"/>
  <c r="DA12" i="13"/>
  <c r="K19" i="46"/>
  <c r="CW30" i="1"/>
  <c r="P29" i="13"/>
  <c r="DA27" i="13"/>
  <c r="AF9" i="13"/>
  <c r="K23" i="38"/>
  <c r="CC5" i="13"/>
  <c r="BD34" i="13"/>
  <c r="K24" i="17"/>
  <c r="L17" i="13"/>
  <c r="K27" i="15"/>
  <c r="K31" i="14"/>
  <c r="AF5" i="13"/>
  <c r="BI29" i="13"/>
  <c r="BT22" i="13"/>
  <c r="K30" i="91"/>
  <c r="K22" i="38"/>
  <c r="CP8" i="13"/>
  <c r="K23" i="18"/>
  <c r="BT33" i="13"/>
  <c r="K26" i="97"/>
  <c r="K31" i="91"/>
  <c r="K20" i="34"/>
  <c r="K25" i="66"/>
  <c r="BW8" i="13"/>
  <c r="K28" i="70"/>
  <c r="K31" i="28"/>
  <c r="CT24" i="13"/>
  <c r="AZ26" i="13"/>
  <c r="K25" i="34"/>
  <c r="K33" i="66"/>
  <c r="CD28" i="13"/>
  <c r="DB15" i="13"/>
  <c r="K29" i="4"/>
  <c r="CA31" i="13"/>
  <c r="AZ11" i="13"/>
  <c r="K26" i="91"/>
  <c r="CU34" i="1"/>
  <c r="DK29" i="13"/>
  <c r="K25" i="16"/>
  <c r="K23" i="16"/>
  <c r="K24" i="16"/>
  <c r="CW22" i="13"/>
  <c r="K33" i="64"/>
  <c r="AZ24" i="13"/>
  <c r="BZ14" i="13"/>
  <c r="K19" i="19"/>
  <c r="BP20" i="13"/>
  <c r="BP34" i="13"/>
  <c r="K29" i="56"/>
  <c r="K23" i="26"/>
  <c r="AH25" i="13"/>
  <c r="K31" i="40"/>
  <c r="CZ16" i="1"/>
  <c r="CX30" i="13"/>
  <c r="N42" i="13"/>
  <c r="AV31" i="13"/>
  <c r="K23" i="15"/>
  <c r="DC14" i="13"/>
  <c r="K30" i="38"/>
  <c r="K23" i="58"/>
  <c r="K24" i="4"/>
  <c r="K23" i="34"/>
  <c r="DI33" i="13"/>
  <c r="CB14" i="13"/>
  <c r="CS17" i="13"/>
  <c r="BG31" i="13"/>
  <c r="CU36" i="1"/>
  <c r="CU23" i="13"/>
  <c r="N35" i="13"/>
  <c r="K31" i="97"/>
  <c r="K23" i="46"/>
  <c r="CZ9" i="1"/>
  <c r="M24" i="13"/>
  <c r="CX16" i="1"/>
  <c r="AZ5" i="13"/>
  <c r="CJ23" i="13"/>
  <c r="K23" i="44"/>
  <c r="BT27" i="13"/>
  <c r="CW34" i="1"/>
  <c r="CB28" i="13"/>
  <c r="BB33" i="13"/>
  <c r="CW28" i="1"/>
  <c r="H36" i="13"/>
  <c r="N8" i="13"/>
  <c r="CR20" i="13"/>
  <c r="CY16" i="1"/>
  <c r="E36" i="13"/>
  <c r="CU9" i="13"/>
  <c r="H19" i="13"/>
  <c r="K25" i="79"/>
  <c r="CW8" i="1"/>
  <c r="BX15" i="13"/>
  <c r="K32" i="48"/>
  <c r="E42" i="13"/>
  <c r="C13" i="13"/>
  <c r="CA14" i="13"/>
  <c r="K30" i="17"/>
  <c r="K31" i="46"/>
  <c r="CU6" i="1"/>
  <c r="CN30" i="13"/>
  <c r="D7" i="13"/>
  <c r="K27" i="93"/>
  <c r="K24" i="14"/>
  <c r="CV9" i="1"/>
  <c r="K23" i="68"/>
  <c r="CZ28" i="1"/>
  <c r="M27" i="13"/>
  <c r="CR29" i="13"/>
  <c r="L27" i="13"/>
  <c r="N24" i="13"/>
  <c r="CY32" i="13"/>
  <c r="CV37" i="1"/>
  <c r="D14" i="13"/>
  <c r="CZ18" i="13"/>
  <c r="K20" i="40"/>
  <c r="AV22" i="13"/>
  <c r="CU35" i="1"/>
  <c r="F26" i="13"/>
  <c r="CY15" i="1"/>
  <c r="N9" i="13"/>
  <c r="K25" i="38"/>
  <c r="P27" i="13"/>
  <c r="DE17" i="13"/>
  <c r="K30" i="62"/>
  <c r="BR12" i="13"/>
  <c r="DF6" i="13"/>
  <c r="K23" i="83"/>
  <c r="CX44" i="1"/>
  <c r="K26" i="54"/>
  <c r="BZ15" i="13"/>
  <c r="K29" i="34"/>
  <c r="Y14" i="13"/>
  <c r="AF11" i="13"/>
  <c r="K31" i="44"/>
  <c r="G35" i="13"/>
  <c r="AF19" i="13"/>
  <c r="CD6" i="13"/>
  <c r="K31" i="4"/>
  <c r="BL7" i="13"/>
  <c r="CP6" i="13"/>
  <c r="CQ27" i="13"/>
  <c r="CQ30" i="13"/>
  <c r="CY42" i="1"/>
  <c r="K29" i="36"/>
  <c r="CA29" i="13"/>
  <c r="K25" i="42"/>
  <c r="K32" i="50"/>
  <c r="K26" i="44"/>
  <c r="K30" i="46"/>
  <c r="Y31" i="13"/>
  <c r="BH29" i="13"/>
  <c r="CR31" i="13"/>
  <c r="Y34" i="13"/>
  <c r="K22" i="50"/>
  <c r="K29" i="79"/>
  <c r="AV29" i="13"/>
  <c r="AZ6" i="13"/>
  <c r="BZ18" i="13"/>
  <c r="CD33" i="13"/>
  <c r="AP28" i="13"/>
  <c r="K30" i="60"/>
  <c r="AF27" i="13"/>
  <c r="K23" i="60"/>
  <c r="E21" i="13"/>
  <c r="CZ29" i="1"/>
  <c r="CZ32" i="13"/>
  <c r="K22" i="93"/>
  <c r="DI19" i="13"/>
  <c r="K25" i="91"/>
  <c r="K24" i="15"/>
  <c r="CV9" i="13"/>
  <c r="K20" i="91"/>
  <c r="CX33" i="1"/>
  <c r="CH8" i="13"/>
  <c r="K32" i="26"/>
  <c r="K20" i="83"/>
  <c r="F6" i="13"/>
  <c r="AL30" i="13"/>
  <c r="K21" i="60"/>
  <c r="K20" i="52"/>
  <c r="M22" i="13"/>
  <c r="CW27" i="1"/>
  <c r="CU30" i="1"/>
  <c r="K23" i="64"/>
  <c r="BP8" i="13"/>
  <c r="AL8" i="13"/>
  <c r="DI21" i="13"/>
  <c r="AX32" i="13"/>
  <c r="C34" i="13"/>
  <c r="K20" i="19"/>
  <c r="K28" i="28"/>
  <c r="CJ16" i="13"/>
  <c r="BH24" i="13"/>
  <c r="CB34" i="13"/>
  <c r="N19" i="13"/>
  <c r="AR31" i="13"/>
  <c r="K20" i="28"/>
  <c r="K32" i="4"/>
  <c r="K22" i="42"/>
  <c r="K32" i="81"/>
  <c r="K25" i="52"/>
  <c r="K33" i="97"/>
  <c r="AJ8" i="13"/>
  <c r="DE8" i="13"/>
  <c r="K32" i="28"/>
  <c r="K25" i="17"/>
  <c r="K21" i="62"/>
  <c r="K22" i="17"/>
  <c r="CW18" i="1"/>
  <c r="DF9" i="13"/>
  <c r="CQ14" i="13"/>
  <c r="B39" i="13"/>
  <c r="K25" i="64"/>
  <c r="CJ19" i="13"/>
  <c r="C7" i="13"/>
  <c r="K25" i="56"/>
  <c r="K20" i="18"/>
  <c r="BX6" i="13"/>
  <c r="K28" i="91"/>
  <c r="K33" i="42"/>
  <c r="K26" i="17"/>
  <c r="K22" i="79"/>
  <c r="K21" i="40"/>
  <c r="Y20" i="13"/>
  <c r="DA29" i="13"/>
  <c r="AF20" i="13"/>
  <c r="CV33" i="1"/>
  <c r="CO9" i="13"/>
  <c r="AD17" i="13"/>
  <c r="K27" i="85"/>
  <c r="K26" i="26"/>
  <c r="CY28" i="13"/>
  <c r="BZ9" i="13"/>
  <c r="CU27" i="1"/>
  <c r="AB7" i="13"/>
  <c r="K30" i="58"/>
  <c r="K29" i="81"/>
  <c r="C26" i="13"/>
  <c r="DK27" i="13"/>
  <c r="AV27" i="13"/>
  <c r="CZ26" i="13"/>
  <c r="G31" i="13"/>
  <c r="K27" i="28"/>
  <c r="L18" i="13"/>
  <c r="AN27" i="13"/>
  <c r="BV30" i="13"/>
  <c r="CI11" i="13"/>
  <c r="DC17" i="13"/>
  <c r="BH15" i="13"/>
  <c r="CK21" i="13"/>
  <c r="AF18" i="13"/>
  <c r="N43" i="13"/>
  <c r="K25" i="60"/>
  <c r="G39" i="13"/>
  <c r="K22" i="83"/>
  <c r="K22" i="81"/>
  <c r="BT31" i="13"/>
  <c r="CV23" i="13"/>
  <c r="K27" i="52"/>
  <c r="K23" i="30"/>
  <c r="CC16" i="13"/>
  <c r="CW14" i="13"/>
  <c r="G15" i="13"/>
  <c r="H21" i="13"/>
  <c r="K28" i="52"/>
  <c r="CX38" i="1"/>
  <c r="BZ24" i="13"/>
  <c r="K31" i="18"/>
  <c r="K20" i="44"/>
  <c r="CV12" i="13"/>
  <c r="CR28" i="13"/>
  <c r="DA9" i="13"/>
  <c r="AH27" i="13"/>
  <c r="CV38" i="1"/>
  <c r="E26" i="13"/>
  <c r="K26" i="46"/>
  <c r="N39" i="13"/>
  <c r="BD5" i="13"/>
  <c r="AV7" i="13"/>
  <c r="CZ39" i="1"/>
  <c r="CI14" i="13"/>
  <c r="K30" i="28"/>
  <c r="CR8" i="13"/>
  <c r="AZ17" i="13"/>
  <c r="BG32" i="13"/>
  <c r="DG16" i="13"/>
  <c r="Y21" i="13"/>
  <c r="DB30" i="13"/>
  <c r="CU19" i="1"/>
  <c r="AB27" i="13"/>
  <c r="K21" i="36"/>
  <c r="K21" i="81"/>
  <c r="C44" i="13"/>
  <c r="CZ26" i="1"/>
  <c r="CV22" i="13"/>
  <c r="K23" i="19"/>
  <c r="K19" i="56"/>
  <c r="K31" i="60"/>
  <c r="K29" i="18"/>
  <c r="CO14" i="13"/>
  <c r="K29" i="19"/>
  <c r="CZ38" i="1"/>
  <c r="K28" i="16"/>
  <c r="E38" i="13"/>
  <c r="CU12" i="13"/>
  <c r="P21" i="13"/>
  <c r="H39" i="13"/>
  <c r="BH16" i="13"/>
  <c r="CW19" i="1"/>
  <c r="K19" i="28"/>
  <c r="K33" i="26"/>
  <c r="AR23" i="13"/>
  <c r="K29" i="97"/>
  <c r="K28" i="32"/>
  <c r="CZ19" i="1"/>
  <c r="BF8" i="13"/>
  <c r="BH5" i="13"/>
  <c r="K19" i="87"/>
  <c r="AF25" i="13"/>
  <c r="CU26" i="1"/>
  <c r="K20" i="85"/>
  <c r="CZ43" i="1"/>
  <c r="CU8" i="13"/>
  <c r="CM24" i="13"/>
  <c r="E37" i="13"/>
  <c r="D11" i="13"/>
  <c r="K19" i="26"/>
  <c r="G37" i="13"/>
  <c r="AH18" i="13"/>
  <c r="E20" i="13"/>
  <c r="K30" i="18"/>
  <c r="K27" i="18"/>
  <c r="K22" i="60"/>
  <c r="G20" i="13"/>
  <c r="CM31" i="13"/>
  <c r="CU32" i="13"/>
  <c r="CU21" i="1"/>
  <c r="K22" i="97"/>
  <c r="DC28" i="13"/>
  <c r="K21" i="28"/>
  <c r="CU38" i="1"/>
  <c r="CW14" i="1"/>
  <c r="D27" i="13"/>
  <c r="K30" i="95"/>
  <c r="BB23" i="13"/>
  <c r="K28" i="18"/>
  <c r="B32" i="13"/>
  <c r="AH33" i="13"/>
  <c r="K30" i="89"/>
  <c r="K31" i="56"/>
  <c r="P43" i="13"/>
  <c r="M33" i="13"/>
  <c r="AP12" i="13"/>
  <c r="K32" i="32"/>
  <c r="CO26" i="13"/>
  <c r="H34" i="13"/>
  <c r="BY12" i="13"/>
  <c r="K24" i="46"/>
  <c r="K27" i="38"/>
  <c r="L12" i="13"/>
  <c r="CZ20" i="1"/>
  <c r="K25" i="26"/>
  <c r="K30" i="68"/>
  <c r="CM7" i="13"/>
  <c r="CU29" i="1"/>
  <c r="AJ13" i="13"/>
  <c r="BN31" i="13"/>
  <c r="CW8" i="13"/>
  <c r="D26" i="13"/>
  <c r="DF19" i="13"/>
  <c r="CP27" i="13"/>
  <c r="K30" i="15"/>
  <c r="AV23" i="13"/>
  <c r="CT6" i="13"/>
  <c r="H26" i="13"/>
  <c r="K21" i="64"/>
  <c r="BX18" i="13"/>
  <c r="CW24" i="1"/>
  <c r="DJ18" i="13"/>
  <c r="CI8" i="13"/>
  <c r="K19" i="64"/>
  <c r="K20" i="14"/>
  <c r="CP18" i="13"/>
  <c r="K25" i="19"/>
  <c r="CY34" i="1"/>
  <c r="CW32" i="1"/>
  <c r="K27" i="91"/>
  <c r="K29" i="42"/>
  <c r="BY33" i="13"/>
  <c r="CU10" i="1"/>
  <c r="K32" i="66"/>
  <c r="K19" i="52"/>
  <c r="K29" i="46"/>
  <c r="CV12" i="1"/>
  <c r="K25" i="40"/>
  <c r="K26" i="36"/>
  <c r="M37" i="13"/>
  <c r="C15" i="13"/>
  <c r="K22" i="16"/>
  <c r="CX22" i="1"/>
  <c r="O17" i="13"/>
  <c r="K23" i="66"/>
  <c r="DI11" i="13"/>
  <c r="CY20" i="1"/>
  <c r="H18" i="13"/>
  <c r="K22" i="15"/>
  <c r="K27" i="62"/>
  <c r="K21" i="42"/>
  <c r="CX28" i="1"/>
  <c r="BH14" i="13"/>
  <c r="AL17" i="13"/>
  <c r="H42" i="13"/>
  <c r="K26" i="95"/>
  <c r="CW21" i="1"/>
  <c r="K32" i="83"/>
  <c r="CY36" i="1"/>
  <c r="Y30" i="13"/>
  <c r="AL27" i="13"/>
  <c r="K25" i="14"/>
  <c r="D9" i="13"/>
  <c r="CY28" i="1"/>
  <c r="AJ28" i="13"/>
  <c r="K25" i="36"/>
  <c r="CZ18" i="1"/>
  <c r="CC25" i="13"/>
  <c r="L19" i="13"/>
  <c r="K24" i="30"/>
  <c r="CC10" i="13"/>
  <c r="K22" i="70"/>
  <c r="O35" i="13"/>
  <c r="DF17" i="13"/>
  <c r="AF24" i="13"/>
  <c r="BJ24" i="13"/>
  <c r="K24" i="40"/>
  <c r="K33" i="14"/>
  <c r="CN26" i="13"/>
  <c r="K32" i="97"/>
  <c r="K21" i="19"/>
  <c r="K23" i="48"/>
  <c r="DI18" i="13"/>
  <c r="K32" i="68"/>
  <c r="DD30" i="13"/>
  <c r="DC15" i="13"/>
  <c r="BB16" i="13"/>
  <c r="BZ28" i="13"/>
  <c r="BT20" i="13"/>
  <c r="BZ21" i="13"/>
  <c r="CL18" i="13"/>
  <c r="BZ33" i="13"/>
  <c r="CC26" i="13"/>
  <c r="CN33" i="13"/>
  <c r="B11" i="13"/>
  <c r="CQ24" i="13"/>
  <c r="CB22" i="13"/>
  <c r="CU7" i="13"/>
  <c r="P38" i="13"/>
  <c r="K28" i="19"/>
  <c r="K24" i="64"/>
  <c r="P40" i="13"/>
  <c r="AR33" i="13"/>
  <c r="K30" i="70"/>
  <c r="H40" i="13"/>
  <c r="CJ32" i="13"/>
  <c r="CY31" i="1"/>
  <c r="K23" i="79"/>
  <c r="K23" i="50"/>
  <c r="CU15" i="1"/>
  <c r="K33" i="52"/>
  <c r="CC33" i="13"/>
  <c r="CM17" i="13"/>
  <c r="CI20" i="13"/>
  <c r="BY19" i="13"/>
  <c r="K20" i="87"/>
  <c r="F14" i="13"/>
  <c r="AP23" i="13"/>
  <c r="K28" i="60"/>
  <c r="E5" i="13"/>
  <c r="CU16" i="13"/>
  <c r="CJ5" i="13"/>
  <c r="BR8" i="13"/>
  <c r="CX20" i="1"/>
  <c r="K32" i="18"/>
  <c r="K26" i="70"/>
  <c r="CM26" i="13"/>
  <c r="K23" i="32"/>
  <c r="CZ21" i="13"/>
  <c r="AB33" i="13"/>
  <c r="F5" i="13"/>
  <c r="K30" i="93"/>
  <c r="AF28" i="13"/>
  <c r="K33" i="40"/>
  <c r="F22" i="13"/>
  <c r="CZ29" i="13"/>
  <c r="CW12" i="13"/>
  <c r="CT16" i="13"/>
  <c r="G24" i="13"/>
  <c r="CX6" i="13"/>
  <c r="K29" i="15"/>
  <c r="CV32" i="1"/>
  <c r="BY31" i="13"/>
  <c r="F12" i="13"/>
  <c r="BI7" i="13"/>
  <c r="CO18" i="13"/>
  <c r="AP25" i="13"/>
  <c r="CI29" i="13"/>
  <c r="BL33" i="13"/>
  <c r="AZ14" i="13"/>
  <c r="DJ6" i="13"/>
  <c r="CW29" i="1"/>
  <c r="K33" i="16"/>
  <c r="BF14" i="13"/>
  <c r="BD8" i="13"/>
  <c r="CX18" i="1"/>
  <c r="K25" i="48"/>
  <c r="CR15" i="13"/>
  <c r="BD21" i="13"/>
  <c r="BY5" i="13"/>
  <c r="G32" i="13"/>
  <c r="DG6" i="13"/>
  <c r="K28" i="97"/>
  <c r="C39" i="13"/>
  <c r="K30" i="32"/>
  <c r="K25" i="62"/>
  <c r="CD20" i="13"/>
  <c r="K32" i="34"/>
  <c r="BR14" i="13"/>
  <c r="CD17" i="13"/>
  <c r="K21" i="95"/>
  <c r="AF23" i="13"/>
  <c r="CA9" i="13"/>
  <c r="AT24" i="13"/>
  <c r="CU25" i="1"/>
  <c r="B22" i="13"/>
  <c r="BD7" i="13"/>
  <c r="CH33" i="13"/>
  <c r="BR18" i="13"/>
  <c r="O39" i="13"/>
  <c r="K24" i="48"/>
  <c r="AX11" i="13"/>
  <c r="AH20" i="13"/>
  <c r="P11" i="13"/>
  <c r="AD22" i="13"/>
  <c r="CC30" i="13"/>
  <c r="BV19" i="13"/>
  <c r="BY11" i="13"/>
  <c r="P23" i="13"/>
  <c r="BJ17" i="13"/>
  <c r="CR19" i="13"/>
  <c r="CT33" i="13"/>
  <c r="E24" i="13"/>
  <c r="K23" i="14"/>
  <c r="K31" i="48"/>
  <c r="K29" i="87"/>
  <c r="B36" i="13"/>
  <c r="G25" i="13"/>
  <c r="CY33" i="13"/>
  <c r="CV44" i="1"/>
  <c r="BI26" i="13"/>
  <c r="K19" i="14"/>
  <c r="CX26" i="1"/>
  <c r="CH10" i="13"/>
  <c r="D28" i="13"/>
  <c r="CT31" i="13"/>
  <c r="K31" i="66"/>
  <c r="AB22" i="13"/>
  <c r="K30" i="42"/>
  <c r="AH12" i="13"/>
  <c r="G36" i="13"/>
  <c r="BB5" i="13"/>
  <c r="DJ24" i="13"/>
  <c r="DE5" i="13"/>
  <c r="BR22" i="13"/>
  <c r="K28" i="87"/>
  <c r="O25" i="13"/>
  <c r="H14" i="13"/>
  <c r="AD6" i="13"/>
  <c r="L16" i="13"/>
  <c r="C23" i="13"/>
  <c r="Y28" i="13"/>
  <c r="K23" i="95"/>
  <c r="BF18" i="13"/>
  <c r="AN20" i="13"/>
  <c r="CO23" i="13"/>
  <c r="K28" i="95"/>
  <c r="K19" i="66"/>
  <c r="DG22" i="13"/>
  <c r="CN17" i="13"/>
  <c r="DJ8" i="13"/>
  <c r="AB11" i="13"/>
  <c r="BL5" i="13"/>
  <c r="AH23" i="13"/>
  <c r="K32" i="60"/>
  <c r="K20" i="93"/>
  <c r="CZ6" i="1"/>
  <c r="CC17" i="13"/>
  <c r="CX19" i="1"/>
  <c r="H44" i="13"/>
  <c r="C20" i="13"/>
  <c r="CL16" i="13"/>
  <c r="BW34" i="13"/>
  <c r="K24" i="28"/>
  <c r="C29" i="13"/>
  <c r="CC34" i="13"/>
  <c r="AP5" i="13"/>
  <c r="CS6" i="13"/>
  <c r="K23" i="97"/>
  <c r="CR32" i="13"/>
  <c r="D24" i="13"/>
  <c r="CD34" i="13"/>
  <c r="K20" i="26"/>
  <c r="L44" i="13"/>
  <c r="K33" i="46"/>
  <c r="F32" i="13"/>
  <c r="K21" i="87"/>
  <c r="CW10" i="1"/>
  <c r="CY16" i="13"/>
  <c r="K32" i="64"/>
  <c r="CX27" i="1"/>
  <c r="H24" i="13"/>
  <c r="CU13" i="1"/>
  <c r="K26" i="79"/>
  <c r="K22" i="52"/>
  <c r="CC32" i="13"/>
  <c r="CY39" i="1"/>
  <c r="CV29" i="1"/>
  <c r="K28" i="40"/>
  <c r="K24" i="38"/>
  <c r="K30" i="83"/>
  <c r="BV14" i="13"/>
  <c r="AJ5" i="13"/>
  <c r="DA34" i="13"/>
  <c r="K28" i="64"/>
  <c r="K23" i="42"/>
  <c r="CY21" i="1"/>
  <c r="O33" i="13"/>
  <c r="AB34" i="13"/>
  <c r="AN9" i="13"/>
  <c r="CS5" i="13"/>
  <c r="D40" i="13"/>
  <c r="K29" i="66"/>
  <c r="BZ19" i="13"/>
  <c r="D20" i="13"/>
  <c r="CU16" i="1"/>
  <c r="CX27" i="13"/>
  <c r="L11" i="13"/>
  <c r="K22" i="14"/>
  <c r="G22" i="13"/>
  <c r="CB11" i="13"/>
  <c r="BL34" i="13"/>
  <c r="K27" i="87"/>
  <c r="AH28" i="13"/>
  <c r="BG18" i="13"/>
  <c r="CV31" i="13"/>
  <c r="DH28" i="13"/>
  <c r="BF19" i="13"/>
  <c r="CD7" i="13"/>
  <c r="CX8" i="13"/>
  <c r="K23" i="89"/>
  <c r="CS18" i="13"/>
  <c r="DE16" i="13"/>
  <c r="CS20" i="13"/>
  <c r="CR10" i="13"/>
  <c r="G8" i="13"/>
  <c r="K21" i="48"/>
  <c r="CB10" i="13"/>
  <c r="DG28" i="13"/>
  <c r="AN22" i="13"/>
  <c r="N36" i="13"/>
  <c r="CL25" i="13"/>
  <c r="CK15" i="13"/>
  <c r="CN28" i="13"/>
  <c r="D29" i="13"/>
  <c r="K30" i="87"/>
  <c r="H35" i="13"/>
  <c r="DG26" i="13"/>
  <c r="K28" i="68"/>
  <c r="AL15" i="13"/>
  <c r="K23" i="36"/>
  <c r="AN13" i="13"/>
  <c r="BL27" i="13"/>
  <c r="K25" i="58"/>
  <c r="D25" i="13"/>
  <c r="AJ27" i="13"/>
  <c r="K21" i="58"/>
  <c r="BL6" i="13"/>
  <c r="CX21" i="1"/>
  <c r="AN31" i="13"/>
  <c r="L15" i="13"/>
  <c r="CM10" i="13"/>
  <c r="CI30" i="13"/>
  <c r="DC25" i="13"/>
  <c r="D44" i="13"/>
  <c r="G7" i="13"/>
  <c r="AB15" i="13"/>
  <c r="BL16" i="13"/>
  <c r="DC23" i="13"/>
  <c r="P25" i="13"/>
  <c r="DG27" i="13"/>
  <c r="CW12" i="1"/>
  <c r="BJ29" i="13"/>
  <c r="DA10" i="13"/>
  <c r="DI22" i="13"/>
  <c r="DE13" i="13"/>
  <c r="CQ28" i="13"/>
  <c r="DD13" i="13"/>
  <c r="CU28" i="1"/>
  <c r="AX18" i="13"/>
  <c r="AN33" i="13"/>
  <c r="BN26" i="13"/>
  <c r="CV33" i="13"/>
  <c r="BZ8" i="13"/>
  <c r="BT23" i="13"/>
  <c r="AX9" i="13"/>
  <c r="CZ13" i="13"/>
  <c r="BF34" i="13"/>
  <c r="CY31" i="13"/>
  <c r="CS27" i="13"/>
  <c r="DD25" i="13"/>
  <c r="C27" i="13"/>
  <c r="K27" i="64"/>
  <c r="CY24" i="13"/>
  <c r="O44" i="13"/>
  <c r="K26" i="38"/>
  <c r="Y19" i="13"/>
  <c r="D31" i="13"/>
  <c r="O6" i="13"/>
  <c r="CX30" i="1"/>
  <c r="DD5" i="13"/>
  <c r="K20" i="15"/>
  <c r="N40" i="13"/>
  <c r="K20" i="48"/>
  <c r="BX30" i="13"/>
  <c r="CW33" i="1"/>
  <c r="DH30" i="13"/>
  <c r="CV5" i="13"/>
  <c r="BG29" i="13"/>
  <c r="AT25" i="13"/>
  <c r="DG14" i="13"/>
  <c r="M25" i="13"/>
  <c r="K19" i="18"/>
  <c r="CA26" i="13"/>
  <c r="D10" i="13"/>
  <c r="K29" i="26"/>
  <c r="H38" i="13"/>
  <c r="CV18" i="1"/>
  <c r="CY5" i="1"/>
  <c r="AP29" i="13"/>
  <c r="CN29" i="13"/>
  <c r="K33" i="38"/>
  <c r="O31" i="13"/>
  <c r="C38" i="13"/>
  <c r="AJ6" i="13"/>
  <c r="K28" i="81"/>
  <c r="CZ33" i="1"/>
  <c r="BH18" i="13"/>
  <c r="K28" i="14"/>
  <c r="CU15" i="13"/>
  <c r="DC19" i="13"/>
  <c r="K22" i="19"/>
  <c r="H20" i="13"/>
  <c r="CL30" i="13"/>
  <c r="E10" i="13"/>
  <c r="K31" i="58"/>
  <c r="BH17" i="13"/>
  <c r="BV25" i="13"/>
  <c r="BD28" i="13"/>
  <c r="BB17" i="13"/>
  <c r="DD16" i="13"/>
  <c r="CY26" i="1"/>
  <c r="M10" i="13"/>
  <c r="AR10" i="13"/>
  <c r="CA20" i="13"/>
  <c r="AV19" i="13"/>
  <c r="DF15" i="13"/>
  <c r="BI16" i="13"/>
  <c r="K26" i="62"/>
  <c r="K28" i="50"/>
  <c r="DF18" i="13"/>
  <c r="CA11" i="13"/>
  <c r="K24" i="83"/>
  <c r="CW24" i="13"/>
  <c r="K29" i="14"/>
  <c r="CV15" i="1"/>
  <c r="K32" i="17"/>
  <c r="CW35" i="1"/>
  <c r="CX35" i="1"/>
  <c r="K22" i="4"/>
  <c r="K21" i="26"/>
  <c r="AN25" i="13"/>
  <c r="CO8" i="13"/>
  <c r="E29" i="13"/>
  <c r="BT17" i="13"/>
  <c r="CX31" i="1"/>
  <c r="CZ5" i="1"/>
  <c r="K29" i="83"/>
  <c r="H11" i="13"/>
  <c r="CX34" i="1"/>
  <c r="AL7" i="13"/>
  <c r="CW6" i="13"/>
  <c r="H27" i="13"/>
  <c r="BL21" i="13"/>
  <c r="BX31" i="13"/>
  <c r="BG10" i="13"/>
  <c r="CX5" i="1"/>
  <c r="CZ12" i="1"/>
  <c r="AT29" i="13"/>
  <c r="CC22" i="13"/>
  <c r="M43" i="13"/>
  <c r="CD30" i="13"/>
  <c r="CA6" i="13"/>
  <c r="C33" i="13"/>
  <c r="K22" i="30"/>
  <c r="K28" i="26"/>
  <c r="BJ13" i="13"/>
  <c r="CY29" i="1"/>
  <c r="BL13" i="13"/>
  <c r="CX16" i="13"/>
  <c r="AR25" i="13"/>
  <c r="DF8" i="13"/>
  <c r="BF24" i="13"/>
  <c r="CM15" i="13"/>
  <c r="K30" i="54"/>
  <c r="F9" i="13"/>
  <c r="AT34" i="13"/>
  <c r="DG18" i="13"/>
  <c r="CZ21" i="1"/>
  <c r="DH8" i="13"/>
  <c r="CN13" i="13"/>
  <c r="CK25" i="13"/>
  <c r="CX17" i="1"/>
  <c r="CW40" i="1"/>
  <c r="H28" i="13"/>
  <c r="K19" i="68"/>
  <c r="BD17" i="13"/>
  <c r="CH34" i="13"/>
  <c r="BG22" i="13"/>
  <c r="BH28" i="13"/>
  <c r="CH30" i="13"/>
  <c r="AT11" i="13"/>
  <c r="K27" i="42"/>
  <c r="CI16" i="13"/>
  <c r="CX9" i="13"/>
  <c r="BY14" i="13"/>
  <c r="CV34" i="1"/>
  <c r="K21" i="79"/>
  <c r="K33" i="79"/>
  <c r="K20" i="62"/>
  <c r="K33" i="19"/>
  <c r="CW7" i="1"/>
  <c r="K30" i="50"/>
  <c r="CX7" i="1"/>
  <c r="CK16" i="13"/>
  <c r="BV32" i="13"/>
  <c r="K26" i="30"/>
  <c r="K22" i="48"/>
  <c r="K24" i="42"/>
  <c r="K29" i="38"/>
  <c r="DD34" i="13"/>
  <c r="CU31" i="1"/>
  <c r="CC6" i="13"/>
  <c r="G10" i="13"/>
  <c r="K30" i="40"/>
  <c r="BP25" i="13"/>
  <c r="BR5" i="13"/>
  <c r="K26" i="28"/>
  <c r="K32" i="85"/>
  <c r="B23" i="13"/>
  <c r="CI31" i="13"/>
  <c r="K19" i="50"/>
  <c r="K25" i="54"/>
  <c r="K21" i="4"/>
  <c r="D15" i="13"/>
  <c r="CY38" i="1"/>
  <c r="BW6" i="13"/>
  <c r="CU17" i="1"/>
  <c r="AZ31" i="13"/>
  <c r="BB12" i="13"/>
  <c r="CX36" i="1"/>
  <c r="K32" i="56"/>
  <c r="K21" i="32"/>
  <c r="BD15" i="13"/>
  <c r="K19" i="81"/>
  <c r="CV34" i="13"/>
  <c r="BV21" i="13"/>
  <c r="DB16" i="13"/>
  <c r="M16" i="13"/>
  <c r="K31" i="42"/>
  <c r="CU26" i="13"/>
  <c r="M12" i="13"/>
  <c r="E30" i="13"/>
  <c r="DB8" i="13"/>
  <c r="CZ42" i="1"/>
  <c r="AN15" i="13"/>
  <c r="D22" i="13"/>
  <c r="DF20" i="13"/>
  <c r="BJ19" i="13"/>
  <c r="K32" i="91"/>
  <c r="L24" i="13"/>
  <c r="CZ22" i="13"/>
  <c r="K20" i="17"/>
  <c r="CV6" i="1"/>
  <c r="AF30" i="13"/>
  <c r="CQ31" i="13"/>
  <c r="DE26" i="13"/>
  <c r="B9" i="13"/>
  <c r="AZ23" i="13"/>
  <c r="BB34" i="13"/>
  <c r="BX19" i="13"/>
  <c r="K22" i="68"/>
  <c r="DH10" i="13"/>
  <c r="CI21" i="13"/>
  <c r="AR6" i="13"/>
  <c r="DI32" i="13"/>
  <c r="BL14" i="13"/>
  <c r="CY27" i="13"/>
  <c r="DH11" i="13"/>
  <c r="AR9" i="13"/>
  <c r="AG26" i="13"/>
  <c r="K26" i="83"/>
  <c r="K27" i="56"/>
  <c r="K28" i="38"/>
  <c r="K30" i="56"/>
  <c r="D23" i="13"/>
  <c r="CU41" i="1"/>
  <c r="K20" i="79"/>
  <c r="M42" i="13"/>
  <c r="AB26" i="13"/>
  <c r="AH10" i="13"/>
  <c r="CY26" i="13"/>
  <c r="CJ27" i="13"/>
  <c r="K19" i="40"/>
  <c r="AF21" i="13"/>
  <c r="AZ15" i="13"/>
  <c r="K30" i="64"/>
  <c r="BV17" i="13"/>
  <c r="CZ31" i="13"/>
  <c r="K22" i="58"/>
  <c r="DA16" i="13"/>
  <c r="DA18" i="13"/>
  <c r="CW5" i="1"/>
  <c r="CW44" i="1"/>
  <c r="BI22" i="13"/>
  <c r="N44" i="13"/>
  <c r="BV6" i="13"/>
  <c r="AD9" i="13"/>
  <c r="CB19" i="13"/>
  <c r="AB24" i="13"/>
  <c r="CH5" i="13"/>
  <c r="Y15" i="13"/>
  <c r="G6" i="13"/>
  <c r="B26" i="13"/>
  <c r="K27" i="81"/>
  <c r="K22" i="40"/>
  <c r="CM14" i="13"/>
  <c r="AZ30" i="13"/>
  <c r="BW20" i="13"/>
  <c r="L14" i="13"/>
  <c r="CJ8" i="13"/>
  <c r="K19" i="30"/>
  <c r="AJ12" i="13"/>
  <c r="AX6" i="13"/>
  <c r="AX16" i="13"/>
  <c r="CX25" i="1"/>
  <c r="C17" i="13"/>
  <c r="CW37" i="1"/>
  <c r="BB27" i="13"/>
  <c r="DJ34" i="13"/>
  <c r="DB34" i="13"/>
  <c r="CX26" i="13"/>
  <c r="BV5" i="13"/>
  <c r="K33" i="50"/>
  <c r="AL33" i="13"/>
  <c r="N30" i="13"/>
  <c r="AX15" i="13"/>
  <c r="H30" i="13"/>
  <c r="E39" i="13"/>
  <c r="DJ14" i="13"/>
  <c r="BZ34" i="13"/>
  <c r="CT28" i="13"/>
  <c r="BR23" i="13"/>
  <c r="DC26" i="13"/>
  <c r="BG5" i="13"/>
  <c r="BG14" i="13"/>
  <c r="DJ17" i="13"/>
  <c r="K24" i="60"/>
  <c r="K21" i="93"/>
  <c r="O16" i="13"/>
  <c r="CY37" i="1"/>
  <c r="DE22" i="13"/>
  <c r="BL24" i="13"/>
  <c r="BN33" i="13"/>
  <c r="AF7" i="13"/>
  <c r="AQ30" i="13"/>
  <c r="CW5" i="13"/>
  <c r="CU22" i="1"/>
  <c r="AR19" i="13"/>
  <c r="BZ11" i="13"/>
  <c r="K30" i="85"/>
  <c r="CY19" i="13"/>
  <c r="DJ20" i="13"/>
  <c r="DH5" i="13"/>
  <c r="CU32" i="1"/>
  <c r="DA11" i="13"/>
  <c r="CS29" i="13"/>
  <c r="AR20" i="13"/>
  <c r="L5" i="13"/>
  <c r="CW13" i="13"/>
  <c r="C14" i="13"/>
  <c r="E6" i="13"/>
  <c r="BL17" i="13"/>
  <c r="K22" i="62"/>
  <c r="CX6" i="1"/>
  <c r="K31" i="89"/>
  <c r="DF26" i="13"/>
  <c r="K21" i="89"/>
  <c r="DE23" i="13"/>
  <c r="BX29" i="13"/>
  <c r="CY11" i="13"/>
  <c r="AJ18" i="13"/>
  <c r="DB31" i="13"/>
  <c r="BN10" i="13"/>
  <c r="DD21" i="13"/>
  <c r="DK18" i="13"/>
  <c r="BX10" i="13"/>
  <c r="BB15" i="13"/>
  <c r="AH32" i="13"/>
  <c r="K26" i="48"/>
  <c r="AH22" i="13"/>
  <c r="BY24" i="13"/>
  <c r="CC12" i="13"/>
  <c r="DG21" i="13"/>
  <c r="C30" i="13"/>
  <c r="AF6" i="13"/>
  <c r="CC24" i="13"/>
  <c r="CB25" i="13"/>
  <c r="M5" i="13"/>
  <c r="CV42" i="1"/>
  <c r="BZ20" i="13"/>
  <c r="CH7" i="13"/>
  <c r="DA22" i="13"/>
  <c r="BT28" i="13"/>
  <c r="CO27" i="13"/>
  <c r="DI23" i="13"/>
  <c r="CI26" i="13"/>
  <c r="K27" i="60"/>
  <c r="AT7" i="13"/>
  <c r="AV11" i="13"/>
  <c r="CK27" i="13"/>
  <c r="CR7" i="13"/>
  <c r="CS32" i="13"/>
  <c r="P24" i="13"/>
  <c r="AL22" i="13"/>
  <c r="M18" i="13"/>
  <c r="DF29" i="13"/>
  <c r="B19" i="13"/>
  <c r="CR5" i="13"/>
  <c r="M11" i="13"/>
  <c r="C18" i="13"/>
  <c r="CS26" i="13"/>
  <c r="DJ7" i="13"/>
  <c r="M30" i="13"/>
  <c r="AL6" i="13"/>
  <c r="CD31" i="13"/>
  <c r="DK6" i="13"/>
  <c r="CY23" i="13"/>
  <c r="DF14" i="13"/>
  <c r="DA23" i="1"/>
  <c r="AC18" i="13"/>
  <c r="CI19" i="13"/>
  <c r="AD29" i="13"/>
  <c r="DF30" i="13"/>
  <c r="CC18" i="13"/>
  <c r="CL23" i="13"/>
  <c r="H25" i="13"/>
  <c r="CB6" i="13"/>
  <c r="AP13" i="13"/>
  <c r="K23" i="28"/>
  <c r="BY29" i="13"/>
  <c r="K25" i="50"/>
  <c r="BJ18" i="13"/>
  <c r="H13" i="13"/>
  <c r="CU9" i="1"/>
  <c r="DD32" i="13"/>
  <c r="K23" i="54"/>
  <c r="CL19" i="13"/>
  <c r="DI24" i="13"/>
  <c r="AT22" i="13"/>
  <c r="AN30" i="13"/>
  <c r="K28" i="58"/>
  <c r="C43" i="13"/>
  <c r="K29" i="52"/>
  <c r="AB28" i="13"/>
  <c r="BB6" i="13"/>
  <c r="CM19" i="13"/>
  <c r="DC18" i="13"/>
  <c r="K19" i="85"/>
  <c r="CX13" i="1"/>
  <c r="BN14" i="13"/>
  <c r="K27" i="58"/>
  <c r="CR17" i="13"/>
  <c r="DD14" i="13"/>
  <c r="CU31" i="13"/>
  <c r="CZ6" i="13"/>
  <c r="BI17" i="13"/>
  <c r="C21" i="13"/>
  <c r="DJ33" i="13"/>
  <c r="M35" i="13"/>
  <c r="DC8" i="13"/>
  <c r="C32" i="13"/>
  <c r="D35" i="13"/>
  <c r="P22" i="13"/>
  <c r="CA25" i="13"/>
  <c r="K30" i="36"/>
  <c r="BN29" i="13"/>
  <c r="CM34" i="13"/>
  <c r="BR9" i="13"/>
  <c r="AJ10" i="13"/>
  <c r="AH21" i="13"/>
  <c r="CC9" i="13"/>
  <c r="DC16" i="13"/>
  <c r="BP16" i="13"/>
  <c r="AF8" i="13"/>
  <c r="BZ7" i="13"/>
  <c r="CD14" i="13"/>
  <c r="Y17" i="13"/>
  <c r="N27" i="13"/>
  <c r="DD11" i="13"/>
  <c r="DH31" i="13"/>
  <c r="AV8" i="13"/>
  <c r="F17" i="13"/>
  <c r="DK14" i="13"/>
  <c r="DC5" i="13"/>
  <c r="BD11" i="13"/>
  <c r="CU24" i="13"/>
  <c r="H8" i="13"/>
  <c r="K28" i="62"/>
  <c r="BH31" i="13"/>
  <c r="C6" i="13"/>
  <c r="BB18" i="13"/>
  <c r="AV17" i="13"/>
  <c r="BP10" i="13"/>
  <c r="BY6" i="13"/>
  <c r="BV31" i="13"/>
  <c r="CV25" i="13"/>
  <c r="CN5" i="13"/>
  <c r="AP33" i="13"/>
  <c r="AG23" i="13"/>
  <c r="CO24" i="13"/>
  <c r="CZ40" i="1"/>
  <c r="K25" i="15"/>
  <c r="CW39" i="1"/>
  <c r="BP5" i="13"/>
  <c r="N23" i="13"/>
  <c r="DA15" i="13"/>
  <c r="CB15" i="13"/>
  <c r="DA5" i="13"/>
  <c r="DB14" i="13"/>
  <c r="AX34" i="13"/>
  <c r="K32" i="87"/>
  <c r="E35" i="13"/>
  <c r="K29" i="50"/>
  <c r="G5" i="13"/>
  <c r="K21" i="83"/>
  <c r="G21" i="13"/>
  <c r="CZ20" i="13"/>
  <c r="M34" i="13"/>
  <c r="BZ17" i="13"/>
  <c r="D17" i="13"/>
  <c r="K32" i="46"/>
  <c r="CV18" i="13"/>
  <c r="BL11" i="13"/>
  <c r="L38" i="13"/>
  <c r="DG11" i="13"/>
  <c r="CX15" i="1"/>
  <c r="K22" i="32"/>
  <c r="CR18" i="13"/>
  <c r="BI13" i="13"/>
  <c r="K25" i="93"/>
  <c r="AF15" i="13"/>
  <c r="AV28" i="13"/>
  <c r="B34" i="13"/>
  <c r="K20" i="16"/>
  <c r="AF12" i="13"/>
  <c r="K29" i="40"/>
  <c r="BB13" i="13"/>
  <c r="DD8" i="13"/>
  <c r="AR27" i="13"/>
  <c r="K27" i="32"/>
  <c r="K24" i="97"/>
  <c r="DA26" i="13"/>
  <c r="CW28" i="13"/>
  <c r="L37" i="13"/>
  <c r="H12" i="13"/>
  <c r="BN18" i="13"/>
  <c r="CR13" i="13"/>
  <c r="CV41" i="1"/>
  <c r="BV8" i="13"/>
  <c r="AT6" i="13"/>
  <c r="DC31" i="13"/>
  <c r="BW19" i="13"/>
  <c r="CU21" i="13"/>
  <c r="H33" i="13"/>
  <c r="BR6" i="13"/>
  <c r="CS8" i="13"/>
  <c r="BW13" i="13"/>
  <c r="AV13" i="13"/>
  <c r="DB6" i="13"/>
  <c r="BB8" i="13"/>
  <c r="C11" i="13"/>
  <c r="AR22" i="13"/>
  <c r="K19" i="83"/>
  <c r="K29" i="62"/>
  <c r="BI24" i="13"/>
  <c r="CU23" i="1"/>
  <c r="K32" i="40"/>
  <c r="AN11" i="13"/>
  <c r="CY21" i="13"/>
  <c r="CN16" i="13"/>
  <c r="AU13" i="13"/>
  <c r="CX32" i="1"/>
  <c r="Y18" i="13"/>
  <c r="AS13" i="13"/>
  <c r="DA19" i="1"/>
  <c r="AB29" i="13"/>
  <c r="N25" i="13"/>
  <c r="CW23" i="1"/>
  <c r="CK12" i="13"/>
  <c r="CV36" i="1"/>
  <c r="BB7" i="13"/>
  <c r="K26" i="64"/>
  <c r="K25" i="44"/>
  <c r="G41" i="13"/>
  <c r="BI23" i="13"/>
  <c r="CQ19" i="13"/>
  <c r="CT21" i="13"/>
  <c r="D6" i="13"/>
  <c r="CZ16" i="13"/>
  <c r="M38" i="13"/>
  <c r="CV23" i="1"/>
  <c r="BW27" i="13"/>
  <c r="AR12" i="13"/>
  <c r="CP25" i="13"/>
  <c r="K32" i="70"/>
  <c r="AD21" i="13"/>
  <c r="AZ7" i="13"/>
  <c r="AT21" i="13"/>
  <c r="K23" i="52"/>
  <c r="CW32" i="13"/>
  <c r="DE28" i="13"/>
  <c r="K22" i="28"/>
  <c r="DG9" i="13"/>
  <c r="DB24" i="13"/>
  <c r="AV25" i="13"/>
  <c r="AL18" i="13"/>
  <c r="C8" i="13"/>
  <c r="AP30" i="13"/>
  <c r="CN23" i="13"/>
  <c r="DK7" i="13"/>
  <c r="CW11" i="1"/>
  <c r="DH25" i="13"/>
  <c r="CJ9" i="13"/>
  <c r="CA28" i="13"/>
  <c r="CM6" i="13"/>
  <c r="B29" i="13"/>
  <c r="CK26" i="13"/>
  <c r="L31" i="13"/>
  <c r="CY14" i="13"/>
  <c r="K29" i="54"/>
  <c r="CM30" i="13"/>
  <c r="DF28" i="13"/>
  <c r="C35" i="13"/>
  <c r="AN34" i="13"/>
  <c r="AL20" i="13"/>
  <c r="K22" i="36"/>
  <c r="C40" i="13"/>
  <c r="AL23" i="13"/>
  <c r="BF30" i="13"/>
  <c r="BB20" i="13"/>
  <c r="BW10" i="13"/>
  <c r="D16" i="13"/>
  <c r="AR30" i="13"/>
  <c r="AC17" i="13"/>
  <c r="K31" i="62"/>
  <c r="CX43" i="1"/>
  <c r="BH23" i="13"/>
  <c r="G18" i="13"/>
  <c r="DG33" i="13"/>
  <c r="CQ23" i="13"/>
  <c r="CP11" i="13"/>
  <c r="DH27" i="13"/>
  <c r="CN25" i="13"/>
  <c r="DA8" i="1"/>
  <c r="BY25" i="13"/>
  <c r="CV17" i="1"/>
  <c r="F13" i="13"/>
  <c r="BV7" i="13"/>
  <c r="CZ28" i="13"/>
  <c r="BH8" i="13"/>
  <c r="CT26" i="13"/>
  <c r="CP15" i="13"/>
  <c r="AV14" i="13"/>
  <c r="CI27" i="13"/>
  <c r="O40" i="13"/>
  <c r="K23" i="56"/>
  <c r="K27" i="48"/>
  <c r="AR11" i="13"/>
  <c r="CL24" i="13"/>
  <c r="CO31" i="13"/>
  <c r="DB9" i="13"/>
  <c r="AM27" i="13"/>
  <c r="BY30" i="13"/>
  <c r="CN24" i="13"/>
  <c r="CI25" i="13"/>
  <c r="BX24" i="13"/>
  <c r="CU20" i="13"/>
  <c r="AG31" i="13"/>
  <c r="BR34" i="13"/>
  <c r="AC20" i="13"/>
  <c r="CJ26" i="13"/>
  <c r="BT6" i="13"/>
  <c r="CQ25" i="13"/>
  <c r="DH33" i="13"/>
  <c r="CL17" i="13"/>
  <c r="CW16" i="1"/>
  <c r="H9" i="13"/>
  <c r="P33" i="13"/>
  <c r="CW17" i="1"/>
  <c r="G19" i="13"/>
  <c r="DG25" i="13"/>
  <c r="AD13" i="13"/>
  <c r="BX26" i="13"/>
  <c r="K21" i="46"/>
  <c r="CY11" i="1"/>
  <c r="CZ44" i="1"/>
  <c r="CK6" i="13"/>
  <c r="DH9" i="13"/>
  <c r="CV25" i="1"/>
  <c r="K19" i="4"/>
  <c r="AD34" i="13"/>
  <c r="E14" i="13"/>
  <c r="K30" i="97"/>
  <c r="G28" i="13"/>
  <c r="CY9" i="1"/>
  <c r="DC9" i="13"/>
  <c r="CR14" i="13"/>
  <c r="K24" i="93"/>
  <c r="K28" i="30"/>
  <c r="K20" i="60"/>
  <c r="CL11" i="13"/>
  <c r="CH25" i="13"/>
  <c r="K28" i="79"/>
  <c r="CW7" i="13"/>
  <c r="CY19" i="1"/>
  <c r="AP15" i="13"/>
  <c r="K33" i="32"/>
  <c r="K25" i="81"/>
  <c r="BH13" i="13"/>
  <c r="DE24" i="13"/>
  <c r="CP30" i="13"/>
  <c r="K23" i="91"/>
  <c r="BD30" i="13"/>
  <c r="CJ17" i="13"/>
  <c r="K19" i="15"/>
  <c r="CL26" i="13"/>
  <c r="CY27" i="1"/>
  <c r="BJ9" i="13"/>
  <c r="DJ27" i="13"/>
  <c r="K33" i="91"/>
  <c r="DB13" i="13"/>
  <c r="CQ16" i="13"/>
  <c r="B42" i="13"/>
  <c r="AD18" i="13"/>
  <c r="N18" i="13"/>
  <c r="D8" i="13"/>
  <c r="CW30" i="13"/>
  <c r="BL31" i="13"/>
  <c r="CC20" i="13"/>
  <c r="CX18" i="13"/>
  <c r="DE12" i="13"/>
  <c r="L22" i="13"/>
  <c r="AD8" i="13"/>
  <c r="C22" i="13"/>
  <c r="BY22" i="13"/>
  <c r="BX13" i="13"/>
  <c r="AR21" i="13"/>
  <c r="C36" i="13"/>
  <c r="BN9" i="13"/>
  <c r="CK8" i="13"/>
  <c r="BL23" i="13"/>
  <c r="BD31" i="13"/>
  <c r="CQ20" i="13"/>
  <c r="DJ10" i="13"/>
  <c r="DA24" i="13"/>
  <c r="Y6" i="13"/>
  <c r="AJ29" i="13"/>
  <c r="K28" i="42"/>
  <c r="AF31" i="13"/>
  <c r="CS31" i="13"/>
  <c r="CW25" i="1"/>
  <c r="Y27" i="13"/>
  <c r="BV34" i="13"/>
  <c r="AC19" i="13"/>
  <c r="AF13" i="13"/>
  <c r="CH11" i="13"/>
  <c r="CK18" i="13"/>
  <c r="CU39" i="1"/>
  <c r="AL14" i="13"/>
  <c r="BX32" i="13"/>
  <c r="DE30" i="13"/>
  <c r="K24" i="81"/>
  <c r="AD7" i="13"/>
  <c r="CO33" i="13"/>
  <c r="B21" i="13"/>
  <c r="BF10" i="13"/>
  <c r="CJ18" i="13"/>
  <c r="DA33" i="13"/>
  <c r="BI25" i="13"/>
  <c r="BR16" i="13"/>
  <c r="CT10" i="13"/>
  <c r="CO5" i="13"/>
  <c r="K32" i="93"/>
  <c r="CA17" i="13"/>
  <c r="CV13" i="13"/>
  <c r="H6" i="13"/>
  <c r="K28" i="34"/>
  <c r="CV27" i="1"/>
  <c r="K19" i="42"/>
  <c r="BV24" i="13"/>
  <c r="DE9" i="13"/>
  <c r="BJ11" i="13"/>
  <c r="DK24" i="13"/>
  <c r="AD26" i="13"/>
  <c r="DI30" i="13"/>
  <c r="BZ12" i="13"/>
  <c r="AJ9" i="13"/>
  <c r="BT16" i="13"/>
  <c r="BZ27" i="13"/>
  <c r="DB11" i="13"/>
  <c r="BP28" i="13"/>
  <c r="BV26" i="13"/>
  <c r="CB8" i="13"/>
  <c r="CX13" i="13"/>
  <c r="BP6" i="13"/>
  <c r="K24" i="54"/>
  <c r="BY27" i="13"/>
  <c r="O8" i="13"/>
  <c r="BZ23" i="13"/>
  <c r="DH7" i="13"/>
  <c r="K30" i="34"/>
  <c r="CX7" i="13"/>
  <c r="E8" i="13"/>
  <c r="DH29" i="13"/>
  <c r="K29" i="60"/>
  <c r="CH19" i="13"/>
  <c r="CW18" i="13"/>
  <c r="DD29" i="13"/>
  <c r="O37" i="13"/>
  <c r="BN13" i="13"/>
  <c r="CH6" i="13"/>
  <c r="M36" i="13"/>
  <c r="AR5" i="13"/>
  <c r="CA27" i="13"/>
  <c r="BN8" i="13"/>
  <c r="CR6" i="13"/>
  <c r="AX19" i="13"/>
  <c r="AU23" i="13"/>
  <c r="CQ17" i="13"/>
  <c r="AJ30" i="13"/>
  <c r="CP33" i="13"/>
  <c r="CV11" i="1"/>
  <c r="BZ16" i="13"/>
  <c r="AL21" i="13"/>
  <c r="P6" i="13"/>
  <c r="AD33" i="13"/>
  <c r="DE6" i="13"/>
  <c r="DE34" i="13"/>
  <c r="CO12" i="13"/>
  <c r="CN11" i="13"/>
  <c r="DF22" i="13"/>
  <c r="CO11" i="13"/>
  <c r="F41" i="13"/>
  <c r="DI7" i="13"/>
  <c r="G11" i="13"/>
  <c r="CX24" i="1"/>
  <c r="BP18" i="13"/>
  <c r="AH19" i="13"/>
  <c r="CU6" i="13"/>
  <c r="CZ24" i="1"/>
  <c r="B44" i="13"/>
  <c r="D21" i="13"/>
  <c r="CM13" i="13"/>
  <c r="CR11" i="13"/>
  <c r="K27" i="95"/>
  <c r="K20" i="42"/>
  <c r="BI31" i="13"/>
  <c r="BJ10" i="13"/>
  <c r="CZ7" i="13"/>
  <c r="CX33" i="13"/>
  <c r="AB8" i="13"/>
  <c r="L36" i="13"/>
  <c r="CU22" i="13"/>
  <c r="CP32" i="13"/>
  <c r="BJ28" i="13"/>
  <c r="AP22" i="13"/>
  <c r="BV16" i="13"/>
  <c r="CV43" i="1"/>
  <c r="E40" i="13"/>
  <c r="AH16" i="13"/>
  <c r="CP28" i="13"/>
  <c r="CC11" i="13"/>
  <c r="BB31" i="13"/>
  <c r="BF21" i="13"/>
  <c r="DC32" i="13"/>
  <c r="K24" i="52"/>
  <c r="BV20" i="13"/>
  <c r="CU11" i="1"/>
  <c r="K20" i="97"/>
  <c r="CZ30" i="1"/>
  <c r="K27" i="4"/>
  <c r="N13" i="13"/>
  <c r="BP23" i="13"/>
  <c r="CS23" i="13"/>
  <c r="M39" i="13"/>
  <c r="BX9" i="13"/>
  <c r="DK13" i="13"/>
  <c r="M41" i="13"/>
  <c r="CZ23" i="13"/>
  <c r="AG20" i="13"/>
  <c r="BV11" i="13"/>
  <c r="AE28" i="13"/>
  <c r="AJ31" i="13"/>
  <c r="CQ29" i="13"/>
  <c r="F39" i="13"/>
  <c r="CU17" i="13"/>
  <c r="CC29" i="13"/>
  <c r="CZ27" i="1"/>
  <c r="CC7" i="13"/>
  <c r="BW31" i="13"/>
  <c r="CW43" i="1"/>
  <c r="CO29" i="13"/>
  <c r="CZ17" i="1"/>
  <c r="CL21" i="13"/>
  <c r="BH32" i="13"/>
  <c r="DB18" i="13"/>
  <c r="BT24" i="13"/>
  <c r="CM12" i="13"/>
  <c r="F35" i="13"/>
  <c r="CH31" i="13"/>
  <c r="CX14" i="1"/>
  <c r="K27" i="68"/>
  <c r="AI25" i="13"/>
  <c r="DI12" i="13"/>
  <c r="AH7" i="13"/>
  <c r="CP22" i="13"/>
  <c r="E12" i="13"/>
  <c r="AB10" i="13"/>
  <c r="DK31" i="13"/>
  <c r="AV12" i="13"/>
  <c r="E7" i="13"/>
  <c r="AN29" i="13"/>
  <c r="AI22" i="13"/>
  <c r="DG13" i="13"/>
  <c r="H22" i="13"/>
  <c r="G17" i="13"/>
  <c r="DG12" i="13"/>
  <c r="K33" i="68"/>
  <c r="BG7" i="13"/>
  <c r="CZ14" i="1"/>
  <c r="M17" i="13"/>
  <c r="CX31" i="13"/>
  <c r="BZ29" i="13"/>
  <c r="K24" i="66"/>
  <c r="B13" i="13"/>
  <c r="K19" i="54"/>
  <c r="F29" i="13"/>
  <c r="BH11" i="13"/>
  <c r="BX8" i="13"/>
  <c r="CI24" i="13"/>
  <c r="BL19" i="13"/>
  <c r="CP19" i="13"/>
  <c r="BN32" i="13"/>
  <c r="BN12" i="13"/>
  <c r="BD33" i="13"/>
  <c r="DK33" i="13"/>
  <c r="AN7" i="13"/>
  <c r="L35" i="13"/>
  <c r="CS9" i="13"/>
  <c r="CY22" i="1"/>
  <c r="CS33" i="13"/>
  <c r="BP13" i="13"/>
  <c r="DH14" i="13"/>
  <c r="L42" i="13"/>
  <c r="Y10" i="13"/>
  <c r="DI26" i="13"/>
  <c r="D12" i="13"/>
  <c r="AF33" i="13"/>
  <c r="CV32" i="13"/>
  <c r="K24" i="58"/>
  <c r="K29" i="68"/>
  <c r="BJ14" i="13"/>
  <c r="BX11" i="13"/>
  <c r="AL19" i="13"/>
  <c r="AV30" i="13"/>
  <c r="CZ8" i="13"/>
  <c r="CZ34" i="1"/>
  <c r="K33" i="36"/>
  <c r="CY9" i="13"/>
  <c r="K31" i="38"/>
  <c r="CV30" i="13"/>
  <c r="CT5" i="13"/>
  <c r="AS26" i="13"/>
  <c r="K26" i="66"/>
  <c r="BI10" i="13"/>
  <c r="AZ9" i="13"/>
  <c r="B7" i="13"/>
  <c r="AO24" i="13"/>
  <c r="AQ8" i="13"/>
  <c r="CJ28" i="13"/>
  <c r="K30" i="79"/>
  <c r="CK11" i="13"/>
  <c r="DC29" i="13"/>
  <c r="CJ25" i="13"/>
  <c r="CZ17" i="13"/>
  <c r="AL12" i="13"/>
  <c r="DH19" i="13"/>
  <c r="BN17" i="13"/>
  <c r="AE24" i="13"/>
  <c r="CA19" i="13"/>
  <c r="CM16" i="13"/>
  <c r="CB5" i="13"/>
  <c r="DD27" i="13"/>
  <c r="CT15" i="13"/>
  <c r="CX8" i="1"/>
  <c r="O38" i="13"/>
  <c r="CN15" i="13"/>
  <c r="CL34" i="13"/>
  <c r="BH19" i="13"/>
  <c r="AV33" i="13"/>
  <c r="DJ23" i="13"/>
  <c r="CQ7" i="13"/>
  <c r="DG19" i="13"/>
  <c r="L34" i="13"/>
  <c r="BG26" i="13"/>
  <c r="BD16" i="13"/>
  <c r="DC34" i="13"/>
  <c r="CM32" i="13"/>
  <c r="BW22" i="13"/>
  <c r="CZ11" i="1"/>
  <c r="BF29" i="13"/>
  <c r="CN10" i="13"/>
  <c r="K21" i="56"/>
  <c r="BW33" i="13"/>
  <c r="BP15" i="13"/>
  <c r="B12" i="13"/>
  <c r="M15" i="13"/>
  <c r="F24" i="13"/>
  <c r="BT25" i="13"/>
  <c r="CM18" i="13"/>
  <c r="BB21" i="13"/>
  <c r="AT19" i="13"/>
  <c r="AL29" i="13"/>
  <c r="CS12" i="13"/>
  <c r="AS7" i="13"/>
  <c r="DB21" i="13"/>
  <c r="BR28" i="13"/>
  <c r="AV18" i="13"/>
  <c r="AR14" i="13"/>
  <c r="O10" i="13"/>
  <c r="AV20" i="13"/>
  <c r="CD23" i="13"/>
  <c r="M9" i="13"/>
  <c r="DF5" i="13"/>
  <c r="N17" i="13"/>
  <c r="AG18" i="13"/>
  <c r="BF7" i="13"/>
  <c r="AZ20" i="13"/>
  <c r="CT22" i="13"/>
  <c r="N22" i="13"/>
  <c r="CO22" i="13"/>
  <c r="DH34" i="13"/>
  <c r="AM14" i="13"/>
  <c r="DH16" i="13"/>
  <c r="CD22" i="13"/>
  <c r="CL6" i="13"/>
  <c r="DA6" i="13"/>
  <c r="G12" i="13"/>
  <c r="AE31" i="13"/>
  <c r="K33" i="89"/>
  <c r="DD28" i="1"/>
  <c r="CL32" i="13"/>
  <c r="F42" i="13"/>
  <c r="AH13" i="13"/>
  <c r="BG15" i="13"/>
  <c r="DK26" i="13"/>
  <c r="DD19" i="1"/>
  <c r="DA13" i="1"/>
  <c r="CR16" i="13"/>
  <c r="CW16" i="13"/>
  <c r="AO20" i="13"/>
  <c r="AU28" i="13"/>
  <c r="AE21" i="13"/>
  <c r="DB27" i="13"/>
  <c r="AS25" i="13"/>
  <c r="AJ23" i="13"/>
  <c r="DD12" i="1"/>
  <c r="DA38" i="1"/>
  <c r="AA34" i="13"/>
  <c r="AA32" i="13"/>
  <c r="CV31" i="1"/>
  <c r="AL11" i="13"/>
  <c r="K29" i="30"/>
  <c r="DG23" i="13"/>
  <c r="K27" i="40"/>
  <c r="CK5" i="13"/>
  <c r="AN8" i="13"/>
  <c r="CC14" i="13"/>
  <c r="BG20" i="13"/>
  <c r="DC6" i="13"/>
  <c r="CU30" i="13"/>
  <c r="AH5" i="13"/>
  <c r="DF13" i="13"/>
  <c r="CO15" i="13"/>
  <c r="CR25" i="13"/>
  <c r="BF16" i="13"/>
  <c r="Y33" i="13"/>
  <c r="CP17" i="13"/>
  <c r="CU37" i="1"/>
  <c r="K25" i="97"/>
  <c r="BD9" i="13"/>
  <c r="K23" i="70"/>
  <c r="AL28" i="13"/>
  <c r="BV27" i="13"/>
  <c r="K28" i="46"/>
  <c r="K29" i="58"/>
  <c r="CA8" i="13"/>
  <c r="K26" i="34"/>
  <c r="BW15" i="13"/>
  <c r="CK23" i="13"/>
  <c r="DE27" i="13"/>
  <c r="K22" i="87"/>
  <c r="CH15" i="13"/>
  <c r="BE11" i="13"/>
  <c r="CR21" i="13"/>
  <c r="AN14" i="13"/>
  <c r="K24" i="34"/>
  <c r="AA28" i="13"/>
  <c r="DJ30" i="13"/>
  <c r="AZ34" i="13"/>
  <c r="DB22" i="13"/>
  <c r="AH30" i="13"/>
  <c r="DE31" i="13"/>
  <c r="H23" i="13"/>
  <c r="AK27" i="13"/>
  <c r="CT20" i="13"/>
  <c r="CM21" i="13"/>
  <c r="BY7" i="13"/>
  <c r="BZ31" i="13"/>
  <c r="CV39" i="1"/>
  <c r="CY29" i="13"/>
  <c r="P10" i="13"/>
  <c r="BX16" i="13"/>
  <c r="BH9" i="13"/>
  <c r="L20" i="13"/>
  <c r="CS22" i="13"/>
  <c r="AV5" i="13"/>
  <c r="CQ9" i="13"/>
  <c r="DC20" i="13"/>
  <c r="BE19" i="13"/>
  <c r="BH22" i="13"/>
  <c r="DC27" i="13"/>
  <c r="BN5" i="13"/>
  <c r="AF29" i="13"/>
  <c r="CC13" i="13"/>
  <c r="CD5" i="13"/>
  <c r="K21" i="97"/>
  <c r="CO19" i="13"/>
  <c r="CD19" i="13"/>
  <c r="BJ21" i="13"/>
  <c r="BL26" i="13"/>
  <c r="CH21" i="13"/>
  <c r="BW24" i="13"/>
  <c r="CT9" i="13"/>
  <c r="BY8" i="13"/>
  <c r="K19" i="95"/>
  <c r="AZ8" i="13"/>
  <c r="BR10" i="13"/>
  <c r="BG21" i="13"/>
  <c r="AS22" i="13"/>
  <c r="P41" i="13"/>
  <c r="BY20" i="13"/>
  <c r="CA33" i="13"/>
  <c r="Y8" i="13"/>
  <c r="BI28" i="13"/>
  <c r="AG28" i="13"/>
  <c r="BF5" i="13"/>
  <c r="CD21" i="13"/>
  <c r="H30" i="1"/>
  <c r="DD30" i="1"/>
  <c r="AA12" i="13"/>
  <c r="BL22" i="13"/>
  <c r="AD25" i="13"/>
  <c r="DH21" i="13"/>
  <c r="DD7" i="1"/>
  <c r="AS18" i="13"/>
  <c r="BX17" i="13"/>
  <c r="BG28" i="13"/>
  <c r="P26" i="13"/>
  <c r="BI12" i="13"/>
  <c r="AF32" i="13"/>
  <c r="CB13" i="13"/>
  <c r="BG27" i="13"/>
  <c r="AQ10" i="13"/>
  <c r="AD12" i="13"/>
  <c r="BJ23" i="13"/>
  <c r="DD17" i="1"/>
  <c r="DD22" i="13"/>
  <c r="K25" i="70"/>
  <c r="DF34" i="13"/>
  <c r="CI18" i="13"/>
  <c r="Y26" i="13"/>
  <c r="CY6" i="1"/>
  <c r="BV12" i="13"/>
  <c r="N6" i="13"/>
  <c r="CV11" i="13"/>
  <c r="K26" i="19"/>
  <c r="BL30" i="13"/>
  <c r="AB6" i="13"/>
  <c r="K31" i="85"/>
  <c r="CH14" i="13"/>
  <c r="BI15" i="13"/>
  <c r="BL32" i="13"/>
  <c r="F8" i="13"/>
  <c r="CL7" i="13"/>
  <c r="CY30" i="1"/>
  <c r="O14" i="13"/>
  <c r="BW9" i="13"/>
  <c r="BV23" i="13"/>
  <c r="CO20" i="13"/>
  <c r="K28" i="93"/>
  <c r="BY28" i="13"/>
  <c r="CS14" i="13"/>
  <c r="BX34" i="13"/>
  <c r="AZ25" i="13"/>
  <c r="D38" i="13"/>
  <c r="AN19" i="13"/>
  <c r="CP26" i="13"/>
  <c r="K20" i="64"/>
  <c r="B35" i="13"/>
  <c r="B20" i="13"/>
  <c r="AB20" i="13"/>
  <c r="K32" i="42"/>
  <c r="CK32" i="13"/>
  <c r="AJ25" i="13"/>
  <c r="K28" i="17"/>
  <c r="CD9" i="13"/>
  <c r="CY5" i="13"/>
  <c r="CX37" i="1"/>
  <c r="BP33" i="13"/>
  <c r="CJ12" i="13"/>
  <c r="CV29" i="13"/>
  <c r="G33" i="13"/>
  <c r="DG10" i="13"/>
  <c r="K24" i="50"/>
  <c r="AH26" i="13"/>
  <c r="AX10" i="13"/>
  <c r="AH15" i="13"/>
  <c r="K32" i="30"/>
  <c r="AJ34" i="13"/>
  <c r="DI29" i="13"/>
  <c r="E43" i="13"/>
  <c r="DK12" i="13"/>
  <c r="BR13" i="13"/>
  <c r="AU9" i="13"/>
  <c r="CP29" i="13"/>
  <c r="AA29" i="13"/>
  <c r="AD10" i="13"/>
  <c r="K26" i="56"/>
  <c r="BT9" i="13"/>
  <c r="CI12" i="13"/>
  <c r="O22" i="13"/>
  <c r="O30" i="13"/>
  <c r="CO6" i="13"/>
  <c r="CO13" i="13"/>
  <c r="AR13" i="13"/>
  <c r="AB32" i="13"/>
  <c r="DA26" i="1"/>
  <c r="DH23" i="13"/>
  <c r="H10" i="13"/>
  <c r="CT27" i="13"/>
  <c r="K33" i="70"/>
  <c r="CO25" i="13"/>
  <c r="CU24" i="1"/>
  <c r="Y12" i="13"/>
  <c r="CX21" i="13"/>
  <c r="CX14" i="13"/>
  <c r="BW21" i="13"/>
  <c r="BP24" i="13"/>
  <c r="AU6" i="13"/>
  <c r="L8" i="13"/>
  <c r="AO7" i="13"/>
  <c r="AJ17" i="13"/>
  <c r="AX12" i="13"/>
  <c r="K31" i="87"/>
  <c r="BR20" i="13"/>
  <c r="BI21" i="13"/>
  <c r="AP19" i="13"/>
  <c r="CL31" i="13"/>
  <c r="BL8" i="13"/>
  <c r="K22" i="46"/>
  <c r="BH30" i="13"/>
  <c r="K29" i="91"/>
  <c r="CH12" i="13"/>
  <c r="DB23" i="13"/>
  <c r="N12" i="13"/>
  <c r="CU5" i="13"/>
  <c r="CH23" i="13"/>
  <c r="AP7" i="13"/>
  <c r="AE11" i="13"/>
  <c r="AT26" i="13"/>
  <c r="DK15" i="13"/>
  <c r="BW29" i="13"/>
  <c r="CX39" i="1"/>
  <c r="CQ10" i="13"/>
  <c r="N16" i="13"/>
  <c r="BN27" i="13"/>
  <c r="AJ11" i="13"/>
  <c r="AG29" i="13"/>
  <c r="AX5" i="13"/>
  <c r="B24" i="13"/>
  <c r="DA13" i="13"/>
  <c r="DG31" i="13"/>
  <c r="M44" i="13"/>
  <c r="AD28" i="13"/>
  <c r="CL22" i="13"/>
  <c r="CB24" i="13"/>
  <c r="K32" i="89"/>
  <c r="CQ32" i="13"/>
  <c r="CV24" i="13"/>
  <c r="CX32" i="13"/>
  <c r="K33" i="85"/>
  <c r="CJ6" i="13"/>
  <c r="K32" i="52"/>
  <c r="CO32" i="13"/>
  <c r="CL27" i="13"/>
  <c r="DB5" i="13"/>
  <c r="BT30" i="13"/>
  <c r="AD16" i="13"/>
  <c r="DH18" i="13"/>
  <c r="BP26" i="13"/>
  <c r="BZ32" i="13"/>
  <c r="P34" i="13"/>
  <c r="K31" i="83"/>
  <c r="CP14" i="13"/>
  <c r="BG13" i="13"/>
  <c r="CW10" i="13"/>
  <c r="AE19" i="13"/>
  <c r="L33" i="13"/>
  <c r="BF33" i="13"/>
  <c r="BG30" i="13"/>
  <c r="AA6" i="13"/>
  <c r="DD41" i="1"/>
  <c r="I32" i="13"/>
  <c r="H35" i="1"/>
  <c r="G29" i="13"/>
  <c r="K31" i="17"/>
  <c r="O29" i="13"/>
  <c r="G42" i="13"/>
  <c r="P20" i="13"/>
  <c r="BY18" i="13"/>
  <c r="K26" i="58"/>
  <c r="CR12" i="13"/>
  <c r="O7" i="13"/>
  <c r="AN32" i="13"/>
  <c r="CK34" i="13"/>
  <c r="BW11" i="13"/>
  <c r="D39" i="13"/>
  <c r="AA15" i="13"/>
  <c r="BJ22" i="13"/>
  <c r="AE13" i="13"/>
  <c r="AV6" i="13"/>
  <c r="F37" i="13"/>
  <c r="DJ29" i="13"/>
  <c r="BP7" i="13"/>
  <c r="CU5" i="1"/>
  <c r="K27" i="97"/>
  <c r="K23" i="87"/>
  <c r="BR29" i="13"/>
  <c r="CW29" i="13"/>
  <c r="CI32" i="13"/>
  <c r="F27" i="13"/>
  <c r="CK22" i="13"/>
  <c r="E27" i="13"/>
  <c r="K27" i="34"/>
  <c r="CX10" i="13"/>
  <c r="D19" i="13"/>
  <c r="AD14" i="13"/>
  <c r="AQ23" i="13"/>
  <c r="AZ28" i="13"/>
  <c r="AZ21" i="13"/>
  <c r="B15" i="13"/>
  <c r="K33" i="60"/>
  <c r="CD24" i="13"/>
  <c r="BZ5" i="13"/>
  <c r="DK21" i="13"/>
  <c r="O28" i="13"/>
  <c r="AS27" i="13"/>
  <c r="CD29" i="13"/>
  <c r="AC6" i="13"/>
  <c r="CY12" i="1"/>
  <c r="AX7" i="13"/>
  <c r="AT27" i="13"/>
  <c r="BT11" i="13"/>
  <c r="CM29" i="13"/>
  <c r="CY34" i="13"/>
  <c r="BT8" i="13"/>
  <c r="CT19" i="13"/>
  <c r="CO17" i="13"/>
  <c r="CS24" i="13"/>
  <c r="K33" i="93"/>
  <c r="P8" i="13"/>
  <c r="BJ30" i="13"/>
  <c r="CL29" i="13"/>
  <c r="CZ8" i="1"/>
  <c r="CO7" i="13"/>
  <c r="C12" i="13"/>
  <c r="O9" i="13"/>
  <c r="E22" i="13"/>
  <c r="DA44" i="1"/>
  <c r="BB32" i="13"/>
  <c r="O26" i="13"/>
  <c r="N28" i="13"/>
  <c r="AE12" i="13"/>
  <c r="M26" i="13"/>
  <c r="AN18" i="13"/>
  <c r="AD30" i="13"/>
  <c r="CB7" i="13"/>
  <c r="CX20" i="13"/>
  <c r="BP19" i="13"/>
  <c r="AC34" i="13"/>
  <c r="AX21" i="13"/>
  <c r="DD19" i="13"/>
  <c r="BJ32" i="13"/>
  <c r="D13" i="13"/>
  <c r="BJ15" i="13"/>
  <c r="AD27" i="13"/>
  <c r="K31" i="95"/>
  <c r="AQ11" i="13"/>
  <c r="AQ16" i="13"/>
  <c r="AO32" i="13"/>
  <c r="AO6" i="13"/>
  <c r="AQ17" i="13"/>
  <c r="AA25" i="13"/>
  <c r="AU33" i="13"/>
  <c r="I18" i="13"/>
  <c r="DD10" i="13"/>
  <c r="AU10" i="13"/>
  <c r="B27" i="13"/>
  <c r="AK9" i="13"/>
  <c r="AG6" i="13"/>
  <c r="AK31" i="13"/>
  <c r="M23" i="13"/>
  <c r="AG30" i="13"/>
  <c r="BJ27" i="13"/>
  <c r="BD29" i="13"/>
  <c r="DJ9" i="13"/>
  <c r="DA20" i="1"/>
  <c r="CU13" i="13"/>
  <c r="DC7" i="13"/>
  <c r="DA34" i="1"/>
  <c r="AU25" i="13"/>
  <c r="DF31" i="13"/>
  <c r="BE9" i="13"/>
  <c r="I26" i="13"/>
  <c r="AC7" i="13"/>
  <c r="M13" i="13"/>
  <c r="BX20" i="13"/>
  <c r="DF33" i="13"/>
  <c r="BB19" i="13"/>
  <c r="DK32" i="13"/>
  <c r="AQ5" i="13"/>
  <c r="CC27" i="13"/>
  <c r="AO25" i="13"/>
  <c r="DD40" i="1"/>
  <c r="BT10" i="13"/>
  <c r="K33" i="44"/>
  <c r="BE20" i="13"/>
  <c r="BE22" i="13"/>
  <c r="AZ19" i="13"/>
  <c r="DA43" i="1"/>
  <c r="DD16" i="1"/>
  <c r="DD23" i="13"/>
  <c r="DD6" i="13"/>
  <c r="H19" i="1"/>
  <c r="H9" i="1"/>
  <c r="H21" i="1"/>
  <c r="CW27" i="13"/>
  <c r="AN12" i="13"/>
  <c r="F18" i="13"/>
  <c r="BR11" i="13"/>
  <c r="BT18" i="13"/>
  <c r="BN23" i="13"/>
  <c r="AO23" i="13"/>
  <c r="BN6" i="13"/>
  <c r="BJ6" i="13"/>
  <c r="BJ5" i="13"/>
  <c r="N5" i="13"/>
  <c r="AF14" i="13"/>
  <c r="DH24" i="13"/>
  <c r="B40" i="13"/>
  <c r="CP12" i="13"/>
  <c r="DD17" i="13"/>
  <c r="CT32" i="13"/>
  <c r="CV27" i="13"/>
  <c r="DE21" i="13"/>
  <c r="AT23" i="13"/>
  <c r="CP34" i="13"/>
  <c r="C28" i="13"/>
  <c r="AK5" i="13"/>
  <c r="AO5" i="13"/>
  <c r="BT29" i="13"/>
  <c r="CB30" i="13"/>
  <c r="G34" i="13"/>
  <c r="K27" i="50"/>
  <c r="AH24" i="13"/>
  <c r="CZ41" i="1"/>
  <c r="DG15" i="13"/>
  <c r="BN19" i="13"/>
  <c r="CV10" i="1"/>
  <c r="CV30" i="1"/>
  <c r="AP32" i="13"/>
  <c r="K33" i="62"/>
  <c r="CJ7" i="13"/>
  <c r="CC23" i="13"/>
  <c r="K26" i="60"/>
  <c r="D32" i="13"/>
  <c r="C31" i="13"/>
  <c r="CI15" i="13"/>
  <c r="CN9" i="13"/>
  <c r="DD12" i="13"/>
  <c r="N37" i="13"/>
  <c r="F40" i="13"/>
  <c r="BT34" i="13"/>
  <c r="DA23" i="13"/>
  <c r="CK13" i="13"/>
  <c r="AR17" i="13"/>
  <c r="CL10" i="13"/>
  <c r="BP9" i="13"/>
  <c r="F16" i="13"/>
  <c r="DI28" i="13"/>
  <c r="DB26" i="13"/>
  <c r="CY7" i="13"/>
  <c r="CO10" i="13"/>
  <c r="BG17" i="13"/>
  <c r="K24" i="62"/>
  <c r="DB19" i="13"/>
  <c r="BP31" i="13"/>
  <c r="CW23" i="13"/>
  <c r="K29" i="93"/>
  <c r="DE18" i="13"/>
  <c r="K24" i="18"/>
  <c r="F38" i="13"/>
  <c r="CC21" i="13"/>
  <c r="CZ12" i="13"/>
  <c r="K23" i="40"/>
  <c r="CD8" i="13"/>
  <c r="CQ6" i="13"/>
  <c r="BJ8" i="13"/>
  <c r="K19" i="70"/>
  <c r="CI9" i="13"/>
  <c r="BW7" i="13"/>
  <c r="DB12" i="13"/>
  <c r="CW20" i="13"/>
  <c r="BR33" i="13"/>
  <c r="K30" i="52"/>
  <c r="DK10" i="13"/>
  <c r="AT31" i="13"/>
  <c r="AN26" i="13"/>
  <c r="AC33" i="13"/>
  <c r="CN6" i="13"/>
  <c r="CQ34" i="13"/>
  <c r="H37" i="13"/>
  <c r="AM19" i="13"/>
  <c r="CP13" i="13"/>
  <c r="BV29" i="13"/>
  <c r="K28" i="83"/>
  <c r="AC9" i="13"/>
  <c r="BX27" i="13"/>
  <c r="CX25" i="13"/>
  <c r="DF12" i="13"/>
  <c r="CP31" i="13"/>
  <c r="AI13" i="13"/>
  <c r="AI6" i="13"/>
  <c r="CV16" i="13"/>
  <c r="AZ18" i="13"/>
  <c r="DC11" i="13"/>
  <c r="BV33" i="13"/>
  <c r="DC24" i="13"/>
  <c r="DJ5" i="13"/>
  <c r="M28" i="13"/>
  <c r="AP17" i="13"/>
  <c r="CU14" i="13"/>
  <c r="BF6" i="13"/>
  <c r="K31" i="34"/>
  <c r="Y13" i="13"/>
  <c r="BE31" i="13"/>
  <c r="AZ32" i="13"/>
  <c r="CS7" i="13"/>
  <c r="O42" i="13"/>
  <c r="CS13" i="13"/>
  <c r="AX20" i="13"/>
  <c r="C37" i="13"/>
  <c r="CV10" i="13"/>
  <c r="BX7" i="13"/>
  <c r="Y32" i="13"/>
  <c r="BR30" i="13"/>
  <c r="CN32" i="13"/>
  <c r="K33" i="95"/>
  <c r="L30" i="13"/>
  <c r="CB32" i="13"/>
  <c r="B8" i="13"/>
  <c r="N10" i="13"/>
  <c r="DK30" i="13"/>
  <c r="BD12" i="13"/>
  <c r="DF10" i="13"/>
  <c r="CQ26" i="13"/>
  <c r="AC26" i="13"/>
  <c r="CN8" i="13"/>
  <c r="AZ29" i="13"/>
  <c r="B10" i="13"/>
  <c r="C19" i="13"/>
  <c r="K22" i="66"/>
  <c r="BR32" i="13"/>
  <c r="BR21" i="13"/>
  <c r="DI14" i="13"/>
  <c r="CC15" i="13"/>
  <c r="AK26" i="13"/>
  <c r="CW25" i="13"/>
  <c r="DJ19" i="13"/>
  <c r="E13" i="13"/>
  <c r="B41" i="13"/>
  <c r="E34" i="13"/>
  <c r="AR26" i="13"/>
  <c r="CW21" i="13"/>
  <c r="AE5" i="13"/>
  <c r="AB30" i="13"/>
  <c r="CH32" i="13"/>
  <c r="BI30" i="13"/>
  <c r="AK21" i="13"/>
  <c r="H29" i="13"/>
  <c r="N26" i="13"/>
  <c r="DG8" i="13"/>
  <c r="CU34" i="13"/>
  <c r="BR25" i="13"/>
  <c r="AJ16" i="13"/>
  <c r="F23" i="13"/>
  <c r="DA37" i="1"/>
  <c r="BE17" i="13"/>
  <c r="CV26" i="13"/>
  <c r="AQ12" i="13"/>
  <c r="CS16" i="13"/>
  <c r="AM33" i="13"/>
  <c r="D41" i="13"/>
  <c r="M29" i="13"/>
  <c r="I33" i="13"/>
  <c r="I30" i="13"/>
  <c r="AR24" i="13"/>
  <c r="I21" i="13"/>
  <c r="BT13" i="13"/>
  <c r="CZ24" i="13"/>
  <c r="CS30" i="13"/>
  <c r="BL29" i="13"/>
  <c r="K32" i="14"/>
  <c r="K19" i="62"/>
  <c r="K26" i="87"/>
  <c r="N7" i="13"/>
  <c r="CH20" i="13"/>
  <c r="K25" i="68"/>
  <c r="AF26" i="13"/>
  <c r="BP14" i="13"/>
  <c r="CQ22" i="13"/>
  <c r="DG32" i="13"/>
  <c r="CV21" i="13"/>
  <c r="DC13" i="13"/>
  <c r="AC13" i="13"/>
  <c r="DI20" i="13"/>
  <c r="CX23" i="1"/>
  <c r="CW34" i="13"/>
  <c r="B38" i="13"/>
  <c r="CY15" i="13"/>
  <c r="G44" i="13"/>
  <c r="CZ25" i="1"/>
  <c r="CL14" i="13"/>
  <c r="CJ34" i="13"/>
  <c r="K26" i="18"/>
  <c r="K31" i="70"/>
  <c r="BF25" i="13"/>
  <c r="DA30" i="13"/>
  <c r="DK17" i="13"/>
  <c r="DB20" i="13"/>
  <c r="AX14" i="13"/>
  <c r="L9" i="13"/>
  <c r="CQ13" i="13"/>
  <c r="O18" i="13"/>
  <c r="F7" i="13"/>
  <c r="K22" i="44"/>
  <c r="CP7" i="13"/>
  <c r="BI14" i="13"/>
  <c r="AX24" i="13"/>
  <c r="CM20" i="13"/>
  <c r="DK28" i="13"/>
  <c r="B14" i="13"/>
  <c r="AQ28" i="13"/>
  <c r="N41" i="13"/>
  <c r="AJ24" i="13"/>
  <c r="BW25" i="13"/>
  <c r="CY25" i="1"/>
  <c r="CJ14" i="13"/>
  <c r="DA8" i="13"/>
  <c r="BP12" i="13"/>
  <c r="BG16" i="13"/>
  <c r="K24" i="85"/>
  <c r="K19" i="91"/>
  <c r="AH31" i="13"/>
  <c r="BE29" i="13"/>
  <c r="CU18" i="13"/>
  <c r="BW12" i="13"/>
  <c r="BL9" i="13"/>
  <c r="K25" i="87"/>
  <c r="AK6" i="13"/>
  <c r="AU18" i="13"/>
  <c r="AK25" i="13"/>
  <c r="CP10" i="13"/>
  <c r="DB32" i="13"/>
  <c r="BZ10" i="13"/>
  <c r="DH22" i="13"/>
  <c r="BE18" i="13"/>
  <c r="K26" i="85"/>
  <c r="CY10" i="13"/>
  <c r="AB17" i="13"/>
  <c r="CB21" i="13"/>
  <c r="DA19" i="13"/>
  <c r="AI29" i="13"/>
  <c r="DB10" i="13"/>
  <c r="CT17" i="13"/>
  <c r="CU18" i="1"/>
  <c r="C42" i="13"/>
  <c r="CJ29" i="13"/>
  <c r="CC8" i="13"/>
  <c r="CZ33" i="13"/>
  <c r="CM28" i="13"/>
  <c r="DI10" i="13"/>
  <c r="AV16" i="13"/>
  <c r="CV28" i="1"/>
  <c r="CI10" i="13"/>
  <c r="DJ28" i="13"/>
  <c r="AB12" i="13"/>
  <c r="BN20" i="13"/>
  <c r="DE20" i="13"/>
  <c r="F15" i="13"/>
  <c r="AT33" i="13"/>
  <c r="BP22" i="13"/>
  <c r="AI7" i="13"/>
  <c r="DI9" i="13"/>
  <c r="DJ11" i="13"/>
  <c r="BR15" i="13"/>
  <c r="AE9" i="13"/>
  <c r="DE32" i="13"/>
  <c r="BE15" i="13"/>
  <c r="AK34" i="13"/>
  <c r="AS17" i="13"/>
  <c r="AI17" i="13"/>
  <c r="AU8" i="13"/>
  <c r="CL20" i="13"/>
  <c r="CU33" i="1"/>
  <c r="CO30" i="13"/>
  <c r="P32" i="13"/>
  <c r="AM8" i="13"/>
  <c r="BE33" i="13"/>
  <c r="CA32" i="13"/>
  <c r="BN30" i="13"/>
  <c r="K26" i="52"/>
  <c r="AS12" i="13"/>
  <c r="BD20" i="13"/>
  <c r="Y23" i="13"/>
  <c r="CX19" i="13"/>
  <c r="DA16" i="1"/>
  <c r="N20" i="13"/>
  <c r="AT17" i="13"/>
  <c r="AE8" i="13"/>
  <c r="DD24" i="13"/>
  <c r="DE14" i="13"/>
  <c r="AG7" i="13"/>
  <c r="DA9" i="1"/>
  <c r="AT12" i="13"/>
  <c r="C10" i="13"/>
  <c r="BC7" i="13"/>
  <c r="H43" i="13"/>
  <c r="O13" i="13"/>
  <c r="BF26" i="13"/>
  <c r="AP16" i="13"/>
  <c r="BP32" i="13"/>
  <c r="DI13" i="13"/>
  <c r="K28" i="48"/>
  <c r="AV32" i="13"/>
  <c r="BI6" i="13"/>
  <c r="BD27" i="13"/>
  <c r="BJ26" i="13"/>
  <c r="AC30" i="13"/>
  <c r="CA22" i="13"/>
  <c r="CJ22" i="13"/>
  <c r="BI20" i="13"/>
  <c r="BX12" i="13"/>
  <c r="AP26" i="13"/>
  <c r="CP20" i="13"/>
  <c r="CQ33" i="13"/>
  <c r="BE14" i="13"/>
  <c r="AU21" i="13"/>
  <c r="H17" i="1"/>
  <c r="DD42" i="1"/>
  <c r="K21" i="50"/>
  <c r="DD44" i="1"/>
  <c r="DD20" i="13"/>
  <c r="H38" i="1"/>
  <c r="AH14" i="13"/>
  <c r="BP17" i="13"/>
  <c r="DA41" i="1"/>
  <c r="AG17" i="13"/>
  <c r="AD24" i="13"/>
  <c r="DD7" i="13"/>
  <c r="AC24" i="13"/>
  <c r="DA36" i="1"/>
  <c r="AO8" i="13"/>
  <c r="CS15" i="13"/>
  <c r="M7" i="13"/>
  <c r="I36" i="13"/>
  <c r="CY12" i="13"/>
  <c r="BE24" i="13"/>
  <c r="AM12" i="13"/>
  <c r="K23" i="93"/>
  <c r="DF24" i="13"/>
  <c r="P30" i="13"/>
  <c r="DA20" i="13"/>
  <c r="AQ13" i="13"/>
  <c r="K26" i="42"/>
  <c r="M19" i="13"/>
  <c r="BE16" i="13"/>
  <c r="BI32" i="13"/>
  <c r="CW9" i="13"/>
  <c r="AA19" i="13"/>
  <c r="AO33" i="13"/>
  <c r="CV17" i="13"/>
  <c r="BB9" i="13"/>
  <c r="K22" i="56"/>
  <c r="AG25" i="13"/>
  <c r="DD5" i="1"/>
  <c r="I13" i="13"/>
  <c r="DA27" i="1"/>
  <c r="K33" i="56"/>
  <c r="BC6" i="13"/>
  <c r="AA10" i="13"/>
  <c r="AI12" i="13"/>
  <c r="I16" i="13"/>
  <c r="P5" i="13"/>
  <c r="DD13" i="1"/>
  <c r="AW7" i="13"/>
  <c r="N15" i="13"/>
  <c r="BY34" i="13"/>
  <c r="CW15" i="13"/>
  <c r="CY44" i="1"/>
  <c r="CK33" i="13"/>
  <c r="Y25" i="13"/>
  <c r="DK22" i="13"/>
  <c r="AZ16" i="13"/>
  <c r="BW26" i="13"/>
  <c r="AN17" i="13"/>
  <c r="DJ12" i="13"/>
  <c r="AG9" i="13"/>
  <c r="CA15" i="13"/>
  <c r="CA30" i="13"/>
  <c r="CQ12" i="13"/>
  <c r="BH7" i="13"/>
  <c r="K28" i="85"/>
  <c r="DI27" i="13"/>
  <c r="K32" i="38"/>
  <c r="AA27" i="13"/>
  <c r="AC15" i="13"/>
  <c r="BJ25" i="13"/>
  <c r="AG10" i="13"/>
  <c r="H39" i="1"/>
  <c r="AU7" i="13"/>
  <c r="H32" i="1"/>
  <c r="DD23" i="1"/>
  <c r="AU30" i="13"/>
  <c r="AC21" i="13"/>
  <c r="I29" i="13"/>
  <c r="AT5" i="13"/>
  <c r="AA26" i="13"/>
  <c r="O23" i="13"/>
  <c r="BE8" i="13"/>
  <c r="L40" i="13"/>
  <c r="DJ22" i="13"/>
  <c r="CV28" i="13"/>
  <c r="AU11" i="13"/>
  <c r="AM25" i="13"/>
  <c r="DI8" i="13"/>
  <c r="AO31" i="13"/>
  <c r="AI32" i="13"/>
  <c r="BY15" i="13"/>
  <c r="AI16" i="13"/>
  <c r="DA6" i="1"/>
  <c r="CA12" i="13"/>
  <c r="CA18" i="13"/>
  <c r="K19" i="38"/>
  <c r="AI33" i="13"/>
  <c r="N21" i="13"/>
  <c r="AI5" i="13"/>
  <c r="CC28" i="13"/>
  <c r="AO30" i="13"/>
  <c r="CV13" i="1"/>
  <c r="AP27" i="13"/>
  <c r="CX12" i="1"/>
  <c r="DA17" i="1"/>
  <c r="AJ20" i="13"/>
  <c r="AH29" i="13"/>
  <c r="CC19" i="13"/>
  <c r="AI19" i="13"/>
  <c r="I25" i="13"/>
  <c r="DD28" i="13"/>
  <c r="CM27" i="13"/>
  <c r="DJ15" i="13"/>
  <c r="BR19" i="13"/>
  <c r="P28" i="13"/>
  <c r="CA21" i="13"/>
  <c r="DD31" i="13"/>
  <c r="AN16" i="13"/>
  <c r="K20" i="95"/>
  <c r="AK23" i="13"/>
  <c r="CR30" i="13"/>
  <c r="K33" i="30"/>
  <c r="AX28" i="13"/>
  <c r="BR7" i="13"/>
  <c r="K19" i="44"/>
  <c r="I15" i="13"/>
  <c r="I31" i="13"/>
  <c r="BI34" i="13"/>
  <c r="CD10" i="13"/>
  <c r="K29" i="48"/>
  <c r="CI22" i="13"/>
  <c r="CB31" i="13"/>
  <c r="AU15" i="13"/>
  <c r="G16" i="13"/>
  <c r="BI33" i="13"/>
  <c r="BH33" i="13"/>
  <c r="CV14" i="1"/>
  <c r="CX11" i="1"/>
  <c r="BB25" i="13"/>
  <c r="CX29" i="13"/>
  <c r="AD32" i="13"/>
  <c r="CH17" i="13"/>
  <c r="BI11" i="13"/>
  <c r="DK23" i="13"/>
  <c r="Y29" i="13"/>
  <c r="BD19" i="13"/>
  <c r="CI17" i="13"/>
  <c r="CL5" i="13"/>
  <c r="AM24" i="13"/>
  <c r="BB11" i="13"/>
  <c r="K25" i="28"/>
  <c r="BJ31" i="13"/>
  <c r="AR18" i="13"/>
  <c r="DD24" i="1"/>
  <c r="CB9" i="13"/>
  <c r="CK9" i="13"/>
  <c r="P9" i="13"/>
  <c r="CZ19" i="13"/>
  <c r="BG9" i="13"/>
  <c r="BJ12" i="13"/>
  <c r="B6" i="13"/>
  <c r="K33" i="48"/>
  <c r="AR8" i="13"/>
  <c r="BT14" i="13"/>
  <c r="CI33" i="13"/>
  <c r="K22" i="95"/>
  <c r="B18" i="13"/>
  <c r="AO15" i="13"/>
  <c r="DD22" i="1"/>
  <c r="BB22" i="13"/>
  <c r="BH27" i="13"/>
  <c r="BH21" i="13"/>
  <c r="AP8" i="13"/>
  <c r="F21" i="13"/>
  <c r="DG20" i="13"/>
  <c r="E41" i="13"/>
  <c r="DB28" i="13"/>
  <c r="CA13" i="13"/>
  <c r="BW32" i="13"/>
  <c r="CR24" i="13"/>
  <c r="AJ22" i="13"/>
  <c r="AS21" i="13"/>
  <c r="AD31" i="13"/>
  <c r="BX14" i="13"/>
  <c r="E19" i="13"/>
  <c r="CT14" i="13"/>
  <c r="AE16" i="13"/>
  <c r="AJ7" i="13"/>
  <c r="CV19" i="13"/>
  <c r="BX33" i="13"/>
  <c r="F43" i="13"/>
  <c r="BZ30" i="13"/>
  <c r="K31" i="32"/>
  <c r="BJ33" i="13"/>
  <c r="G9" i="13"/>
  <c r="CU27" i="13"/>
  <c r="CM23" i="13"/>
  <c r="D34" i="13"/>
  <c r="AL9" i="13"/>
  <c r="K24" i="95"/>
  <c r="F31" i="13"/>
  <c r="M14" i="13"/>
  <c r="D30" i="13"/>
  <c r="DI17" i="13"/>
  <c r="K20" i="66"/>
  <c r="DI5" i="13"/>
  <c r="AS10" i="13"/>
  <c r="BH26" i="13"/>
  <c r="AE6" i="13"/>
  <c r="DD15" i="1"/>
  <c r="AZ27" i="13"/>
  <c r="CZ30" i="13"/>
  <c r="CX22" i="13"/>
  <c r="AE17" i="13"/>
  <c r="CU33" i="13"/>
  <c r="DA35" i="1"/>
  <c r="AM34" i="13"/>
  <c r="AA30" i="13"/>
  <c r="O15" i="13"/>
  <c r="CH29" i="13"/>
  <c r="CD25" i="13"/>
  <c r="CK31" i="13"/>
  <c r="AE22" i="13"/>
  <c r="AO27" i="13"/>
  <c r="AM10" i="13"/>
  <c r="CD11" i="13"/>
  <c r="BF32" i="13"/>
  <c r="AC23" i="13"/>
  <c r="AO12" i="13"/>
  <c r="AE25" i="13"/>
  <c r="DA24" i="1"/>
  <c r="AK22" i="13"/>
  <c r="CZ34" i="13"/>
  <c r="H6" i="1"/>
  <c r="DD9" i="13"/>
  <c r="K31" i="54"/>
  <c r="CR23" i="13"/>
  <c r="AT32" i="13"/>
  <c r="CI6" i="13"/>
  <c r="CW26" i="13"/>
  <c r="CZ36" i="1"/>
  <c r="AJ14" i="13"/>
  <c r="BG23" i="13"/>
  <c r="K31" i="26"/>
  <c r="AK19" i="13"/>
  <c r="CJ11" i="13"/>
  <c r="CA5" i="13"/>
  <c r="DA31" i="13"/>
  <c r="AK7" i="13"/>
  <c r="AO29" i="13"/>
  <c r="CW31" i="1"/>
  <c r="AG16" i="13"/>
  <c r="CW6" i="1"/>
  <c r="AK10" i="13"/>
  <c r="I14" i="13"/>
  <c r="H27" i="1"/>
  <c r="DD37" i="1"/>
  <c r="CV15" i="13"/>
  <c r="AQ6" i="13"/>
  <c r="AI15" i="13"/>
  <c r="I40" i="13"/>
  <c r="AO13" i="13"/>
  <c r="CZ25" i="13"/>
  <c r="B25" i="13"/>
  <c r="AS16" i="13"/>
  <c r="CJ15" i="13"/>
  <c r="CZ10" i="1"/>
  <c r="CL9" i="13"/>
  <c r="DB17" i="13"/>
  <c r="AM17" i="13"/>
  <c r="P19" i="13"/>
  <c r="AU5" i="13"/>
  <c r="I19" i="13"/>
  <c r="AA13" i="13"/>
  <c r="AS15" i="13"/>
  <c r="DC22" i="13"/>
  <c r="B17" i="13"/>
  <c r="AX26" i="13"/>
  <c r="AD20" i="13"/>
  <c r="CX15" i="13"/>
  <c r="AT8" i="13"/>
  <c r="AI27" i="13"/>
  <c r="AQ7" i="13"/>
  <c r="AO16" i="13"/>
  <c r="BG8" i="13"/>
  <c r="O5" i="13"/>
  <c r="O27" i="13"/>
  <c r="AU12" i="13"/>
  <c r="AQ26" i="13"/>
  <c r="BF17" i="13"/>
  <c r="AK14" i="13"/>
  <c r="CS21" i="13"/>
  <c r="I24" i="13"/>
  <c r="BE5" i="13"/>
  <c r="AI34" i="13"/>
  <c r="AM6" i="13"/>
  <c r="H7" i="1"/>
  <c r="H36" i="1"/>
  <c r="AG21" i="13"/>
  <c r="DD34" i="1"/>
  <c r="CT25" i="13"/>
  <c r="AA5" i="13"/>
  <c r="H29" i="1"/>
  <c r="CU14" i="1"/>
  <c r="BY21" i="13"/>
  <c r="AP31" i="13"/>
  <c r="AX25" i="13"/>
  <c r="C25" i="13"/>
  <c r="BP30" i="13"/>
  <c r="BV13" i="13"/>
  <c r="CD26" i="13"/>
  <c r="AI21" i="13"/>
  <c r="CN31" i="13"/>
  <c r="AP9" i="13"/>
  <c r="BX22" i="13"/>
  <c r="AT30" i="13"/>
  <c r="CX34" i="13"/>
  <c r="AM15" i="13"/>
  <c r="BF28" i="13"/>
  <c r="AO9" i="13"/>
  <c r="AU19" i="13"/>
  <c r="AS34" i="13"/>
  <c r="AE18" i="13"/>
  <c r="BW16" i="13"/>
  <c r="AS6" i="13"/>
  <c r="AE33" i="13"/>
  <c r="AA31" i="13"/>
  <c r="DA28" i="1"/>
  <c r="DD29" i="1"/>
  <c r="AC10" i="13"/>
  <c r="BP29" i="13"/>
  <c r="P16" i="13"/>
  <c r="AT18" i="13"/>
  <c r="CQ5" i="13"/>
  <c r="AH8" i="13"/>
  <c r="BH10" i="13"/>
  <c r="BG6" i="13"/>
  <c r="AI14" i="13"/>
  <c r="AQ31" i="13"/>
  <c r="AG12" i="13"/>
  <c r="CY7" i="1"/>
  <c r="AB14" i="13"/>
  <c r="AO28" i="13"/>
  <c r="BY32" i="13"/>
  <c r="AC12" i="13"/>
  <c r="AL24" i="13"/>
  <c r="K29" i="70"/>
  <c r="DA22" i="1"/>
  <c r="AQ9" i="13"/>
  <c r="BW17" i="13"/>
  <c r="AX23" i="13"/>
  <c r="AR34" i="13"/>
  <c r="BJ20" i="13"/>
  <c r="BX25" i="13"/>
  <c r="K32" i="54"/>
  <c r="AH17" i="13"/>
  <c r="CP21" i="13"/>
  <c r="DD20" i="1"/>
  <c r="AE27" i="13"/>
  <c r="CH26" i="13"/>
  <c r="DA7" i="13"/>
  <c r="BZ22" i="13"/>
  <c r="DD26" i="1"/>
  <c r="AA18" i="13"/>
  <c r="AW6" i="13"/>
  <c r="AN10" i="13"/>
  <c r="AN6" i="13"/>
  <c r="CA34" i="13"/>
  <c r="DB29" i="13"/>
  <c r="AC25" i="13"/>
  <c r="AQ27" i="13"/>
  <c r="DA42" i="1"/>
  <c r="AJ33" i="13"/>
  <c r="BV10" i="13"/>
  <c r="CQ11" i="13"/>
  <c r="P14" i="13"/>
  <c r="DA18" i="1"/>
  <c r="AX33" i="13"/>
  <c r="AQ32" i="13"/>
  <c r="DA31" i="1"/>
  <c r="AE20" i="13"/>
  <c r="H41" i="1"/>
  <c r="AO18" i="13"/>
  <c r="CV20" i="1"/>
  <c r="AI28" i="13"/>
  <c r="CJ21" i="13"/>
  <c r="CY10" i="1"/>
  <c r="AG24" i="13"/>
  <c r="DH15" i="13"/>
  <c r="AK16" i="13"/>
  <c r="H32" i="13"/>
  <c r="AG34" i="13"/>
  <c r="K21" i="14"/>
  <c r="CZ14" i="13"/>
  <c r="AU20" i="13"/>
  <c r="K28" i="54"/>
  <c r="B31" i="13"/>
  <c r="CJ20" i="13"/>
  <c r="DI34" i="13"/>
  <c r="H42" i="1"/>
  <c r="AW5" i="13"/>
  <c r="AO26" i="13"/>
  <c r="AK32" i="13"/>
  <c r="AM23" i="13"/>
  <c r="H37" i="1"/>
  <c r="AP11" i="13"/>
  <c r="BJ34" i="13"/>
  <c r="BT19" i="13"/>
  <c r="AU29" i="13"/>
  <c r="H24" i="1"/>
  <c r="BD18" i="13"/>
  <c r="AC16" i="13"/>
  <c r="K30" i="81"/>
  <c r="BF27" i="13"/>
  <c r="BN15" i="13"/>
  <c r="BN16" i="13"/>
  <c r="BL18" i="13"/>
  <c r="CM5" i="13"/>
  <c r="AC29" i="13"/>
  <c r="DI31" i="13"/>
  <c r="AR28" i="13"/>
  <c r="CZ23" i="1"/>
  <c r="K28" i="89"/>
  <c r="BW28" i="13"/>
  <c r="K19" i="97"/>
  <c r="BR27" i="13"/>
  <c r="M6" i="13"/>
  <c r="BB26" i="13"/>
  <c r="AI30" i="13"/>
  <c r="AB5" i="13"/>
  <c r="CM11" i="13"/>
  <c r="CD15" i="13"/>
  <c r="K23" i="62"/>
  <c r="BG34" i="13"/>
  <c r="AT13" i="13"/>
  <c r="CR9" i="13"/>
  <c r="CV16" i="1"/>
  <c r="CA10" i="13"/>
  <c r="AP18" i="13"/>
  <c r="AA33" i="13"/>
  <c r="AB23" i="13"/>
  <c r="AP20" i="13"/>
  <c r="DI6" i="13"/>
  <c r="CW11" i="13"/>
  <c r="DJ21" i="13"/>
  <c r="BD10" i="13"/>
  <c r="K25" i="83"/>
  <c r="BE10" i="13"/>
  <c r="CV5" i="1"/>
  <c r="DF11" i="13"/>
  <c r="DD32" i="1"/>
  <c r="CP23" i="13"/>
  <c r="F25" i="13"/>
  <c r="CX42" i="1"/>
  <c r="CH16" i="13"/>
  <c r="CN34" i="13"/>
  <c r="DF23" i="13"/>
  <c r="CS10" i="13"/>
  <c r="BY13" i="13"/>
  <c r="DK11" i="13"/>
  <c r="Y5" i="13"/>
  <c r="AV15" i="13"/>
  <c r="AO34" i="13"/>
  <c r="DA17" i="13"/>
  <c r="F30" i="13"/>
  <c r="K26" i="50"/>
  <c r="DE10" i="13"/>
  <c r="P37" i="13"/>
  <c r="BN24" i="13"/>
  <c r="CY14" i="1"/>
  <c r="Y16" i="13"/>
  <c r="CA23" i="13"/>
  <c r="DH13" i="13"/>
  <c r="AC5" i="13"/>
  <c r="CD27" i="13"/>
  <c r="CB29" i="13"/>
  <c r="E33" i="13"/>
  <c r="BB30" i="13"/>
  <c r="CY17" i="1"/>
  <c r="CY43" i="1"/>
  <c r="CV21" i="1"/>
  <c r="BT26" i="13"/>
  <c r="Y22" i="13"/>
  <c r="AD23" i="13"/>
  <c r="BB10" i="13"/>
  <c r="K29" i="85"/>
  <c r="DD15" i="13"/>
  <c r="BN25" i="13"/>
  <c r="H11" i="1"/>
  <c r="BE7" i="13"/>
  <c r="DE33" i="13"/>
  <c r="H7" i="13"/>
  <c r="AT9" i="13"/>
  <c r="BY9" i="13"/>
  <c r="DG17" i="13"/>
  <c r="AM30" i="13"/>
  <c r="AC14" i="13"/>
  <c r="CU44" i="1"/>
  <c r="AH9" i="13"/>
  <c r="CQ8" i="13"/>
  <c r="CW38" i="1"/>
  <c r="DD26" i="13"/>
  <c r="CA16" i="13"/>
  <c r="AA21" i="13"/>
  <c r="CV7" i="13"/>
  <c r="E44" i="13"/>
  <c r="AR32" i="13"/>
  <c r="AU22" i="13"/>
  <c r="AI20" i="13"/>
  <c r="F28" i="13"/>
  <c r="P7" i="13"/>
  <c r="H43" i="1"/>
  <c r="I39" i="13"/>
  <c r="DB25" i="13"/>
  <c r="AA11" i="13"/>
  <c r="I6" i="13"/>
  <c r="D18" i="13"/>
  <c r="BG11" i="13"/>
  <c r="B37" i="13"/>
  <c r="DE11" i="13"/>
  <c r="AC22" i="13"/>
  <c r="AF17" i="13"/>
  <c r="AD15" i="13"/>
  <c r="AZ13" i="13"/>
  <c r="E11" i="13"/>
  <c r="AL25" i="13"/>
  <c r="CK28" i="13"/>
  <c r="CP24" i="13"/>
  <c r="AM18" i="13"/>
  <c r="AT15" i="13"/>
  <c r="DE29" i="13"/>
  <c r="BX28" i="13"/>
  <c r="BI5" i="13"/>
  <c r="K24" i="68"/>
  <c r="BV22" i="13"/>
  <c r="AO14" i="13"/>
  <c r="DD11" i="1"/>
  <c r="DD43" i="1"/>
  <c r="I38" i="13"/>
  <c r="AO19" i="13"/>
  <c r="BT5" i="13"/>
  <c r="CZ9" i="13"/>
  <c r="B16" i="13"/>
  <c r="CB33" i="13"/>
  <c r="BL15" i="13"/>
  <c r="CJ13" i="13"/>
  <c r="AE29" i="13"/>
  <c r="AS20" i="13"/>
  <c r="O11" i="13"/>
  <c r="AC32" i="13"/>
  <c r="BE12" i="13"/>
  <c r="AM29" i="13"/>
  <c r="CJ31" i="13"/>
  <c r="AQ34" i="13"/>
  <c r="AA17" i="13"/>
  <c r="CH27" i="13"/>
  <c r="BT21" i="13"/>
  <c r="DD9" i="1"/>
  <c r="BE28" i="13"/>
  <c r="AU34" i="13"/>
  <c r="AU32" i="13"/>
  <c r="BD22" i="13"/>
  <c r="DC33" i="13"/>
  <c r="BW30" i="13"/>
  <c r="CY8" i="13"/>
  <c r="CX24" i="13"/>
  <c r="DD18" i="13"/>
  <c r="CK17" i="13"/>
  <c r="BE6" i="13"/>
  <c r="AS5" i="13"/>
  <c r="CR26" i="13"/>
  <c r="H5" i="13"/>
  <c r="BL25" i="13"/>
  <c r="H22" i="1"/>
  <c r="I12" i="13"/>
  <c r="CU10" i="13"/>
  <c r="AE10" i="13"/>
  <c r="DA7" i="1"/>
  <c r="AA9" i="13"/>
  <c r="AK18" i="13"/>
  <c r="I23" i="13"/>
  <c r="BG19" i="13"/>
  <c r="CX17" i="13"/>
  <c r="H16" i="1"/>
  <c r="BD24" i="13"/>
  <c r="CD32" i="13"/>
  <c r="L43" i="13"/>
  <c r="B5" i="13"/>
  <c r="CZ32" i="1"/>
  <c r="BN28" i="13"/>
  <c r="K32" i="79"/>
  <c r="DF27" i="13"/>
  <c r="AB19" i="13"/>
  <c r="CH9" i="13"/>
  <c r="O20" i="13"/>
  <c r="AU26" i="13"/>
  <c r="CM33" i="13"/>
  <c r="AE14" i="13"/>
  <c r="BP11" i="13"/>
  <c r="K21" i="34"/>
  <c r="AS32" i="13"/>
  <c r="M32" i="13"/>
  <c r="M21" i="13"/>
  <c r="CW33" i="13"/>
  <c r="BV15" i="13"/>
  <c r="DI25" i="13"/>
  <c r="AQ18" i="13"/>
  <c r="H23" i="1"/>
  <c r="H18" i="1"/>
  <c r="I27" i="13"/>
  <c r="BY26" i="13"/>
  <c r="BZ13" i="13"/>
  <c r="CJ24" i="13"/>
  <c r="H44" i="1"/>
  <c r="CX28" i="13"/>
  <c r="BR26" i="13"/>
  <c r="AI31" i="13"/>
  <c r="BE34" i="13"/>
  <c r="CI23" i="13"/>
  <c r="D5" i="13"/>
  <c r="BG25" i="13"/>
  <c r="AG14" i="13"/>
  <c r="AS29" i="13"/>
  <c r="CM9" i="13"/>
  <c r="AM21" i="13"/>
  <c r="I11" i="13"/>
  <c r="DH6" i="13"/>
  <c r="AG27" i="13"/>
  <c r="AK30" i="13"/>
  <c r="CR34" i="13"/>
  <c r="DJ31" i="13"/>
  <c r="AL34" i="13"/>
  <c r="AR29" i="13"/>
  <c r="P12" i="13"/>
  <c r="BH6" i="13"/>
  <c r="AM5" i="13"/>
  <c r="BE13" i="13"/>
  <c r="K22" i="54"/>
  <c r="CB26" i="13"/>
  <c r="AK17" i="13"/>
  <c r="AX8" i="13"/>
  <c r="AT10" i="13"/>
  <c r="AX27" i="13"/>
  <c r="AG22" i="13"/>
  <c r="I35" i="13"/>
  <c r="DA10" i="1"/>
  <c r="K19" i="36"/>
  <c r="AB31" i="13"/>
  <c r="O43" i="13"/>
  <c r="CV40" i="1"/>
  <c r="AS33" i="13"/>
  <c r="AM20" i="13"/>
  <c r="AM7" i="13"/>
  <c r="DD10" i="1"/>
  <c r="M20" i="13"/>
  <c r="AS23" i="13"/>
  <c r="DD25" i="1"/>
  <c r="AA22" i="13"/>
  <c r="K28" i="66"/>
  <c r="BD6" i="13"/>
  <c r="AS11" i="13"/>
  <c r="I20" i="13"/>
  <c r="AA16" i="13"/>
  <c r="H41" i="13"/>
  <c r="AE32" i="13"/>
  <c r="BE25" i="13"/>
  <c r="AP24" i="13"/>
  <c r="BP21" i="13"/>
  <c r="DD39" i="1"/>
  <c r="CZ7" i="1"/>
  <c r="CO21" i="13"/>
  <c r="E28" i="13"/>
  <c r="CB17" i="13"/>
  <c r="CJ33" i="13"/>
  <c r="CY13" i="1"/>
  <c r="BI19" i="13"/>
  <c r="CT18" i="13"/>
  <c r="CT23" i="13"/>
  <c r="BV18" i="13"/>
  <c r="AG5" i="13"/>
  <c r="CB27" i="13"/>
  <c r="AE26" i="13"/>
  <c r="CK24" i="13"/>
  <c r="BF13" i="13"/>
  <c r="DE25" i="13"/>
  <c r="AX17" i="13"/>
  <c r="CY30" i="13"/>
  <c r="BL20" i="13"/>
  <c r="AD19" i="13"/>
  <c r="BE26" i="13"/>
  <c r="AK29" i="13"/>
  <c r="CZ11" i="13"/>
  <c r="AV26" i="13"/>
  <c r="AS9" i="13"/>
  <c r="DA21" i="1"/>
  <c r="CI28" i="13"/>
  <c r="BH34" i="13"/>
  <c r="B30" i="13"/>
  <c r="AZ10" i="13"/>
  <c r="CA24" i="13"/>
  <c r="DD8" i="1"/>
  <c r="K24" i="36"/>
  <c r="AA8" i="13"/>
  <c r="DA32" i="1"/>
  <c r="AM11" i="13"/>
  <c r="AO11" i="13"/>
  <c r="BJ7" i="13"/>
  <c r="CQ15" i="13"/>
  <c r="CB18" i="13"/>
  <c r="I42" i="13"/>
  <c r="H8" i="1"/>
  <c r="AQ15" i="13"/>
  <c r="DH20" i="13"/>
  <c r="CQ18" i="13"/>
  <c r="BL10" i="13"/>
  <c r="AL32" i="13"/>
  <c r="CS34" i="13"/>
  <c r="AK28" i="13"/>
  <c r="AI26" i="13"/>
  <c r="CP9" i="13"/>
  <c r="BE21" i="13"/>
  <c r="AM32" i="13"/>
  <c r="AL5" i="13"/>
  <c r="AV34" i="13"/>
  <c r="BD25" i="13"/>
  <c r="CK20" i="13"/>
  <c r="CX12" i="13"/>
  <c r="BZ6" i="13"/>
  <c r="AA14" i="13"/>
  <c r="CN18" i="13"/>
  <c r="AM22" i="13"/>
  <c r="CO16" i="13"/>
  <c r="DA15" i="1"/>
  <c r="AN23" i="13"/>
  <c r="CI7" i="13"/>
  <c r="DA14" i="1"/>
  <c r="AE34" i="13"/>
  <c r="AQ14" i="13"/>
  <c r="AX13" i="13"/>
  <c r="CP16" i="13"/>
  <c r="CT13" i="13"/>
  <c r="K27" i="83"/>
  <c r="O24" i="13"/>
  <c r="AS31" i="13"/>
  <c r="O34" i="13"/>
  <c r="AE15" i="13"/>
  <c r="AM26" i="13"/>
  <c r="P15" i="13"/>
  <c r="AC11" i="13"/>
  <c r="BB29" i="13"/>
  <c r="AM28" i="13"/>
  <c r="H5" i="1"/>
  <c r="DJ13" i="13"/>
  <c r="CK19" i="13"/>
  <c r="DD36" i="1"/>
  <c r="CW19" i="13"/>
  <c r="AQ20" i="13"/>
  <c r="DA39" i="1"/>
  <c r="P35" i="13"/>
  <c r="CD13" i="13"/>
  <c r="CN12" i="13"/>
  <c r="BG33" i="13"/>
  <c r="O12" i="13"/>
  <c r="CN20" i="13"/>
  <c r="CK7" i="13"/>
  <c r="AL16" i="13"/>
  <c r="BN34" i="13"/>
  <c r="AM31" i="13"/>
  <c r="CJ10" i="13"/>
  <c r="DK34" i="13"/>
  <c r="DF32" i="13"/>
  <c r="CT8" i="13"/>
  <c r="AU17" i="13"/>
  <c r="BR31" i="13"/>
  <c r="BW14" i="13"/>
  <c r="K20" i="56"/>
  <c r="BH12" i="13"/>
  <c r="CY41" i="1"/>
  <c r="AC8" i="13"/>
  <c r="K27" i="16"/>
  <c r="AH34" i="13"/>
  <c r="CX5" i="13"/>
  <c r="AF34" i="13"/>
  <c r="AS19" i="13"/>
  <c r="AM16" i="13"/>
  <c r="AR15" i="13"/>
  <c r="CU12" i="1"/>
  <c r="CB20" i="13"/>
  <c r="DK16" i="13"/>
  <c r="K33" i="81"/>
  <c r="K29" i="64"/>
  <c r="DA12" i="1"/>
  <c r="CV8" i="13"/>
  <c r="CZ10" i="13"/>
  <c r="H33" i="1"/>
  <c r="H20" i="1"/>
  <c r="AZ12" i="13"/>
  <c r="BY23" i="13"/>
  <c r="DA28" i="13"/>
  <c r="CJ30" i="13"/>
  <c r="BN21" i="13"/>
  <c r="CO28" i="13"/>
  <c r="N11" i="13"/>
  <c r="AP6" i="13"/>
  <c r="AJ19" i="13"/>
  <c r="AK20" i="13"/>
  <c r="CL8" i="13"/>
  <c r="N33" i="13"/>
  <c r="BE32" i="13"/>
  <c r="CK14" i="13"/>
  <c r="CO34" i="13"/>
  <c r="AE30" i="13"/>
  <c r="H31" i="1"/>
  <c r="DG30" i="13"/>
  <c r="AD11" i="13"/>
  <c r="CT11" i="13"/>
  <c r="E23" i="13"/>
  <c r="Y9" i="13"/>
  <c r="BB24" i="13"/>
  <c r="DI15" i="13"/>
  <c r="BD13" i="13"/>
  <c r="AK24" i="13"/>
  <c r="AI11" i="13"/>
  <c r="AQ33" i="13"/>
  <c r="P39" i="13"/>
  <c r="CY13" i="13"/>
  <c r="CN7" i="13"/>
  <c r="K22" i="89"/>
  <c r="K27" i="44"/>
  <c r="AQ29" i="13"/>
  <c r="DA21" i="13"/>
  <c r="AQ24" i="13"/>
  <c r="CX10" i="1"/>
  <c r="DG29" i="13"/>
  <c r="AA20" i="13"/>
  <c r="DD14" i="1"/>
  <c r="P31" i="13"/>
  <c r="AM13" i="13"/>
  <c r="N38" i="13"/>
  <c r="AX31" i="13"/>
  <c r="AJ15" i="13"/>
  <c r="CH13" i="13"/>
  <c r="AZ33" i="13"/>
  <c r="I7" i="13"/>
  <c r="O21" i="13"/>
  <c r="AL13" i="13"/>
  <c r="CK30" i="13"/>
  <c r="AT20" i="13"/>
  <c r="BH20" i="13"/>
  <c r="BZ26" i="13"/>
  <c r="CT7" i="13"/>
  <c r="I28" i="13"/>
  <c r="AG13" i="13"/>
  <c r="AK11" i="13"/>
  <c r="DD18" i="1"/>
  <c r="AG33" i="13"/>
  <c r="AQ21" i="13"/>
  <c r="CN19" i="13"/>
  <c r="DA14" i="13"/>
  <c r="AG32" i="13"/>
  <c r="G40" i="13"/>
  <c r="AR16" i="13"/>
  <c r="AO21" i="13"/>
  <c r="DD33" i="1"/>
  <c r="K32" i="36"/>
  <c r="DA11" i="1"/>
  <c r="AN5" i="13"/>
  <c r="I37" i="13"/>
  <c r="K32" i="95"/>
  <c r="CS28" i="13"/>
  <c r="DF16" i="13"/>
  <c r="CU28" i="13"/>
  <c r="BG24" i="13"/>
  <c r="O36" i="13"/>
  <c r="AQ22" i="13"/>
  <c r="K25" i="32"/>
  <c r="BE23" i="13"/>
  <c r="DG24" i="13"/>
  <c r="CL13" i="13"/>
  <c r="BV28" i="13"/>
  <c r="CV20" i="13"/>
  <c r="K27" i="36"/>
  <c r="DK25" i="13"/>
  <c r="BF20" i="13"/>
  <c r="AM9" i="13"/>
  <c r="AP14" i="13"/>
  <c r="H14" i="1"/>
  <c r="DH12" i="13"/>
  <c r="AI10" i="13"/>
  <c r="M8" i="13"/>
  <c r="DG7" i="13"/>
  <c r="DA33" i="1"/>
  <c r="I34" i="13"/>
  <c r="BF11" i="13"/>
  <c r="CL33" i="13"/>
  <c r="CZ15" i="13"/>
  <c r="BZ25" i="13"/>
  <c r="CL28" i="13"/>
  <c r="H40" i="1"/>
  <c r="AC31" i="13"/>
  <c r="AG15" i="13"/>
  <c r="AA23" i="13"/>
  <c r="AI8" i="13"/>
  <c r="L26" i="13"/>
  <c r="AE7" i="13"/>
  <c r="CH22" i="13"/>
  <c r="DA25" i="1"/>
  <c r="AG8" i="13"/>
  <c r="AX29" i="13"/>
  <c r="H15" i="1"/>
  <c r="K21" i="54"/>
  <c r="CL15" i="13"/>
  <c r="AK15" i="13"/>
  <c r="DG5" i="13"/>
  <c r="AA24" i="13"/>
  <c r="AS8" i="13"/>
  <c r="H26" i="1"/>
  <c r="CX11" i="13"/>
  <c r="CU11" i="13"/>
  <c r="CY24" i="1"/>
  <c r="N34" i="13"/>
  <c r="AG11" i="13"/>
  <c r="H34" i="1"/>
  <c r="AT16" i="13"/>
  <c r="H28" i="1"/>
  <c r="K23" i="81"/>
  <c r="DF25" i="13"/>
  <c r="E16" i="13"/>
  <c r="DJ25" i="13"/>
  <c r="AH11" i="13"/>
  <c r="DD31" i="1"/>
  <c r="CR33" i="13"/>
  <c r="AX22" i="13"/>
  <c r="K25" i="95"/>
  <c r="L41" i="13"/>
  <c r="CR27" i="13"/>
  <c r="BW23" i="13"/>
  <c r="F20" i="13"/>
  <c r="CN14" i="13"/>
  <c r="AV21" i="13"/>
  <c r="AO10" i="13"/>
  <c r="AU24" i="13"/>
  <c r="E15" i="13"/>
  <c r="K20" i="50"/>
  <c r="E32" i="13"/>
  <c r="AO22" i="13"/>
  <c r="CI13" i="13"/>
  <c r="BI18" i="13"/>
  <c r="BR17" i="13"/>
  <c r="BT12" i="13"/>
  <c r="AD5" i="13"/>
  <c r="AA7" i="13"/>
  <c r="P17" i="13"/>
  <c r="CU29" i="13"/>
  <c r="CH18" i="13"/>
  <c r="BE27" i="13"/>
  <c r="CW9" i="1"/>
  <c r="CM22" i="13"/>
  <c r="CV6" i="13"/>
  <c r="BT32" i="13"/>
  <c r="AL31" i="13"/>
  <c r="BN7" i="13"/>
  <c r="B28" i="13"/>
  <c r="AU27" i="13"/>
  <c r="CN21" i="13"/>
  <c r="AG19" i="13"/>
  <c r="DE15" i="13"/>
  <c r="AV24" i="13"/>
  <c r="I44" i="13"/>
  <c r="K29" i="44"/>
  <c r="AB25" i="13"/>
  <c r="DK19" i="13"/>
  <c r="N14" i="13"/>
  <c r="I43" i="13"/>
  <c r="BX21" i="13"/>
  <c r="C16" i="13"/>
  <c r="AV9" i="13"/>
  <c r="DA29" i="1"/>
  <c r="BW5" i="13"/>
  <c r="AU16" i="13"/>
  <c r="B33" i="13"/>
  <c r="BT15" i="13"/>
  <c r="I22" i="13"/>
  <c r="AL10" i="13"/>
  <c r="AS24" i="13"/>
  <c r="DD21" i="1"/>
  <c r="AI23" i="13"/>
  <c r="CB16" i="13"/>
  <c r="CY17" i="13"/>
  <c r="DA30" i="1"/>
  <c r="DD35" i="1"/>
  <c r="AB13" i="13"/>
  <c r="AH6" i="13"/>
  <c r="AI18" i="13"/>
  <c r="AF10" i="13"/>
  <c r="BE30" i="13"/>
  <c r="BN22" i="13"/>
  <c r="P42" i="13"/>
  <c r="DA5" i="1"/>
  <c r="AZ22" i="13"/>
  <c r="DA40" i="1"/>
  <c r="H13" i="1"/>
  <c r="K33" i="34"/>
  <c r="AC27" i="13"/>
  <c r="AE23" i="13"/>
  <c r="AN28" i="13"/>
  <c r="DK9" i="13"/>
  <c r="K20" i="70"/>
  <c r="CT29" i="13"/>
  <c r="K21" i="30"/>
  <c r="CI5" i="13"/>
  <c r="CY6" i="13"/>
  <c r="BI27" i="13"/>
  <c r="CW31" i="13"/>
  <c r="AO17" i="13"/>
  <c r="AS30" i="13"/>
  <c r="CD18" i="13"/>
  <c r="L13" i="13"/>
  <c r="AI24" i="13"/>
  <c r="AI9" i="13"/>
  <c r="AK13" i="13"/>
  <c r="L23" i="13"/>
  <c r="H10" i="1"/>
  <c r="AK33" i="13"/>
  <c r="CV14" i="13"/>
  <c r="DD27" i="1"/>
  <c r="P18" i="13"/>
  <c r="AP21" i="13"/>
  <c r="I8" i="13"/>
  <c r="CD16" i="13"/>
  <c r="I17" i="13"/>
  <c r="BH25" i="13"/>
  <c r="P44" i="13"/>
  <c r="Y24" i="13"/>
  <c r="CP5" i="13"/>
  <c r="C5" i="13"/>
  <c r="AU14" i="13"/>
  <c r="AQ19" i="13"/>
  <c r="CS11" i="13"/>
  <c r="AS14" i="13"/>
  <c r="N31" i="13"/>
  <c r="O41" i="13"/>
  <c r="E17" i="13"/>
  <c r="BX23" i="13"/>
  <c r="DD38" i="1"/>
  <c r="AU31" i="13"/>
  <c r="AS28" i="13"/>
  <c r="BF9" i="13"/>
  <c r="CW17" i="13"/>
  <c r="AC28" i="13"/>
  <c r="DG34" i="13"/>
  <c r="BF22" i="13"/>
  <c r="DE7" i="13"/>
  <c r="DD6" i="1"/>
  <c r="BL28" i="13"/>
  <c r="DJ16" i="13"/>
  <c r="I41" i="13"/>
  <c r="AQ25" i="13"/>
  <c r="O19" i="13"/>
  <c r="H25" i="1"/>
  <c r="AK12" i="13"/>
  <c r="AK8" i="13"/>
  <c r="K535" i="22" l="1"/>
  <c r="K535" i="25"/>
  <c r="DC10" i="1"/>
  <c r="E38" i="18" s="1"/>
  <c r="G38" i="18" s="1"/>
  <c r="I38" i="18" s="1"/>
  <c r="DB10" i="1"/>
  <c r="E37" i="18" s="1"/>
  <c r="G37" i="18" s="1"/>
  <c r="I37" i="18" s="1"/>
  <c r="E36" i="18"/>
  <c r="G36" i="18" s="1"/>
  <c r="I36" i="18" s="1"/>
  <c r="DB7" i="1"/>
  <c r="G37" i="15" s="1"/>
  <c r="I37" i="15" s="1"/>
  <c r="DC7" i="1"/>
  <c r="G38" i="15" s="1"/>
  <c r="I38" i="15" s="1"/>
  <c r="DB21" i="1"/>
  <c r="E37" i="44" s="1"/>
  <c r="G37" i="44" s="1"/>
  <c r="I37" i="44" s="1"/>
  <c r="DC21" i="1"/>
  <c r="E38" i="44" s="1"/>
  <c r="G38" i="44" s="1"/>
  <c r="I38" i="44" s="1"/>
  <c r="E36" i="44"/>
  <c r="G36" i="44" s="1"/>
  <c r="I36" i="44" s="1"/>
  <c r="E39" i="28"/>
  <c r="G39" i="28" s="1"/>
  <c r="I39" i="28" s="1"/>
  <c r="I19" i="1"/>
  <c r="E81" i="40" s="1"/>
  <c r="I81" i="40" s="1"/>
  <c r="E39" i="79"/>
  <c r="G39" i="79" s="1"/>
  <c r="I39" i="79" s="1"/>
  <c r="A99" i="56"/>
  <c r="D99" i="56" s="1"/>
  <c r="P46" i="13"/>
  <c r="DC27" i="1"/>
  <c r="E38" i="56" s="1"/>
  <c r="G38" i="56" s="1"/>
  <c r="I38" i="56" s="1"/>
  <c r="E36" i="56"/>
  <c r="G36" i="56" s="1"/>
  <c r="I36" i="56" s="1"/>
  <c r="DB27" i="1"/>
  <c r="E37" i="56" s="1"/>
  <c r="G37" i="56" s="1"/>
  <c r="I37" i="56" s="1"/>
  <c r="I42" i="1"/>
  <c r="E81" i="93" s="1"/>
  <c r="I81" i="93" s="1"/>
  <c r="E39" i="70"/>
  <c r="G39" i="70" s="1"/>
  <c r="I39" i="70" s="1"/>
  <c r="DB24" i="1"/>
  <c r="E37" i="50" s="1"/>
  <c r="G37" i="50" s="1"/>
  <c r="I37" i="50" s="1"/>
  <c r="E36" i="50"/>
  <c r="G36" i="50" s="1"/>
  <c r="I36" i="50" s="1"/>
  <c r="DC24" i="1"/>
  <c r="E38" i="50" s="1"/>
  <c r="G38" i="50" s="1"/>
  <c r="I38" i="50" s="1"/>
  <c r="E36" i="32"/>
  <c r="G36" i="32" s="1"/>
  <c r="I36" i="32" s="1"/>
  <c r="DC15" i="1"/>
  <c r="E38" i="32" s="1"/>
  <c r="G38" i="32" s="1"/>
  <c r="I38" i="32" s="1"/>
  <c r="DB15" i="1"/>
  <c r="E37" i="32" s="1"/>
  <c r="G37" i="32" s="1"/>
  <c r="I37" i="32" s="1"/>
  <c r="E39" i="34"/>
  <c r="G39" i="34" s="1"/>
  <c r="I39" i="34" s="1"/>
  <c r="E39" i="64"/>
  <c r="G39" i="64" s="1"/>
  <c r="I39" i="64" s="1"/>
  <c r="DC9" i="1"/>
  <c r="E38" i="17" s="1"/>
  <c r="G38" i="17" s="1"/>
  <c r="I38" i="17" s="1"/>
  <c r="E36" i="17"/>
  <c r="G36" i="17" s="1"/>
  <c r="I36" i="17" s="1"/>
  <c r="DB9" i="1"/>
  <c r="E37" i="17" s="1"/>
  <c r="G37" i="17" s="1"/>
  <c r="I37" i="17" s="1"/>
  <c r="E39" i="81"/>
  <c r="G39" i="81" s="1"/>
  <c r="I39" i="81" s="1"/>
  <c r="E39" i="4"/>
  <c r="G39" i="4" s="1"/>
  <c r="I39" i="4" s="1"/>
  <c r="I43" i="1"/>
  <c r="E81" i="95" s="1"/>
  <c r="I81" i="95" s="1"/>
  <c r="I15" i="1"/>
  <c r="E81" i="32" s="1"/>
  <c r="I81" i="32" s="1"/>
  <c r="I22" i="1"/>
  <c r="E81" i="46" s="1"/>
  <c r="I81" i="46" s="1"/>
  <c r="I33" i="1"/>
  <c r="E81" i="68" s="1"/>
  <c r="I81" i="68" s="1"/>
  <c r="E39" i="54"/>
  <c r="G39" i="54" s="1"/>
  <c r="I39" i="54" s="1"/>
  <c r="U14" i="13"/>
  <c r="DB43" i="1"/>
  <c r="E37" i="95" s="1"/>
  <c r="G37" i="95" s="1"/>
  <c r="I37" i="95" s="1"/>
  <c r="E36" i="95"/>
  <c r="G36" i="95" s="1"/>
  <c r="I36" i="95" s="1"/>
  <c r="DC43" i="1"/>
  <c r="E38" i="95" s="1"/>
  <c r="G38" i="95" s="1"/>
  <c r="I38" i="95" s="1"/>
  <c r="A93" i="83"/>
  <c r="A88" i="89"/>
  <c r="A88" i="56"/>
  <c r="E36" i="64"/>
  <c r="G36" i="64" s="1"/>
  <c r="I36" i="64" s="1"/>
  <c r="DB31" i="1"/>
  <c r="E37" i="64" s="1"/>
  <c r="G37" i="64" s="1"/>
  <c r="I37" i="64" s="1"/>
  <c r="DC31" i="1"/>
  <c r="E38" i="64" s="1"/>
  <c r="G38" i="64" s="1"/>
  <c r="I38" i="64" s="1"/>
  <c r="H46" i="13"/>
  <c r="E49" i="17"/>
  <c r="G49" i="17" s="1"/>
  <c r="I49" i="17" s="1"/>
  <c r="A85" i="44"/>
  <c r="E36" i="62"/>
  <c r="G36" i="62" s="1"/>
  <c r="I36" i="62" s="1"/>
  <c r="DB30" i="1"/>
  <c r="E37" i="62" s="1"/>
  <c r="G37" i="62" s="1"/>
  <c r="I37" i="62" s="1"/>
  <c r="DC30" i="1"/>
  <c r="E38" i="62" s="1"/>
  <c r="G38" i="62" s="1"/>
  <c r="I38" i="62" s="1"/>
  <c r="E36" i="68"/>
  <c r="G36" i="68" s="1"/>
  <c r="I36" i="68" s="1"/>
  <c r="DB33" i="1"/>
  <c r="E37" i="68" s="1"/>
  <c r="G37" i="68" s="1"/>
  <c r="I37" i="68" s="1"/>
  <c r="DC33" i="1"/>
  <c r="E38" i="68" s="1"/>
  <c r="G38" i="68" s="1"/>
  <c r="I38" i="68" s="1"/>
  <c r="A95" i="48"/>
  <c r="A99" i="44"/>
  <c r="D99" i="44" s="1"/>
  <c r="DC17" i="1"/>
  <c r="E38" i="36" s="1"/>
  <c r="G38" i="36" s="1"/>
  <c r="I38" i="36" s="1"/>
  <c r="DB17" i="1"/>
  <c r="E37" i="36" s="1"/>
  <c r="G37" i="36" s="1"/>
  <c r="I37" i="36" s="1"/>
  <c r="E36" i="36"/>
  <c r="G36" i="36" s="1"/>
  <c r="I36" i="36" s="1"/>
  <c r="E36" i="52"/>
  <c r="G36" i="52" s="1"/>
  <c r="I36" i="52" s="1"/>
  <c r="DC25" i="1"/>
  <c r="E38" i="52" s="1"/>
  <c r="G38" i="52" s="1"/>
  <c r="I38" i="52" s="1"/>
  <c r="DB25" i="1"/>
  <c r="E37" i="52" s="1"/>
  <c r="G37" i="52" s="1"/>
  <c r="I37" i="52" s="1"/>
  <c r="U31" i="13"/>
  <c r="E50" i="26"/>
  <c r="G50" i="26" s="1"/>
  <c r="I50" i="26" s="1"/>
  <c r="E39" i="42"/>
  <c r="G39" i="42" s="1"/>
  <c r="I39" i="42" s="1"/>
  <c r="E39" i="89"/>
  <c r="G39" i="89" s="1"/>
  <c r="I39" i="89" s="1"/>
  <c r="O46" i="13"/>
  <c r="E47" i="28"/>
  <c r="G47" i="28" s="1"/>
  <c r="I47" i="28" s="1"/>
  <c r="U20" i="13"/>
  <c r="A88" i="54"/>
  <c r="E36" i="34"/>
  <c r="G36" i="34" s="1"/>
  <c r="I36" i="34" s="1"/>
  <c r="DC16" i="1"/>
  <c r="E38" i="34" s="1"/>
  <c r="G38" i="34" s="1"/>
  <c r="I38" i="34" s="1"/>
  <c r="DB16" i="1"/>
  <c r="E37" i="34" s="1"/>
  <c r="G37" i="34" s="1"/>
  <c r="I37" i="34" s="1"/>
  <c r="A98" i="54"/>
  <c r="D98" i="54" s="1"/>
  <c r="A89" i="81"/>
  <c r="T19" i="13"/>
  <c r="E47" i="42"/>
  <c r="G47" i="42" s="1"/>
  <c r="I47" i="42" s="1"/>
  <c r="U33" i="13"/>
  <c r="A92" i="42"/>
  <c r="D92" i="42" s="1"/>
  <c r="U21" i="13"/>
  <c r="A94" i="66"/>
  <c r="A95" i="44"/>
  <c r="U34" i="13"/>
  <c r="A85" i="38"/>
  <c r="A99" i="34"/>
  <c r="D99" i="34" s="1"/>
  <c r="E36" i="38"/>
  <c r="G36" i="38" s="1"/>
  <c r="I36" i="38" s="1"/>
  <c r="DC18" i="1"/>
  <c r="E38" i="38" s="1"/>
  <c r="G38" i="38" s="1"/>
  <c r="I38" i="38" s="1"/>
  <c r="DB18" i="1"/>
  <c r="E37" i="38" s="1"/>
  <c r="G37" i="38" s="1"/>
  <c r="I37" i="38" s="1"/>
  <c r="T13" i="13"/>
  <c r="E49" i="85"/>
  <c r="G49" i="85" s="1"/>
  <c r="I49" i="85" s="1"/>
  <c r="A94" i="54"/>
  <c r="T8" i="13"/>
  <c r="A99" i="30"/>
  <c r="D99" i="30" s="1"/>
  <c r="A92" i="52"/>
  <c r="D92" i="52" s="1"/>
  <c r="A89" i="93"/>
  <c r="E39" i="17"/>
  <c r="G39" i="17" s="1"/>
  <c r="I39" i="17" s="1"/>
  <c r="DC12" i="1"/>
  <c r="E38" i="26" s="1"/>
  <c r="G38" i="26" s="1"/>
  <c r="I38" i="26" s="1"/>
  <c r="E36" i="26"/>
  <c r="G36" i="26" s="1"/>
  <c r="I36" i="26" s="1"/>
  <c r="DB12" i="1"/>
  <c r="E37" i="26" s="1"/>
  <c r="G37" i="26" s="1"/>
  <c r="I37" i="26" s="1"/>
  <c r="DB22" i="1"/>
  <c r="E37" i="46" s="1"/>
  <c r="G37" i="46" s="1"/>
  <c r="I37" i="46" s="1"/>
  <c r="DC22" i="1"/>
  <c r="E38" i="46" s="1"/>
  <c r="G38" i="46" s="1"/>
  <c r="I38" i="46" s="1"/>
  <c r="E36" i="46"/>
  <c r="G36" i="46" s="1"/>
  <c r="I36" i="46" s="1"/>
  <c r="E39" i="38"/>
  <c r="G39" i="38" s="1"/>
  <c r="I39" i="38" s="1"/>
  <c r="DB6" i="1"/>
  <c r="G37" i="14" s="1"/>
  <c r="I37" i="14" s="1"/>
  <c r="DC6" i="1"/>
  <c r="G38" i="14" s="1"/>
  <c r="I38" i="14" s="1"/>
  <c r="I44" i="14" s="1"/>
  <c r="E51" i="50"/>
  <c r="G51" i="50" s="1"/>
  <c r="I51" i="50" s="1"/>
  <c r="A95" i="70"/>
  <c r="E48" i="97"/>
  <c r="G48" i="97" s="1"/>
  <c r="I48" i="97" s="1"/>
  <c r="E39" i="36"/>
  <c r="G39" i="36" s="1"/>
  <c r="I39" i="36" s="1"/>
  <c r="E36" i="79"/>
  <c r="G36" i="79" s="1"/>
  <c r="I36" i="79" s="1"/>
  <c r="DC35" i="1"/>
  <c r="E38" i="79" s="1"/>
  <c r="G38" i="79" s="1"/>
  <c r="I38" i="79" s="1"/>
  <c r="DB35" i="1"/>
  <c r="E37" i="79" s="1"/>
  <c r="G37" i="79" s="1"/>
  <c r="I37" i="79" s="1"/>
  <c r="E39" i="52"/>
  <c r="G39" i="52" s="1"/>
  <c r="I39" i="52" s="1"/>
  <c r="E39" i="44"/>
  <c r="G39" i="44" s="1"/>
  <c r="I39" i="44" s="1"/>
  <c r="E36" i="70"/>
  <c r="G36" i="70" s="1"/>
  <c r="I36" i="70" s="1"/>
  <c r="DB34" i="1"/>
  <c r="E37" i="70" s="1"/>
  <c r="G37" i="70" s="1"/>
  <c r="I37" i="70" s="1"/>
  <c r="DC34" i="1"/>
  <c r="E38" i="70" s="1"/>
  <c r="G38" i="70" s="1"/>
  <c r="I38" i="70" s="1"/>
  <c r="T7" i="13"/>
  <c r="E36" i="19"/>
  <c r="G36" i="19" s="1"/>
  <c r="I36" i="19" s="1"/>
  <c r="DB11" i="1"/>
  <c r="E37" i="19" s="1"/>
  <c r="G37" i="19" s="1"/>
  <c r="I37" i="19" s="1"/>
  <c r="DC11" i="1"/>
  <c r="E38" i="19" s="1"/>
  <c r="G38" i="19" s="1"/>
  <c r="I38" i="19" s="1"/>
  <c r="A95" i="64"/>
  <c r="E51" i="15"/>
  <c r="G51" i="15" s="1"/>
  <c r="I51" i="15" s="1"/>
  <c r="E36" i="66"/>
  <c r="G36" i="66" s="1"/>
  <c r="I36" i="66" s="1"/>
  <c r="DB32" i="1"/>
  <c r="E37" i="66" s="1"/>
  <c r="G37" i="66" s="1"/>
  <c r="I37" i="66" s="1"/>
  <c r="DC32" i="1"/>
  <c r="E38" i="66" s="1"/>
  <c r="G38" i="66" s="1"/>
  <c r="I38" i="66" s="1"/>
  <c r="E36" i="42"/>
  <c r="G36" i="42" s="1"/>
  <c r="I36" i="42" s="1"/>
  <c r="DB20" i="1"/>
  <c r="E37" i="42" s="1"/>
  <c r="G37" i="42" s="1"/>
  <c r="I37" i="42" s="1"/>
  <c r="DC20" i="1"/>
  <c r="E38" i="42" s="1"/>
  <c r="G38" i="42" s="1"/>
  <c r="I38" i="42" s="1"/>
  <c r="DC36" i="1"/>
  <c r="E38" i="81" s="1"/>
  <c r="G38" i="81" s="1"/>
  <c r="I38" i="81" s="1"/>
  <c r="E36" i="81"/>
  <c r="G36" i="81" s="1"/>
  <c r="I36" i="81" s="1"/>
  <c r="DB36" i="1"/>
  <c r="E37" i="81" s="1"/>
  <c r="G37" i="81" s="1"/>
  <c r="I37" i="81" s="1"/>
  <c r="DC40" i="1"/>
  <c r="E38" i="89" s="1"/>
  <c r="G38" i="89" s="1"/>
  <c r="I38" i="89" s="1"/>
  <c r="DB40" i="1"/>
  <c r="E37" i="89" s="1"/>
  <c r="G37" i="89" s="1"/>
  <c r="I37" i="89" s="1"/>
  <c r="E36" i="89"/>
  <c r="G36" i="89" s="1"/>
  <c r="I36" i="89" s="1"/>
  <c r="A96" i="81"/>
  <c r="E52" i="18"/>
  <c r="G52" i="18" s="1"/>
  <c r="I52" i="18" s="1"/>
  <c r="A87" i="14"/>
  <c r="A86" i="95"/>
  <c r="T20" i="13"/>
  <c r="E48" i="68"/>
  <c r="G48" i="68" s="1"/>
  <c r="I48" i="68" s="1"/>
  <c r="T23" i="13"/>
  <c r="DB41" i="1"/>
  <c r="E37" i="91" s="1"/>
  <c r="G37" i="91" s="1"/>
  <c r="I37" i="91" s="1"/>
  <c r="DC41" i="1"/>
  <c r="E38" i="91" s="1"/>
  <c r="G38" i="91" s="1"/>
  <c r="I38" i="91" s="1"/>
  <c r="E36" i="91"/>
  <c r="G36" i="91" s="1"/>
  <c r="I36" i="91" s="1"/>
  <c r="E50" i="18"/>
  <c r="G50" i="18" s="1"/>
  <c r="I50" i="18" s="1"/>
  <c r="A98" i="36"/>
  <c r="D98" i="36" s="1"/>
  <c r="U11" i="13"/>
  <c r="A99" i="81"/>
  <c r="D99" i="81" s="1"/>
  <c r="A90" i="36"/>
  <c r="I28" i="1"/>
  <c r="E81" i="58" s="1"/>
  <c r="I81" i="58" s="1"/>
  <c r="I44" i="1"/>
  <c r="E81" i="97" s="1"/>
  <c r="I81" i="97" s="1"/>
  <c r="I38" i="1"/>
  <c r="E81" i="85" s="1"/>
  <c r="I81" i="85" s="1"/>
  <c r="E39" i="32"/>
  <c r="G39" i="32" s="1"/>
  <c r="I39" i="32" s="1"/>
  <c r="E39" i="18"/>
  <c r="G39" i="18" s="1"/>
  <c r="I39" i="18" s="1"/>
  <c r="DC14" i="1"/>
  <c r="E38" i="30" s="1"/>
  <c r="G38" i="30" s="1"/>
  <c r="I38" i="30" s="1"/>
  <c r="DB14" i="1"/>
  <c r="E37" i="30" s="1"/>
  <c r="G37" i="30" s="1"/>
  <c r="I37" i="30" s="1"/>
  <c r="E36" i="30"/>
  <c r="G36" i="30" s="1"/>
  <c r="I36" i="30" s="1"/>
  <c r="E39" i="97"/>
  <c r="G39" i="97" s="1"/>
  <c r="I39" i="97" s="1"/>
  <c r="DB42" i="1"/>
  <c r="E37" i="93" s="1"/>
  <c r="G37" i="93" s="1"/>
  <c r="I37" i="93" s="1"/>
  <c r="E36" i="93"/>
  <c r="G36" i="93" s="1"/>
  <c r="I36" i="93" s="1"/>
  <c r="DC42" i="1"/>
  <c r="E38" i="93" s="1"/>
  <c r="G38" i="93" s="1"/>
  <c r="I38" i="93" s="1"/>
  <c r="E39" i="48"/>
  <c r="G39" i="48" s="1"/>
  <c r="I39" i="48" s="1"/>
  <c r="E47" i="64"/>
  <c r="G47" i="64" s="1"/>
  <c r="I47" i="64" s="1"/>
  <c r="A87" i="50"/>
  <c r="I35" i="1"/>
  <c r="E81" i="79" s="1"/>
  <c r="I81" i="79" s="1"/>
  <c r="E39" i="68"/>
  <c r="G39" i="68" s="1"/>
  <c r="I39" i="68" s="1"/>
  <c r="E39" i="60"/>
  <c r="G39" i="60" s="1"/>
  <c r="I39" i="60" s="1"/>
  <c r="E39" i="16"/>
  <c r="G39" i="16" s="1"/>
  <c r="I39" i="16" s="1"/>
  <c r="I32" i="1"/>
  <c r="E81" i="66" s="1"/>
  <c r="I81" i="66" s="1"/>
  <c r="E39" i="83"/>
  <c r="G39" i="83" s="1"/>
  <c r="I39" i="83" s="1"/>
  <c r="E39" i="66"/>
  <c r="G39" i="66" s="1"/>
  <c r="I39" i="66" s="1"/>
  <c r="DB5" i="1"/>
  <c r="G37" i="4" s="1"/>
  <c r="I37" i="4" s="1"/>
  <c r="DC5" i="1"/>
  <c r="G38" i="4" s="1"/>
  <c r="I38" i="4" s="1"/>
  <c r="E39" i="93"/>
  <c r="G39" i="93" s="1"/>
  <c r="I39" i="93" s="1"/>
  <c r="E39" i="95"/>
  <c r="G39" i="95" s="1"/>
  <c r="I39" i="95" s="1"/>
  <c r="DB28" i="1"/>
  <c r="E37" i="58" s="1"/>
  <c r="G37" i="58" s="1"/>
  <c r="I37" i="58" s="1"/>
  <c r="DC28" i="1"/>
  <c r="E38" i="58" s="1"/>
  <c r="G38" i="58" s="1"/>
  <c r="I38" i="58" s="1"/>
  <c r="E36" i="58"/>
  <c r="G36" i="58" s="1"/>
  <c r="I36" i="58" s="1"/>
  <c r="I27" i="1"/>
  <c r="E81" i="56" s="1"/>
  <c r="I81" i="56" s="1"/>
  <c r="E39" i="91"/>
  <c r="G39" i="91" s="1"/>
  <c r="I39" i="91" s="1"/>
  <c r="E39" i="62"/>
  <c r="G39" i="62" s="1"/>
  <c r="I39" i="62" s="1"/>
  <c r="E36" i="87"/>
  <c r="G36" i="87" s="1"/>
  <c r="I36" i="87" s="1"/>
  <c r="DB39" i="1"/>
  <c r="E37" i="87" s="1"/>
  <c r="G37" i="87" s="1"/>
  <c r="I37" i="87" s="1"/>
  <c r="DC39" i="1"/>
  <c r="E38" i="87" s="1"/>
  <c r="G38" i="87" s="1"/>
  <c r="I38" i="87" s="1"/>
  <c r="I18" i="1"/>
  <c r="E81" i="38" s="1"/>
  <c r="I81" i="38" s="1"/>
  <c r="DB38" i="1"/>
  <c r="E37" i="85" s="1"/>
  <c r="G37" i="85" s="1"/>
  <c r="I37" i="85" s="1"/>
  <c r="DC38" i="1"/>
  <c r="E38" i="85" s="1"/>
  <c r="G38" i="85" s="1"/>
  <c r="I38" i="85" s="1"/>
  <c r="E36" i="85"/>
  <c r="G36" i="85" s="1"/>
  <c r="I36" i="85" s="1"/>
  <c r="I17" i="1"/>
  <c r="E81" i="36" s="1"/>
  <c r="I81" i="36" s="1"/>
  <c r="I34" i="1"/>
  <c r="E81" i="70" s="1"/>
  <c r="I81" i="70" s="1"/>
  <c r="I26" i="1"/>
  <c r="E81" i="54" s="1"/>
  <c r="I81" i="54" s="1"/>
  <c r="E39" i="19"/>
  <c r="G39" i="19" s="1"/>
  <c r="I39" i="19" s="1"/>
  <c r="I14" i="1"/>
  <c r="E81" i="30" s="1"/>
  <c r="I81" i="30" s="1"/>
  <c r="E39" i="46"/>
  <c r="G39" i="46" s="1"/>
  <c r="I39" i="46" s="1"/>
  <c r="E39" i="85"/>
  <c r="G39" i="85" s="1"/>
  <c r="I39" i="85" s="1"/>
  <c r="I40" i="1"/>
  <c r="E81" i="89" s="1"/>
  <c r="I81" i="89" s="1"/>
  <c r="I24" i="1"/>
  <c r="E81" i="50" s="1"/>
  <c r="I81" i="50" s="1"/>
  <c r="I39" i="1"/>
  <c r="E81" i="87" s="1"/>
  <c r="I81" i="87" s="1"/>
  <c r="E39" i="26"/>
  <c r="G39" i="26" s="1"/>
  <c r="I39" i="26" s="1"/>
  <c r="I30" i="1"/>
  <c r="E81" i="62" s="1"/>
  <c r="I81" i="62" s="1"/>
  <c r="E39" i="30"/>
  <c r="G39" i="30" s="1"/>
  <c r="I39" i="30" s="1"/>
  <c r="I23" i="1"/>
  <c r="E81" i="48" s="1"/>
  <c r="I81" i="48" s="1"/>
  <c r="E39" i="56"/>
  <c r="G39" i="56" s="1"/>
  <c r="I39" i="56" s="1"/>
  <c r="T29" i="13"/>
  <c r="A86" i="70"/>
  <c r="E49" i="14"/>
  <c r="G49" i="14" s="1"/>
  <c r="I49" i="14" s="1"/>
  <c r="A90" i="68"/>
  <c r="E47" i="4"/>
  <c r="G47" i="4" s="1"/>
  <c r="I47" i="4" s="1"/>
  <c r="A86" i="66"/>
  <c r="A98" i="38"/>
  <c r="D98" i="38" s="1"/>
  <c r="T21" i="13"/>
  <c r="E49" i="64"/>
  <c r="G49" i="64" s="1"/>
  <c r="I49" i="64" s="1"/>
  <c r="A95" i="85"/>
  <c r="A97" i="83"/>
  <c r="D97" i="83" s="1"/>
  <c r="A97" i="95"/>
  <c r="D97" i="95" s="1"/>
  <c r="DC37" i="1"/>
  <c r="E38" i="83" s="1"/>
  <c r="G38" i="83" s="1"/>
  <c r="I38" i="83" s="1"/>
  <c r="E36" i="83"/>
  <c r="G36" i="83" s="1"/>
  <c r="I36" i="83" s="1"/>
  <c r="DB37" i="1"/>
  <c r="E37" i="83" s="1"/>
  <c r="G37" i="83" s="1"/>
  <c r="I37" i="83" s="1"/>
  <c r="T32" i="13"/>
  <c r="E36" i="28"/>
  <c r="G36" i="28" s="1"/>
  <c r="I36" i="28" s="1"/>
  <c r="DC13" i="1"/>
  <c r="E38" i="28" s="1"/>
  <c r="G38" i="28" s="1"/>
  <c r="I38" i="28" s="1"/>
  <c r="DB13" i="1"/>
  <c r="E37" i="28" s="1"/>
  <c r="G37" i="28" s="1"/>
  <c r="I37" i="28" s="1"/>
  <c r="A94" i="85"/>
  <c r="E39" i="40"/>
  <c r="G39" i="40" s="1"/>
  <c r="I39" i="40" s="1"/>
  <c r="E50" i="16"/>
  <c r="G50" i="16" s="1"/>
  <c r="I50" i="16" s="1"/>
  <c r="DB44" i="1"/>
  <c r="E37" i="97" s="1"/>
  <c r="G37" i="97" s="1"/>
  <c r="I37" i="97" s="1"/>
  <c r="DC44" i="1"/>
  <c r="E38" i="97" s="1"/>
  <c r="G38" i="97" s="1"/>
  <c r="I38" i="97" s="1"/>
  <c r="E36" i="97"/>
  <c r="G36" i="97" s="1"/>
  <c r="I36" i="97" s="1"/>
  <c r="A88" i="95"/>
  <c r="A87" i="34"/>
  <c r="A91" i="87"/>
  <c r="E36" i="54"/>
  <c r="G36" i="54" s="1"/>
  <c r="I36" i="54" s="1"/>
  <c r="DB26" i="1"/>
  <c r="E37" i="54" s="1"/>
  <c r="G37" i="54" s="1"/>
  <c r="I37" i="54" s="1"/>
  <c r="DC26" i="1"/>
  <c r="E38" i="54" s="1"/>
  <c r="G38" i="54" s="1"/>
  <c r="I38" i="54" s="1"/>
  <c r="A91" i="83"/>
  <c r="U26" i="13"/>
  <c r="A97" i="32"/>
  <c r="D97" i="32" s="1"/>
  <c r="E52" i="16"/>
  <c r="G52" i="16" s="1"/>
  <c r="I52" i="16" s="1"/>
  <c r="E39" i="58"/>
  <c r="G39" i="58" s="1"/>
  <c r="I39" i="58" s="1"/>
  <c r="A99" i="89"/>
  <c r="D99" i="89" s="1"/>
  <c r="A98" i="52"/>
  <c r="D98" i="52" s="1"/>
  <c r="E47" i="58"/>
  <c r="G47" i="58" s="1"/>
  <c r="I47" i="58" s="1"/>
  <c r="A99" i="93"/>
  <c r="D99" i="93" s="1"/>
  <c r="A99" i="85"/>
  <c r="D99" i="85" s="1"/>
  <c r="A94" i="83"/>
  <c r="T14" i="13"/>
  <c r="E47" i="89"/>
  <c r="G47" i="89" s="1"/>
  <c r="I47" i="89" s="1"/>
  <c r="A91" i="32"/>
  <c r="A98" i="89"/>
  <c r="D98" i="89" s="1"/>
  <c r="E39" i="87"/>
  <c r="G39" i="87" s="1"/>
  <c r="I39" i="87" s="1"/>
  <c r="E51" i="30"/>
  <c r="G51" i="30" s="1"/>
  <c r="I51" i="30" s="1"/>
  <c r="A92" i="56"/>
  <c r="D92" i="56" s="1"/>
  <c r="E47" i="87"/>
  <c r="G47" i="87" s="1"/>
  <c r="I47" i="87" s="1"/>
  <c r="A93" i="36"/>
  <c r="E51" i="91"/>
  <c r="G51" i="91" s="1"/>
  <c r="I51" i="91" s="1"/>
  <c r="U22" i="13"/>
  <c r="A99" i="48"/>
  <c r="D99" i="48" s="1"/>
  <c r="A93" i="48"/>
  <c r="E51" i="26"/>
  <c r="G51" i="26" s="1"/>
  <c r="I51" i="26" s="1"/>
  <c r="A96" i="79"/>
  <c r="A89" i="56"/>
  <c r="A85" i="95"/>
  <c r="U17" i="13"/>
  <c r="E51" i="18"/>
  <c r="G51" i="18" s="1"/>
  <c r="I51" i="18" s="1"/>
  <c r="A92" i="50"/>
  <c r="D92" i="50" s="1"/>
  <c r="A88" i="66"/>
  <c r="T9" i="13"/>
  <c r="E48" i="38"/>
  <c r="G48" i="38" s="1"/>
  <c r="I48" i="38" s="1"/>
  <c r="U16" i="13"/>
  <c r="A85" i="91"/>
  <c r="A90" i="95"/>
  <c r="DC29" i="1"/>
  <c r="E38" i="60" s="1"/>
  <c r="G38" i="60" s="1"/>
  <c r="I38" i="60" s="1"/>
  <c r="E36" i="60"/>
  <c r="G36" i="60" s="1"/>
  <c r="I36" i="60" s="1"/>
  <c r="DB29" i="1"/>
  <c r="E37" i="60" s="1"/>
  <c r="G37" i="60" s="1"/>
  <c r="I37" i="60" s="1"/>
  <c r="A97" i="26"/>
  <c r="D97" i="26" s="1"/>
  <c r="A99" i="60"/>
  <c r="D99" i="60" s="1"/>
  <c r="E50" i="87"/>
  <c r="G50" i="87" s="1"/>
  <c r="I50" i="87" s="1"/>
  <c r="E36" i="48"/>
  <c r="G36" i="48" s="1"/>
  <c r="I36" i="48" s="1"/>
  <c r="DB23" i="1"/>
  <c r="E37" i="48" s="1"/>
  <c r="G37" i="48" s="1"/>
  <c r="I37" i="48" s="1"/>
  <c r="DC23" i="1"/>
  <c r="E38" i="48" s="1"/>
  <c r="G38" i="48" s="1"/>
  <c r="I38" i="48" s="1"/>
  <c r="A90" i="34"/>
  <c r="A93" i="68"/>
  <c r="E47" i="36"/>
  <c r="G47" i="36" s="1"/>
  <c r="I47" i="36" s="1"/>
  <c r="A90" i="85"/>
  <c r="E50" i="30"/>
  <c r="G50" i="30" s="1"/>
  <c r="I50" i="30" s="1"/>
  <c r="E47" i="44"/>
  <c r="G47" i="44" s="1"/>
  <c r="I47" i="44" s="1"/>
  <c r="DC8" i="1"/>
  <c r="E38" i="16" s="1"/>
  <c r="G38" i="16" s="1"/>
  <c r="I38" i="16" s="1"/>
  <c r="E36" i="16"/>
  <c r="G36" i="16" s="1"/>
  <c r="I36" i="16" s="1"/>
  <c r="DB8" i="1"/>
  <c r="E37" i="16" s="1"/>
  <c r="G37" i="16" s="1"/>
  <c r="I37" i="16" s="1"/>
  <c r="U10" i="13"/>
  <c r="N46" i="13"/>
  <c r="U5" i="13"/>
  <c r="A88" i="87"/>
  <c r="T30" i="13"/>
  <c r="A93" i="34"/>
  <c r="U12" i="13"/>
  <c r="A96" i="52"/>
  <c r="A99" i="95"/>
  <c r="D99" i="95" s="1"/>
  <c r="A92" i="34"/>
  <c r="D92" i="34" s="1"/>
  <c r="A97" i="70"/>
  <c r="D97" i="70" s="1"/>
  <c r="T11" i="13"/>
  <c r="A98" i="79"/>
  <c r="D98" i="79" s="1"/>
  <c r="E52" i="36"/>
  <c r="G52" i="36" s="1"/>
  <c r="I52" i="36" s="1"/>
  <c r="A95" i="91"/>
  <c r="E51" i="95"/>
  <c r="G51" i="95" s="1"/>
  <c r="I51" i="95" s="1"/>
  <c r="A92" i="18"/>
  <c r="A86" i="50"/>
  <c r="E48" i="26"/>
  <c r="G48" i="26" s="1"/>
  <c r="I48" i="26" s="1"/>
  <c r="A95" i="58"/>
  <c r="T15" i="13"/>
  <c r="E50" i="95"/>
  <c r="G50" i="95" s="1"/>
  <c r="I50" i="95" s="1"/>
  <c r="E49" i="95"/>
  <c r="G49" i="95" s="1"/>
  <c r="I49" i="95" s="1"/>
  <c r="A88" i="46"/>
  <c r="A94" i="46"/>
  <c r="A97" i="62"/>
  <c r="D97" i="62" s="1"/>
  <c r="A87" i="30"/>
  <c r="E52" i="52"/>
  <c r="G52" i="52" s="1"/>
  <c r="I52" i="52" s="1"/>
  <c r="T18" i="13"/>
  <c r="A89" i="87"/>
  <c r="E47" i="34"/>
  <c r="G47" i="34" s="1"/>
  <c r="I47" i="34" s="1"/>
  <c r="E52" i="56"/>
  <c r="G52" i="56" s="1"/>
  <c r="I52" i="56" s="1"/>
  <c r="E52" i="81"/>
  <c r="G52" i="81" s="1"/>
  <c r="I52" i="81" s="1"/>
  <c r="A93" i="97"/>
  <c r="A89" i="70"/>
  <c r="A87" i="56"/>
  <c r="A94" i="48"/>
  <c r="E48" i="4"/>
  <c r="G48" i="4" s="1"/>
  <c r="I48" i="4" s="1"/>
  <c r="T26" i="13"/>
  <c r="E47" i="81"/>
  <c r="G47" i="81" s="1"/>
  <c r="I47" i="81" s="1"/>
  <c r="A92" i="85"/>
  <c r="D92" i="85" s="1"/>
  <c r="A96" i="85"/>
  <c r="A91" i="97"/>
  <c r="E52" i="66"/>
  <c r="G52" i="66" s="1"/>
  <c r="I52" i="66" s="1"/>
  <c r="E49" i="48"/>
  <c r="G49" i="48" s="1"/>
  <c r="I49" i="48" s="1"/>
  <c r="A97" i="87"/>
  <c r="D97" i="87" s="1"/>
  <c r="A98" i="30"/>
  <c r="D98" i="30" s="1"/>
  <c r="E51" i="36"/>
  <c r="G51" i="36" s="1"/>
  <c r="I51" i="36" s="1"/>
  <c r="E48" i="83"/>
  <c r="G48" i="83" s="1"/>
  <c r="I48" i="83" s="1"/>
  <c r="E52" i="19"/>
  <c r="G52" i="19" s="1"/>
  <c r="I52" i="19" s="1"/>
  <c r="A94" i="17"/>
  <c r="E50" i="48"/>
  <c r="G50" i="48" s="1"/>
  <c r="I50" i="48" s="1"/>
  <c r="U25" i="13"/>
  <c r="A95" i="68"/>
  <c r="A92" i="66"/>
  <c r="D92" i="66" s="1"/>
  <c r="E48" i="46"/>
  <c r="G48" i="46" s="1"/>
  <c r="I48" i="46" s="1"/>
  <c r="A86" i="56"/>
  <c r="A95" i="93"/>
  <c r="E36" i="40"/>
  <c r="G36" i="40" s="1"/>
  <c r="I36" i="40" s="1"/>
  <c r="DB19" i="1"/>
  <c r="E37" i="40" s="1"/>
  <c r="G37" i="40" s="1"/>
  <c r="I37" i="40" s="1"/>
  <c r="DC19" i="1"/>
  <c r="E38" i="40" s="1"/>
  <c r="G38" i="40" s="1"/>
  <c r="I38" i="40" s="1"/>
  <c r="E51" i="97"/>
  <c r="G51" i="97" s="1"/>
  <c r="I51" i="97" s="1"/>
  <c r="E39" i="50"/>
  <c r="G39" i="50" s="1"/>
  <c r="I39" i="50" s="1"/>
  <c r="T6" i="13"/>
  <c r="A88" i="36"/>
  <c r="E52" i="89"/>
  <c r="G52" i="89" s="1"/>
  <c r="I52" i="89" s="1"/>
  <c r="A93" i="60"/>
  <c r="A93" i="56"/>
  <c r="E51" i="52"/>
  <c r="G51" i="52" s="1"/>
  <c r="I51" i="52" s="1"/>
  <c r="A90" i="58"/>
  <c r="E50" i="66"/>
  <c r="G50" i="66" s="1"/>
  <c r="I50" i="66" s="1"/>
  <c r="A92" i="83"/>
  <c r="D92" i="83" s="1"/>
  <c r="A93" i="44"/>
  <c r="A97" i="34"/>
  <c r="D97" i="34" s="1"/>
  <c r="E51" i="62"/>
  <c r="G51" i="62" s="1"/>
  <c r="I51" i="62" s="1"/>
  <c r="E51" i="28"/>
  <c r="G51" i="28" s="1"/>
  <c r="I51" i="28" s="1"/>
  <c r="U28" i="13"/>
  <c r="A97" i="54"/>
  <c r="D97" i="54" s="1"/>
  <c r="E49" i="52"/>
  <c r="G49" i="52" s="1"/>
  <c r="I49" i="52" s="1"/>
  <c r="E51" i="83"/>
  <c r="G51" i="83" s="1"/>
  <c r="I51" i="83" s="1"/>
  <c r="E50" i="93"/>
  <c r="G50" i="93" s="1"/>
  <c r="I50" i="93" s="1"/>
  <c r="A98" i="40"/>
  <c r="D98" i="40" s="1"/>
  <c r="A87" i="93"/>
  <c r="A94" i="42"/>
  <c r="E47" i="19"/>
  <c r="G47" i="19" s="1"/>
  <c r="I47" i="19" s="1"/>
  <c r="T28" i="13"/>
  <c r="E48" i="48"/>
  <c r="G48" i="48" s="1"/>
  <c r="I48" i="48" s="1"/>
  <c r="A90" i="60"/>
  <c r="A98" i="42"/>
  <c r="D98" i="42" s="1"/>
  <c r="E47" i="30"/>
  <c r="G47" i="30" s="1"/>
  <c r="I47" i="30" s="1"/>
  <c r="A93" i="81"/>
  <c r="A95" i="54"/>
  <c r="A88" i="68"/>
  <c r="E49" i="19"/>
  <c r="G49" i="19" s="1"/>
  <c r="I49" i="19" s="1"/>
  <c r="E51" i="46"/>
  <c r="G51" i="46" s="1"/>
  <c r="I51" i="46" s="1"/>
  <c r="A91" i="68"/>
  <c r="A95" i="62"/>
  <c r="A90" i="52"/>
  <c r="A94" i="62"/>
  <c r="A85" i="83"/>
  <c r="A94" i="89"/>
  <c r="A91" i="93"/>
  <c r="A93" i="64"/>
  <c r="A92" i="48"/>
  <c r="D92" i="48" s="1"/>
  <c r="A90" i="62"/>
  <c r="A88" i="32"/>
  <c r="E50" i="32"/>
  <c r="G50" i="32" s="1"/>
  <c r="I50" i="32" s="1"/>
  <c r="A99" i="36"/>
  <c r="D99" i="36" s="1"/>
  <c r="A87" i="97"/>
  <c r="E47" i="14"/>
  <c r="G47" i="14" s="1"/>
  <c r="I47" i="14" s="1"/>
  <c r="A86" i="17"/>
  <c r="U7" i="13"/>
  <c r="E48" i="50"/>
  <c r="G48" i="50" s="1"/>
  <c r="I48" i="50" s="1"/>
  <c r="E47" i="95"/>
  <c r="G47" i="95" s="1"/>
  <c r="I47" i="95" s="1"/>
  <c r="E47" i="93"/>
  <c r="G47" i="93" s="1"/>
  <c r="I47" i="93" s="1"/>
  <c r="A85" i="42"/>
  <c r="A88" i="28"/>
  <c r="A92" i="60"/>
  <c r="D92" i="60" s="1"/>
  <c r="E47" i="56"/>
  <c r="G47" i="56" s="1"/>
  <c r="I47" i="56" s="1"/>
  <c r="A92" i="58"/>
  <c r="D92" i="58" s="1"/>
  <c r="A91" i="95"/>
  <c r="U30" i="13"/>
  <c r="E49" i="97"/>
  <c r="G49" i="97" s="1"/>
  <c r="I49" i="97" s="1"/>
  <c r="U27" i="13"/>
  <c r="E52" i="70"/>
  <c r="G52" i="70" s="1"/>
  <c r="I52" i="70" s="1"/>
  <c r="A94" i="34"/>
  <c r="A98" i="91"/>
  <c r="D98" i="91" s="1"/>
  <c r="A98" i="46"/>
  <c r="D98" i="46" s="1"/>
  <c r="E49" i="4"/>
  <c r="G49" i="4" s="1"/>
  <c r="I49" i="4" s="1"/>
  <c r="A89" i="40"/>
  <c r="A89" i="52"/>
  <c r="A92" i="87"/>
  <c r="D92" i="87" s="1"/>
  <c r="A99" i="50"/>
  <c r="D99" i="50" s="1"/>
  <c r="A85" i="54"/>
  <c r="T5" i="13"/>
  <c r="M46" i="13"/>
  <c r="E48" i="58"/>
  <c r="G48" i="58" s="1"/>
  <c r="I48" i="58" s="1"/>
  <c r="U13" i="13"/>
  <c r="T34" i="13"/>
  <c r="A88" i="58"/>
  <c r="A95" i="60"/>
  <c r="A94" i="97"/>
  <c r="A98" i="93"/>
  <c r="D98" i="93" s="1"/>
  <c r="A86" i="64"/>
  <c r="A94" i="93"/>
  <c r="A87" i="89"/>
  <c r="A97" i="85"/>
  <c r="D97" i="85" s="1"/>
  <c r="E52" i="93"/>
  <c r="G52" i="93" s="1"/>
  <c r="I52" i="93" s="1"/>
  <c r="A93" i="42"/>
  <c r="A98" i="70"/>
  <c r="D98" i="70" s="1"/>
  <c r="A85" i="62"/>
  <c r="E47" i="91"/>
  <c r="G47" i="91" s="1"/>
  <c r="I47" i="91" s="1"/>
  <c r="A85" i="97"/>
  <c r="E48" i="30"/>
  <c r="G48" i="30" s="1"/>
  <c r="I48" i="30" s="1"/>
  <c r="E49" i="26"/>
  <c r="G49" i="26" s="1"/>
  <c r="I49" i="26" s="1"/>
  <c r="A97" i="89"/>
  <c r="D97" i="89" s="1"/>
  <c r="A87" i="83"/>
  <c r="A89" i="62"/>
  <c r="A96" i="64"/>
  <c r="A93" i="4"/>
  <c r="A91" i="48"/>
  <c r="E52" i="48"/>
  <c r="G52" i="48" s="1"/>
  <c r="I52" i="48" s="1"/>
  <c r="E50" i="14"/>
  <c r="G50" i="14" s="1"/>
  <c r="I50" i="14" s="1"/>
  <c r="E50" i="38"/>
  <c r="G50" i="38" s="1"/>
  <c r="I50" i="38" s="1"/>
  <c r="G46" i="13"/>
  <c r="E49" i="36"/>
  <c r="G49" i="36" s="1"/>
  <c r="I49" i="36" s="1"/>
  <c r="T12" i="13"/>
  <c r="E49" i="83"/>
  <c r="G49" i="83" s="1"/>
  <c r="I49" i="83" s="1"/>
  <c r="U18" i="13"/>
  <c r="A85" i="70"/>
  <c r="A87" i="48"/>
  <c r="A96" i="34"/>
  <c r="A89" i="91"/>
  <c r="A93" i="40"/>
  <c r="A88" i="62"/>
  <c r="A95" i="50"/>
  <c r="A99" i="70"/>
  <c r="D99" i="70" s="1"/>
  <c r="A85" i="68"/>
  <c r="T17" i="13"/>
  <c r="A99" i="16"/>
  <c r="D99" i="16" s="1"/>
  <c r="A90" i="66"/>
  <c r="E47" i="48"/>
  <c r="G47" i="48" s="1"/>
  <c r="I47" i="48" s="1"/>
  <c r="A98" i="14"/>
  <c r="D98" i="14" s="1"/>
  <c r="E49" i="60"/>
  <c r="G49" i="60" s="1"/>
  <c r="I49" i="60" s="1"/>
  <c r="A97" i="42"/>
  <c r="D97" i="42" s="1"/>
  <c r="E49" i="89"/>
  <c r="G49" i="89" s="1"/>
  <c r="I49" i="89" s="1"/>
  <c r="A86" i="42"/>
  <c r="E50" i="52"/>
  <c r="G50" i="52" s="1"/>
  <c r="I50" i="52" s="1"/>
  <c r="E48" i="36"/>
  <c r="G48" i="36" s="1"/>
  <c r="I48" i="36" s="1"/>
  <c r="A85" i="40"/>
  <c r="A96" i="40"/>
  <c r="U15" i="13"/>
  <c r="A99" i="62"/>
  <c r="D99" i="62" s="1"/>
  <c r="E50" i="36"/>
  <c r="G50" i="36" s="1"/>
  <c r="I50" i="36" s="1"/>
  <c r="A90" i="93"/>
  <c r="A94" i="50"/>
  <c r="A98" i="87"/>
  <c r="D98" i="87" s="1"/>
  <c r="T16" i="13"/>
  <c r="A89" i="97"/>
  <c r="A93" i="95"/>
  <c r="E47" i="18"/>
  <c r="G47" i="18" s="1"/>
  <c r="I47" i="18" s="1"/>
  <c r="E52" i="62"/>
  <c r="G52" i="62" s="1"/>
  <c r="I52" i="62" s="1"/>
  <c r="A92" i="62"/>
  <c r="D92" i="62" s="1"/>
  <c r="A89" i="89"/>
  <c r="E50" i="83"/>
  <c r="G50" i="83" s="1"/>
  <c r="I50" i="83" s="1"/>
  <c r="A90" i="48"/>
  <c r="E52" i="44"/>
  <c r="G52" i="44" s="1"/>
  <c r="I52" i="44" s="1"/>
  <c r="A96" i="36"/>
  <c r="A94" i="58"/>
  <c r="A90" i="97"/>
  <c r="A90" i="28"/>
  <c r="A99" i="91"/>
  <c r="D99" i="91" s="1"/>
  <c r="E50" i="44"/>
  <c r="G50" i="44" s="1"/>
  <c r="I50" i="44" s="1"/>
  <c r="A90" i="54"/>
  <c r="A85" i="36"/>
  <c r="T10" i="13"/>
  <c r="L46" i="13"/>
  <c r="A93" i="32"/>
  <c r="E51" i="54"/>
  <c r="G51" i="54" s="1"/>
  <c r="I51" i="54" s="1"/>
  <c r="A85" i="30"/>
  <c r="E51" i="85"/>
  <c r="G51" i="85" s="1"/>
  <c r="I51" i="85" s="1"/>
  <c r="A87" i="58"/>
  <c r="E48" i="52"/>
  <c r="G48" i="52" s="1"/>
  <c r="I48" i="52" s="1"/>
  <c r="A96" i="54"/>
  <c r="E48" i="64"/>
  <c r="G48" i="64" s="1"/>
  <c r="I48" i="64" s="1"/>
  <c r="E50" i="40"/>
  <c r="G50" i="40" s="1"/>
  <c r="I50" i="40" s="1"/>
  <c r="E47" i="66"/>
  <c r="G47" i="66" s="1"/>
  <c r="I47" i="66" s="1"/>
  <c r="A85" i="81"/>
  <c r="E51" i="17"/>
  <c r="G51" i="17" s="1"/>
  <c r="I51" i="17" s="1"/>
  <c r="U6" i="13"/>
  <c r="A86" i="97"/>
  <c r="A93" i="87"/>
  <c r="A95" i="15"/>
  <c r="A90" i="81"/>
  <c r="A98" i="95"/>
  <c r="D98" i="95" s="1"/>
  <c r="E52" i="14"/>
  <c r="G52" i="14" s="1"/>
  <c r="I52" i="14" s="1"/>
  <c r="E50" i="19"/>
  <c r="G50" i="19" s="1"/>
  <c r="I50" i="19" s="1"/>
  <c r="E48" i="40"/>
  <c r="G48" i="40" s="1"/>
  <c r="I48" i="40" s="1"/>
  <c r="A91" i="58"/>
  <c r="A95" i="66"/>
  <c r="A86" i="93"/>
  <c r="E52" i="50"/>
  <c r="G52" i="50" s="1"/>
  <c r="I52" i="50" s="1"/>
  <c r="A98" i="68"/>
  <c r="D98" i="68" s="1"/>
  <c r="E51" i="56"/>
  <c r="G51" i="56" s="1"/>
  <c r="I51" i="56" s="1"/>
  <c r="A97" i="58"/>
  <c r="D97" i="58" s="1"/>
  <c r="A86" i="79"/>
  <c r="A90" i="50"/>
  <c r="A98" i="60"/>
  <c r="D98" i="60" s="1"/>
  <c r="A87" i="95"/>
  <c r="A92" i="19"/>
  <c r="A89" i="32"/>
  <c r="A91" i="81"/>
  <c r="A85" i="50"/>
  <c r="A95" i="30"/>
  <c r="A89" i="48"/>
  <c r="E48" i="17"/>
  <c r="G48" i="17" s="1"/>
  <c r="I48" i="17" s="1"/>
  <c r="E51" i="40"/>
  <c r="G51" i="40" s="1"/>
  <c r="I51" i="40" s="1"/>
  <c r="U23" i="13"/>
  <c r="A89" i="60"/>
  <c r="A92" i="70"/>
  <c r="D92" i="70" s="1"/>
  <c r="A87" i="32"/>
  <c r="A87" i="19"/>
  <c r="A91" i="19"/>
  <c r="E52" i="26"/>
  <c r="G52" i="26" s="1"/>
  <c r="I52" i="26" s="1"/>
  <c r="A94" i="87"/>
  <c r="A88" i="81"/>
  <c r="E51" i="44"/>
  <c r="G51" i="44" s="1"/>
  <c r="I51" i="44" s="1"/>
  <c r="A98" i="18"/>
  <c r="D98" i="18" s="1"/>
  <c r="E50" i="4"/>
  <c r="G50" i="4" s="1"/>
  <c r="I50" i="4" s="1"/>
  <c r="E52" i="30"/>
  <c r="G52" i="30" s="1"/>
  <c r="I52" i="30" s="1"/>
  <c r="A98" i="97"/>
  <c r="D98" i="97" s="1"/>
  <c r="E51" i="58"/>
  <c r="G51" i="58" s="1"/>
  <c r="I51" i="58" s="1"/>
  <c r="E50" i="28"/>
  <c r="G50" i="28" s="1"/>
  <c r="I50" i="28" s="1"/>
  <c r="E48" i="91"/>
  <c r="G48" i="91" s="1"/>
  <c r="I48" i="91" s="1"/>
  <c r="A96" i="28"/>
  <c r="D96" i="28" s="1"/>
  <c r="A88" i="83"/>
  <c r="A89" i="42"/>
  <c r="A88" i="19"/>
  <c r="A96" i="60"/>
  <c r="E50" i="42"/>
  <c r="G50" i="42" s="1"/>
  <c r="I50" i="42" s="1"/>
  <c r="A89" i="36"/>
  <c r="A95" i="38"/>
  <c r="A86" i="14"/>
  <c r="A88" i="14"/>
  <c r="A95" i="26"/>
  <c r="A90" i="18"/>
  <c r="A94" i="64"/>
  <c r="A85" i="64"/>
  <c r="A96" i="97"/>
  <c r="E52" i="87"/>
  <c r="G52" i="87" s="1"/>
  <c r="I52" i="87" s="1"/>
  <c r="A91" i="60"/>
  <c r="A99" i="14"/>
  <c r="D99" i="14" s="1"/>
  <c r="A91" i="44"/>
  <c r="A90" i="40"/>
  <c r="A85" i="85"/>
  <c r="A94" i="14"/>
  <c r="E46" i="13"/>
  <c r="E49" i="50"/>
  <c r="G49" i="50" s="1"/>
  <c r="I49" i="50" s="1"/>
  <c r="A85" i="66"/>
  <c r="E48" i="66"/>
  <c r="G48" i="66" s="1"/>
  <c r="I48" i="66" s="1"/>
  <c r="A96" i="83"/>
  <c r="A95" i="40"/>
  <c r="A94" i="60"/>
  <c r="A98" i="34"/>
  <c r="D98" i="34" s="1"/>
  <c r="A90" i="42"/>
  <c r="E47" i="52"/>
  <c r="G47" i="52" s="1"/>
  <c r="I47" i="52" s="1"/>
  <c r="A94" i="79"/>
  <c r="A92" i="46"/>
  <c r="D92" i="46" s="1"/>
  <c r="A90" i="38"/>
  <c r="A93" i="85"/>
  <c r="A91" i="28"/>
  <c r="A94" i="95"/>
  <c r="A95" i="79"/>
  <c r="A86" i="62"/>
  <c r="A87" i="64"/>
  <c r="E50" i="70"/>
  <c r="G50" i="70" s="1"/>
  <c r="I50" i="70" s="1"/>
  <c r="E51" i="60"/>
  <c r="G51" i="60" s="1"/>
  <c r="I51" i="60" s="1"/>
  <c r="E52" i="68"/>
  <c r="G52" i="68" s="1"/>
  <c r="I52" i="68" s="1"/>
  <c r="A94" i="40"/>
  <c r="A88" i="50"/>
  <c r="A98" i="56"/>
  <c r="D98" i="56" s="1"/>
  <c r="A96" i="42"/>
  <c r="A87" i="4"/>
  <c r="A91" i="14"/>
  <c r="A97" i="44"/>
  <c r="D97" i="44" s="1"/>
  <c r="E47" i="85"/>
  <c r="G47" i="85" s="1"/>
  <c r="I47" i="85" s="1"/>
  <c r="E47" i="60"/>
  <c r="G47" i="60" s="1"/>
  <c r="I47" i="60" s="1"/>
  <c r="E49" i="44"/>
  <c r="G49" i="44" s="1"/>
  <c r="I49" i="44" s="1"/>
  <c r="A94" i="81"/>
  <c r="A86" i="87"/>
  <c r="E47" i="68"/>
  <c r="G47" i="68" s="1"/>
  <c r="I47" i="68" s="1"/>
  <c r="A94" i="68"/>
  <c r="A95" i="83"/>
  <c r="A98" i="32"/>
  <c r="D98" i="32" s="1"/>
  <c r="A98" i="85"/>
  <c r="D98" i="85" s="1"/>
  <c r="A88" i="44"/>
  <c r="E51" i="87"/>
  <c r="G51" i="87" s="1"/>
  <c r="I51" i="87" s="1"/>
  <c r="E52" i="95"/>
  <c r="G52" i="95" s="1"/>
  <c r="I52" i="95" s="1"/>
  <c r="E52" i="79"/>
  <c r="G52" i="79" s="1"/>
  <c r="I52" i="79" s="1"/>
  <c r="E52" i="4"/>
  <c r="G52" i="4" s="1"/>
  <c r="I52" i="4" s="1"/>
  <c r="A95" i="34"/>
  <c r="E48" i="81"/>
  <c r="G48" i="81" s="1"/>
  <c r="I48" i="81" s="1"/>
  <c r="A89" i="54"/>
  <c r="T33" i="13"/>
  <c r="A87" i="54"/>
  <c r="A92" i="95"/>
  <c r="D92" i="95" s="1"/>
  <c r="A99" i="79"/>
  <c r="D99" i="79" s="1"/>
  <c r="A88" i="70"/>
  <c r="A87" i="40"/>
  <c r="E49" i="81"/>
  <c r="G49" i="81" s="1"/>
  <c r="I49" i="81" s="1"/>
  <c r="A96" i="15"/>
  <c r="D96" i="15" s="1"/>
  <c r="E50" i="64"/>
  <c r="G50" i="64" s="1"/>
  <c r="I50" i="64" s="1"/>
  <c r="A92" i="54"/>
  <c r="D92" i="54" s="1"/>
  <c r="A97" i="56"/>
  <c r="D97" i="56" s="1"/>
  <c r="A92" i="64"/>
  <c r="D92" i="64" s="1"/>
  <c r="A88" i="79"/>
  <c r="A92" i="89"/>
  <c r="D92" i="89" s="1"/>
  <c r="A88" i="52"/>
  <c r="E50" i="97"/>
  <c r="G50" i="97" s="1"/>
  <c r="I50" i="97" s="1"/>
  <c r="A88" i="48"/>
  <c r="A96" i="89"/>
  <c r="A86" i="85"/>
  <c r="E50" i="15"/>
  <c r="G50" i="15" s="1"/>
  <c r="I50" i="15" s="1"/>
  <c r="A93" i="66"/>
  <c r="A85" i="15"/>
  <c r="A89" i="95"/>
  <c r="A92" i="17"/>
  <c r="A87" i="85"/>
  <c r="A89" i="83"/>
  <c r="A99" i="32"/>
  <c r="D99" i="32" s="1"/>
  <c r="A97" i="66"/>
  <c r="D97" i="66" s="1"/>
  <c r="A99" i="42"/>
  <c r="D99" i="42" s="1"/>
  <c r="A97" i="36"/>
  <c r="D97" i="36" s="1"/>
  <c r="A93" i="28"/>
  <c r="A92" i="79"/>
  <c r="D92" i="79" s="1"/>
  <c r="A89" i="34"/>
  <c r="A93" i="16"/>
  <c r="A96" i="46"/>
  <c r="A90" i="44"/>
  <c r="A94" i="91"/>
  <c r="A90" i="4"/>
  <c r="E48" i="34"/>
  <c r="G48" i="34" s="1"/>
  <c r="I48" i="34" s="1"/>
  <c r="A94" i="18"/>
  <c r="E48" i="14"/>
  <c r="G48" i="14" s="1"/>
  <c r="I48" i="14" s="1"/>
  <c r="A85" i="18"/>
  <c r="A92" i="28"/>
  <c r="A86" i="44"/>
  <c r="E48" i="28"/>
  <c r="G48" i="28" s="1"/>
  <c r="I48" i="28" s="1"/>
  <c r="A96" i="62"/>
  <c r="A89" i="58"/>
  <c r="E48" i="54"/>
  <c r="G48" i="54" s="1"/>
  <c r="I48" i="54" s="1"/>
  <c r="A92" i="44"/>
  <c r="D92" i="44" s="1"/>
  <c r="A99" i="52"/>
  <c r="D99" i="52" s="1"/>
  <c r="A91" i="62"/>
  <c r="A92" i="36"/>
  <c r="D92" i="36" s="1"/>
  <c r="A86" i="18"/>
  <c r="A99" i="28"/>
  <c r="D99" i="28" s="1"/>
  <c r="A96" i="38"/>
  <c r="A99" i="40"/>
  <c r="D99" i="40" s="1"/>
  <c r="A90" i="30"/>
  <c r="A96" i="95"/>
  <c r="E47" i="97"/>
  <c r="G47" i="97" s="1"/>
  <c r="I47" i="97" s="1"/>
  <c r="A95" i="16"/>
  <c r="E49" i="87"/>
  <c r="G49" i="87" s="1"/>
  <c r="I49" i="87" s="1"/>
  <c r="A97" i="18"/>
  <c r="D97" i="18" s="1"/>
  <c r="A91" i="56"/>
  <c r="A99" i="38"/>
  <c r="D99" i="38" s="1"/>
  <c r="A98" i="50"/>
  <c r="D98" i="50" s="1"/>
  <c r="E48" i="32"/>
  <c r="G48" i="32" s="1"/>
  <c r="I48" i="32" s="1"/>
  <c r="E52" i="64"/>
  <c r="G52" i="64" s="1"/>
  <c r="I52" i="64" s="1"/>
  <c r="A87" i="79"/>
  <c r="A91" i="40"/>
  <c r="A91" i="38"/>
  <c r="A89" i="15"/>
  <c r="A94" i="26"/>
  <c r="A93" i="50"/>
  <c r="E49" i="30"/>
  <c r="G49" i="30" s="1"/>
  <c r="I49" i="30" s="1"/>
  <c r="A97" i="46"/>
  <c r="D97" i="46" s="1"/>
  <c r="E51" i="14"/>
  <c r="G51" i="14" s="1"/>
  <c r="I51" i="14" s="1"/>
  <c r="E49" i="68"/>
  <c r="G49" i="68" s="1"/>
  <c r="I49" i="68" s="1"/>
  <c r="A87" i="17"/>
  <c r="E50" i="56"/>
  <c r="G50" i="56" s="1"/>
  <c r="I50" i="56" s="1"/>
  <c r="U9" i="13"/>
  <c r="E48" i="85"/>
  <c r="G48" i="85" s="1"/>
  <c r="I48" i="85" s="1"/>
  <c r="A91" i="42"/>
  <c r="A89" i="50"/>
  <c r="E47" i="62"/>
  <c r="G47" i="62" s="1"/>
  <c r="I47" i="62" s="1"/>
  <c r="E47" i="26"/>
  <c r="G47" i="26" s="1"/>
  <c r="I47" i="26" s="1"/>
  <c r="A91" i="64"/>
  <c r="A97" i="52"/>
  <c r="D97" i="52" s="1"/>
  <c r="A87" i="26"/>
  <c r="E51" i="32"/>
  <c r="G51" i="32" s="1"/>
  <c r="I51" i="32" s="1"/>
  <c r="A87" i="28"/>
  <c r="A93" i="30"/>
  <c r="A96" i="56"/>
  <c r="E50" i="85"/>
  <c r="G50" i="85" s="1"/>
  <c r="I50" i="85" s="1"/>
  <c r="A98" i="64"/>
  <c r="D98" i="64" s="1"/>
  <c r="E48" i="19"/>
  <c r="G48" i="19" s="1"/>
  <c r="I48" i="19" s="1"/>
  <c r="A94" i="28"/>
  <c r="A89" i="79"/>
  <c r="A95" i="46"/>
  <c r="A92" i="4"/>
  <c r="A88" i="4"/>
  <c r="E48" i="79"/>
  <c r="G48" i="79" s="1"/>
  <c r="I48" i="79" s="1"/>
  <c r="E52" i="34"/>
  <c r="G52" i="34" s="1"/>
  <c r="I52" i="34" s="1"/>
  <c r="A88" i="97"/>
  <c r="A96" i="17"/>
  <c r="D96" i="17" s="1"/>
  <c r="T25" i="13"/>
  <c r="A94" i="52"/>
  <c r="A97" i="40"/>
  <c r="D97" i="40" s="1"/>
  <c r="E48" i="44"/>
  <c r="G48" i="44" s="1"/>
  <c r="I48" i="44" s="1"/>
  <c r="A85" i="87"/>
  <c r="A95" i="36"/>
  <c r="E51" i="64"/>
  <c r="G51" i="64" s="1"/>
  <c r="I51" i="64" s="1"/>
  <c r="A91" i="50"/>
  <c r="A96" i="32"/>
  <c r="A85" i="52"/>
  <c r="E49" i="38"/>
  <c r="G49" i="38" s="1"/>
  <c r="I49" i="38" s="1"/>
  <c r="A87" i="70"/>
  <c r="E48" i="60"/>
  <c r="G48" i="60" s="1"/>
  <c r="I48" i="60" s="1"/>
  <c r="E50" i="79"/>
  <c r="G50" i="79" s="1"/>
  <c r="I50" i="79" s="1"/>
  <c r="A86" i="40"/>
  <c r="E50" i="62"/>
  <c r="G50" i="62" s="1"/>
  <c r="I50" i="62" s="1"/>
  <c r="A86" i="60"/>
  <c r="A90" i="26"/>
  <c r="E48" i="87"/>
  <c r="G48" i="87" s="1"/>
  <c r="I48" i="87" s="1"/>
  <c r="A88" i="17"/>
  <c r="E47" i="16"/>
  <c r="G47" i="16" s="1"/>
  <c r="I47" i="16" s="1"/>
  <c r="A95" i="81"/>
  <c r="E49" i="18"/>
  <c r="G49" i="18" s="1"/>
  <c r="I49" i="18" s="1"/>
  <c r="A89" i="26"/>
  <c r="A86" i="19"/>
  <c r="E51" i="93"/>
  <c r="G51" i="93" s="1"/>
  <c r="I51" i="93" s="1"/>
  <c r="E50" i="58"/>
  <c r="G50" i="58" s="1"/>
  <c r="I50" i="58" s="1"/>
  <c r="A99" i="83"/>
  <c r="D99" i="83" s="1"/>
  <c r="E47" i="70"/>
  <c r="G47" i="70" s="1"/>
  <c r="I47" i="70" s="1"/>
  <c r="A98" i="66"/>
  <c r="D98" i="66" s="1"/>
  <c r="A87" i="62"/>
  <c r="E52" i="32"/>
  <c r="G52" i="32" s="1"/>
  <c r="I52" i="32" s="1"/>
  <c r="E49" i="79"/>
  <c r="G49" i="79" s="1"/>
  <c r="I49" i="79" s="1"/>
  <c r="A95" i="56"/>
  <c r="A88" i="30"/>
  <c r="A92" i="30"/>
  <c r="D92" i="30" s="1"/>
  <c r="A99" i="68"/>
  <c r="D99" i="68" s="1"/>
  <c r="A86" i="48"/>
  <c r="A92" i="15"/>
  <c r="A91" i="17"/>
  <c r="A96" i="16"/>
  <c r="D96" i="16" s="1"/>
  <c r="A96" i="58"/>
  <c r="A87" i="87"/>
  <c r="E47" i="83"/>
  <c r="G47" i="83" s="1"/>
  <c r="I47" i="83" s="1"/>
  <c r="A88" i="60"/>
  <c r="A96" i="50"/>
  <c r="E51" i="66"/>
  <c r="G51" i="66" s="1"/>
  <c r="I51" i="66" s="1"/>
  <c r="E48" i="18"/>
  <c r="G48" i="18" s="1"/>
  <c r="I48" i="18" s="1"/>
  <c r="A98" i="28"/>
  <c r="D98" i="28" s="1"/>
  <c r="A96" i="68"/>
  <c r="A98" i="17"/>
  <c r="D98" i="17" s="1"/>
  <c r="A93" i="58"/>
  <c r="E52" i="38"/>
  <c r="G52" i="38" s="1"/>
  <c r="I52" i="38" s="1"/>
  <c r="A93" i="18"/>
  <c r="E49" i="15"/>
  <c r="G49" i="15" s="1"/>
  <c r="I49" i="15" s="1"/>
  <c r="E51" i="81"/>
  <c r="G51" i="81" s="1"/>
  <c r="I51" i="81" s="1"/>
  <c r="E50" i="54"/>
  <c r="G50" i="54" s="1"/>
  <c r="I50" i="54" s="1"/>
  <c r="E47" i="40"/>
  <c r="G47" i="40" s="1"/>
  <c r="I47" i="40" s="1"/>
  <c r="U24" i="13"/>
  <c r="A85" i="19"/>
  <c r="A97" i="17"/>
  <c r="D97" i="17" s="1"/>
  <c r="E51" i="4"/>
  <c r="G51" i="4" s="1"/>
  <c r="I51" i="4" s="1"/>
  <c r="A96" i="18"/>
  <c r="D96" i="18" s="1"/>
  <c r="A96" i="70"/>
  <c r="A87" i="42"/>
  <c r="A94" i="36"/>
  <c r="A96" i="87"/>
  <c r="E49" i="32"/>
  <c r="G49" i="32" s="1"/>
  <c r="I49" i="32" s="1"/>
  <c r="A91" i="26"/>
  <c r="E47" i="32"/>
  <c r="G47" i="32" s="1"/>
  <c r="I47" i="32" s="1"/>
  <c r="E50" i="89"/>
  <c r="G50" i="89" s="1"/>
  <c r="I50" i="89" s="1"/>
  <c r="A85" i="4"/>
  <c r="E48" i="70"/>
  <c r="G48" i="70" s="1"/>
  <c r="I48" i="70" s="1"/>
  <c r="E48" i="16"/>
  <c r="G48" i="16" s="1"/>
  <c r="I48" i="16" s="1"/>
  <c r="A98" i="48"/>
  <c r="D98" i="48" s="1"/>
  <c r="A89" i="38"/>
  <c r="T31" i="13"/>
  <c r="A89" i="44"/>
  <c r="A92" i="91"/>
  <c r="D92" i="91" s="1"/>
  <c r="A86" i="46"/>
  <c r="A94" i="32"/>
  <c r="E47" i="79"/>
  <c r="G47" i="79" s="1"/>
  <c r="I47" i="79" s="1"/>
  <c r="A95" i="95"/>
  <c r="A97" i="50"/>
  <c r="D97" i="50" s="1"/>
  <c r="A97" i="60"/>
  <c r="D97" i="60" s="1"/>
  <c r="A99" i="97"/>
  <c r="D99" i="97" s="1"/>
  <c r="A92" i="68"/>
  <c r="D92" i="68" s="1"/>
  <c r="A85" i="48"/>
  <c r="E52" i="46"/>
  <c r="G52" i="46" s="1"/>
  <c r="I52" i="46" s="1"/>
  <c r="E48" i="56"/>
  <c r="G48" i="56" s="1"/>
  <c r="I48" i="56" s="1"/>
  <c r="A90" i="32"/>
  <c r="E47" i="54"/>
  <c r="G47" i="54" s="1"/>
  <c r="I47" i="54" s="1"/>
  <c r="A99" i="46"/>
  <c r="D99" i="46" s="1"/>
  <c r="A95" i="28"/>
  <c r="A88" i="26"/>
  <c r="A94" i="56"/>
  <c r="A86" i="16"/>
  <c r="A88" i="18"/>
  <c r="A90" i="15"/>
  <c r="A95" i="4"/>
  <c r="E49" i="62"/>
  <c r="G49" i="62" s="1"/>
  <c r="I49" i="62" s="1"/>
  <c r="A85" i="34"/>
  <c r="E49" i="42"/>
  <c r="G49" i="42" s="1"/>
  <c r="I49" i="42" s="1"/>
  <c r="U8" i="13"/>
  <c r="A87" i="38"/>
  <c r="E52" i="97"/>
  <c r="G52" i="97" s="1"/>
  <c r="I52" i="97" s="1"/>
  <c r="A95" i="97"/>
  <c r="A85" i="46"/>
  <c r="A87" i="66"/>
  <c r="E50" i="91"/>
  <c r="G50" i="91" s="1"/>
  <c r="I50" i="91" s="1"/>
  <c r="A86" i="4"/>
  <c r="A85" i="56"/>
  <c r="A95" i="42"/>
  <c r="A85" i="79"/>
  <c r="A91" i="52"/>
  <c r="E51" i="19"/>
  <c r="G51" i="19" s="1"/>
  <c r="I51" i="19" s="1"/>
  <c r="A89" i="28"/>
  <c r="A93" i="70"/>
  <c r="E52" i="42"/>
  <c r="G52" i="42" s="1"/>
  <c r="I52" i="42" s="1"/>
  <c r="A86" i="30"/>
  <c r="A87" i="46"/>
  <c r="A95" i="14"/>
  <c r="A99" i="66"/>
  <c r="D99" i="66" s="1"/>
  <c r="A95" i="89"/>
  <c r="T27" i="13"/>
  <c r="A91" i="89"/>
  <c r="A92" i="40"/>
  <c r="D92" i="40" s="1"/>
  <c r="A99" i="64"/>
  <c r="D99" i="64" s="1"/>
  <c r="A98" i="58"/>
  <c r="D98" i="58" s="1"/>
  <c r="A96" i="93"/>
  <c r="A87" i="44"/>
  <c r="A97" i="15"/>
  <c r="D97" i="15" s="1"/>
  <c r="A91" i="91"/>
  <c r="A91" i="36"/>
  <c r="A91" i="34"/>
  <c r="A92" i="81"/>
  <c r="D92" i="81" s="1"/>
  <c r="A91" i="18"/>
  <c r="E49" i="16"/>
  <c r="G49" i="16" s="1"/>
  <c r="I49" i="16" s="1"/>
  <c r="E48" i="95"/>
  <c r="G48" i="95" s="1"/>
  <c r="I48" i="95" s="1"/>
  <c r="A86" i="36"/>
  <c r="A94" i="4"/>
  <c r="A94" i="30"/>
  <c r="E48" i="93"/>
  <c r="G48" i="93" s="1"/>
  <c r="I48" i="93" s="1"/>
  <c r="A85" i="14"/>
  <c r="A93" i="14"/>
  <c r="E47" i="50"/>
  <c r="G47" i="50" s="1"/>
  <c r="I47" i="50" s="1"/>
  <c r="A88" i="34"/>
  <c r="A97" i="93"/>
  <c r="D97" i="93" s="1"/>
  <c r="A91" i="15"/>
  <c r="A87" i="91"/>
  <c r="A89" i="19"/>
  <c r="A89" i="30"/>
  <c r="E50" i="60"/>
  <c r="G50" i="60" s="1"/>
  <c r="I50" i="60" s="1"/>
  <c r="A98" i="81"/>
  <c r="D98" i="81" s="1"/>
  <c r="A98" i="44"/>
  <c r="D98" i="44" s="1"/>
  <c r="E49" i="46"/>
  <c r="G49" i="46" s="1"/>
  <c r="I49" i="46" s="1"/>
  <c r="A95" i="87"/>
  <c r="E52" i="28"/>
  <c r="G52" i="28" s="1"/>
  <c r="I52" i="28" s="1"/>
  <c r="A89" i="14"/>
  <c r="A97" i="28"/>
  <c r="D97" i="28" s="1"/>
  <c r="E52" i="58"/>
  <c r="G52" i="58" s="1"/>
  <c r="I52" i="58" s="1"/>
  <c r="A89" i="64"/>
  <c r="A98" i="16"/>
  <c r="D98" i="16" s="1"/>
  <c r="U32" i="13"/>
  <c r="A86" i="83"/>
  <c r="E48" i="42"/>
  <c r="G48" i="42" s="1"/>
  <c r="I48" i="42" s="1"/>
  <c r="E49" i="34"/>
  <c r="G49" i="34" s="1"/>
  <c r="I49" i="34" s="1"/>
  <c r="E47" i="38"/>
  <c r="G47" i="38" s="1"/>
  <c r="I47" i="38" s="1"/>
  <c r="A94" i="70"/>
  <c r="A95" i="17"/>
  <c r="A85" i="26"/>
  <c r="A91" i="79"/>
  <c r="E51" i="89"/>
  <c r="G51" i="89" s="1"/>
  <c r="I51" i="89" s="1"/>
  <c r="A94" i="44"/>
  <c r="E49" i="58"/>
  <c r="G49" i="58" s="1"/>
  <c r="I49" i="58" s="1"/>
  <c r="A95" i="32"/>
  <c r="E50" i="34"/>
  <c r="G50" i="34" s="1"/>
  <c r="I50" i="34" s="1"/>
  <c r="A91" i="85"/>
  <c r="A93" i="62"/>
  <c r="A99" i="26"/>
  <c r="D99" i="26" s="1"/>
  <c r="A94" i="16"/>
  <c r="A96" i="19"/>
  <c r="D96" i="19" s="1"/>
  <c r="A93" i="91"/>
  <c r="A91" i="66"/>
  <c r="A88" i="42"/>
  <c r="A93" i="19"/>
  <c r="A86" i="58"/>
  <c r="E48" i="89"/>
  <c r="G48" i="89" s="1"/>
  <c r="I48" i="89" s="1"/>
  <c r="A96" i="4"/>
  <c r="D96" i="4" s="1"/>
  <c r="A87" i="16"/>
  <c r="A88" i="16"/>
  <c r="A86" i="34"/>
  <c r="A99" i="15"/>
  <c r="D99" i="15" s="1"/>
  <c r="A89" i="68"/>
  <c r="E48" i="62"/>
  <c r="G48" i="62" s="1"/>
  <c r="I48" i="62" s="1"/>
  <c r="A99" i="4"/>
  <c r="D99" i="4" s="1"/>
  <c r="A90" i="89"/>
  <c r="A90" i="16"/>
  <c r="A98" i="26"/>
  <c r="D98" i="26" s="1"/>
  <c r="A88" i="93"/>
  <c r="A97" i="91"/>
  <c r="D97" i="91" s="1"/>
  <c r="A92" i="93"/>
  <c r="D92" i="93" s="1"/>
  <c r="A85" i="32"/>
  <c r="A93" i="46"/>
  <c r="A86" i="81"/>
  <c r="T24" i="13"/>
  <c r="E52" i="91"/>
  <c r="G52" i="91" s="1"/>
  <c r="I52" i="91" s="1"/>
  <c r="A92" i="97"/>
  <c r="D92" i="97" s="1"/>
  <c r="A98" i="15"/>
  <c r="D98" i="15" s="1"/>
  <c r="A91" i="4"/>
  <c r="A86" i="15"/>
  <c r="A85" i="28"/>
  <c r="A99" i="18"/>
  <c r="D99" i="18" s="1"/>
  <c r="E48" i="15"/>
  <c r="G48" i="15" s="1"/>
  <c r="I48" i="15" s="1"/>
  <c r="A98" i="19"/>
  <c r="D98" i="19" s="1"/>
  <c r="A97" i="19"/>
  <c r="D97" i="19" s="1"/>
  <c r="E52" i="85"/>
  <c r="G52" i="85" s="1"/>
  <c r="I52" i="85" s="1"/>
  <c r="A96" i="48"/>
  <c r="E50" i="50"/>
  <c r="G50" i="50" s="1"/>
  <c r="I50" i="50" s="1"/>
  <c r="E50" i="17"/>
  <c r="G50" i="17" s="1"/>
  <c r="I50" i="17" s="1"/>
  <c r="E52" i="54"/>
  <c r="G52" i="54" s="1"/>
  <c r="I52" i="54" s="1"/>
  <c r="A93" i="52"/>
  <c r="A91" i="30"/>
  <c r="A88" i="85"/>
  <c r="A98" i="4"/>
  <c r="D98" i="4" s="1"/>
  <c r="A87" i="52"/>
  <c r="A90" i="56"/>
  <c r="A92" i="38"/>
  <c r="D92" i="38" s="1"/>
  <c r="A88" i="64"/>
  <c r="A86" i="26"/>
  <c r="A89" i="18"/>
  <c r="A89" i="17"/>
  <c r="E47" i="17"/>
  <c r="G47" i="17" s="1"/>
  <c r="I47" i="17" s="1"/>
  <c r="E49" i="56"/>
  <c r="G49" i="56" s="1"/>
  <c r="I49" i="56" s="1"/>
  <c r="A97" i="64"/>
  <c r="D97" i="64" s="1"/>
  <c r="A89" i="16"/>
  <c r="A88" i="40"/>
  <c r="A99" i="87"/>
  <c r="D99" i="87" s="1"/>
  <c r="A93" i="89"/>
  <c r="A96" i="44"/>
  <c r="A97" i="81"/>
  <c r="D97" i="81" s="1"/>
  <c r="E52" i="40"/>
  <c r="G52" i="40" s="1"/>
  <c r="I52" i="40" s="1"/>
  <c r="E49" i="91"/>
  <c r="G49" i="91" s="1"/>
  <c r="I49" i="91" s="1"/>
  <c r="A97" i="4"/>
  <c r="D97" i="4" s="1"/>
  <c r="A90" i="87"/>
  <c r="E49" i="28"/>
  <c r="G49" i="28" s="1"/>
  <c r="I49" i="28" s="1"/>
  <c r="E52" i="17"/>
  <c r="G52" i="17" s="1"/>
  <c r="I52" i="17" s="1"/>
  <c r="A90" i="64"/>
  <c r="A88" i="38"/>
  <c r="E49" i="54"/>
  <c r="G49" i="54" s="1"/>
  <c r="I49" i="54" s="1"/>
  <c r="E52" i="15"/>
  <c r="G52" i="15" s="1"/>
  <c r="I52" i="15" s="1"/>
  <c r="E49" i="40"/>
  <c r="G49" i="40" s="1"/>
  <c r="I49" i="40" s="1"/>
  <c r="E51" i="16"/>
  <c r="G51" i="16" s="1"/>
  <c r="I51" i="16" s="1"/>
  <c r="A86" i="54"/>
  <c r="A97" i="68"/>
  <c r="D97" i="68" s="1"/>
  <c r="A95" i="19"/>
  <c r="E51" i="48"/>
  <c r="G51" i="48" s="1"/>
  <c r="I51" i="48" s="1"/>
  <c r="E50" i="81"/>
  <c r="G50" i="81" s="1"/>
  <c r="I50" i="81" s="1"/>
  <c r="E51" i="79"/>
  <c r="G51" i="79" s="1"/>
  <c r="I51" i="79" s="1"/>
  <c r="E49" i="93"/>
  <c r="G49" i="93" s="1"/>
  <c r="I49" i="93" s="1"/>
  <c r="E49" i="66"/>
  <c r="G49" i="66" s="1"/>
  <c r="I49" i="66" s="1"/>
  <c r="A96" i="91"/>
  <c r="A96" i="26"/>
  <c r="D96" i="26" s="1"/>
  <c r="A86" i="28"/>
  <c r="A91" i="70"/>
  <c r="A93" i="26"/>
  <c r="A85" i="17"/>
  <c r="A97" i="30"/>
  <c r="D97" i="30" s="1"/>
  <c r="A99" i="19"/>
  <c r="D99" i="19" s="1"/>
  <c r="A90" i="70"/>
  <c r="A93" i="38"/>
  <c r="A90" i="79"/>
  <c r="A92" i="14"/>
  <c r="A90" i="83"/>
  <c r="A96" i="30"/>
  <c r="A85" i="58"/>
  <c r="A90" i="14"/>
  <c r="T22" i="13"/>
  <c r="A91" i="16"/>
  <c r="E52" i="83"/>
  <c r="G52" i="83" s="1"/>
  <c r="I52" i="83" s="1"/>
  <c r="E50" i="68"/>
  <c r="G50" i="68" s="1"/>
  <c r="I50" i="68" s="1"/>
  <c r="A91" i="54"/>
  <c r="A93" i="54"/>
  <c r="E52" i="60"/>
  <c r="G52" i="60" s="1"/>
  <c r="I52" i="60" s="1"/>
  <c r="A86" i="89"/>
  <c r="A85" i="93"/>
  <c r="E51" i="42"/>
  <c r="G51" i="42" s="1"/>
  <c r="I51" i="42" s="1"/>
  <c r="E47" i="46"/>
  <c r="G47" i="46" s="1"/>
  <c r="I47" i="46" s="1"/>
  <c r="E49" i="70"/>
  <c r="G49" i="70" s="1"/>
  <c r="I49" i="70" s="1"/>
  <c r="A91" i="46"/>
  <c r="A98" i="83"/>
  <c r="D98" i="83" s="1"/>
  <c r="A90" i="91"/>
  <c r="A89" i="46"/>
  <c r="A95" i="52"/>
  <c r="A99" i="58"/>
  <c r="D99" i="58" s="1"/>
  <c r="A87" i="15"/>
  <c r="A94" i="38"/>
  <c r="A86" i="32"/>
  <c r="E51" i="68"/>
  <c r="G51" i="68" s="1"/>
  <c r="I51" i="68" s="1"/>
  <c r="A87" i="81"/>
  <c r="A97" i="14"/>
  <c r="D97" i="14" s="1"/>
  <c r="A90" i="19"/>
  <c r="A86" i="68"/>
  <c r="A87" i="18"/>
  <c r="A97" i="48"/>
  <c r="D97" i="48" s="1"/>
  <c r="A85" i="89"/>
  <c r="A92" i="26"/>
  <c r="A94" i="15"/>
  <c r="A93" i="15"/>
  <c r="A93" i="93"/>
  <c r="A86" i="52"/>
  <c r="A89" i="85"/>
  <c r="A92" i="16"/>
  <c r="A86" i="91"/>
  <c r="A97" i="38"/>
  <c r="D97" i="38" s="1"/>
  <c r="E51" i="38"/>
  <c r="G51" i="38" s="1"/>
  <c r="I51" i="38" s="1"/>
  <c r="E51" i="34"/>
  <c r="G51" i="34" s="1"/>
  <c r="I51" i="34" s="1"/>
  <c r="A89" i="4"/>
  <c r="A97" i="97"/>
  <c r="D97" i="97" s="1"/>
  <c r="A94" i="19"/>
  <c r="A90" i="17"/>
  <c r="A97" i="79"/>
  <c r="D97" i="79" s="1"/>
  <c r="A98" i="62"/>
  <c r="D98" i="62" s="1"/>
  <c r="A88" i="15"/>
  <c r="A92" i="32"/>
  <c r="D92" i="32" s="1"/>
  <c r="A93" i="79"/>
  <c r="A99" i="17"/>
  <c r="D99" i="17" s="1"/>
  <c r="A96" i="14"/>
  <c r="D96" i="14" s="1"/>
  <c r="A95" i="18"/>
  <c r="A85" i="60"/>
  <c r="A86" i="38"/>
  <c r="A87" i="68"/>
  <c r="A87" i="36"/>
  <c r="E51" i="70"/>
  <c r="G51" i="70" s="1"/>
  <c r="I51" i="70" s="1"/>
  <c r="A85" i="16"/>
  <c r="U19" i="13"/>
  <c r="A89" i="66"/>
  <c r="A97" i="16"/>
  <c r="D97" i="16" s="1"/>
  <c r="E50" i="46"/>
  <c r="G50" i="46" s="1"/>
  <c r="I50" i="46" s="1"/>
  <c r="A99" i="54"/>
  <c r="D99" i="54" s="1"/>
  <c r="A90" i="46"/>
  <c r="A93" i="17"/>
  <c r="A88" i="91"/>
  <c r="A96" i="66"/>
  <c r="A87" i="60"/>
  <c r="U29" i="13"/>
  <c r="E47" i="15"/>
  <c r="G47" i="15" s="1"/>
  <c r="I47" i="15" s="1"/>
  <c r="K515" i="27"/>
  <c r="J535" i="27"/>
  <c r="K527" i="27"/>
  <c r="I33" i="4"/>
  <c r="I33" i="18"/>
  <c r="I33" i="17"/>
  <c r="I41" i="1"/>
  <c r="E81" i="91" s="1"/>
  <c r="I81" i="91" s="1"/>
  <c r="K535" i="31"/>
  <c r="E81" i="26"/>
  <c r="I81" i="26" s="1"/>
  <c r="K531" i="27"/>
  <c r="I36" i="1"/>
  <c r="E81" i="81" s="1"/>
  <c r="I81" i="81" s="1"/>
  <c r="K535" i="41"/>
  <c r="K535" i="24"/>
  <c r="E81" i="17"/>
  <c r="I81" i="17" s="1"/>
  <c r="E81" i="15"/>
  <c r="I81" i="15" s="1"/>
  <c r="K535" i="21"/>
  <c r="K535" i="20"/>
  <c r="E81" i="14"/>
  <c r="I81" i="14" s="1"/>
  <c r="E81" i="4"/>
  <c r="I81" i="4" s="1"/>
  <c r="E81" i="16"/>
  <c r="I81" i="16" s="1"/>
  <c r="I20" i="1"/>
  <c r="E81" i="42" s="1"/>
  <c r="I81" i="42" s="1"/>
  <c r="K535" i="96"/>
  <c r="K535" i="59"/>
  <c r="E81" i="18"/>
  <c r="I81" i="18" s="1"/>
  <c r="I29" i="1"/>
  <c r="E81" i="60" s="1"/>
  <c r="I81" i="60" s="1"/>
  <c r="I31" i="1"/>
  <c r="E81" i="64" s="1"/>
  <c r="I81" i="64" s="1"/>
  <c r="I16" i="1"/>
  <c r="E81" i="34" s="1"/>
  <c r="I81" i="34" s="1"/>
  <c r="I25" i="1"/>
  <c r="E81" i="52" s="1"/>
  <c r="I81" i="52" s="1"/>
  <c r="I37" i="1"/>
  <c r="E81" i="83" s="1"/>
  <c r="I81" i="83" s="1"/>
  <c r="I21" i="1"/>
  <c r="E81" i="44" s="1"/>
  <c r="I81" i="44" s="1"/>
  <c r="I44" i="15"/>
  <c r="AY6" i="13"/>
  <c r="AY5" i="13"/>
  <c r="AW10" i="13"/>
  <c r="AY7" i="13"/>
  <c r="BA24" i="13"/>
  <c r="AW32" i="13"/>
  <c r="BU17" i="13"/>
  <c r="BU24" i="13"/>
  <c r="BO7" i="13"/>
  <c r="BQ16" i="13"/>
  <c r="BA27" i="13"/>
  <c r="BC17" i="13"/>
  <c r="D96" i="79"/>
  <c r="BQ32" i="13"/>
  <c r="BQ6" i="13"/>
  <c r="D89" i="32"/>
  <c r="D87" i="4"/>
  <c r="D96" i="56"/>
  <c r="D85" i="4"/>
  <c r="BK18" i="13"/>
  <c r="D86" i="28"/>
  <c r="D86" i="32"/>
  <c r="AW22" i="13"/>
  <c r="BA13" i="13"/>
  <c r="BS27" i="13"/>
  <c r="AW17" i="13"/>
  <c r="BC22" i="13"/>
  <c r="D92" i="18"/>
  <c r="D88" i="28"/>
  <c r="BQ21" i="13"/>
  <c r="D96" i="97"/>
  <c r="D90" i="4"/>
  <c r="D90" i="26"/>
  <c r="D88" i="18"/>
  <c r="D94" i="44"/>
  <c r="D85" i="89"/>
  <c r="D86" i="26"/>
  <c r="BA25" i="13"/>
  <c r="BS10" i="13"/>
  <c r="BQ15" i="13"/>
  <c r="D89" i="48"/>
  <c r="BM26" i="13"/>
  <c r="D94" i="56"/>
  <c r="D88" i="85"/>
  <c r="AY24" i="13"/>
  <c r="AY19" i="13"/>
  <c r="BM34" i="13"/>
  <c r="BO9" i="13"/>
  <c r="D85" i="95"/>
  <c r="D91" i="95"/>
  <c r="D86" i="93"/>
  <c r="D85" i="18"/>
  <c r="BS5" i="13"/>
  <c r="D91" i="85"/>
  <c r="D91" i="83"/>
  <c r="D93" i="32"/>
  <c r="BM11" i="13"/>
  <c r="D93" i="62"/>
  <c r="BO32" i="13"/>
  <c r="BC16" i="13"/>
  <c r="BC29" i="13"/>
  <c r="BQ19" i="13"/>
  <c r="BA31" i="13"/>
  <c r="D93" i="81"/>
  <c r="BK29" i="13"/>
  <c r="D91" i="79"/>
  <c r="AW14" i="13"/>
  <c r="BQ25" i="13"/>
  <c r="BK8" i="13"/>
  <c r="AW24" i="13"/>
  <c r="D94" i="46"/>
  <c r="D95" i="79"/>
  <c r="D89" i="44"/>
  <c r="BA10" i="13"/>
  <c r="BK6" i="13"/>
  <c r="AY9" i="13"/>
  <c r="BC32" i="13"/>
  <c r="BK14" i="13"/>
  <c r="BS31" i="13"/>
  <c r="BO28" i="13"/>
  <c r="BU26" i="13"/>
  <c r="AW15" i="13"/>
  <c r="BA34" i="13"/>
  <c r="BM18" i="13"/>
  <c r="BO25" i="13"/>
  <c r="D88" i="62"/>
  <c r="D89" i="60"/>
  <c r="BK33" i="13"/>
  <c r="D88" i="4"/>
  <c r="D86" i="46"/>
  <c r="D95" i="32"/>
  <c r="D85" i="58"/>
  <c r="D90" i="83"/>
  <c r="BU25" i="13"/>
  <c r="BU6" i="13"/>
  <c r="BQ26" i="13"/>
  <c r="AY15" i="13"/>
  <c r="BS7" i="13"/>
  <c r="D88" i="66"/>
  <c r="D88" i="68"/>
  <c r="D91" i="48"/>
  <c r="D94" i="87"/>
  <c r="D87" i="54"/>
  <c r="D87" i="28"/>
  <c r="D94" i="36"/>
  <c r="BK24" i="13"/>
  <c r="D87" i="52"/>
  <c r="BA14" i="13"/>
  <c r="D85" i="68"/>
  <c r="D89" i="15"/>
  <c r="D89" i="14"/>
  <c r="D86" i="38"/>
  <c r="AY16" i="13"/>
  <c r="D94" i="85"/>
  <c r="D96" i="85"/>
  <c r="D91" i="93"/>
  <c r="D85" i="54"/>
  <c r="D93" i="40"/>
  <c r="D90" i="54"/>
  <c r="D92" i="19"/>
  <c r="D90" i="18"/>
  <c r="D96" i="42"/>
  <c r="D93" i="28"/>
  <c r="D91" i="56"/>
  <c r="D88" i="97"/>
  <c r="D87" i="87"/>
  <c r="D90" i="15"/>
  <c r="D88" i="34"/>
  <c r="D86" i="58"/>
  <c r="D90" i="56"/>
  <c r="D93" i="38"/>
  <c r="D92" i="26"/>
  <c r="BM33" i="13"/>
  <c r="D94" i="64"/>
  <c r="D85" i="28"/>
  <c r="BS25" i="13"/>
  <c r="D91" i="97"/>
  <c r="D87" i="79"/>
  <c r="BS18" i="13"/>
  <c r="BU27" i="13"/>
  <c r="AW20" i="13"/>
  <c r="BQ5" i="13"/>
  <c r="D87" i="91"/>
  <c r="BU22" i="13"/>
  <c r="D94" i="58"/>
  <c r="D91" i="46"/>
  <c r="D89" i="54"/>
  <c r="BA9" i="13"/>
  <c r="BO23" i="13"/>
  <c r="D93" i="70"/>
  <c r="AW21" i="13"/>
  <c r="BO15" i="13"/>
  <c r="D95" i="48"/>
  <c r="BC18" i="13"/>
  <c r="BO17" i="13"/>
  <c r="BA17" i="13"/>
  <c r="D93" i="64"/>
  <c r="D91" i="60"/>
  <c r="D85" i="56"/>
  <c r="D88" i="56"/>
  <c r="D89" i="89"/>
  <c r="D86" i="60"/>
  <c r="AY27" i="13"/>
  <c r="D93" i="48"/>
  <c r="BS19" i="13"/>
  <c r="BK19" i="13"/>
  <c r="D93" i="14"/>
  <c r="AW19" i="13"/>
  <c r="BU15" i="13"/>
  <c r="D85" i="14"/>
  <c r="BS24" i="13"/>
  <c r="D89" i="34"/>
  <c r="BA19" i="13"/>
  <c r="D94" i="52"/>
  <c r="BO11" i="13"/>
  <c r="D96" i="30"/>
  <c r="BK17" i="13"/>
  <c r="D85" i="36"/>
  <c r="D93" i="26"/>
  <c r="D95" i="42"/>
  <c r="AW34" i="13"/>
  <c r="D90" i="16"/>
  <c r="BA8" i="13"/>
  <c r="BS20" i="13"/>
  <c r="AY28" i="13"/>
  <c r="BS26" i="13"/>
  <c r="D91" i="17"/>
  <c r="D89" i="85"/>
  <c r="BQ10" i="13"/>
  <c r="D94" i="50"/>
  <c r="D96" i="32"/>
  <c r="AY13" i="13"/>
  <c r="BS9" i="13"/>
  <c r="D95" i="56"/>
  <c r="D93" i="83"/>
  <c r="BS32" i="13"/>
  <c r="D96" i="81"/>
  <c r="D94" i="34"/>
  <c r="D90" i="81"/>
  <c r="D95" i="40"/>
  <c r="D93" i="30"/>
  <c r="D85" i="26"/>
  <c r="D93" i="54"/>
  <c r="D88" i="17"/>
  <c r="BM25" i="13"/>
  <c r="D95" i="89"/>
  <c r="D86" i="89"/>
  <c r="D91" i="70"/>
  <c r="D87" i="93"/>
  <c r="D95" i="15"/>
  <c r="D93" i="42"/>
  <c r="D91" i="32"/>
  <c r="D93" i="16"/>
  <c r="AY17" i="13"/>
  <c r="BA7" i="13"/>
  <c r="BC12" i="13"/>
  <c r="BC11" i="13"/>
  <c r="BC5" i="13"/>
  <c r="AW9" i="13"/>
  <c r="AY31" i="13"/>
  <c r="BK31" i="13"/>
  <c r="BM5" i="13"/>
  <c r="BU33" i="13"/>
  <c r="BO16" i="13"/>
  <c r="BO34" i="13"/>
  <c r="D88" i="89"/>
  <c r="AY32" i="13"/>
  <c r="BA23" i="13"/>
  <c r="BM23" i="13"/>
  <c r="D96" i="40"/>
  <c r="BS21" i="13"/>
  <c r="BQ7" i="13"/>
  <c r="D91" i="50"/>
  <c r="BK26" i="13"/>
  <c r="D86" i="34"/>
  <c r="BK22" i="13"/>
  <c r="AW27" i="13"/>
  <c r="BA32" i="13"/>
  <c r="BM22" i="13"/>
  <c r="BO29" i="13"/>
  <c r="BS28" i="13"/>
  <c r="BQ31" i="13"/>
  <c r="D95" i="52"/>
  <c r="D94" i="54"/>
  <c r="BA26" i="13"/>
  <c r="D86" i="56"/>
  <c r="BM28" i="13"/>
  <c r="BQ11" i="13"/>
  <c r="D90" i="38"/>
  <c r="BM15" i="13"/>
  <c r="D96" i="58"/>
  <c r="D95" i="14"/>
  <c r="D89" i="68"/>
  <c r="BQ22" i="13"/>
  <c r="D86" i="91"/>
  <c r="D94" i="66"/>
  <c r="D90" i="85"/>
  <c r="D85" i="62"/>
  <c r="D85" i="85"/>
  <c r="D94" i="28"/>
  <c r="BS11" i="13"/>
  <c r="D90" i="79"/>
  <c r="AY30" i="13"/>
  <c r="BQ8" i="13"/>
  <c r="BU28" i="13"/>
  <c r="D89" i="93"/>
  <c r="AW23" i="13"/>
  <c r="D95" i="60"/>
  <c r="D89" i="42"/>
  <c r="D91" i="38"/>
  <c r="D85" i="34"/>
  <c r="D93" i="52"/>
  <c r="D93" i="97"/>
  <c r="D88" i="19"/>
  <c r="D87" i="62"/>
  <c r="D91" i="30"/>
  <c r="D91" i="54"/>
  <c r="BK13" i="13"/>
  <c r="BS14" i="13"/>
  <c r="BK25" i="13"/>
  <c r="BC25" i="13"/>
  <c r="D87" i="48"/>
  <c r="BS6" i="13"/>
  <c r="D90" i="64"/>
  <c r="BS16" i="13"/>
  <c r="BU18" i="13"/>
  <c r="AW16" i="13"/>
  <c r="D90" i="62"/>
  <c r="D85" i="15"/>
  <c r="D94" i="30"/>
  <c r="AY11" i="13"/>
  <c r="BU30" i="13"/>
  <c r="AW33" i="13"/>
  <c r="BS12" i="13"/>
  <c r="BQ17" i="13"/>
  <c r="BQ28" i="13"/>
  <c r="BQ24" i="13"/>
  <c r="BO26" i="13"/>
  <c r="AW30" i="13"/>
  <c r="BU10" i="13"/>
  <c r="D95" i="91"/>
  <c r="BS22" i="13"/>
  <c r="D89" i="97"/>
  <c r="D86" i="14"/>
  <c r="D90" i="44"/>
  <c r="BQ30" i="13"/>
  <c r="D95" i="4"/>
  <c r="D93" i="46"/>
  <c r="D87" i="15"/>
  <c r="BS34" i="13"/>
  <c r="BC21" i="13"/>
  <c r="BS17" i="13"/>
  <c r="BM9" i="13"/>
  <c r="BU5" i="13"/>
  <c r="BK12" i="13"/>
  <c r="BA30" i="13"/>
  <c r="BC33" i="13"/>
  <c r="D93" i="68"/>
  <c r="D87" i="97"/>
  <c r="BK10" i="13"/>
  <c r="D89" i="36"/>
  <c r="D89" i="83"/>
  <c r="D95" i="36"/>
  <c r="BM27" i="13"/>
  <c r="BM20" i="13"/>
  <c r="D90" i="70"/>
  <c r="D90" i="95"/>
  <c r="BM19" i="13"/>
  <c r="BO18" i="13"/>
  <c r="BM30" i="13"/>
  <c r="D85" i="44"/>
  <c r="D91" i="87"/>
  <c r="D95" i="93"/>
  <c r="D88" i="32"/>
  <c r="D87" i="89"/>
  <c r="D85" i="40"/>
  <c r="D87" i="58"/>
  <c r="D87" i="19"/>
  <c r="D90" i="40"/>
  <c r="D86" i="87"/>
  <c r="D92" i="28"/>
  <c r="D89" i="50"/>
  <c r="D86" i="40"/>
  <c r="D96" i="87"/>
  <c r="D86" i="4"/>
  <c r="D89" i="19"/>
  <c r="D88" i="16"/>
  <c r="D89" i="18"/>
  <c r="D91" i="16"/>
  <c r="D86" i="52"/>
  <c r="BM12" i="13"/>
  <c r="D94" i="18"/>
  <c r="D94" i="81"/>
  <c r="BK27" i="13"/>
  <c r="BM10" i="13"/>
  <c r="D85" i="91"/>
  <c r="D87" i="40"/>
  <c r="BO13" i="13"/>
  <c r="BQ23" i="13"/>
  <c r="D95" i="26"/>
  <c r="BA11" i="13"/>
  <c r="D85" i="48"/>
  <c r="BM29" i="13"/>
  <c r="BO5" i="13"/>
  <c r="D87" i="16"/>
  <c r="D93" i="36"/>
  <c r="BM7" i="13"/>
  <c r="AY33" i="13"/>
  <c r="D90" i="50"/>
  <c r="BO22" i="13"/>
  <c r="AY26" i="13"/>
  <c r="BM24" i="13"/>
  <c r="D86" i="42"/>
  <c r="D85" i="93"/>
  <c r="D87" i="34"/>
  <c r="BQ29" i="13"/>
  <c r="D87" i="17"/>
  <c r="BM16" i="13"/>
  <c r="AY14" i="13"/>
  <c r="D90" i="28"/>
  <c r="D89" i="26"/>
  <c r="D87" i="18"/>
  <c r="BC15" i="13"/>
  <c r="D94" i="42"/>
  <c r="D87" i="85"/>
  <c r="D95" i="70"/>
  <c r="D85" i="97"/>
  <c r="D91" i="42"/>
  <c r="D96" i="48"/>
  <c r="BA20" i="13"/>
  <c r="D91" i="28"/>
  <c r="D90" i="91"/>
  <c r="AY8" i="13"/>
  <c r="BS23" i="13"/>
  <c r="D87" i="83"/>
  <c r="D96" i="91"/>
  <c r="D90" i="32"/>
  <c r="BC31" i="13"/>
  <c r="BO10" i="13"/>
  <c r="D87" i="70"/>
  <c r="BU32" i="13"/>
  <c r="D86" i="18"/>
  <c r="BM17" i="13"/>
  <c r="BC27" i="13"/>
  <c r="BA16" i="13"/>
  <c r="BO20" i="13"/>
  <c r="D85" i="60"/>
  <c r="D86" i="17"/>
  <c r="D95" i="16"/>
  <c r="D89" i="17"/>
  <c r="BA15" i="13"/>
  <c r="AW29" i="13"/>
  <c r="BQ20" i="13"/>
  <c r="D87" i="46"/>
  <c r="D94" i="48"/>
  <c r="D96" i="83"/>
  <c r="D85" i="79"/>
  <c r="D95" i="68"/>
  <c r="BU9" i="13"/>
  <c r="D86" i="50"/>
  <c r="D89" i="62"/>
  <c r="D88" i="81"/>
  <c r="D89" i="58"/>
  <c r="D95" i="95"/>
  <c r="D85" i="32"/>
  <c r="D85" i="16"/>
  <c r="D94" i="95"/>
  <c r="AW18" i="13"/>
  <c r="D95" i="62"/>
  <c r="D95" i="50"/>
  <c r="D85" i="52"/>
  <c r="BU19" i="13"/>
  <c r="BM6" i="13"/>
  <c r="D93" i="15"/>
  <c r="D95" i="19"/>
  <c r="D90" i="34"/>
  <c r="BC9" i="13"/>
  <c r="BC8" i="13"/>
  <c r="AW8" i="13"/>
  <c r="BA5" i="13"/>
  <c r="BC10" i="13"/>
  <c r="AY18" i="13"/>
  <c r="AY23" i="13"/>
  <c r="BK23" i="13"/>
  <c r="BQ27" i="13"/>
  <c r="BO30" i="13"/>
  <c r="I9" i="13"/>
  <c r="BK20" i="13"/>
  <c r="BO31" i="13"/>
  <c r="D94" i="17"/>
  <c r="D89" i="52"/>
  <c r="BK32" i="13"/>
  <c r="D94" i="79"/>
  <c r="D94" i="26"/>
  <c r="D93" i="58"/>
  <c r="D86" i="36"/>
  <c r="D96" i="44"/>
  <c r="D94" i="19"/>
  <c r="BO27" i="13"/>
  <c r="AY25" i="13"/>
  <c r="BC14" i="13"/>
  <c r="BQ34" i="13"/>
  <c r="BM13" i="13"/>
  <c r="AW31" i="13"/>
  <c r="D86" i="95"/>
  <c r="AY29" i="13"/>
  <c r="D94" i="89"/>
  <c r="D90" i="66"/>
  <c r="BQ13" i="13"/>
  <c r="D96" i="89"/>
  <c r="BU16" i="13"/>
  <c r="BM8" i="13"/>
  <c r="BU13" i="13"/>
  <c r="D86" i="54"/>
  <c r="BC34" i="13"/>
  <c r="BC19" i="13"/>
  <c r="BS30" i="13"/>
  <c r="D86" i="97"/>
  <c r="D92" i="17"/>
  <c r="D85" i="19"/>
  <c r="D88" i="93"/>
  <c r="D88" i="15"/>
  <c r="D93" i="93"/>
  <c r="D89" i="4"/>
  <c r="BO6" i="13"/>
  <c r="BK11" i="13"/>
  <c r="BM31" i="13"/>
  <c r="D95" i="34"/>
  <c r="D96" i="50"/>
  <c r="D89" i="64"/>
  <c r="AW25" i="13"/>
  <c r="BU23" i="13"/>
  <c r="D91" i="62"/>
  <c r="D87" i="44"/>
  <c r="BK7" i="13"/>
  <c r="BA22" i="13"/>
  <c r="AY20" i="13"/>
  <c r="BM14" i="13"/>
  <c r="BK16" i="13"/>
  <c r="D96" i="60"/>
  <c r="D89" i="38"/>
  <c r="J7" i="13"/>
  <c r="BO33" i="13"/>
  <c r="BU8" i="13"/>
  <c r="D87" i="32"/>
  <c r="D95" i="81"/>
  <c r="D93" i="79"/>
  <c r="D93" i="34"/>
  <c r="D96" i="46"/>
  <c r="AY34" i="13"/>
  <c r="BU11" i="13"/>
  <c r="BU31" i="13"/>
  <c r="BU20" i="13"/>
  <c r="I10" i="13"/>
  <c r="AY10" i="13"/>
  <c r="BA12" i="13"/>
  <c r="AW26" i="13"/>
  <c r="BC24" i="13"/>
  <c r="BO12" i="13"/>
  <c r="D91" i="58"/>
  <c r="D87" i="64"/>
  <c r="BK30" i="13"/>
  <c r="D96" i="70"/>
  <c r="D89" i="30"/>
  <c r="BO19" i="13"/>
  <c r="D87" i="68"/>
  <c r="BS8" i="13"/>
  <c r="BA33" i="13"/>
  <c r="BA28" i="13"/>
  <c r="BM32" i="13"/>
  <c r="AY12" i="13"/>
  <c r="BK28" i="13"/>
  <c r="D88" i="36"/>
  <c r="D94" i="93"/>
  <c r="D87" i="95"/>
  <c r="BS29" i="13"/>
  <c r="BO14" i="13"/>
  <c r="D96" i="68"/>
  <c r="D96" i="93"/>
  <c r="D91" i="4"/>
  <c r="D85" i="38"/>
  <c r="D94" i="97"/>
  <c r="D88" i="52"/>
  <c r="D95" i="97"/>
  <c r="BS33" i="13"/>
  <c r="AY21" i="13"/>
  <c r="D90" i="68"/>
  <c r="D89" i="87"/>
  <c r="D90" i="52"/>
  <c r="D89" i="40"/>
  <c r="D85" i="70"/>
  <c r="D90" i="97"/>
  <c r="D86" i="79"/>
  <c r="D95" i="38"/>
  <c r="D93" i="85"/>
  <c r="D89" i="95"/>
  <c r="D96" i="38"/>
  <c r="D92" i="4"/>
  <c r="D92" i="15"/>
  <c r="D88" i="26"/>
  <c r="D91" i="34"/>
  <c r="D93" i="91"/>
  <c r="D86" i="15"/>
  <c r="D85" i="17"/>
  <c r="D86" i="68"/>
  <c r="D88" i="91"/>
  <c r="BU21" i="13"/>
  <c r="D85" i="46"/>
  <c r="BK5" i="13"/>
  <c r="D94" i="60"/>
  <c r="D89" i="16"/>
  <c r="BO21" i="13"/>
  <c r="BC26" i="13"/>
  <c r="D89" i="91"/>
  <c r="BK15" i="13"/>
  <c r="BA21" i="13"/>
  <c r="BK21" i="13"/>
  <c r="D95" i="28"/>
  <c r="D91" i="19"/>
  <c r="BA18" i="13"/>
  <c r="D96" i="95"/>
  <c r="BK34" i="13"/>
  <c r="D85" i="50"/>
  <c r="D93" i="60"/>
  <c r="D87" i="26"/>
  <c r="D96" i="66"/>
  <c r="BS15" i="13"/>
  <c r="D95" i="17"/>
  <c r="D91" i="66"/>
  <c r="D86" i="48"/>
  <c r="BC30" i="13"/>
  <c r="D93" i="18"/>
  <c r="D96" i="64"/>
  <c r="J6" i="13"/>
  <c r="BA29" i="13"/>
  <c r="I5" i="13"/>
  <c r="BC13" i="13"/>
  <c r="BA6" i="13"/>
  <c r="AW13" i="13"/>
  <c r="AW12" i="13"/>
  <c r="AW11" i="13"/>
  <c r="BQ12" i="13"/>
  <c r="BC28" i="13"/>
  <c r="BU7" i="13"/>
  <c r="D90" i="19"/>
  <c r="D87" i="30"/>
  <c r="D86" i="44"/>
  <c r="BQ9" i="13"/>
  <c r="BK9" i="13"/>
  <c r="BQ14" i="13"/>
  <c r="D85" i="64"/>
  <c r="D91" i="15"/>
  <c r="D93" i="44"/>
  <c r="D95" i="83"/>
  <c r="BO8" i="13"/>
  <c r="H12" i="1"/>
  <c r="D90" i="93"/>
  <c r="BQ33" i="13"/>
  <c r="BQ18" i="13"/>
  <c r="BC23" i="13"/>
  <c r="D91" i="44"/>
  <c r="D91" i="89"/>
  <c r="D86" i="62"/>
  <c r="AY22" i="13"/>
  <c r="D87" i="50"/>
  <c r="D94" i="15"/>
  <c r="D91" i="81"/>
  <c r="D91" i="64"/>
  <c r="D95" i="30"/>
  <c r="BU14" i="13"/>
  <c r="BC20" i="13"/>
  <c r="D89" i="70"/>
  <c r="D85" i="66"/>
  <c r="D86" i="30"/>
  <c r="D90" i="89"/>
  <c r="D93" i="56"/>
  <c r="D88" i="48"/>
  <c r="D89" i="81"/>
  <c r="BU34" i="13"/>
  <c r="D96" i="62"/>
  <c r="D93" i="19"/>
  <c r="BO24" i="13"/>
  <c r="D93" i="17"/>
  <c r="D90" i="58"/>
  <c r="D90" i="48"/>
  <c r="D86" i="85"/>
  <c r="D88" i="30"/>
  <c r="D91" i="52"/>
  <c r="D93" i="89"/>
  <c r="D94" i="62"/>
  <c r="D91" i="36"/>
  <c r="D95" i="66"/>
  <c r="D95" i="46"/>
  <c r="AW28" i="13"/>
  <c r="BU29" i="13"/>
  <c r="BS13" i="13"/>
  <c r="D87" i="81"/>
  <c r="D95" i="87"/>
  <c r="D94" i="40"/>
  <c r="BU12" i="13"/>
  <c r="BM21" i="13"/>
  <c r="D90" i="42"/>
  <c r="D88" i="14"/>
  <c r="D88" i="44"/>
  <c r="D88" i="79"/>
  <c r="D90" i="30"/>
  <c r="D85" i="87"/>
  <c r="D86" i="19"/>
  <c r="D91" i="26"/>
  <c r="D87" i="66"/>
  <c r="D91" i="18"/>
  <c r="D94" i="70"/>
  <c r="D88" i="42"/>
  <c r="D88" i="40"/>
  <c r="D92" i="14"/>
  <c r="D92" i="16"/>
  <c r="D87" i="36"/>
  <c r="D87" i="60"/>
  <c r="D94" i="14"/>
  <c r="D94" i="68"/>
  <c r="D93" i="66"/>
  <c r="D91" i="40"/>
  <c r="D89" i="79"/>
  <c r="D88" i="60"/>
  <c r="D94" i="32"/>
  <c r="D87" i="38"/>
  <c r="D89" i="28"/>
  <c r="D94" i="4"/>
  <c r="D94" i="16"/>
  <c r="D88" i="64"/>
  <c r="D90" i="87"/>
  <c r="D90" i="14"/>
  <c r="D94" i="38"/>
  <c r="D95" i="18"/>
  <c r="D89" i="66"/>
  <c r="D88" i="54"/>
  <c r="D95" i="44"/>
  <c r="D95" i="64"/>
  <c r="D87" i="14"/>
  <c r="D90" i="36"/>
  <c r="D86" i="70"/>
  <c r="D86" i="66"/>
  <c r="D95" i="85"/>
  <c r="D88" i="95"/>
  <c r="D94" i="83"/>
  <c r="D89" i="56"/>
  <c r="D88" i="87"/>
  <c r="D96" i="52"/>
  <c r="D95" i="58"/>
  <c r="D88" i="46"/>
  <c r="D87" i="56"/>
  <c r="D90" i="60"/>
  <c r="D95" i="54"/>
  <c r="D91" i="68"/>
  <c r="D85" i="83"/>
  <c r="D85" i="42"/>
  <c r="D88" i="58"/>
  <c r="D86" i="64"/>
  <c r="D93" i="4"/>
  <c r="D96" i="34"/>
  <c r="D93" i="95"/>
  <c r="D96" i="36"/>
  <c r="D85" i="30"/>
  <c r="D96" i="54"/>
  <c r="D85" i="81"/>
  <c r="D93" i="87"/>
  <c r="D88" i="83"/>
  <c r="D88" i="50"/>
  <c r="D91" i="14"/>
  <c r="D88" i="70"/>
  <c r="D94" i="91"/>
  <c r="D93" i="50"/>
  <c r="D87" i="42"/>
  <c r="D86" i="16"/>
  <c r="D91" i="91"/>
  <c r="D86" i="83"/>
  <c r="D86" i="81"/>
  <c r="D88" i="38"/>
  <c r="D89" i="46"/>
  <c r="D90" i="17"/>
  <c r="D90" i="46"/>
  <c r="I44" i="52" l="1"/>
  <c r="I44" i="4"/>
  <c r="I44" i="28"/>
  <c r="I44" i="48"/>
  <c r="I44" i="54"/>
  <c r="I44" i="17"/>
  <c r="I44" i="18"/>
  <c r="I44" i="87"/>
  <c r="I44" i="32"/>
  <c r="I57" i="46"/>
  <c r="I57" i="44"/>
  <c r="I57" i="89"/>
  <c r="I44" i="40"/>
  <c r="I44" i="60"/>
  <c r="I44" i="83"/>
  <c r="I57" i="85"/>
  <c r="I57" i="18"/>
  <c r="I57" i="83"/>
  <c r="I57" i="14"/>
  <c r="I76" i="14" s="1"/>
  <c r="I44" i="91"/>
  <c r="I44" i="89"/>
  <c r="I44" i="42"/>
  <c r="I44" i="70"/>
  <c r="I44" i="26"/>
  <c r="I44" i="36"/>
  <c r="I44" i="62"/>
  <c r="I44" i="50"/>
  <c r="I44" i="44"/>
  <c r="I44" i="16"/>
  <c r="I44" i="19"/>
  <c r="I57" i="60"/>
  <c r="I57" i="58"/>
  <c r="I57" i="87"/>
  <c r="I57" i="19"/>
  <c r="I57" i="52"/>
  <c r="I57" i="95"/>
  <c r="I57" i="30"/>
  <c r="I57" i="4"/>
  <c r="I76" i="4" s="1"/>
  <c r="I57" i="36"/>
  <c r="I44" i="58"/>
  <c r="I76" i="58" s="1"/>
  <c r="I44" i="97"/>
  <c r="I44" i="56"/>
  <c r="I44" i="85"/>
  <c r="I44" i="95"/>
  <c r="I57" i="64"/>
  <c r="I44" i="93"/>
  <c r="I44" i="30"/>
  <c r="I44" i="81"/>
  <c r="I44" i="66"/>
  <c r="I44" i="79"/>
  <c r="I44" i="46"/>
  <c r="I44" i="38"/>
  <c r="I44" i="34"/>
  <c r="I57" i="26"/>
  <c r="I44" i="68"/>
  <c r="I44" i="64"/>
  <c r="I57" i="81"/>
  <c r="I57" i="40"/>
  <c r="I57" i="97"/>
  <c r="I57" i="48"/>
  <c r="I57" i="15"/>
  <c r="I76" i="15" s="1"/>
  <c r="I57" i="42"/>
  <c r="I57" i="50"/>
  <c r="I76" i="50" s="1"/>
  <c r="I76" i="95"/>
  <c r="I57" i="91"/>
  <c r="I57" i="79"/>
  <c r="I76" i="79" s="1"/>
  <c r="I57" i="93"/>
  <c r="I57" i="34"/>
  <c r="D100" i="89"/>
  <c r="D19" i="89" s="1"/>
  <c r="I19" i="89" s="1"/>
  <c r="D100" i="79"/>
  <c r="D19" i="79" s="1"/>
  <c r="I19" i="79" s="1"/>
  <c r="D100" i="34"/>
  <c r="G19" i="34" s="1"/>
  <c r="D100" i="52"/>
  <c r="D19" i="52" s="1"/>
  <c r="D100" i="18"/>
  <c r="D19" i="18" s="1"/>
  <c r="D100" i="15"/>
  <c r="D19" i="15" s="1"/>
  <c r="D100" i="50"/>
  <c r="D19" i="50" s="1"/>
  <c r="D100" i="97"/>
  <c r="D19" i="97" s="1"/>
  <c r="I19" i="97" s="1"/>
  <c r="D100" i="91"/>
  <c r="G19" i="91" s="1"/>
  <c r="D100" i="95"/>
  <c r="G19" i="95" s="1"/>
  <c r="D100" i="87"/>
  <c r="D19" i="87" s="1"/>
  <c r="I19" i="87" s="1"/>
  <c r="D100" i="64"/>
  <c r="G19" i="64" s="1"/>
  <c r="D100" i="81"/>
  <c r="D19" i="81" s="1"/>
  <c r="I19" i="81" s="1"/>
  <c r="D100" i="30"/>
  <c r="D19" i="30" s="1"/>
  <c r="D100" i="42"/>
  <c r="D19" i="42" s="1"/>
  <c r="D100" i="83"/>
  <c r="D19" i="83" s="1"/>
  <c r="I19" i="83" s="1"/>
  <c r="D100" i="93"/>
  <c r="G19" i="93" s="1"/>
  <c r="D100" i="58"/>
  <c r="G19" i="58" s="1"/>
  <c r="D100" i="28"/>
  <c r="D19" i="28" s="1"/>
  <c r="D100" i="14"/>
  <c r="D19" i="14" s="1"/>
  <c r="D100" i="56"/>
  <c r="G19" i="56" s="1"/>
  <c r="D100" i="46"/>
  <c r="D19" i="46" s="1"/>
  <c r="D100" i="48"/>
  <c r="D19" i="48" s="1"/>
  <c r="D100" i="4"/>
  <c r="D19" i="4" s="1"/>
  <c r="D100" i="19"/>
  <c r="G19" i="19" s="1"/>
  <c r="D100" i="66"/>
  <c r="D19" i="66" s="1"/>
  <c r="D100" i="85"/>
  <c r="D19" i="85" s="1"/>
  <c r="I19" i="85" s="1"/>
  <c r="D100" i="36"/>
  <c r="G19" i="36" s="1"/>
  <c r="D100" i="62"/>
  <c r="D19" i="62" s="1"/>
  <c r="D100" i="60"/>
  <c r="D19" i="60" s="1"/>
  <c r="D100" i="16"/>
  <c r="D19" i="16" s="1"/>
  <c r="D100" i="17"/>
  <c r="G19" i="17" s="1"/>
  <c r="D100" i="32"/>
  <c r="D19" i="32" s="1"/>
  <c r="D100" i="26"/>
  <c r="D19" i="26" s="1"/>
  <c r="D100" i="40"/>
  <c r="G19" i="40" s="1"/>
  <c r="D100" i="68"/>
  <c r="D19" i="68" s="1"/>
  <c r="D100" i="70"/>
  <c r="D19" i="70" s="1"/>
  <c r="D100" i="54"/>
  <c r="G19" i="54" s="1"/>
  <c r="D100" i="38"/>
  <c r="D19" i="38" s="1"/>
  <c r="D100" i="44"/>
  <c r="G19" i="44" s="1"/>
  <c r="I57" i="38"/>
  <c r="I57" i="68"/>
  <c r="I57" i="70"/>
  <c r="I57" i="28"/>
  <c r="I57" i="56"/>
  <c r="I57" i="54"/>
  <c r="I57" i="62"/>
  <c r="I76" i="62" s="1"/>
  <c r="I57" i="66"/>
  <c r="I57" i="16"/>
  <c r="I76" i="16" s="1"/>
  <c r="I57" i="32"/>
  <c r="I57" i="17"/>
  <c r="G19" i="4"/>
  <c r="K535" i="27"/>
  <c r="I46" i="13"/>
  <c r="J13" i="13"/>
  <c r="J10" i="13"/>
  <c r="K21" i="13"/>
  <c r="J37" i="13"/>
  <c r="J21" i="13"/>
  <c r="J8" i="13"/>
  <c r="J11" i="13"/>
  <c r="K29" i="13"/>
  <c r="J14" i="13"/>
  <c r="K43" i="13"/>
  <c r="J18" i="13"/>
  <c r="J44" i="13"/>
  <c r="K11" i="13"/>
  <c r="J35" i="13"/>
  <c r="K16" i="13"/>
  <c r="CF16" i="13"/>
  <c r="CE6" i="13"/>
  <c r="CE8" i="13"/>
  <c r="K7" i="13"/>
  <c r="CF17" i="13"/>
  <c r="CE5" i="13"/>
  <c r="CG5" i="13"/>
  <c r="K20" i="13"/>
  <c r="Q5" i="13"/>
  <c r="CF27" i="13"/>
  <c r="Q35" i="13"/>
  <c r="Q24" i="13"/>
  <c r="CE30" i="13"/>
  <c r="K34" i="13"/>
  <c r="K42" i="13"/>
  <c r="CG13" i="13"/>
  <c r="CG33" i="13"/>
  <c r="J5" i="13"/>
  <c r="J29" i="13"/>
  <c r="J30" i="13"/>
  <c r="K28" i="13"/>
  <c r="J16" i="13"/>
  <c r="CG29" i="13"/>
  <c r="CE7" i="13"/>
  <c r="K18" i="13"/>
  <c r="CF5" i="13"/>
  <c r="CG30" i="13"/>
  <c r="CF26" i="13"/>
  <c r="CG20" i="13"/>
  <c r="J23" i="13"/>
  <c r="J39" i="13"/>
  <c r="K40" i="13"/>
  <c r="K38" i="13"/>
  <c r="K10" i="13"/>
  <c r="K37" i="13"/>
  <c r="K6" i="13"/>
  <c r="K25" i="13"/>
  <c r="J22" i="13"/>
  <c r="J28" i="13"/>
  <c r="J31" i="13"/>
  <c r="K31" i="13"/>
  <c r="K5" i="13"/>
  <c r="K12" i="13"/>
  <c r="CG15" i="13"/>
  <c r="CG23" i="13"/>
  <c r="CG6" i="13"/>
  <c r="Q6" i="13"/>
  <c r="K41" i="13"/>
  <c r="CF28" i="13"/>
  <c r="CG25" i="13"/>
  <c r="K13" i="13"/>
  <c r="CF11" i="13"/>
  <c r="CG22" i="13"/>
  <c r="CG14" i="13"/>
  <c r="CG32" i="13"/>
  <c r="K26" i="13"/>
  <c r="K35" i="13"/>
  <c r="K30" i="13"/>
  <c r="K32" i="13"/>
  <c r="Q28" i="13"/>
  <c r="J9" i="13"/>
  <c r="J12" i="13"/>
  <c r="J24" i="13"/>
  <c r="J36" i="13"/>
  <c r="J42" i="13"/>
  <c r="CG8" i="13"/>
  <c r="K44" i="13"/>
  <c r="CE24" i="13"/>
  <c r="K23" i="13"/>
  <c r="J25" i="13"/>
  <c r="J26" i="13"/>
  <c r="J15" i="13"/>
  <c r="J19" i="13"/>
  <c r="J41" i="13"/>
  <c r="J40" i="13"/>
  <c r="J20" i="13"/>
  <c r="J34" i="13"/>
  <c r="K17" i="13"/>
  <c r="J33" i="13"/>
  <c r="J43" i="13"/>
  <c r="K39" i="13"/>
  <c r="J32" i="13"/>
  <c r="J27" i="13"/>
  <c r="K36" i="13"/>
  <c r="CG7" i="13"/>
  <c r="K15" i="13"/>
  <c r="CF21" i="13"/>
  <c r="Q30" i="13"/>
  <c r="CG10" i="13"/>
  <c r="CG12" i="13"/>
  <c r="CF19" i="13"/>
  <c r="CG24" i="13"/>
  <c r="K27" i="13"/>
  <c r="CG34" i="13"/>
  <c r="K24" i="13"/>
  <c r="CE28" i="13"/>
  <c r="CF31" i="13"/>
  <c r="CG18" i="13"/>
  <c r="Q8" i="13"/>
  <c r="Q7" i="13"/>
  <c r="K22" i="13"/>
  <c r="J17" i="13"/>
  <c r="J38" i="13"/>
  <c r="K14" i="13"/>
  <c r="Q43" i="13"/>
  <c r="K19" i="13"/>
  <c r="K8" i="13"/>
  <c r="CF9" i="13"/>
  <c r="K9" i="13"/>
  <c r="K33" i="13"/>
  <c r="I76" i="52" l="1"/>
  <c r="I76" i="85"/>
  <c r="G19" i="52"/>
  <c r="I76" i="28"/>
  <c r="I76" i="44"/>
  <c r="G19" i="14"/>
  <c r="G19" i="83"/>
  <c r="I76" i="38"/>
  <c r="I76" i="91"/>
  <c r="I76" i="30"/>
  <c r="I76" i="87"/>
  <c r="D19" i="34"/>
  <c r="D19" i="17"/>
  <c r="I76" i="26"/>
  <c r="I76" i="40"/>
  <c r="I76" i="81"/>
  <c r="I76" i="89"/>
  <c r="I76" i="18"/>
  <c r="G19" i="89"/>
  <c r="I76" i="54"/>
  <c r="I76" i="19"/>
  <c r="I76" i="42"/>
  <c r="I76" i="60"/>
  <c r="I76" i="46"/>
  <c r="I76" i="66"/>
  <c r="G19" i="18"/>
  <c r="G19" i="30"/>
  <c r="G19" i="79"/>
  <c r="D19" i="36"/>
  <c r="I19" i="36" s="1"/>
  <c r="G19" i="46"/>
  <c r="I76" i="17"/>
  <c r="I76" i="64"/>
  <c r="G19" i="26"/>
  <c r="I76" i="56"/>
  <c r="D19" i="56"/>
  <c r="I19" i="56" s="1"/>
  <c r="G19" i="70"/>
  <c r="G19" i="60"/>
  <c r="G19" i="32"/>
  <c r="I76" i="32"/>
  <c r="I76" i="36"/>
  <c r="G19" i="81"/>
  <c r="D19" i="91"/>
  <c r="I19" i="91" s="1"/>
  <c r="D19" i="19"/>
  <c r="I19" i="19" s="1"/>
  <c r="D19" i="93"/>
  <c r="I19" i="93" s="1"/>
  <c r="I76" i="34"/>
  <c r="I76" i="83"/>
  <c r="I76" i="70"/>
  <c r="I76" i="68"/>
  <c r="G19" i="42"/>
  <c r="G19" i="62"/>
  <c r="J46" i="13"/>
  <c r="D19" i="54"/>
  <c r="I19" i="54" s="1"/>
  <c r="G19" i="15"/>
  <c r="G19" i="97"/>
  <c r="I76" i="48"/>
  <c r="G19" i="50"/>
  <c r="G19" i="87"/>
  <c r="G19" i="68"/>
  <c r="I76" i="97"/>
  <c r="D19" i="44"/>
  <c r="I19" i="44" s="1"/>
  <c r="D19" i="95"/>
  <c r="I19" i="95" s="1"/>
  <c r="D19" i="64"/>
  <c r="I19" i="64" s="1"/>
  <c r="G19" i="28"/>
  <c r="G19" i="66"/>
  <c r="D19" i="58"/>
  <c r="I19" i="58" s="1"/>
  <c r="G19" i="38"/>
  <c r="G19" i="85"/>
  <c r="G19" i="16"/>
  <c r="I76" i="93"/>
  <c r="D19" i="40"/>
  <c r="G19" i="48"/>
  <c r="K46" i="13"/>
  <c r="I19" i="68"/>
  <c r="I19" i="4"/>
  <c r="I19" i="14"/>
  <c r="I19" i="48"/>
  <c r="I19" i="28"/>
  <c r="I19" i="26"/>
  <c r="I19" i="60"/>
  <c r="I19" i="66"/>
  <c r="I19" i="46"/>
  <c r="I19" i="15"/>
  <c r="I19" i="32"/>
  <c r="I19" i="62"/>
  <c r="I19" i="18"/>
  <c r="DL28" i="13"/>
  <c r="I19" i="42"/>
  <c r="I19" i="30"/>
  <c r="I19" i="50"/>
  <c r="I19" i="52"/>
  <c r="I19" i="38"/>
  <c r="I19" i="16"/>
  <c r="I19" i="70"/>
  <c r="DL5" i="13"/>
  <c r="CE25" i="13"/>
  <c r="Q25" i="13"/>
  <c r="Q13" i="13"/>
  <c r="CE14" i="13"/>
  <c r="Q18" i="13"/>
  <c r="CG16" i="13"/>
  <c r="Q36" i="13"/>
  <c r="CE29" i="13"/>
  <c r="CE22" i="13"/>
  <c r="CE32" i="13"/>
  <c r="CF10" i="13"/>
  <c r="CE31" i="13"/>
  <c r="CF22" i="13"/>
  <c r="CF34" i="13"/>
  <c r="CE16" i="13"/>
  <c r="Q15" i="13"/>
  <c r="CE34" i="13"/>
  <c r="CF30" i="13"/>
  <c r="CG31" i="13"/>
  <c r="Z24" i="13"/>
  <c r="Z29" i="13"/>
  <c r="Z27" i="13"/>
  <c r="Z11" i="13"/>
  <c r="CE23" i="13"/>
  <c r="CF23" i="13"/>
  <c r="Z22" i="13"/>
  <c r="CF24" i="13"/>
  <c r="Z26" i="13"/>
  <c r="Z6" i="13"/>
  <c r="CE21" i="13"/>
  <c r="Q14" i="13"/>
  <c r="CE18" i="13"/>
  <c r="CG9" i="13"/>
  <c r="Q40" i="13"/>
  <c r="Q22" i="13"/>
  <c r="Q32" i="13"/>
  <c r="CF14" i="13"/>
  <c r="Q31" i="13"/>
  <c r="CE17" i="13"/>
  <c r="Q16" i="13"/>
  <c r="CG11" i="13"/>
  <c r="CF7" i="13"/>
  <c r="CG19" i="13"/>
  <c r="Z13" i="13"/>
  <c r="Z14" i="13"/>
  <c r="Z33" i="13"/>
  <c r="Q23" i="13"/>
  <c r="Z28" i="13"/>
  <c r="CF18" i="13"/>
  <c r="CF6" i="13"/>
  <c r="Q39" i="13"/>
  <c r="CE26" i="13"/>
  <c r="Q20" i="13"/>
  <c r="CG27" i="13"/>
  <c r="CE15" i="13"/>
  <c r="CF33" i="13"/>
  <c r="Z12" i="13"/>
  <c r="Q42" i="13"/>
  <c r="Z8" i="13"/>
  <c r="Z10" i="13"/>
  <c r="Q38" i="13"/>
  <c r="Q29" i="13"/>
  <c r="Q27" i="13"/>
  <c r="Q33" i="13"/>
  <c r="Z18" i="13"/>
  <c r="Z32" i="13"/>
  <c r="CF32" i="13"/>
  <c r="Q19" i="13"/>
  <c r="CE9" i="13"/>
  <c r="CF20" i="13"/>
  <c r="Z20" i="13"/>
  <c r="CF25" i="13"/>
  <c r="Q21" i="13"/>
  <c r="Q12" i="13"/>
  <c r="Q41" i="13"/>
  <c r="CE19" i="13"/>
  <c r="Q10" i="13"/>
  <c r="Q26" i="13"/>
  <c r="CE11" i="13"/>
  <c r="CE20" i="13"/>
  <c r="Q9" i="13"/>
  <c r="CG17" i="13"/>
  <c r="CE27" i="13"/>
  <c r="Q17" i="13"/>
  <c r="CF15" i="13"/>
  <c r="Q37" i="13"/>
  <c r="CE33" i="13"/>
  <c r="CG26" i="13"/>
  <c r="Z23" i="13"/>
  <c r="Z34" i="13"/>
  <c r="CG21" i="13"/>
  <c r="CG28" i="13"/>
  <c r="Z5" i="13"/>
  <c r="Q44" i="13"/>
  <c r="Z17" i="13"/>
  <c r="Z7" i="13"/>
  <c r="Z30" i="13"/>
  <c r="Z31" i="13"/>
  <c r="CE13" i="13"/>
  <c r="CE12" i="13"/>
  <c r="CE10" i="13"/>
  <c r="Q11" i="13"/>
  <c r="CF12" i="13"/>
  <c r="CF29" i="13"/>
  <c r="Q34" i="13"/>
  <c r="Z25" i="13"/>
  <c r="CF8" i="13"/>
  <c r="CF13" i="13"/>
  <c r="Z15" i="13"/>
  <c r="Z21" i="13"/>
  <c r="DL25" i="13" l="1"/>
  <c r="Q46" i="13"/>
  <c r="Q47" i="13"/>
  <c r="DL21" i="13"/>
  <c r="DL6" i="13"/>
  <c r="I19" i="17"/>
  <c r="I19" i="34"/>
  <c r="DL19" i="13"/>
  <c r="DL10" i="13"/>
  <c r="DL11" i="13"/>
  <c r="DL26" i="13"/>
  <c r="DL27" i="13"/>
  <c r="DL22" i="13"/>
  <c r="DL12" i="13"/>
  <c r="DL31" i="13"/>
  <c r="DL9" i="13"/>
  <c r="DL14" i="13"/>
  <c r="DL15" i="13"/>
  <c r="DL16" i="13"/>
  <c r="DL29" i="13"/>
  <c r="DL17" i="13"/>
  <c r="DL34" i="13"/>
  <c r="DL20" i="13"/>
  <c r="DL30" i="13"/>
  <c r="DL7" i="13"/>
  <c r="DL32" i="13"/>
  <c r="DL24" i="13"/>
  <c r="DL13" i="13"/>
  <c r="DL33" i="13"/>
  <c r="DL8" i="13"/>
  <c r="DL23" i="13"/>
  <c r="DL18" i="13"/>
  <c r="I19" i="40"/>
  <c r="Z9" i="13"/>
  <c r="Z19" i="13"/>
  <c r="Z1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van Dijk</author>
  </authors>
  <commentList>
    <comment ref="AH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Zie eind blad. Doorlussen m² dieptereiniging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 Burgler</author>
  </authors>
  <commentList>
    <comment ref="E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9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9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9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0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0" authorId="0" shapeId="0" xr:uid="{00000000-0006-0000-0200-00000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 xr:uid="{00000000-0006-0000-0200-00000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0" authorId="0" shapeId="0" xr:uid="{00000000-0006-0000-0200-00000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00000000-0006-0000-0200-00000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1" authorId="0" shapeId="0" xr:uid="{00000000-0006-0000-0200-00000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 xr:uid="{00000000-0006-0000-0200-00000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1" authorId="0" shapeId="0" xr:uid="{00000000-0006-0000-0200-00001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" authorId="0" shapeId="0" xr:uid="{00000000-0006-0000-0200-00001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1" authorId="0" shapeId="0" xr:uid="{00000000-0006-0000-0200-00001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 xr:uid="{00000000-0006-0000-0200-00001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2" authorId="0" shapeId="0" xr:uid="{00000000-0006-0000-0200-00001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00000000-0006-0000-0200-00001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2" authorId="0" shapeId="0" xr:uid="{00000000-0006-0000-0200-00001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00000000-0006-0000-0200-00001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2" authorId="0" shapeId="0" xr:uid="{00000000-0006-0000-0200-00001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 xr:uid="{00000000-0006-0000-0200-00001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4" authorId="0" shapeId="0" xr:uid="{00000000-0006-0000-0200-00001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00000000-0006-0000-0200-00001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4" authorId="0" shapeId="0" xr:uid="{00000000-0006-0000-0200-00001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 xr:uid="{00000000-0006-0000-0200-00001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4" authorId="0" shapeId="0" xr:uid="{00000000-0006-0000-0200-00001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200-00001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5" authorId="0" shapeId="0" xr:uid="{00000000-0006-0000-0200-00002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 xr:uid="{00000000-0006-0000-0200-00002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5" authorId="0" shapeId="0" xr:uid="{00000000-0006-0000-0200-00002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00000000-0006-0000-0200-00002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5" authorId="0" shapeId="0" xr:uid="{00000000-0006-0000-0200-00002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200-00002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7" authorId="0" shapeId="0" xr:uid="{00000000-0006-0000-0200-00002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 xr:uid="{00000000-0006-0000-0200-00002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7" authorId="0" shapeId="0" xr:uid="{00000000-0006-0000-0200-00002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 xr:uid="{00000000-0006-0000-0200-00002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7" authorId="0" shapeId="0" xr:uid="{00000000-0006-0000-0200-00002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" authorId="0" shapeId="0" xr:uid="{00000000-0006-0000-0200-00002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8" authorId="0" shapeId="0" xr:uid="{00000000-0006-0000-0200-00002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" authorId="0" shapeId="0" xr:uid="{00000000-0006-0000-0200-00002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8" authorId="0" shapeId="0" xr:uid="{00000000-0006-0000-0200-00002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" authorId="0" shapeId="0" xr:uid="{00000000-0006-0000-0200-00002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8" authorId="0" shapeId="0" xr:uid="{00000000-0006-0000-0200-00003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 xr:uid="{00000000-0006-0000-0200-00003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9" authorId="0" shapeId="0" xr:uid="{00000000-0006-0000-0200-00003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 xr:uid="{00000000-0006-0000-0200-00003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9" authorId="0" shapeId="0" xr:uid="{00000000-0006-0000-0200-00003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 xr:uid="{00000000-0006-0000-0200-00003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9" authorId="0" shapeId="0" xr:uid="{00000000-0006-0000-0200-00003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 shapeId="0" xr:uid="{00000000-0006-0000-0200-00003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1" authorId="0" shapeId="0" xr:uid="{00000000-0006-0000-0200-00003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 xr:uid="{00000000-0006-0000-0200-00003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1" authorId="0" shapeId="0" xr:uid="{00000000-0006-0000-0200-00003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 xr:uid="{00000000-0006-0000-0200-00003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1" authorId="0" shapeId="0" xr:uid="{00000000-0006-0000-0200-00003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 xr:uid="{00000000-0006-0000-0200-00003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2" authorId="0" shapeId="0" xr:uid="{00000000-0006-0000-0200-00003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2" authorId="0" shapeId="0" xr:uid="{00000000-0006-0000-0200-00003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2" authorId="0" shapeId="0" xr:uid="{00000000-0006-0000-0200-00004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 xr:uid="{00000000-0006-0000-0200-00004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2" authorId="0" shapeId="0" xr:uid="{00000000-0006-0000-0200-00004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3" authorId="0" shapeId="0" xr:uid="{00000000-0006-0000-0200-00004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3" authorId="0" shapeId="0" xr:uid="{00000000-0006-0000-0200-00004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 xr:uid="{00000000-0006-0000-0200-00004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3" authorId="0" shapeId="0" xr:uid="{00000000-0006-0000-0200-00004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3" authorId="0" shapeId="0" xr:uid="{00000000-0006-0000-0200-00004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3" authorId="0" shapeId="0" xr:uid="{00000000-0006-0000-0200-00004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 shapeId="0" xr:uid="{00000000-0006-0000-0200-00004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4" authorId="0" shapeId="0" xr:uid="{00000000-0006-0000-0200-00004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00000000-0006-0000-0200-00004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4" authorId="0" shapeId="0" xr:uid="{00000000-0006-0000-0200-00004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 xr:uid="{00000000-0006-0000-0200-00004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4" authorId="0" shapeId="0" xr:uid="{00000000-0006-0000-0200-00004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5" authorId="0" shapeId="0" xr:uid="{00000000-0006-0000-0200-00004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5" authorId="0" shapeId="0" xr:uid="{00000000-0006-0000-0200-00005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 xr:uid="{00000000-0006-0000-0200-00005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5" authorId="0" shapeId="0" xr:uid="{00000000-0006-0000-0200-00005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 xr:uid="{00000000-0006-0000-0200-00005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5" authorId="0" shapeId="0" xr:uid="{00000000-0006-0000-0200-00005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0" shapeId="0" xr:uid="{00000000-0006-0000-0200-00005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6" authorId="0" shapeId="0" xr:uid="{00000000-0006-0000-0200-00005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6" authorId="0" shapeId="0" xr:uid="{00000000-0006-0000-0200-00005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6" authorId="0" shapeId="0" xr:uid="{00000000-0006-0000-0200-00005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 xr:uid="{00000000-0006-0000-0200-00005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6" authorId="0" shapeId="0" xr:uid="{00000000-0006-0000-0200-00005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 shapeId="0" xr:uid="{00000000-0006-0000-0200-00005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8" authorId="0" shapeId="0" xr:uid="{00000000-0006-0000-0200-00005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 shapeId="0" xr:uid="{00000000-0006-0000-0200-00005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8" authorId="0" shapeId="0" xr:uid="{00000000-0006-0000-0200-00005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 xr:uid="{00000000-0006-0000-0200-00005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8" authorId="0" shapeId="0" xr:uid="{00000000-0006-0000-0200-00006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9" authorId="0" shapeId="0" xr:uid="{00000000-0006-0000-0200-00006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9" authorId="0" shapeId="0" xr:uid="{00000000-0006-0000-0200-00006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0" shapeId="0" xr:uid="{00000000-0006-0000-0200-00006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9" authorId="0" shapeId="0" xr:uid="{00000000-0006-0000-0200-00006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9" authorId="0" shapeId="0" xr:uid="{00000000-0006-0000-0200-00006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9" authorId="0" shapeId="0" xr:uid="{00000000-0006-0000-0200-00006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 xr:uid="{00000000-0006-0000-0200-00006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 xr:uid="{00000000-0006-0000-0200-00006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1" authorId="0" shapeId="0" xr:uid="{00000000-0006-0000-0200-00006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" authorId="0" shapeId="0" xr:uid="{00000000-0006-0000-0200-00006A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1" authorId="0" shapeId="0" xr:uid="{00000000-0006-0000-0200-00006B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 xr:uid="{00000000-0006-0000-0200-00006C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1" authorId="0" shapeId="0" xr:uid="{00000000-0006-0000-0200-00006D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3" authorId="0" shapeId="0" xr:uid="{00000000-0006-0000-0200-00006E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3" authorId="0" shapeId="0" xr:uid="{00000000-0006-0000-0200-00006F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3" authorId="0" shapeId="0" xr:uid="{00000000-0006-0000-0200-000070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3" authorId="0" shapeId="0" xr:uid="{00000000-0006-0000-0200-000071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3" authorId="0" shapeId="0" xr:uid="{00000000-0006-0000-0200-000072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3" authorId="0" shapeId="0" xr:uid="{00000000-0006-0000-0200-000073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4" authorId="0" shapeId="0" xr:uid="{00000000-0006-0000-0200-000074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4" authorId="0" shapeId="0" xr:uid="{00000000-0006-0000-0200-000075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4" authorId="0" shapeId="0" xr:uid="{00000000-0006-0000-0200-000076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4" authorId="0" shapeId="0" xr:uid="{00000000-0006-0000-0200-00007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 shapeId="0" xr:uid="{00000000-0006-0000-0200-00007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4" authorId="0" shapeId="0" xr:uid="{00000000-0006-0000-0200-00007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tc={A4A53F6D-334C-46AE-94CA-0C910947A617}</author>
    <author>tc={867A7173-9D53-4B30-885E-500D05E299BC}</author>
  </authors>
  <commentList>
    <comment ref="H68" authorId="0" shapeId="0" xr:uid="{A4A53F6D-334C-46AE-94CA-0C910947A61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sportvloer</t>
      </text>
    </comment>
    <comment ref="H69" authorId="1" shapeId="0" xr:uid="{867A7173-9D53-4B30-885E-500D05E299B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sportvloer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tc={5A20AE85-2271-4907-A5DB-76E218CD9C69}</author>
  </authors>
  <commentList>
    <comment ref="I72" authorId="0" shapeId="0" xr:uid="{5A20AE85-2271-4907-A5DB-76E218CD9C6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sportvloer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tc={BF6B0629-C57E-43AF-A9DF-5EC5C02754C4}</author>
  </authors>
  <commentList>
    <comment ref="F4" authorId="0" shapeId="0" xr:uid="{BF6B0629-C57E-43AF-A9DF-5EC5C02754C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inloopmat</t>
      </text>
    </comment>
  </commentList>
</comments>
</file>

<file path=xl/sharedStrings.xml><?xml version="1.0" encoding="utf-8"?>
<sst xmlns="http://schemas.openxmlformats.org/spreadsheetml/2006/main" count="5929" uniqueCount="665">
  <si>
    <t>VSR</t>
  </si>
  <si>
    <t>inv</t>
  </si>
  <si>
    <t>sprayen</t>
  </si>
  <si>
    <t>conserveren</t>
  </si>
  <si>
    <t>tapijtreinigen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</si>
  <si>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</si>
  <si>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</si>
  <si>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</si>
  <si>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</si>
  <si>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</si>
  <si>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</si>
  <si>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</si>
  <si>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</si>
  <si>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</si>
  <si>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</si>
  <si>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</si>
  <si>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prijs per eenheid</t>
  </si>
  <si>
    <t>Totaal</t>
  </si>
  <si>
    <t>Werkzaamheden met een frequentie tot 1/20</t>
  </si>
  <si>
    <t>Schoonmaakwerkzaamheden 3x per jaar</t>
  </si>
  <si>
    <t>Schoonmaakwerkzaamheden 1x per jaar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</si>
  <si>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</si>
  <si>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</si>
  <si>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</si>
  <si>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</si>
  <si>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</si>
  <si>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</si>
  <si>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</si>
  <si>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</si>
  <si>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</si>
  <si>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</si>
  <si>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</si>
  <si>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Freq</t>
  </si>
  <si>
    <t>m2 smk/jr</t>
  </si>
  <si>
    <t>Tot/jr</t>
  </si>
  <si>
    <t>Categorie:</t>
  </si>
  <si>
    <t>Categorie</t>
  </si>
  <si>
    <t>Frequentie</t>
  </si>
  <si>
    <t>Totaal uitbesteden:</t>
  </si>
  <si>
    <t>Categorie H (nio)</t>
  </si>
  <si>
    <t>Functie</t>
  </si>
  <si>
    <t>Telefoonnummer kantoor</t>
  </si>
  <si>
    <t>Tekenbevoegde schoonmaakbedrijf voor contract</t>
  </si>
  <si>
    <t>Tekenbevoegde schoonmaakbedrijf voor supplementen</t>
  </si>
  <si>
    <t>Contactpersoon offerte</t>
  </si>
  <si>
    <t>Postadres kantoor</t>
  </si>
  <si>
    <t>Mobiel nummer contactpersoon offerte</t>
  </si>
  <si>
    <t>Opbouw uurtarieven</t>
  </si>
  <si>
    <t>%</t>
  </si>
  <si>
    <t>€</t>
  </si>
  <si>
    <t>Offerte tarief</t>
  </si>
  <si>
    <t>Specialistisch tarief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</si>
  <si>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</si>
  <si>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</si>
  <si>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</si>
  <si>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</si>
  <si>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</si>
  <si>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</si>
  <si>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</si>
  <si>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</si>
  <si>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</si>
  <si>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</si>
  <si>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</si>
  <si>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</si>
  <si>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</si>
  <si>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</si>
  <si>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</si>
  <si>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</si>
  <si>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</si>
  <si>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</si>
  <si>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Basis Cao-uurloon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</si>
  <si>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</si>
  <si>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</si>
  <si>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</si>
  <si>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</si>
  <si>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</si>
  <si>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</si>
  <si>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</si>
  <si>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</si>
  <si>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</si>
  <si>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</si>
  <si>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</si>
  <si>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</si>
  <si>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</si>
  <si>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>Sanitaire voorzieningen</t>
  </si>
  <si>
    <t>Uren direct toezicht per dag</t>
  </si>
  <si>
    <t>m2/jr</t>
  </si>
  <si>
    <t>prijs/jr</t>
  </si>
  <si>
    <t>Totaal:</t>
  </si>
  <si>
    <t>Kwaliteitsinspecties</t>
  </si>
  <si>
    <t>Gem. uren/dag</t>
  </si>
  <si>
    <t>Prestatie</t>
  </si>
  <si>
    <t>Regie tarief</t>
  </si>
  <si>
    <t>Gemiddelde m2 prestatie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</si>
  <si>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</si>
  <si>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</si>
  <si>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</si>
  <si>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</si>
  <si>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</si>
  <si>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</si>
  <si>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</si>
  <si>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</si>
  <si>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</si>
  <si>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</si>
  <si>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</si>
  <si>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</si>
  <si>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</si>
  <si>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</si>
  <si>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</si>
  <si>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</si>
  <si>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</si>
  <si>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</si>
  <si>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</si>
  <si>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</si>
  <si>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</si>
  <si>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</si>
  <si>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</si>
  <si>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</si>
  <si>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</si>
  <si>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</si>
  <si>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</si>
  <si>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</si>
  <si>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</si>
  <si>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</si>
  <si>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</si>
  <si>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</si>
  <si>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</si>
  <si>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</si>
  <si>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</si>
  <si>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</si>
  <si>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</si>
  <si>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</si>
  <si>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</si>
  <si>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</si>
  <si>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</si>
  <si>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</si>
  <si>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</si>
  <si>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</si>
  <si>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</si>
  <si>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</si>
  <si>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</si>
  <si>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>Tot uren per jaar</t>
  </si>
  <si>
    <t>Totaal eigen dienst:</t>
  </si>
  <si>
    <t>Eigen dienst:</t>
  </si>
  <si>
    <t>Locatie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</si>
  <si>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</si>
  <si>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</si>
  <si>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</si>
  <si>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</si>
  <si>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</si>
  <si>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</si>
  <si>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</si>
  <si>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</si>
  <si>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</si>
  <si>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</si>
  <si>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</si>
  <si>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</si>
  <si>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Nr.</t>
  </si>
  <si>
    <t>Ingangsdatum</t>
  </si>
  <si>
    <t>Object</t>
  </si>
  <si>
    <t>Wijziging</t>
  </si>
  <si>
    <t>Oud jaarbedrag</t>
  </si>
  <si>
    <t>Nieuw jaarbedrag</t>
  </si>
  <si>
    <t xml:space="preserve"> Totaalprijs per jaar </t>
  </si>
  <si>
    <t xml:space="preserve">Maanduren x12 </t>
  </si>
  <si>
    <t>Kwartaalbeurt uren x3</t>
  </si>
  <si>
    <t>Kosten adviesbureau</t>
  </si>
  <si>
    <t>totaalprijs</t>
  </si>
  <si>
    <t>prijs /m2</t>
  </si>
  <si>
    <t xml:space="preserve">netto meters </t>
  </si>
  <si>
    <t>Glasbewassing (incl. houtwerk en omlijsting)</t>
  </si>
  <si>
    <t>Vloeronderhoud</t>
  </si>
  <si>
    <t>Revisiedatum:</t>
  </si>
  <si>
    <t>Maandfactuur (werkzaamheden met een frequentie tot 1x per maand)</t>
  </si>
  <si>
    <t>Maandfactuur*</t>
  </si>
  <si>
    <t>bwdl</t>
  </si>
  <si>
    <t>Bijzonderheden</t>
  </si>
  <si>
    <t>Algemene gegevens</t>
  </si>
  <si>
    <t>Tekenbevoegde voor contract</t>
  </si>
  <si>
    <t>Basisgegevens</t>
  </si>
  <si>
    <t>Tariefblad</t>
  </si>
  <si>
    <t>Totaalblad</t>
  </si>
  <si>
    <t>…</t>
  </si>
  <si>
    <t>Totale loonkosten</t>
  </si>
  <si>
    <t>Veendam</t>
  </si>
  <si>
    <t>Verschil</t>
  </si>
  <si>
    <t>Recoaten</t>
  </si>
  <si>
    <t>Topstrippen en topcoaten</t>
  </si>
  <si>
    <t>Volsprayen</t>
  </si>
  <si>
    <t>Tapijtreinigen</t>
  </si>
  <si>
    <t>Reinigen inloopzones</t>
  </si>
  <si>
    <t>Dieptereiniging sanitair</t>
  </si>
  <si>
    <t>m²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</si>
  <si>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</si>
  <si>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</si>
  <si>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</si>
  <si>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</si>
  <si>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Boeidelen</t>
  </si>
  <si>
    <t>Gevelbeplating</t>
  </si>
  <si>
    <t>Volledige naam onderneming (handelsnaam KvK)</t>
  </si>
  <si>
    <t>Vestigingsplaats onderneming (KvK)</t>
  </si>
  <si>
    <t>KvK-nummer</t>
  </si>
  <si>
    <t>Tekenbevoegde supplementen</t>
  </si>
  <si>
    <t>Postcode en plaats postadres</t>
  </si>
  <si>
    <t>E-mailadres contactpersoon offerte</t>
  </si>
  <si>
    <t>Volledige naam schoonmaakbedrijf (Handelsnaam KvK)</t>
  </si>
  <si>
    <t>Vestigingsplaats schoonmaakbedrijf (KvK)</t>
  </si>
  <si>
    <t>Postcode en plaats kantoor</t>
  </si>
  <si>
    <t>Offertetarief</t>
  </si>
  <si>
    <t>Regietarief divers</t>
  </si>
  <si>
    <t>Extra werk-zaamheden</t>
  </si>
  <si>
    <t>Uren maand schoonmaak x12</t>
  </si>
  <si>
    <t>Uren kwartaal beurt x3</t>
  </si>
  <si>
    <t>Kwartaalbeurt x3</t>
  </si>
  <si>
    <t xml:space="preserve"> Maandprijs x12 </t>
  </si>
  <si>
    <t xml:space="preserve"> Kwartaalbeurt </t>
  </si>
  <si>
    <t>Jaarbeurt</t>
  </si>
  <si>
    <t>Vloer-onderhoud</t>
  </si>
  <si>
    <t>Glasbewassing</t>
  </si>
  <si>
    <t>Uren jaarbeurt</t>
  </si>
  <si>
    <t>* Werkzaamheden met een frequentie tot 1x per maand</t>
  </si>
  <si>
    <t>Totalen:</t>
  </si>
  <si>
    <t xml:space="preserve">Prijs  </t>
  </si>
  <si>
    <t>Uren</t>
  </si>
  <si>
    <t>Jaarpijs</t>
  </si>
  <si>
    <t>Jaaruren</t>
  </si>
  <si>
    <t>Verhouding</t>
  </si>
  <si>
    <t>Per dag</t>
  </si>
  <si>
    <t>Per jaar</t>
  </si>
  <si>
    <t>M² uit te besteden per jaar</t>
  </si>
  <si>
    <t>M² uit te besteden per dag</t>
  </si>
  <si>
    <t>Gem. prestatie</t>
  </si>
  <si>
    <t>Prijs per</t>
  </si>
  <si>
    <t>Aantal</t>
  </si>
  <si>
    <t>Prijs per eenheid</t>
  </si>
  <si>
    <t>Beurtprijs</t>
  </si>
  <si>
    <t>Beurten per jaar</t>
  </si>
  <si>
    <t>Prijs per jaar</t>
  </si>
  <si>
    <t>M²</t>
  </si>
  <si>
    <t>Prijs per m²</t>
  </si>
  <si>
    <t>Artikel</t>
  </si>
  <si>
    <t>Omschrijving</t>
  </si>
  <si>
    <t>Prijs per maand</t>
  </si>
  <si>
    <t>Medewerkers</t>
  </si>
  <si>
    <t>Bezoekers</t>
  </si>
  <si>
    <t>Aantal gebruikers van deze locatie</t>
  </si>
  <si>
    <t>Programma categorie</t>
  </si>
  <si>
    <t>Gemiddelde productie per m²</t>
  </si>
  <si>
    <t>Prijs</t>
  </si>
  <si>
    <t>Maandprijs</t>
  </si>
  <si>
    <t>Bestek</t>
  </si>
  <si>
    <t>Soort inspectie</t>
  </si>
  <si>
    <t>Inspectie betaald door</t>
  </si>
  <si>
    <t>Naam object</t>
  </si>
  <si>
    <t>Adres</t>
  </si>
  <si>
    <t>Plaats</t>
  </si>
  <si>
    <t>Aantal dagen schoonmaak per jaar</t>
  </si>
  <si>
    <t>M² prijs inspectie</t>
  </si>
  <si>
    <t>Totaal m² schoonmaak per dag</t>
  </si>
  <si>
    <t>Inspectieprijs</t>
  </si>
  <si>
    <t>Aantal inspecties</t>
  </si>
  <si>
    <t>Minimale prijs</t>
  </si>
  <si>
    <t>Gewenste aanvangstijd</t>
  </si>
  <si>
    <t>Soort vloeronderhoud</t>
  </si>
  <si>
    <t>Glas-bewassing</t>
  </si>
  <si>
    <t>Levering sanitaire voorzieningen</t>
  </si>
  <si>
    <t>Aantal gebruikers per locatie</t>
  </si>
  <si>
    <t>Uitvoerings- bepaling</t>
  </si>
  <si>
    <t>Eventuele einddatum</t>
  </si>
  <si>
    <t>Eventuele bijlage</t>
  </si>
  <si>
    <t>M² dieptereiniging</t>
  </si>
  <si>
    <t>M² glasbewassing binnen</t>
  </si>
  <si>
    <t>M² glasbewassing buiten</t>
  </si>
  <si>
    <t>M² glasbewassing separatie</t>
  </si>
  <si>
    <t>M² glasbewassing koepel</t>
  </si>
  <si>
    <t>M² glasbewassing boeidelen</t>
  </si>
  <si>
    <t>M² glasbewassing Gevelbeplating</t>
  </si>
  <si>
    <t>M² recoaten</t>
  </si>
  <si>
    <t>M² topstrippen en topcoaten</t>
  </si>
  <si>
    <t>M² volsprayen</t>
  </si>
  <si>
    <t>M² tapijtreinigen</t>
  </si>
  <si>
    <t>M² inloopzones</t>
  </si>
  <si>
    <t>C</t>
  </si>
  <si>
    <t xml:space="preserve">Supplement op uitvoeringsbepaling, onderdeel van Bestek </t>
  </si>
  <si>
    <t>Soort glas</t>
  </si>
  <si>
    <t>Binnenzijde</t>
  </si>
  <si>
    <t>Buitenzijde</t>
  </si>
  <si>
    <t>Separatie</t>
  </si>
  <si>
    <t>Koepel</t>
  </si>
  <si>
    <t>Vrije categorie</t>
  </si>
  <si>
    <t>Steen/ Pulastic</t>
  </si>
  <si>
    <t>Gemeente Assen</t>
  </si>
  <si>
    <t>Assen</t>
  </si>
  <si>
    <t>Vincent Noordhof</t>
  </si>
  <si>
    <t>085-2003991</t>
  </si>
  <si>
    <t>Pieter Sneeuwplein 12</t>
  </si>
  <si>
    <t>9641 KA Veendam</t>
  </si>
  <si>
    <t>communicatie via Tenderned</t>
  </si>
  <si>
    <t xml:space="preserve">communicatie via Tenderned </t>
  </si>
  <si>
    <t>MFA de Orchidee</t>
  </si>
  <si>
    <t>Tuinstraat 5</t>
  </si>
  <si>
    <t>MFA Pittelo</t>
  </si>
  <si>
    <t>Amstelstraat 14</t>
  </si>
  <si>
    <t>OBS Het Sterrenschip</t>
  </si>
  <si>
    <t>Schoolstraat 3</t>
  </si>
  <si>
    <t>Kortbossen 3</t>
  </si>
  <si>
    <t>Vaart z.z. 83</t>
  </si>
  <si>
    <t>Kantoor Parkeerbeheer</t>
  </si>
  <si>
    <t>Gymzaal Epe</t>
  </si>
  <si>
    <t>Entree</t>
  </si>
  <si>
    <t>Trap</t>
  </si>
  <si>
    <t>Gang inclusief Trap</t>
  </si>
  <si>
    <t>Werkruimte IB</t>
  </si>
  <si>
    <t>Spreekkamer</t>
  </si>
  <si>
    <t>Wissellokaal</t>
  </si>
  <si>
    <t>Directie</t>
  </si>
  <si>
    <t>Berging</t>
  </si>
  <si>
    <t>Groepsruimte Onderbouw</t>
  </si>
  <si>
    <t>Leerplein Onderbouw</t>
  </si>
  <si>
    <t>Kantoor</t>
  </si>
  <si>
    <t>Werkkast</t>
  </si>
  <si>
    <t>Groepsruimte KDV</t>
  </si>
  <si>
    <t>Slaapkamer</t>
  </si>
  <si>
    <t>Sanitair</t>
  </si>
  <si>
    <t>Groepsruimte PSZ</t>
  </si>
  <si>
    <t>Speelhal</t>
  </si>
  <si>
    <t>Keuken</t>
  </si>
  <si>
    <t>Personeelstoilet</t>
  </si>
  <si>
    <t>Was/droogruimte</t>
  </si>
  <si>
    <t>Garderobe</t>
  </si>
  <si>
    <t>Lesplein Onderbouw</t>
  </si>
  <si>
    <t>Personeelsruimte</t>
  </si>
  <si>
    <t>Personeelskamer</t>
  </si>
  <si>
    <t>MIVA</t>
  </si>
  <si>
    <t>Lift</t>
  </si>
  <si>
    <t>Multifunctionele ruimte</t>
  </si>
  <si>
    <t>Toestelberging</t>
  </si>
  <si>
    <t>Toilet</t>
  </si>
  <si>
    <t>Sluis</t>
  </si>
  <si>
    <t>Speellokaal</t>
  </si>
  <si>
    <t>Gang</t>
  </si>
  <si>
    <t>Kleedruimte</t>
  </si>
  <si>
    <t>Was/Doucheruimte</t>
  </si>
  <si>
    <t>Docentenruimte</t>
  </si>
  <si>
    <t>Gymlokaal</t>
  </si>
  <si>
    <t>Technische ruimte</t>
  </si>
  <si>
    <t>Groepsruimte Middenbouw</t>
  </si>
  <si>
    <t>Groepsruimte Bovenbouw</t>
  </si>
  <si>
    <t>Leerplein Middenbouw</t>
  </si>
  <si>
    <t>Leerplein Bovenbouw</t>
  </si>
  <si>
    <t>Sanitair Leerlingen</t>
  </si>
  <si>
    <t>Sanitair Personeel</t>
  </si>
  <si>
    <t>Verkeersruimte</t>
  </si>
  <si>
    <t>Repro</t>
  </si>
  <si>
    <t>Mediatheek</t>
  </si>
  <si>
    <t>Serverruimte</t>
  </si>
  <si>
    <t>Technieklokaal</t>
  </si>
  <si>
    <t>Werkplekken leerlingen</t>
  </si>
  <si>
    <t>Rubber synthetisch</t>
  </si>
  <si>
    <t>PU Gietvloer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</si>
  <si>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</si>
  <si>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</si>
  <si>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</si>
  <si>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</si>
  <si>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</si>
  <si>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</si>
  <si>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</si>
  <si>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</si>
  <si>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</si>
  <si>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</si>
  <si>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0.A.01</t>
  </si>
  <si>
    <t>Verkeersruimte OBS</t>
  </si>
  <si>
    <t>0.A.02</t>
  </si>
  <si>
    <t>Berging OBS</t>
  </si>
  <si>
    <t>0.A.03</t>
  </si>
  <si>
    <t>Groepsruimte OBS</t>
  </si>
  <si>
    <t>0.A.04</t>
  </si>
  <si>
    <t>Toiletten OBS</t>
  </si>
  <si>
    <t>0.A.05</t>
  </si>
  <si>
    <t>0.A.06</t>
  </si>
  <si>
    <t>Leerplein OBS</t>
  </si>
  <si>
    <t>0.A.07</t>
  </si>
  <si>
    <t>Entree OBS</t>
  </si>
  <si>
    <t>0.A.08</t>
  </si>
  <si>
    <t>0.A.09</t>
  </si>
  <si>
    <t>0.A.10</t>
  </si>
  <si>
    <t>Speellokaal OBS/CBS</t>
  </si>
  <si>
    <t>0.A.11</t>
  </si>
  <si>
    <t>Voorportaal OBS/CBS</t>
  </si>
  <si>
    <t>0.A.12</t>
  </si>
  <si>
    <t>Berging OBS/CBS</t>
  </si>
  <si>
    <t>0.A.13</t>
  </si>
  <si>
    <t>0.B.01</t>
  </si>
  <si>
    <t>Verkeersruimte CBS</t>
  </si>
  <si>
    <t>0.B.02</t>
  </si>
  <si>
    <t>Berging CBS</t>
  </si>
  <si>
    <t>0.B.03</t>
  </si>
  <si>
    <t>Groepsruimte CBS</t>
  </si>
  <si>
    <t>0.B.04</t>
  </si>
  <si>
    <t>0.B.05</t>
  </si>
  <si>
    <t>0.B.06</t>
  </si>
  <si>
    <t>Leerplein CBS</t>
  </si>
  <si>
    <t>0.B.07</t>
  </si>
  <si>
    <t>Toiletten CBS</t>
  </si>
  <si>
    <t>0.B.08</t>
  </si>
  <si>
    <t>0.B.09</t>
  </si>
  <si>
    <t>0.B.10</t>
  </si>
  <si>
    <t>0.B.11</t>
  </si>
  <si>
    <t>0.B.12</t>
  </si>
  <si>
    <t>Entree CBS</t>
  </si>
  <si>
    <t>0.B.13</t>
  </si>
  <si>
    <t>0.B.14</t>
  </si>
  <si>
    <t>0.B.15</t>
  </si>
  <si>
    <t>0.B.16</t>
  </si>
  <si>
    <t>0.B.17</t>
  </si>
  <si>
    <t>0.B.18</t>
  </si>
  <si>
    <t>0.B.19</t>
  </si>
  <si>
    <t>0.B.20</t>
  </si>
  <si>
    <t>Toiletten</t>
  </si>
  <si>
    <t>0.B.21</t>
  </si>
  <si>
    <t>0.B.22</t>
  </si>
  <si>
    <t>0.C.01</t>
  </si>
  <si>
    <t>Groepsruimte Spa</t>
  </si>
  <si>
    <t>0.C.02</t>
  </si>
  <si>
    <t>0.C.03</t>
  </si>
  <si>
    <t>Kantoor Spa</t>
  </si>
  <si>
    <t>0.C.04</t>
  </si>
  <si>
    <t>0.C.05</t>
  </si>
  <si>
    <t>0.C.06</t>
  </si>
  <si>
    <t>0.C.07</t>
  </si>
  <si>
    <t>Trapkast</t>
  </si>
  <si>
    <t>0.D.01</t>
  </si>
  <si>
    <t>Buitenberging</t>
  </si>
  <si>
    <t>0.D.02</t>
  </si>
  <si>
    <t>0.D.03</t>
  </si>
  <si>
    <t>Slaapvertrek</t>
  </si>
  <si>
    <t>0.D.04</t>
  </si>
  <si>
    <t>0.E.01</t>
  </si>
  <si>
    <t>0.E.02</t>
  </si>
  <si>
    <t>Cursusruimte</t>
  </si>
  <si>
    <t>0.E.03</t>
  </si>
  <si>
    <t>0.F.01</t>
  </si>
  <si>
    <t>0.F.02</t>
  </si>
  <si>
    <t>0.F.03</t>
  </si>
  <si>
    <t>Terras/verkeersruimte</t>
  </si>
  <si>
    <t>0.F.04</t>
  </si>
  <si>
    <t>Bar</t>
  </si>
  <si>
    <t>0.F.05</t>
  </si>
  <si>
    <t>Balie</t>
  </si>
  <si>
    <t>0.F.06</t>
  </si>
  <si>
    <t>0.F.07</t>
  </si>
  <si>
    <t>Kantoor Beheer</t>
  </si>
  <si>
    <t>0.F.08</t>
  </si>
  <si>
    <t>0.F.09</t>
  </si>
  <si>
    <t>0.F.10</t>
  </si>
  <si>
    <t>Reproruimte</t>
  </si>
  <si>
    <t>0.F.11</t>
  </si>
  <si>
    <t>0.F.13</t>
  </si>
  <si>
    <t>0.F.14</t>
  </si>
  <si>
    <t>0.F.15</t>
  </si>
  <si>
    <t>0.F.16</t>
  </si>
  <si>
    <t>0.F.17</t>
  </si>
  <si>
    <t>0.F.18</t>
  </si>
  <si>
    <t>0.F.19</t>
  </si>
  <si>
    <t>Invoerkast</t>
  </si>
  <si>
    <t>0.F.20</t>
  </si>
  <si>
    <t>0.G.01</t>
  </si>
  <si>
    <t>Gymzaal</t>
  </si>
  <si>
    <t>0.G.02</t>
  </si>
  <si>
    <t>0.G.03</t>
  </si>
  <si>
    <t>Kleedkamer</t>
  </si>
  <si>
    <t>0.G.04</t>
  </si>
  <si>
    <t>0.G.05</t>
  </si>
  <si>
    <t>0.G.06</t>
  </si>
  <si>
    <t>0.G.07</t>
  </si>
  <si>
    <t>0.G.08</t>
  </si>
  <si>
    <t>Docentkamer</t>
  </si>
  <si>
    <t>0.G.09</t>
  </si>
  <si>
    <t>1.A.01</t>
  </si>
  <si>
    <t>1.A.02</t>
  </si>
  <si>
    <t>Technische ruimte OBS</t>
  </si>
  <si>
    <t>1.A.03</t>
  </si>
  <si>
    <t>1.A.04</t>
  </si>
  <si>
    <t>1.A.05</t>
  </si>
  <si>
    <t>1.A.06</t>
  </si>
  <si>
    <t>1.A.07</t>
  </si>
  <si>
    <t>1.A.08</t>
  </si>
  <si>
    <t>1.A.09</t>
  </si>
  <si>
    <t>1.A.10</t>
  </si>
  <si>
    <t>Kantoor OBS</t>
  </si>
  <si>
    <t>1.A.11</t>
  </si>
  <si>
    <t>1.A.12</t>
  </si>
  <si>
    <t>1.A.13</t>
  </si>
  <si>
    <t>Personeelsruimte OBS</t>
  </si>
  <si>
    <t>1.B.01</t>
  </si>
  <si>
    <t>1.B.02</t>
  </si>
  <si>
    <t>1.B.03</t>
  </si>
  <si>
    <t>1.B.04</t>
  </si>
  <si>
    <t>1.B.05</t>
  </si>
  <si>
    <t>1.B.06</t>
  </si>
  <si>
    <t>1.B.07</t>
  </si>
  <si>
    <t>1.B.08</t>
  </si>
  <si>
    <t>1.B.09</t>
  </si>
  <si>
    <t>1.B.10</t>
  </si>
  <si>
    <t>Trappenhuis CBS</t>
  </si>
  <si>
    <t>1.B.11</t>
  </si>
  <si>
    <t>1.B.12</t>
  </si>
  <si>
    <t>1.B.13</t>
  </si>
  <si>
    <t>Technische ruimte CBS</t>
  </si>
  <si>
    <t>1.B.14</t>
  </si>
  <si>
    <t>Wissellokaal CBS</t>
  </si>
  <si>
    <t>1.B.15</t>
  </si>
  <si>
    <t>Kantoor CBS</t>
  </si>
  <si>
    <t>1.B.16</t>
  </si>
  <si>
    <t>1.B.17</t>
  </si>
  <si>
    <t>Personeelsruimte CBS</t>
  </si>
  <si>
    <t>1.B.18</t>
  </si>
  <si>
    <t>1.B.19</t>
  </si>
  <si>
    <t>1.C.01</t>
  </si>
  <si>
    <t>1.D.01</t>
  </si>
  <si>
    <t>Groepsruimte</t>
  </si>
  <si>
    <t>1.D.02</t>
  </si>
  <si>
    <t>1.E.01</t>
  </si>
  <si>
    <t>Jongeren/Cursus-ruimte</t>
  </si>
  <si>
    <t>1.E.02</t>
  </si>
  <si>
    <t>1.E.03</t>
  </si>
  <si>
    <t>1.E.04</t>
  </si>
  <si>
    <t>1.E.05</t>
  </si>
  <si>
    <t>1.E.06</t>
  </si>
  <si>
    <t>1.E.07</t>
  </si>
  <si>
    <t>Ontmoetingsruimte</t>
  </si>
  <si>
    <t>1.F.01</t>
  </si>
  <si>
    <t>1.F.02</t>
  </si>
  <si>
    <t>1.F.03</t>
  </si>
  <si>
    <t>1.F.04</t>
  </si>
  <si>
    <t>1.F.05</t>
  </si>
  <si>
    <t>Spreekruimte</t>
  </si>
  <si>
    <t>1.F.06</t>
  </si>
  <si>
    <t>Verkeersruimte OBS/CBS</t>
  </si>
  <si>
    <t>1.F.07</t>
  </si>
  <si>
    <t>Trappenkast</t>
  </si>
  <si>
    <t>1.F.08</t>
  </si>
  <si>
    <t>1.F.09</t>
  </si>
  <si>
    <t>Mediatheek/Leerplein</t>
  </si>
  <si>
    <t>1.F.10</t>
  </si>
  <si>
    <t>1.F.11</t>
  </si>
  <si>
    <t>1.F.12</t>
  </si>
  <si>
    <t>1.F.13</t>
  </si>
  <si>
    <t>Trappenhuis</t>
  </si>
  <si>
    <t>1.F.14</t>
  </si>
  <si>
    <t>Sportvloer</t>
  </si>
  <si>
    <t>Lifthal</t>
  </si>
  <si>
    <t>Lift 1</t>
  </si>
  <si>
    <t>Lift 2</t>
  </si>
  <si>
    <t>Tochtsluis</t>
  </si>
  <si>
    <t>Entreehal</t>
  </si>
  <si>
    <t>Trap t1</t>
  </si>
  <si>
    <t>Trap t2</t>
  </si>
  <si>
    <t>Trap t6</t>
  </si>
  <si>
    <t>Trap t7</t>
  </si>
  <si>
    <t>Kantoor directie</t>
  </si>
  <si>
    <t>Kantoor administratie</t>
  </si>
  <si>
    <t>Kantoor concierge</t>
  </si>
  <si>
    <t>Lokaal 1</t>
  </si>
  <si>
    <t>Lokaal 2</t>
  </si>
  <si>
    <t>Lokaal 3</t>
  </si>
  <si>
    <t>Lokaal 4</t>
  </si>
  <si>
    <t>Lokaal 5</t>
  </si>
  <si>
    <t>Speelruimte</t>
  </si>
  <si>
    <t>Techniek ruimte</t>
  </si>
  <si>
    <t>Kantoor IB/RT</t>
  </si>
  <si>
    <t>Kantoor RT</t>
  </si>
  <si>
    <t>Lokaal 6</t>
  </si>
  <si>
    <t>Leerplein</t>
  </si>
  <si>
    <t>Lerarenkamer</t>
  </si>
  <si>
    <t>Lokaal 15</t>
  </si>
  <si>
    <t>Lokaal 16</t>
  </si>
  <si>
    <t>Lokaal 17</t>
  </si>
  <si>
    <t>MFA</t>
  </si>
  <si>
    <t>0.01</t>
  </si>
  <si>
    <t>0.02</t>
  </si>
  <si>
    <t>0.03</t>
  </si>
  <si>
    <t>0.04</t>
  </si>
  <si>
    <t>EHBO</t>
  </si>
  <si>
    <t>0.05</t>
  </si>
  <si>
    <t>Containerruimte</t>
  </si>
  <si>
    <t>0.06</t>
  </si>
  <si>
    <t>Scheidsrechter ruimte</t>
  </si>
  <si>
    <t>0.07</t>
  </si>
  <si>
    <t>Douche- / Kleedruimte</t>
  </si>
  <si>
    <t>0.08</t>
  </si>
  <si>
    <t>0.09</t>
  </si>
  <si>
    <t>Douche- /Kleedruimte</t>
  </si>
  <si>
    <t>0.10</t>
  </si>
  <si>
    <t>0.11</t>
  </si>
  <si>
    <t>0.12</t>
  </si>
  <si>
    <t>0.13</t>
  </si>
  <si>
    <t>0.14</t>
  </si>
  <si>
    <t>0.15</t>
  </si>
  <si>
    <t>Douche - / Kleedruimte</t>
  </si>
  <si>
    <t>0.16</t>
  </si>
  <si>
    <t>0.17</t>
  </si>
  <si>
    <t>0.18</t>
  </si>
  <si>
    <t>0.19</t>
  </si>
  <si>
    <t>0.20</t>
  </si>
  <si>
    <t>0.21</t>
  </si>
  <si>
    <t>0.22</t>
  </si>
  <si>
    <t>0.23</t>
  </si>
  <si>
    <t>Werkplaats</t>
  </si>
  <si>
    <t>0.24</t>
  </si>
  <si>
    <t>0.25</t>
  </si>
  <si>
    <t>0.26</t>
  </si>
  <si>
    <t>0.27</t>
  </si>
  <si>
    <t>Sportzaal</t>
  </si>
  <si>
    <t>0.28</t>
  </si>
  <si>
    <t>Toestellenberging</t>
  </si>
  <si>
    <t>0.29</t>
  </si>
  <si>
    <t>Toestellenberging buiten</t>
  </si>
  <si>
    <t>0.30</t>
  </si>
  <si>
    <t>0.31</t>
  </si>
  <si>
    <t>0.32</t>
  </si>
  <si>
    <t>0.33</t>
  </si>
  <si>
    <t>0.02-a</t>
  </si>
  <si>
    <t>0.02-b</t>
  </si>
  <si>
    <t xml:space="preserve">Werkkast </t>
  </si>
  <si>
    <t>0.02-c</t>
  </si>
  <si>
    <t>0.09-a</t>
  </si>
  <si>
    <t>Wasruimte</t>
  </si>
  <si>
    <t xml:space="preserve">Kleedruimte </t>
  </si>
  <si>
    <t>Doucheruimte</t>
  </si>
  <si>
    <t>Berging school</t>
  </si>
  <si>
    <t>in overleg</t>
  </si>
  <si>
    <t>Gymzaal de Boomgaard</t>
  </si>
  <si>
    <t>De Boomgaard 5</t>
  </si>
  <si>
    <t>Sporthal Stadsbroekhal</t>
  </si>
  <si>
    <t>Gymzaal Aubussonhal</t>
  </si>
  <si>
    <t>Wijkcentrum de Componist</t>
  </si>
  <si>
    <t>Paganinilaan 15</t>
  </si>
  <si>
    <t>Epe 83</t>
  </si>
  <si>
    <t>Apollopad 141</t>
  </si>
  <si>
    <t>X</t>
  </si>
  <si>
    <t>E. Kamphuis</t>
  </si>
  <si>
    <t>Teamleider Vastgoed</t>
  </si>
  <si>
    <t>M. van der Horst</t>
  </si>
  <si>
    <t>Facilitair Regisseur</t>
  </si>
  <si>
    <t>op afroep</t>
  </si>
  <si>
    <t>Rubberen vloer met houtstructuur inweken en schrobben</t>
  </si>
  <si>
    <t>Regulier schoonmaak, 1 uur, 2x per week</t>
  </si>
  <si>
    <t>1 uur</t>
  </si>
  <si>
    <t>Separatieglas (dubbelzijdig gemeten)</t>
  </si>
  <si>
    <t>0 - 50</t>
  </si>
  <si>
    <t>51 - 100</t>
  </si>
  <si>
    <t>101 - 150</t>
  </si>
  <si>
    <t>151 - 200</t>
  </si>
  <si>
    <t>&gt;200</t>
  </si>
  <si>
    <t>Glasbewassing - staffelprijzen</t>
  </si>
  <si>
    <t xml:space="preserve">Prijzen dienen marktconform te zijn, conform paragraaf 3.7 uit het Beschrijvend Document. </t>
  </si>
  <si>
    <t xml:space="preserve">Indien de prijzen niet marktconform zijn, behoudt Opdrachtgever zich het recht voor om dit deel van de opdracht aan een andere partij uit te besteden. </t>
  </si>
  <si>
    <t>Totaalprijs initiele looptijd (t.b.v. gunningscriteria)</t>
  </si>
  <si>
    <t>Reguliere schoonmaak: wissen/tippen van de gymzaal-sportvloer en 1 enkelvoudig toilet reinigen.</t>
  </si>
  <si>
    <t>uur</t>
  </si>
  <si>
    <t>Wijkgebouw</t>
  </si>
  <si>
    <t>TOTAAL</t>
  </si>
  <si>
    <t>Sporthal</t>
  </si>
  <si>
    <t>Douche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</si>
</sst>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0.000%"/>
    <numFmt numFmtId="166" formatCode="[$-413]d\ mmmm\ yyyy;@"/>
    <numFmt numFmtId="167" formatCode="0.0%"/>
    <numFmt numFmtId="168" formatCode="#,##0_ ;\-#,##0\ "/>
    <numFmt numFmtId="169" formatCode="_ &quot;€&quot;\ * #,##0.00000_ ;_ &quot;€&quot;\ * \-#,##0.00000_ ;_ &quot;€&quot;\ * &quot;-&quot;??_ ;_ @_ "/>
    <numFmt numFmtId="170" formatCode="&quot;€&quot;\ #,##0.0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mbria"/>
      <family val="2"/>
      <scheme val="maj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 Light"/>
      <family val="2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theme="0"/>
      </right>
      <top style="thin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/>
      <top style="thin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468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7" xfId="0" applyNumberFormat="1" applyFill="1" applyBorder="1"/>
    <xf numFmtId="2" fontId="0" fillId="0" borderId="15" xfId="0" applyNumberFormat="1" applyFill="1" applyBorder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4" fontId="0" fillId="0" borderId="2" xfId="0" applyNumberFormat="1" applyBorder="1"/>
    <xf numFmtId="164" fontId="0" fillId="0" borderId="2" xfId="0" applyNumberFormat="1" applyBorder="1"/>
    <xf numFmtId="0" fontId="0" fillId="2" borderId="14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164" fontId="0" fillId="0" borderId="0" xfId="0" applyNumberFormat="1"/>
    <xf numFmtId="0" fontId="0" fillId="0" borderId="45" xfId="0" applyBorder="1"/>
    <xf numFmtId="0" fontId="0" fillId="0" borderId="44" xfId="0" applyBorder="1"/>
    <xf numFmtId="0" fontId="0" fillId="0" borderId="46" xfId="0" applyBorder="1"/>
    <xf numFmtId="2" fontId="0" fillId="0" borderId="47" xfId="0" applyNumberFormat="1" applyFill="1" applyBorder="1"/>
    <xf numFmtId="2" fontId="0" fillId="0" borderId="44" xfId="0" applyNumberFormat="1" applyFill="1" applyBorder="1"/>
    <xf numFmtId="2" fontId="0" fillId="0" borderId="45" xfId="0" applyNumberFormat="1" applyFill="1" applyBorder="1"/>
    <xf numFmtId="2" fontId="0" fillId="0" borderId="46" xfId="0" applyNumberFormat="1" applyFill="1" applyBorder="1"/>
    <xf numFmtId="0" fontId="0" fillId="0" borderId="48" xfId="0" applyBorder="1"/>
    <xf numFmtId="2" fontId="0" fillId="0" borderId="0" xfId="0" applyNumberFormat="1" applyFill="1" applyBorder="1"/>
    <xf numFmtId="0" fontId="0" fillId="0" borderId="49" xfId="0" applyBorder="1"/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5" xfId="0" applyNumberFormat="1" applyFill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6" fillId="4" borderId="1" xfId="0" applyFont="1" applyFill="1" applyBorder="1"/>
    <xf numFmtId="164" fontId="6" fillId="4" borderId="1" xfId="0" applyNumberFormat="1" applyFont="1" applyFill="1" applyBorder="1"/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2" xfId="0" applyFill="1" applyBorder="1"/>
    <xf numFmtId="0" fontId="0" fillId="5" borderId="36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3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5" fillId="6" borderId="10" xfId="0" applyNumberFormat="1" applyFont="1" applyFill="1" applyBorder="1"/>
    <xf numFmtId="2" fontId="5" fillId="6" borderId="10" xfId="0" applyNumberFormat="1" applyFont="1" applyFill="1" applyBorder="1"/>
    <xf numFmtId="164" fontId="5" fillId="6" borderId="8" xfId="0" applyNumberFormat="1" applyFont="1" applyFill="1" applyBorder="1"/>
    <xf numFmtId="2" fontId="5" fillId="6" borderId="11" xfId="0" applyNumberFormat="1" applyFont="1" applyFill="1" applyBorder="1"/>
    <xf numFmtId="164" fontId="5" fillId="6" borderId="22" xfId="0" applyNumberFormat="1" applyFont="1" applyFill="1" applyBorder="1"/>
    <xf numFmtId="2" fontId="5" fillId="6" borderId="9" xfId="0" applyNumberFormat="1" applyFont="1" applyFill="1" applyBorder="1"/>
    <xf numFmtId="164" fontId="5" fillId="6" borderId="25" xfId="0" applyNumberFormat="1" applyFont="1" applyFill="1" applyBorder="1"/>
    <xf numFmtId="2" fontId="5" fillId="6" borderId="24" xfId="0" applyNumberFormat="1" applyFont="1" applyFill="1" applyBorder="1"/>
    <xf numFmtId="2" fontId="5" fillId="6" borderId="44" xfId="0" applyNumberFormat="1" applyFont="1" applyFill="1" applyBorder="1"/>
    <xf numFmtId="164" fontId="5" fillId="6" borderId="32" xfId="0" applyNumberFormat="1" applyFont="1" applyFill="1" applyBorder="1"/>
    <xf numFmtId="2" fontId="5" fillId="6" borderId="8" xfId="0" applyNumberFormat="1" applyFont="1" applyFill="1" applyBorder="1"/>
    <xf numFmtId="16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10" xfId="0" applyFont="1" applyFill="1" applyBorder="1"/>
    <xf numFmtId="0" fontId="5" fillId="6" borderId="8" xfId="0" applyFont="1" applyFill="1" applyBorder="1"/>
    <xf numFmtId="0" fontId="5" fillId="6" borderId="12" xfId="0" applyFont="1" applyFill="1" applyBorder="1"/>
    <xf numFmtId="164" fontId="5" fillId="6" borderId="1" xfId="0" applyNumberFormat="1" applyFont="1" applyFill="1" applyBorder="1"/>
    <xf numFmtId="0" fontId="5" fillId="6" borderId="38" xfId="0" applyFont="1" applyFill="1" applyBorder="1"/>
    <xf numFmtId="0" fontId="5" fillId="6" borderId="35" xfId="0" applyFont="1" applyFill="1" applyBorder="1"/>
    <xf numFmtId="0" fontId="0" fillId="5" borderId="25" xfId="0" applyFill="1" applyBorder="1"/>
    <xf numFmtId="164" fontId="0" fillId="5" borderId="23" xfId="0" applyNumberFormat="1" applyFill="1" applyBorder="1"/>
    <xf numFmtId="164" fontId="0" fillId="6" borderId="10" xfId="0" applyNumberFormat="1" applyFill="1" applyBorder="1"/>
    <xf numFmtId="2" fontId="0" fillId="6" borderId="10" xfId="0" applyNumberFormat="1" applyFill="1" applyBorder="1"/>
    <xf numFmtId="164" fontId="0" fillId="6" borderId="8" xfId="0" applyNumberFormat="1" applyFill="1" applyBorder="1"/>
    <xf numFmtId="2" fontId="0" fillId="6" borderId="11" xfId="0" applyNumberFormat="1" applyFill="1" applyBorder="1"/>
    <xf numFmtId="164" fontId="0" fillId="6" borderId="22" xfId="0" applyNumberFormat="1" applyFill="1" applyBorder="1"/>
    <xf numFmtId="2" fontId="0" fillId="6" borderId="9" xfId="0" applyNumberFormat="1" applyFill="1" applyBorder="1"/>
    <xf numFmtId="164" fontId="0" fillId="6" borderId="25" xfId="0" applyNumberFormat="1" applyFill="1" applyBorder="1"/>
    <xf numFmtId="2" fontId="0" fillId="6" borderId="24" xfId="0" applyNumberFormat="1" applyFill="1" applyBorder="1"/>
    <xf numFmtId="164" fontId="0" fillId="6" borderId="32" xfId="0" applyNumberFormat="1" applyFill="1" applyBorder="1"/>
    <xf numFmtId="2" fontId="0" fillId="6" borderId="8" xfId="0" applyNumberFormat="1" applyFill="1" applyBorder="1"/>
    <xf numFmtId="16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38" xfId="0" applyFill="1" applyBorder="1"/>
    <xf numFmtId="0" fontId="0" fillId="6" borderId="35" xfId="0" applyFill="1" applyBorder="1"/>
    <xf numFmtId="164" fontId="0" fillId="6" borderId="1" xfId="0" applyNumberFormat="1" applyFill="1" applyBorder="1"/>
    <xf numFmtId="0" fontId="0" fillId="5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6" fillId="4" borderId="1" xfId="0" applyNumberFormat="1" applyFont="1" applyFill="1" applyBorder="1"/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166" fontId="0" fillId="0" borderId="0" xfId="0" applyNumberFormat="1"/>
    <xf numFmtId="2" fontId="5" fillId="7" borderId="1" xfId="0" applyNumberFormat="1" applyFont="1" applyFill="1" applyBorder="1"/>
    <xf numFmtId="2" fontId="5" fillId="7" borderId="19" xfId="0" applyNumberFormat="1" applyFont="1" applyFill="1" applyBorder="1"/>
    <xf numFmtId="2" fontId="5" fillId="0" borderId="15" xfId="0" applyNumberFormat="1" applyFont="1" applyFill="1" applyBorder="1"/>
    <xf numFmtId="2" fontId="5" fillId="0" borderId="46" xfId="0" applyNumberFormat="1" applyFont="1" applyFill="1" applyBorder="1"/>
    <xf numFmtId="164" fontId="5" fillId="7" borderId="23" xfId="0" applyNumberFormat="1" applyFont="1" applyFill="1" applyBorder="1"/>
    <xf numFmtId="164" fontId="5" fillId="7" borderId="19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0" fillId="0" borderId="0" xfId="0" applyFont="1"/>
    <xf numFmtId="164" fontId="0" fillId="0" borderId="0" xfId="0" applyNumberFormat="1" applyFill="1" applyBorder="1"/>
    <xf numFmtId="4" fontId="0" fillId="0" borderId="0" xfId="0" applyNumberFormat="1"/>
    <xf numFmtId="0" fontId="10" fillId="0" borderId="0" xfId="0" applyFont="1"/>
    <xf numFmtId="2" fontId="0" fillId="2" borderId="14" xfId="0" applyNumberFormat="1" applyFill="1" applyBorder="1"/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5" borderId="4" xfId="0" applyNumberFormat="1" applyFill="1" applyBorder="1"/>
    <xf numFmtId="2" fontId="0" fillId="5" borderId="7" xfId="0" applyNumberFormat="1" applyFill="1" applyBorder="1"/>
    <xf numFmtId="1" fontId="0" fillId="0" borderId="0" xfId="0" applyNumberFormat="1" applyFont="1" applyAlignment="1" applyProtection="1">
      <alignment horizontal="left"/>
      <protection hidden="1"/>
    </xf>
    <xf numFmtId="1" fontId="0" fillId="0" borderId="13" xfId="0" applyNumberFormat="1" applyFont="1" applyBorder="1"/>
    <xf numFmtId="0" fontId="0" fillId="0" borderId="13" xfId="0" applyFont="1" applyBorder="1" applyAlignment="1">
      <alignment horizontal="center"/>
    </xf>
    <xf numFmtId="0" fontId="0" fillId="2" borderId="14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center"/>
    </xf>
    <xf numFmtId="0" fontId="0" fillId="2" borderId="14" xfId="0" applyFont="1" applyFill="1" applyBorder="1"/>
    <xf numFmtId="2" fontId="0" fillId="2" borderId="15" xfId="0" applyNumberFormat="1" applyFont="1" applyFill="1" applyBorder="1"/>
    <xf numFmtId="1" fontId="0" fillId="0" borderId="0" xfId="0" applyNumberFormat="1" applyFont="1"/>
    <xf numFmtId="0" fontId="0" fillId="0" borderId="14" xfId="0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4" fontId="0" fillId="0" borderId="0" xfId="0" applyNumberFormat="1" applyFont="1" applyAlignment="1">
      <alignment horizontal="center"/>
    </xf>
    <xf numFmtId="0" fontId="0" fillId="5" borderId="9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0" fillId="9" borderId="0" xfId="0" applyFill="1" applyBorder="1"/>
    <xf numFmtId="164" fontId="5" fillId="6" borderId="10" xfId="0" applyNumberFormat="1" applyFont="1" applyFill="1" applyBorder="1"/>
    <xf numFmtId="164" fontId="5" fillId="6" borderId="8" xfId="0" applyNumberFormat="1" applyFont="1" applyFill="1" applyBorder="1"/>
    <xf numFmtId="164" fontId="5" fillId="6" borderId="12" xfId="0" applyNumberFormat="1" applyFont="1" applyFill="1" applyBorder="1"/>
    <xf numFmtId="164" fontId="5" fillId="6" borderId="7" xfId="0" applyNumberFormat="1" applyFont="1" applyFill="1" applyBorder="1"/>
    <xf numFmtId="164" fontId="5" fillId="6" borderId="11" xfId="0" applyNumberFormat="1" applyFont="1" applyFill="1" applyBorder="1"/>
    <xf numFmtId="164" fontId="5" fillId="6" borderId="9" xfId="0" applyNumberFormat="1" applyFont="1" applyFill="1" applyBorder="1"/>
    <xf numFmtId="164" fontId="5" fillId="6" borderId="50" xfId="0" applyNumberFormat="1" applyFont="1" applyFill="1" applyBorder="1"/>
    <xf numFmtId="164" fontId="5" fillId="6" borderId="1" xfId="0" applyNumberFormat="1" applyFont="1" applyFill="1" applyBorder="1"/>
    <xf numFmtId="164" fontId="0" fillId="6" borderId="10" xfId="0" applyNumberFormat="1" applyFill="1" applyBorder="1"/>
    <xf numFmtId="164" fontId="0" fillId="6" borderId="8" xfId="0" applyNumberFormat="1" applyFill="1" applyBorder="1"/>
    <xf numFmtId="164" fontId="0" fillId="6" borderId="12" xfId="0" applyNumberFormat="1" applyFill="1" applyBorder="1"/>
    <xf numFmtId="164" fontId="0" fillId="6" borderId="7" xfId="0" applyNumberFormat="1" applyFill="1" applyBorder="1"/>
    <xf numFmtId="164" fontId="0" fillId="6" borderId="11" xfId="0" applyNumberFormat="1" applyFill="1" applyBorder="1"/>
    <xf numFmtId="164" fontId="0" fillId="6" borderId="9" xfId="0" applyNumberFormat="1" applyFill="1" applyBorder="1"/>
    <xf numFmtId="164" fontId="0" fillId="6" borderId="50" xfId="0" applyNumberFormat="1" applyFill="1" applyBorder="1"/>
    <xf numFmtId="164" fontId="0" fillId="6" borderId="1" xfId="0" applyNumberFormat="1" applyFill="1" applyBorder="1"/>
    <xf numFmtId="164" fontId="5" fillId="6" borderId="15" xfId="0" applyNumberFormat="1" applyFont="1" applyFill="1" applyBorder="1"/>
    <xf numFmtId="164" fontId="0" fillId="6" borderId="15" xfId="0" applyNumberFormat="1" applyFill="1" applyBorder="1"/>
    <xf numFmtId="164" fontId="5" fillId="6" borderId="19" xfId="0" applyNumberFormat="1" applyFont="1" applyFill="1" applyBorder="1"/>
    <xf numFmtId="164" fontId="0" fillId="6" borderId="19" xfId="0" applyNumberFormat="1" applyFill="1" applyBorder="1"/>
    <xf numFmtId="164" fontId="0" fillId="0" borderId="2" xfId="0" applyNumberFormat="1" applyBorder="1"/>
    <xf numFmtId="168" fontId="0" fillId="5" borderId="10" xfId="0" applyNumberFormat="1" applyFill="1" applyBorder="1" applyAlignment="1">
      <alignment horizontal="center"/>
    </xf>
    <xf numFmtId="168" fontId="0" fillId="5" borderId="8" xfId="0" applyNumberFormat="1" applyFill="1" applyBorder="1" applyAlignment="1">
      <alignment horizontal="center"/>
    </xf>
    <xf numFmtId="168" fontId="0" fillId="5" borderId="12" xfId="0" applyNumberForma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0" fillId="8" borderId="0" xfId="0" applyFill="1" applyBorder="1"/>
    <xf numFmtId="0" fontId="0" fillId="8" borderId="0" xfId="0" applyFill="1" applyBorder="1" applyProtection="1">
      <protection locked="0"/>
    </xf>
    <xf numFmtId="0" fontId="0" fillId="8" borderId="0" xfId="0" applyFill="1" applyBorder="1" applyAlignment="1">
      <alignment horizontal="center"/>
    </xf>
    <xf numFmtId="164" fontId="0" fillId="0" borderId="52" xfId="0" applyNumberFormat="1" applyFill="1" applyBorder="1" applyProtection="1">
      <protection locked="0"/>
    </xf>
    <xf numFmtId="0" fontId="0" fillId="0" borderId="0" xfId="0" applyFill="1" applyBorder="1" applyAlignment="1"/>
    <xf numFmtId="0" fontId="4" fillId="0" borderId="0" xfId="0" applyFont="1" applyBorder="1"/>
    <xf numFmtId="0" fontId="13" fillId="8" borderId="39" xfId="0" applyFont="1" applyFill="1" applyBorder="1"/>
    <xf numFmtId="0" fontId="13" fillId="8" borderId="0" xfId="0" applyFont="1" applyFill="1" applyBorder="1"/>
    <xf numFmtId="0" fontId="14" fillId="8" borderId="0" xfId="0" applyFont="1" applyFill="1" applyBorder="1" applyAlignment="1">
      <alignment horizontal="left"/>
    </xf>
    <xf numFmtId="0" fontId="15" fillId="8" borderId="0" xfId="0" applyFont="1" applyFill="1" applyBorder="1"/>
    <xf numFmtId="0" fontId="13" fillId="8" borderId="0" xfId="0" applyFont="1" applyFill="1" applyBorder="1" applyAlignment="1">
      <alignment horizontal="right"/>
    </xf>
    <xf numFmtId="0" fontId="13" fillId="8" borderId="0" xfId="0" applyFont="1" applyFill="1" applyBorder="1" applyAlignment="1" applyProtection="1">
      <alignment horizontal="left"/>
      <protection locked="0"/>
    </xf>
    <xf numFmtId="0" fontId="13" fillId="0" borderId="0" xfId="0" applyFont="1" applyBorder="1"/>
    <xf numFmtId="0" fontId="13" fillId="0" borderId="0" xfId="0" applyFont="1" applyFill="1" applyBorder="1"/>
    <xf numFmtId="0" fontId="4" fillId="0" borderId="0" xfId="0" applyFont="1" applyFill="1" applyBorder="1"/>
    <xf numFmtId="166" fontId="0" fillId="0" borderId="0" xfId="0" applyNumberFormat="1" applyFont="1"/>
    <xf numFmtId="164" fontId="0" fillId="0" borderId="0" xfId="0" applyNumberFormat="1" applyFont="1"/>
    <xf numFmtId="0" fontId="0" fillId="5" borderId="11" xfId="0" applyNumberFormat="1" applyFill="1" applyBorder="1" applyAlignment="1">
      <alignment horizontal="center"/>
    </xf>
    <xf numFmtId="4" fontId="0" fillId="5" borderId="10" xfId="0" applyNumberFormat="1" applyFill="1" applyBorder="1" applyAlignment="1">
      <alignment horizontal="center"/>
    </xf>
    <xf numFmtId="0" fontId="11" fillId="0" borderId="0" xfId="0" applyFont="1" applyFill="1"/>
    <xf numFmtId="0" fontId="13" fillId="8" borderId="14" xfId="0" applyFont="1" applyFill="1" applyBorder="1" applyAlignment="1">
      <alignment horizontal="left"/>
    </xf>
    <xf numFmtId="0" fontId="13" fillId="8" borderId="14" xfId="0" applyFont="1" applyFill="1" applyBorder="1"/>
    <xf numFmtId="0" fontId="13" fillId="8" borderId="0" xfId="0" applyFont="1" applyFill="1" applyBorder="1" applyAlignment="1" applyProtection="1"/>
    <xf numFmtId="0" fontId="13" fillId="8" borderId="0" xfId="0" applyFont="1" applyFill="1" applyBorder="1" applyProtection="1"/>
    <xf numFmtId="0" fontId="13" fillId="8" borderId="0" xfId="0" applyFont="1" applyFill="1" applyBorder="1" applyAlignment="1"/>
    <xf numFmtId="0" fontId="13" fillId="8" borderId="0" xfId="0" applyFont="1" applyFill="1" applyBorder="1" applyAlignment="1" applyProtection="1">
      <protection locked="0"/>
    </xf>
    <xf numFmtId="0" fontId="13" fillId="8" borderId="0" xfId="0" applyFont="1" applyFill="1" applyBorder="1" applyProtection="1">
      <protection locked="0"/>
    </xf>
    <xf numFmtId="4" fontId="5" fillId="6" borderId="20" xfId="0" applyNumberFormat="1" applyFont="1" applyFill="1" applyBorder="1" applyAlignment="1">
      <alignment horizontal="center"/>
    </xf>
    <xf numFmtId="0" fontId="0" fillId="6" borderId="10" xfId="0" applyNumberFormat="1" applyFill="1" applyBorder="1"/>
    <xf numFmtId="0" fontId="0" fillId="6" borderId="8" xfId="0" applyNumberFormat="1" applyFill="1" applyBorder="1"/>
    <xf numFmtId="0" fontId="0" fillId="6" borderId="12" xfId="0" applyNumberFormat="1" applyFill="1" applyBorder="1"/>
    <xf numFmtId="4" fontId="0" fillId="6" borderId="20" xfId="0" applyNumberFormat="1" applyFill="1" applyBorder="1" applyAlignment="1">
      <alignment horizontal="center"/>
    </xf>
    <xf numFmtId="164" fontId="0" fillId="0" borderId="0" xfId="0" applyNumberFormat="1" applyBorder="1"/>
    <xf numFmtId="0" fontId="0" fillId="0" borderId="56" xfId="0" applyBorder="1"/>
    <xf numFmtId="164" fontId="0" fillId="0" borderId="56" xfId="0" applyNumberFormat="1" applyBorder="1"/>
    <xf numFmtId="4" fontId="0" fillId="0" borderId="56" xfId="0" applyNumberFormat="1" applyBorder="1"/>
    <xf numFmtId="164" fontId="5" fillId="0" borderId="2" xfId="0" applyNumberFormat="1" applyFont="1" applyFill="1" applyBorder="1"/>
    <xf numFmtId="169" fontId="0" fillId="0" borderId="0" xfId="3" applyNumberFormat="1" applyFont="1" applyFill="1"/>
    <xf numFmtId="44" fontId="0" fillId="0" borderId="0" xfId="3" applyFont="1" applyFill="1"/>
    <xf numFmtId="0" fontId="0" fillId="0" borderId="44" xfId="0" applyBorder="1" applyAlignment="1">
      <alignment horizontal="right"/>
    </xf>
    <xf numFmtId="0" fontId="0" fillId="0" borderId="15" xfId="0" applyBorder="1" applyAlignment="1">
      <alignment horizontal="right"/>
    </xf>
    <xf numFmtId="44" fontId="0" fillId="0" borderId="0" xfId="3" applyFont="1"/>
    <xf numFmtId="0" fontId="0" fillId="0" borderId="0" xfId="0" applyFont="1" applyAlignment="1">
      <alignment wrapText="1"/>
    </xf>
    <xf numFmtId="0" fontId="19" fillId="4" borderId="13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0" fillId="0" borderId="0" xfId="0" applyBorder="1" applyAlignment="1">
      <alignment wrapText="1"/>
    </xf>
    <xf numFmtId="170" fontId="0" fillId="0" borderId="0" xfId="2" applyNumberFormat="1" applyFont="1" applyBorder="1" applyAlignment="1">
      <alignment horizontal="left" wrapText="1"/>
    </xf>
    <xf numFmtId="2" fontId="6" fillId="4" borderId="11" xfId="0" applyNumberFormat="1" applyFont="1" applyFill="1" applyBorder="1" applyAlignment="1">
      <alignment horizontal="center"/>
    </xf>
    <xf numFmtId="2" fontId="6" fillId="4" borderId="9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3" xfId="0" applyNumberFormat="1" applyFill="1" applyBorder="1" applyAlignment="1">
      <alignment wrapText="1"/>
    </xf>
    <xf numFmtId="0" fontId="6" fillId="4" borderId="0" xfId="0" applyFont="1" applyFill="1" applyAlignment="1">
      <alignment wrapText="1"/>
    </xf>
    <xf numFmtId="0" fontId="6" fillId="0" borderId="0" xfId="0" applyFont="1"/>
    <xf numFmtId="0" fontId="0" fillId="0" borderId="0" xfId="0" applyNumberFormat="1" applyBorder="1" applyAlignment="1">
      <alignment wrapText="1"/>
    </xf>
    <xf numFmtId="0" fontId="5" fillId="0" borderId="0" xfId="0" applyFont="1" applyFill="1" applyAlignment="1">
      <alignment wrapText="1"/>
    </xf>
    <xf numFmtId="2" fontId="6" fillId="4" borderId="5" xfId="0" applyNumberFormat="1" applyFont="1" applyFill="1" applyBorder="1" applyAlignment="1">
      <alignment horizontal="left"/>
    </xf>
    <xf numFmtId="2" fontId="6" fillId="4" borderId="6" xfId="0" applyNumberFormat="1" applyFont="1" applyFill="1" applyBorder="1" applyAlignment="1">
      <alignment horizontal="left"/>
    </xf>
    <xf numFmtId="2" fontId="0" fillId="5" borderId="5" xfId="0" applyNumberFormat="1" applyFill="1" applyBorder="1" applyAlignment="1">
      <alignment horizontal="left"/>
    </xf>
    <xf numFmtId="0" fontId="0" fillId="5" borderId="6" xfId="0" applyFon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2" fontId="0" fillId="0" borderId="0" xfId="0" applyNumberFormat="1" applyAlignment="1">
      <alignment horizontal="center" wrapText="1"/>
    </xf>
    <xf numFmtId="1" fontId="0" fillId="11" borderId="7" xfId="0" applyNumberFormat="1" applyFill="1" applyBorder="1" applyAlignment="1" applyProtection="1">
      <alignment horizontal="center"/>
      <protection locked="0"/>
    </xf>
    <xf numFmtId="1" fontId="0" fillId="11" borderId="11" xfId="0" applyNumberFormat="1" applyFill="1" applyBorder="1" applyAlignment="1" applyProtection="1">
      <alignment horizontal="center"/>
      <protection locked="0"/>
    </xf>
    <xf numFmtId="1" fontId="0" fillId="11" borderId="9" xfId="0" applyNumberFormat="1" applyFill="1" applyBorder="1" applyAlignment="1" applyProtection="1">
      <alignment horizontal="center"/>
      <protection locked="0"/>
    </xf>
    <xf numFmtId="9" fontId="0" fillId="11" borderId="7" xfId="0" applyNumberFormat="1" applyFill="1" applyBorder="1" applyProtection="1">
      <protection locked="0"/>
    </xf>
    <xf numFmtId="9" fontId="0" fillId="11" borderId="11" xfId="0" applyNumberFormat="1" applyFill="1" applyBorder="1" applyProtection="1">
      <protection locked="0"/>
    </xf>
    <xf numFmtId="9" fontId="0" fillId="11" borderId="9" xfId="0" applyNumberFormat="1" applyFill="1" applyBorder="1" applyProtection="1">
      <protection locked="0"/>
    </xf>
    <xf numFmtId="167" fontId="0" fillId="11" borderId="7" xfId="0" applyNumberFormat="1" applyFill="1" applyBorder="1" applyProtection="1">
      <protection locked="0"/>
    </xf>
    <xf numFmtId="167" fontId="0" fillId="11" borderId="11" xfId="0" applyNumberFormat="1" applyFill="1" applyBorder="1" applyProtection="1">
      <protection locked="0"/>
    </xf>
    <xf numFmtId="167" fontId="0" fillId="11" borderId="9" xfId="0" applyNumberFormat="1" applyFill="1" applyBorder="1" applyProtection="1">
      <protection locked="0"/>
    </xf>
    <xf numFmtId="0" fontId="0" fillId="12" borderId="0" xfId="0" applyFill="1" applyBorder="1"/>
    <xf numFmtId="0" fontId="6" fillId="12" borderId="53" xfId="0" applyFont="1" applyFill="1" applyBorder="1"/>
    <xf numFmtId="0" fontId="6" fillId="12" borderId="55" xfId="0" applyFont="1" applyFill="1" applyBorder="1" applyAlignment="1">
      <alignment horizontal="right"/>
    </xf>
    <xf numFmtId="0" fontId="6" fillId="12" borderId="54" xfId="0" applyFont="1" applyFill="1" applyBorder="1" applyAlignment="1">
      <alignment horizontal="right"/>
    </xf>
    <xf numFmtId="0" fontId="6" fillId="12" borderId="54" xfId="0" applyFont="1" applyFill="1" applyBorder="1"/>
    <xf numFmtId="0" fontId="6" fillId="12" borderId="7" xfId="0" applyFont="1" applyFill="1" applyBorder="1"/>
    <xf numFmtId="0" fontId="6" fillId="12" borderId="11" xfId="0" applyFont="1" applyFill="1" applyBorder="1" applyAlignment="1">
      <alignment horizontal="right"/>
    </xf>
    <xf numFmtId="0" fontId="6" fillId="12" borderId="9" xfId="0" applyFont="1" applyFill="1" applyBorder="1" applyAlignment="1">
      <alignment horizontal="right"/>
    </xf>
    <xf numFmtId="0" fontId="6" fillId="12" borderId="38" xfId="0" applyFont="1" applyFill="1" applyBorder="1"/>
    <xf numFmtId="0" fontId="6" fillId="12" borderId="35" xfId="0" applyFont="1" applyFill="1" applyBorder="1"/>
    <xf numFmtId="0" fontId="6" fillId="12" borderId="58" xfId="0" applyNumberFormat="1" applyFont="1" applyFill="1" applyBorder="1" applyAlignment="1">
      <alignment horizontal="center"/>
    </xf>
    <xf numFmtId="0" fontId="6" fillId="12" borderId="60" xfId="0" applyNumberFormat="1" applyFont="1" applyFill="1" applyBorder="1" applyAlignment="1">
      <alignment horizontal="center"/>
    </xf>
    <xf numFmtId="0" fontId="6" fillId="12" borderId="62" xfId="0" applyNumberFormat="1" applyFont="1" applyFill="1" applyBorder="1" applyAlignment="1">
      <alignment horizontal="center"/>
    </xf>
    <xf numFmtId="0" fontId="6" fillId="12" borderId="0" xfId="0" applyFont="1" applyFill="1"/>
    <xf numFmtId="14" fontId="6" fillId="12" borderId="0" xfId="0" applyNumberFormat="1" applyFont="1" applyFill="1" applyAlignment="1">
      <alignment horizontal="left"/>
    </xf>
    <xf numFmtId="0" fontId="6" fillId="12" borderId="0" xfId="0" applyNumberFormat="1" applyFont="1" applyFill="1" applyBorder="1" applyProtection="1">
      <protection locked="0"/>
    </xf>
    <xf numFmtId="0" fontId="6" fillId="12" borderId="0" xfId="3" applyNumberFormat="1" applyFont="1" applyFill="1" applyBorder="1" applyProtection="1">
      <protection locked="0"/>
    </xf>
    <xf numFmtId="0" fontId="6" fillId="12" borderId="3" xfId="0" applyFont="1" applyFill="1" applyBorder="1" applyAlignment="1">
      <alignment wrapText="1"/>
    </xf>
    <xf numFmtId="0" fontId="6" fillId="12" borderId="3" xfId="0" applyNumberFormat="1" applyFont="1" applyFill="1" applyBorder="1" applyAlignment="1">
      <alignment wrapText="1"/>
    </xf>
    <xf numFmtId="0" fontId="5" fillId="12" borderId="3" xfId="0" applyFont="1" applyFill="1" applyBorder="1" applyAlignment="1">
      <alignment wrapText="1"/>
    </xf>
    <xf numFmtId="0" fontId="17" fillId="12" borderId="13" xfId="0" applyFont="1" applyFill="1" applyBorder="1"/>
    <xf numFmtId="0" fontId="11" fillId="12" borderId="14" xfId="0" applyFont="1" applyFill="1" applyBorder="1"/>
    <xf numFmtId="0" fontId="11" fillId="12" borderId="15" xfId="0" applyFont="1" applyFill="1" applyBorder="1"/>
    <xf numFmtId="0" fontId="12" fillId="12" borderId="14" xfId="0" applyFont="1" applyFill="1" applyBorder="1"/>
    <xf numFmtId="0" fontId="13" fillId="12" borderId="14" xfId="0" applyFont="1" applyFill="1" applyBorder="1"/>
    <xf numFmtId="0" fontId="12" fillId="12" borderId="15" xfId="0" applyFont="1" applyFill="1" applyBorder="1"/>
    <xf numFmtId="0" fontId="15" fillId="12" borderId="13" xfId="0" applyFont="1" applyFill="1" applyBorder="1" applyAlignment="1">
      <alignment horizontal="left"/>
    </xf>
    <xf numFmtId="0" fontId="11" fillId="11" borderId="13" xfId="0" applyFont="1" applyFill="1" applyBorder="1" applyAlignment="1">
      <alignment horizontal="left" wrapText="1"/>
    </xf>
    <xf numFmtId="0" fontId="11" fillId="11" borderId="14" xfId="0" applyFont="1" applyFill="1" applyBorder="1" applyAlignment="1">
      <alignment horizontal="left" wrapText="1"/>
    </xf>
    <xf numFmtId="166" fontId="11" fillId="11" borderId="14" xfId="0" applyNumberFormat="1" applyFont="1" applyFill="1" applyBorder="1" applyAlignment="1">
      <alignment horizontal="left" wrapText="1"/>
    </xf>
    <xf numFmtId="164" fontId="11" fillId="11" borderId="14" xfId="0" applyNumberFormat="1" applyFont="1" applyFill="1" applyBorder="1" applyAlignment="1">
      <alignment horizontal="left" wrapText="1"/>
    </xf>
    <xf numFmtId="0" fontId="11" fillId="11" borderId="15" xfId="0" applyFont="1" applyFill="1" applyBorder="1" applyAlignment="1">
      <alignment horizontal="left" wrapText="1"/>
    </xf>
    <xf numFmtId="4" fontId="0" fillId="11" borderId="10" xfId="0" applyNumberFormat="1" applyFill="1" applyBorder="1" applyProtection="1">
      <protection locked="0"/>
    </xf>
    <xf numFmtId="4" fontId="0" fillId="11" borderId="8" xfId="0" applyNumberFormat="1" applyFill="1" applyBorder="1" applyProtection="1">
      <protection locked="0"/>
    </xf>
    <xf numFmtId="4" fontId="0" fillId="11" borderId="12" xfId="0" applyNumberFormat="1" applyFill="1" applyBorder="1" applyProtection="1">
      <protection locked="0"/>
    </xf>
    <xf numFmtId="2" fontId="0" fillId="11" borderId="45" xfId="0" applyNumberFormat="1" applyFill="1" applyBorder="1" applyProtection="1">
      <protection locked="0"/>
    </xf>
    <xf numFmtId="2" fontId="0" fillId="11" borderId="44" xfId="0" applyNumberFormat="1" applyFill="1" applyBorder="1" applyProtection="1">
      <protection locked="0"/>
    </xf>
    <xf numFmtId="2" fontId="0" fillId="11" borderId="15" xfId="0" applyNumberFormat="1" applyFill="1" applyBorder="1" applyProtection="1">
      <protection locked="0"/>
    </xf>
    <xf numFmtId="165" fontId="0" fillId="11" borderId="47" xfId="0" applyNumberFormat="1" applyFill="1" applyBorder="1" applyProtection="1">
      <protection locked="0"/>
    </xf>
    <xf numFmtId="165" fontId="0" fillId="11" borderId="44" xfId="0" applyNumberFormat="1" applyFill="1" applyBorder="1" applyProtection="1">
      <protection locked="0"/>
    </xf>
    <xf numFmtId="165" fontId="0" fillId="11" borderId="46" xfId="0" applyNumberFormat="1" applyFill="1" applyBorder="1" applyProtection="1">
      <protection locked="0"/>
    </xf>
    <xf numFmtId="165" fontId="0" fillId="11" borderId="45" xfId="0" applyNumberFormat="1" applyFill="1" applyBorder="1" applyProtection="1">
      <protection locked="0"/>
    </xf>
    <xf numFmtId="0" fontId="21" fillId="11" borderId="2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left"/>
    </xf>
    <xf numFmtId="0" fontId="0" fillId="0" borderId="0" xfId="0"/>
    <xf numFmtId="0" fontId="0" fillId="0" borderId="0" xfId="0"/>
    <xf numFmtId="2" fontId="6" fillId="12" borderId="4" xfId="0" applyNumberFormat="1" applyFont="1" applyFill="1" applyBorder="1"/>
    <xf numFmtId="2" fontId="6" fillId="12" borderId="7" xfId="0" applyNumberFormat="1" applyFont="1" applyFill="1" applyBorder="1"/>
    <xf numFmtId="2" fontId="6" fillId="12" borderId="5" xfId="0" applyNumberFormat="1" applyFont="1" applyFill="1" applyBorder="1" applyAlignment="1">
      <alignment horizontal="left"/>
    </xf>
    <xf numFmtId="0" fontId="6" fillId="12" borderId="11" xfId="0" applyNumberFormat="1" applyFont="1" applyFill="1" applyBorder="1" applyAlignment="1">
      <alignment horizontal="center"/>
    </xf>
    <xf numFmtId="0" fontId="6" fillId="12" borderId="11" xfId="0" applyFont="1" applyFill="1" applyBorder="1" applyAlignment="1">
      <alignment horizontal="center"/>
    </xf>
    <xf numFmtId="1" fontId="0" fillId="0" borderId="0" xfId="0" applyNumberFormat="1" applyFont="1" applyBorder="1"/>
    <xf numFmtId="0" fontId="22" fillId="0" borderId="0" xfId="0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/>
    <xf numFmtId="0" fontId="0" fillId="0" borderId="0" xfId="0" applyFont="1" applyBorder="1"/>
    <xf numFmtId="0" fontId="22" fillId="0" borderId="0" xfId="0" applyFont="1" applyBorder="1" applyAlignment="1" applyProtection="1">
      <alignment wrapText="1"/>
      <protection locked="0"/>
    </xf>
    <xf numFmtId="0" fontId="22" fillId="0" borderId="0" xfId="0" applyFont="1" applyBorder="1" applyAlignment="1" applyProtection="1">
      <protection locked="0"/>
    </xf>
    <xf numFmtId="0" fontId="22" fillId="0" borderId="0" xfId="0" applyFont="1" applyFill="1" applyBorder="1" applyAlignment="1" applyProtection="1">
      <alignment wrapText="1"/>
      <protection locked="0"/>
    </xf>
    <xf numFmtId="0" fontId="22" fillId="0" borderId="0" xfId="0" applyFont="1" applyFill="1" applyBorder="1" applyAlignment="1" applyProtection="1">
      <alignment horizontal="right" wrapText="1"/>
      <protection locked="0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2" fontId="0" fillId="0" borderId="0" xfId="0" applyNumberFormat="1" applyFont="1" applyFill="1" applyBorder="1"/>
    <xf numFmtId="1" fontId="0" fillId="0" borderId="0" xfId="0" applyNumberFormat="1" applyFont="1" applyFill="1" applyBorder="1"/>
    <xf numFmtId="0" fontId="22" fillId="0" borderId="0" xfId="0" applyFont="1" applyFill="1" applyBorder="1" applyAlignment="1" applyProtection="1">
      <alignment horizontal="right" vertical="center" wrapText="1"/>
      <protection locked="0"/>
    </xf>
    <xf numFmtId="0" fontId="23" fillId="0" borderId="0" xfId="0" applyFont="1" applyFill="1" applyBorder="1" applyAlignment="1" applyProtection="1">
      <alignment horizontal="left" wrapText="1"/>
      <protection locked="0"/>
    </xf>
    <xf numFmtId="0" fontId="0" fillId="0" borderId="0" xfId="0" applyFill="1" applyAlignment="1">
      <alignment horizontal="center"/>
    </xf>
    <xf numFmtId="4" fontId="0" fillId="0" borderId="0" xfId="0" applyNumberFormat="1" applyFill="1" applyBorder="1" applyProtection="1">
      <protection locked="0"/>
    </xf>
    <xf numFmtId="0" fontId="2" fillId="0" borderId="49" xfId="0" applyFont="1" applyBorder="1"/>
    <xf numFmtId="0" fontId="0" fillId="0" borderId="48" xfId="0" applyBorder="1" applyAlignment="1">
      <alignment horizontal="center"/>
    </xf>
    <xf numFmtId="0" fontId="0" fillId="0" borderId="39" xfId="0" applyBorder="1" applyAlignment="1">
      <alignment horizontal="center"/>
    </xf>
    <xf numFmtId="4" fontId="0" fillId="11" borderId="7" xfId="0" applyNumberFormat="1" applyFill="1" applyBorder="1" applyProtection="1">
      <protection locked="0"/>
    </xf>
    <xf numFmtId="4" fontId="0" fillId="11" borderId="11" xfId="0" applyNumberFormat="1" applyFill="1" applyBorder="1" applyProtection="1">
      <protection locked="0"/>
    </xf>
    <xf numFmtId="4" fontId="0" fillId="11" borderId="9" xfId="0" applyNumberFormat="1" applyFill="1" applyBorder="1" applyProtection="1">
      <protection locked="0"/>
    </xf>
    <xf numFmtId="0" fontId="24" fillId="0" borderId="0" xfId="0" applyFont="1" applyFill="1" applyBorder="1"/>
    <xf numFmtId="4" fontId="24" fillId="0" borderId="0" xfId="0" applyNumberFormat="1" applyFont="1" applyFill="1" applyBorder="1"/>
    <xf numFmtId="0" fontId="16" fillId="11" borderId="40" xfId="0" applyFont="1" applyFill="1" applyBorder="1" applyAlignment="1" applyProtection="1">
      <alignment horizontal="left"/>
      <protection locked="0"/>
    </xf>
    <xf numFmtId="0" fontId="16" fillId="11" borderId="33" xfId="0" applyFont="1" applyFill="1" applyBorder="1" applyAlignment="1" applyProtection="1">
      <alignment horizontal="left"/>
      <protection locked="0"/>
    </xf>
    <xf numFmtId="0" fontId="16" fillId="11" borderId="51" xfId="0" applyFont="1" applyFill="1" applyBorder="1" applyAlignment="1" applyProtection="1">
      <alignment horizontal="left"/>
      <protection locked="0"/>
    </xf>
    <xf numFmtId="0" fontId="16" fillId="11" borderId="34" xfId="0" applyFont="1" applyFill="1" applyBorder="1" applyAlignment="1" applyProtection="1">
      <alignment horizontal="left"/>
      <protection locked="0"/>
    </xf>
    <xf numFmtId="0" fontId="16" fillId="11" borderId="42" xfId="0" applyFont="1" applyFill="1" applyBorder="1" applyAlignment="1" applyProtection="1">
      <alignment horizontal="left"/>
      <protection locked="0"/>
    </xf>
    <xf numFmtId="0" fontId="16" fillId="11" borderId="35" xfId="0" applyFont="1" applyFill="1" applyBorder="1" applyAlignment="1" applyProtection="1">
      <alignment horizontal="left"/>
      <protection locked="0"/>
    </xf>
    <xf numFmtId="0" fontId="13" fillId="8" borderId="40" xfId="0" applyFont="1" applyFill="1" applyBorder="1" applyAlignment="1">
      <alignment horizontal="left"/>
    </xf>
    <xf numFmtId="0" fontId="13" fillId="8" borderId="33" xfId="0" applyFont="1" applyFill="1" applyBorder="1" applyAlignment="1">
      <alignment horizontal="left"/>
    </xf>
    <xf numFmtId="0" fontId="13" fillId="8" borderId="51" xfId="0" applyFont="1" applyFill="1" applyBorder="1" applyAlignment="1">
      <alignment horizontal="left"/>
    </xf>
    <xf numFmtId="0" fontId="13" fillId="8" borderId="34" xfId="0" applyFont="1" applyFill="1" applyBorder="1" applyAlignment="1">
      <alignment horizontal="left"/>
    </xf>
    <xf numFmtId="0" fontId="13" fillId="8" borderId="42" xfId="0" applyFont="1" applyFill="1" applyBorder="1" applyAlignment="1">
      <alignment horizontal="left"/>
    </xf>
    <xf numFmtId="0" fontId="13" fillId="8" borderId="35" xfId="0" applyFont="1" applyFill="1" applyBorder="1" applyAlignment="1">
      <alignment horizontal="left"/>
    </xf>
    <xf numFmtId="0" fontId="16" fillId="11" borderId="27" xfId="0" applyFont="1" applyFill="1" applyBorder="1" applyAlignment="1" applyProtection="1">
      <alignment horizontal="left"/>
    </xf>
    <xf numFmtId="0" fontId="16" fillId="11" borderId="31" xfId="0" applyFont="1" applyFill="1" applyBorder="1" applyAlignment="1" applyProtection="1">
      <alignment horizontal="left"/>
    </xf>
    <xf numFmtId="0" fontId="16" fillId="11" borderId="38" xfId="0" applyFont="1" applyFill="1" applyBorder="1" applyAlignment="1" applyProtection="1">
      <alignment horizontal="left"/>
    </xf>
    <xf numFmtId="0" fontId="16" fillId="11" borderId="27" xfId="0" applyFont="1" applyFill="1" applyBorder="1" applyAlignment="1" applyProtection="1">
      <alignment horizontal="left"/>
      <protection locked="0"/>
    </xf>
    <xf numFmtId="0" fontId="16" fillId="11" borderId="31" xfId="0" applyFont="1" applyFill="1" applyBorder="1" applyAlignment="1" applyProtection="1">
      <alignment horizontal="left"/>
      <protection locked="0"/>
    </xf>
    <xf numFmtId="0" fontId="16" fillId="11" borderId="38" xfId="0" applyFont="1" applyFill="1" applyBorder="1" applyAlignment="1" applyProtection="1">
      <alignment horizontal="left"/>
      <protection locked="0"/>
    </xf>
    <xf numFmtId="0" fontId="16" fillId="11" borderId="34" xfId="0" applyFont="1" applyFill="1" applyBorder="1" applyAlignment="1" applyProtection="1">
      <alignment horizontal="left"/>
    </xf>
    <xf numFmtId="0" fontId="16" fillId="11" borderId="42" xfId="0" applyFont="1" applyFill="1" applyBorder="1" applyAlignment="1" applyProtection="1">
      <alignment horizontal="left"/>
    </xf>
    <xf numFmtId="0" fontId="16" fillId="11" borderId="35" xfId="0" applyFont="1" applyFill="1" applyBorder="1" applyAlignment="1" applyProtection="1">
      <alignment horizontal="left"/>
    </xf>
    <xf numFmtId="0" fontId="16" fillId="11" borderId="40" xfId="0" applyFont="1" applyFill="1" applyBorder="1" applyAlignment="1" applyProtection="1">
      <alignment horizontal="left"/>
    </xf>
    <xf numFmtId="0" fontId="16" fillId="11" borderId="33" xfId="0" applyFont="1" applyFill="1" applyBorder="1" applyAlignment="1" applyProtection="1">
      <alignment horizontal="left"/>
    </xf>
    <xf numFmtId="0" fontId="16" fillId="11" borderId="51" xfId="0" applyFont="1" applyFill="1" applyBorder="1" applyAlignment="1" applyProtection="1">
      <alignment horizontal="left"/>
    </xf>
    <xf numFmtId="0" fontId="13" fillId="8" borderId="27" xfId="0" applyFont="1" applyFill="1" applyBorder="1" applyAlignment="1">
      <alignment horizontal="left"/>
    </xf>
    <xf numFmtId="0" fontId="13" fillId="8" borderId="31" xfId="0" applyFont="1" applyFill="1" applyBorder="1" applyAlignment="1">
      <alignment horizontal="left"/>
    </xf>
    <xf numFmtId="0" fontId="13" fillId="8" borderId="38" xfId="0" applyFont="1" applyFill="1" applyBorder="1" applyAlignment="1">
      <alignment horizontal="left"/>
    </xf>
    <xf numFmtId="0" fontId="17" fillId="10" borderId="0" xfId="0" applyFont="1" applyFill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5" borderId="40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51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27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5" borderId="13" xfId="0" applyFill="1" applyBorder="1" applyAlignment="1">
      <alignment horizontal="right"/>
    </xf>
    <xf numFmtId="0" fontId="0" fillId="5" borderId="45" xfId="0" applyFill="1" applyBorder="1" applyAlignment="1">
      <alignment horizontal="righ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45" xfId="0" applyFill="1" applyBorder="1" applyAlignment="1">
      <alignment horizontal="left"/>
    </xf>
    <xf numFmtId="0" fontId="0" fillId="5" borderId="40" xfId="0" applyFill="1" applyBorder="1" applyAlignment="1">
      <alignment horizontal="left" wrapText="1"/>
    </xf>
    <xf numFmtId="0" fontId="0" fillId="5" borderId="33" xfId="0" applyFill="1" applyBorder="1" applyAlignment="1">
      <alignment horizontal="left" wrapText="1"/>
    </xf>
    <xf numFmtId="0" fontId="0" fillId="5" borderId="32" xfId="0" applyFill="1" applyBorder="1" applyAlignment="1">
      <alignment horizontal="left" wrapText="1"/>
    </xf>
    <xf numFmtId="0" fontId="0" fillId="5" borderId="4" xfId="0" applyFill="1" applyBorder="1" applyAlignment="1">
      <alignment horizontal="right"/>
    </xf>
    <xf numFmtId="0" fontId="0" fillId="5" borderId="30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29" xfId="0" applyFill="1" applyBorder="1" applyAlignment="1">
      <alignment horizontal="right"/>
    </xf>
    <xf numFmtId="0" fontId="6" fillId="12" borderId="6" xfId="0" applyFont="1" applyFill="1" applyBorder="1" applyAlignment="1">
      <alignment horizontal="left"/>
    </xf>
    <xf numFmtId="0" fontId="6" fillId="12" borderId="12" xfId="0" applyFont="1" applyFill="1" applyBorder="1" applyAlignment="1">
      <alignment horizontal="left"/>
    </xf>
    <xf numFmtId="0" fontId="6" fillId="12" borderId="9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0" fontId="6" fillId="12" borderId="8" xfId="0" applyFont="1" applyFill="1" applyBorder="1" applyAlignment="1">
      <alignment horizontal="left"/>
    </xf>
    <xf numFmtId="0" fontId="6" fillId="12" borderId="11" xfId="0" applyFont="1" applyFill="1" applyBorder="1" applyAlignment="1">
      <alignment horizontal="left"/>
    </xf>
    <xf numFmtId="0" fontId="6" fillId="12" borderId="4" xfId="0" applyFont="1" applyFill="1" applyBorder="1" applyAlignment="1">
      <alignment horizontal="left"/>
    </xf>
    <xf numFmtId="0" fontId="6" fillId="12" borderId="10" xfId="0" applyFont="1" applyFill="1" applyBorder="1" applyAlignment="1">
      <alignment horizontal="left"/>
    </xf>
    <xf numFmtId="0" fontId="6" fillId="12" borderId="7" xfId="0" applyFont="1" applyFill="1" applyBorder="1" applyAlignment="1">
      <alignment horizontal="left"/>
    </xf>
    <xf numFmtId="0" fontId="0" fillId="5" borderId="6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2" fontId="6" fillId="12" borderId="61" xfId="0" applyNumberFormat="1" applyFont="1" applyFill="1" applyBorder="1" applyAlignment="1">
      <alignment horizontal="left"/>
    </xf>
    <xf numFmtId="2" fontId="6" fillId="12" borderId="65" xfId="0" applyNumberFormat="1" applyFont="1" applyFill="1" applyBorder="1" applyAlignment="1">
      <alignment horizontal="left"/>
    </xf>
    <xf numFmtId="2" fontId="6" fillId="12" borderId="57" xfId="0" applyNumberFormat="1" applyFont="1" applyFill="1" applyBorder="1" applyAlignment="1">
      <alignment horizontal="left"/>
    </xf>
    <xf numFmtId="2" fontId="6" fillId="12" borderId="63" xfId="0" applyNumberFormat="1" applyFont="1" applyFill="1" applyBorder="1" applyAlignment="1">
      <alignment horizontal="left"/>
    </xf>
    <xf numFmtId="2" fontId="6" fillId="12" borderId="59" xfId="0" applyNumberFormat="1" applyFont="1" applyFill="1" applyBorder="1" applyAlignment="1">
      <alignment horizontal="left"/>
    </xf>
    <xf numFmtId="2" fontId="6" fillId="12" borderId="64" xfId="0" applyNumberFormat="1" applyFont="1" applyFill="1" applyBorder="1" applyAlignment="1">
      <alignment horizontal="left"/>
    </xf>
    <xf numFmtId="0" fontId="0" fillId="5" borderId="12" xfId="0" applyFill="1" applyBorder="1" applyAlignment="1">
      <alignment horizontal="right"/>
    </xf>
    <xf numFmtId="0" fontId="0" fillId="5" borderId="34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0" fillId="5" borderId="36" xfId="0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0" fillId="5" borderId="32" xfId="0" applyFill="1" applyBorder="1" applyAlignment="1">
      <alignment horizontal="left"/>
    </xf>
    <xf numFmtId="0" fontId="0" fillId="5" borderId="10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17" fillId="12" borderId="3" xfId="0" applyFont="1" applyFill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5" borderId="40" xfId="0" applyFill="1" applyBorder="1" applyAlignment="1">
      <alignment horizontal="center" wrapText="1"/>
    </xf>
    <xf numFmtId="0" fontId="0" fillId="5" borderId="33" xfId="0" applyFill="1" applyBorder="1" applyAlignment="1">
      <alignment horizontal="center" wrapText="1"/>
    </xf>
    <xf numFmtId="0" fontId="0" fillId="5" borderId="32" xfId="0" applyFill="1" applyBorder="1" applyAlignment="1">
      <alignment horizontal="center" wrapText="1"/>
    </xf>
    <xf numFmtId="0" fontId="0" fillId="0" borderId="0" xfId="0" applyFill="1" applyAlignment="1">
      <alignment horizontal="left"/>
    </xf>
  </cellXfs>
  <cellStyles count="5">
    <cellStyle name="Komma 2" xfId="4" xr:uid="{F8F28914-187D-465A-B233-8CC3C87527FC}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16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73583"/>
      <color rgb="FFC2E76B"/>
      <color rgb="FF1F1770"/>
      <color rgb="FFF07512"/>
      <color rgb="FFDC6710"/>
      <color rgb="FFFF6600"/>
      <color rgb="FF9F9289"/>
      <color rgb="FFEBEBE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microsoft.com/office/2017/10/relationships/person" Target="persons/perso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1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HAABFPS01\CompendaArchief$\CRMAlphaAdviesBureauDB\Archief\00003500\374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\AppData\Local\Microsoft\Windows\Temporary%20Internet%20Files\Content.IE5\YH72Y4QQ\Uitvoeringsbepaling%20Brede%20Scholen%20Appingedam_Asito%200608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Totaalblad"/>
      <sheetName val="Factuurcontrole 2019"/>
      <sheetName val="Factuurcontrole 2018"/>
      <sheetName val="Wijzigingenblad"/>
      <sheetName val="Supplement (10)"/>
      <sheetName val="Supplement (9)"/>
      <sheetName val="Supplement (8)"/>
      <sheetName val="Supplement (7)"/>
      <sheetName val="Supplement (5)"/>
      <sheetName val="Supplement (4)"/>
      <sheetName val="Supplement (3)"/>
      <sheetName val="Supplement (2)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2017-S1200</v>
          </cell>
        </row>
      </sheetData>
      <sheetData sheetId="1">
        <row r="4">
          <cell r="B4" t="str">
            <v>Stichting Confessioneel Onderwijs Leiden</v>
          </cell>
        </row>
        <row r="20">
          <cell r="B20" t="str">
            <v>B2-Clean B.V.</v>
          </cell>
        </row>
      </sheetData>
      <sheetData sheetId="2">
        <row r="26">
          <cell r="D26">
            <v>0.1</v>
          </cell>
        </row>
        <row r="37">
          <cell r="E37">
            <v>23.32450701042988</v>
          </cell>
          <cell r="G37">
            <v>25.771506440739056</v>
          </cell>
          <cell r="I37">
            <v>27.963927296181765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Algemene gegevens"/>
      <sheetName val="uurtariefopbouw"/>
      <sheetName val="1"/>
      <sheetName val="1a"/>
      <sheetName val="2"/>
      <sheetName val="2a"/>
      <sheetName val="Totaalblad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Wijzigingenblad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2018-S1600</v>
          </cell>
        </row>
      </sheetData>
      <sheetData sheetId="1">
        <row r="5">
          <cell r="H5" t="str">
            <v>Stichting Brede Scholen Appingedam</v>
          </cell>
        </row>
      </sheetData>
      <sheetData sheetId="2">
        <row r="24">
          <cell r="E24">
            <v>0.125</v>
          </cell>
        </row>
        <row r="35">
          <cell r="F35">
            <v>25.967586234808007</v>
          </cell>
          <cell r="H35">
            <v>24.576183110703983</v>
          </cell>
          <cell r="J35">
            <v>32.894008732464663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eonieke Westra" id="{F5992AE5-2DC6-4A8E-8241-549D6ADA8CAC}" userId="S::L.Westra@alpha-adviesbureau.nl::d12c8233-0696-49fd-a547-74f78e991333" providerId="AD"/>
</personList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68" dT="2022-03-25T13:59:26.90" personId="{F5992AE5-2DC6-4A8E-8241-549D6ADA8CAC}" id="{A4A53F6D-334C-46AE-94CA-0C910947A617}">
    <text>sportvloer</text>
  </threadedComment>
  <threadedComment ref="H69" dT="2022-03-25T13:59:39.75" personId="{F5992AE5-2DC6-4A8E-8241-549D6ADA8CAC}" id="{867A7173-9D53-4B30-885E-500D05E299BC}">
    <text>sportvloer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72" dT="2022-03-25T14:13:16.67" personId="{F5992AE5-2DC6-4A8E-8241-549D6ADA8CAC}" id="{5A20AE85-2271-4907-A5DB-76E218CD9C69}">
    <text>sportvloer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4" dT="2022-03-25T14:20:50.70" personId="{F5992AE5-2DC6-4A8E-8241-549D6ADA8CAC}" id="{BF6B0629-C57E-43AF-A9DF-5EC5C02754C4}">
    <text>inloopmat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1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3.x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1.v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173583"/>
  </sheetPr>
  <dimension ref="A1:DE44"/>
  <sheetViews>
    <sheetView showZeros="0" zoomScaleNormal="100" workbookViewId="0">
      <pane xSplit="3" ySplit="4" topLeftCell="D5" activePane="bottomRight" state="frozen"/>
      <selection activeCell="I545" sqref="I545"/>
      <selection pane="topRight" activeCell="I545" sqref="I545"/>
      <selection pane="bottomLeft" activeCell="I545" sqref="I545"/>
      <selection pane="bottomRight" activeCell="F45" sqref="F45"/>
    </sheetView>
  </sheetViews>
  <sheetFormatPr defaultRowHeight="15" x14ac:dyDescent="0.25"/>
  <cols>
    <col min="2" max="2" width="4.42578125" customWidth="1"/>
    <col min="3" max="5" width="34.42578125" customWidth="1"/>
    <col min="6" max="6" width="20" customWidth="1"/>
    <col min="7" max="10" width="15.5703125" customWidth="1"/>
    <col min="12" max="12" width="10.28515625" customWidth="1"/>
    <col min="14" max="14" width="12.140625" customWidth="1"/>
    <col min="15" max="15" width="11" customWidth="1"/>
    <col min="16" max="16" width="15.7109375" customWidth="1"/>
    <col min="17" max="17" width="11" customWidth="1"/>
    <col min="18" max="18" width="15.7109375" customWidth="1"/>
    <col min="19" max="19" width="11" customWidth="1"/>
    <col min="20" max="20" width="15.7109375" customWidth="1"/>
    <col min="21" max="21" width="11" customWidth="1"/>
    <col min="22" max="22" width="15.7109375" customWidth="1"/>
    <col min="23" max="23" width="11" customWidth="1"/>
    <col min="24" max="24" width="15.7109375" customWidth="1"/>
    <col min="25" max="25" width="11" customWidth="1"/>
    <col min="26" max="26" width="15.7109375" customWidth="1"/>
    <col min="27" max="27" width="11" customWidth="1"/>
    <col min="28" max="28" width="15.7109375" customWidth="1"/>
    <col min="29" max="29" width="11" customWidth="1"/>
    <col min="30" max="30" width="15.7109375" customWidth="1"/>
    <col min="31" max="95" width="11" customWidth="1"/>
    <col min="96" max="97" width="14.5703125" customWidth="1"/>
    <col min="98" max="111" width="16" customWidth="1"/>
  </cols>
  <sheetData>
    <row r="1" spans="1:109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</row>
    <row r="2" spans="1:109" x14ac:dyDescent="0.25">
      <c r="A2" t="s">
        <v>250</v>
      </c>
      <c r="C2" t="s">
        <v>158</v>
      </c>
      <c r="D2" t="s">
        <v>251</v>
      </c>
      <c r="E2" t="s">
        <v>252</v>
      </c>
      <c r="F2" t="s">
        <v>260</v>
      </c>
      <c r="G2" t="s">
        <v>239</v>
      </c>
      <c r="H2" t="s">
        <v>261</v>
      </c>
    </row>
    <row r="3" spans="1:109" x14ac:dyDescent="0.25">
      <c r="A3" s="319"/>
      <c r="C3" s="320"/>
      <c r="D3" s="321" t="s">
        <v>0</v>
      </c>
      <c r="E3" s="321"/>
      <c r="F3" s="322"/>
      <c r="G3" s="321"/>
      <c r="H3" s="321"/>
      <c r="I3" s="284"/>
      <c r="J3" s="284"/>
      <c r="CT3" s="287" t="s">
        <v>282</v>
      </c>
    </row>
    <row r="4" spans="1:109" s="1" customFormat="1" ht="42.75" customHeight="1" x14ac:dyDescent="0.25">
      <c r="A4" s="2"/>
      <c r="B4" s="2" t="s">
        <v>1</v>
      </c>
      <c r="C4" s="323" t="s">
        <v>253</v>
      </c>
      <c r="D4" s="324" t="s">
        <v>254</v>
      </c>
      <c r="E4" s="324" t="s">
        <v>255</v>
      </c>
      <c r="F4" s="324" t="s">
        <v>256</v>
      </c>
      <c r="G4" s="285" t="s">
        <v>257</v>
      </c>
      <c r="H4" s="285" t="s">
        <v>258</v>
      </c>
      <c r="I4" s="285" t="s">
        <v>259</v>
      </c>
      <c r="J4" s="285" t="s">
        <v>260</v>
      </c>
      <c r="K4" s="2" t="s">
        <v>182</v>
      </c>
      <c r="L4" s="2" t="s">
        <v>182</v>
      </c>
      <c r="M4" s="2" t="s">
        <v>182</v>
      </c>
      <c r="N4" s="323" t="s">
        <v>262</v>
      </c>
      <c r="O4" s="2" t="s">
        <v>182</v>
      </c>
      <c r="P4" s="323" t="s">
        <v>263</v>
      </c>
      <c r="Q4" s="323" t="s">
        <v>37</v>
      </c>
      <c r="R4" s="323" t="s">
        <v>263</v>
      </c>
      <c r="S4" s="323" t="s">
        <v>37</v>
      </c>
      <c r="T4" s="323" t="s">
        <v>263</v>
      </c>
      <c r="U4" s="323" t="s">
        <v>37</v>
      </c>
      <c r="V4" s="323" t="s">
        <v>263</v>
      </c>
      <c r="W4" s="323" t="s">
        <v>37</v>
      </c>
      <c r="X4" s="323" t="s">
        <v>263</v>
      </c>
      <c r="Y4" s="323" t="s">
        <v>37</v>
      </c>
      <c r="Z4" s="323" t="s">
        <v>263</v>
      </c>
      <c r="AA4" s="323" t="s">
        <v>37</v>
      </c>
      <c r="AB4" s="323" t="s">
        <v>263</v>
      </c>
      <c r="AC4" s="323" t="s">
        <v>37</v>
      </c>
      <c r="AD4" s="323" t="s">
        <v>263</v>
      </c>
      <c r="AE4" s="323" t="s">
        <v>37</v>
      </c>
      <c r="AF4" s="323" t="s">
        <v>210</v>
      </c>
      <c r="AG4" s="323" t="s">
        <v>232</v>
      </c>
      <c r="AH4" s="325" t="s">
        <v>233</v>
      </c>
      <c r="AI4" s="323" t="s">
        <v>236</v>
      </c>
      <c r="AJ4" s="323" t="s">
        <v>210</v>
      </c>
      <c r="AK4" s="323" t="s">
        <v>232</v>
      </c>
      <c r="AL4" s="323" t="s">
        <v>233</v>
      </c>
      <c r="AM4" s="323" t="s">
        <v>236</v>
      </c>
      <c r="AN4" s="323" t="s">
        <v>210</v>
      </c>
      <c r="AO4" s="323" t="s">
        <v>232</v>
      </c>
      <c r="AP4" s="323" t="s">
        <v>233</v>
      </c>
      <c r="AQ4" s="323" t="s">
        <v>236</v>
      </c>
      <c r="AR4" s="323" t="s">
        <v>210</v>
      </c>
      <c r="AS4" s="323" t="s">
        <v>232</v>
      </c>
      <c r="AT4" s="323" t="s">
        <v>233</v>
      </c>
      <c r="AU4" s="323" t="s">
        <v>236</v>
      </c>
      <c r="AV4" s="323" t="s">
        <v>210</v>
      </c>
      <c r="AW4" s="323" t="s">
        <v>232</v>
      </c>
      <c r="AX4" s="323" t="s">
        <v>233</v>
      </c>
      <c r="AY4" s="323" t="s">
        <v>236</v>
      </c>
      <c r="AZ4" s="323" t="s">
        <v>210</v>
      </c>
      <c r="BA4" s="323" t="s">
        <v>232</v>
      </c>
      <c r="BB4" s="323" t="s">
        <v>233</v>
      </c>
      <c r="BC4" s="323" t="s">
        <v>236</v>
      </c>
      <c r="BD4" s="323" t="s">
        <v>210</v>
      </c>
      <c r="BE4" s="323" t="s">
        <v>232</v>
      </c>
      <c r="BF4" s="323" t="s">
        <v>233</v>
      </c>
      <c r="BG4" s="323" t="s">
        <v>236</v>
      </c>
      <c r="BH4" s="323" t="s">
        <v>210</v>
      </c>
      <c r="BI4" s="323" t="s">
        <v>232</v>
      </c>
      <c r="BJ4" s="323" t="s">
        <v>233</v>
      </c>
      <c r="BK4" s="323" t="s">
        <v>236</v>
      </c>
      <c r="BL4" s="323" t="s">
        <v>210</v>
      </c>
      <c r="BM4" s="323" t="s">
        <v>232</v>
      </c>
      <c r="BN4" s="323" t="s">
        <v>233</v>
      </c>
      <c r="BO4" s="323" t="s">
        <v>236</v>
      </c>
      <c r="BP4" s="323" t="s">
        <v>210</v>
      </c>
      <c r="BQ4" s="323" t="s">
        <v>232</v>
      </c>
      <c r="BR4" s="323" t="s">
        <v>233</v>
      </c>
      <c r="BS4" s="323" t="s">
        <v>236</v>
      </c>
      <c r="BT4" s="323" t="s">
        <v>210</v>
      </c>
      <c r="BU4" s="323" t="s">
        <v>232</v>
      </c>
      <c r="BV4" s="323" t="s">
        <v>233</v>
      </c>
      <c r="BW4" s="323" t="s">
        <v>236</v>
      </c>
      <c r="BX4" s="323" t="s">
        <v>264</v>
      </c>
      <c r="BY4" s="323" t="s">
        <v>37</v>
      </c>
      <c r="BZ4" s="323" t="s">
        <v>264</v>
      </c>
      <c r="CA4" s="323" t="s">
        <v>37</v>
      </c>
      <c r="CB4" s="323" t="s">
        <v>264</v>
      </c>
      <c r="CC4" s="323" t="s">
        <v>37</v>
      </c>
      <c r="CD4" s="323" t="s">
        <v>264</v>
      </c>
      <c r="CE4" s="323" t="s">
        <v>37</v>
      </c>
      <c r="CF4" s="323" t="s">
        <v>264</v>
      </c>
      <c r="CG4" s="323" t="s">
        <v>37</v>
      </c>
      <c r="CH4" s="323" t="s">
        <v>264</v>
      </c>
      <c r="CI4" s="323" t="s">
        <v>37</v>
      </c>
      <c r="CJ4" s="323" t="s">
        <v>264</v>
      </c>
      <c r="CK4" s="323" t="s">
        <v>37</v>
      </c>
      <c r="CL4" s="323" t="s">
        <v>264</v>
      </c>
      <c r="CM4" s="323" t="s">
        <v>37</v>
      </c>
      <c r="CN4" s="323" t="s">
        <v>264</v>
      </c>
      <c r="CO4" s="323" t="s">
        <v>37</v>
      </c>
      <c r="CP4" s="323" t="s">
        <v>264</v>
      </c>
      <c r="CQ4" s="323" t="s">
        <v>37</v>
      </c>
      <c r="CR4" s="2" t="s">
        <v>265</v>
      </c>
      <c r="CS4" s="2" t="s">
        <v>266</v>
      </c>
      <c r="CT4" s="289" t="s">
        <v>270</v>
      </c>
      <c r="CU4" s="289" t="s">
        <v>271</v>
      </c>
      <c r="CV4" s="289" t="s">
        <v>272</v>
      </c>
      <c r="CW4" s="289" t="s">
        <v>273</v>
      </c>
      <c r="CX4" s="289" t="s">
        <v>274</v>
      </c>
      <c r="CY4" s="289" t="s">
        <v>275</v>
      </c>
      <c r="CZ4" s="289" t="s">
        <v>276</v>
      </c>
      <c r="DA4" s="289" t="s">
        <v>277</v>
      </c>
      <c r="DB4" s="289" t="s">
        <v>278</v>
      </c>
      <c r="DC4" s="289" t="s">
        <v>279</v>
      </c>
      <c r="DD4" s="289" t="s">
        <v>280</v>
      </c>
      <c r="DE4" s="286" t="s">
        <v>281</v>
      </c>
    </row>
    <row r="5" spans="1:109" x14ac:dyDescent="0.25">
      <c r="A5">
        <v>1</v>
      </c>
      <c r="B5" t="str">
        <f>CONCATENATE(A5,"a")</f>
        <v>1a</v>
      </c>
      <c r="C5" t="s">
        <v>299</v>
      </c>
      <c r="D5" t="s">
        <v>300</v>
      </c>
      <c r="E5" t="s">
        <v>292</v>
      </c>
      <c r="F5">
        <v>210</v>
      </c>
      <c r="G5" s="271" t="str">
        <f>IF($G$3="","",$G$3)</f>
        <v/>
      </c>
      <c r="H5" s="33">
        <f t="shared" ref="H5:H30" ca="1" si="0">INDIRECT("'" &amp; B5 &amp; "'!$K$515")</f>
        <v>2726</v>
      </c>
      <c r="I5" s="272">
        <v>250</v>
      </c>
      <c r="J5" s="33">
        <v>2</v>
      </c>
      <c r="N5" t="s">
        <v>631</v>
      </c>
      <c r="P5" t="s">
        <v>186</v>
      </c>
      <c r="Q5" s="351" t="s">
        <v>645</v>
      </c>
      <c r="R5" t="s">
        <v>187</v>
      </c>
      <c r="S5">
        <v>1</v>
      </c>
      <c r="T5" t="s">
        <v>188</v>
      </c>
      <c r="U5">
        <v>1</v>
      </c>
      <c r="V5" t="s">
        <v>189</v>
      </c>
      <c r="W5" t="s">
        <v>645</v>
      </c>
      <c r="X5" t="s">
        <v>190</v>
      </c>
      <c r="Y5" t="s">
        <v>645</v>
      </c>
      <c r="Z5" t="s">
        <v>646</v>
      </c>
      <c r="AA5">
        <v>1</v>
      </c>
      <c r="AF5" t="s">
        <v>191</v>
      </c>
      <c r="AG5" t="s">
        <v>192</v>
      </c>
      <c r="AH5" s="181">
        <f>CT5</f>
        <v>105</v>
      </c>
      <c r="AI5" t="s">
        <v>645</v>
      </c>
      <c r="BX5" t="s">
        <v>193</v>
      </c>
      <c r="BZ5" t="s">
        <v>194</v>
      </c>
      <c r="CB5" t="s">
        <v>195</v>
      </c>
      <c r="CC5">
        <v>2</v>
      </c>
      <c r="CD5" t="s">
        <v>196</v>
      </c>
      <c r="CF5" t="s">
        <v>197</v>
      </c>
      <c r="CH5" t="s">
        <v>198</v>
      </c>
      <c r="CT5">
        <f>SUMIF('1a'!$C$500:$C$514,"G",'1a'!$K$500:$K$514)</f>
        <v>105</v>
      </c>
      <c r="CU5">
        <f ca="1">INDIRECT("'" &amp; B5 &amp; "'!$K$539")</f>
        <v>0</v>
      </c>
      <c r="CV5">
        <f ca="1">INDIRECT("'" &amp; B5 &amp; "'!$K$540")</f>
        <v>0</v>
      </c>
      <c r="CW5">
        <f ca="1">INDIRECT("'" &amp; B5 &amp; "'!$K$541")</f>
        <v>0</v>
      </c>
      <c r="CX5">
        <f ca="1">INDIRECT("'" &amp; B5 &amp; "'!$K$542")</f>
        <v>0</v>
      </c>
      <c r="CY5">
        <f ca="1">INDIRECT("'" &amp; B5 &amp; "'!$K$543")</f>
        <v>0</v>
      </c>
      <c r="CZ5">
        <f ca="1">INDIRECT("'" &amp; B5 &amp; "'!$K$544")</f>
        <v>0</v>
      </c>
      <c r="DA5" s="7">
        <f ca="1">INDIRECT("'" &amp; B5 &amp; "'!$G$515")</f>
        <v>66</v>
      </c>
      <c r="DB5" s="7">
        <f ca="1">DA5</f>
        <v>66</v>
      </c>
      <c r="DC5" s="7">
        <f ca="1">DA5</f>
        <v>66</v>
      </c>
      <c r="DD5" s="7">
        <f ca="1">INDIRECT("'" &amp; B5 &amp; "'!$F$515")</f>
        <v>278</v>
      </c>
    </row>
    <row r="6" spans="1:109" x14ac:dyDescent="0.25">
      <c r="A6">
        <v>2</v>
      </c>
      <c r="B6" t="str">
        <f t="shared" ref="B6:B30" si="1">CONCATENATE(A6,"a")</f>
        <v>2a</v>
      </c>
      <c r="C6" t="s">
        <v>301</v>
      </c>
      <c r="D6" t="s">
        <v>302</v>
      </c>
      <c r="E6" t="s">
        <v>292</v>
      </c>
      <c r="F6">
        <v>210</v>
      </c>
      <c r="G6" s="271" t="str">
        <f>IF($G$3="","",$G$3)</f>
        <v/>
      </c>
      <c r="H6" s="33">
        <f t="shared" ca="1" si="0"/>
        <v>4014</v>
      </c>
      <c r="I6" s="272">
        <v>350</v>
      </c>
      <c r="J6" s="33">
        <v>2</v>
      </c>
      <c r="N6" s="351" t="s">
        <v>631</v>
      </c>
      <c r="P6" t="s">
        <v>186</v>
      </c>
      <c r="Q6" s="351" t="s">
        <v>645</v>
      </c>
      <c r="R6" t="s">
        <v>187</v>
      </c>
      <c r="S6">
        <v>1</v>
      </c>
      <c r="T6" t="s">
        <v>188</v>
      </c>
      <c r="U6">
        <v>1</v>
      </c>
      <c r="V6" t="s">
        <v>189</v>
      </c>
      <c r="W6" s="351" t="s">
        <v>645</v>
      </c>
      <c r="X6" t="s">
        <v>190</v>
      </c>
      <c r="Y6" s="351" t="s">
        <v>645</v>
      </c>
      <c r="AF6" t="s">
        <v>191</v>
      </c>
      <c r="AG6" t="s">
        <v>192</v>
      </c>
      <c r="AH6" s="181">
        <f>CT6</f>
        <v>140</v>
      </c>
      <c r="AI6" s="351" t="s">
        <v>645</v>
      </c>
      <c r="BX6" t="s">
        <v>193</v>
      </c>
      <c r="BZ6" t="s">
        <v>194</v>
      </c>
      <c r="CB6" t="s">
        <v>195</v>
      </c>
      <c r="CC6">
        <v>2</v>
      </c>
      <c r="CD6" t="s">
        <v>196</v>
      </c>
      <c r="CF6" t="s">
        <v>197</v>
      </c>
      <c r="CH6" t="s">
        <v>198</v>
      </c>
      <c r="CT6">
        <f>SUMIF('2a'!$C$500:$C$514,"G",'2a'!$K$500:$K$514)</f>
        <v>140</v>
      </c>
      <c r="CU6">
        <f t="shared" ref="CU6:CU44" ca="1" si="2">INDIRECT("'" &amp; B6 &amp; "'!$K$539")</f>
        <v>0</v>
      </c>
      <c r="CV6">
        <f t="shared" ref="CV6:CV44" ca="1" si="3">INDIRECT("'" &amp; B6 &amp; "'!$K$540")</f>
        <v>0</v>
      </c>
      <c r="CW6">
        <f t="shared" ref="CW6:CW44" ca="1" si="4">INDIRECT("'" &amp; B6 &amp; "'!$K$541")</f>
        <v>0</v>
      </c>
      <c r="CX6">
        <f t="shared" ref="CX6:CX44" ca="1" si="5">INDIRECT("'" &amp; B6 &amp; "'!$K$542")</f>
        <v>0</v>
      </c>
      <c r="CY6">
        <f t="shared" ref="CY6:CY44" ca="1" si="6">INDIRECT("'" &amp; B6 &amp; "'!$K$543")</f>
        <v>0</v>
      </c>
      <c r="CZ6">
        <f t="shared" ref="CZ6:CZ44" ca="1" si="7">INDIRECT("'" &amp; B6 &amp; "'!$K$544")</f>
        <v>0</v>
      </c>
      <c r="DA6" s="7">
        <f t="shared" ref="DA6:DA44" ca="1" si="8">INDIRECT("'" &amp; B6 &amp; "'!$G$515")</f>
        <v>3061</v>
      </c>
      <c r="DB6" s="7">
        <f t="shared" ref="DB6:DB44" ca="1" si="9">DA6</f>
        <v>3061</v>
      </c>
      <c r="DC6" s="7">
        <f t="shared" ref="DC6:DC44" ca="1" si="10">DA6</f>
        <v>3061</v>
      </c>
      <c r="DD6" s="7">
        <f t="shared" ref="DD6:DD44" ca="1" si="11">INDIRECT("'" &amp; B6 &amp; "'!$F$515")</f>
        <v>274</v>
      </c>
    </row>
    <row r="7" spans="1:109" x14ac:dyDescent="0.25">
      <c r="A7">
        <v>3</v>
      </c>
      <c r="B7" t="str">
        <f t="shared" si="1"/>
        <v>3a</v>
      </c>
      <c r="C7" t="s">
        <v>303</v>
      </c>
      <c r="D7" t="s">
        <v>304</v>
      </c>
      <c r="E7" t="s">
        <v>292</v>
      </c>
      <c r="F7">
        <v>210</v>
      </c>
      <c r="G7" s="271" t="str">
        <f t="shared" ref="G7:G44" si="12">IF($G$3="","",$G$3)</f>
        <v/>
      </c>
      <c r="H7" s="33">
        <f t="shared" ca="1" si="0"/>
        <v>2250</v>
      </c>
      <c r="I7" s="272">
        <v>250</v>
      </c>
      <c r="J7" s="33">
        <v>2</v>
      </c>
      <c r="N7" s="351" t="s">
        <v>631</v>
      </c>
      <c r="P7" t="s">
        <v>186</v>
      </c>
      <c r="Q7" s="351" t="s">
        <v>645</v>
      </c>
      <c r="R7" t="s">
        <v>187</v>
      </c>
      <c r="S7" s="351">
        <v>1</v>
      </c>
      <c r="T7" t="s">
        <v>188</v>
      </c>
      <c r="U7">
        <v>1</v>
      </c>
      <c r="V7" t="s">
        <v>189</v>
      </c>
      <c r="W7" s="351" t="s">
        <v>645</v>
      </c>
      <c r="X7" t="s">
        <v>190</v>
      </c>
      <c r="Y7" s="351" t="s">
        <v>645</v>
      </c>
      <c r="AF7" t="s">
        <v>191</v>
      </c>
      <c r="AG7" t="s">
        <v>192</v>
      </c>
      <c r="AH7" s="181">
        <f t="shared" ref="AH7:AH44" si="13">CT7</f>
        <v>99</v>
      </c>
      <c r="AI7" s="351" t="s">
        <v>645</v>
      </c>
      <c r="BX7" t="s">
        <v>193</v>
      </c>
      <c r="BZ7" t="s">
        <v>194</v>
      </c>
      <c r="CB7" t="s">
        <v>195</v>
      </c>
      <c r="CC7">
        <v>2</v>
      </c>
      <c r="CD7" t="s">
        <v>196</v>
      </c>
      <c r="CF7" t="s">
        <v>197</v>
      </c>
      <c r="CH7" t="s">
        <v>198</v>
      </c>
      <c r="CT7">
        <f>SUMIF('3a'!$C$500:$C$514,"G",'3a'!$K$500:$K$514)</f>
        <v>99</v>
      </c>
      <c r="CU7">
        <f t="shared" ca="1" si="2"/>
        <v>0</v>
      </c>
      <c r="CV7">
        <f t="shared" ca="1" si="3"/>
        <v>0</v>
      </c>
      <c r="CW7">
        <f t="shared" ca="1" si="4"/>
        <v>0</v>
      </c>
      <c r="CX7">
        <f t="shared" ca="1" si="5"/>
        <v>0</v>
      </c>
      <c r="CY7">
        <f t="shared" ca="1" si="6"/>
        <v>0</v>
      </c>
      <c r="CZ7">
        <f t="shared" ca="1" si="7"/>
        <v>0</v>
      </c>
      <c r="DA7" s="7">
        <f t="shared" ca="1" si="8"/>
        <v>1973</v>
      </c>
      <c r="DB7" s="7">
        <f t="shared" ca="1" si="9"/>
        <v>1973</v>
      </c>
      <c r="DC7" s="7">
        <f t="shared" ca="1" si="10"/>
        <v>1973</v>
      </c>
      <c r="DD7" s="7">
        <f t="shared" ca="1" si="11"/>
        <v>138</v>
      </c>
    </row>
    <row r="8" spans="1:109" x14ac:dyDescent="0.25">
      <c r="A8">
        <v>4</v>
      </c>
      <c r="B8" t="str">
        <f t="shared" si="1"/>
        <v>4a</v>
      </c>
      <c r="C8" t="s">
        <v>632</v>
      </c>
      <c r="D8" t="s">
        <v>633</v>
      </c>
      <c r="E8" t="s">
        <v>292</v>
      </c>
      <c r="F8" s="351">
        <v>210</v>
      </c>
      <c r="G8" s="271" t="str">
        <f t="shared" si="12"/>
        <v/>
      </c>
      <c r="H8" s="33">
        <f t="shared" ca="1" si="0"/>
        <v>590</v>
      </c>
      <c r="I8" s="272">
        <v>100</v>
      </c>
      <c r="J8" s="33">
        <v>2</v>
      </c>
      <c r="N8" s="351" t="s">
        <v>631</v>
      </c>
      <c r="P8" t="s">
        <v>186</v>
      </c>
      <c r="Q8" s="351" t="s">
        <v>645</v>
      </c>
      <c r="R8" t="s">
        <v>187</v>
      </c>
      <c r="S8" s="351">
        <v>1</v>
      </c>
      <c r="T8" t="s">
        <v>188</v>
      </c>
      <c r="U8">
        <v>1</v>
      </c>
      <c r="V8" t="s">
        <v>189</v>
      </c>
      <c r="W8" s="351" t="s">
        <v>645</v>
      </c>
      <c r="X8" t="s">
        <v>190</v>
      </c>
      <c r="Y8" s="351" t="s">
        <v>645</v>
      </c>
      <c r="AF8" t="s">
        <v>191</v>
      </c>
      <c r="AG8" t="s">
        <v>192</v>
      </c>
      <c r="AH8" s="181">
        <f t="shared" si="13"/>
        <v>40</v>
      </c>
      <c r="AI8" s="351" t="s">
        <v>645</v>
      </c>
      <c r="BX8" t="s">
        <v>193</v>
      </c>
      <c r="BZ8" t="s">
        <v>194</v>
      </c>
      <c r="CB8" t="s">
        <v>195</v>
      </c>
      <c r="CC8">
        <v>2</v>
      </c>
      <c r="CD8" t="s">
        <v>196</v>
      </c>
      <c r="CF8" t="s">
        <v>197</v>
      </c>
      <c r="CH8" t="s">
        <v>198</v>
      </c>
      <c r="CT8">
        <f>SUMIF('4a'!$C$500:$C$514,"G",'4a'!$K$500:$K$514)</f>
        <v>40</v>
      </c>
      <c r="CU8">
        <f t="shared" ca="1" si="2"/>
        <v>0</v>
      </c>
      <c r="CV8">
        <f t="shared" ca="1" si="3"/>
        <v>0</v>
      </c>
      <c r="CW8">
        <f t="shared" ca="1" si="4"/>
        <v>0</v>
      </c>
      <c r="CX8">
        <f t="shared" ca="1" si="5"/>
        <v>0</v>
      </c>
      <c r="CY8">
        <f t="shared" ca="1" si="6"/>
        <v>0</v>
      </c>
      <c r="CZ8">
        <f t="shared" ca="1" si="7"/>
        <v>0</v>
      </c>
      <c r="DA8" s="7">
        <f t="shared" ca="1" si="8"/>
        <v>150</v>
      </c>
      <c r="DB8" s="7">
        <f t="shared" ca="1" si="9"/>
        <v>150</v>
      </c>
      <c r="DC8" s="7">
        <f t="shared" ca="1" si="10"/>
        <v>150</v>
      </c>
      <c r="DD8" s="7">
        <f t="shared" ca="1" si="11"/>
        <v>400</v>
      </c>
    </row>
    <row r="9" spans="1:109" x14ac:dyDescent="0.25">
      <c r="A9">
        <v>5</v>
      </c>
      <c r="B9" t="str">
        <f t="shared" si="1"/>
        <v>5a</v>
      </c>
      <c r="C9" t="s">
        <v>634</v>
      </c>
      <c r="D9" t="s">
        <v>305</v>
      </c>
      <c r="E9" t="s">
        <v>292</v>
      </c>
      <c r="F9" s="351">
        <v>210</v>
      </c>
      <c r="G9" s="271" t="str">
        <f t="shared" si="12"/>
        <v/>
      </c>
      <c r="H9" s="33">
        <f t="shared" ca="1" si="0"/>
        <v>1891</v>
      </c>
      <c r="I9" s="272">
        <v>200</v>
      </c>
      <c r="J9" s="33">
        <v>2</v>
      </c>
      <c r="N9" s="351" t="s">
        <v>631</v>
      </c>
      <c r="P9" t="s">
        <v>186</v>
      </c>
      <c r="Q9" s="351" t="s">
        <v>645</v>
      </c>
      <c r="R9" t="s">
        <v>187</v>
      </c>
      <c r="S9" s="351">
        <v>1</v>
      </c>
      <c r="T9" t="s">
        <v>188</v>
      </c>
      <c r="U9">
        <v>1</v>
      </c>
      <c r="V9" t="s">
        <v>189</v>
      </c>
      <c r="W9" s="351" t="s">
        <v>645</v>
      </c>
      <c r="X9" t="s">
        <v>190</v>
      </c>
      <c r="Y9" s="351" t="s">
        <v>645</v>
      </c>
      <c r="AF9" t="s">
        <v>191</v>
      </c>
      <c r="AG9" t="s">
        <v>192</v>
      </c>
      <c r="AH9" s="181">
        <f t="shared" si="13"/>
        <v>333</v>
      </c>
      <c r="AI9" s="351" t="s">
        <v>645</v>
      </c>
      <c r="BX9" t="s">
        <v>193</v>
      </c>
      <c r="BZ9" t="s">
        <v>194</v>
      </c>
      <c r="CB9" t="s">
        <v>195</v>
      </c>
      <c r="CC9">
        <v>2</v>
      </c>
      <c r="CD9" t="s">
        <v>196</v>
      </c>
      <c r="CF9" t="s">
        <v>197</v>
      </c>
      <c r="CH9" t="s">
        <v>198</v>
      </c>
      <c r="CT9">
        <f>SUMIF('5a'!$C$500:$C$514,"G",'5a'!$K$500:$K$514)</f>
        <v>333</v>
      </c>
      <c r="CU9">
        <f t="shared" ca="1" si="2"/>
        <v>0</v>
      </c>
      <c r="CV9">
        <f t="shared" ca="1" si="3"/>
        <v>0</v>
      </c>
      <c r="CW9">
        <f t="shared" ca="1" si="4"/>
        <v>0</v>
      </c>
      <c r="CX9">
        <f t="shared" ca="1" si="5"/>
        <v>0</v>
      </c>
      <c r="CY9">
        <f t="shared" ca="1" si="6"/>
        <v>0</v>
      </c>
      <c r="CZ9">
        <f t="shared" ca="1" si="7"/>
        <v>0</v>
      </c>
      <c r="DA9" s="7">
        <f t="shared" ca="1" si="8"/>
        <v>0</v>
      </c>
      <c r="DB9" s="7">
        <f t="shared" ca="1" si="9"/>
        <v>0</v>
      </c>
      <c r="DC9" s="7">
        <f t="shared" ca="1" si="10"/>
        <v>0</v>
      </c>
      <c r="DD9" s="7">
        <f t="shared" ca="1" si="11"/>
        <v>10</v>
      </c>
    </row>
    <row r="10" spans="1:109" x14ac:dyDescent="0.25">
      <c r="A10">
        <v>6</v>
      </c>
      <c r="B10" t="str">
        <f t="shared" si="1"/>
        <v>6a</v>
      </c>
      <c r="C10" t="s">
        <v>635</v>
      </c>
      <c r="D10" t="s">
        <v>306</v>
      </c>
      <c r="E10" t="s">
        <v>292</v>
      </c>
      <c r="F10" s="351">
        <v>210</v>
      </c>
      <c r="G10" s="271" t="str">
        <f t="shared" si="12"/>
        <v/>
      </c>
      <c r="H10" s="33">
        <f t="shared" ca="1" si="0"/>
        <v>459</v>
      </c>
      <c r="I10" s="272">
        <v>100</v>
      </c>
      <c r="J10" s="33">
        <v>2</v>
      </c>
      <c r="N10" s="351" t="s">
        <v>631</v>
      </c>
      <c r="P10" t="s">
        <v>186</v>
      </c>
      <c r="Q10" s="351" t="s">
        <v>645</v>
      </c>
      <c r="R10" t="s">
        <v>187</v>
      </c>
      <c r="S10" s="351">
        <v>1</v>
      </c>
      <c r="T10" t="s">
        <v>188</v>
      </c>
      <c r="U10">
        <v>1</v>
      </c>
      <c r="V10" t="s">
        <v>189</v>
      </c>
      <c r="W10" s="351" t="s">
        <v>645</v>
      </c>
      <c r="X10" t="s">
        <v>190</v>
      </c>
      <c r="Y10" s="351" t="s">
        <v>645</v>
      </c>
      <c r="AF10" t="s">
        <v>191</v>
      </c>
      <c r="AG10" t="s">
        <v>192</v>
      </c>
      <c r="AH10" s="181">
        <f t="shared" si="13"/>
        <v>40</v>
      </c>
      <c r="AI10" s="351" t="s">
        <v>645</v>
      </c>
      <c r="BX10" t="s">
        <v>193</v>
      </c>
      <c r="BZ10" t="s">
        <v>194</v>
      </c>
      <c r="CB10" t="s">
        <v>195</v>
      </c>
      <c r="CC10">
        <v>2</v>
      </c>
      <c r="CD10" t="s">
        <v>196</v>
      </c>
      <c r="CF10" t="s">
        <v>197</v>
      </c>
      <c r="CH10" t="s">
        <v>198</v>
      </c>
      <c r="CT10">
        <f>SUMIF('6a'!$C$500:$C$514,"G",'6a'!$K$500:$K$514)</f>
        <v>40</v>
      </c>
      <c r="CU10">
        <f t="shared" ca="1" si="2"/>
        <v>0</v>
      </c>
      <c r="CV10">
        <f t="shared" ca="1" si="3"/>
        <v>0</v>
      </c>
      <c r="CW10">
        <f t="shared" ca="1" si="4"/>
        <v>0</v>
      </c>
      <c r="CX10">
        <f t="shared" ca="1" si="5"/>
        <v>0</v>
      </c>
      <c r="CY10">
        <f t="shared" ca="1" si="6"/>
        <v>0</v>
      </c>
      <c r="CZ10">
        <f t="shared" ca="1" si="7"/>
        <v>0</v>
      </c>
      <c r="DA10" s="7">
        <f t="shared" ca="1" si="8"/>
        <v>0</v>
      </c>
      <c r="DB10" s="7">
        <f t="shared" ca="1" si="9"/>
        <v>0</v>
      </c>
      <c r="DC10" s="7">
        <f t="shared" ca="1" si="10"/>
        <v>0</v>
      </c>
      <c r="DD10" s="7">
        <f t="shared" ca="1" si="11"/>
        <v>0</v>
      </c>
    </row>
    <row r="11" spans="1:109" x14ac:dyDescent="0.25">
      <c r="A11">
        <v>7</v>
      </c>
      <c r="B11" t="str">
        <f t="shared" si="1"/>
        <v>7a</v>
      </c>
      <c r="C11" t="s">
        <v>636</v>
      </c>
      <c r="D11" t="s">
        <v>637</v>
      </c>
      <c r="E11" t="s">
        <v>292</v>
      </c>
      <c r="F11" s="351">
        <v>210</v>
      </c>
      <c r="G11" s="271" t="str">
        <f t="shared" si="12"/>
        <v/>
      </c>
      <c r="H11" s="33">
        <f t="shared" ca="1" si="0"/>
        <v>1125</v>
      </c>
      <c r="I11" s="272">
        <v>125</v>
      </c>
      <c r="J11" s="33">
        <v>2</v>
      </c>
      <c r="N11" s="351" t="s">
        <v>631</v>
      </c>
      <c r="P11" t="s">
        <v>186</v>
      </c>
      <c r="Q11" s="351" t="s">
        <v>645</v>
      </c>
      <c r="R11" t="s">
        <v>187</v>
      </c>
      <c r="S11" s="351">
        <v>1</v>
      </c>
      <c r="T11" t="s">
        <v>188</v>
      </c>
      <c r="V11" t="s">
        <v>189</v>
      </c>
      <c r="W11" s="351" t="s">
        <v>645</v>
      </c>
      <c r="X11" t="s">
        <v>190</v>
      </c>
      <c r="Y11" s="351" t="s">
        <v>645</v>
      </c>
      <c r="AF11" t="s">
        <v>191</v>
      </c>
      <c r="AG11" t="s">
        <v>192</v>
      </c>
      <c r="AH11" s="181">
        <f t="shared" si="13"/>
        <v>0</v>
      </c>
      <c r="AI11" s="351" t="s">
        <v>645</v>
      </c>
      <c r="BX11" t="s">
        <v>193</v>
      </c>
      <c r="BZ11" t="s">
        <v>194</v>
      </c>
      <c r="CB11" t="s">
        <v>195</v>
      </c>
      <c r="CC11">
        <v>2</v>
      </c>
      <c r="CD11" t="s">
        <v>196</v>
      </c>
      <c r="CF11" t="s">
        <v>197</v>
      </c>
      <c r="CH11" t="s">
        <v>198</v>
      </c>
      <c r="CT11">
        <f>SUMIF('7a'!$C$500:$C$514,"G",'7a'!$K$500:$K$514)</f>
        <v>0</v>
      </c>
      <c r="CU11">
        <f t="shared" ca="1" si="2"/>
        <v>0</v>
      </c>
      <c r="CV11">
        <f t="shared" ca="1" si="3"/>
        <v>0</v>
      </c>
      <c r="CW11">
        <f t="shared" ca="1" si="4"/>
        <v>0</v>
      </c>
      <c r="CX11">
        <f t="shared" ca="1" si="5"/>
        <v>0</v>
      </c>
      <c r="CY11">
        <f t="shared" ca="1" si="6"/>
        <v>0</v>
      </c>
      <c r="CZ11">
        <f t="shared" ca="1" si="7"/>
        <v>0</v>
      </c>
      <c r="DA11" s="7">
        <f t="shared" ca="1" si="8"/>
        <v>655</v>
      </c>
      <c r="DB11" s="7">
        <f t="shared" ca="1" si="9"/>
        <v>655</v>
      </c>
      <c r="DC11" s="7">
        <f t="shared" ca="1" si="10"/>
        <v>655</v>
      </c>
      <c r="DD11" s="7">
        <f t="shared" ca="1" si="11"/>
        <v>0</v>
      </c>
    </row>
    <row r="12" spans="1:109" x14ac:dyDescent="0.25">
      <c r="A12">
        <v>8</v>
      </c>
      <c r="B12" t="str">
        <f t="shared" si="1"/>
        <v>8a</v>
      </c>
      <c r="C12" t="s">
        <v>308</v>
      </c>
      <c r="D12" t="s">
        <v>638</v>
      </c>
      <c r="E12" t="s">
        <v>292</v>
      </c>
      <c r="F12" s="351">
        <v>128</v>
      </c>
      <c r="G12" s="271" t="str">
        <f t="shared" si="12"/>
        <v/>
      </c>
      <c r="H12" s="33">
        <f t="shared" ca="1" si="0"/>
        <v>0</v>
      </c>
      <c r="I12" s="272">
        <v>100</v>
      </c>
      <c r="J12" s="33">
        <v>2</v>
      </c>
      <c r="N12" s="351" t="s">
        <v>631</v>
      </c>
      <c r="P12" t="s">
        <v>186</v>
      </c>
      <c r="Q12" s="351" t="s">
        <v>645</v>
      </c>
      <c r="R12" t="s">
        <v>187</v>
      </c>
      <c r="S12" s="351">
        <v>1</v>
      </c>
      <c r="T12" t="s">
        <v>188</v>
      </c>
      <c r="U12">
        <v>1</v>
      </c>
      <c r="V12" t="s">
        <v>189</v>
      </c>
      <c r="W12" s="351" t="s">
        <v>645</v>
      </c>
      <c r="X12" t="s">
        <v>190</v>
      </c>
      <c r="Y12" s="351" t="s">
        <v>645</v>
      </c>
      <c r="AF12" t="s">
        <v>191</v>
      </c>
      <c r="AG12" t="s">
        <v>192</v>
      </c>
      <c r="AH12" s="181">
        <f t="shared" si="13"/>
        <v>0</v>
      </c>
      <c r="AI12" s="351" t="s">
        <v>645</v>
      </c>
      <c r="BX12" t="s">
        <v>193</v>
      </c>
      <c r="BZ12" t="s">
        <v>194</v>
      </c>
      <c r="CB12" t="s">
        <v>195</v>
      </c>
      <c r="CC12">
        <v>2</v>
      </c>
      <c r="CD12" t="s">
        <v>196</v>
      </c>
      <c r="CF12" t="s">
        <v>197</v>
      </c>
      <c r="CH12" t="s">
        <v>198</v>
      </c>
      <c r="CT12">
        <f>SUMIF('8a'!$C$500:$C$514,"G",'8a'!$K$500:$K$514)</f>
        <v>0</v>
      </c>
      <c r="CU12">
        <f t="shared" ca="1" si="2"/>
        <v>0</v>
      </c>
      <c r="CV12">
        <f t="shared" ca="1" si="3"/>
        <v>0</v>
      </c>
      <c r="CW12">
        <f t="shared" ca="1" si="4"/>
        <v>0</v>
      </c>
      <c r="CX12">
        <f t="shared" ca="1" si="5"/>
        <v>0</v>
      </c>
      <c r="CY12">
        <f t="shared" ca="1" si="6"/>
        <v>0</v>
      </c>
      <c r="CZ12">
        <f t="shared" ca="1" si="7"/>
        <v>0</v>
      </c>
      <c r="DA12" s="7">
        <f t="shared" ca="1" si="8"/>
        <v>0</v>
      </c>
      <c r="DB12" s="7">
        <f t="shared" ca="1" si="9"/>
        <v>0</v>
      </c>
      <c r="DC12" s="7">
        <f t="shared" ca="1" si="10"/>
        <v>0</v>
      </c>
      <c r="DD12" s="7">
        <f t="shared" ca="1" si="11"/>
        <v>0</v>
      </c>
    </row>
    <row r="13" spans="1:109" x14ac:dyDescent="0.25">
      <c r="A13">
        <v>9</v>
      </c>
      <c r="B13" t="str">
        <f t="shared" si="1"/>
        <v>9a</v>
      </c>
      <c r="C13" t="s">
        <v>307</v>
      </c>
      <c r="D13" t="s">
        <v>639</v>
      </c>
      <c r="E13" t="s">
        <v>292</v>
      </c>
      <c r="F13" s="351">
        <v>210</v>
      </c>
      <c r="G13" s="271" t="str">
        <f t="shared" si="12"/>
        <v/>
      </c>
      <c r="H13" s="33">
        <f t="shared" ca="1" si="0"/>
        <v>0</v>
      </c>
      <c r="I13" s="272">
        <v>100</v>
      </c>
      <c r="J13" s="33">
        <v>2</v>
      </c>
      <c r="N13" s="351" t="s">
        <v>631</v>
      </c>
      <c r="P13" t="s">
        <v>186</v>
      </c>
      <c r="Q13" s="351" t="s">
        <v>645</v>
      </c>
      <c r="R13" t="s">
        <v>187</v>
      </c>
      <c r="S13" s="351">
        <v>1</v>
      </c>
      <c r="T13" t="s">
        <v>188</v>
      </c>
      <c r="U13">
        <v>1</v>
      </c>
      <c r="V13" t="s">
        <v>189</v>
      </c>
      <c r="W13" s="351" t="s">
        <v>645</v>
      </c>
      <c r="X13" t="s">
        <v>190</v>
      </c>
      <c r="Y13" s="351" t="s">
        <v>645</v>
      </c>
      <c r="AF13" t="s">
        <v>191</v>
      </c>
      <c r="AG13" t="s">
        <v>192</v>
      </c>
      <c r="AH13" s="181">
        <f t="shared" si="13"/>
        <v>0</v>
      </c>
      <c r="AI13" s="351" t="s">
        <v>645</v>
      </c>
      <c r="BX13" t="s">
        <v>193</v>
      </c>
      <c r="BZ13" t="s">
        <v>194</v>
      </c>
      <c r="CB13" t="s">
        <v>195</v>
      </c>
      <c r="CC13">
        <v>2</v>
      </c>
      <c r="CD13" t="s">
        <v>196</v>
      </c>
      <c r="CF13" t="s">
        <v>197</v>
      </c>
      <c r="CH13" t="s">
        <v>198</v>
      </c>
      <c r="CT13">
        <f>SUMIF('9a'!$C$500:$C$514,"G",'9a'!$K$500:$K$514)</f>
        <v>0</v>
      </c>
      <c r="CU13">
        <f t="shared" ca="1" si="2"/>
        <v>0</v>
      </c>
      <c r="CV13">
        <f t="shared" ca="1" si="3"/>
        <v>0</v>
      </c>
      <c r="CW13">
        <f t="shared" ca="1" si="4"/>
        <v>0</v>
      </c>
      <c r="CX13">
        <f t="shared" ca="1" si="5"/>
        <v>0</v>
      </c>
      <c r="CY13">
        <f t="shared" ca="1" si="6"/>
        <v>0</v>
      </c>
      <c r="CZ13">
        <f t="shared" ca="1" si="7"/>
        <v>0</v>
      </c>
      <c r="DA13" s="7">
        <f t="shared" ca="1" si="8"/>
        <v>0</v>
      </c>
      <c r="DB13" s="7">
        <f t="shared" ca="1" si="9"/>
        <v>0</v>
      </c>
      <c r="DC13" s="7">
        <f t="shared" ca="1" si="10"/>
        <v>0</v>
      </c>
      <c r="DD13" s="7">
        <f t="shared" ca="1" si="11"/>
        <v>0</v>
      </c>
    </row>
    <row r="14" spans="1:109" hidden="1" x14ac:dyDescent="0.25">
      <c r="A14">
        <v>10</v>
      </c>
      <c r="B14" t="str">
        <f t="shared" si="1"/>
        <v>10a</v>
      </c>
      <c r="G14" s="271" t="str">
        <f t="shared" si="12"/>
        <v/>
      </c>
      <c r="H14" s="33">
        <f t="shared" ca="1" si="0"/>
        <v>0</v>
      </c>
      <c r="I14" s="272" t="str">
        <f t="shared" ref="I14:I44" ca="1" si="14">IFERROR(IF(SUM(G14*H14&lt;IF($H$3="","",$H$3)),IF($H$3="","",$H$3),SUM(G14*H14)),"")</f>
        <v/>
      </c>
      <c r="J14" s="33" t="str">
        <f t="shared" ref="J14:J44" si="15">IF($F$3="","",$F$3)</f>
        <v/>
      </c>
      <c r="P14" t="s">
        <v>186</v>
      </c>
      <c r="R14" t="s">
        <v>187</v>
      </c>
      <c r="T14" t="s">
        <v>188</v>
      </c>
      <c r="V14" t="s">
        <v>189</v>
      </c>
      <c r="X14" t="s">
        <v>190</v>
      </c>
      <c r="AF14" t="s">
        <v>191</v>
      </c>
      <c r="AG14" t="s">
        <v>192</v>
      </c>
      <c r="AH14" s="181">
        <f t="shared" si="13"/>
        <v>0</v>
      </c>
      <c r="AI14" s="351" t="s">
        <v>645</v>
      </c>
      <c r="BX14" t="s">
        <v>193</v>
      </c>
      <c r="BZ14" t="s">
        <v>194</v>
      </c>
      <c r="CB14" t="s">
        <v>195</v>
      </c>
      <c r="CD14" t="s">
        <v>196</v>
      </c>
      <c r="CF14" t="s">
        <v>197</v>
      </c>
      <c r="CH14" t="s">
        <v>198</v>
      </c>
      <c r="CT14">
        <f>SUMIF('10a'!$C$500:$C$514,"C",'10a'!$K$500:$K$514)</f>
        <v>0</v>
      </c>
      <c r="CU14">
        <f t="shared" ca="1" si="2"/>
        <v>0</v>
      </c>
      <c r="CV14">
        <f t="shared" ca="1" si="3"/>
        <v>0</v>
      </c>
      <c r="CW14">
        <f t="shared" ca="1" si="4"/>
        <v>0</v>
      </c>
      <c r="CX14">
        <f t="shared" ca="1" si="5"/>
        <v>0</v>
      </c>
      <c r="CY14">
        <f t="shared" ca="1" si="6"/>
        <v>0</v>
      </c>
      <c r="CZ14">
        <f t="shared" ca="1" si="7"/>
        <v>0</v>
      </c>
      <c r="DA14" s="7">
        <f t="shared" ca="1" si="8"/>
        <v>0</v>
      </c>
      <c r="DB14" s="7">
        <f t="shared" ca="1" si="9"/>
        <v>0</v>
      </c>
      <c r="DC14" s="7">
        <f t="shared" ca="1" si="10"/>
        <v>0</v>
      </c>
      <c r="DD14" s="7">
        <f t="shared" ca="1" si="11"/>
        <v>0</v>
      </c>
    </row>
    <row r="15" spans="1:109" hidden="1" x14ac:dyDescent="0.25">
      <c r="A15">
        <v>11</v>
      </c>
      <c r="B15" t="str">
        <f t="shared" si="1"/>
        <v>11a</v>
      </c>
      <c r="G15" s="271" t="str">
        <f t="shared" si="12"/>
        <v/>
      </c>
      <c r="H15" s="33">
        <f t="shared" ca="1" si="0"/>
        <v>0</v>
      </c>
      <c r="I15" s="272" t="str">
        <f t="shared" ca="1" si="14"/>
        <v/>
      </c>
      <c r="J15" s="33" t="str">
        <f t="shared" si="15"/>
        <v/>
      </c>
      <c r="P15" t="s">
        <v>186</v>
      </c>
      <c r="R15" t="s">
        <v>187</v>
      </c>
      <c r="T15" t="s">
        <v>188</v>
      </c>
      <c r="V15" t="s">
        <v>189</v>
      </c>
      <c r="X15" t="s">
        <v>190</v>
      </c>
      <c r="AF15" t="s">
        <v>191</v>
      </c>
      <c r="AG15" t="s">
        <v>192</v>
      </c>
      <c r="AH15" s="181">
        <f t="shared" si="13"/>
        <v>0</v>
      </c>
      <c r="AI15" s="351" t="s">
        <v>645</v>
      </c>
      <c r="BX15" t="s">
        <v>193</v>
      </c>
      <c r="BZ15" t="s">
        <v>194</v>
      </c>
      <c r="CB15" t="s">
        <v>195</v>
      </c>
      <c r="CD15" t="s">
        <v>196</v>
      </c>
      <c r="CF15" t="s">
        <v>197</v>
      </c>
      <c r="CH15" t="s">
        <v>198</v>
      </c>
      <c r="CT15">
        <f>SUMIF('11a'!$C$500:$C$514,"C",'11a'!$K$500:$K$514)</f>
        <v>0</v>
      </c>
      <c r="CU15">
        <f t="shared" ca="1" si="2"/>
        <v>0</v>
      </c>
      <c r="CV15">
        <f t="shared" ca="1" si="3"/>
        <v>0</v>
      </c>
      <c r="CW15">
        <f t="shared" ca="1" si="4"/>
        <v>0</v>
      </c>
      <c r="CX15">
        <f t="shared" ca="1" si="5"/>
        <v>0</v>
      </c>
      <c r="CY15">
        <f t="shared" ca="1" si="6"/>
        <v>0</v>
      </c>
      <c r="CZ15">
        <f t="shared" ca="1" si="7"/>
        <v>0</v>
      </c>
      <c r="DA15" s="7">
        <f t="shared" ca="1" si="8"/>
        <v>0</v>
      </c>
      <c r="DB15" s="7">
        <f t="shared" ca="1" si="9"/>
        <v>0</v>
      </c>
      <c r="DC15" s="7">
        <f t="shared" ca="1" si="10"/>
        <v>0</v>
      </c>
      <c r="DD15" s="7">
        <f t="shared" ca="1" si="11"/>
        <v>0</v>
      </c>
    </row>
    <row r="16" spans="1:109" hidden="1" x14ac:dyDescent="0.25">
      <c r="A16">
        <v>12</v>
      </c>
      <c r="B16" t="str">
        <f t="shared" si="1"/>
        <v>12a</v>
      </c>
      <c r="G16" s="271" t="str">
        <f t="shared" si="12"/>
        <v/>
      </c>
      <c r="H16" s="33">
        <f t="shared" ca="1" si="0"/>
        <v>0</v>
      </c>
      <c r="I16" s="272" t="str">
        <f t="shared" ca="1" si="14"/>
        <v/>
      </c>
      <c r="J16" s="33" t="str">
        <f t="shared" si="15"/>
        <v/>
      </c>
      <c r="P16" t="s">
        <v>186</v>
      </c>
      <c r="R16" t="s">
        <v>187</v>
      </c>
      <c r="T16" t="s">
        <v>188</v>
      </c>
      <c r="V16" t="s">
        <v>189</v>
      </c>
      <c r="X16" t="s">
        <v>190</v>
      </c>
      <c r="AF16" t="s">
        <v>191</v>
      </c>
      <c r="AG16" t="s">
        <v>192</v>
      </c>
      <c r="AH16" s="181">
        <f t="shared" si="13"/>
        <v>0</v>
      </c>
      <c r="AI16" s="351" t="s">
        <v>645</v>
      </c>
      <c r="BX16" t="s">
        <v>193</v>
      </c>
      <c r="BZ16" t="s">
        <v>194</v>
      </c>
      <c r="CB16" t="s">
        <v>195</v>
      </c>
      <c r="CD16" t="s">
        <v>196</v>
      </c>
      <c r="CF16" t="s">
        <v>197</v>
      </c>
      <c r="CH16" t="s">
        <v>198</v>
      </c>
      <c r="CT16">
        <f>SUMIF('12a'!$C$500:$C$514,"C",'12a'!$K$500:$K$514)</f>
        <v>0</v>
      </c>
      <c r="CU16">
        <f t="shared" ca="1" si="2"/>
        <v>0</v>
      </c>
      <c r="CV16">
        <f t="shared" ca="1" si="3"/>
        <v>0</v>
      </c>
      <c r="CW16">
        <f t="shared" ca="1" si="4"/>
        <v>0</v>
      </c>
      <c r="CX16">
        <f t="shared" ca="1" si="5"/>
        <v>0</v>
      </c>
      <c r="CY16">
        <f t="shared" ca="1" si="6"/>
        <v>0</v>
      </c>
      <c r="CZ16">
        <f t="shared" ca="1" si="7"/>
        <v>0</v>
      </c>
      <c r="DA16" s="7">
        <f t="shared" ca="1" si="8"/>
        <v>0</v>
      </c>
      <c r="DB16" s="7">
        <f t="shared" ca="1" si="9"/>
        <v>0</v>
      </c>
      <c r="DC16" s="7">
        <f t="shared" ca="1" si="10"/>
        <v>0</v>
      </c>
      <c r="DD16" s="7">
        <f t="shared" ca="1" si="11"/>
        <v>0</v>
      </c>
    </row>
    <row r="17" spans="1:108" hidden="1" x14ac:dyDescent="0.25">
      <c r="A17">
        <v>13</v>
      </c>
      <c r="B17" t="str">
        <f t="shared" si="1"/>
        <v>13a</v>
      </c>
      <c r="G17" s="271" t="str">
        <f t="shared" si="12"/>
        <v/>
      </c>
      <c r="H17" s="33">
        <f t="shared" ca="1" si="0"/>
        <v>0</v>
      </c>
      <c r="I17" s="272" t="str">
        <f t="shared" ca="1" si="14"/>
        <v/>
      </c>
      <c r="J17" s="33" t="str">
        <f t="shared" si="15"/>
        <v/>
      </c>
      <c r="P17" t="s">
        <v>186</v>
      </c>
      <c r="R17" t="s">
        <v>187</v>
      </c>
      <c r="T17" t="s">
        <v>188</v>
      </c>
      <c r="V17" t="s">
        <v>189</v>
      </c>
      <c r="X17" t="s">
        <v>190</v>
      </c>
      <c r="AF17" t="s">
        <v>191</v>
      </c>
      <c r="AG17" t="s">
        <v>192</v>
      </c>
      <c r="AH17" s="181">
        <f t="shared" si="13"/>
        <v>0</v>
      </c>
      <c r="AI17" s="351" t="s">
        <v>645</v>
      </c>
      <c r="BX17" t="s">
        <v>193</v>
      </c>
      <c r="BZ17" t="s">
        <v>194</v>
      </c>
      <c r="CB17" t="s">
        <v>195</v>
      </c>
      <c r="CD17" t="s">
        <v>196</v>
      </c>
      <c r="CF17" t="s">
        <v>197</v>
      </c>
      <c r="CH17" t="s">
        <v>198</v>
      </c>
      <c r="CT17">
        <f>SUMIF('13a'!$C$500:$C$514,"C",'13a'!$K$500:$K$514)</f>
        <v>0</v>
      </c>
      <c r="CU17">
        <f t="shared" ca="1" si="2"/>
        <v>0</v>
      </c>
      <c r="CV17">
        <f t="shared" ca="1" si="3"/>
        <v>0</v>
      </c>
      <c r="CW17">
        <f t="shared" ca="1" si="4"/>
        <v>0</v>
      </c>
      <c r="CX17">
        <f t="shared" ca="1" si="5"/>
        <v>0</v>
      </c>
      <c r="CY17">
        <f t="shared" ca="1" si="6"/>
        <v>0</v>
      </c>
      <c r="CZ17">
        <f t="shared" ca="1" si="7"/>
        <v>0</v>
      </c>
      <c r="DA17" s="7">
        <f t="shared" ca="1" si="8"/>
        <v>0</v>
      </c>
      <c r="DB17" s="7">
        <f t="shared" ca="1" si="9"/>
        <v>0</v>
      </c>
      <c r="DC17" s="7">
        <f t="shared" ca="1" si="10"/>
        <v>0</v>
      </c>
      <c r="DD17" s="7">
        <f t="shared" ca="1" si="11"/>
        <v>0</v>
      </c>
    </row>
    <row r="18" spans="1:108" hidden="1" x14ac:dyDescent="0.25">
      <c r="A18">
        <v>14</v>
      </c>
      <c r="B18" t="str">
        <f t="shared" si="1"/>
        <v>14a</v>
      </c>
      <c r="D18" s="179"/>
      <c r="G18" s="271" t="str">
        <f t="shared" si="12"/>
        <v/>
      </c>
      <c r="H18" s="33">
        <f t="shared" ca="1" si="0"/>
        <v>0</v>
      </c>
      <c r="I18" s="272" t="str">
        <f t="shared" ca="1" si="14"/>
        <v/>
      </c>
      <c r="J18" s="33" t="str">
        <f t="shared" si="15"/>
        <v/>
      </c>
      <c r="P18" t="s">
        <v>186</v>
      </c>
      <c r="R18" t="s">
        <v>187</v>
      </c>
      <c r="T18" t="s">
        <v>188</v>
      </c>
      <c r="V18" t="s">
        <v>189</v>
      </c>
      <c r="X18" t="s">
        <v>190</v>
      </c>
      <c r="AF18" t="s">
        <v>191</v>
      </c>
      <c r="AG18" t="s">
        <v>192</v>
      </c>
      <c r="AH18" s="181">
        <f t="shared" si="13"/>
        <v>0</v>
      </c>
      <c r="AI18" s="351" t="s">
        <v>645</v>
      </c>
      <c r="BX18" t="s">
        <v>193</v>
      </c>
      <c r="BZ18" t="s">
        <v>194</v>
      </c>
      <c r="CB18" t="s">
        <v>195</v>
      </c>
      <c r="CD18" t="s">
        <v>196</v>
      </c>
      <c r="CF18" t="s">
        <v>197</v>
      </c>
      <c r="CH18" t="s">
        <v>198</v>
      </c>
      <c r="CT18">
        <f>SUMIF('14a'!$C$500:$C$514,"C",'14a'!$K$500:$K$514)</f>
        <v>0</v>
      </c>
      <c r="CU18">
        <f t="shared" ca="1" si="2"/>
        <v>0</v>
      </c>
      <c r="CV18">
        <f t="shared" ca="1" si="3"/>
        <v>0</v>
      </c>
      <c r="CW18">
        <f t="shared" ca="1" si="4"/>
        <v>0</v>
      </c>
      <c r="CX18">
        <f t="shared" ca="1" si="5"/>
        <v>0</v>
      </c>
      <c r="CY18">
        <f t="shared" ca="1" si="6"/>
        <v>0</v>
      </c>
      <c r="CZ18">
        <f t="shared" ca="1" si="7"/>
        <v>0</v>
      </c>
      <c r="DA18" s="7">
        <f t="shared" ca="1" si="8"/>
        <v>0</v>
      </c>
      <c r="DB18" s="7">
        <f t="shared" ca="1" si="9"/>
        <v>0</v>
      </c>
      <c r="DC18" s="7">
        <f t="shared" ca="1" si="10"/>
        <v>0</v>
      </c>
      <c r="DD18" s="7">
        <f t="shared" ca="1" si="11"/>
        <v>0</v>
      </c>
    </row>
    <row r="19" spans="1:108" hidden="1" x14ac:dyDescent="0.25">
      <c r="A19">
        <v>15</v>
      </c>
      <c r="B19" t="str">
        <f t="shared" si="1"/>
        <v>15a</v>
      </c>
      <c r="G19" s="271" t="str">
        <f t="shared" si="12"/>
        <v/>
      </c>
      <c r="H19" s="33">
        <f t="shared" ca="1" si="0"/>
        <v>0</v>
      </c>
      <c r="I19" s="272" t="str">
        <f t="shared" ca="1" si="14"/>
        <v/>
      </c>
      <c r="J19" s="33" t="str">
        <f t="shared" si="15"/>
        <v/>
      </c>
      <c r="P19" t="s">
        <v>186</v>
      </c>
      <c r="R19" t="s">
        <v>187</v>
      </c>
      <c r="T19" t="s">
        <v>188</v>
      </c>
      <c r="V19" t="s">
        <v>189</v>
      </c>
      <c r="X19" t="s">
        <v>190</v>
      </c>
      <c r="AF19" t="s">
        <v>191</v>
      </c>
      <c r="AG19" t="s">
        <v>192</v>
      </c>
      <c r="AH19" s="181">
        <f t="shared" si="13"/>
        <v>0</v>
      </c>
      <c r="AI19" s="351" t="s">
        <v>645</v>
      </c>
      <c r="BX19" t="s">
        <v>193</v>
      </c>
      <c r="BZ19" t="s">
        <v>194</v>
      </c>
      <c r="CB19" t="s">
        <v>195</v>
      </c>
      <c r="CD19" t="s">
        <v>196</v>
      </c>
      <c r="CF19" t="s">
        <v>197</v>
      </c>
      <c r="CH19" t="s">
        <v>198</v>
      </c>
      <c r="CT19">
        <f>SUMIF('15a'!$C$500:$C$514,"C",'15a'!$K$500:$K$514)</f>
        <v>0</v>
      </c>
      <c r="CU19">
        <f t="shared" ca="1" si="2"/>
        <v>0</v>
      </c>
      <c r="CV19">
        <f t="shared" ca="1" si="3"/>
        <v>0</v>
      </c>
      <c r="CW19">
        <f t="shared" ca="1" si="4"/>
        <v>0</v>
      </c>
      <c r="CX19">
        <f t="shared" ca="1" si="5"/>
        <v>0</v>
      </c>
      <c r="CY19">
        <f t="shared" ca="1" si="6"/>
        <v>0</v>
      </c>
      <c r="CZ19">
        <f t="shared" ca="1" si="7"/>
        <v>0</v>
      </c>
      <c r="DA19" s="7">
        <f t="shared" ca="1" si="8"/>
        <v>0</v>
      </c>
      <c r="DB19" s="7">
        <f t="shared" ca="1" si="9"/>
        <v>0</v>
      </c>
      <c r="DC19" s="7">
        <f t="shared" ca="1" si="10"/>
        <v>0</v>
      </c>
      <c r="DD19" s="7">
        <f t="shared" ca="1" si="11"/>
        <v>0</v>
      </c>
    </row>
    <row r="20" spans="1:108" hidden="1" x14ac:dyDescent="0.25">
      <c r="A20">
        <v>16</v>
      </c>
      <c r="B20" t="str">
        <f t="shared" si="1"/>
        <v>16a</v>
      </c>
      <c r="G20" s="271" t="str">
        <f t="shared" si="12"/>
        <v/>
      </c>
      <c r="H20" s="33">
        <f t="shared" ca="1" si="0"/>
        <v>0</v>
      </c>
      <c r="I20" s="272" t="str">
        <f t="shared" ca="1" si="14"/>
        <v/>
      </c>
      <c r="J20" s="33" t="str">
        <f t="shared" si="15"/>
        <v/>
      </c>
      <c r="P20" t="s">
        <v>186</v>
      </c>
      <c r="R20" t="s">
        <v>187</v>
      </c>
      <c r="T20" t="s">
        <v>188</v>
      </c>
      <c r="V20" t="s">
        <v>189</v>
      </c>
      <c r="X20" t="s">
        <v>190</v>
      </c>
      <c r="AF20" t="s">
        <v>191</v>
      </c>
      <c r="AG20" t="s">
        <v>192</v>
      </c>
      <c r="AH20" s="181">
        <f t="shared" si="13"/>
        <v>0</v>
      </c>
      <c r="AI20" s="351" t="s">
        <v>645</v>
      </c>
      <c r="BX20" t="s">
        <v>193</v>
      </c>
      <c r="BZ20" t="s">
        <v>194</v>
      </c>
      <c r="CB20" t="s">
        <v>195</v>
      </c>
      <c r="CD20" t="s">
        <v>196</v>
      </c>
      <c r="CF20" t="s">
        <v>197</v>
      </c>
      <c r="CH20" t="s">
        <v>198</v>
      </c>
      <c r="CT20">
        <f>SUMIF('16a'!$C$500:$C$514,"C",'16a'!$K$500:$K$514)</f>
        <v>0</v>
      </c>
      <c r="CU20">
        <f t="shared" ca="1" si="2"/>
        <v>0</v>
      </c>
      <c r="CV20">
        <f t="shared" ca="1" si="3"/>
        <v>0</v>
      </c>
      <c r="CW20">
        <f t="shared" ca="1" si="4"/>
        <v>0</v>
      </c>
      <c r="CX20">
        <f t="shared" ca="1" si="5"/>
        <v>0</v>
      </c>
      <c r="CY20">
        <f t="shared" ca="1" si="6"/>
        <v>0</v>
      </c>
      <c r="CZ20">
        <f t="shared" ca="1" si="7"/>
        <v>0</v>
      </c>
      <c r="DA20" s="7">
        <f t="shared" ca="1" si="8"/>
        <v>0</v>
      </c>
      <c r="DB20" s="7">
        <f t="shared" ca="1" si="9"/>
        <v>0</v>
      </c>
      <c r="DC20" s="7">
        <f t="shared" ca="1" si="10"/>
        <v>0</v>
      </c>
      <c r="DD20" s="7">
        <f t="shared" ca="1" si="11"/>
        <v>0</v>
      </c>
    </row>
    <row r="21" spans="1:108" hidden="1" x14ac:dyDescent="0.25">
      <c r="A21">
        <v>17</v>
      </c>
      <c r="B21" t="str">
        <f t="shared" si="1"/>
        <v>17a</v>
      </c>
      <c r="G21" s="271" t="str">
        <f t="shared" si="12"/>
        <v/>
      </c>
      <c r="H21" s="33">
        <f t="shared" ca="1" si="0"/>
        <v>0</v>
      </c>
      <c r="I21" s="272" t="str">
        <f t="shared" ca="1" si="14"/>
        <v/>
      </c>
      <c r="J21" s="33" t="str">
        <f t="shared" si="15"/>
        <v/>
      </c>
      <c r="P21" t="s">
        <v>186</v>
      </c>
      <c r="R21" t="s">
        <v>187</v>
      </c>
      <c r="T21" t="s">
        <v>188</v>
      </c>
      <c r="V21" t="s">
        <v>189</v>
      </c>
      <c r="X21" t="s">
        <v>190</v>
      </c>
      <c r="AF21" t="s">
        <v>191</v>
      </c>
      <c r="AG21" t="s">
        <v>192</v>
      </c>
      <c r="AH21" s="181">
        <f t="shared" si="13"/>
        <v>0</v>
      </c>
      <c r="AI21" s="351" t="s">
        <v>645</v>
      </c>
      <c r="BX21" t="s">
        <v>193</v>
      </c>
      <c r="BZ21" t="s">
        <v>194</v>
      </c>
      <c r="CB21" t="s">
        <v>195</v>
      </c>
      <c r="CD21" t="s">
        <v>196</v>
      </c>
      <c r="CF21" t="s">
        <v>197</v>
      </c>
      <c r="CH21" t="s">
        <v>198</v>
      </c>
      <c r="CT21">
        <f>SUMIF('17a'!$C$500:$C$514,"C",'17a'!$K$500:$K$514)</f>
        <v>0</v>
      </c>
      <c r="CU21">
        <f t="shared" ca="1" si="2"/>
        <v>0</v>
      </c>
      <c r="CV21">
        <f t="shared" ca="1" si="3"/>
        <v>0</v>
      </c>
      <c r="CW21">
        <f t="shared" ca="1" si="4"/>
        <v>0</v>
      </c>
      <c r="CX21">
        <f t="shared" ca="1" si="5"/>
        <v>0</v>
      </c>
      <c r="CY21">
        <f t="shared" ca="1" si="6"/>
        <v>0</v>
      </c>
      <c r="CZ21">
        <f t="shared" ca="1" si="7"/>
        <v>0</v>
      </c>
      <c r="DA21" s="7">
        <f t="shared" ca="1" si="8"/>
        <v>0</v>
      </c>
      <c r="DB21" s="7">
        <f t="shared" ca="1" si="9"/>
        <v>0</v>
      </c>
      <c r="DC21" s="7">
        <f t="shared" ca="1" si="10"/>
        <v>0</v>
      </c>
      <c r="DD21" s="7">
        <f t="shared" ca="1" si="11"/>
        <v>0</v>
      </c>
    </row>
    <row r="22" spans="1:108" hidden="1" x14ac:dyDescent="0.25">
      <c r="A22">
        <v>18</v>
      </c>
      <c r="B22" t="str">
        <f t="shared" si="1"/>
        <v>18a</v>
      </c>
      <c r="G22" s="271" t="str">
        <f t="shared" si="12"/>
        <v/>
      </c>
      <c r="H22" s="33">
        <f t="shared" ca="1" si="0"/>
        <v>0</v>
      </c>
      <c r="I22" s="272" t="str">
        <f t="shared" ca="1" si="14"/>
        <v/>
      </c>
      <c r="J22" s="33" t="str">
        <f t="shared" si="15"/>
        <v/>
      </c>
      <c r="P22" t="s">
        <v>186</v>
      </c>
      <c r="R22" t="s">
        <v>187</v>
      </c>
      <c r="T22" t="s">
        <v>188</v>
      </c>
      <c r="V22" t="s">
        <v>189</v>
      </c>
      <c r="X22" t="s">
        <v>190</v>
      </c>
      <c r="AF22" t="s">
        <v>191</v>
      </c>
      <c r="AG22" t="s">
        <v>192</v>
      </c>
      <c r="AH22" s="181">
        <f t="shared" si="13"/>
        <v>0</v>
      </c>
      <c r="AI22" s="351" t="s">
        <v>645</v>
      </c>
      <c r="BX22" t="s">
        <v>193</v>
      </c>
      <c r="BZ22" t="s">
        <v>194</v>
      </c>
      <c r="CB22" t="s">
        <v>195</v>
      </c>
      <c r="CD22" t="s">
        <v>196</v>
      </c>
      <c r="CF22" t="s">
        <v>197</v>
      </c>
      <c r="CH22" t="s">
        <v>198</v>
      </c>
      <c r="CT22">
        <f>SUMIF('18a'!$C$500:$C$514,"C",'18a'!$K$500:$K$514)</f>
        <v>0</v>
      </c>
      <c r="CU22">
        <f t="shared" ca="1" si="2"/>
        <v>0</v>
      </c>
      <c r="CV22">
        <f t="shared" ca="1" si="3"/>
        <v>0</v>
      </c>
      <c r="CW22">
        <f t="shared" ca="1" si="4"/>
        <v>0</v>
      </c>
      <c r="CX22">
        <f t="shared" ca="1" si="5"/>
        <v>0</v>
      </c>
      <c r="CY22">
        <f t="shared" ca="1" si="6"/>
        <v>0</v>
      </c>
      <c r="CZ22">
        <f t="shared" ca="1" si="7"/>
        <v>0</v>
      </c>
      <c r="DA22" s="7">
        <f t="shared" ca="1" si="8"/>
        <v>0</v>
      </c>
      <c r="DB22" s="7">
        <f t="shared" ca="1" si="9"/>
        <v>0</v>
      </c>
      <c r="DC22" s="7">
        <f t="shared" ca="1" si="10"/>
        <v>0</v>
      </c>
      <c r="DD22" s="7">
        <f t="shared" ca="1" si="11"/>
        <v>0</v>
      </c>
    </row>
    <row r="23" spans="1:108" hidden="1" x14ac:dyDescent="0.25">
      <c r="A23">
        <v>19</v>
      </c>
      <c r="B23" t="str">
        <f t="shared" si="1"/>
        <v>19a</v>
      </c>
      <c r="G23" s="271" t="str">
        <f t="shared" si="12"/>
        <v/>
      </c>
      <c r="H23" s="33">
        <f t="shared" ca="1" si="0"/>
        <v>0</v>
      </c>
      <c r="I23" s="272" t="str">
        <f t="shared" ca="1" si="14"/>
        <v/>
      </c>
      <c r="J23" s="33" t="str">
        <f t="shared" si="15"/>
        <v/>
      </c>
      <c r="P23" t="s">
        <v>186</v>
      </c>
      <c r="R23" t="s">
        <v>187</v>
      </c>
      <c r="T23" t="s">
        <v>188</v>
      </c>
      <c r="V23" t="s">
        <v>189</v>
      </c>
      <c r="X23" t="s">
        <v>190</v>
      </c>
      <c r="AF23" t="s">
        <v>191</v>
      </c>
      <c r="AG23" t="s">
        <v>192</v>
      </c>
      <c r="AH23" s="181">
        <f t="shared" si="13"/>
        <v>0</v>
      </c>
      <c r="AI23" s="351" t="s">
        <v>645</v>
      </c>
      <c r="BX23" t="s">
        <v>193</v>
      </c>
      <c r="BZ23" t="s">
        <v>194</v>
      </c>
      <c r="CB23" t="s">
        <v>195</v>
      </c>
      <c r="CD23" t="s">
        <v>196</v>
      </c>
      <c r="CF23" t="s">
        <v>197</v>
      </c>
      <c r="CH23" t="s">
        <v>198</v>
      </c>
      <c r="CT23">
        <f>SUMIF('19a'!$C$500:$C$514,"C",'19a'!$K$500:$K$514)</f>
        <v>0</v>
      </c>
      <c r="CU23">
        <f t="shared" ca="1" si="2"/>
        <v>0</v>
      </c>
      <c r="CV23">
        <f t="shared" ca="1" si="3"/>
        <v>0</v>
      </c>
      <c r="CW23">
        <f t="shared" ca="1" si="4"/>
        <v>0</v>
      </c>
      <c r="CX23">
        <f t="shared" ca="1" si="5"/>
        <v>0</v>
      </c>
      <c r="CY23">
        <f t="shared" ca="1" si="6"/>
        <v>0</v>
      </c>
      <c r="CZ23">
        <f t="shared" ca="1" si="7"/>
        <v>0</v>
      </c>
      <c r="DA23" s="7">
        <f t="shared" ca="1" si="8"/>
        <v>0</v>
      </c>
      <c r="DB23" s="7">
        <f t="shared" ca="1" si="9"/>
        <v>0</v>
      </c>
      <c r="DC23" s="7">
        <f t="shared" ca="1" si="10"/>
        <v>0</v>
      </c>
      <c r="DD23" s="7">
        <f t="shared" ca="1" si="11"/>
        <v>0</v>
      </c>
    </row>
    <row r="24" spans="1:108" hidden="1" x14ac:dyDescent="0.25">
      <c r="A24">
        <v>20</v>
      </c>
      <c r="B24" t="str">
        <f t="shared" si="1"/>
        <v>20a</v>
      </c>
      <c r="G24" s="271" t="str">
        <f t="shared" si="12"/>
        <v/>
      </c>
      <c r="H24" s="33">
        <f t="shared" ca="1" si="0"/>
        <v>0</v>
      </c>
      <c r="I24" s="272" t="str">
        <f t="shared" ca="1" si="14"/>
        <v/>
      </c>
      <c r="J24" s="33" t="str">
        <f t="shared" si="15"/>
        <v/>
      </c>
      <c r="P24" t="s">
        <v>186</v>
      </c>
      <c r="R24" t="s">
        <v>187</v>
      </c>
      <c r="T24" t="s">
        <v>188</v>
      </c>
      <c r="V24" t="s">
        <v>189</v>
      </c>
      <c r="X24" t="s">
        <v>190</v>
      </c>
      <c r="AF24" t="s">
        <v>191</v>
      </c>
      <c r="AG24" t="s">
        <v>192</v>
      </c>
      <c r="AH24" s="181">
        <f t="shared" si="13"/>
        <v>0</v>
      </c>
      <c r="AI24" s="351" t="s">
        <v>645</v>
      </c>
      <c r="BX24" t="s">
        <v>193</v>
      </c>
      <c r="BZ24" t="s">
        <v>194</v>
      </c>
      <c r="CB24" t="s">
        <v>195</v>
      </c>
      <c r="CD24" t="s">
        <v>196</v>
      </c>
      <c r="CF24" t="s">
        <v>197</v>
      </c>
      <c r="CH24" t="s">
        <v>198</v>
      </c>
      <c r="CT24">
        <f>SUMIF('20a'!$C$500:$C$514,"C",'20a'!$K$500:$K$514)</f>
        <v>0</v>
      </c>
      <c r="CU24">
        <f t="shared" ca="1" si="2"/>
        <v>0</v>
      </c>
      <c r="CV24">
        <f t="shared" ca="1" si="3"/>
        <v>0</v>
      </c>
      <c r="CW24">
        <f t="shared" ca="1" si="4"/>
        <v>0</v>
      </c>
      <c r="CX24">
        <f t="shared" ca="1" si="5"/>
        <v>0</v>
      </c>
      <c r="CY24">
        <f t="shared" ca="1" si="6"/>
        <v>0</v>
      </c>
      <c r="CZ24">
        <f t="shared" ca="1" si="7"/>
        <v>0</v>
      </c>
      <c r="DA24" s="7">
        <f t="shared" ca="1" si="8"/>
        <v>0</v>
      </c>
      <c r="DB24" s="7">
        <f t="shared" ca="1" si="9"/>
        <v>0</v>
      </c>
      <c r="DC24" s="7">
        <f t="shared" ca="1" si="10"/>
        <v>0</v>
      </c>
      <c r="DD24" s="7">
        <f t="shared" ca="1" si="11"/>
        <v>0</v>
      </c>
    </row>
    <row r="25" spans="1:108" hidden="1" x14ac:dyDescent="0.25">
      <c r="A25">
        <v>21</v>
      </c>
      <c r="B25" t="str">
        <f t="shared" si="1"/>
        <v>21a</v>
      </c>
      <c r="G25" s="271" t="str">
        <f t="shared" si="12"/>
        <v/>
      </c>
      <c r="H25" s="33">
        <f t="shared" ca="1" si="0"/>
        <v>0</v>
      </c>
      <c r="I25" s="272" t="str">
        <f t="shared" ca="1" si="14"/>
        <v/>
      </c>
      <c r="J25" s="33" t="str">
        <f t="shared" si="15"/>
        <v/>
      </c>
      <c r="P25" t="s">
        <v>186</v>
      </c>
      <c r="R25" t="s">
        <v>187</v>
      </c>
      <c r="T25" t="s">
        <v>188</v>
      </c>
      <c r="V25" t="s">
        <v>189</v>
      </c>
      <c r="X25" t="s">
        <v>190</v>
      </c>
      <c r="AF25" t="s">
        <v>191</v>
      </c>
      <c r="AG25" t="s">
        <v>192</v>
      </c>
      <c r="AH25" s="181">
        <f t="shared" si="13"/>
        <v>0</v>
      </c>
      <c r="AI25" s="351" t="s">
        <v>645</v>
      </c>
      <c r="BX25" t="s">
        <v>193</v>
      </c>
      <c r="BZ25" t="s">
        <v>194</v>
      </c>
      <c r="CB25" t="s">
        <v>195</v>
      </c>
      <c r="CD25" t="s">
        <v>196</v>
      </c>
      <c r="CF25" t="s">
        <v>197</v>
      </c>
      <c r="CH25" t="s">
        <v>198</v>
      </c>
      <c r="CT25">
        <f>SUMIF('21a'!$C$500:$C$514,"C",'21a'!$K$500:$K$514)</f>
        <v>0</v>
      </c>
      <c r="CU25">
        <f t="shared" ca="1" si="2"/>
        <v>0</v>
      </c>
      <c r="CV25">
        <f t="shared" ca="1" si="3"/>
        <v>0</v>
      </c>
      <c r="CW25">
        <f t="shared" ca="1" si="4"/>
        <v>0</v>
      </c>
      <c r="CX25">
        <f t="shared" ca="1" si="5"/>
        <v>0</v>
      </c>
      <c r="CY25">
        <f t="shared" ca="1" si="6"/>
        <v>0</v>
      </c>
      <c r="CZ25">
        <f t="shared" ca="1" si="7"/>
        <v>0</v>
      </c>
      <c r="DA25" s="7">
        <f t="shared" ca="1" si="8"/>
        <v>0</v>
      </c>
      <c r="DB25" s="7">
        <f t="shared" ca="1" si="9"/>
        <v>0</v>
      </c>
      <c r="DC25" s="7">
        <f t="shared" ca="1" si="10"/>
        <v>0</v>
      </c>
      <c r="DD25" s="7">
        <f t="shared" ca="1" si="11"/>
        <v>0</v>
      </c>
    </row>
    <row r="26" spans="1:108" hidden="1" x14ac:dyDescent="0.25">
      <c r="A26">
        <v>22</v>
      </c>
      <c r="B26" t="str">
        <f t="shared" si="1"/>
        <v>22a</v>
      </c>
      <c r="G26" s="271" t="str">
        <f t="shared" si="12"/>
        <v/>
      </c>
      <c r="H26" s="33">
        <f t="shared" ca="1" si="0"/>
        <v>0</v>
      </c>
      <c r="I26" s="272" t="str">
        <f t="shared" ca="1" si="14"/>
        <v/>
      </c>
      <c r="J26" s="33" t="str">
        <f t="shared" si="15"/>
        <v/>
      </c>
      <c r="P26" t="s">
        <v>186</v>
      </c>
      <c r="R26" t="s">
        <v>187</v>
      </c>
      <c r="T26" t="s">
        <v>188</v>
      </c>
      <c r="V26" t="s">
        <v>189</v>
      </c>
      <c r="X26" t="s">
        <v>190</v>
      </c>
      <c r="AF26" t="s">
        <v>191</v>
      </c>
      <c r="AG26" t="s">
        <v>192</v>
      </c>
      <c r="AH26" s="181">
        <f t="shared" si="13"/>
        <v>0</v>
      </c>
      <c r="AI26" s="351" t="s">
        <v>645</v>
      </c>
      <c r="BX26" t="s">
        <v>193</v>
      </c>
      <c r="BZ26" t="s">
        <v>194</v>
      </c>
      <c r="CB26" t="s">
        <v>195</v>
      </c>
      <c r="CD26" t="s">
        <v>196</v>
      </c>
      <c r="CF26" t="s">
        <v>197</v>
      </c>
      <c r="CH26" t="s">
        <v>198</v>
      </c>
      <c r="CT26">
        <f>SUMIF('22a'!$C$500:$C$514,"C",'22a'!$K$500:$K$514)</f>
        <v>0</v>
      </c>
      <c r="CU26">
        <f t="shared" ca="1" si="2"/>
        <v>0</v>
      </c>
      <c r="CV26">
        <f t="shared" ca="1" si="3"/>
        <v>0</v>
      </c>
      <c r="CW26">
        <f t="shared" ca="1" si="4"/>
        <v>0</v>
      </c>
      <c r="CX26">
        <f t="shared" ca="1" si="5"/>
        <v>0</v>
      </c>
      <c r="CY26">
        <f t="shared" ca="1" si="6"/>
        <v>0</v>
      </c>
      <c r="CZ26">
        <f t="shared" ca="1" si="7"/>
        <v>0</v>
      </c>
      <c r="DA26" s="7">
        <f t="shared" ca="1" si="8"/>
        <v>0</v>
      </c>
      <c r="DB26" s="7">
        <f t="shared" ca="1" si="9"/>
        <v>0</v>
      </c>
      <c r="DC26" s="7">
        <f t="shared" ca="1" si="10"/>
        <v>0</v>
      </c>
      <c r="DD26" s="7">
        <f t="shared" ca="1" si="11"/>
        <v>0</v>
      </c>
    </row>
    <row r="27" spans="1:108" hidden="1" x14ac:dyDescent="0.25">
      <c r="A27">
        <v>23</v>
      </c>
      <c r="B27" t="str">
        <f t="shared" si="1"/>
        <v>23a</v>
      </c>
      <c r="G27" s="271" t="str">
        <f t="shared" si="12"/>
        <v/>
      </c>
      <c r="H27" s="33">
        <f t="shared" ca="1" si="0"/>
        <v>0</v>
      </c>
      <c r="I27" s="272" t="str">
        <f t="shared" ca="1" si="14"/>
        <v/>
      </c>
      <c r="J27" s="33" t="str">
        <f t="shared" si="15"/>
        <v/>
      </c>
      <c r="P27" t="s">
        <v>186</v>
      </c>
      <c r="R27" t="s">
        <v>187</v>
      </c>
      <c r="T27" t="s">
        <v>188</v>
      </c>
      <c r="V27" t="s">
        <v>189</v>
      </c>
      <c r="X27" t="s">
        <v>190</v>
      </c>
      <c r="AF27" t="s">
        <v>191</v>
      </c>
      <c r="AG27" t="s">
        <v>192</v>
      </c>
      <c r="AH27" s="181">
        <f t="shared" si="13"/>
        <v>0</v>
      </c>
      <c r="AI27" s="351" t="s">
        <v>645</v>
      </c>
      <c r="BX27" t="s">
        <v>193</v>
      </c>
      <c r="BZ27" t="s">
        <v>194</v>
      </c>
      <c r="CB27" t="s">
        <v>195</v>
      </c>
      <c r="CD27" t="s">
        <v>196</v>
      </c>
      <c r="CF27" t="s">
        <v>197</v>
      </c>
      <c r="CH27" t="s">
        <v>198</v>
      </c>
      <c r="CT27">
        <f>SUMIF('23a'!$C$500:$C$514,"C",'23a'!$K$500:$K$514)</f>
        <v>0</v>
      </c>
      <c r="CU27">
        <f t="shared" ca="1" si="2"/>
        <v>0</v>
      </c>
      <c r="CV27">
        <f t="shared" ca="1" si="3"/>
        <v>0</v>
      </c>
      <c r="CW27">
        <f t="shared" ca="1" si="4"/>
        <v>0</v>
      </c>
      <c r="CX27">
        <f t="shared" ca="1" si="5"/>
        <v>0</v>
      </c>
      <c r="CY27">
        <f t="shared" ca="1" si="6"/>
        <v>0</v>
      </c>
      <c r="CZ27">
        <f t="shared" ca="1" si="7"/>
        <v>0</v>
      </c>
      <c r="DA27" s="7">
        <f t="shared" ca="1" si="8"/>
        <v>0</v>
      </c>
      <c r="DB27" s="7">
        <f t="shared" ca="1" si="9"/>
        <v>0</v>
      </c>
      <c r="DC27" s="7">
        <f t="shared" ca="1" si="10"/>
        <v>0</v>
      </c>
      <c r="DD27" s="7">
        <f t="shared" ca="1" si="11"/>
        <v>0</v>
      </c>
    </row>
    <row r="28" spans="1:108" hidden="1" x14ac:dyDescent="0.25">
      <c r="A28">
        <v>24</v>
      </c>
      <c r="B28" t="str">
        <f t="shared" si="1"/>
        <v>24a</v>
      </c>
      <c r="G28" s="271" t="str">
        <f t="shared" si="12"/>
        <v/>
      </c>
      <c r="H28" s="33">
        <f t="shared" ca="1" si="0"/>
        <v>0</v>
      </c>
      <c r="I28" s="272" t="str">
        <f t="shared" ca="1" si="14"/>
        <v/>
      </c>
      <c r="J28" s="33" t="str">
        <f t="shared" si="15"/>
        <v/>
      </c>
      <c r="P28" t="s">
        <v>186</v>
      </c>
      <c r="R28" t="s">
        <v>187</v>
      </c>
      <c r="T28" t="s">
        <v>188</v>
      </c>
      <c r="V28" t="s">
        <v>189</v>
      </c>
      <c r="X28" t="s">
        <v>190</v>
      </c>
      <c r="AF28" t="s">
        <v>191</v>
      </c>
      <c r="AG28" t="s">
        <v>192</v>
      </c>
      <c r="AH28" s="181">
        <f t="shared" si="13"/>
        <v>0</v>
      </c>
      <c r="AI28" s="351" t="s">
        <v>645</v>
      </c>
      <c r="BX28" t="s">
        <v>193</v>
      </c>
      <c r="BZ28" t="s">
        <v>194</v>
      </c>
      <c r="CB28" t="s">
        <v>195</v>
      </c>
      <c r="CD28" t="s">
        <v>196</v>
      </c>
      <c r="CF28" t="s">
        <v>197</v>
      </c>
      <c r="CH28" t="s">
        <v>198</v>
      </c>
      <c r="CT28">
        <f>SUMIF('24a'!$C$500:$C$514,"C",'24a'!$K$500:$K$514)</f>
        <v>0</v>
      </c>
      <c r="CU28">
        <f t="shared" ca="1" si="2"/>
        <v>0</v>
      </c>
      <c r="CV28">
        <f t="shared" ca="1" si="3"/>
        <v>0</v>
      </c>
      <c r="CW28">
        <f t="shared" ca="1" si="4"/>
        <v>0</v>
      </c>
      <c r="CX28">
        <f t="shared" ca="1" si="5"/>
        <v>0</v>
      </c>
      <c r="CY28">
        <f t="shared" ca="1" si="6"/>
        <v>0</v>
      </c>
      <c r="CZ28">
        <f t="shared" ca="1" si="7"/>
        <v>0</v>
      </c>
      <c r="DA28" s="7">
        <f t="shared" ca="1" si="8"/>
        <v>0</v>
      </c>
      <c r="DB28" s="7">
        <f t="shared" ca="1" si="9"/>
        <v>0</v>
      </c>
      <c r="DC28" s="7">
        <f t="shared" ca="1" si="10"/>
        <v>0</v>
      </c>
      <c r="DD28" s="7">
        <f t="shared" ca="1" si="11"/>
        <v>0</v>
      </c>
    </row>
    <row r="29" spans="1:108" hidden="1" x14ac:dyDescent="0.25">
      <c r="A29">
        <v>25</v>
      </c>
      <c r="B29" t="str">
        <f t="shared" si="1"/>
        <v>25a</v>
      </c>
      <c r="G29" s="271" t="str">
        <f t="shared" si="12"/>
        <v/>
      </c>
      <c r="H29" s="33">
        <f t="shared" ca="1" si="0"/>
        <v>0</v>
      </c>
      <c r="I29" s="272" t="str">
        <f t="shared" ca="1" si="14"/>
        <v/>
      </c>
      <c r="J29" s="33" t="str">
        <f t="shared" si="15"/>
        <v/>
      </c>
      <c r="P29" t="s">
        <v>186</v>
      </c>
      <c r="R29" t="s">
        <v>187</v>
      </c>
      <c r="T29" t="s">
        <v>188</v>
      </c>
      <c r="V29" t="s">
        <v>189</v>
      </c>
      <c r="X29" t="s">
        <v>190</v>
      </c>
      <c r="AF29" t="s">
        <v>191</v>
      </c>
      <c r="AG29" t="s">
        <v>192</v>
      </c>
      <c r="AH29" s="181">
        <f t="shared" si="13"/>
        <v>0</v>
      </c>
      <c r="AI29" s="351" t="s">
        <v>645</v>
      </c>
      <c r="BX29" t="s">
        <v>193</v>
      </c>
      <c r="BZ29" t="s">
        <v>194</v>
      </c>
      <c r="CB29" t="s">
        <v>195</v>
      </c>
      <c r="CD29" t="s">
        <v>196</v>
      </c>
      <c r="CF29" t="s">
        <v>197</v>
      </c>
      <c r="CH29" t="s">
        <v>198</v>
      </c>
      <c r="CT29">
        <f>SUMIF('25a'!$C$500:$C$514,"C",'25a'!$K$500:$K$514)</f>
        <v>0</v>
      </c>
      <c r="CU29">
        <f t="shared" ca="1" si="2"/>
        <v>0</v>
      </c>
      <c r="CV29">
        <f t="shared" ca="1" si="3"/>
        <v>0</v>
      </c>
      <c r="CW29">
        <f t="shared" ca="1" si="4"/>
        <v>0</v>
      </c>
      <c r="CX29">
        <f t="shared" ca="1" si="5"/>
        <v>0</v>
      </c>
      <c r="CY29">
        <f t="shared" ca="1" si="6"/>
        <v>0</v>
      </c>
      <c r="CZ29">
        <f t="shared" ca="1" si="7"/>
        <v>0</v>
      </c>
      <c r="DA29" s="7">
        <f t="shared" ca="1" si="8"/>
        <v>0</v>
      </c>
      <c r="DB29" s="7">
        <f t="shared" ca="1" si="9"/>
        <v>0</v>
      </c>
      <c r="DC29" s="7">
        <f t="shared" ca="1" si="10"/>
        <v>0</v>
      </c>
      <c r="DD29" s="7">
        <f t="shared" ca="1" si="11"/>
        <v>0</v>
      </c>
    </row>
    <row r="30" spans="1:108" hidden="1" x14ac:dyDescent="0.25">
      <c r="A30">
        <v>26</v>
      </c>
      <c r="B30" t="str">
        <f t="shared" si="1"/>
        <v>26a</v>
      </c>
      <c r="G30" s="271" t="str">
        <f t="shared" si="12"/>
        <v/>
      </c>
      <c r="H30" s="33">
        <f t="shared" ca="1" si="0"/>
        <v>0</v>
      </c>
      <c r="I30" s="272" t="str">
        <f t="shared" ca="1" si="14"/>
        <v/>
      </c>
      <c r="J30" s="33" t="str">
        <f t="shared" si="15"/>
        <v/>
      </c>
      <c r="P30" t="s">
        <v>186</v>
      </c>
      <c r="R30" t="s">
        <v>187</v>
      </c>
      <c r="T30" t="s">
        <v>188</v>
      </c>
      <c r="V30" t="s">
        <v>189</v>
      </c>
      <c r="X30" t="s">
        <v>190</v>
      </c>
      <c r="AF30" t="s">
        <v>191</v>
      </c>
      <c r="AG30" t="s">
        <v>192</v>
      </c>
      <c r="AH30" s="181">
        <f t="shared" si="13"/>
        <v>0</v>
      </c>
      <c r="AI30" s="351" t="s">
        <v>645</v>
      </c>
      <c r="BX30" t="s">
        <v>193</v>
      </c>
      <c r="BZ30" t="s">
        <v>194</v>
      </c>
      <c r="CB30" t="s">
        <v>195</v>
      </c>
      <c r="CD30" t="s">
        <v>196</v>
      </c>
      <c r="CF30" t="s">
        <v>197</v>
      </c>
      <c r="CH30" t="s">
        <v>198</v>
      </c>
      <c r="CT30">
        <f>SUMIF('26a'!$C$500:$C$514,"C",'26a'!$K$500:$K$514)</f>
        <v>0</v>
      </c>
      <c r="CU30">
        <f t="shared" ca="1" si="2"/>
        <v>0</v>
      </c>
      <c r="CV30">
        <f t="shared" ca="1" si="3"/>
        <v>0</v>
      </c>
      <c r="CW30">
        <f t="shared" ca="1" si="4"/>
        <v>0</v>
      </c>
      <c r="CX30">
        <f t="shared" ca="1" si="5"/>
        <v>0</v>
      </c>
      <c r="CY30">
        <f t="shared" ca="1" si="6"/>
        <v>0</v>
      </c>
      <c r="CZ30">
        <f t="shared" ca="1" si="7"/>
        <v>0</v>
      </c>
      <c r="DA30" s="7">
        <f t="shared" ca="1" si="8"/>
        <v>0</v>
      </c>
      <c r="DB30" s="7">
        <f t="shared" ca="1" si="9"/>
        <v>0</v>
      </c>
      <c r="DC30" s="7">
        <f t="shared" ca="1" si="10"/>
        <v>0</v>
      </c>
      <c r="DD30" s="7">
        <f t="shared" ca="1" si="11"/>
        <v>0</v>
      </c>
    </row>
    <row r="31" spans="1:108" hidden="1" x14ac:dyDescent="0.25">
      <c r="A31">
        <v>27</v>
      </c>
      <c r="B31" t="str">
        <f t="shared" ref="B31:B33" si="16">CONCATENATE(A31,"a")</f>
        <v>27a</v>
      </c>
      <c r="G31" s="271" t="str">
        <f t="shared" si="12"/>
        <v/>
      </c>
      <c r="H31" s="33">
        <f t="shared" ref="H31:H33" ca="1" si="17">INDIRECT("'" &amp; B31 &amp; "'!$K$515")</f>
        <v>0</v>
      </c>
      <c r="I31" s="272" t="str">
        <f t="shared" ca="1" si="14"/>
        <v/>
      </c>
      <c r="J31" s="33" t="str">
        <f t="shared" si="15"/>
        <v/>
      </c>
      <c r="P31" t="s">
        <v>186</v>
      </c>
      <c r="R31" t="s">
        <v>187</v>
      </c>
      <c r="T31" t="s">
        <v>188</v>
      </c>
      <c r="V31" t="s">
        <v>189</v>
      </c>
      <c r="X31" t="s">
        <v>190</v>
      </c>
      <c r="AF31" t="s">
        <v>191</v>
      </c>
      <c r="AG31" t="s">
        <v>192</v>
      </c>
      <c r="AH31" s="181">
        <f t="shared" si="13"/>
        <v>0</v>
      </c>
      <c r="AI31" s="351" t="s">
        <v>645</v>
      </c>
      <c r="BX31" t="s">
        <v>193</v>
      </c>
      <c r="BZ31" t="s">
        <v>194</v>
      </c>
      <c r="CB31" t="s">
        <v>195</v>
      </c>
      <c r="CD31" t="s">
        <v>196</v>
      </c>
      <c r="CF31" t="s">
        <v>197</v>
      </c>
      <c r="CH31" t="s">
        <v>198</v>
      </c>
      <c r="CT31">
        <f>SUMIF('27a'!$C$500:$C$514,"C",'27a'!$K$500:$K$514)</f>
        <v>0</v>
      </c>
      <c r="CU31">
        <f t="shared" ca="1" si="2"/>
        <v>0</v>
      </c>
      <c r="CV31">
        <f t="shared" ca="1" si="3"/>
        <v>0</v>
      </c>
      <c r="CW31">
        <f t="shared" ca="1" si="4"/>
        <v>0</v>
      </c>
      <c r="CX31">
        <f t="shared" ca="1" si="5"/>
        <v>0</v>
      </c>
      <c r="CY31">
        <f t="shared" ca="1" si="6"/>
        <v>0</v>
      </c>
      <c r="CZ31">
        <f t="shared" ca="1" si="7"/>
        <v>0</v>
      </c>
      <c r="DA31" s="7">
        <f t="shared" ca="1" si="8"/>
        <v>0</v>
      </c>
      <c r="DB31" s="7">
        <f t="shared" ca="1" si="9"/>
        <v>0</v>
      </c>
      <c r="DC31" s="7">
        <f t="shared" ca="1" si="10"/>
        <v>0</v>
      </c>
      <c r="DD31" s="7">
        <f t="shared" ca="1" si="11"/>
        <v>0</v>
      </c>
    </row>
    <row r="32" spans="1:108" hidden="1" x14ac:dyDescent="0.25">
      <c r="A32">
        <v>28</v>
      </c>
      <c r="B32" t="str">
        <f t="shared" si="16"/>
        <v>28a</v>
      </c>
      <c r="G32" s="271" t="str">
        <f t="shared" si="12"/>
        <v/>
      </c>
      <c r="H32" s="33">
        <f t="shared" ca="1" si="17"/>
        <v>0</v>
      </c>
      <c r="I32" s="272" t="str">
        <f t="shared" ca="1" si="14"/>
        <v/>
      </c>
      <c r="J32" s="33" t="str">
        <f t="shared" si="15"/>
        <v/>
      </c>
      <c r="P32" t="s">
        <v>186</v>
      </c>
      <c r="R32" t="s">
        <v>187</v>
      </c>
      <c r="T32" t="s">
        <v>188</v>
      </c>
      <c r="V32" t="s">
        <v>189</v>
      </c>
      <c r="X32" t="s">
        <v>190</v>
      </c>
      <c r="AF32" t="s">
        <v>191</v>
      </c>
      <c r="AG32" t="s">
        <v>192</v>
      </c>
      <c r="AH32" s="181">
        <f t="shared" si="13"/>
        <v>0</v>
      </c>
      <c r="AI32" s="351" t="s">
        <v>645</v>
      </c>
      <c r="BX32" t="s">
        <v>193</v>
      </c>
      <c r="BZ32" t="s">
        <v>194</v>
      </c>
      <c r="CB32" t="s">
        <v>195</v>
      </c>
      <c r="CD32" t="s">
        <v>196</v>
      </c>
      <c r="CF32" t="s">
        <v>197</v>
      </c>
      <c r="CH32" t="s">
        <v>198</v>
      </c>
      <c r="CT32">
        <f>SUMIF('28a'!$C$500:$C$514,"C",'28a'!$K$500:$K$514)</f>
        <v>0</v>
      </c>
      <c r="CU32">
        <f t="shared" ca="1" si="2"/>
        <v>0</v>
      </c>
      <c r="CV32">
        <f t="shared" ca="1" si="3"/>
        <v>0</v>
      </c>
      <c r="CW32">
        <f t="shared" ca="1" si="4"/>
        <v>0</v>
      </c>
      <c r="CX32">
        <f t="shared" ca="1" si="5"/>
        <v>0</v>
      </c>
      <c r="CY32">
        <f t="shared" ca="1" si="6"/>
        <v>0</v>
      </c>
      <c r="CZ32">
        <f t="shared" ca="1" si="7"/>
        <v>0</v>
      </c>
      <c r="DA32" s="7">
        <f t="shared" ca="1" si="8"/>
        <v>0</v>
      </c>
      <c r="DB32" s="7">
        <f t="shared" ca="1" si="9"/>
        <v>0</v>
      </c>
      <c r="DC32" s="7">
        <f t="shared" ca="1" si="10"/>
        <v>0</v>
      </c>
      <c r="DD32" s="7">
        <f t="shared" ca="1" si="11"/>
        <v>0</v>
      </c>
    </row>
    <row r="33" spans="1:108" hidden="1" x14ac:dyDescent="0.25">
      <c r="A33">
        <v>29</v>
      </c>
      <c r="B33" t="str">
        <f t="shared" si="16"/>
        <v>29a</v>
      </c>
      <c r="G33" s="271" t="str">
        <f t="shared" si="12"/>
        <v/>
      </c>
      <c r="H33" s="33">
        <f t="shared" ca="1" si="17"/>
        <v>0</v>
      </c>
      <c r="I33" s="272" t="str">
        <f t="shared" ca="1" si="14"/>
        <v/>
      </c>
      <c r="J33" s="33" t="str">
        <f t="shared" si="15"/>
        <v/>
      </c>
      <c r="P33" t="s">
        <v>186</v>
      </c>
      <c r="R33" t="s">
        <v>187</v>
      </c>
      <c r="T33" t="s">
        <v>188</v>
      </c>
      <c r="V33" t="s">
        <v>189</v>
      </c>
      <c r="X33" t="s">
        <v>190</v>
      </c>
      <c r="AF33" t="s">
        <v>191</v>
      </c>
      <c r="AG33" t="s">
        <v>192</v>
      </c>
      <c r="AH33" s="181">
        <f t="shared" si="13"/>
        <v>0</v>
      </c>
      <c r="AI33" s="351" t="s">
        <v>645</v>
      </c>
      <c r="BX33" t="s">
        <v>193</v>
      </c>
      <c r="BZ33" t="s">
        <v>194</v>
      </c>
      <c r="CB33" t="s">
        <v>195</v>
      </c>
      <c r="CD33" t="s">
        <v>196</v>
      </c>
      <c r="CF33" t="s">
        <v>197</v>
      </c>
      <c r="CH33" t="s">
        <v>198</v>
      </c>
      <c r="CT33">
        <f>SUMIF('29a'!$C$500:$C$514,"C",'29a'!$K$500:$K$514)</f>
        <v>0</v>
      </c>
      <c r="CU33">
        <f t="shared" ca="1" si="2"/>
        <v>0</v>
      </c>
      <c r="CV33">
        <f t="shared" ca="1" si="3"/>
        <v>0</v>
      </c>
      <c r="CW33">
        <f t="shared" ca="1" si="4"/>
        <v>0</v>
      </c>
      <c r="CX33">
        <f t="shared" ca="1" si="5"/>
        <v>0</v>
      </c>
      <c r="CY33">
        <f t="shared" ca="1" si="6"/>
        <v>0</v>
      </c>
      <c r="CZ33">
        <f t="shared" ca="1" si="7"/>
        <v>0</v>
      </c>
      <c r="DA33" s="7">
        <f t="shared" ca="1" si="8"/>
        <v>0</v>
      </c>
      <c r="DB33" s="7">
        <f t="shared" ca="1" si="9"/>
        <v>0</v>
      </c>
      <c r="DC33" s="7">
        <f t="shared" ca="1" si="10"/>
        <v>0</v>
      </c>
      <c r="DD33" s="7">
        <f t="shared" ca="1" si="11"/>
        <v>0</v>
      </c>
    </row>
    <row r="34" spans="1:108" hidden="1" x14ac:dyDescent="0.25">
      <c r="A34">
        <v>30</v>
      </c>
      <c r="B34" t="str">
        <f t="shared" ref="B34:B44" si="18">CONCATENATE(A34,"a")</f>
        <v>30a</v>
      </c>
      <c r="G34" s="271" t="str">
        <f t="shared" si="12"/>
        <v/>
      </c>
      <c r="H34" s="33">
        <f t="shared" ref="H34" ca="1" si="19">INDIRECT("'" &amp; B34 &amp; "'!$K$515")</f>
        <v>0</v>
      </c>
      <c r="I34" s="272" t="str">
        <f t="shared" ca="1" si="14"/>
        <v/>
      </c>
      <c r="J34" s="33" t="str">
        <f t="shared" si="15"/>
        <v/>
      </c>
      <c r="P34" t="s">
        <v>186</v>
      </c>
      <c r="R34" t="s">
        <v>187</v>
      </c>
      <c r="T34" t="s">
        <v>188</v>
      </c>
      <c r="V34" t="s">
        <v>189</v>
      </c>
      <c r="X34" t="s">
        <v>190</v>
      </c>
      <c r="AF34" t="s">
        <v>191</v>
      </c>
      <c r="AG34" t="s">
        <v>192</v>
      </c>
      <c r="AH34" s="181">
        <f t="shared" si="13"/>
        <v>0</v>
      </c>
      <c r="AI34" s="351" t="s">
        <v>645</v>
      </c>
      <c r="BX34" t="s">
        <v>193</v>
      </c>
      <c r="BZ34" t="s">
        <v>194</v>
      </c>
      <c r="CB34" t="s">
        <v>195</v>
      </c>
      <c r="CD34" t="s">
        <v>196</v>
      </c>
      <c r="CF34" t="s">
        <v>197</v>
      </c>
      <c r="CH34" t="s">
        <v>198</v>
      </c>
      <c r="CT34">
        <f>SUMIF('30a'!$C$500:$C$514,"C",'30a'!$K$500:$K$514)</f>
        <v>0</v>
      </c>
      <c r="CU34">
        <f t="shared" ca="1" si="2"/>
        <v>0</v>
      </c>
      <c r="CV34">
        <f t="shared" ca="1" si="3"/>
        <v>0</v>
      </c>
      <c r="CW34">
        <f t="shared" ca="1" si="4"/>
        <v>0</v>
      </c>
      <c r="CX34">
        <f t="shared" ca="1" si="5"/>
        <v>0</v>
      </c>
      <c r="CY34">
        <f t="shared" ca="1" si="6"/>
        <v>0</v>
      </c>
      <c r="CZ34">
        <f t="shared" ca="1" si="7"/>
        <v>0</v>
      </c>
      <c r="DA34" s="7">
        <f t="shared" ca="1" si="8"/>
        <v>0</v>
      </c>
      <c r="DB34" s="7">
        <f t="shared" ca="1" si="9"/>
        <v>0</v>
      </c>
      <c r="DC34" s="7">
        <f t="shared" ca="1" si="10"/>
        <v>0</v>
      </c>
      <c r="DD34" s="7">
        <f t="shared" ca="1" si="11"/>
        <v>0</v>
      </c>
    </row>
    <row r="35" spans="1:108" hidden="1" x14ac:dyDescent="0.25">
      <c r="A35">
        <v>31</v>
      </c>
      <c r="B35" t="str">
        <f t="shared" si="18"/>
        <v>31a</v>
      </c>
      <c r="G35" s="271" t="str">
        <f t="shared" si="12"/>
        <v/>
      </c>
      <c r="H35" s="33">
        <f t="shared" ref="H35:H44" ca="1" si="20">INDIRECT("'" &amp; B35 &amp; "'!$K$515")</f>
        <v>0</v>
      </c>
      <c r="I35" s="272" t="str">
        <f t="shared" ca="1" si="14"/>
        <v/>
      </c>
      <c r="J35" s="33" t="str">
        <f t="shared" si="15"/>
        <v/>
      </c>
      <c r="P35" t="s">
        <v>186</v>
      </c>
      <c r="R35" t="s">
        <v>187</v>
      </c>
      <c r="T35" t="s">
        <v>188</v>
      </c>
      <c r="V35" t="s">
        <v>189</v>
      </c>
      <c r="X35" t="s">
        <v>190</v>
      </c>
      <c r="AF35" t="s">
        <v>191</v>
      </c>
      <c r="AG35" t="s">
        <v>192</v>
      </c>
      <c r="AH35" s="181">
        <f t="shared" si="13"/>
        <v>0</v>
      </c>
      <c r="AI35" s="351" t="s">
        <v>645</v>
      </c>
      <c r="BX35" t="s">
        <v>193</v>
      </c>
      <c r="BZ35" t="s">
        <v>194</v>
      </c>
      <c r="CB35" t="s">
        <v>195</v>
      </c>
      <c r="CD35" t="s">
        <v>196</v>
      </c>
      <c r="CF35" t="s">
        <v>197</v>
      </c>
      <c r="CH35" t="s">
        <v>198</v>
      </c>
      <c r="CT35">
        <f>SUMIF('31a'!$C$500:$C$514,"C",'31a'!$K$500:$K$514)</f>
        <v>0</v>
      </c>
      <c r="CU35">
        <f t="shared" ca="1" si="2"/>
        <v>0</v>
      </c>
      <c r="CV35">
        <f t="shared" ca="1" si="3"/>
        <v>0</v>
      </c>
      <c r="CW35">
        <f t="shared" ca="1" si="4"/>
        <v>0</v>
      </c>
      <c r="CX35">
        <f t="shared" ca="1" si="5"/>
        <v>0</v>
      </c>
      <c r="CY35">
        <f t="shared" ca="1" si="6"/>
        <v>0</v>
      </c>
      <c r="CZ35">
        <f t="shared" ca="1" si="7"/>
        <v>0</v>
      </c>
      <c r="DA35" s="7">
        <f t="shared" ca="1" si="8"/>
        <v>0</v>
      </c>
      <c r="DB35" s="7">
        <f t="shared" ca="1" si="9"/>
        <v>0</v>
      </c>
      <c r="DC35" s="7">
        <f t="shared" ca="1" si="10"/>
        <v>0</v>
      </c>
      <c r="DD35" s="7">
        <f t="shared" ca="1" si="11"/>
        <v>0</v>
      </c>
    </row>
    <row r="36" spans="1:108" hidden="1" x14ac:dyDescent="0.25">
      <c r="A36">
        <v>32</v>
      </c>
      <c r="B36" t="str">
        <f t="shared" si="18"/>
        <v>32a</v>
      </c>
      <c r="G36" s="271" t="str">
        <f t="shared" si="12"/>
        <v/>
      </c>
      <c r="H36" s="33">
        <f t="shared" ca="1" si="20"/>
        <v>0</v>
      </c>
      <c r="I36" s="272" t="str">
        <f t="shared" ca="1" si="14"/>
        <v/>
      </c>
      <c r="J36" s="33" t="str">
        <f t="shared" si="15"/>
        <v/>
      </c>
      <c r="P36" t="s">
        <v>186</v>
      </c>
      <c r="R36" t="s">
        <v>187</v>
      </c>
      <c r="T36" t="s">
        <v>188</v>
      </c>
      <c r="V36" t="s">
        <v>189</v>
      </c>
      <c r="X36" t="s">
        <v>190</v>
      </c>
      <c r="AF36" t="s">
        <v>191</v>
      </c>
      <c r="AG36" t="s">
        <v>192</v>
      </c>
      <c r="AH36" s="181">
        <f t="shared" si="13"/>
        <v>0</v>
      </c>
      <c r="AI36" s="351" t="s">
        <v>645</v>
      </c>
      <c r="BX36" t="s">
        <v>193</v>
      </c>
      <c r="BZ36" t="s">
        <v>194</v>
      </c>
      <c r="CB36" t="s">
        <v>195</v>
      </c>
      <c r="CD36" t="s">
        <v>196</v>
      </c>
      <c r="CF36" t="s">
        <v>197</v>
      </c>
      <c r="CH36" t="s">
        <v>198</v>
      </c>
      <c r="CT36">
        <f>SUMIF('32a'!$C$500:$C$514,"C",'32a'!$K$500:$K$514)</f>
        <v>0</v>
      </c>
      <c r="CU36">
        <f t="shared" ca="1" si="2"/>
        <v>0</v>
      </c>
      <c r="CV36">
        <f t="shared" ca="1" si="3"/>
        <v>0</v>
      </c>
      <c r="CW36">
        <f t="shared" ca="1" si="4"/>
        <v>0</v>
      </c>
      <c r="CX36">
        <f t="shared" ca="1" si="5"/>
        <v>0</v>
      </c>
      <c r="CY36">
        <f t="shared" ca="1" si="6"/>
        <v>0</v>
      </c>
      <c r="CZ36">
        <f t="shared" ca="1" si="7"/>
        <v>0</v>
      </c>
      <c r="DA36" s="7">
        <f t="shared" ca="1" si="8"/>
        <v>0</v>
      </c>
      <c r="DB36" s="7">
        <f t="shared" ca="1" si="9"/>
        <v>0</v>
      </c>
      <c r="DC36" s="7">
        <f t="shared" ca="1" si="10"/>
        <v>0</v>
      </c>
      <c r="DD36" s="7">
        <f t="shared" ca="1" si="11"/>
        <v>0</v>
      </c>
    </row>
    <row r="37" spans="1:108" hidden="1" x14ac:dyDescent="0.25">
      <c r="A37">
        <v>33</v>
      </c>
      <c r="B37" t="str">
        <f t="shared" si="18"/>
        <v>33a</v>
      </c>
      <c r="G37" s="271" t="str">
        <f t="shared" si="12"/>
        <v/>
      </c>
      <c r="H37" s="33">
        <f t="shared" ca="1" si="20"/>
        <v>0</v>
      </c>
      <c r="I37" s="272" t="str">
        <f t="shared" ca="1" si="14"/>
        <v/>
      </c>
      <c r="J37" s="33" t="str">
        <f t="shared" si="15"/>
        <v/>
      </c>
      <c r="P37" t="s">
        <v>186</v>
      </c>
      <c r="R37" t="s">
        <v>187</v>
      </c>
      <c r="T37" t="s">
        <v>188</v>
      </c>
      <c r="V37" t="s">
        <v>189</v>
      </c>
      <c r="X37" t="s">
        <v>190</v>
      </c>
      <c r="AF37" t="s">
        <v>191</v>
      </c>
      <c r="AG37" t="s">
        <v>192</v>
      </c>
      <c r="AH37" s="181">
        <f t="shared" si="13"/>
        <v>0</v>
      </c>
      <c r="AI37" s="351" t="s">
        <v>645</v>
      </c>
      <c r="BX37" t="s">
        <v>193</v>
      </c>
      <c r="BZ37" t="s">
        <v>194</v>
      </c>
      <c r="CB37" t="s">
        <v>195</v>
      </c>
      <c r="CD37" t="s">
        <v>196</v>
      </c>
      <c r="CF37" t="s">
        <v>197</v>
      </c>
      <c r="CH37" t="s">
        <v>198</v>
      </c>
      <c r="CT37">
        <f>SUMIF('33a'!$C$500:$C$514,"C",'33a'!$K$500:$K$514)</f>
        <v>0</v>
      </c>
      <c r="CU37">
        <f t="shared" ca="1" si="2"/>
        <v>0</v>
      </c>
      <c r="CV37">
        <f t="shared" ca="1" si="3"/>
        <v>0</v>
      </c>
      <c r="CW37">
        <f t="shared" ca="1" si="4"/>
        <v>0</v>
      </c>
      <c r="CX37">
        <f t="shared" ca="1" si="5"/>
        <v>0</v>
      </c>
      <c r="CY37">
        <f t="shared" ca="1" si="6"/>
        <v>0</v>
      </c>
      <c r="CZ37">
        <f t="shared" ca="1" si="7"/>
        <v>0</v>
      </c>
      <c r="DA37" s="7">
        <f t="shared" ca="1" si="8"/>
        <v>0</v>
      </c>
      <c r="DB37" s="7">
        <f t="shared" ca="1" si="9"/>
        <v>0</v>
      </c>
      <c r="DC37" s="7">
        <f t="shared" ca="1" si="10"/>
        <v>0</v>
      </c>
      <c r="DD37" s="7">
        <f t="shared" ca="1" si="11"/>
        <v>0</v>
      </c>
    </row>
    <row r="38" spans="1:108" hidden="1" x14ac:dyDescent="0.25">
      <c r="A38">
        <v>34</v>
      </c>
      <c r="B38" t="str">
        <f t="shared" si="18"/>
        <v>34a</v>
      </c>
      <c r="G38" s="271" t="str">
        <f t="shared" si="12"/>
        <v/>
      </c>
      <c r="H38" s="33">
        <f t="shared" ca="1" si="20"/>
        <v>0</v>
      </c>
      <c r="I38" s="272" t="str">
        <f t="shared" ca="1" si="14"/>
        <v/>
      </c>
      <c r="J38" s="33" t="str">
        <f t="shared" si="15"/>
        <v/>
      </c>
      <c r="P38" t="s">
        <v>186</v>
      </c>
      <c r="R38" t="s">
        <v>187</v>
      </c>
      <c r="T38" t="s">
        <v>188</v>
      </c>
      <c r="V38" t="s">
        <v>189</v>
      </c>
      <c r="X38" t="s">
        <v>190</v>
      </c>
      <c r="AF38" t="s">
        <v>191</v>
      </c>
      <c r="AG38" t="s">
        <v>192</v>
      </c>
      <c r="AH38" s="181">
        <f t="shared" si="13"/>
        <v>0</v>
      </c>
      <c r="AI38" s="351" t="s">
        <v>645</v>
      </c>
      <c r="BX38" t="s">
        <v>193</v>
      </c>
      <c r="BZ38" t="s">
        <v>194</v>
      </c>
      <c r="CB38" t="s">
        <v>195</v>
      </c>
      <c r="CD38" t="s">
        <v>196</v>
      </c>
      <c r="CF38" t="s">
        <v>197</v>
      </c>
      <c r="CH38" t="s">
        <v>198</v>
      </c>
      <c r="CT38">
        <f>SUMIF('34a'!$C$500:$C$514,"C",'34a'!$K$500:$K$514)</f>
        <v>0</v>
      </c>
      <c r="CU38">
        <f t="shared" ca="1" si="2"/>
        <v>0</v>
      </c>
      <c r="CV38">
        <f t="shared" ca="1" si="3"/>
        <v>0</v>
      </c>
      <c r="CW38">
        <f t="shared" ca="1" si="4"/>
        <v>0</v>
      </c>
      <c r="CX38">
        <f t="shared" ca="1" si="5"/>
        <v>0</v>
      </c>
      <c r="CY38">
        <f t="shared" ca="1" si="6"/>
        <v>0</v>
      </c>
      <c r="CZ38">
        <f t="shared" ca="1" si="7"/>
        <v>0</v>
      </c>
      <c r="DA38" s="7">
        <f t="shared" ca="1" si="8"/>
        <v>0</v>
      </c>
      <c r="DB38" s="7">
        <f t="shared" ca="1" si="9"/>
        <v>0</v>
      </c>
      <c r="DC38" s="7">
        <f t="shared" ca="1" si="10"/>
        <v>0</v>
      </c>
      <c r="DD38" s="7">
        <f t="shared" ca="1" si="11"/>
        <v>0</v>
      </c>
    </row>
    <row r="39" spans="1:108" hidden="1" x14ac:dyDescent="0.25">
      <c r="A39">
        <v>35</v>
      </c>
      <c r="B39" t="str">
        <f t="shared" si="18"/>
        <v>35a</v>
      </c>
      <c r="G39" s="271" t="str">
        <f t="shared" si="12"/>
        <v/>
      </c>
      <c r="H39" s="33">
        <f t="shared" ca="1" si="20"/>
        <v>0</v>
      </c>
      <c r="I39" s="272" t="str">
        <f t="shared" ca="1" si="14"/>
        <v/>
      </c>
      <c r="J39" s="33" t="str">
        <f t="shared" si="15"/>
        <v/>
      </c>
      <c r="P39" t="s">
        <v>186</v>
      </c>
      <c r="R39" t="s">
        <v>187</v>
      </c>
      <c r="T39" t="s">
        <v>188</v>
      </c>
      <c r="V39" t="s">
        <v>189</v>
      </c>
      <c r="X39" t="s">
        <v>190</v>
      </c>
      <c r="AF39" t="s">
        <v>191</v>
      </c>
      <c r="AG39" t="s">
        <v>192</v>
      </c>
      <c r="AH39" s="181">
        <f t="shared" si="13"/>
        <v>0</v>
      </c>
      <c r="AI39" s="351" t="s">
        <v>645</v>
      </c>
      <c r="BX39" t="s">
        <v>193</v>
      </c>
      <c r="BZ39" t="s">
        <v>194</v>
      </c>
      <c r="CB39" t="s">
        <v>195</v>
      </c>
      <c r="CD39" t="s">
        <v>196</v>
      </c>
      <c r="CF39" t="s">
        <v>197</v>
      </c>
      <c r="CH39" t="s">
        <v>198</v>
      </c>
      <c r="CT39">
        <f>SUMIF('35a'!$C$500:$C$514,"C",'35a'!$K$500:$K$514)</f>
        <v>0</v>
      </c>
      <c r="CU39">
        <f t="shared" ca="1" si="2"/>
        <v>0</v>
      </c>
      <c r="CV39">
        <f t="shared" ca="1" si="3"/>
        <v>0</v>
      </c>
      <c r="CW39">
        <f t="shared" ca="1" si="4"/>
        <v>0</v>
      </c>
      <c r="CX39">
        <f t="shared" ca="1" si="5"/>
        <v>0</v>
      </c>
      <c r="CY39">
        <f t="shared" ca="1" si="6"/>
        <v>0</v>
      </c>
      <c r="CZ39">
        <f t="shared" ca="1" si="7"/>
        <v>0</v>
      </c>
      <c r="DA39" s="7">
        <f t="shared" ca="1" si="8"/>
        <v>0</v>
      </c>
      <c r="DB39" s="7">
        <f t="shared" ca="1" si="9"/>
        <v>0</v>
      </c>
      <c r="DC39" s="7">
        <f t="shared" ca="1" si="10"/>
        <v>0</v>
      </c>
      <c r="DD39" s="7">
        <f t="shared" ca="1" si="11"/>
        <v>0</v>
      </c>
    </row>
    <row r="40" spans="1:108" hidden="1" x14ac:dyDescent="0.25">
      <c r="A40">
        <v>36</v>
      </c>
      <c r="B40" t="str">
        <f t="shared" si="18"/>
        <v>36a</v>
      </c>
      <c r="G40" s="271" t="str">
        <f t="shared" si="12"/>
        <v/>
      </c>
      <c r="H40" s="33">
        <f t="shared" ca="1" si="20"/>
        <v>0</v>
      </c>
      <c r="I40" s="272" t="str">
        <f t="shared" ca="1" si="14"/>
        <v/>
      </c>
      <c r="J40" s="33" t="str">
        <f t="shared" si="15"/>
        <v/>
      </c>
      <c r="P40" t="s">
        <v>186</v>
      </c>
      <c r="R40" t="s">
        <v>187</v>
      </c>
      <c r="T40" t="s">
        <v>188</v>
      </c>
      <c r="V40" t="s">
        <v>189</v>
      </c>
      <c r="X40" t="s">
        <v>190</v>
      </c>
      <c r="AF40" t="s">
        <v>191</v>
      </c>
      <c r="AG40" t="s">
        <v>192</v>
      </c>
      <c r="AH40" s="181">
        <f t="shared" si="13"/>
        <v>0</v>
      </c>
      <c r="AI40" s="351" t="s">
        <v>645</v>
      </c>
      <c r="BX40" t="s">
        <v>193</v>
      </c>
      <c r="BZ40" t="s">
        <v>194</v>
      </c>
      <c r="CB40" t="s">
        <v>195</v>
      </c>
      <c r="CD40" t="s">
        <v>196</v>
      </c>
      <c r="CF40" t="s">
        <v>197</v>
      </c>
      <c r="CH40" t="s">
        <v>198</v>
      </c>
      <c r="CT40">
        <f>SUMIF('36a'!$C$500:$C$514,"C",'36a'!$K$500:$K$514)</f>
        <v>0</v>
      </c>
      <c r="CU40">
        <f t="shared" ca="1" si="2"/>
        <v>0</v>
      </c>
      <c r="CV40">
        <f t="shared" ca="1" si="3"/>
        <v>0</v>
      </c>
      <c r="CW40">
        <f t="shared" ca="1" si="4"/>
        <v>0</v>
      </c>
      <c r="CX40">
        <f t="shared" ca="1" si="5"/>
        <v>0</v>
      </c>
      <c r="CY40">
        <f t="shared" ca="1" si="6"/>
        <v>0</v>
      </c>
      <c r="CZ40">
        <f t="shared" ca="1" si="7"/>
        <v>0</v>
      </c>
      <c r="DA40" s="7">
        <f t="shared" ca="1" si="8"/>
        <v>0</v>
      </c>
      <c r="DB40" s="7">
        <f t="shared" ca="1" si="9"/>
        <v>0</v>
      </c>
      <c r="DC40" s="7">
        <f t="shared" ca="1" si="10"/>
        <v>0</v>
      </c>
      <c r="DD40" s="7">
        <f t="shared" ca="1" si="11"/>
        <v>0</v>
      </c>
    </row>
    <row r="41" spans="1:108" hidden="1" x14ac:dyDescent="0.25">
      <c r="A41">
        <v>37</v>
      </c>
      <c r="B41" t="str">
        <f t="shared" si="18"/>
        <v>37a</v>
      </c>
      <c r="G41" s="271" t="str">
        <f t="shared" si="12"/>
        <v/>
      </c>
      <c r="H41" s="33">
        <f t="shared" ca="1" si="20"/>
        <v>0</v>
      </c>
      <c r="I41" s="272" t="str">
        <f t="shared" ca="1" si="14"/>
        <v/>
      </c>
      <c r="J41" s="33" t="str">
        <f t="shared" si="15"/>
        <v/>
      </c>
      <c r="P41" t="s">
        <v>186</v>
      </c>
      <c r="R41" t="s">
        <v>187</v>
      </c>
      <c r="T41" t="s">
        <v>188</v>
      </c>
      <c r="V41" t="s">
        <v>189</v>
      </c>
      <c r="X41" t="s">
        <v>190</v>
      </c>
      <c r="AF41" t="s">
        <v>191</v>
      </c>
      <c r="AG41" t="s">
        <v>192</v>
      </c>
      <c r="AH41" s="181">
        <f t="shared" si="13"/>
        <v>0</v>
      </c>
      <c r="AI41" s="351" t="s">
        <v>645</v>
      </c>
      <c r="BX41" t="s">
        <v>193</v>
      </c>
      <c r="BZ41" t="s">
        <v>194</v>
      </c>
      <c r="CB41" t="s">
        <v>195</v>
      </c>
      <c r="CD41" t="s">
        <v>196</v>
      </c>
      <c r="CF41" t="s">
        <v>197</v>
      </c>
      <c r="CH41" t="s">
        <v>198</v>
      </c>
      <c r="CT41">
        <f>SUMIF('37a'!$C$500:$C$514,"C",'37a'!$K$500:$K$514)</f>
        <v>0</v>
      </c>
      <c r="CU41">
        <f t="shared" ca="1" si="2"/>
        <v>0</v>
      </c>
      <c r="CV41">
        <f t="shared" ca="1" si="3"/>
        <v>0</v>
      </c>
      <c r="CW41">
        <f t="shared" ca="1" si="4"/>
        <v>0</v>
      </c>
      <c r="CX41">
        <f t="shared" ca="1" si="5"/>
        <v>0</v>
      </c>
      <c r="CY41">
        <f t="shared" ca="1" si="6"/>
        <v>0</v>
      </c>
      <c r="CZ41">
        <f t="shared" ca="1" si="7"/>
        <v>0</v>
      </c>
      <c r="DA41" s="7">
        <f t="shared" ca="1" si="8"/>
        <v>0</v>
      </c>
      <c r="DB41" s="7">
        <f t="shared" ca="1" si="9"/>
        <v>0</v>
      </c>
      <c r="DC41" s="7">
        <f t="shared" ca="1" si="10"/>
        <v>0</v>
      </c>
      <c r="DD41" s="7">
        <f t="shared" ca="1" si="11"/>
        <v>0</v>
      </c>
    </row>
    <row r="42" spans="1:108" hidden="1" x14ac:dyDescent="0.25">
      <c r="A42">
        <v>38</v>
      </c>
      <c r="B42" t="str">
        <f t="shared" si="18"/>
        <v>38a</v>
      </c>
      <c r="G42" s="271" t="str">
        <f t="shared" si="12"/>
        <v/>
      </c>
      <c r="H42" s="33">
        <f t="shared" ca="1" si="20"/>
        <v>0</v>
      </c>
      <c r="I42" s="272" t="str">
        <f t="shared" ca="1" si="14"/>
        <v/>
      </c>
      <c r="J42" s="33" t="str">
        <f t="shared" si="15"/>
        <v/>
      </c>
      <c r="P42" t="s">
        <v>186</v>
      </c>
      <c r="R42" t="s">
        <v>187</v>
      </c>
      <c r="T42" t="s">
        <v>188</v>
      </c>
      <c r="V42" t="s">
        <v>189</v>
      </c>
      <c r="X42" t="s">
        <v>190</v>
      </c>
      <c r="AF42" t="s">
        <v>191</v>
      </c>
      <c r="AG42" t="s">
        <v>192</v>
      </c>
      <c r="AH42" s="181">
        <f t="shared" si="13"/>
        <v>0</v>
      </c>
      <c r="AI42" s="351" t="s">
        <v>645</v>
      </c>
      <c r="BX42" t="s">
        <v>193</v>
      </c>
      <c r="BZ42" t="s">
        <v>194</v>
      </c>
      <c r="CB42" t="s">
        <v>195</v>
      </c>
      <c r="CD42" t="s">
        <v>196</v>
      </c>
      <c r="CF42" t="s">
        <v>197</v>
      </c>
      <c r="CH42" t="s">
        <v>198</v>
      </c>
      <c r="CT42">
        <f>SUMIF('38a'!$C$500:$C$514,"C",'38a'!$K$500:$K$514)</f>
        <v>0</v>
      </c>
      <c r="CU42">
        <f t="shared" ca="1" si="2"/>
        <v>0</v>
      </c>
      <c r="CV42">
        <f t="shared" ca="1" si="3"/>
        <v>0</v>
      </c>
      <c r="CW42">
        <f t="shared" ca="1" si="4"/>
        <v>0</v>
      </c>
      <c r="CX42">
        <f t="shared" ca="1" si="5"/>
        <v>0</v>
      </c>
      <c r="CY42">
        <f t="shared" ca="1" si="6"/>
        <v>0</v>
      </c>
      <c r="CZ42">
        <f t="shared" ca="1" si="7"/>
        <v>0</v>
      </c>
      <c r="DA42" s="7">
        <f t="shared" ca="1" si="8"/>
        <v>0</v>
      </c>
      <c r="DB42" s="7">
        <f t="shared" ca="1" si="9"/>
        <v>0</v>
      </c>
      <c r="DC42" s="7">
        <f t="shared" ca="1" si="10"/>
        <v>0</v>
      </c>
      <c r="DD42" s="7">
        <f t="shared" ca="1" si="11"/>
        <v>0</v>
      </c>
    </row>
    <row r="43" spans="1:108" hidden="1" x14ac:dyDescent="0.25">
      <c r="A43">
        <v>39</v>
      </c>
      <c r="B43" t="str">
        <f t="shared" si="18"/>
        <v>39a</v>
      </c>
      <c r="G43" s="271" t="str">
        <f t="shared" si="12"/>
        <v/>
      </c>
      <c r="H43" s="33">
        <f t="shared" ca="1" si="20"/>
        <v>0</v>
      </c>
      <c r="I43" s="272" t="str">
        <f t="shared" ca="1" si="14"/>
        <v/>
      </c>
      <c r="J43" s="33" t="str">
        <f t="shared" si="15"/>
        <v/>
      </c>
      <c r="P43" t="s">
        <v>186</v>
      </c>
      <c r="R43" t="s">
        <v>187</v>
      </c>
      <c r="T43" t="s">
        <v>188</v>
      </c>
      <c r="V43" t="s">
        <v>189</v>
      </c>
      <c r="X43" t="s">
        <v>190</v>
      </c>
      <c r="AF43" t="s">
        <v>191</v>
      </c>
      <c r="AG43" t="s">
        <v>192</v>
      </c>
      <c r="AH43" s="181">
        <f t="shared" si="13"/>
        <v>0</v>
      </c>
      <c r="AI43" s="351" t="s">
        <v>645</v>
      </c>
      <c r="BX43" t="s">
        <v>193</v>
      </c>
      <c r="BZ43" t="s">
        <v>194</v>
      </c>
      <c r="CB43" t="s">
        <v>195</v>
      </c>
      <c r="CD43" t="s">
        <v>196</v>
      </c>
      <c r="CF43" t="s">
        <v>197</v>
      </c>
      <c r="CH43" t="s">
        <v>198</v>
      </c>
      <c r="CT43">
        <f>SUMIF('39a'!$C$500:$C$514,"C",'39a'!$K$500:$K$514)</f>
        <v>0</v>
      </c>
      <c r="CU43">
        <f t="shared" ca="1" si="2"/>
        <v>0</v>
      </c>
      <c r="CV43">
        <f t="shared" ca="1" si="3"/>
        <v>0</v>
      </c>
      <c r="CW43">
        <f t="shared" ca="1" si="4"/>
        <v>0</v>
      </c>
      <c r="CX43">
        <f t="shared" ca="1" si="5"/>
        <v>0</v>
      </c>
      <c r="CY43">
        <f t="shared" ca="1" si="6"/>
        <v>0</v>
      </c>
      <c r="CZ43">
        <f t="shared" ca="1" si="7"/>
        <v>0</v>
      </c>
      <c r="DA43" s="7">
        <f t="shared" ca="1" si="8"/>
        <v>0</v>
      </c>
      <c r="DB43" s="7">
        <f t="shared" ca="1" si="9"/>
        <v>0</v>
      </c>
      <c r="DC43" s="7">
        <f t="shared" ca="1" si="10"/>
        <v>0</v>
      </c>
      <c r="DD43" s="7">
        <f t="shared" ca="1" si="11"/>
        <v>0</v>
      </c>
    </row>
    <row r="44" spans="1:108" hidden="1" x14ac:dyDescent="0.25">
      <c r="A44">
        <v>40</v>
      </c>
      <c r="B44" t="str">
        <f t="shared" si="18"/>
        <v>40a</v>
      </c>
      <c r="G44" s="271" t="str">
        <f t="shared" si="12"/>
        <v/>
      </c>
      <c r="H44" s="33">
        <f t="shared" ca="1" si="20"/>
        <v>0</v>
      </c>
      <c r="I44" s="272" t="str">
        <f t="shared" ca="1" si="14"/>
        <v/>
      </c>
      <c r="J44" s="33" t="str">
        <f t="shared" si="15"/>
        <v/>
      </c>
      <c r="P44" t="s">
        <v>186</v>
      </c>
      <c r="R44" t="s">
        <v>187</v>
      </c>
      <c r="T44" t="s">
        <v>188</v>
      </c>
      <c r="V44" t="s">
        <v>189</v>
      </c>
      <c r="X44" t="s">
        <v>190</v>
      </c>
      <c r="AF44" t="s">
        <v>191</v>
      </c>
      <c r="AG44" t="s">
        <v>192</v>
      </c>
      <c r="AH44" s="181">
        <f t="shared" si="13"/>
        <v>0</v>
      </c>
      <c r="AI44" s="351" t="s">
        <v>645</v>
      </c>
      <c r="BX44" t="s">
        <v>193</v>
      </c>
      <c r="BZ44" t="s">
        <v>194</v>
      </c>
      <c r="CB44" t="s">
        <v>195</v>
      </c>
      <c r="CD44" t="s">
        <v>196</v>
      </c>
      <c r="CF44" t="s">
        <v>197</v>
      </c>
      <c r="CH44" t="s">
        <v>198</v>
      </c>
      <c r="CT44">
        <f>SUMIF('40a'!$C$500:$C$514,"C",'40a'!$K$500:$K$514)</f>
        <v>0</v>
      </c>
      <c r="CU44">
        <f t="shared" ca="1" si="2"/>
        <v>0</v>
      </c>
      <c r="CV44">
        <f t="shared" ca="1" si="3"/>
        <v>0</v>
      </c>
      <c r="CW44">
        <f t="shared" ca="1" si="4"/>
        <v>0</v>
      </c>
      <c r="CX44">
        <f t="shared" ca="1" si="5"/>
        <v>0</v>
      </c>
      <c r="CY44">
        <f t="shared" ca="1" si="6"/>
        <v>0</v>
      </c>
      <c r="CZ44">
        <f t="shared" ca="1" si="7"/>
        <v>0</v>
      </c>
      <c r="DA44" s="7">
        <f t="shared" ca="1" si="8"/>
        <v>0</v>
      </c>
      <c r="DB44" s="7">
        <f t="shared" ca="1" si="9"/>
        <v>0</v>
      </c>
      <c r="DC44" s="7">
        <f t="shared" ca="1" si="10"/>
        <v>0</v>
      </c>
      <c r="DD44" s="7">
        <f t="shared" ca="1" si="11"/>
        <v>0</v>
      </c>
    </row>
  </sheetData>
  <pageMargins left="0.7" right="0.7" top="0.75" bottom="0.75" header="0.3" footer="0.3"/>
  <pageSetup paperSize="9" scale="21" orientation="portrait" r:id="rId1"/>
  <headerFooter>
    <oddHeader xml:space="preserve">&amp;L&amp;G
</oddHeader>
  </headerFooter>
  <colBreaks count="3" manualBreakCount="3">
    <brk id="15" max="1048575" man="1"/>
    <brk id="31" max="1048575" man="1"/>
    <brk id="75" max="1048575" man="1"/>
  </colBreaks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8">
    <tabColor rgb="FFC2E76B"/>
  </sheetPr>
  <dimension ref="A1:O121"/>
  <sheetViews>
    <sheetView showGridLines="0" showZeros="0" zoomScaleNormal="100" workbookViewId="0">
      <selection activeCell="K19" sqref="K1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3,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 t="str">
        <f>VLOOKUP(H4,Verzamelblad!A5:E54,3)</f>
        <v>OBS Het Sterrenschip</v>
      </c>
      <c r="C4" s="443"/>
      <c r="D4" s="443"/>
      <c r="E4" s="443"/>
      <c r="F4" s="460" t="s">
        <v>11</v>
      </c>
      <c r="G4" s="460"/>
      <c r="H4" s="311">
        <v>3</v>
      </c>
    </row>
    <row r="5" spans="1:11" ht="15" x14ac:dyDescent="0.25">
      <c r="A5" s="88" t="s">
        <v>6</v>
      </c>
      <c r="B5" s="440" t="str">
        <f>VLOOKUP(H4,Verzamelblad!A5:E54,4)</f>
        <v>Schoolstraat 3</v>
      </c>
      <c r="C5" s="440"/>
      <c r="D5" s="440"/>
      <c r="E5" s="440"/>
      <c r="F5" s="461" t="s">
        <v>12</v>
      </c>
      <c r="G5" s="461"/>
      <c r="H5" s="312" t="str">
        <f>CONCATENATE(H4,"a")</f>
        <v>3a</v>
      </c>
    </row>
    <row r="6" spans="1:11" ht="15" x14ac:dyDescent="0.25">
      <c r="A6" s="91" t="s">
        <v>8</v>
      </c>
      <c r="B6" s="437" t="str">
        <f>VLOOKUP(H4,Verzamelblad!A5:E54,5)</f>
        <v>Assen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 t="str">
        <f>VLOOKUP($H$4,Verzamelblad!$A$5:$EK$54,14,0)</f>
        <v>in overleg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210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464562</v>
      </c>
      <c r="E19" s="424" t="s">
        <v>230</v>
      </c>
      <c r="F19" s="425"/>
      <c r="G19" s="136">
        <f ca="1">IFERROR(D100/E9,"")</f>
        <v>2212.1999999999998</v>
      </c>
      <c r="H19" s="84" t="s">
        <v>231</v>
      </c>
      <c r="I19" s="137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IF(INDIRECT("'"&amp;$H$5&amp;"'!F540")="X","",IF(INDIRECT("'"&amp;$H$5&amp;"'!F540")="Vrije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IF(INDIRECT("'"&amp;$H$5&amp;"'!F541")="X","",IF(INDIRECT("'"&amp;$H$5&amp;"'!F541")="Vrije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99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>'3a'!G497</f>
        <v>0</v>
      </c>
      <c r="F36" s="338"/>
      <c r="G36" s="216" t="str">
        <f>IF(IF(E36="","",SUM(E36*F36))=0,"",IF(E36="","",SUM(E36*F36)))</f>
        <v/>
      </c>
      <c r="H36" s="69" t="str">
        <f>VLOOKUP($H$4,Verzamelblad!$A$5:$DE$54,17)</f>
        <v>op afroep</v>
      </c>
      <c r="I36" s="219" t="str">
        <f t="shared" ref="I36:I43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>E36</f>
        <v>0</v>
      </c>
      <c r="F37" s="339"/>
      <c r="G37" s="217" t="str">
        <f>IF(IF(E37="","",SUM(E37*F37))=0,"",IF(E37="","",SUM(E37*F37)))</f>
        <v/>
      </c>
      <c r="H37" s="70">
        <f>VLOOKUP($H$4,Verzamelblad!$A$5:$DE$54,19)</f>
        <v>1</v>
      </c>
      <c r="I37" s="220" t="str">
        <f t="shared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>E36</f>
        <v>0</v>
      </c>
      <c r="F38" s="339"/>
      <c r="G38" s="217" t="str">
        <f t="shared" ref="G38:G43" si="3">IF(IF(E38="","",SUM(E38*F38))=0,"",IF(E38="","",SUM(E38*F38)))</f>
        <v/>
      </c>
      <c r="H38" s="70">
        <f>VLOOKUP($H$4,Verzamelblad!$A$5:$DE$54,21)</f>
        <v>1</v>
      </c>
      <c r="I38" s="220" t="str">
        <f t="shared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>'3a'!F497</f>
        <v>0</v>
      </c>
      <c r="F39" s="339"/>
      <c r="G39" s="217" t="str">
        <f t="shared" si="3"/>
        <v/>
      </c>
      <c r="H39" s="70" t="str">
        <f>VLOOKUP($H$4,Verzamelblad!$A$5:$DE$54,23)</f>
        <v>op afroep</v>
      </c>
      <c r="I39" s="220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 t="str">
        <f>VLOOKUP($H$4,Verzamelblad!$A$5:$DE$54,25)</f>
        <v>op afroep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2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>
        <f>VLOOKUP($H$4,Verzamelblad!$A$5:$EK$54,9,0)</f>
        <v>250</v>
      </c>
      <c r="F81" s="96">
        <f>VLOOKUP($H$4,Verzamelblad!$A$5:$EK$54,10,0)</f>
        <v>2</v>
      </c>
      <c r="G81" s="95"/>
      <c r="H81" s="95"/>
      <c r="I81" s="227">
        <f>IFERROR(IF(SUM(E81*F81)=0,"",SUM(E81*F81)),"")</f>
        <v>500</v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300720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37170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81270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252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20790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H</v>
      </c>
      <c r="D92">
        <f t="shared" ca="1" si="8"/>
        <v>24360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464562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4" priority="4" operator="equal">
      <formula>"Geen 100%"</formula>
    </cfRule>
  </conditionalFormatting>
  <conditionalFormatting sqref="G12">
    <cfRule type="containsText" dxfId="153" priority="2" operator="containsText" text="te laag">
      <formula>NOT(ISERROR(SEARCH("te laag",G12)))</formula>
    </cfRule>
  </conditionalFormatting>
  <conditionalFormatting sqref="G13">
    <cfRule type="containsText" dxfId="1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1F73D499-1180-42AE-8994-5FB5F597FC3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9">
    <tabColor rgb="FF173583"/>
  </sheetPr>
  <dimension ref="A1:M553"/>
  <sheetViews>
    <sheetView zoomScaleNormal="100" workbookViewId="0">
      <selection activeCell="P19" sqref="P19"/>
    </sheetView>
  </sheetViews>
  <sheetFormatPr defaultRowHeight="15" x14ac:dyDescent="0.25"/>
  <cols>
    <col min="1" max="1" width="6" style="5" customWidth="1"/>
    <col min="2" max="2" width="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'3'!H4</f>
        <v>3</v>
      </c>
      <c r="B1" s="42" t="s">
        <v>7</v>
      </c>
      <c r="C1" s="43"/>
      <c r="D1" s="56" t="str">
        <f>IF(VLOOKUP(A1,Verzamelblad!A5:E54,3)=0,"",VLOOKUP(A1,Verzamelblad!A5:E54,3))</f>
        <v>OBS Het Sterrenschip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Schoolstraat 3 te Assen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359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A4" s="364">
        <v>0</v>
      </c>
      <c r="B4" s="365"/>
      <c r="C4" s="358" t="s">
        <v>551</v>
      </c>
      <c r="D4" s="366"/>
      <c r="E4" s="366" t="s">
        <v>363</v>
      </c>
      <c r="F4" s="367">
        <v>4</v>
      </c>
      <c r="G4" s="367"/>
      <c r="H4" s="367"/>
      <c r="I4" s="367"/>
      <c r="J4" s="367"/>
      <c r="K4" s="368">
        <f>SUM(F4:J4)</f>
        <v>4</v>
      </c>
      <c r="L4" s="369">
        <f>IF(D4="X",0,IF(E4="",0,IF(E4="X",0,VLOOKUP(E4,$F$539:$G$553,2))))</f>
        <v>210</v>
      </c>
      <c r="M4" s="367">
        <f>SUM(K4*L4)</f>
        <v>840</v>
      </c>
    </row>
    <row r="5" spans="1:13" x14ac:dyDescent="0.25">
      <c r="A5" s="364">
        <v>0</v>
      </c>
      <c r="B5" s="365"/>
      <c r="C5" s="358" t="s">
        <v>345</v>
      </c>
      <c r="D5" s="366"/>
      <c r="E5" s="366" t="s">
        <v>640</v>
      </c>
      <c r="F5" s="367"/>
      <c r="G5" s="367"/>
      <c r="H5" s="367"/>
      <c r="I5" s="367"/>
      <c r="J5" s="367"/>
      <c r="K5" s="368">
        <f t="shared" ref="K5:K68" si="0">SUM(F5:J5)</f>
        <v>0</v>
      </c>
      <c r="L5" s="369">
        <f>IF(D5="X",0,IF(E5="",0,IF(E5="X",0,VLOOKUP(E5,$F$539:$G$553,2))))</f>
        <v>0</v>
      </c>
      <c r="M5" s="367">
        <f t="shared" ref="M5:M68" si="1">SUM(K5*L5)</f>
        <v>0</v>
      </c>
    </row>
    <row r="6" spans="1:13" x14ac:dyDescent="0.25">
      <c r="A6" s="364">
        <v>0</v>
      </c>
      <c r="B6" s="365"/>
      <c r="C6" s="358" t="s">
        <v>552</v>
      </c>
      <c r="D6" s="366"/>
      <c r="E6" s="366" t="s">
        <v>363</v>
      </c>
      <c r="F6" s="367"/>
      <c r="G6" s="367">
        <v>3</v>
      </c>
      <c r="H6" s="367"/>
      <c r="I6" s="367"/>
      <c r="J6" s="367"/>
      <c r="K6" s="368">
        <f t="shared" si="0"/>
        <v>3</v>
      </c>
      <c r="L6" s="369">
        <f t="shared" ref="L6:L69" si="2">IF(D6="X",0,IF(E6="",0,IF(E6="X",0,VLOOKUP(E6,$F$539:$G$553,2))))</f>
        <v>210</v>
      </c>
      <c r="M6" s="367">
        <f t="shared" si="1"/>
        <v>630</v>
      </c>
    </row>
    <row r="7" spans="1:13" x14ac:dyDescent="0.25">
      <c r="A7" s="364">
        <v>0</v>
      </c>
      <c r="B7" s="365"/>
      <c r="C7" s="358" t="s">
        <v>553</v>
      </c>
      <c r="D7" s="366"/>
      <c r="E7" s="366" t="s">
        <v>363</v>
      </c>
      <c r="F7" s="367"/>
      <c r="G7" s="367">
        <v>4</v>
      </c>
      <c r="H7" s="367"/>
      <c r="I7" s="367"/>
      <c r="J7" s="367"/>
      <c r="K7" s="368">
        <f t="shared" si="0"/>
        <v>4</v>
      </c>
      <c r="L7" s="369">
        <f t="shared" si="2"/>
        <v>210</v>
      </c>
      <c r="M7" s="367">
        <f t="shared" si="1"/>
        <v>840</v>
      </c>
    </row>
    <row r="8" spans="1:13" x14ac:dyDescent="0.25">
      <c r="A8" s="364">
        <v>1</v>
      </c>
      <c r="B8" s="365"/>
      <c r="C8" s="358" t="s">
        <v>554</v>
      </c>
      <c r="D8" s="366"/>
      <c r="E8" s="366" t="s">
        <v>363</v>
      </c>
      <c r="F8" s="367">
        <v>6</v>
      </c>
      <c r="G8" s="367"/>
      <c r="H8" s="367"/>
      <c r="I8" s="367"/>
      <c r="J8" s="367"/>
      <c r="K8" s="368">
        <f t="shared" si="0"/>
        <v>6</v>
      </c>
      <c r="L8" s="369">
        <f t="shared" si="2"/>
        <v>210</v>
      </c>
      <c r="M8" s="367">
        <f t="shared" si="1"/>
        <v>1260</v>
      </c>
    </row>
    <row r="9" spans="1:13" x14ac:dyDescent="0.25">
      <c r="A9" s="364">
        <v>1</v>
      </c>
      <c r="B9" s="365"/>
      <c r="C9" s="358" t="s">
        <v>555</v>
      </c>
      <c r="D9" s="366"/>
      <c r="E9" s="366" t="s">
        <v>363</v>
      </c>
      <c r="F9" s="367"/>
      <c r="G9" s="367">
        <v>88</v>
      </c>
      <c r="H9" s="367"/>
      <c r="I9" s="367"/>
      <c r="J9" s="367"/>
      <c r="K9" s="368">
        <f t="shared" si="0"/>
        <v>88</v>
      </c>
      <c r="L9" s="369">
        <f t="shared" si="2"/>
        <v>210</v>
      </c>
      <c r="M9" s="367">
        <f t="shared" si="1"/>
        <v>18480</v>
      </c>
    </row>
    <row r="10" spans="1:13" x14ac:dyDescent="0.25">
      <c r="A10" s="364">
        <v>1</v>
      </c>
      <c r="B10" s="365"/>
      <c r="C10" s="358" t="s">
        <v>556</v>
      </c>
      <c r="D10" s="366"/>
      <c r="E10" s="366" t="s">
        <v>363</v>
      </c>
      <c r="F10" s="367"/>
      <c r="G10" s="367">
        <v>17</v>
      </c>
      <c r="H10" s="367"/>
      <c r="I10" s="367"/>
      <c r="J10" s="367"/>
      <c r="K10" s="368">
        <f t="shared" si="0"/>
        <v>17</v>
      </c>
      <c r="L10" s="369">
        <f t="shared" si="2"/>
        <v>210</v>
      </c>
      <c r="M10" s="367">
        <f t="shared" si="1"/>
        <v>3570</v>
      </c>
    </row>
    <row r="11" spans="1:13" x14ac:dyDescent="0.25">
      <c r="A11" s="364">
        <v>1</v>
      </c>
      <c r="B11" s="365"/>
      <c r="C11" s="358" t="s">
        <v>557</v>
      </c>
      <c r="D11" s="366"/>
      <c r="E11" s="366" t="s">
        <v>363</v>
      </c>
      <c r="F11" s="367"/>
      <c r="G11" s="367">
        <v>12</v>
      </c>
      <c r="H11" s="367"/>
      <c r="I11" s="367"/>
      <c r="J11" s="367"/>
      <c r="K11" s="368">
        <f t="shared" si="0"/>
        <v>12</v>
      </c>
      <c r="L11" s="369">
        <f t="shared" si="2"/>
        <v>210</v>
      </c>
      <c r="M11" s="367">
        <f t="shared" si="1"/>
        <v>2520</v>
      </c>
    </row>
    <row r="12" spans="1:13" x14ac:dyDescent="0.25">
      <c r="A12" s="364">
        <v>1</v>
      </c>
      <c r="B12" s="365"/>
      <c r="C12" s="358" t="s">
        <v>558</v>
      </c>
      <c r="D12" s="366"/>
      <c r="E12" s="366" t="s">
        <v>363</v>
      </c>
      <c r="F12" s="367"/>
      <c r="G12" s="367">
        <v>21</v>
      </c>
      <c r="H12" s="367"/>
      <c r="I12" s="367"/>
      <c r="J12" s="367"/>
      <c r="K12" s="368">
        <f t="shared" si="0"/>
        <v>21</v>
      </c>
      <c r="L12" s="369">
        <f t="shared" si="2"/>
        <v>210</v>
      </c>
      <c r="M12" s="367">
        <f t="shared" si="1"/>
        <v>4410</v>
      </c>
    </row>
    <row r="13" spans="1:13" x14ac:dyDescent="0.25">
      <c r="A13" s="364">
        <v>1</v>
      </c>
      <c r="B13" s="365"/>
      <c r="C13" s="358" t="s">
        <v>559</v>
      </c>
      <c r="D13" s="366"/>
      <c r="E13" s="366" t="s">
        <v>363</v>
      </c>
      <c r="F13" s="367"/>
      <c r="G13" s="367">
        <v>21</v>
      </c>
      <c r="H13" s="367"/>
      <c r="I13" s="367"/>
      <c r="J13" s="367"/>
      <c r="K13" s="368">
        <f t="shared" si="0"/>
        <v>21</v>
      </c>
      <c r="L13" s="369">
        <f t="shared" si="2"/>
        <v>210</v>
      </c>
      <c r="M13" s="367">
        <f t="shared" si="1"/>
        <v>4410</v>
      </c>
    </row>
    <row r="14" spans="1:13" x14ac:dyDescent="0.25">
      <c r="A14" s="364">
        <v>1</v>
      </c>
      <c r="B14" s="365"/>
      <c r="C14" s="358" t="s">
        <v>560</v>
      </c>
      <c r="D14" s="366"/>
      <c r="E14" s="366" t="s">
        <v>361</v>
      </c>
      <c r="F14" s="367">
        <v>35</v>
      </c>
      <c r="G14" s="367"/>
      <c r="H14" s="367"/>
      <c r="I14" s="367"/>
      <c r="J14" s="367"/>
      <c r="K14" s="368">
        <f t="shared" si="0"/>
        <v>35</v>
      </c>
      <c r="L14" s="369">
        <f t="shared" si="2"/>
        <v>210</v>
      </c>
      <c r="M14" s="367">
        <f t="shared" si="1"/>
        <v>7350</v>
      </c>
    </row>
    <row r="15" spans="1:13" x14ac:dyDescent="0.25">
      <c r="A15" s="364">
        <v>1</v>
      </c>
      <c r="B15" s="365"/>
      <c r="C15" s="358" t="s">
        <v>561</v>
      </c>
      <c r="D15" s="366"/>
      <c r="E15" s="366" t="s">
        <v>361</v>
      </c>
      <c r="F15" s="367">
        <v>18</v>
      </c>
      <c r="G15" s="367"/>
      <c r="H15" s="367"/>
      <c r="I15" s="367"/>
      <c r="J15" s="367"/>
      <c r="K15" s="368">
        <f t="shared" si="0"/>
        <v>18</v>
      </c>
      <c r="L15" s="369">
        <f t="shared" si="2"/>
        <v>210</v>
      </c>
      <c r="M15" s="367">
        <f t="shared" si="1"/>
        <v>3780</v>
      </c>
    </row>
    <row r="16" spans="1:13" x14ac:dyDescent="0.25">
      <c r="A16" s="364">
        <v>1</v>
      </c>
      <c r="B16" s="370"/>
      <c r="C16" s="358" t="s">
        <v>562</v>
      </c>
      <c r="D16" s="366"/>
      <c r="E16" s="366" t="s">
        <v>361</v>
      </c>
      <c r="F16" s="367">
        <v>8</v>
      </c>
      <c r="G16" s="367"/>
      <c r="H16" s="367"/>
      <c r="I16" s="367"/>
      <c r="J16" s="367"/>
      <c r="K16" s="368">
        <f t="shared" si="0"/>
        <v>8</v>
      </c>
      <c r="L16" s="369">
        <f t="shared" si="2"/>
        <v>210</v>
      </c>
      <c r="M16" s="367">
        <f t="shared" si="1"/>
        <v>1680</v>
      </c>
    </row>
    <row r="17" spans="1:13" x14ac:dyDescent="0.25">
      <c r="A17" s="364">
        <v>1</v>
      </c>
      <c r="B17" s="365"/>
      <c r="C17" s="358" t="s">
        <v>563</v>
      </c>
      <c r="D17" s="366"/>
      <c r="E17" s="366" t="s">
        <v>360</v>
      </c>
      <c r="F17" s="367"/>
      <c r="G17" s="367">
        <v>54</v>
      </c>
      <c r="H17" s="367"/>
      <c r="I17" s="367"/>
      <c r="J17" s="367"/>
      <c r="K17" s="368">
        <f t="shared" si="0"/>
        <v>54</v>
      </c>
      <c r="L17" s="369">
        <f t="shared" si="2"/>
        <v>210</v>
      </c>
      <c r="M17" s="367">
        <f t="shared" si="1"/>
        <v>11340</v>
      </c>
    </row>
    <row r="18" spans="1:13" x14ac:dyDescent="0.25">
      <c r="A18" s="364">
        <v>1</v>
      </c>
      <c r="B18" s="365"/>
      <c r="C18" s="358" t="s">
        <v>564</v>
      </c>
      <c r="D18" s="366"/>
      <c r="E18" s="366" t="s">
        <v>360</v>
      </c>
      <c r="F18" s="367"/>
      <c r="G18" s="367">
        <v>55</v>
      </c>
      <c r="H18" s="367"/>
      <c r="I18" s="367"/>
      <c r="J18" s="367"/>
      <c r="K18" s="368">
        <f t="shared" si="0"/>
        <v>55</v>
      </c>
      <c r="L18" s="369">
        <f t="shared" si="2"/>
        <v>210</v>
      </c>
      <c r="M18" s="367">
        <f t="shared" si="1"/>
        <v>11550</v>
      </c>
    </row>
    <row r="19" spans="1:13" x14ac:dyDescent="0.25">
      <c r="A19" s="364">
        <v>1</v>
      </c>
      <c r="B19" s="365"/>
      <c r="C19" s="358" t="s">
        <v>565</v>
      </c>
      <c r="D19" s="366"/>
      <c r="E19" s="366" t="s">
        <v>360</v>
      </c>
      <c r="F19" s="367"/>
      <c r="G19" s="367">
        <v>54</v>
      </c>
      <c r="H19" s="367"/>
      <c r="I19" s="367"/>
      <c r="J19" s="367"/>
      <c r="K19" s="368">
        <f t="shared" si="0"/>
        <v>54</v>
      </c>
      <c r="L19" s="369">
        <f t="shared" si="2"/>
        <v>210</v>
      </c>
      <c r="M19" s="367">
        <f t="shared" si="1"/>
        <v>11340</v>
      </c>
    </row>
    <row r="20" spans="1:13" x14ac:dyDescent="0.25">
      <c r="A20" s="364">
        <v>1</v>
      </c>
      <c r="B20" s="365"/>
      <c r="C20" s="358" t="s">
        <v>566</v>
      </c>
      <c r="D20" s="366"/>
      <c r="E20" s="366" t="s">
        <v>360</v>
      </c>
      <c r="F20" s="367"/>
      <c r="G20" s="367">
        <v>55</v>
      </c>
      <c r="H20" s="367"/>
      <c r="I20" s="367"/>
      <c r="J20" s="367"/>
      <c r="K20" s="368">
        <f t="shared" si="0"/>
        <v>55</v>
      </c>
      <c r="L20" s="369">
        <f t="shared" si="2"/>
        <v>210</v>
      </c>
      <c r="M20" s="367">
        <f t="shared" si="1"/>
        <v>11550</v>
      </c>
    </row>
    <row r="21" spans="1:13" x14ac:dyDescent="0.25">
      <c r="A21" s="364">
        <v>1</v>
      </c>
      <c r="B21" s="365"/>
      <c r="C21" s="358" t="s">
        <v>567</v>
      </c>
      <c r="D21" s="366"/>
      <c r="E21" s="366" t="s">
        <v>360</v>
      </c>
      <c r="F21" s="367"/>
      <c r="G21" s="367">
        <v>54</v>
      </c>
      <c r="H21" s="367"/>
      <c r="I21" s="367"/>
      <c r="J21" s="367"/>
      <c r="K21" s="368">
        <f t="shared" si="0"/>
        <v>54</v>
      </c>
      <c r="L21" s="369">
        <f t="shared" si="2"/>
        <v>210</v>
      </c>
      <c r="M21" s="367">
        <f t="shared" si="1"/>
        <v>11340</v>
      </c>
    </row>
    <row r="22" spans="1:13" x14ac:dyDescent="0.25">
      <c r="A22" s="364">
        <v>1</v>
      </c>
      <c r="B22" s="365"/>
      <c r="C22" s="358" t="s">
        <v>572</v>
      </c>
      <c r="D22" s="366"/>
      <c r="E22" s="366" t="s">
        <v>360</v>
      </c>
      <c r="F22" s="367"/>
      <c r="G22" s="367">
        <v>44</v>
      </c>
      <c r="H22" s="367"/>
      <c r="I22" s="367"/>
      <c r="J22" s="367"/>
      <c r="K22" s="368">
        <f t="shared" si="0"/>
        <v>44</v>
      </c>
      <c r="L22" s="369">
        <f t="shared" si="2"/>
        <v>210</v>
      </c>
      <c r="M22" s="367">
        <f t="shared" si="1"/>
        <v>9240</v>
      </c>
    </row>
    <row r="23" spans="1:13" x14ac:dyDescent="0.25">
      <c r="A23" s="364">
        <v>1</v>
      </c>
      <c r="B23" s="365"/>
      <c r="C23" s="358" t="s">
        <v>568</v>
      </c>
      <c r="D23" s="366"/>
      <c r="E23" s="366" t="s">
        <v>366</v>
      </c>
      <c r="F23" s="367"/>
      <c r="G23" s="367">
        <v>116</v>
      </c>
      <c r="H23" s="367"/>
      <c r="I23" s="367"/>
      <c r="J23" s="367"/>
      <c r="K23" s="368">
        <f t="shared" si="0"/>
        <v>116</v>
      </c>
      <c r="L23" s="369">
        <f t="shared" si="2"/>
        <v>210</v>
      </c>
      <c r="M23" s="367">
        <f t="shared" si="1"/>
        <v>24360</v>
      </c>
    </row>
    <row r="24" spans="1:13" x14ac:dyDescent="0.25">
      <c r="A24" s="364">
        <v>1</v>
      </c>
      <c r="B24" s="365"/>
      <c r="C24" s="358" t="s">
        <v>455</v>
      </c>
      <c r="D24" s="366"/>
      <c r="E24" s="366" t="s">
        <v>363</v>
      </c>
      <c r="F24" s="367"/>
      <c r="G24" s="367">
        <v>5</v>
      </c>
      <c r="H24" s="367"/>
      <c r="I24" s="367"/>
      <c r="J24" s="367"/>
      <c r="K24" s="368">
        <f t="shared" si="0"/>
        <v>5</v>
      </c>
      <c r="L24" s="369">
        <f t="shared" si="2"/>
        <v>210</v>
      </c>
      <c r="M24" s="367">
        <f t="shared" si="1"/>
        <v>1050</v>
      </c>
    </row>
    <row r="25" spans="1:13" x14ac:dyDescent="0.25">
      <c r="A25" s="364">
        <v>1</v>
      </c>
      <c r="B25" s="365"/>
      <c r="C25" s="358" t="s">
        <v>569</v>
      </c>
      <c r="D25" s="366"/>
      <c r="E25" s="366" t="s">
        <v>640</v>
      </c>
      <c r="F25" s="367"/>
      <c r="G25" s="367"/>
      <c r="H25" s="367"/>
      <c r="I25" s="367"/>
      <c r="J25" s="367">
        <v>6</v>
      </c>
      <c r="K25" s="368">
        <f t="shared" si="0"/>
        <v>6</v>
      </c>
      <c r="L25" s="369">
        <f t="shared" si="2"/>
        <v>0</v>
      </c>
      <c r="M25" s="367">
        <f t="shared" si="1"/>
        <v>0</v>
      </c>
    </row>
    <row r="26" spans="1:13" x14ac:dyDescent="0.25">
      <c r="A26" s="364">
        <v>1</v>
      </c>
      <c r="B26" s="365"/>
      <c r="C26" s="358" t="s">
        <v>552</v>
      </c>
      <c r="D26" s="366"/>
      <c r="E26" s="366" t="s">
        <v>363</v>
      </c>
      <c r="F26" s="367"/>
      <c r="G26" s="367">
        <v>3</v>
      </c>
      <c r="H26" s="367"/>
      <c r="I26" s="367"/>
      <c r="J26" s="367"/>
      <c r="K26" s="368">
        <f t="shared" si="0"/>
        <v>3</v>
      </c>
      <c r="L26" s="369">
        <f t="shared" si="2"/>
        <v>210</v>
      </c>
      <c r="M26" s="367">
        <f t="shared" si="1"/>
        <v>630</v>
      </c>
    </row>
    <row r="27" spans="1:13" x14ac:dyDescent="0.25">
      <c r="A27" s="364">
        <v>1</v>
      </c>
      <c r="B27" s="365"/>
      <c r="C27" s="358" t="s">
        <v>337</v>
      </c>
      <c r="D27" s="366"/>
      <c r="E27" s="366" t="s">
        <v>365</v>
      </c>
      <c r="F27" s="367"/>
      <c r="G27" s="367"/>
      <c r="H27" s="367">
        <v>12</v>
      </c>
      <c r="I27" s="367"/>
      <c r="J27" s="367"/>
      <c r="K27" s="368">
        <f t="shared" si="0"/>
        <v>12</v>
      </c>
      <c r="L27" s="369">
        <f t="shared" si="2"/>
        <v>210</v>
      </c>
      <c r="M27" s="367">
        <f t="shared" si="1"/>
        <v>2520</v>
      </c>
    </row>
    <row r="28" spans="1:13" x14ac:dyDescent="0.25">
      <c r="A28" s="364">
        <v>1</v>
      </c>
      <c r="B28" s="365"/>
      <c r="C28" s="358" t="s">
        <v>337</v>
      </c>
      <c r="D28" s="366"/>
      <c r="E28" s="366" t="s">
        <v>365</v>
      </c>
      <c r="F28" s="367"/>
      <c r="G28" s="367"/>
      <c r="H28" s="367">
        <v>10</v>
      </c>
      <c r="I28" s="367"/>
      <c r="J28" s="367"/>
      <c r="K28" s="368">
        <f t="shared" si="0"/>
        <v>10</v>
      </c>
      <c r="L28" s="369">
        <f t="shared" si="2"/>
        <v>210</v>
      </c>
      <c r="M28" s="367">
        <f t="shared" si="1"/>
        <v>2100</v>
      </c>
    </row>
    <row r="29" spans="1:13" x14ac:dyDescent="0.25">
      <c r="A29" s="364">
        <v>1</v>
      </c>
      <c r="B29" s="365"/>
      <c r="C29" s="358" t="s">
        <v>337</v>
      </c>
      <c r="D29" s="366"/>
      <c r="E29" s="366" t="s">
        <v>365</v>
      </c>
      <c r="F29" s="367"/>
      <c r="G29" s="367"/>
      <c r="H29" s="367">
        <v>8</v>
      </c>
      <c r="I29" s="367"/>
      <c r="J29" s="367"/>
      <c r="K29" s="368">
        <f t="shared" si="0"/>
        <v>8</v>
      </c>
      <c r="L29" s="369">
        <f t="shared" si="2"/>
        <v>210</v>
      </c>
      <c r="M29" s="367">
        <f t="shared" si="1"/>
        <v>1680</v>
      </c>
    </row>
    <row r="30" spans="1:13" x14ac:dyDescent="0.25">
      <c r="A30" s="364">
        <v>1</v>
      </c>
      <c r="B30" s="365"/>
      <c r="C30" s="358" t="s">
        <v>333</v>
      </c>
      <c r="D30" s="366"/>
      <c r="E30" s="366" t="s">
        <v>365</v>
      </c>
      <c r="F30" s="367"/>
      <c r="G30" s="367"/>
      <c r="H30" s="367">
        <v>5</v>
      </c>
      <c r="I30" s="367"/>
      <c r="J30" s="367"/>
      <c r="K30" s="368">
        <f t="shared" si="0"/>
        <v>5</v>
      </c>
      <c r="L30" s="369">
        <f t="shared" si="2"/>
        <v>210</v>
      </c>
      <c r="M30" s="367">
        <f t="shared" si="1"/>
        <v>1050</v>
      </c>
    </row>
    <row r="31" spans="1:13" x14ac:dyDescent="0.25">
      <c r="A31" s="364">
        <v>1</v>
      </c>
      <c r="B31" s="365"/>
      <c r="C31" s="358" t="s">
        <v>316</v>
      </c>
      <c r="D31" s="366"/>
      <c r="E31" s="366" t="s">
        <v>364</v>
      </c>
      <c r="F31" s="367"/>
      <c r="G31" s="367">
        <v>21</v>
      </c>
      <c r="H31" s="367"/>
      <c r="I31" s="367"/>
      <c r="J31" s="367"/>
      <c r="K31" s="368">
        <f t="shared" si="0"/>
        <v>21</v>
      </c>
      <c r="L31" s="369">
        <f t="shared" si="2"/>
        <v>12</v>
      </c>
      <c r="M31" s="367">
        <f t="shared" si="1"/>
        <v>252</v>
      </c>
    </row>
    <row r="32" spans="1:13" x14ac:dyDescent="0.25">
      <c r="A32" s="364">
        <v>2</v>
      </c>
      <c r="B32" s="365"/>
      <c r="C32" s="358" t="s">
        <v>551</v>
      </c>
      <c r="D32" s="366"/>
      <c r="E32" s="366" t="s">
        <v>363</v>
      </c>
      <c r="F32" s="367"/>
      <c r="G32" s="367">
        <v>4</v>
      </c>
      <c r="H32" s="367"/>
      <c r="I32" s="367"/>
      <c r="J32" s="367"/>
      <c r="K32" s="368">
        <f t="shared" si="0"/>
        <v>4</v>
      </c>
      <c r="L32" s="369">
        <f t="shared" si="2"/>
        <v>210</v>
      </c>
      <c r="M32" s="367">
        <f t="shared" si="1"/>
        <v>840</v>
      </c>
    </row>
    <row r="33" spans="1:13" x14ac:dyDescent="0.25">
      <c r="A33" s="364">
        <v>2</v>
      </c>
      <c r="B33" s="365"/>
      <c r="C33" s="358" t="s">
        <v>556</v>
      </c>
      <c r="D33" s="366"/>
      <c r="E33" s="366" t="s">
        <v>363</v>
      </c>
      <c r="F33" s="367"/>
      <c r="G33" s="367">
        <v>14</v>
      </c>
      <c r="H33" s="367"/>
      <c r="I33" s="367"/>
      <c r="J33" s="367"/>
      <c r="K33" s="368">
        <f t="shared" si="0"/>
        <v>14</v>
      </c>
      <c r="L33" s="369">
        <f t="shared" si="2"/>
        <v>210</v>
      </c>
      <c r="M33" s="367">
        <f t="shared" si="1"/>
        <v>2940</v>
      </c>
    </row>
    <row r="34" spans="1:13" x14ac:dyDescent="0.25">
      <c r="A34" s="364">
        <v>2</v>
      </c>
      <c r="B34" s="365"/>
      <c r="C34" s="358" t="s">
        <v>557</v>
      </c>
      <c r="D34" s="366"/>
      <c r="E34" s="366" t="s">
        <v>363</v>
      </c>
      <c r="F34" s="367"/>
      <c r="G34" s="367">
        <v>13</v>
      </c>
      <c r="H34" s="367"/>
      <c r="I34" s="367"/>
      <c r="J34" s="367"/>
      <c r="K34" s="368">
        <f t="shared" si="0"/>
        <v>13</v>
      </c>
      <c r="L34" s="369">
        <f t="shared" si="2"/>
        <v>210</v>
      </c>
      <c r="M34" s="367">
        <f t="shared" si="1"/>
        <v>2730</v>
      </c>
    </row>
    <row r="35" spans="1:13" x14ac:dyDescent="0.25">
      <c r="A35" s="364">
        <v>2</v>
      </c>
      <c r="B35" s="365"/>
      <c r="C35" s="358" t="s">
        <v>558</v>
      </c>
      <c r="D35" s="366"/>
      <c r="E35" s="366" t="s">
        <v>363</v>
      </c>
      <c r="F35" s="367"/>
      <c r="G35" s="367">
        <v>11</v>
      </c>
      <c r="H35" s="367"/>
      <c r="I35" s="367"/>
      <c r="J35" s="367"/>
      <c r="K35" s="368">
        <f t="shared" si="0"/>
        <v>11</v>
      </c>
      <c r="L35" s="369">
        <f t="shared" si="2"/>
        <v>210</v>
      </c>
      <c r="M35" s="367">
        <f t="shared" si="1"/>
        <v>2310</v>
      </c>
    </row>
    <row r="36" spans="1:13" x14ac:dyDescent="0.25">
      <c r="A36" s="364">
        <v>2</v>
      </c>
      <c r="B36" s="365"/>
      <c r="C36" s="358" t="s">
        <v>559</v>
      </c>
      <c r="D36" s="366"/>
      <c r="E36" s="366" t="s">
        <v>363</v>
      </c>
      <c r="F36" s="367"/>
      <c r="G36" s="367">
        <v>18</v>
      </c>
      <c r="H36" s="367"/>
      <c r="I36" s="367"/>
      <c r="J36" s="367"/>
      <c r="K36" s="368">
        <f t="shared" si="0"/>
        <v>18</v>
      </c>
      <c r="L36" s="369">
        <f t="shared" si="2"/>
        <v>210</v>
      </c>
      <c r="M36" s="367">
        <f t="shared" si="1"/>
        <v>3780</v>
      </c>
    </row>
    <row r="37" spans="1:13" x14ac:dyDescent="0.25">
      <c r="A37" s="364">
        <v>2</v>
      </c>
      <c r="B37" s="365"/>
      <c r="C37" s="358" t="s">
        <v>570</v>
      </c>
      <c r="D37" s="366"/>
      <c r="E37" s="366" t="s">
        <v>361</v>
      </c>
      <c r="F37" s="367">
        <v>45</v>
      </c>
      <c r="G37" s="367"/>
      <c r="H37" s="367"/>
      <c r="I37" s="367"/>
      <c r="J37" s="367"/>
      <c r="K37" s="368">
        <f t="shared" si="0"/>
        <v>45</v>
      </c>
      <c r="L37" s="369">
        <f t="shared" si="2"/>
        <v>210</v>
      </c>
      <c r="M37" s="367">
        <f t="shared" si="1"/>
        <v>9450</v>
      </c>
    </row>
    <row r="38" spans="1:13" x14ac:dyDescent="0.25">
      <c r="A38" s="364">
        <v>2</v>
      </c>
      <c r="B38" s="365"/>
      <c r="C38" s="358" t="s">
        <v>571</v>
      </c>
      <c r="D38" s="366"/>
      <c r="E38" s="366" t="s">
        <v>361</v>
      </c>
      <c r="F38" s="367">
        <v>9</v>
      </c>
      <c r="G38" s="367"/>
      <c r="H38" s="367"/>
      <c r="I38" s="367"/>
      <c r="J38" s="367"/>
      <c r="K38" s="368">
        <f t="shared" si="0"/>
        <v>9</v>
      </c>
      <c r="L38" s="369">
        <f t="shared" si="2"/>
        <v>210</v>
      </c>
      <c r="M38" s="367">
        <f t="shared" si="1"/>
        <v>1890</v>
      </c>
    </row>
    <row r="39" spans="1:13" x14ac:dyDescent="0.25">
      <c r="A39" s="364">
        <v>2</v>
      </c>
      <c r="B39" s="365"/>
      <c r="C39" s="358" t="s">
        <v>563</v>
      </c>
      <c r="D39" s="366"/>
      <c r="E39" s="366" t="s">
        <v>360</v>
      </c>
      <c r="F39" s="367"/>
      <c r="G39" s="367">
        <v>54</v>
      </c>
      <c r="H39" s="367"/>
      <c r="I39" s="367"/>
      <c r="J39" s="367"/>
      <c r="K39" s="368">
        <f t="shared" si="0"/>
        <v>54</v>
      </c>
      <c r="L39" s="369">
        <f t="shared" si="2"/>
        <v>210</v>
      </c>
      <c r="M39" s="367">
        <f t="shared" si="1"/>
        <v>11340</v>
      </c>
    </row>
    <row r="40" spans="1:13" x14ac:dyDescent="0.25">
      <c r="A40" s="364">
        <v>2</v>
      </c>
      <c r="B40" s="365"/>
      <c r="C40" s="358" t="s">
        <v>564</v>
      </c>
      <c r="D40" s="366"/>
      <c r="E40" s="366" t="s">
        <v>360</v>
      </c>
      <c r="F40" s="367"/>
      <c r="G40" s="367">
        <v>51</v>
      </c>
      <c r="H40" s="367"/>
      <c r="I40" s="367"/>
      <c r="J40" s="367"/>
      <c r="K40" s="368">
        <f t="shared" si="0"/>
        <v>51</v>
      </c>
      <c r="L40" s="369">
        <f t="shared" si="2"/>
        <v>210</v>
      </c>
      <c r="M40" s="367">
        <f t="shared" si="1"/>
        <v>10710</v>
      </c>
    </row>
    <row r="41" spans="1:13" x14ac:dyDescent="0.25">
      <c r="A41" s="364">
        <v>2</v>
      </c>
      <c r="B41" s="365"/>
      <c r="C41" s="358" t="s">
        <v>565</v>
      </c>
      <c r="D41" s="366"/>
      <c r="E41" s="366" t="s">
        <v>360</v>
      </c>
      <c r="F41" s="367"/>
      <c r="G41" s="367">
        <v>54</v>
      </c>
      <c r="H41" s="367"/>
      <c r="I41" s="367"/>
      <c r="J41" s="367"/>
      <c r="K41" s="368">
        <f t="shared" si="0"/>
        <v>54</v>
      </c>
      <c r="L41" s="369">
        <f t="shared" si="2"/>
        <v>210</v>
      </c>
      <c r="M41" s="367">
        <f t="shared" si="1"/>
        <v>11340</v>
      </c>
    </row>
    <row r="42" spans="1:13" x14ac:dyDescent="0.25">
      <c r="A42" s="364">
        <v>2</v>
      </c>
      <c r="B42" s="365"/>
      <c r="C42" s="358" t="s">
        <v>566</v>
      </c>
      <c r="D42" s="366"/>
      <c r="E42" s="366" t="s">
        <v>360</v>
      </c>
      <c r="F42" s="367"/>
      <c r="G42" s="367">
        <v>54</v>
      </c>
      <c r="H42" s="367"/>
      <c r="I42" s="367"/>
      <c r="J42" s="367"/>
      <c r="K42" s="368">
        <f t="shared" si="0"/>
        <v>54</v>
      </c>
      <c r="L42" s="369">
        <f t="shared" si="2"/>
        <v>210</v>
      </c>
      <c r="M42" s="367">
        <f t="shared" si="1"/>
        <v>11340</v>
      </c>
    </row>
    <row r="43" spans="1:13" x14ac:dyDescent="0.25">
      <c r="A43" s="364">
        <v>2</v>
      </c>
      <c r="B43" s="365"/>
      <c r="C43" s="358" t="s">
        <v>567</v>
      </c>
      <c r="D43" s="366"/>
      <c r="E43" s="366" t="s">
        <v>360</v>
      </c>
      <c r="F43" s="367"/>
      <c r="G43" s="367">
        <v>51</v>
      </c>
      <c r="H43" s="367"/>
      <c r="I43" s="367"/>
      <c r="J43" s="367"/>
      <c r="K43" s="368">
        <f t="shared" si="0"/>
        <v>51</v>
      </c>
      <c r="L43" s="369">
        <f t="shared" si="2"/>
        <v>210</v>
      </c>
      <c r="M43" s="367">
        <f t="shared" si="1"/>
        <v>10710</v>
      </c>
    </row>
    <row r="44" spans="1:13" x14ac:dyDescent="0.25">
      <c r="A44" s="364">
        <v>2</v>
      </c>
      <c r="B44" s="365"/>
      <c r="C44" s="358" t="s">
        <v>572</v>
      </c>
      <c r="D44" s="366"/>
      <c r="E44" s="366" t="s">
        <v>360</v>
      </c>
      <c r="F44" s="367"/>
      <c r="G44" s="367">
        <v>51</v>
      </c>
      <c r="H44" s="367"/>
      <c r="I44" s="367"/>
      <c r="J44" s="367"/>
      <c r="K44" s="368">
        <f t="shared" si="0"/>
        <v>51</v>
      </c>
      <c r="L44" s="369">
        <f t="shared" si="2"/>
        <v>210</v>
      </c>
      <c r="M44" s="367">
        <f t="shared" si="1"/>
        <v>10710</v>
      </c>
    </row>
    <row r="45" spans="1:13" x14ac:dyDescent="0.25">
      <c r="A45" s="364">
        <v>2</v>
      </c>
      <c r="B45" s="365"/>
      <c r="C45" s="358" t="s">
        <v>573</v>
      </c>
      <c r="D45" s="366"/>
      <c r="E45" s="366" t="s">
        <v>360</v>
      </c>
      <c r="F45" s="367"/>
      <c r="G45" s="367">
        <v>154</v>
      </c>
      <c r="H45" s="367"/>
      <c r="I45" s="367"/>
      <c r="J45" s="367"/>
      <c r="K45" s="368">
        <f t="shared" si="0"/>
        <v>154</v>
      </c>
      <c r="L45" s="369">
        <f t="shared" si="2"/>
        <v>210</v>
      </c>
      <c r="M45" s="367">
        <f t="shared" si="1"/>
        <v>32340</v>
      </c>
    </row>
    <row r="46" spans="1:13" x14ac:dyDescent="0.25">
      <c r="A46" s="364">
        <v>2</v>
      </c>
      <c r="B46" s="365"/>
      <c r="C46" s="358" t="s">
        <v>573</v>
      </c>
      <c r="D46" s="366"/>
      <c r="E46" s="366" t="s">
        <v>360</v>
      </c>
      <c r="F46" s="367"/>
      <c r="G46" s="367">
        <v>110</v>
      </c>
      <c r="H46" s="367"/>
      <c r="I46" s="367"/>
      <c r="J46" s="367"/>
      <c r="K46" s="368">
        <f t="shared" si="0"/>
        <v>110</v>
      </c>
      <c r="L46" s="369">
        <f t="shared" si="2"/>
        <v>210</v>
      </c>
      <c r="M46" s="367">
        <f t="shared" si="1"/>
        <v>23100</v>
      </c>
    </row>
    <row r="47" spans="1:13" x14ac:dyDescent="0.25">
      <c r="A47" s="364">
        <v>2</v>
      </c>
      <c r="B47" s="365"/>
      <c r="C47" s="358" t="s">
        <v>574</v>
      </c>
      <c r="D47" s="366"/>
      <c r="E47" s="366" t="s">
        <v>361</v>
      </c>
      <c r="F47" s="367"/>
      <c r="G47" s="367">
        <v>49</v>
      </c>
      <c r="H47" s="367"/>
      <c r="I47" s="367"/>
      <c r="J47" s="367"/>
      <c r="K47" s="368">
        <f t="shared" si="0"/>
        <v>49</v>
      </c>
      <c r="L47" s="369">
        <f t="shared" si="2"/>
        <v>210</v>
      </c>
      <c r="M47" s="367">
        <f t="shared" si="1"/>
        <v>10290</v>
      </c>
    </row>
    <row r="48" spans="1:13" x14ac:dyDescent="0.25">
      <c r="A48" s="364">
        <v>2</v>
      </c>
      <c r="B48" s="365"/>
      <c r="C48" s="358" t="s">
        <v>552</v>
      </c>
      <c r="D48" s="366"/>
      <c r="E48" s="366" t="s">
        <v>363</v>
      </c>
      <c r="F48" s="367"/>
      <c r="G48" s="367">
        <v>3</v>
      </c>
      <c r="H48" s="367"/>
      <c r="I48" s="367"/>
      <c r="J48" s="367"/>
      <c r="K48" s="368">
        <f t="shared" si="0"/>
        <v>3</v>
      </c>
      <c r="L48" s="369">
        <f t="shared" si="2"/>
        <v>210</v>
      </c>
      <c r="M48" s="367">
        <f t="shared" si="1"/>
        <v>630</v>
      </c>
    </row>
    <row r="49" spans="1:13" x14ac:dyDescent="0.25">
      <c r="A49" s="364">
        <v>2</v>
      </c>
      <c r="B49" s="365"/>
      <c r="C49" s="358" t="s">
        <v>337</v>
      </c>
      <c r="D49" s="366"/>
      <c r="E49" s="366" t="s">
        <v>365</v>
      </c>
      <c r="F49" s="367"/>
      <c r="G49" s="367"/>
      <c r="H49" s="367">
        <v>2</v>
      </c>
      <c r="I49" s="367"/>
      <c r="J49" s="367"/>
      <c r="K49" s="368">
        <f t="shared" si="0"/>
        <v>2</v>
      </c>
      <c r="L49" s="369">
        <f t="shared" si="2"/>
        <v>210</v>
      </c>
      <c r="M49" s="367">
        <f t="shared" si="1"/>
        <v>420</v>
      </c>
    </row>
    <row r="50" spans="1:13" x14ac:dyDescent="0.25">
      <c r="A50" s="364">
        <v>2</v>
      </c>
      <c r="B50" s="365"/>
      <c r="C50" s="358" t="s">
        <v>337</v>
      </c>
      <c r="D50" s="366"/>
      <c r="E50" s="366" t="s">
        <v>365</v>
      </c>
      <c r="F50" s="367"/>
      <c r="G50" s="367"/>
      <c r="H50" s="367">
        <v>12</v>
      </c>
      <c r="I50" s="367"/>
      <c r="J50" s="367"/>
      <c r="K50" s="368">
        <f t="shared" si="0"/>
        <v>12</v>
      </c>
      <c r="L50" s="369">
        <f t="shared" si="2"/>
        <v>210</v>
      </c>
      <c r="M50" s="367">
        <f t="shared" si="1"/>
        <v>2520</v>
      </c>
    </row>
    <row r="51" spans="1:13" x14ac:dyDescent="0.25">
      <c r="A51" s="364">
        <v>2</v>
      </c>
      <c r="B51" s="365"/>
      <c r="C51" s="358" t="s">
        <v>337</v>
      </c>
      <c r="D51" s="366"/>
      <c r="E51" s="366" t="s">
        <v>365</v>
      </c>
      <c r="F51" s="367"/>
      <c r="G51" s="367"/>
      <c r="H51" s="367">
        <v>10</v>
      </c>
      <c r="I51" s="367"/>
      <c r="J51" s="367"/>
      <c r="K51" s="368">
        <f t="shared" si="0"/>
        <v>10</v>
      </c>
      <c r="L51" s="369">
        <f t="shared" si="2"/>
        <v>210</v>
      </c>
      <c r="M51" s="367">
        <f t="shared" si="1"/>
        <v>2100</v>
      </c>
    </row>
    <row r="52" spans="1:13" x14ac:dyDescent="0.25">
      <c r="A52" s="364">
        <v>2</v>
      </c>
      <c r="B52" s="365"/>
      <c r="C52" s="358" t="s">
        <v>337</v>
      </c>
      <c r="D52" s="366"/>
      <c r="E52" s="366" t="s">
        <v>365</v>
      </c>
      <c r="F52" s="367"/>
      <c r="G52" s="367"/>
      <c r="H52" s="367">
        <v>10</v>
      </c>
      <c r="I52" s="367"/>
      <c r="J52" s="367"/>
      <c r="K52" s="368">
        <f t="shared" si="0"/>
        <v>10</v>
      </c>
      <c r="L52" s="369">
        <f t="shared" si="2"/>
        <v>210</v>
      </c>
      <c r="M52" s="367">
        <f t="shared" si="1"/>
        <v>2100</v>
      </c>
    </row>
    <row r="53" spans="1:13" x14ac:dyDescent="0.25">
      <c r="A53" s="364">
        <v>2</v>
      </c>
      <c r="B53" s="365"/>
      <c r="C53" s="358" t="s">
        <v>320</v>
      </c>
      <c r="D53" s="366"/>
      <c r="E53" s="366" t="s">
        <v>640</v>
      </c>
      <c r="F53" s="367"/>
      <c r="G53" s="367">
        <v>6</v>
      </c>
      <c r="H53" s="367"/>
      <c r="I53" s="367"/>
      <c r="J53" s="367"/>
      <c r="K53" s="368">
        <f t="shared" si="0"/>
        <v>6</v>
      </c>
      <c r="L53" s="369">
        <f t="shared" si="2"/>
        <v>0</v>
      </c>
      <c r="M53" s="367">
        <f t="shared" si="1"/>
        <v>0</v>
      </c>
    </row>
    <row r="54" spans="1:13" x14ac:dyDescent="0.25">
      <c r="A54" s="364">
        <v>2</v>
      </c>
      <c r="B54" s="370"/>
      <c r="C54" s="358" t="s">
        <v>320</v>
      </c>
      <c r="D54" s="366"/>
      <c r="E54" s="366" t="s">
        <v>640</v>
      </c>
      <c r="F54" s="367"/>
      <c r="G54" s="367">
        <v>6</v>
      </c>
      <c r="H54" s="367"/>
      <c r="I54" s="367"/>
      <c r="J54" s="367"/>
      <c r="K54" s="368">
        <f t="shared" si="0"/>
        <v>6</v>
      </c>
      <c r="L54" s="369">
        <f t="shared" si="2"/>
        <v>0</v>
      </c>
      <c r="M54" s="367">
        <f t="shared" si="1"/>
        <v>0</v>
      </c>
    </row>
    <row r="55" spans="1:13" x14ac:dyDescent="0.25">
      <c r="A55" s="364">
        <v>3</v>
      </c>
      <c r="B55" s="365"/>
      <c r="C55" s="358" t="s">
        <v>556</v>
      </c>
      <c r="D55" s="366"/>
      <c r="E55" s="366" t="s">
        <v>363</v>
      </c>
      <c r="F55" s="367"/>
      <c r="G55" s="367">
        <v>14</v>
      </c>
      <c r="H55" s="367"/>
      <c r="I55" s="367"/>
      <c r="J55" s="367"/>
      <c r="K55" s="368">
        <f t="shared" si="0"/>
        <v>14</v>
      </c>
      <c r="L55" s="369">
        <f t="shared" si="2"/>
        <v>210</v>
      </c>
      <c r="M55" s="367">
        <f t="shared" si="1"/>
        <v>2940</v>
      </c>
    </row>
    <row r="56" spans="1:13" x14ac:dyDescent="0.25">
      <c r="A56" s="364">
        <v>3</v>
      </c>
      <c r="B56" s="365"/>
      <c r="C56" s="358" t="s">
        <v>571</v>
      </c>
      <c r="D56" s="366"/>
      <c r="E56" s="366" t="s">
        <v>361</v>
      </c>
      <c r="F56" s="367">
        <v>13</v>
      </c>
      <c r="G56" s="367"/>
      <c r="H56" s="367"/>
      <c r="I56" s="367"/>
      <c r="J56" s="367"/>
      <c r="K56" s="368">
        <f t="shared" si="0"/>
        <v>13</v>
      </c>
      <c r="L56" s="369">
        <f t="shared" si="2"/>
        <v>210</v>
      </c>
      <c r="M56" s="367">
        <f t="shared" si="1"/>
        <v>2730</v>
      </c>
    </row>
    <row r="57" spans="1:13" x14ac:dyDescent="0.25">
      <c r="A57" s="364">
        <v>3</v>
      </c>
      <c r="B57" s="365"/>
      <c r="C57" s="358" t="s">
        <v>575</v>
      </c>
      <c r="D57" s="366"/>
      <c r="E57" s="366" t="s">
        <v>360</v>
      </c>
      <c r="F57" s="367"/>
      <c r="G57" s="367">
        <v>53</v>
      </c>
      <c r="H57" s="367"/>
      <c r="I57" s="367"/>
      <c r="J57" s="367"/>
      <c r="K57" s="368">
        <f t="shared" si="0"/>
        <v>53</v>
      </c>
      <c r="L57" s="369">
        <f t="shared" si="2"/>
        <v>210</v>
      </c>
      <c r="M57" s="367">
        <f t="shared" si="1"/>
        <v>11130</v>
      </c>
    </row>
    <row r="58" spans="1:13" x14ac:dyDescent="0.25">
      <c r="A58" s="364">
        <v>3</v>
      </c>
      <c r="B58" s="365"/>
      <c r="C58" s="358" t="s">
        <v>576</v>
      </c>
      <c r="D58" s="366"/>
      <c r="E58" s="366" t="s">
        <v>360</v>
      </c>
      <c r="F58" s="367"/>
      <c r="G58" s="367">
        <v>46</v>
      </c>
      <c r="H58" s="367"/>
      <c r="I58" s="367"/>
      <c r="J58" s="367"/>
      <c r="K58" s="368">
        <f t="shared" si="0"/>
        <v>46</v>
      </c>
      <c r="L58" s="369">
        <f t="shared" si="2"/>
        <v>210</v>
      </c>
      <c r="M58" s="367">
        <f t="shared" si="1"/>
        <v>9660</v>
      </c>
    </row>
    <row r="59" spans="1:13" x14ac:dyDescent="0.25">
      <c r="A59" s="364">
        <v>3</v>
      </c>
      <c r="B59" s="365"/>
      <c r="C59" s="358" t="s">
        <v>577</v>
      </c>
      <c r="D59" s="366"/>
      <c r="E59" s="366" t="s">
        <v>360</v>
      </c>
      <c r="F59" s="367"/>
      <c r="G59" s="367">
        <v>54</v>
      </c>
      <c r="H59" s="367"/>
      <c r="I59" s="367"/>
      <c r="J59" s="367"/>
      <c r="K59" s="368">
        <f t="shared" si="0"/>
        <v>54</v>
      </c>
      <c r="L59" s="369">
        <f t="shared" si="2"/>
        <v>210</v>
      </c>
      <c r="M59" s="367">
        <f t="shared" si="1"/>
        <v>11340</v>
      </c>
    </row>
    <row r="60" spans="1:13" x14ac:dyDescent="0.25">
      <c r="A60" s="364">
        <v>3</v>
      </c>
      <c r="B60" s="365"/>
      <c r="C60" s="358" t="s">
        <v>573</v>
      </c>
      <c r="D60" s="366"/>
      <c r="E60" s="366" t="s">
        <v>360</v>
      </c>
      <c r="F60" s="367"/>
      <c r="G60" s="367">
        <v>81</v>
      </c>
      <c r="H60" s="367"/>
      <c r="I60" s="367"/>
      <c r="J60" s="367"/>
      <c r="K60" s="368">
        <f t="shared" si="0"/>
        <v>81</v>
      </c>
      <c r="L60" s="369">
        <f t="shared" si="2"/>
        <v>210</v>
      </c>
      <c r="M60" s="367">
        <f t="shared" si="1"/>
        <v>17010</v>
      </c>
    </row>
    <row r="61" spans="1:13" x14ac:dyDescent="0.25">
      <c r="A61" s="364">
        <v>3</v>
      </c>
      <c r="B61" s="365"/>
      <c r="C61" s="358" t="s">
        <v>552</v>
      </c>
      <c r="D61" s="366"/>
      <c r="E61" s="366" t="s">
        <v>363</v>
      </c>
      <c r="F61" s="367"/>
      <c r="G61" s="367">
        <v>3</v>
      </c>
      <c r="H61" s="367"/>
      <c r="I61" s="367"/>
      <c r="J61" s="367"/>
      <c r="K61" s="368">
        <f t="shared" si="0"/>
        <v>3</v>
      </c>
      <c r="L61" s="369">
        <f t="shared" si="2"/>
        <v>210</v>
      </c>
      <c r="M61" s="367">
        <f t="shared" si="1"/>
        <v>630</v>
      </c>
    </row>
    <row r="62" spans="1:13" x14ac:dyDescent="0.25">
      <c r="A62" s="364">
        <v>3</v>
      </c>
      <c r="B62" s="365"/>
      <c r="C62" s="358" t="s">
        <v>337</v>
      </c>
      <c r="D62" s="366"/>
      <c r="E62" s="366" t="s">
        <v>365</v>
      </c>
      <c r="F62" s="367"/>
      <c r="G62" s="367"/>
      <c r="H62" s="367">
        <v>12</v>
      </c>
      <c r="I62" s="367"/>
      <c r="J62" s="367"/>
      <c r="K62" s="368">
        <f t="shared" si="0"/>
        <v>12</v>
      </c>
      <c r="L62" s="369">
        <f t="shared" si="2"/>
        <v>210</v>
      </c>
      <c r="M62" s="367">
        <f t="shared" si="1"/>
        <v>2520</v>
      </c>
    </row>
    <row r="63" spans="1:13" ht="30" x14ac:dyDescent="0.25">
      <c r="A63" s="364"/>
      <c r="B63" s="371" t="s">
        <v>578</v>
      </c>
      <c r="C63" s="358" t="s">
        <v>340</v>
      </c>
      <c r="D63" s="366"/>
      <c r="E63" s="366" t="s">
        <v>363</v>
      </c>
      <c r="F63" s="367"/>
      <c r="G63" s="367">
        <v>44</v>
      </c>
      <c r="H63" s="367"/>
      <c r="I63" s="367"/>
      <c r="J63" s="367"/>
      <c r="K63" s="368">
        <f t="shared" si="0"/>
        <v>44</v>
      </c>
      <c r="L63" s="369">
        <f t="shared" si="2"/>
        <v>210</v>
      </c>
      <c r="M63" s="367">
        <f t="shared" si="1"/>
        <v>9240</v>
      </c>
    </row>
    <row r="64" spans="1:13" x14ac:dyDescent="0.25">
      <c r="A64" s="364"/>
      <c r="B64" s="365"/>
      <c r="C64" s="358" t="s">
        <v>340</v>
      </c>
      <c r="D64" s="366"/>
      <c r="E64" s="366" t="s">
        <v>363</v>
      </c>
      <c r="F64" s="367"/>
      <c r="G64" s="367">
        <v>45</v>
      </c>
      <c r="H64" s="367"/>
      <c r="I64" s="367"/>
      <c r="J64" s="367"/>
      <c r="K64" s="368">
        <f t="shared" si="0"/>
        <v>45</v>
      </c>
      <c r="L64" s="369">
        <f t="shared" si="2"/>
        <v>210</v>
      </c>
      <c r="M64" s="367">
        <f t="shared" si="1"/>
        <v>9450</v>
      </c>
    </row>
    <row r="65" spans="1:13" x14ac:dyDescent="0.25">
      <c r="A65" s="364"/>
      <c r="B65" s="365"/>
      <c r="C65" s="358" t="s">
        <v>548</v>
      </c>
      <c r="D65" s="366"/>
      <c r="E65" s="366" t="s">
        <v>363</v>
      </c>
      <c r="F65" s="367"/>
      <c r="G65" s="367"/>
      <c r="H65" s="367"/>
      <c r="I65" s="367"/>
      <c r="J65" s="367">
        <v>34</v>
      </c>
      <c r="K65" s="368">
        <f t="shared" si="0"/>
        <v>34</v>
      </c>
      <c r="L65" s="369">
        <f t="shared" si="2"/>
        <v>210</v>
      </c>
      <c r="M65" s="367">
        <f t="shared" si="1"/>
        <v>7140</v>
      </c>
    </row>
    <row r="66" spans="1:13" x14ac:dyDescent="0.25">
      <c r="A66" s="364"/>
      <c r="B66" s="365"/>
      <c r="C66" s="358" t="s">
        <v>520</v>
      </c>
      <c r="D66" s="366"/>
      <c r="E66" s="366" t="s">
        <v>360</v>
      </c>
      <c r="F66" s="367"/>
      <c r="G66" s="367">
        <v>57</v>
      </c>
      <c r="H66" s="367"/>
      <c r="I66" s="367"/>
      <c r="J66" s="367"/>
      <c r="K66" s="368">
        <f t="shared" si="0"/>
        <v>57</v>
      </c>
      <c r="L66" s="369">
        <f t="shared" si="2"/>
        <v>210</v>
      </c>
      <c r="M66" s="367">
        <f t="shared" si="1"/>
        <v>11970</v>
      </c>
    </row>
    <row r="67" spans="1:13" x14ac:dyDescent="0.25">
      <c r="A67" s="364"/>
      <c r="B67" s="365"/>
      <c r="C67" s="358" t="s">
        <v>520</v>
      </c>
      <c r="D67" s="366"/>
      <c r="E67" s="366" t="s">
        <v>360</v>
      </c>
      <c r="F67" s="367"/>
      <c r="G67" s="367">
        <v>57</v>
      </c>
      <c r="H67" s="367"/>
      <c r="I67" s="367"/>
      <c r="J67" s="367"/>
      <c r="K67" s="368">
        <f t="shared" si="0"/>
        <v>57</v>
      </c>
      <c r="L67" s="369">
        <f t="shared" si="2"/>
        <v>210</v>
      </c>
      <c r="M67" s="367">
        <f t="shared" si="1"/>
        <v>11970</v>
      </c>
    </row>
    <row r="68" spans="1:13" x14ac:dyDescent="0.25">
      <c r="A68" s="364"/>
      <c r="B68" s="365"/>
      <c r="C68" s="358" t="s">
        <v>520</v>
      </c>
      <c r="D68" s="366"/>
      <c r="E68" s="366" t="s">
        <v>360</v>
      </c>
      <c r="F68" s="367"/>
      <c r="G68" s="367">
        <v>61</v>
      </c>
      <c r="H68" s="367"/>
      <c r="I68" s="367"/>
      <c r="J68" s="367"/>
      <c r="K68" s="368">
        <f t="shared" si="0"/>
        <v>61</v>
      </c>
      <c r="L68" s="369">
        <f t="shared" si="2"/>
        <v>210</v>
      </c>
      <c r="M68" s="367">
        <f t="shared" si="1"/>
        <v>12810</v>
      </c>
    </row>
    <row r="69" spans="1:13" x14ac:dyDescent="0.25">
      <c r="A69" s="364"/>
      <c r="B69" s="365"/>
      <c r="C69" s="358" t="s">
        <v>520</v>
      </c>
      <c r="D69" s="366"/>
      <c r="E69" s="366" t="s">
        <v>360</v>
      </c>
      <c r="F69" s="367"/>
      <c r="G69" s="367">
        <v>69</v>
      </c>
      <c r="H69" s="367"/>
      <c r="I69" s="367"/>
      <c r="J69" s="367"/>
      <c r="K69" s="368">
        <f t="shared" ref="K69:K132" si="3">SUM(F69:J69)</f>
        <v>69</v>
      </c>
      <c r="L69" s="369">
        <f t="shared" si="2"/>
        <v>210</v>
      </c>
      <c r="M69" s="367">
        <f t="shared" ref="M69:M132" si="4">SUM(K69*L69)</f>
        <v>14490</v>
      </c>
    </row>
    <row r="70" spans="1:13" x14ac:dyDescent="0.25">
      <c r="A70" s="364"/>
      <c r="B70" s="365"/>
      <c r="C70" s="358" t="s">
        <v>520</v>
      </c>
      <c r="D70" s="366"/>
      <c r="E70" s="366" t="s">
        <v>360</v>
      </c>
      <c r="F70" s="367"/>
      <c r="G70" s="367">
        <v>59</v>
      </c>
      <c r="H70" s="367"/>
      <c r="I70" s="367"/>
      <c r="J70" s="367"/>
      <c r="K70" s="368">
        <f t="shared" si="3"/>
        <v>59</v>
      </c>
      <c r="L70" s="369">
        <f t="shared" ref="L70:L133" si="5">IF(D70="X",0,IF(E70="",0,IF(E70="X",0,VLOOKUP(E70,$F$539:$G$553,2))))</f>
        <v>210</v>
      </c>
      <c r="M70" s="367">
        <f t="shared" si="4"/>
        <v>12390</v>
      </c>
    </row>
    <row r="71" spans="1:13" x14ac:dyDescent="0.25">
      <c r="A71" s="364"/>
      <c r="B71" s="365"/>
      <c r="C71" s="358" t="s">
        <v>337</v>
      </c>
      <c r="D71" s="366"/>
      <c r="E71" s="366" t="s">
        <v>365</v>
      </c>
      <c r="F71" s="367"/>
      <c r="G71" s="367"/>
      <c r="H71" s="367">
        <v>10</v>
      </c>
      <c r="I71" s="367"/>
      <c r="J71" s="367"/>
      <c r="K71" s="368">
        <f t="shared" si="3"/>
        <v>10</v>
      </c>
      <c r="L71" s="369">
        <f t="shared" si="5"/>
        <v>210</v>
      </c>
      <c r="M71" s="367">
        <f t="shared" si="4"/>
        <v>2100</v>
      </c>
    </row>
    <row r="72" spans="1:13" x14ac:dyDescent="0.25">
      <c r="A72" s="364"/>
      <c r="B72" s="365"/>
      <c r="C72" s="358" t="s">
        <v>337</v>
      </c>
      <c r="D72" s="366"/>
      <c r="E72" s="366" t="s">
        <v>365</v>
      </c>
      <c r="F72" s="367"/>
      <c r="G72" s="367"/>
      <c r="H72" s="367">
        <v>8</v>
      </c>
      <c r="I72" s="367"/>
      <c r="J72" s="367"/>
      <c r="K72" s="368">
        <f t="shared" si="3"/>
        <v>8</v>
      </c>
      <c r="L72" s="369">
        <f t="shared" si="5"/>
        <v>210</v>
      </c>
      <c r="M72" s="367">
        <f t="shared" si="4"/>
        <v>1680</v>
      </c>
    </row>
    <row r="73" spans="1:13" hidden="1" x14ac:dyDescent="0.25">
      <c r="A73" s="369"/>
      <c r="B73" s="369"/>
      <c r="C73" s="366"/>
      <c r="D73" s="366"/>
      <c r="E73" s="366"/>
      <c r="F73" s="367"/>
      <c r="G73" s="367"/>
      <c r="H73" s="367"/>
      <c r="I73" s="367"/>
      <c r="J73" s="367"/>
      <c r="K73" s="368">
        <f t="shared" si="3"/>
        <v>0</v>
      </c>
      <c r="L73" s="369">
        <f t="shared" si="5"/>
        <v>0</v>
      </c>
      <c r="M73" s="367">
        <f t="shared" si="4"/>
        <v>0</v>
      </c>
    </row>
    <row r="74" spans="1:13" hidden="1" x14ac:dyDescent="0.25">
      <c r="A74" s="369"/>
      <c r="B74" s="369"/>
      <c r="C74" s="366"/>
      <c r="D74" s="366"/>
      <c r="E74" s="366"/>
      <c r="F74" s="367"/>
      <c r="G74" s="367"/>
      <c r="H74" s="367"/>
      <c r="I74" s="367"/>
      <c r="J74" s="367"/>
      <c r="K74" s="368">
        <f t="shared" si="3"/>
        <v>0</v>
      </c>
      <c r="L74" s="369">
        <f t="shared" si="5"/>
        <v>0</v>
      </c>
      <c r="M74" s="367">
        <f t="shared" si="4"/>
        <v>0</v>
      </c>
    </row>
    <row r="75" spans="1:13" hidden="1" x14ac:dyDescent="0.25">
      <c r="A75" s="369"/>
      <c r="B75" s="369"/>
      <c r="C75" s="366"/>
      <c r="D75" s="366"/>
      <c r="E75" s="366"/>
      <c r="F75" s="367"/>
      <c r="G75" s="367"/>
      <c r="H75" s="367"/>
      <c r="I75" s="367"/>
      <c r="J75" s="367"/>
      <c r="K75" s="368">
        <f t="shared" si="3"/>
        <v>0</v>
      </c>
      <c r="L75" s="369">
        <f t="shared" si="5"/>
        <v>0</v>
      </c>
      <c r="M75" s="367">
        <f t="shared" si="4"/>
        <v>0</v>
      </c>
    </row>
    <row r="76" spans="1:13" hidden="1" x14ac:dyDescent="0.25">
      <c r="A76" s="369"/>
      <c r="B76" s="369"/>
      <c r="C76" s="366"/>
      <c r="D76" s="366"/>
      <c r="E76" s="366"/>
      <c r="F76" s="367"/>
      <c r="G76" s="367"/>
      <c r="H76" s="367"/>
      <c r="I76" s="367"/>
      <c r="J76" s="367"/>
      <c r="K76" s="368">
        <f t="shared" si="3"/>
        <v>0</v>
      </c>
      <c r="L76" s="369">
        <f t="shared" si="5"/>
        <v>0</v>
      </c>
      <c r="M76" s="367">
        <f t="shared" si="4"/>
        <v>0</v>
      </c>
    </row>
    <row r="77" spans="1:13" hidden="1" x14ac:dyDescent="0.25">
      <c r="A77" s="369"/>
      <c r="B77" s="369"/>
      <c r="C77" s="366"/>
      <c r="D77" s="366"/>
      <c r="E77" s="366"/>
      <c r="F77" s="367"/>
      <c r="G77" s="367"/>
      <c r="H77" s="367"/>
      <c r="I77" s="367"/>
      <c r="J77" s="367"/>
      <c r="K77" s="368">
        <f t="shared" si="3"/>
        <v>0</v>
      </c>
      <c r="L77" s="369">
        <f t="shared" si="5"/>
        <v>0</v>
      </c>
      <c r="M77" s="367">
        <f t="shared" si="4"/>
        <v>0</v>
      </c>
    </row>
    <row r="78" spans="1:13" hidden="1" x14ac:dyDescent="0.25">
      <c r="A78" s="369"/>
      <c r="B78" s="369"/>
      <c r="C78" s="366"/>
      <c r="D78" s="366"/>
      <c r="E78" s="366"/>
      <c r="F78" s="367"/>
      <c r="G78" s="367"/>
      <c r="H78" s="367"/>
      <c r="I78" s="367"/>
      <c r="J78" s="367"/>
      <c r="K78" s="368">
        <f t="shared" si="3"/>
        <v>0</v>
      </c>
      <c r="L78" s="369">
        <f t="shared" si="5"/>
        <v>0</v>
      </c>
      <c r="M78" s="367">
        <f t="shared" si="4"/>
        <v>0</v>
      </c>
    </row>
    <row r="79" spans="1:13" hidden="1" x14ac:dyDescent="0.25">
      <c r="A79" s="369"/>
      <c r="B79" s="369"/>
      <c r="C79" s="366"/>
      <c r="D79" s="366"/>
      <c r="E79" s="366"/>
      <c r="F79" s="367"/>
      <c r="G79" s="367"/>
      <c r="H79" s="367"/>
      <c r="I79" s="367"/>
      <c r="J79" s="367"/>
      <c r="K79" s="368">
        <f t="shared" si="3"/>
        <v>0</v>
      </c>
      <c r="L79" s="369">
        <f t="shared" si="5"/>
        <v>0</v>
      </c>
      <c r="M79" s="367">
        <f t="shared" si="4"/>
        <v>0</v>
      </c>
    </row>
    <row r="80" spans="1:13" hidden="1" x14ac:dyDescent="0.25">
      <c r="A80" s="369"/>
      <c r="B80" s="369"/>
      <c r="C80" s="366"/>
      <c r="D80" s="366"/>
      <c r="E80" s="366"/>
      <c r="F80" s="367"/>
      <c r="G80" s="367"/>
      <c r="H80" s="367"/>
      <c r="I80" s="367"/>
      <c r="J80" s="367"/>
      <c r="K80" s="368">
        <f t="shared" si="3"/>
        <v>0</v>
      </c>
      <c r="L80" s="369">
        <f t="shared" si="5"/>
        <v>0</v>
      </c>
      <c r="M80" s="367">
        <f t="shared" si="4"/>
        <v>0</v>
      </c>
    </row>
    <row r="81" spans="1:13" hidden="1" x14ac:dyDescent="0.25">
      <c r="A81" s="369"/>
      <c r="B81" s="369"/>
      <c r="C81" s="366"/>
      <c r="D81" s="366"/>
      <c r="E81" s="366"/>
      <c r="F81" s="367"/>
      <c r="G81" s="367"/>
      <c r="H81" s="367"/>
      <c r="I81" s="367"/>
      <c r="J81" s="367"/>
      <c r="K81" s="368">
        <f t="shared" si="3"/>
        <v>0</v>
      </c>
      <c r="L81" s="369">
        <f t="shared" si="5"/>
        <v>0</v>
      </c>
      <c r="M81" s="367">
        <f t="shared" si="4"/>
        <v>0</v>
      </c>
    </row>
    <row r="82" spans="1:13" hidden="1" x14ac:dyDescent="0.25">
      <c r="A82" s="369"/>
      <c r="B82" s="369"/>
      <c r="C82" s="366"/>
      <c r="D82" s="366"/>
      <c r="E82" s="366"/>
      <c r="F82" s="367"/>
      <c r="G82" s="367"/>
      <c r="H82" s="367"/>
      <c r="I82" s="367"/>
      <c r="J82" s="367"/>
      <c r="K82" s="368">
        <f t="shared" si="3"/>
        <v>0</v>
      </c>
      <c r="L82" s="369">
        <f t="shared" si="5"/>
        <v>0</v>
      </c>
      <c r="M82" s="367">
        <f t="shared" si="4"/>
        <v>0</v>
      </c>
    </row>
    <row r="83" spans="1:13" hidden="1" x14ac:dyDescent="0.25">
      <c r="A83" s="369"/>
      <c r="B83" s="369"/>
      <c r="C83" s="366"/>
      <c r="D83" s="366"/>
      <c r="E83" s="366"/>
      <c r="F83" s="367"/>
      <c r="G83" s="367"/>
      <c r="H83" s="367"/>
      <c r="I83" s="367"/>
      <c r="J83" s="367"/>
      <c r="K83" s="368">
        <f t="shared" si="3"/>
        <v>0</v>
      </c>
      <c r="L83" s="369">
        <f t="shared" si="5"/>
        <v>0</v>
      </c>
      <c r="M83" s="367">
        <f t="shared" si="4"/>
        <v>0</v>
      </c>
    </row>
    <row r="84" spans="1:13" hidden="1" x14ac:dyDescent="0.25">
      <c r="A84" s="369"/>
      <c r="B84" s="369"/>
      <c r="C84" s="366"/>
      <c r="D84" s="366"/>
      <c r="E84" s="366"/>
      <c r="F84" s="367"/>
      <c r="G84" s="367"/>
      <c r="H84" s="367"/>
      <c r="I84" s="367"/>
      <c r="J84" s="367"/>
      <c r="K84" s="368">
        <f t="shared" si="3"/>
        <v>0</v>
      </c>
      <c r="L84" s="369">
        <f t="shared" si="5"/>
        <v>0</v>
      </c>
      <c r="M84" s="367">
        <f t="shared" si="4"/>
        <v>0</v>
      </c>
    </row>
    <row r="85" spans="1:13" hidden="1" x14ac:dyDescent="0.25">
      <c r="A85" s="369"/>
      <c r="B85" s="369"/>
      <c r="C85" s="366"/>
      <c r="D85" s="366"/>
      <c r="E85" s="366"/>
      <c r="F85" s="367"/>
      <c r="G85" s="367"/>
      <c r="H85" s="367"/>
      <c r="I85" s="367"/>
      <c r="J85" s="367"/>
      <c r="K85" s="368">
        <f t="shared" si="3"/>
        <v>0</v>
      </c>
      <c r="L85" s="369">
        <f t="shared" si="5"/>
        <v>0</v>
      </c>
      <c r="M85" s="367">
        <f t="shared" si="4"/>
        <v>0</v>
      </c>
    </row>
    <row r="86" spans="1:13" hidden="1" x14ac:dyDescent="0.25">
      <c r="A86" s="369"/>
      <c r="B86" s="369"/>
      <c r="C86" s="366"/>
      <c r="D86" s="366"/>
      <c r="E86" s="366"/>
      <c r="F86" s="367"/>
      <c r="G86" s="367"/>
      <c r="H86" s="367"/>
      <c r="I86" s="367"/>
      <c r="J86" s="367"/>
      <c r="K86" s="368">
        <f t="shared" si="3"/>
        <v>0</v>
      </c>
      <c r="L86" s="369">
        <f t="shared" si="5"/>
        <v>0</v>
      </c>
      <c r="M86" s="367">
        <f t="shared" si="4"/>
        <v>0</v>
      </c>
    </row>
    <row r="87" spans="1:13" hidden="1" x14ac:dyDescent="0.25">
      <c r="A87" s="369"/>
      <c r="B87" s="369"/>
      <c r="C87" s="366"/>
      <c r="D87" s="366"/>
      <c r="E87" s="366"/>
      <c r="F87" s="367"/>
      <c r="G87" s="367"/>
      <c r="H87" s="367"/>
      <c r="I87" s="367"/>
      <c r="J87" s="367"/>
      <c r="K87" s="368">
        <f t="shared" si="3"/>
        <v>0</v>
      </c>
      <c r="L87" s="369">
        <f t="shared" si="5"/>
        <v>0</v>
      </c>
      <c r="M87" s="367">
        <f t="shared" si="4"/>
        <v>0</v>
      </c>
    </row>
    <row r="88" spans="1:13" hidden="1" x14ac:dyDescent="0.25">
      <c r="A88" s="369"/>
      <c r="B88" s="369"/>
      <c r="C88" s="366"/>
      <c r="D88" s="366"/>
      <c r="E88" s="366"/>
      <c r="F88" s="367"/>
      <c r="G88" s="367"/>
      <c r="H88" s="367"/>
      <c r="I88" s="367"/>
      <c r="J88" s="367"/>
      <c r="K88" s="368">
        <f t="shared" si="3"/>
        <v>0</v>
      </c>
      <c r="L88" s="369">
        <f t="shared" si="5"/>
        <v>0</v>
      </c>
      <c r="M88" s="367">
        <f t="shared" si="4"/>
        <v>0</v>
      </c>
    </row>
    <row r="89" spans="1:13" hidden="1" x14ac:dyDescent="0.25">
      <c r="A89" s="369"/>
      <c r="B89" s="369"/>
      <c r="C89" s="366"/>
      <c r="D89" s="366"/>
      <c r="E89" s="366"/>
      <c r="F89" s="367"/>
      <c r="G89" s="367"/>
      <c r="H89" s="367"/>
      <c r="I89" s="367"/>
      <c r="J89" s="367"/>
      <c r="K89" s="368">
        <f t="shared" si="3"/>
        <v>0</v>
      </c>
      <c r="L89" s="369">
        <f t="shared" si="5"/>
        <v>0</v>
      </c>
      <c r="M89" s="367">
        <f t="shared" si="4"/>
        <v>0</v>
      </c>
    </row>
    <row r="90" spans="1:13" hidden="1" x14ac:dyDescent="0.25">
      <c r="A90" s="369"/>
      <c r="B90" s="369"/>
      <c r="C90" s="366"/>
      <c r="D90" s="366"/>
      <c r="E90" s="366"/>
      <c r="F90" s="367"/>
      <c r="G90" s="367"/>
      <c r="H90" s="367"/>
      <c r="I90" s="367"/>
      <c r="J90" s="367"/>
      <c r="K90" s="368">
        <f t="shared" si="3"/>
        <v>0</v>
      </c>
      <c r="L90" s="369">
        <f t="shared" si="5"/>
        <v>0</v>
      </c>
      <c r="M90" s="367">
        <f t="shared" si="4"/>
        <v>0</v>
      </c>
    </row>
    <row r="91" spans="1:13" hidden="1" x14ac:dyDescent="0.25">
      <c r="A91" s="369"/>
      <c r="B91" s="369"/>
      <c r="C91" s="366"/>
      <c r="D91" s="366"/>
      <c r="E91" s="366"/>
      <c r="F91" s="367"/>
      <c r="G91" s="367"/>
      <c r="H91" s="367"/>
      <c r="I91" s="367"/>
      <c r="J91" s="367"/>
      <c r="K91" s="368">
        <f t="shared" si="3"/>
        <v>0</v>
      </c>
      <c r="L91" s="369">
        <f t="shared" si="5"/>
        <v>0</v>
      </c>
      <c r="M91" s="367">
        <f t="shared" si="4"/>
        <v>0</v>
      </c>
    </row>
    <row r="92" spans="1:13" hidden="1" x14ac:dyDescent="0.25">
      <c r="A92" s="369"/>
      <c r="B92" s="369"/>
      <c r="C92" s="366"/>
      <c r="D92" s="366"/>
      <c r="E92" s="366"/>
      <c r="F92" s="367"/>
      <c r="G92" s="367"/>
      <c r="H92" s="367"/>
      <c r="I92" s="367"/>
      <c r="J92" s="367"/>
      <c r="K92" s="368">
        <f t="shared" si="3"/>
        <v>0</v>
      </c>
      <c r="L92" s="369">
        <f t="shared" si="5"/>
        <v>0</v>
      </c>
      <c r="M92" s="367">
        <f t="shared" si="4"/>
        <v>0</v>
      </c>
    </row>
    <row r="93" spans="1:13" hidden="1" x14ac:dyDescent="0.25">
      <c r="A93" s="369"/>
      <c r="B93" s="369"/>
      <c r="C93" s="366"/>
      <c r="D93" s="366"/>
      <c r="E93" s="366"/>
      <c r="F93" s="367"/>
      <c r="G93" s="367"/>
      <c r="H93" s="367"/>
      <c r="I93" s="367"/>
      <c r="J93" s="367"/>
      <c r="K93" s="368">
        <f t="shared" si="3"/>
        <v>0</v>
      </c>
      <c r="L93" s="369">
        <f t="shared" si="5"/>
        <v>0</v>
      </c>
      <c r="M93" s="367">
        <f t="shared" si="4"/>
        <v>0</v>
      </c>
    </row>
    <row r="94" spans="1:13" hidden="1" x14ac:dyDescent="0.25">
      <c r="A94" s="369"/>
      <c r="B94" s="369"/>
      <c r="C94" s="366"/>
      <c r="D94" s="366"/>
      <c r="E94" s="366"/>
      <c r="F94" s="367"/>
      <c r="G94" s="367"/>
      <c r="H94" s="367"/>
      <c r="I94" s="367"/>
      <c r="J94" s="367"/>
      <c r="K94" s="368">
        <f t="shared" si="3"/>
        <v>0</v>
      </c>
      <c r="L94" s="369">
        <f t="shared" si="5"/>
        <v>0</v>
      </c>
      <c r="M94" s="367">
        <f t="shared" si="4"/>
        <v>0</v>
      </c>
    </row>
    <row r="95" spans="1:13" hidden="1" x14ac:dyDescent="0.25">
      <c r="A95" s="369"/>
      <c r="B95" s="369"/>
      <c r="C95" s="366"/>
      <c r="D95" s="366"/>
      <c r="E95" s="366"/>
      <c r="F95" s="367"/>
      <c r="G95" s="367"/>
      <c r="H95" s="367"/>
      <c r="I95" s="367"/>
      <c r="J95" s="367"/>
      <c r="K95" s="368">
        <f t="shared" si="3"/>
        <v>0</v>
      </c>
      <c r="L95" s="369">
        <f t="shared" si="5"/>
        <v>0</v>
      </c>
      <c r="M95" s="367">
        <f t="shared" si="4"/>
        <v>0</v>
      </c>
    </row>
    <row r="96" spans="1:13" hidden="1" x14ac:dyDescent="0.25">
      <c r="A96" s="369"/>
      <c r="B96" s="369"/>
      <c r="C96" s="366"/>
      <c r="D96" s="366"/>
      <c r="E96" s="366"/>
      <c r="F96" s="367"/>
      <c r="G96" s="367"/>
      <c r="H96" s="367"/>
      <c r="I96" s="367"/>
      <c r="J96" s="367"/>
      <c r="K96" s="368">
        <f t="shared" si="3"/>
        <v>0</v>
      </c>
      <c r="L96" s="369">
        <f t="shared" si="5"/>
        <v>0</v>
      </c>
      <c r="M96" s="367">
        <f t="shared" si="4"/>
        <v>0</v>
      </c>
    </row>
    <row r="97" spans="1:13" hidden="1" x14ac:dyDescent="0.25">
      <c r="A97" s="369"/>
      <c r="B97" s="369"/>
      <c r="C97" s="366"/>
      <c r="D97" s="366"/>
      <c r="E97" s="366"/>
      <c r="F97" s="367"/>
      <c r="G97" s="367"/>
      <c r="H97" s="367"/>
      <c r="I97" s="367"/>
      <c r="J97" s="367"/>
      <c r="K97" s="368">
        <f t="shared" si="3"/>
        <v>0</v>
      </c>
      <c r="L97" s="369">
        <f t="shared" si="5"/>
        <v>0</v>
      </c>
      <c r="M97" s="367">
        <f t="shared" si="4"/>
        <v>0</v>
      </c>
    </row>
    <row r="98" spans="1:13" hidden="1" x14ac:dyDescent="0.25">
      <c r="A98" s="369"/>
      <c r="B98" s="369"/>
      <c r="C98" s="366"/>
      <c r="D98" s="366"/>
      <c r="E98" s="366"/>
      <c r="F98" s="367"/>
      <c r="G98" s="367"/>
      <c r="H98" s="367"/>
      <c r="I98" s="367"/>
      <c r="J98" s="367"/>
      <c r="K98" s="368">
        <f t="shared" si="3"/>
        <v>0</v>
      </c>
      <c r="L98" s="369">
        <f t="shared" si="5"/>
        <v>0</v>
      </c>
      <c r="M98" s="367">
        <f t="shared" si="4"/>
        <v>0</v>
      </c>
    </row>
    <row r="99" spans="1:13" hidden="1" x14ac:dyDescent="0.25">
      <c r="A99" s="369"/>
      <c r="B99" s="369"/>
      <c r="C99" s="366"/>
      <c r="D99" s="366"/>
      <c r="E99" s="366"/>
      <c r="F99" s="367"/>
      <c r="G99" s="367"/>
      <c r="H99" s="367"/>
      <c r="I99" s="367"/>
      <c r="J99" s="367"/>
      <c r="K99" s="368">
        <f t="shared" si="3"/>
        <v>0</v>
      </c>
      <c r="L99" s="369">
        <f t="shared" si="5"/>
        <v>0</v>
      </c>
      <c r="M99" s="367">
        <f t="shared" si="4"/>
        <v>0</v>
      </c>
    </row>
    <row r="100" spans="1:13" hidden="1" x14ac:dyDescent="0.25">
      <c r="A100" s="369"/>
      <c r="B100" s="369"/>
      <c r="C100" s="366"/>
      <c r="D100" s="366"/>
      <c r="E100" s="366"/>
      <c r="F100" s="367"/>
      <c r="G100" s="367"/>
      <c r="H100" s="367"/>
      <c r="I100" s="367"/>
      <c r="J100" s="367"/>
      <c r="K100" s="368">
        <f t="shared" si="3"/>
        <v>0</v>
      </c>
      <c r="L100" s="369">
        <f t="shared" si="5"/>
        <v>0</v>
      </c>
      <c r="M100" s="367">
        <f t="shared" si="4"/>
        <v>0</v>
      </c>
    </row>
    <row r="101" spans="1:13" hidden="1" x14ac:dyDescent="0.25">
      <c r="A101" s="369"/>
      <c r="B101" s="369"/>
      <c r="C101" s="366"/>
      <c r="D101" s="366"/>
      <c r="E101" s="366"/>
      <c r="F101" s="367"/>
      <c r="G101" s="367"/>
      <c r="H101" s="367"/>
      <c r="I101" s="367"/>
      <c r="J101" s="367"/>
      <c r="K101" s="368">
        <f t="shared" si="3"/>
        <v>0</v>
      </c>
      <c r="L101" s="369">
        <f t="shared" si="5"/>
        <v>0</v>
      </c>
      <c r="M101" s="367">
        <f t="shared" si="4"/>
        <v>0</v>
      </c>
    </row>
    <row r="102" spans="1:13" hidden="1" x14ac:dyDescent="0.25">
      <c r="A102" s="369"/>
      <c r="B102" s="369"/>
      <c r="C102" s="366"/>
      <c r="D102" s="366"/>
      <c r="E102" s="366"/>
      <c r="F102" s="367"/>
      <c r="G102" s="367"/>
      <c r="H102" s="367"/>
      <c r="I102" s="367"/>
      <c r="J102" s="367"/>
      <c r="K102" s="368">
        <f t="shared" si="3"/>
        <v>0</v>
      </c>
      <c r="L102" s="369">
        <f t="shared" si="5"/>
        <v>0</v>
      </c>
      <c r="M102" s="367">
        <f t="shared" si="4"/>
        <v>0</v>
      </c>
    </row>
    <row r="103" spans="1:13" hidden="1" x14ac:dyDescent="0.25">
      <c r="A103" s="369"/>
      <c r="B103" s="369"/>
      <c r="C103" s="366"/>
      <c r="D103" s="366"/>
      <c r="E103" s="366"/>
      <c r="F103" s="367"/>
      <c r="G103" s="367"/>
      <c r="H103" s="367"/>
      <c r="I103" s="367"/>
      <c r="J103" s="367"/>
      <c r="K103" s="368">
        <f t="shared" si="3"/>
        <v>0</v>
      </c>
      <c r="L103" s="369">
        <f t="shared" si="5"/>
        <v>0</v>
      </c>
      <c r="M103" s="367">
        <f t="shared" si="4"/>
        <v>0</v>
      </c>
    </row>
    <row r="104" spans="1:13" hidden="1" x14ac:dyDescent="0.25">
      <c r="A104" s="369"/>
      <c r="B104" s="369"/>
      <c r="C104" s="366"/>
      <c r="D104" s="366"/>
      <c r="E104" s="366"/>
      <c r="F104" s="367"/>
      <c r="G104" s="367"/>
      <c r="H104" s="367"/>
      <c r="I104" s="367"/>
      <c r="J104" s="367"/>
      <c r="K104" s="368">
        <f t="shared" si="3"/>
        <v>0</v>
      </c>
      <c r="L104" s="369">
        <f t="shared" si="5"/>
        <v>0</v>
      </c>
      <c r="M104" s="367">
        <f t="shared" si="4"/>
        <v>0</v>
      </c>
    </row>
    <row r="105" spans="1:13" hidden="1" x14ac:dyDescent="0.25">
      <c r="A105" s="369"/>
      <c r="B105" s="369"/>
      <c r="C105" s="366"/>
      <c r="D105" s="366"/>
      <c r="E105" s="366"/>
      <c r="F105" s="367"/>
      <c r="G105" s="367"/>
      <c r="H105" s="367"/>
      <c r="I105" s="367"/>
      <c r="J105" s="367"/>
      <c r="K105" s="368">
        <f t="shared" si="3"/>
        <v>0</v>
      </c>
      <c r="L105" s="369">
        <f t="shared" si="5"/>
        <v>0</v>
      </c>
      <c r="M105" s="367">
        <f t="shared" si="4"/>
        <v>0</v>
      </c>
    </row>
    <row r="106" spans="1:13" hidden="1" x14ac:dyDescent="0.25">
      <c r="A106" s="369"/>
      <c r="B106" s="369"/>
      <c r="C106" s="366"/>
      <c r="D106" s="366"/>
      <c r="E106" s="366"/>
      <c r="F106" s="367"/>
      <c r="G106" s="367"/>
      <c r="H106" s="367"/>
      <c r="I106" s="367"/>
      <c r="J106" s="367"/>
      <c r="K106" s="368">
        <f t="shared" si="3"/>
        <v>0</v>
      </c>
      <c r="L106" s="369">
        <f t="shared" si="5"/>
        <v>0</v>
      </c>
      <c r="M106" s="367">
        <f t="shared" si="4"/>
        <v>0</v>
      </c>
    </row>
    <row r="107" spans="1:13" hidden="1" x14ac:dyDescent="0.25">
      <c r="A107" s="369"/>
      <c r="B107" s="369"/>
      <c r="C107" s="366"/>
      <c r="D107" s="366"/>
      <c r="E107" s="366"/>
      <c r="F107" s="367"/>
      <c r="G107" s="367"/>
      <c r="H107" s="367"/>
      <c r="I107" s="367"/>
      <c r="J107" s="367"/>
      <c r="K107" s="368">
        <f t="shared" si="3"/>
        <v>0</v>
      </c>
      <c r="L107" s="369">
        <f t="shared" si="5"/>
        <v>0</v>
      </c>
      <c r="M107" s="367">
        <f t="shared" si="4"/>
        <v>0</v>
      </c>
    </row>
    <row r="108" spans="1:13" hidden="1" x14ac:dyDescent="0.25">
      <c r="A108" s="369"/>
      <c r="B108" s="369"/>
      <c r="C108" s="366"/>
      <c r="D108" s="366"/>
      <c r="E108" s="366"/>
      <c r="F108" s="367"/>
      <c r="G108" s="367"/>
      <c r="H108" s="367"/>
      <c r="I108" s="367"/>
      <c r="J108" s="367"/>
      <c r="K108" s="368">
        <f t="shared" si="3"/>
        <v>0</v>
      </c>
      <c r="L108" s="369">
        <f t="shared" si="5"/>
        <v>0</v>
      </c>
      <c r="M108" s="367">
        <f t="shared" si="4"/>
        <v>0</v>
      </c>
    </row>
    <row r="109" spans="1:13" hidden="1" x14ac:dyDescent="0.25">
      <c r="A109" s="369"/>
      <c r="B109" s="369"/>
      <c r="C109" s="366"/>
      <c r="D109" s="366"/>
      <c r="E109" s="366"/>
      <c r="F109" s="367"/>
      <c r="G109" s="367"/>
      <c r="H109" s="367"/>
      <c r="I109" s="367"/>
      <c r="J109" s="367"/>
      <c r="K109" s="368">
        <f t="shared" si="3"/>
        <v>0</v>
      </c>
      <c r="L109" s="369">
        <f t="shared" si="5"/>
        <v>0</v>
      </c>
      <c r="M109" s="367">
        <f t="shared" si="4"/>
        <v>0</v>
      </c>
    </row>
    <row r="110" spans="1:13" hidden="1" x14ac:dyDescent="0.25">
      <c r="A110" s="369"/>
      <c r="B110" s="369"/>
      <c r="C110" s="366"/>
      <c r="D110" s="366"/>
      <c r="E110" s="366"/>
      <c r="F110" s="367"/>
      <c r="G110" s="367"/>
      <c r="H110" s="367"/>
      <c r="I110" s="367"/>
      <c r="J110" s="367"/>
      <c r="K110" s="368">
        <f t="shared" si="3"/>
        <v>0</v>
      </c>
      <c r="L110" s="369">
        <f t="shared" si="5"/>
        <v>0</v>
      </c>
      <c r="M110" s="367">
        <f t="shared" si="4"/>
        <v>0</v>
      </c>
    </row>
    <row r="111" spans="1:13" hidden="1" x14ac:dyDescent="0.25">
      <c r="A111" s="369"/>
      <c r="B111" s="369"/>
      <c r="C111" s="366"/>
      <c r="D111" s="366"/>
      <c r="E111" s="366"/>
      <c r="F111" s="367"/>
      <c r="G111" s="367"/>
      <c r="H111" s="367"/>
      <c r="I111" s="367"/>
      <c r="J111" s="367"/>
      <c r="K111" s="368">
        <f t="shared" si="3"/>
        <v>0</v>
      </c>
      <c r="L111" s="369">
        <f t="shared" si="5"/>
        <v>0</v>
      </c>
      <c r="M111" s="367">
        <f t="shared" si="4"/>
        <v>0</v>
      </c>
    </row>
    <row r="112" spans="1:13" hidden="1" x14ac:dyDescent="0.25">
      <c r="A112" s="369"/>
      <c r="B112" s="369"/>
      <c r="C112" s="366"/>
      <c r="D112" s="366"/>
      <c r="E112" s="366"/>
      <c r="F112" s="367"/>
      <c r="G112" s="367"/>
      <c r="H112" s="367"/>
      <c r="I112" s="367"/>
      <c r="J112" s="367"/>
      <c r="K112" s="368">
        <f t="shared" si="3"/>
        <v>0</v>
      </c>
      <c r="L112" s="369">
        <f t="shared" si="5"/>
        <v>0</v>
      </c>
      <c r="M112" s="367">
        <f t="shared" si="4"/>
        <v>0</v>
      </c>
    </row>
    <row r="113" spans="1:13" hidden="1" x14ac:dyDescent="0.25">
      <c r="A113" s="369"/>
      <c r="B113" s="369"/>
      <c r="C113" s="366"/>
      <c r="D113" s="366"/>
      <c r="E113" s="366"/>
      <c r="F113" s="367"/>
      <c r="G113" s="367"/>
      <c r="H113" s="367"/>
      <c r="I113" s="367"/>
      <c r="J113" s="367"/>
      <c r="K113" s="368">
        <f t="shared" si="3"/>
        <v>0</v>
      </c>
      <c r="L113" s="369">
        <f t="shared" si="5"/>
        <v>0</v>
      </c>
      <c r="M113" s="367">
        <f t="shared" si="4"/>
        <v>0</v>
      </c>
    </row>
    <row r="114" spans="1:13" hidden="1" x14ac:dyDescent="0.25">
      <c r="A114" s="369"/>
      <c r="B114" s="369"/>
      <c r="C114" s="366"/>
      <c r="D114" s="366"/>
      <c r="E114" s="366"/>
      <c r="F114" s="367"/>
      <c r="G114" s="367"/>
      <c r="H114" s="367"/>
      <c r="I114" s="367"/>
      <c r="J114" s="367"/>
      <c r="K114" s="368">
        <f t="shared" si="3"/>
        <v>0</v>
      </c>
      <c r="L114" s="369">
        <f t="shared" si="5"/>
        <v>0</v>
      </c>
      <c r="M114" s="367">
        <f t="shared" si="4"/>
        <v>0</v>
      </c>
    </row>
    <row r="115" spans="1:13" hidden="1" x14ac:dyDescent="0.25">
      <c r="A115" s="369"/>
      <c r="B115" s="369"/>
      <c r="C115" s="366"/>
      <c r="D115" s="366"/>
      <c r="E115" s="366"/>
      <c r="F115" s="367"/>
      <c r="G115" s="367"/>
      <c r="H115" s="367"/>
      <c r="I115" s="367"/>
      <c r="J115" s="367"/>
      <c r="K115" s="368">
        <f t="shared" si="3"/>
        <v>0</v>
      </c>
      <c r="L115" s="369">
        <f t="shared" si="5"/>
        <v>0</v>
      </c>
      <c r="M115" s="367">
        <f t="shared" si="4"/>
        <v>0</v>
      </c>
    </row>
    <row r="116" spans="1:13" hidden="1" x14ac:dyDescent="0.25">
      <c r="A116" s="369"/>
      <c r="B116" s="369"/>
      <c r="C116" s="366"/>
      <c r="D116" s="366"/>
      <c r="E116" s="366"/>
      <c r="F116" s="367"/>
      <c r="G116" s="367"/>
      <c r="H116" s="367"/>
      <c r="I116" s="367"/>
      <c r="J116" s="367"/>
      <c r="K116" s="368">
        <f t="shared" si="3"/>
        <v>0</v>
      </c>
      <c r="L116" s="369">
        <f t="shared" si="5"/>
        <v>0</v>
      </c>
      <c r="M116" s="367">
        <f t="shared" si="4"/>
        <v>0</v>
      </c>
    </row>
    <row r="117" spans="1:13" hidden="1" x14ac:dyDescent="0.25">
      <c r="A117" s="369"/>
      <c r="B117" s="369"/>
      <c r="C117" s="366"/>
      <c r="D117" s="366"/>
      <c r="E117" s="366"/>
      <c r="F117" s="367"/>
      <c r="G117" s="367"/>
      <c r="H117" s="367"/>
      <c r="I117" s="367"/>
      <c r="J117" s="367"/>
      <c r="K117" s="368">
        <f t="shared" si="3"/>
        <v>0</v>
      </c>
      <c r="L117" s="369">
        <f t="shared" si="5"/>
        <v>0</v>
      </c>
      <c r="M117" s="367">
        <f t="shared" si="4"/>
        <v>0</v>
      </c>
    </row>
    <row r="118" spans="1:13" hidden="1" x14ac:dyDescent="0.25">
      <c r="A118" s="369"/>
      <c r="B118" s="369"/>
      <c r="C118" s="366"/>
      <c r="D118" s="366"/>
      <c r="E118" s="366"/>
      <c r="F118" s="367"/>
      <c r="G118" s="367"/>
      <c r="H118" s="367"/>
      <c r="I118" s="367"/>
      <c r="J118" s="367"/>
      <c r="K118" s="368">
        <f t="shared" si="3"/>
        <v>0</v>
      </c>
      <c r="L118" s="369">
        <f t="shared" si="5"/>
        <v>0</v>
      </c>
      <c r="M118" s="367">
        <f t="shared" si="4"/>
        <v>0</v>
      </c>
    </row>
    <row r="119" spans="1:13" hidden="1" x14ac:dyDescent="0.25">
      <c r="A119" s="369"/>
      <c r="B119" s="369"/>
      <c r="C119" s="366"/>
      <c r="D119" s="366"/>
      <c r="E119" s="366"/>
      <c r="F119" s="367"/>
      <c r="G119" s="367"/>
      <c r="H119" s="367"/>
      <c r="I119" s="367"/>
      <c r="J119" s="367"/>
      <c r="K119" s="368">
        <f t="shared" si="3"/>
        <v>0</v>
      </c>
      <c r="L119" s="369">
        <f t="shared" si="5"/>
        <v>0</v>
      </c>
      <c r="M119" s="367">
        <f t="shared" si="4"/>
        <v>0</v>
      </c>
    </row>
    <row r="120" spans="1:13" hidden="1" x14ac:dyDescent="0.25">
      <c r="A120" s="369"/>
      <c r="B120" s="369"/>
      <c r="C120" s="366"/>
      <c r="D120" s="366"/>
      <c r="E120" s="366"/>
      <c r="F120" s="367"/>
      <c r="G120" s="367"/>
      <c r="H120" s="367"/>
      <c r="I120" s="367"/>
      <c r="J120" s="367"/>
      <c r="K120" s="368">
        <f t="shared" si="3"/>
        <v>0</v>
      </c>
      <c r="L120" s="369">
        <f t="shared" si="5"/>
        <v>0</v>
      </c>
      <c r="M120" s="367">
        <f t="shared" si="4"/>
        <v>0</v>
      </c>
    </row>
    <row r="121" spans="1:13" hidden="1" x14ac:dyDescent="0.25">
      <c r="A121" s="369"/>
      <c r="B121" s="369"/>
      <c r="C121" s="366"/>
      <c r="D121" s="366"/>
      <c r="E121" s="366"/>
      <c r="F121" s="367"/>
      <c r="G121" s="367"/>
      <c r="H121" s="367"/>
      <c r="I121" s="367"/>
      <c r="J121" s="367"/>
      <c r="K121" s="368">
        <f t="shared" si="3"/>
        <v>0</v>
      </c>
      <c r="L121" s="369">
        <f t="shared" si="5"/>
        <v>0</v>
      </c>
      <c r="M121" s="367">
        <f t="shared" si="4"/>
        <v>0</v>
      </c>
    </row>
    <row r="122" spans="1:13" hidden="1" x14ac:dyDescent="0.25">
      <c r="A122" s="369"/>
      <c r="B122" s="369"/>
      <c r="C122" s="366"/>
      <c r="D122" s="366"/>
      <c r="E122" s="366"/>
      <c r="F122" s="367"/>
      <c r="G122" s="367"/>
      <c r="H122" s="367"/>
      <c r="I122" s="367"/>
      <c r="J122" s="367"/>
      <c r="K122" s="368">
        <f t="shared" si="3"/>
        <v>0</v>
      </c>
      <c r="L122" s="369">
        <f t="shared" si="5"/>
        <v>0</v>
      </c>
      <c r="M122" s="367">
        <f t="shared" si="4"/>
        <v>0</v>
      </c>
    </row>
    <row r="123" spans="1:13" hidden="1" x14ac:dyDescent="0.25">
      <c r="A123" s="369"/>
      <c r="B123" s="369"/>
      <c r="C123" s="366"/>
      <c r="D123" s="366"/>
      <c r="E123" s="366"/>
      <c r="F123" s="367"/>
      <c r="G123" s="367"/>
      <c r="H123" s="367"/>
      <c r="I123" s="367"/>
      <c r="J123" s="367"/>
      <c r="K123" s="368">
        <f t="shared" si="3"/>
        <v>0</v>
      </c>
      <c r="L123" s="369">
        <f t="shared" si="5"/>
        <v>0</v>
      </c>
      <c r="M123" s="367">
        <f t="shared" si="4"/>
        <v>0</v>
      </c>
    </row>
    <row r="124" spans="1:13" hidden="1" x14ac:dyDescent="0.25">
      <c r="A124" s="369"/>
      <c r="B124" s="369"/>
      <c r="C124" s="366"/>
      <c r="D124" s="366"/>
      <c r="E124" s="366"/>
      <c r="F124" s="367"/>
      <c r="G124" s="367"/>
      <c r="H124" s="367"/>
      <c r="I124" s="367"/>
      <c r="J124" s="367"/>
      <c r="K124" s="368">
        <f t="shared" si="3"/>
        <v>0</v>
      </c>
      <c r="L124" s="369">
        <f t="shared" si="5"/>
        <v>0</v>
      </c>
      <c r="M124" s="367">
        <f t="shared" si="4"/>
        <v>0</v>
      </c>
    </row>
    <row r="125" spans="1:13" hidden="1" x14ac:dyDescent="0.25">
      <c r="A125" s="369"/>
      <c r="B125" s="369"/>
      <c r="C125" s="366"/>
      <c r="D125" s="366"/>
      <c r="E125" s="366"/>
      <c r="F125" s="367"/>
      <c r="G125" s="367"/>
      <c r="H125" s="367"/>
      <c r="I125" s="367"/>
      <c r="J125" s="367"/>
      <c r="K125" s="368">
        <f t="shared" si="3"/>
        <v>0</v>
      </c>
      <c r="L125" s="369">
        <f t="shared" si="5"/>
        <v>0</v>
      </c>
      <c r="M125" s="367">
        <f t="shared" si="4"/>
        <v>0</v>
      </c>
    </row>
    <row r="126" spans="1:13" hidden="1" x14ac:dyDescent="0.25">
      <c r="A126" s="369"/>
      <c r="B126" s="369"/>
      <c r="C126" s="366"/>
      <c r="D126" s="366"/>
      <c r="E126" s="366"/>
      <c r="F126" s="367"/>
      <c r="G126" s="367"/>
      <c r="H126" s="367"/>
      <c r="I126" s="367"/>
      <c r="J126" s="367"/>
      <c r="K126" s="368">
        <f t="shared" si="3"/>
        <v>0</v>
      </c>
      <c r="L126" s="369">
        <f t="shared" si="5"/>
        <v>0</v>
      </c>
      <c r="M126" s="367">
        <f t="shared" si="4"/>
        <v>0</v>
      </c>
    </row>
    <row r="127" spans="1:13" hidden="1" x14ac:dyDescent="0.25">
      <c r="A127" s="369"/>
      <c r="B127" s="369"/>
      <c r="C127" s="366"/>
      <c r="D127" s="366"/>
      <c r="E127" s="366"/>
      <c r="F127" s="367"/>
      <c r="G127" s="367"/>
      <c r="H127" s="367"/>
      <c r="I127" s="367"/>
      <c r="J127" s="367"/>
      <c r="K127" s="368">
        <f t="shared" si="3"/>
        <v>0</v>
      </c>
      <c r="L127" s="369">
        <f t="shared" si="5"/>
        <v>0</v>
      </c>
      <c r="M127" s="367">
        <f t="shared" si="4"/>
        <v>0</v>
      </c>
    </row>
    <row r="128" spans="1:13" hidden="1" x14ac:dyDescent="0.25">
      <c r="A128" s="369"/>
      <c r="B128" s="369"/>
      <c r="C128" s="366"/>
      <c r="D128" s="366"/>
      <c r="E128" s="366"/>
      <c r="F128" s="367"/>
      <c r="G128" s="367"/>
      <c r="H128" s="367"/>
      <c r="I128" s="367"/>
      <c r="J128" s="367"/>
      <c r="K128" s="368">
        <f t="shared" si="3"/>
        <v>0</v>
      </c>
      <c r="L128" s="369">
        <f t="shared" si="5"/>
        <v>0</v>
      </c>
      <c r="M128" s="367">
        <f t="shared" si="4"/>
        <v>0</v>
      </c>
    </row>
    <row r="129" spans="1:13" hidden="1" x14ac:dyDescent="0.25">
      <c r="A129" s="369"/>
      <c r="B129" s="369"/>
      <c r="C129" s="366"/>
      <c r="D129" s="366"/>
      <c r="E129" s="366"/>
      <c r="F129" s="367"/>
      <c r="G129" s="367"/>
      <c r="H129" s="367"/>
      <c r="I129" s="367"/>
      <c r="J129" s="367"/>
      <c r="K129" s="368">
        <f t="shared" si="3"/>
        <v>0</v>
      </c>
      <c r="L129" s="369">
        <f t="shared" si="5"/>
        <v>0</v>
      </c>
      <c r="M129" s="367">
        <f t="shared" si="4"/>
        <v>0</v>
      </c>
    </row>
    <row r="130" spans="1:13" hidden="1" x14ac:dyDescent="0.25">
      <c r="A130" s="369"/>
      <c r="B130" s="369"/>
      <c r="C130" s="366"/>
      <c r="D130" s="366"/>
      <c r="E130" s="366"/>
      <c r="F130" s="367"/>
      <c r="G130" s="367"/>
      <c r="H130" s="367"/>
      <c r="I130" s="367"/>
      <c r="J130" s="367"/>
      <c r="K130" s="368">
        <f t="shared" si="3"/>
        <v>0</v>
      </c>
      <c r="L130" s="369">
        <f t="shared" si="5"/>
        <v>0</v>
      </c>
      <c r="M130" s="367">
        <f t="shared" si="4"/>
        <v>0</v>
      </c>
    </row>
    <row r="131" spans="1:13" hidden="1" x14ac:dyDescent="0.25">
      <c r="A131" s="369"/>
      <c r="B131" s="369"/>
      <c r="C131" s="366"/>
      <c r="D131" s="366"/>
      <c r="E131" s="366"/>
      <c r="F131" s="367"/>
      <c r="G131" s="367"/>
      <c r="H131" s="367"/>
      <c r="I131" s="367"/>
      <c r="J131" s="367"/>
      <c r="K131" s="368">
        <f t="shared" si="3"/>
        <v>0</v>
      </c>
      <c r="L131" s="369">
        <f t="shared" si="5"/>
        <v>0</v>
      </c>
      <c r="M131" s="367">
        <f t="shared" si="4"/>
        <v>0</v>
      </c>
    </row>
    <row r="132" spans="1:13" hidden="1" x14ac:dyDescent="0.25">
      <c r="A132" s="369"/>
      <c r="B132" s="369"/>
      <c r="C132" s="366"/>
      <c r="D132" s="366"/>
      <c r="E132" s="366"/>
      <c r="F132" s="367"/>
      <c r="G132" s="367"/>
      <c r="H132" s="367"/>
      <c r="I132" s="367"/>
      <c r="J132" s="367"/>
      <c r="K132" s="368">
        <f t="shared" si="3"/>
        <v>0</v>
      </c>
      <c r="L132" s="369">
        <f t="shared" si="5"/>
        <v>0</v>
      </c>
      <c r="M132" s="367">
        <f t="shared" si="4"/>
        <v>0</v>
      </c>
    </row>
    <row r="133" spans="1:13" hidden="1" x14ac:dyDescent="0.25">
      <c r="A133" s="369"/>
      <c r="B133" s="369"/>
      <c r="C133" s="366"/>
      <c r="D133" s="366"/>
      <c r="E133" s="366"/>
      <c r="F133" s="367"/>
      <c r="G133" s="367"/>
      <c r="H133" s="367"/>
      <c r="I133" s="367"/>
      <c r="J133" s="367"/>
      <c r="K133" s="368">
        <f t="shared" ref="K133:K196" si="6">SUM(F133:J133)</f>
        <v>0</v>
      </c>
      <c r="L133" s="369">
        <f t="shared" si="5"/>
        <v>0</v>
      </c>
      <c r="M133" s="367">
        <f t="shared" ref="M133:M196" si="7">SUM(K133*L133)</f>
        <v>0</v>
      </c>
    </row>
    <row r="134" spans="1:13" hidden="1" x14ac:dyDescent="0.25">
      <c r="A134" s="369"/>
      <c r="B134" s="369"/>
      <c r="C134" s="366"/>
      <c r="D134" s="366"/>
      <c r="E134" s="366"/>
      <c r="F134" s="367"/>
      <c r="G134" s="367"/>
      <c r="H134" s="367"/>
      <c r="I134" s="367"/>
      <c r="J134" s="367"/>
      <c r="K134" s="368">
        <f t="shared" si="6"/>
        <v>0</v>
      </c>
      <c r="L134" s="369">
        <f t="shared" ref="L134:L197" si="8">IF(D134="X",0,IF(E134="",0,IF(E134="X",0,VLOOKUP(E134,$F$539:$G$553,2))))</f>
        <v>0</v>
      </c>
      <c r="M134" s="367">
        <f t="shared" si="7"/>
        <v>0</v>
      </c>
    </row>
    <row r="135" spans="1:13" hidden="1" x14ac:dyDescent="0.25">
      <c r="A135" s="369"/>
      <c r="B135" s="369"/>
      <c r="C135" s="366"/>
      <c r="D135" s="366"/>
      <c r="E135" s="366"/>
      <c r="F135" s="367"/>
      <c r="G135" s="367"/>
      <c r="H135" s="367"/>
      <c r="I135" s="367"/>
      <c r="J135" s="367"/>
      <c r="K135" s="368">
        <f t="shared" si="6"/>
        <v>0</v>
      </c>
      <c r="L135" s="369">
        <f t="shared" si="8"/>
        <v>0</v>
      </c>
      <c r="M135" s="367">
        <f t="shared" si="7"/>
        <v>0</v>
      </c>
    </row>
    <row r="136" spans="1:13" hidden="1" x14ac:dyDescent="0.25">
      <c r="A136" s="369"/>
      <c r="B136" s="369"/>
      <c r="C136" s="366"/>
      <c r="D136" s="366"/>
      <c r="E136" s="366"/>
      <c r="F136" s="367"/>
      <c r="G136" s="367"/>
      <c r="H136" s="367"/>
      <c r="I136" s="367"/>
      <c r="J136" s="367"/>
      <c r="K136" s="368">
        <f t="shared" si="6"/>
        <v>0</v>
      </c>
      <c r="L136" s="369">
        <f t="shared" si="8"/>
        <v>0</v>
      </c>
      <c r="M136" s="367">
        <f t="shared" si="7"/>
        <v>0</v>
      </c>
    </row>
    <row r="137" spans="1:13" hidden="1" x14ac:dyDescent="0.25">
      <c r="A137" s="369"/>
      <c r="B137" s="369"/>
      <c r="C137" s="366"/>
      <c r="D137" s="366"/>
      <c r="E137" s="366"/>
      <c r="F137" s="367"/>
      <c r="G137" s="367"/>
      <c r="H137" s="367"/>
      <c r="I137" s="367"/>
      <c r="J137" s="367"/>
      <c r="K137" s="368">
        <f t="shared" si="6"/>
        <v>0</v>
      </c>
      <c r="L137" s="369">
        <f t="shared" si="8"/>
        <v>0</v>
      </c>
      <c r="M137" s="367">
        <f t="shared" si="7"/>
        <v>0</v>
      </c>
    </row>
    <row r="138" spans="1:13" hidden="1" x14ac:dyDescent="0.25">
      <c r="A138" s="369"/>
      <c r="B138" s="369"/>
      <c r="C138" s="366"/>
      <c r="D138" s="366"/>
      <c r="E138" s="366"/>
      <c r="F138" s="367"/>
      <c r="G138" s="367"/>
      <c r="H138" s="367"/>
      <c r="I138" s="367"/>
      <c r="J138" s="367"/>
      <c r="K138" s="368">
        <f t="shared" si="6"/>
        <v>0</v>
      </c>
      <c r="L138" s="369">
        <f t="shared" si="8"/>
        <v>0</v>
      </c>
      <c r="M138" s="367">
        <f t="shared" si="7"/>
        <v>0</v>
      </c>
    </row>
    <row r="139" spans="1:13" hidden="1" x14ac:dyDescent="0.25">
      <c r="A139" s="369"/>
      <c r="B139" s="369"/>
      <c r="C139" s="366"/>
      <c r="D139" s="366"/>
      <c r="E139" s="366"/>
      <c r="F139" s="367"/>
      <c r="G139" s="367"/>
      <c r="H139" s="367"/>
      <c r="I139" s="367"/>
      <c r="J139" s="367"/>
      <c r="K139" s="368">
        <f t="shared" si="6"/>
        <v>0</v>
      </c>
      <c r="L139" s="369">
        <f t="shared" si="8"/>
        <v>0</v>
      </c>
      <c r="M139" s="367">
        <f t="shared" si="7"/>
        <v>0</v>
      </c>
    </row>
    <row r="140" spans="1:13" hidden="1" x14ac:dyDescent="0.25">
      <c r="A140" s="369"/>
      <c r="B140" s="369"/>
      <c r="C140" s="366"/>
      <c r="D140" s="366"/>
      <c r="E140" s="366"/>
      <c r="F140" s="367"/>
      <c r="G140" s="367"/>
      <c r="H140" s="367"/>
      <c r="I140" s="367"/>
      <c r="J140" s="367"/>
      <c r="K140" s="368">
        <f t="shared" si="6"/>
        <v>0</v>
      </c>
      <c r="L140" s="369">
        <f t="shared" si="8"/>
        <v>0</v>
      </c>
      <c r="M140" s="367">
        <f t="shared" si="7"/>
        <v>0</v>
      </c>
    </row>
    <row r="141" spans="1:13" hidden="1" x14ac:dyDescent="0.25">
      <c r="A141" s="369"/>
      <c r="B141" s="369"/>
      <c r="C141" s="366"/>
      <c r="D141" s="366"/>
      <c r="E141" s="366"/>
      <c r="F141" s="367"/>
      <c r="G141" s="367"/>
      <c r="H141" s="367"/>
      <c r="I141" s="367"/>
      <c r="J141" s="367"/>
      <c r="K141" s="368">
        <f t="shared" si="6"/>
        <v>0</v>
      </c>
      <c r="L141" s="369">
        <f t="shared" si="8"/>
        <v>0</v>
      </c>
      <c r="M141" s="367">
        <f t="shared" si="7"/>
        <v>0</v>
      </c>
    </row>
    <row r="142" spans="1:13" hidden="1" x14ac:dyDescent="0.25">
      <c r="A142" s="369"/>
      <c r="B142" s="369"/>
      <c r="C142" s="366"/>
      <c r="D142" s="366"/>
      <c r="E142" s="366"/>
      <c r="F142" s="367"/>
      <c r="G142" s="367"/>
      <c r="H142" s="367"/>
      <c r="I142" s="367"/>
      <c r="J142" s="367"/>
      <c r="K142" s="368">
        <f t="shared" si="6"/>
        <v>0</v>
      </c>
      <c r="L142" s="369">
        <f t="shared" si="8"/>
        <v>0</v>
      </c>
      <c r="M142" s="367">
        <f t="shared" si="7"/>
        <v>0</v>
      </c>
    </row>
    <row r="143" spans="1:13" hidden="1" x14ac:dyDescent="0.25">
      <c r="A143" s="369"/>
      <c r="B143" s="369"/>
      <c r="C143" s="366"/>
      <c r="D143" s="366"/>
      <c r="E143" s="366"/>
      <c r="F143" s="367"/>
      <c r="G143" s="367"/>
      <c r="H143" s="367"/>
      <c r="I143" s="367"/>
      <c r="J143" s="367"/>
      <c r="K143" s="368">
        <f t="shared" si="6"/>
        <v>0</v>
      </c>
      <c r="L143" s="369">
        <f t="shared" si="8"/>
        <v>0</v>
      </c>
      <c r="M143" s="367">
        <f t="shared" si="7"/>
        <v>0</v>
      </c>
    </row>
    <row r="144" spans="1:13" hidden="1" x14ac:dyDescent="0.25">
      <c r="A144" s="369"/>
      <c r="B144" s="369"/>
      <c r="C144" s="366"/>
      <c r="D144" s="366"/>
      <c r="E144" s="366"/>
      <c r="F144" s="367"/>
      <c r="G144" s="367"/>
      <c r="H144" s="367"/>
      <c r="I144" s="367"/>
      <c r="J144" s="367"/>
      <c r="K144" s="368">
        <f t="shared" si="6"/>
        <v>0</v>
      </c>
      <c r="L144" s="369">
        <f t="shared" si="8"/>
        <v>0</v>
      </c>
      <c r="M144" s="367">
        <f t="shared" si="7"/>
        <v>0</v>
      </c>
    </row>
    <row r="145" spans="1:13" hidden="1" x14ac:dyDescent="0.25">
      <c r="A145" s="369"/>
      <c r="B145" s="369"/>
      <c r="C145" s="366"/>
      <c r="D145" s="366"/>
      <c r="E145" s="366"/>
      <c r="F145" s="367"/>
      <c r="G145" s="367"/>
      <c r="H145" s="367"/>
      <c r="I145" s="367"/>
      <c r="J145" s="367"/>
      <c r="K145" s="368">
        <f t="shared" si="6"/>
        <v>0</v>
      </c>
      <c r="L145" s="369">
        <f t="shared" si="8"/>
        <v>0</v>
      </c>
      <c r="M145" s="367">
        <f t="shared" si="7"/>
        <v>0</v>
      </c>
    </row>
    <row r="146" spans="1:13" hidden="1" x14ac:dyDescent="0.25">
      <c r="A146" s="369"/>
      <c r="B146" s="369"/>
      <c r="C146" s="366"/>
      <c r="D146" s="366"/>
      <c r="E146" s="366"/>
      <c r="F146" s="367"/>
      <c r="G146" s="367"/>
      <c r="H146" s="367"/>
      <c r="I146" s="367"/>
      <c r="J146" s="367"/>
      <c r="K146" s="368">
        <f t="shared" si="6"/>
        <v>0</v>
      </c>
      <c r="L146" s="369">
        <f t="shared" si="8"/>
        <v>0</v>
      </c>
      <c r="M146" s="367">
        <f t="shared" si="7"/>
        <v>0</v>
      </c>
    </row>
    <row r="147" spans="1:13" hidden="1" x14ac:dyDescent="0.25">
      <c r="A147" s="369"/>
      <c r="B147" s="369"/>
      <c r="C147" s="366"/>
      <c r="D147" s="366"/>
      <c r="E147" s="366"/>
      <c r="F147" s="367"/>
      <c r="G147" s="367"/>
      <c r="H147" s="367"/>
      <c r="I147" s="367"/>
      <c r="J147" s="367"/>
      <c r="K147" s="368">
        <f t="shared" si="6"/>
        <v>0</v>
      </c>
      <c r="L147" s="369">
        <f t="shared" si="8"/>
        <v>0</v>
      </c>
      <c r="M147" s="367">
        <f t="shared" si="7"/>
        <v>0</v>
      </c>
    </row>
    <row r="148" spans="1:13" hidden="1" x14ac:dyDescent="0.25">
      <c r="A148" s="369"/>
      <c r="B148" s="369"/>
      <c r="C148" s="366"/>
      <c r="D148" s="366"/>
      <c r="E148" s="366"/>
      <c r="F148" s="367"/>
      <c r="G148" s="367"/>
      <c r="H148" s="367"/>
      <c r="I148" s="367"/>
      <c r="J148" s="367"/>
      <c r="K148" s="368">
        <f t="shared" si="6"/>
        <v>0</v>
      </c>
      <c r="L148" s="369">
        <f t="shared" si="8"/>
        <v>0</v>
      </c>
      <c r="M148" s="367">
        <f t="shared" si="7"/>
        <v>0</v>
      </c>
    </row>
    <row r="149" spans="1:13" hidden="1" x14ac:dyDescent="0.25">
      <c r="A149" s="369"/>
      <c r="B149" s="369"/>
      <c r="C149" s="366"/>
      <c r="D149" s="366"/>
      <c r="E149" s="366"/>
      <c r="F149" s="367"/>
      <c r="G149" s="367"/>
      <c r="H149" s="367"/>
      <c r="I149" s="367"/>
      <c r="J149" s="367"/>
      <c r="K149" s="368">
        <f t="shared" si="6"/>
        <v>0</v>
      </c>
      <c r="L149" s="369">
        <f t="shared" si="8"/>
        <v>0</v>
      </c>
      <c r="M149" s="367">
        <f t="shared" si="7"/>
        <v>0</v>
      </c>
    </row>
    <row r="150" spans="1:13" hidden="1" x14ac:dyDescent="0.25">
      <c r="A150" s="369"/>
      <c r="B150" s="369"/>
      <c r="C150" s="366"/>
      <c r="D150" s="366"/>
      <c r="E150" s="366"/>
      <c r="F150" s="367"/>
      <c r="G150" s="367"/>
      <c r="H150" s="367"/>
      <c r="I150" s="367"/>
      <c r="J150" s="367"/>
      <c r="K150" s="368">
        <f t="shared" si="6"/>
        <v>0</v>
      </c>
      <c r="L150" s="369">
        <f t="shared" si="8"/>
        <v>0</v>
      </c>
      <c r="M150" s="367">
        <f t="shared" si="7"/>
        <v>0</v>
      </c>
    </row>
    <row r="151" spans="1:13" hidden="1" x14ac:dyDescent="0.25">
      <c r="A151" s="369"/>
      <c r="B151" s="369"/>
      <c r="C151" s="366"/>
      <c r="D151" s="366"/>
      <c r="E151" s="366"/>
      <c r="F151" s="367"/>
      <c r="G151" s="367"/>
      <c r="H151" s="367"/>
      <c r="I151" s="367"/>
      <c r="J151" s="367"/>
      <c r="K151" s="368">
        <f t="shared" si="6"/>
        <v>0</v>
      </c>
      <c r="L151" s="369">
        <f t="shared" si="8"/>
        <v>0</v>
      </c>
      <c r="M151" s="367">
        <f t="shared" si="7"/>
        <v>0</v>
      </c>
    </row>
    <row r="152" spans="1:13" hidden="1" x14ac:dyDescent="0.25">
      <c r="A152" s="369"/>
      <c r="B152" s="369"/>
      <c r="C152" s="366"/>
      <c r="D152" s="366"/>
      <c r="E152" s="366"/>
      <c r="F152" s="367"/>
      <c r="G152" s="367"/>
      <c r="H152" s="367"/>
      <c r="I152" s="367"/>
      <c r="J152" s="367"/>
      <c r="K152" s="368">
        <f t="shared" si="6"/>
        <v>0</v>
      </c>
      <c r="L152" s="369">
        <f t="shared" si="8"/>
        <v>0</v>
      </c>
      <c r="M152" s="367">
        <f t="shared" si="7"/>
        <v>0</v>
      </c>
    </row>
    <row r="153" spans="1:13" hidden="1" x14ac:dyDescent="0.25">
      <c r="A153" s="369"/>
      <c r="B153" s="369"/>
      <c r="C153" s="366"/>
      <c r="D153" s="366"/>
      <c r="E153" s="366"/>
      <c r="F153" s="367"/>
      <c r="G153" s="367"/>
      <c r="H153" s="367"/>
      <c r="I153" s="367"/>
      <c r="J153" s="367"/>
      <c r="K153" s="368">
        <f t="shared" si="6"/>
        <v>0</v>
      </c>
      <c r="L153" s="369">
        <f t="shared" si="8"/>
        <v>0</v>
      </c>
      <c r="M153" s="367">
        <f t="shared" si="7"/>
        <v>0</v>
      </c>
    </row>
    <row r="154" spans="1:13" hidden="1" x14ac:dyDescent="0.25">
      <c r="A154" s="369"/>
      <c r="B154" s="369"/>
      <c r="C154" s="366"/>
      <c r="D154" s="366"/>
      <c r="E154" s="366"/>
      <c r="F154" s="367"/>
      <c r="G154" s="367"/>
      <c r="H154" s="367"/>
      <c r="I154" s="367"/>
      <c r="J154" s="367"/>
      <c r="K154" s="368">
        <f t="shared" si="6"/>
        <v>0</v>
      </c>
      <c r="L154" s="369">
        <f t="shared" si="8"/>
        <v>0</v>
      </c>
      <c r="M154" s="367">
        <f t="shared" si="7"/>
        <v>0</v>
      </c>
    </row>
    <row r="155" spans="1:13" hidden="1" x14ac:dyDescent="0.25">
      <c r="A155" s="369"/>
      <c r="B155" s="369"/>
      <c r="C155" s="366"/>
      <c r="D155" s="366"/>
      <c r="E155" s="366"/>
      <c r="F155" s="367"/>
      <c r="G155" s="367"/>
      <c r="H155" s="367"/>
      <c r="I155" s="367"/>
      <c r="J155" s="367"/>
      <c r="K155" s="368">
        <f t="shared" si="6"/>
        <v>0</v>
      </c>
      <c r="L155" s="369">
        <f t="shared" si="8"/>
        <v>0</v>
      </c>
      <c r="M155" s="367">
        <f t="shared" si="7"/>
        <v>0</v>
      </c>
    </row>
    <row r="156" spans="1:13" hidden="1" x14ac:dyDescent="0.25">
      <c r="A156" s="369"/>
      <c r="B156" s="369"/>
      <c r="C156" s="366"/>
      <c r="D156" s="366"/>
      <c r="E156" s="366"/>
      <c r="F156" s="367"/>
      <c r="G156" s="367"/>
      <c r="H156" s="367"/>
      <c r="I156" s="367"/>
      <c r="J156" s="367"/>
      <c r="K156" s="368">
        <f t="shared" si="6"/>
        <v>0</v>
      </c>
      <c r="L156" s="369">
        <f t="shared" si="8"/>
        <v>0</v>
      </c>
      <c r="M156" s="367">
        <f t="shared" si="7"/>
        <v>0</v>
      </c>
    </row>
    <row r="157" spans="1:13" hidden="1" x14ac:dyDescent="0.25">
      <c r="A157" s="369"/>
      <c r="B157" s="369"/>
      <c r="C157" s="366"/>
      <c r="D157" s="366"/>
      <c r="E157" s="366"/>
      <c r="F157" s="367"/>
      <c r="G157" s="367"/>
      <c r="H157" s="367"/>
      <c r="I157" s="367"/>
      <c r="J157" s="367"/>
      <c r="K157" s="368">
        <f t="shared" si="6"/>
        <v>0</v>
      </c>
      <c r="L157" s="369">
        <f t="shared" si="8"/>
        <v>0</v>
      </c>
      <c r="M157" s="367">
        <f t="shared" si="7"/>
        <v>0</v>
      </c>
    </row>
    <row r="158" spans="1:13" hidden="1" x14ac:dyDescent="0.25">
      <c r="A158" s="369"/>
      <c r="B158" s="369"/>
      <c r="C158" s="366"/>
      <c r="D158" s="366"/>
      <c r="E158" s="366"/>
      <c r="F158" s="367"/>
      <c r="G158" s="367"/>
      <c r="H158" s="367"/>
      <c r="I158" s="367"/>
      <c r="J158" s="367"/>
      <c r="K158" s="368">
        <f t="shared" si="6"/>
        <v>0</v>
      </c>
      <c r="L158" s="369">
        <f t="shared" si="8"/>
        <v>0</v>
      </c>
      <c r="M158" s="367">
        <f t="shared" si="7"/>
        <v>0</v>
      </c>
    </row>
    <row r="159" spans="1:13" hidden="1" x14ac:dyDescent="0.25">
      <c r="A159" s="369"/>
      <c r="B159" s="369"/>
      <c r="C159" s="366"/>
      <c r="D159" s="366"/>
      <c r="E159" s="366"/>
      <c r="F159" s="367"/>
      <c r="G159" s="367"/>
      <c r="H159" s="367"/>
      <c r="I159" s="367"/>
      <c r="J159" s="367"/>
      <c r="K159" s="368">
        <f t="shared" si="6"/>
        <v>0</v>
      </c>
      <c r="L159" s="369">
        <f t="shared" si="8"/>
        <v>0</v>
      </c>
      <c r="M159" s="367">
        <f t="shared" si="7"/>
        <v>0</v>
      </c>
    </row>
    <row r="160" spans="1:13" hidden="1" x14ac:dyDescent="0.25">
      <c r="A160" s="369"/>
      <c r="B160" s="369"/>
      <c r="C160" s="366"/>
      <c r="D160" s="366"/>
      <c r="E160" s="366"/>
      <c r="F160" s="367"/>
      <c r="G160" s="367"/>
      <c r="H160" s="367"/>
      <c r="I160" s="367"/>
      <c r="J160" s="367"/>
      <c r="K160" s="368">
        <f t="shared" si="6"/>
        <v>0</v>
      </c>
      <c r="L160" s="369">
        <f t="shared" si="8"/>
        <v>0</v>
      </c>
      <c r="M160" s="367">
        <f t="shared" si="7"/>
        <v>0</v>
      </c>
    </row>
    <row r="161" spans="1:13" hidden="1" x14ac:dyDescent="0.25">
      <c r="A161" s="369"/>
      <c r="B161" s="369"/>
      <c r="C161" s="366"/>
      <c r="D161" s="366"/>
      <c r="E161" s="366"/>
      <c r="F161" s="367"/>
      <c r="G161" s="367"/>
      <c r="H161" s="367"/>
      <c r="I161" s="367"/>
      <c r="J161" s="367"/>
      <c r="K161" s="368">
        <f t="shared" si="6"/>
        <v>0</v>
      </c>
      <c r="L161" s="369">
        <f t="shared" si="8"/>
        <v>0</v>
      </c>
      <c r="M161" s="367">
        <f t="shared" si="7"/>
        <v>0</v>
      </c>
    </row>
    <row r="162" spans="1:13" hidden="1" x14ac:dyDescent="0.25">
      <c r="A162" s="369"/>
      <c r="B162" s="369"/>
      <c r="C162" s="366"/>
      <c r="D162" s="366"/>
      <c r="E162" s="366"/>
      <c r="F162" s="367"/>
      <c r="G162" s="367"/>
      <c r="H162" s="367"/>
      <c r="I162" s="367"/>
      <c r="J162" s="367"/>
      <c r="K162" s="368">
        <f t="shared" si="6"/>
        <v>0</v>
      </c>
      <c r="L162" s="369">
        <f t="shared" si="8"/>
        <v>0</v>
      </c>
      <c r="M162" s="367">
        <f t="shared" si="7"/>
        <v>0</v>
      </c>
    </row>
    <row r="163" spans="1:13" hidden="1" x14ac:dyDescent="0.25">
      <c r="A163" s="369"/>
      <c r="B163" s="369"/>
      <c r="C163" s="366"/>
      <c r="D163" s="366"/>
      <c r="E163" s="366"/>
      <c r="F163" s="367"/>
      <c r="G163" s="367"/>
      <c r="H163" s="367"/>
      <c r="I163" s="367"/>
      <c r="J163" s="367"/>
      <c r="K163" s="368">
        <f t="shared" si="6"/>
        <v>0</v>
      </c>
      <c r="L163" s="369">
        <f t="shared" si="8"/>
        <v>0</v>
      </c>
      <c r="M163" s="367">
        <f t="shared" si="7"/>
        <v>0</v>
      </c>
    </row>
    <row r="164" spans="1:13" hidden="1" x14ac:dyDescent="0.25">
      <c r="A164" s="369"/>
      <c r="B164" s="369"/>
      <c r="C164" s="366"/>
      <c r="D164" s="366"/>
      <c r="E164" s="366"/>
      <c r="F164" s="367"/>
      <c r="G164" s="367"/>
      <c r="H164" s="367"/>
      <c r="I164" s="367"/>
      <c r="J164" s="367"/>
      <c r="K164" s="368">
        <f t="shared" si="6"/>
        <v>0</v>
      </c>
      <c r="L164" s="369">
        <f t="shared" si="8"/>
        <v>0</v>
      </c>
      <c r="M164" s="367">
        <f t="shared" si="7"/>
        <v>0</v>
      </c>
    </row>
    <row r="165" spans="1:13" hidden="1" x14ac:dyDescent="0.25">
      <c r="A165" s="369"/>
      <c r="B165" s="369"/>
      <c r="C165" s="366"/>
      <c r="D165" s="366"/>
      <c r="E165" s="366"/>
      <c r="F165" s="367"/>
      <c r="G165" s="367"/>
      <c r="H165" s="367"/>
      <c r="I165" s="367"/>
      <c r="J165" s="367"/>
      <c r="K165" s="368">
        <f t="shared" si="6"/>
        <v>0</v>
      </c>
      <c r="L165" s="369">
        <f t="shared" si="8"/>
        <v>0</v>
      </c>
      <c r="M165" s="367">
        <f t="shared" si="7"/>
        <v>0</v>
      </c>
    </row>
    <row r="166" spans="1:13" hidden="1" x14ac:dyDescent="0.25">
      <c r="A166" s="369"/>
      <c r="B166" s="369"/>
      <c r="C166" s="366"/>
      <c r="D166" s="366"/>
      <c r="E166" s="366"/>
      <c r="F166" s="367"/>
      <c r="G166" s="367"/>
      <c r="H166" s="367"/>
      <c r="I166" s="367"/>
      <c r="J166" s="367"/>
      <c r="K166" s="368">
        <f t="shared" si="6"/>
        <v>0</v>
      </c>
      <c r="L166" s="369">
        <f t="shared" si="8"/>
        <v>0</v>
      </c>
      <c r="M166" s="367">
        <f t="shared" si="7"/>
        <v>0</v>
      </c>
    </row>
    <row r="167" spans="1:13" hidden="1" x14ac:dyDescent="0.25">
      <c r="A167" s="369"/>
      <c r="B167" s="369"/>
      <c r="C167" s="366"/>
      <c r="D167" s="366"/>
      <c r="E167" s="366"/>
      <c r="F167" s="367"/>
      <c r="G167" s="367"/>
      <c r="H167" s="367"/>
      <c r="I167" s="367"/>
      <c r="J167" s="367"/>
      <c r="K167" s="368">
        <f t="shared" si="6"/>
        <v>0</v>
      </c>
      <c r="L167" s="369">
        <f t="shared" si="8"/>
        <v>0</v>
      </c>
      <c r="M167" s="367">
        <f t="shared" si="7"/>
        <v>0</v>
      </c>
    </row>
    <row r="168" spans="1:13" hidden="1" x14ac:dyDescent="0.25">
      <c r="A168" s="369"/>
      <c r="B168" s="369"/>
      <c r="C168" s="366"/>
      <c r="D168" s="366"/>
      <c r="E168" s="366"/>
      <c r="F168" s="367"/>
      <c r="G168" s="367"/>
      <c r="H168" s="367"/>
      <c r="I168" s="367"/>
      <c r="J168" s="367"/>
      <c r="K168" s="368">
        <f t="shared" si="6"/>
        <v>0</v>
      </c>
      <c r="L168" s="369">
        <f t="shared" si="8"/>
        <v>0</v>
      </c>
      <c r="M168" s="367">
        <f t="shared" si="7"/>
        <v>0</v>
      </c>
    </row>
    <row r="169" spans="1:13" hidden="1" x14ac:dyDescent="0.25">
      <c r="A169" s="369"/>
      <c r="B169" s="369"/>
      <c r="C169" s="366"/>
      <c r="D169" s="366"/>
      <c r="E169" s="366"/>
      <c r="F169" s="367"/>
      <c r="G169" s="367"/>
      <c r="H169" s="367"/>
      <c r="I169" s="367"/>
      <c r="J169" s="367"/>
      <c r="K169" s="368">
        <f t="shared" si="6"/>
        <v>0</v>
      </c>
      <c r="L169" s="369">
        <f t="shared" si="8"/>
        <v>0</v>
      </c>
      <c r="M169" s="367">
        <f t="shared" si="7"/>
        <v>0</v>
      </c>
    </row>
    <row r="170" spans="1:13" hidden="1" x14ac:dyDescent="0.25">
      <c r="A170" s="369"/>
      <c r="B170" s="369"/>
      <c r="C170" s="366"/>
      <c r="D170" s="366"/>
      <c r="E170" s="366"/>
      <c r="F170" s="367"/>
      <c r="G170" s="367"/>
      <c r="H170" s="367"/>
      <c r="I170" s="367"/>
      <c r="J170" s="367"/>
      <c r="K170" s="368">
        <f t="shared" si="6"/>
        <v>0</v>
      </c>
      <c r="L170" s="369">
        <f t="shared" si="8"/>
        <v>0</v>
      </c>
      <c r="M170" s="367">
        <f t="shared" si="7"/>
        <v>0</v>
      </c>
    </row>
    <row r="171" spans="1:13" hidden="1" x14ac:dyDescent="0.25">
      <c r="A171" s="369"/>
      <c r="B171" s="369"/>
      <c r="C171" s="366"/>
      <c r="D171" s="366"/>
      <c r="E171" s="366"/>
      <c r="F171" s="367"/>
      <c r="G171" s="367"/>
      <c r="H171" s="367"/>
      <c r="I171" s="367"/>
      <c r="J171" s="367"/>
      <c r="K171" s="368">
        <f t="shared" si="6"/>
        <v>0</v>
      </c>
      <c r="L171" s="369">
        <f t="shared" si="8"/>
        <v>0</v>
      </c>
      <c r="M171" s="367">
        <f t="shared" si="7"/>
        <v>0</v>
      </c>
    </row>
    <row r="172" spans="1:13" hidden="1" x14ac:dyDescent="0.25">
      <c r="A172" s="369"/>
      <c r="B172" s="369"/>
      <c r="C172" s="366"/>
      <c r="D172" s="366"/>
      <c r="E172" s="366"/>
      <c r="F172" s="367"/>
      <c r="G172" s="367"/>
      <c r="H172" s="367"/>
      <c r="I172" s="367"/>
      <c r="J172" s="367"/>
      <c r="K172" s="368">
        <f t="shared" si="6"/>
        <v>0</v>
      </c>
      <c r="L172" s="369">
        <f t="shared" si="8"/>
        <v>0</v>
      </c>
      <c r="M172" s="367">
        <f t="shared" si="7"/>
        <v>0</v>
      </c>
    </row>
    <row r="173" spans="1:13" hidden="1" x14ac:dyDescent="0.25">
      <c r="A173" s="369"/>
      <c r="B173" s="369"/>
      <c r="C173" s="366"/>
      <c r="D173" s="366"/>
      <c r="E173" s="366"/>
      <c r="F173" s="367"/>
      <c r="G173" s="367"/>
      <c r="H173" s="367"/>
      <c r="I173" s="367"/>
      <c r="J173" s="367"/>
      <c r="K173" s="368">
        <f t="shared" si="6"/>
        <v>0</v>
      </c>
      <c r="L173" s="369">
        <f t="shared" si="8"/>
        <v>0</v>
      </c>
      <c r="M173" s="367">
        <f t="shared" si="7"/>
        <v>0</v>
      </c>
    </row>
    <row r="174" spans="1:13" hidden="1" x14ac:dyDescent="0.25">
      <c r="A174" s="369"/>
      <c r="B174" s="369"/>
      <c r="C174" s="366"/>
      <c r="D174" s="366"/>
      <c r="E174" s="366"/>
      <c r="F174" s="367"/>
      <c r="G174" s="367"/>
      <c r="H174" s="367"/>
      <c r="I174" s="367"/>
      <c r="J174" s="367"/>
      <c r="K174" s="368">
        <f t="shared" si="6"/>
        <v>0</v>
      </c>
      <c r="L174" s="369">
        <f t="shared" si="8"/>
        <v>0</v>
      </c>
      <c r="M174" s="367">
        <f t="shared" si="7"/>
        <v>0</v>
      </c>
    </row>
    <row r="175" spans="1:13" hidden="1" x14ac:dyDescent="0.25">
      <c r="A175" s="369"/>
      <c r="B175" s="369"/>
      <c r="C175" s="366"/>
      <c r="D175" s="366"/>
      <c r="E175" s="366"/>
      <c r="F175" s="367"/>
      <c r="G175" s="367"/>
      <c r="H175" s="367"/>
      <c r="I175" s="367"/>
      <c r="J175" s="367"/>
      <c r="K175" s="368">
        <f t="shared" si="6"/>
        <v>0</v>
      </c>
      <c r="L175" s="369">
        <f t="shared" si="8"/>
        <v>0</v>
      </c>
      <c r="M175" s="367">
        <f t="shared" si="7"/>
        <v>0</v>
      </c>
    </row>
    <row r="176" spans="1:13" hidden="1" x14ac:dyDescent="0.25">
      <c r="A176" s="369"/>
      <c r="B176" s="369"/>
      <c r="C176" s="366"/>
      <c r="D176" s="366"/>
      <c r="E176" s="366"/>
      <c r="F176" s="367"/>
      <c r="G176" s="367"/>
      <c r="H176" s="367"/>
      <c r="I176" s="367"/>
      <c r="J176" s="367"/>
      <c r="K176" s="368">
        <f t="shared" si="6"/>
        <v>0</v>
      </c>
      <c r="L176" s="369">
        <f t="shared" si="8"/>
        <v>0</v>
      </c>
      <c r="M176" s="367">
        <f t="shared" si="7"/>
        <v>0</v>
      </c>
    </row>
    <row r="177" spans="1:13" hidden="1" x14ac:dyDescent="0.25">
      <c r="A177" s="369"/>
      <c r="B177" s="369"/>
      <c r="C177" s="366"/>
      <c r="D177" s="366"/>
      <c r="E177" s="366"/>
      <c r="F177" s="367"/>
      <c r="G177" s="367"/>
      <c r="H177" s="367"/>
      <c r="I177" s="367"/>
      <c r="J177" s="367"/>
      <c r="K177" s="368">
        <f t="shared" si="6"/>
        <v>0</v>
      </c>
      <c r="L177" s="369">
        <f t="shared" si="8"/>
        <v>0</v>
      </c>
      <c r="M177" s="367">
        <f t="shared" si="7"/>
        <v>0</v>
      </c>
    </row>
    <row r="178" spans="1:13" hidden="1" x14ac:dyDescent="0.25">
      <c r="A178" s="369"/>
      <c r="B178" s="369"/>
      <c r="C178" s="366"/>
      <c r="D178" s="366"/>
      <c r="E178" s="366"/>
      <c r="F178" s="367"/>
      <c r="G178" s="367"/>
      <c r="H178" s="367"/>
      <c r="I178" s="367"/>
      <c r="J178" s="367"/>
      <c r="K178" s="368">
        <f t="shared" si="6"/>
        <v>0</v>
      </c>
      <c r="L178" s="369">
        <f t="shared" si="8"/>
        <v>0</v>
      </c>
      <c r="M178" s="367">
        <f t="shared" si="7"/>
        <v>0</v>
      </c>
    </row>
    <row r="179" spans="1:13" hidden="1" x14ac:dyDescent="0.25">
      <c r="A179" s="369"/>
      <c r="B179" s="369"/>
      <c r="C179" s="366"/>
      <c r="D179" s="366"/>
      <c r="E179" s="366"/>
      <c r="F179" s="367"/>
      <c r="G179" s="367"/>
      <c r="H179" s="367"/>
      <c r="I179" s="367"/>
      <c r="J179" s="367"/>
      <c r="K179" s="368">
        <f t="shared" si="6"/>
        <v>0</v>
      </c>
      <c r="L179" s="369">
        <f t="shared" si="8"/>
        <v>0</v>
      </c>
      <c r="M179" s="367">
        <f t="shared" si="7"/>
        <v>0</v>
      </c>
    </row>
    <row r="180" spans="1:13" hidden="1" x14ac:dyDescent="0.25">
      <c r="A180" s="369"/>
      <c r="B180" s="369"/>
      <c r="C180" s="366"/>
      <c r="D180" s="366"/>
      <c r="E180" s="366"/>
      <c r="F180" s="367"/>
      <c r="G180" s="367"/>
      <c r="H180" s="367"/>
      <c r="I180" s="367"/>
      <c r="J180" s="367"/>
      <c r="K180" s="368">
        <f t="shared" si="6"/>
        <v>0</v>
      </c>
      <c r="L180" s="369">
        <f t="shared" si="8"/>
        <v>0</v>
      </c>
      <c r="M180" s="367">
        <f t="shared" si="7"/>
        <v>0</v>
      </c>
    </row>
    <row r="181" spans="1:13" hidden="1" x14ac:dyDescent="0.25">
      <c r="A181" s="369"/>
      <c r="B181" s="369"/>
      <c r="C181" s="366"/>
      <c r="D181" s="366"/>
      <c r="E181" s="366"/>
      <c r="F181" s="367"/>
      <c r="G181" s="367"/>
      <c r="H181" s="367"/>
      <c r="I181" s="367"/>
      <c r="J181" s="367"/>
      <c r="K181" s="368">
        <f t="shared" si="6"/>
        <v>0</v>
      </c>
      <c r="L181" s="369">
        <f t="shared" si="8"/>
        <v>0</v>
      </c>
      <c r="M181" s="367">
        <f t="shared" si="7"/>
        <v>0</v>
      </c>
    </row>
    <row r="182" spans="1:13" hidden="1" x14ac:dyDescent="0.25">
      <c r="A182" s="369"/>
      <c r="B182" s="369"/>
      <c r="C182" s="366"/>
      <c r="D182" s="366"/>
      <c r="E182" s="366"/>
      <c r="F182" s="367"/>
      <c r="G182" s="367"/>
      <c r="H182" s="367"/>
      <c r="I182" s="367"/>
      <c r="J182" s="367"/>
      <c r="K182" s="368">
        <f t="shared" si="6"/>
        <v>0</v>
      </c>
      <c r="L182" s="369">
        <f t="shared" si="8"/>
        <v>0</v>
      </c>
      <c r="M182" s="367">
        <f t="shared" si="7"/>
        <v>0</v>
      </c>
    </row>
    <row r="183" spans="1:13" hidden="1" x14ac:dyDescent="0.25">
      <c r="A183" s="369"/>
      <c r="B183" s="369"/>
      <c r="C183" s="366"/>
      <c r="D183" s="366"/>
      <c r="E183" s="366"/>
      <c r="F183" s="367"/>
      <c r="G183" s="367"/>
      <c r="H183" s="367"/>
      <c r="I183" s="367"/>
      <c r="J183" s="367"/>
      <c r="K183" s="368">
        <f t="shared" si="6"/>
        <v>0</v>
      </c>
      <c r="L183" s="369">
        <f t="shared" si="8"/>
        <v>0</v>
      </c>
      <c r="M183" s="367">
        <f t="shared" si="7"/>
        <v>0</v>
      </c>
    </row>
    <row r="184" spans="1:13" hidden="1" x14ac:dyDescent="0.25">
      <c r="A184" s="369"/>
      <c r="B184" s="369"/>
      <c r="C184" s="366"/>
      <c r="D184" s="366"/>
      <c r="E184" s="366"/>
      <c r="F184" s="367"/>
      <c r="G184" s="367"/>
      <c r="H184" s="367"/>
      <c r="I184" s="367"/>
      <c r="J184" s="367"/>
      <c r="K184" s="368">
        <f t="shared" si="6"/>
        <v>0</v>
      </c>
      <c r="L184" s="369">
        <f t="shared" si="8"/>
        <v>0</v>
      </c>
      <c r="M184" s="367">
        <f t="shared" si="7"/>
        <v>0</v>
      </c>
    </row>
    <row r="185" spans="1:13" hidden="1" x14ac:dyDescent="0.25">
      <c r="A185" s="369"/>
      <c r="B185" s="369"/>
      <c r="C185" s="366"/>
      <c r="D185" s="366"/>
      <c r="E185" s="366"/>
      <c r="F185" s="367"/>
      <c r="G185" s="367"/>
      <c r="H185" s="367"/>
      <c r="I185" s="367"/>
      <c r="J185" s="367"/>
      <c r="K185" s="368">
        <f t="shared" si="6"/>
        <v>0</v>
      </c>
      <c r="L185" s="369">
        <f t="shared" si="8"/>
        <v>0</v>
      </c>
      <c r="M185" s="367">
        <f t="shared" si="7"/>
        <v>0</v>
      </c>
    </row>
    <row r="186" spans="1:13" hidden="1" x14ac:dyDescent="0.25">
      <c r="A186" s="369"/>
      <c r="B186" s="369"/>
      <c r="C186" s="366"/>
      <c r="D186" s="366"/>
      <c r="E186" s="366"/>
      <c r="F186" s="367"/>
      <c r="G186" s="367"/>
      <c r="H186" s="367"/>
      <c r="I186" s="367"/>
      <c r="J186" s="367"/>
      <c r="K186" s="368">
        <f t="shared" si="6"/>
        <v>0</v>
      </c>
      <c r="L186" s="369">
        <f t="shared" si="8"/>
        <v>0</v>
      </c>
      <c r="M186" s="367">
        <f t="shared" si="7"/>
        <v>0</v>
      </c>
    </row>
    <row r="187" spans="1:13" hidden="1" x14ac:dyDescent="0.25">
      <c r="A187" s="369"/>
      <c r="B187" s="369"/>
      <c r="C187" s="366"/>
      <c r="D187" s="366"/>
      <c r="E187" s="366"/>
      <c r="F187" s="367"/>
      <c r="G187" s="367"/>
      <c r="H187" s="367"/>
      <c r="I187" s="367"/>
      <c r="J187" s="367"/>
      <c r="K187" s="368">
        <f t="shared" si="6"/>
        <v>0</v>
      </c>
      <c r="L187" s="369">
        <f t="shared" si="8"/>
        <v>0</v>
      </c>
      <c r="M187" s="367">
        <f t="shared" si="7"/>
        <v>0</v>
      </c>
    </row>
    <row r="188" spans="1:13" hidden="1" x14ac:dyDescent="0.25">
      <c r="A188" s="369"/>
      <c r="B188" s="369"/>
      <c r="C188" s="366"/>
      <c r="D188" s="366"/>
      <c r="E188" s="366"/>
      <c r="F188" s="367"/>
      <c r="G188" s="367"/>
      <c r="H188" s="367"/>
      <c r="I188" s="367"/>
      <c r="J188" s="367"/>
      <c r="K188" s="368">
        <f t="shared" si="6"/>
        <v>0</v>
      </c>
      <c r="L188" s="369">
        <f t="shared" si="8"/>
        <v>0</v>
      </c>
      <c r="M188" s="367">
        <f t="shared" si="7"/>
        <v>0</v>
      </c>
    </row>
    <row r="189" spans="1:13" hidden="1" x14ac:dyDescent="0.25">
      <c r="A189" s="369"/>
      <c r="B189" s="369"/>
      <c r="C189" s="366"/>
      <c r="D189" s="366"/>
      <c r="E189" s="366"/>
      <c r="F189" s="367"/>
      <c r="G189" s="367"/>
      <c r="H189" s="367"/>
      <c r="I189" s="367"/>
      <c r="J189" s="367"/>
      <c r="K189" s="368">
        <f t="shared" si="6"/>
        <v>0</v>
      </c>
      <c r="L189" s="369">
        <f t="shared" si="8"/>
        <v>0</v>
      </c>
      <c r="M189" s="367">
        <f t="shared" si="7"/>
        <v>0</v>
      </c>
    </row>
    <row r="190" spans="1:13" hidden="1" x14ac:dyDescent="0.25">
      <c r="A190" s="369"/>
      <c r="B190" s="369"/>
      <c r="C190" s="366"/>
      <c r="D190" s="366"/>
      <c r="E190" s="366"/>
      <c r="F190" s="367"/>
      <c r="G190" s="367"/>
      <c r="H190" s="367"/>
      <c r="I190" s="367"/>
      <c r="J190" s="367"/>
      <c r="K190" s="368">
        <f t="shared" si="6"/>
        <v>0</v>
      </c>
      <c r="L190" s="369">
        <f t="shared" si="8"/>
        <v>0</v>
      </c>
      <c r="M190" s="367">
        <f t="shared" si="7"/>
        <v>0</v>
      </c>
    </row>
    <row r="191" spans="1:13" hidden="1" x14ac:dyDescent="0.25">
      <c r="A191" s="369"/>
      <c r="B191" s="369"/>
      <c r="C191" s="366"/>
      <c r="D191" s="366"/>
      <c r="E191" s="366"/>
      <c r="F191" s="367"/>
      <c r="G191" s="367"/>
      <c r="H191" s="367"/>
      <c r="I191" s="367"/>
      <c r="J191" s="367"/>
      <c r="K191" s="368">
        <f t="shared" si="6"/>
        <v>0</v>
      </c>
      <c r="L191" s="369">
        <f t="shared" si="8"/>
        <v>0</v>
      </c>
      <c r="M191" s="367">
        <f t="shared" si="7"/>
        <v>0</v>
      </c>
    </row>
    <row r="192" spans="1:13" hidden="1" x14ac:dyDescent="0.25">
      <c r="A192" s="369"/>
      <c r="B192" s="369"/>
      <c r="C192" s="366"/>
      <c r="D192" s="366"/>
      <c r="E192" s="366"/>
      <c r="F192" s="367"/>
      <c r="G192" s="367"/>
      <c r="H192" s="367"/>
      <c r="I192" s="367"/>
      <c r="J192" s="367"/>
      <c r="K192" s="368">
        <f t="shared" si="6"/>
        <v>0</v>
      </c>
      <c r="L192" s="369">
        <f t="shared" si="8"/>
        <v>0</v>
      </c>
      <c r="M192" s="367">
        <f t="shared" si="7"/>
        <v>0</v>
      </c>
    </row>
    <row r="193" spans="1:13" hidden="1" x14ac:dyDescent="0.25">
      <c r="A193" s="369"/>
      <c r="B193" s="369"/>
      <c r="C193" s="366"/>
      <c r="D193" s="366"/>
      <c r="E193" s="366"/>
      <c r="F193" s="367"/>
      <c r="G193" s="367"/>
      <c r="H193" s="367"/>
      <c r="I193" s="367"/>
      <c r="J193" s="367"/>
      <c r="K193" s="368">
        <f t="shared" si="6"/>
        <v>0</v>
      </c>
      <c r="L193" s="369">
        <f t="shared" si="8"/>
        <v>0</v>
      </c>
      <c r="M193" s="367">
        <f t="shared" si="7"/>
        <v>0</v>
      </c>
    </row>
    <row r="194" spans="1:13" hidden="1" x14ac:dyDescent="0.25">
      <c r="A194" s="369"/>
      <c r="B194" s="369"/>
      <c r="C194" s="366"/>
      <c r="D194" s="366"/>
      <c r="E194" s="366"/>
      <c r="F194" s="367"/>
      <c r="G194" s="367"/>
      <c r="H194" s="367"/>
      <c r="I194" s="367"/>
      <c r="J194" s="367"/>
      <c r="K194" s="368">
        <f t="shared" si="6"/>
        <v>0</v>
      </c>
      <c r="L194" s="369">
        <f t="shared" si="8"/>
        <v>0</v>
      </c>
      <c r="M194" s="367">
        <f t="shared" si="7"/>
        <v>0</v>
      </c>
    </row>
    <row r="195" spans="1:13" hidden="1" x14ac:dyDescent="0.25">
      <c r="A195" s="369"/>
      <c r="B195" s="369"/>
      <c r="C195" s="366"/>
      <c r="D195" s="366"/>
      <c r="E195" s="366"/>
      <c r="F195" s="367"/>
      <c r="G195" s="367"/>
      <c r="H195" s="367"/>
      <c r="I195" s="367"/>
      <c r="J195" s="367"/>
      <c r="K195" s="368">
        <f t="shared" si="6"/>
        <v>0</v>
      </c>
      <c r="L195" s="369">
        <f t="shared" si="8"/>
        <v>0</v>
      </c>
      <c r="M195" s="367">
        <f t="shared" si="7"/>
        <v>0</v>
      </c>
    </row>
    <row r="196" spans="1:13" hidden="1" x14ac:dyDescent="0.25">
      <c r="A196" s="369"/>
      <c r="B196" s="369"/>
      <c r="C196" s="366"/>
      <c r="D196" s="366"/>
      <c r="E196" s="366"/>
      <c r="F196" s="367"/>
      <c r="G196" s="367"/>
      <c r="H196" s="367"/>
      <c r="I196" s="367"/>
      <c r="J196" s="367"/>
      <c r="K196" s="368">
        <f t="shared" si="6"/>
        <v>0</v>
      </c>
      <c r="L196" s="369">
        <f t="shared" si="8"/>
        <v>0</v>
      </c>
      <c r="M196" s="367">
        <f t="shared" si="7"/>
        <v>0</v>
      </c>
    </row>
    <row r="197" spans="1:13" hidden="1" x14ac:dyDescent="0.25">
      <c r="A197" s="369"/>
      <c r="B197" s="369"/>
      <c r="C197" s="366"/>
      <c r="D197" s="366"/>
      <c r="E197" s="366"/>
      <c r="F197" s="367"/>
      <c r="G197" s="367"/>
      <c r="H197" s="367"/>
      <c r="I197" s="367"/>
      <c r="J197" s="367"/>
      <c r="K197" s="368">
        <f t="shared" ref="K197:K260" si="9">SUM(F197:J197)</f>
        <v>0</v>
      </c>
      <c r="L197" s="369">
        <f t="shared" si="8"/>
        <v>0</v>
      </c>
      <c r="M197" s="367">
        <f t="shared" ref="M197:M260" si="10">SUM(K197*L197)</f>
        <v>0</v>
      </c>
    </row>
    <row r="198" spans="1:13" hidden="1" x14ac:dyDescent="0.25">
      <c r="A198" s="369"/>
      <c r="B198" s="369"/>
      <c r="C198" s="366"/>
      <c r="D198" s="366"/>
      <c r="E198" s="366"/>
      <c r="F198" s="367"/>
      <c r="G198" s="367"/>
      <c r="H198" s="367"/>
      <c r="I198" s="367"/>
      <c r="J198" s="367"/>
      <c r="K198" s="368">
        <f t="shared" si="9"/>
        <v>0</v>
      </c>
      <c r="L198" s="369">
        <f t="shared" ref="L198:L261" si="11">IF(D198="X",0,IF(E198="",0,IF(E198="X",0,VLOOKUP(E198,$F$539:$G$553,2))))</f>
        <v>0</v>
      </c>
      <c r="M198" s="367">
        <f t="shared" si="10"/>
        <v>0</v>
      </c>
    </row>
    <row r="199" spans="1:13" hidden="1" x14ac:dyDescent="0.25">
      <c r="A199" s="369"/>
      <c r="B199" s="369"/>
      <c r="C199" s="366"/>
      <c r="D199" s="366"/>
      <c r="E199" s="366"/>
      <c r="F199" s="367"/>
      <c r="G199" s="367"/>
      <c r="H199" s="367"/>
      <c r="I199" s="367"/>
      <c r="J199" s="367"/>
      <c r="K199" s="368">
        <f t="shared" si="9"/>
        <v>0</v>
      </c>
      <c r="L199" s="369">
        <f t="shared" si="11"/>
        <v>0</v>
      </c>
      <c r="M199" s="367">
        <f t="shared" si="10"/>
        <v>0</v>
      </c>
    </row>
    <row r="200" spans="1:13" hidden="1" x14ac:dyDescent="0.25">
      <c r="A200" s="369"/>
      <c r="B200" s="369"/>
      <c r="C200" s="366"/>
      <c r="D200" s="366"/>
      <c r="E200" s="366"/>
      <c r="F200" s="367"/>
      <c r="G200" s="367"/>
      <c r="H200" s="367"/>
      <c r="I200" s="367"/>
      <c r="J200" s="367"/>
      <c r="K200" s="368">
        <f t="shared" si="9"/>
        <v>0</v>
      </c>
      <c r="L200" s="369">
        <f t="shared" si="11"/>
        <v>0</v>
      </c>
      <c r="M200" s="367">
        <f t="shared" si="10"/>
        <v>0</v>
      </c>
    </row>
    <row r="201" spans="1:13" hidden="1" x14ac:dyDescent="0.25">
      <c r="A201" s="369"/>
      <c r="B201" s="369"/>
      <c r="C201" s="366"/>
      <c r="D201" s="366"/>
      <c r="E201" s="366"/>
      <c r="F201" s="367"/>
      <c r="G201" s="367"/>
      <c r="H201" s="367"/>
      <c r="I201" s="367"/>
      <c r="J201" s="367"/>
      <c r="K201" s="368">
        <f t="shared" si="9"/>
        <v>0</v>
      </c>
      <c r="L201" s="369">
        <f t="shared" si="11"/>
        <v>0</v>
      </c>
      <c r="M201" s="367">
        <f t="shared" si="10"/>
        <v>0</v>
      </c>
    </row>
    <row r="202" spans="1:13" hidden="1" x14ac:dyDescent="0.25">
      <c r="A202" s="369"/>
      <c r="B202" s="369"/>
      <c r="C202" s="366"/>
      <c r="D202" s="366"/>
      <c r="E202" s="366"/>
      <c r="F202" s="367"/>
      <c r="G202" s="367"/>
      <c r="H202" s="367"/>
      <c r="I202" s="367"/>
      <c r="J202" s="367"/>
      <c r="K202" s="368">
        <f t="shared" si="9"/>
        <v>0</v>
      </c>
      <c r="L202" s="369">
        <f t="shared" si="11"/>
        <v>0</v>
      </c>
      <c r="M202" s="367">
        <f t="shared" si="10"/>
        <v>0</v>
      </c>
    </row>
    <row r="203" spans="1:13" hidden="1" x14ac:dyDescent="0.25">
      <c r="A203" s="369"/>
      <c r="B203" s="369"/>
      <c r="C203" s="366"/>
      <c r="D203" s="366"/>
      <c r="E203" s="366"/>
      <c r="F203" s="367"/>
      <c r="G203" s="367"/>
      <c r="H203" s="367"/>
      <c r="I203" s="367"/>
      <c r="J203" s="367"/>
      <c r="K203" s="368">
        <f t="shared" si="9"/>
        <v>0</v>
      </c>
      <c r="L203" s="369">
        <f t="shared" si="11"/>
        <v>0</v>
      </c>
      <c r="M203" s="367">
        <f t="shared" si="10"/>
        <v>0</v>
      </c>
    </row>
    <row r="204" spans="1:13" hidden="1" x14ac:dyDescent="0.25">
      <c r="A204" s="369"/>
      <c r="B204" s="369"/>
      <c r="C204" s="366"/>
      <c r="D204" s="366"/>
      <c r="E204" s="366"/>
      <c r="F204" s="367"/>
      <c r="G204" s="367"/>
      <c r="H204" s="367"/>
      <c r="I204" s="367"/>
      <c r="J204" s="367"/>
      <c r="K204" s="368">
        <f t="shared" si="9"/>
        <v>0</v>
      </c>
      <c r="L204" s="369">
        <f t="shared" si="11"/>
        <v>0</v>
      </c>
      <c r="M204" s="367">
        <f t="shared" si="10"/>
        <v>0</v>
      </c>
    </row>
    <row r="205" spans="1:13" hidden="1" x14ac:dyDescent="0.25">
      <c r="A205" s="369"/>
      <c r="B205" s="369"/>
      <c r="C205" s="366"/>
      <c r="D205" s="366"/>
      <c r="E205" s="366"/>
      <c r="F205" s="367"/>
      <c r="G205" s="367"/>
      <c r="H205" s="367"/>
      <c r="I205" s="367"/>
      <c r="J205" s="367"/>
      <c r="K205" s="368">
        <f t="shared" si="9"/>
        <v>0</v>
      </c>
      <c r="L205" s="369">
        <f t="shared" si="11"/>
        <v>0</v>
      </c>
      <c r="M205" s="367">
        <f t="shared" si="10"/>
        <v>0</v>
      </c>
    </row>
    <row r="206" spans="1:13" hidden="1" x14ac:dyDescent="0.25">
      <c r="A206" s="369"/>
      <c r="B206" s="369"/>
      <c r="C206" s="366"/>
      <c r="D206" s="366"/>
      <c r="E206" s="366"/>
      <c r="F206" s="367"/>
      <c r="G206" s="367"/>
      <c r="H206" s="367"/>
      <c r="I206" s="367"/>
      <c r="J206" s="367"/>
      <c r="K206" s="368">
        <f t="shared" si="9"/>
        <v>0</v>
      </c>
      <c r="L206" s="369">
        <f t="shared" si="11"/>
        <v>0</v>
      </c>
      <c r="M206" s="367">
        <f t="shared" si="10"/>
        <v>0</v>
      </c>
    </row>
    <row r="207" spans="1:13" hidden="1" x14ac:dyDescent="0.25">
      <c r="A207" s="369"/>
      <c r="B207" s="369"/>
      <c r="C207" s="366"/>
      <c r="D207" s="366"/>
      <c r="E207" s="366"/>
      <c r="F207" s="367"/>
      <c r="G207" s="367"/>
      <c r="H207" s="367"/>
      <c r="I207" s="367"/>
      <c r="J207" s="367"/>
      <c r="K207" s="368">
        <f t="shared" si="9"/>
        <v>0</v>
      </c>
      <c r="L207" s="369">
        <f t="shared" si="11"/>
        <v>0</v>
      </c>
      <c r="M207" s="367">
        <f t="shared" si="10"/>
        <v>0</v>
      </c>
    </row>
    <row r="208" spans="1:13" hidden="1" x14ac:dyDescent="0.25">
      <c r="A208" s="369"/>
      <c r="B208" s="369"/>
      <c r="C208" s="366"/>
      <c r="D208" s="366"/>
      <c r="E208" s="366"/>
      <c r="F208" s="367"/>
      <c r="G208" s="367"/>
      <c r="H208" s="367"/>
      <c r="I208" s="367"/>
      <c r="J208" s="367"/>
      <c r="K208" s="368">
        <f t="shared" si="9"/>
        <v>0</v>
      </c>
      <c r="L208" s="369">
        <f t="shared" si="11"/>
        <v>0</v>
      </c>
      <c r="M208" s="367">
        <f t="shared" si="10"/>
        <v>0</v>
      </c>
    </row>
    <row r="209" spans="1:13" hidden="1" x14ac:dyDescent="0.25">
      <c r="A209" s="369"/>
      <c r="B209" s="369"/>
      <c r="C209" s="366"/>
      <c r="D209" s="366"/>
      <c r="E209" s="366"/>
      <c r="F209" s="367"/>
      <c r="G209" s="367"/>
      <c r="H209" s="367"/>
      <c r="I209" s="367"/>
      <c r="J209" s="367"/>
      <c r="K209" s="368">
        <f t="shared" si="9"/>
        <v>0</v>
      </c>
      <c r="L209" s="369">
        <f t="shared" si="11"/>
        <v>0</v>
      </c>
      <c r="M209" s="367">
        <f t="shared" si="10"/>
        <v>0</v>
      </c>
    </row>
    <row r="210" spans="1:13" hidden="1" x14ac:dyDescent="0.25">
      <c r="A210" s="369"/>
      <c r="B210" s="369"/>
      <c r="C210" s="366"/>
      <c r="D210" s="366"/>
      <c r="E210" s="366"/>
      <c r="F210" s="367"/>
      <c r="G210" s="367"/>
      <c r="H210" s="367"/>
      <c r="I210" s="367"/>
      <c r="J210" s="367"/>
      <c r="K210" s="368">
        <f t="shared" si="9"/>
        <v>0</v>
      </c>
      <c r="L210" s="369">
        <f t="shared" si="11"/>
        <v>0</v>
      </c>
      <c r="M210" s="367">
        <f t="shared" si="10"/>
        <v>0</v>
      </c>
    </row>
    <row r="211" spans="1:13" hidden="1" x14ac:dyDescent="0.25">
      <c r="A211" s="369"/>
      <c r="B211" s="369"/>
      <c r="C211" s="366"/>
      <c r="D211" s="366"/>
      <c r="E211" s="366"/>
      <c r="F211" s="367"/>
      <c r="G211" s="367"/>
      <c r="H211" s="367"/>
      <c r="I211" s="367"/>
      <c r="J211" s="367"/>
      <c r="K211" s="368">
        <f t="shared" si="9"/>
        <v>0</v>
      </c>
      <c r="L211" s="369">
        <f t="shared" si="11"/>
        <v>0</v>
      </c>
      <c r="M211" s="367">
        <f t="shared" si="10"/>
        <v>0</v>
      </c>
    </row>
    <row r="212" spans="1:13" hidden="1" x14ac:dyDescent="0.25">
      <c r="A212" s="369"/>
      <c r="B212" s="369"/>
      <c r="C212" s="366"/>
      <c r="D212" s="366"/>
      <c r="E212" s="366"/>
      <c r="F212" s="367"/>
      <c r="G212" s="367"/>
      <c r="H212" s="367"/>
      <c r="I212" s="367"/>
      <c r="J212" s="367"/>
      <c r="K212" s="368">
        <f t="shared" si="9"/>
        <v>0</v>
      </c>
      <c r="L212" s="369">
        <f t="shared" si="11"/>
        <v>0</v>
      </c>
      <c r="M212" s="367">
        <f t="shared" si="10"/>
        <v>0</v>
      </c>
    </row>
    <row r="213" spans="1:13" hidden="1" x14ac:dyDescent="0.25">
      <c r="A213" s="369"/>
      <c r="B213" s="369"/>
      <c r="C213" s="366"/>
      <c r="D213" s="366"/>
      <c r="E213" s="366"/>
      <c r="F213" s="367"/>
      <c r="G213" s="367"/>
      <c r="H213" s="367"/>
      <c r="I213" s="367"/>
      <c r="J213" s="367"/>
      <c r="K213" s="368">
        <f t="shared" si="9"/>
        <v>0</v>
      </c>
      <c r="L213" s="369">
        <f t="shared" si="11"/>
        <v>0</v>
      </c>
      <c r="M213" s="367">
        <f t="shared" si="10"/>
        <v>0</v>
      </c>
    </row>
    <row r="214" spans="1:13" hidden="1" x14ac:dyDescent="0.25">
      <c r="A214" s="369"/>
      <c r="B214" s="369"/>
      <c r="C214" s="366"/>
      <c r="D214" s="366"/>
      <c r="E214" s="366"/>
      <c r="F214" s="367"/>
      <c r="G214" s="367"/>
      <c r="H214" s="367"/>
      <c r="I214" s="367"/>
      <c r="J214" s="367"/>
      <c r="K214" s="368">
        <f t="shared" si="9"/>
        <v>0</v>
      </c>
      <c r="L214" s="369">
        <f t="shared" si="11"/>
        <v>0</v>
      </c>
      <c r="M214" s="367">
        <f t="shared" si="10"/>
        <v>0</v>
      </c>
    </row>
    <row r="215" spans="1:13" hidden="1" x14ac:dyDescent="0.25">
      <c r="A215" s="369"/>
      <c r="B215" s="369"/>
      <c r="C215" s="366"/>
      <c r="D215" s="366"/>
      <c r="E215" s="366"/>
      <c r="F215" s="367"/>
      <c r="G215" s="367"/>
      <c r="H215" s="367"/>
      <c r="I215" s="367"/>
      <c r="J215" s="367"/>
      <c r="K215" s="368">
        <f t="shared" si="9"/>
        <v>0</v>
      </c>
      <c r="L215" s="369">
        <f t="shared" si="11"/>
        <v>0</v>
      </c>
      <c r="M215" s="367">
        <f t="shared" si="10"/>
        <v>0</v>
      </c>
    </row>
    <row r="216" spans="1:13" hidden="1" x14ac:dyDescent="0.25">
      <c r="A216" s="369"/>
      <c r="B216" s="369"/>
      <c r="C216" s="366"/>
      <c r="D216" s="366"/>
      <c r="E216" s="366"/>
      <c r="F216" s="367"/>
      <c r="G216" s="367"/>
      <c r="H216" s="367"/>
      <c r="I216" s="367"/>
      <c r="J216" s="367"/>
      <c r="K216" s="368">
        <f t="shared" si="9"/>
        <v>0</v>
      </c>
      <c r="L216" s="369">
        <f t="shared" si="11"/>
        <v>0</v>
      </c>
      <c r="M216" s="367">
        <f t="shared" si="10"/>
        <v>0</v>
      </c>
    </row>
    <row r="217" spans="1:13" hidden="1" x14ac:dyDescent="0.25">
      <c r="A217" s="369"/>
      <c r="B217" s="369"/>
      <c r="C217" s="366"/>
      <c r="D217" s="366"/>
      <c r="E217" s="366"/>
      <c r="F217" s="367"/>
      <c r="G217" s="367"/>
      <c r="H217" s="367"/>
      <c r="I217" s="367"/>
      <c r="J217" s="367"/>
      <c r="K217" s="368">
        <f t="shared" si="9"/>
        <v>0</v>
      </c>
      <c r="L217" s="369">
        <f t="shared" si="11"/>
        <v>0</v>
      </c>
      <c r="M217" s="367">
        <f t="shared" si="10"/>
        <v>0</v>
      </c>
    </row>
    <row r="218" spans="1:13" hidden="1" x14ac:dyDescent="0.25">
      <c r="A218" s="369"/>
      <c r="B218" s="369"/>
      <c r="C218" s="366"/>
      <c r="D218" s="366"/>
      <c r="E218" s="366"/>
      <c r="F218" s="367"/>
      <c r="G218" s="367"/>
      <c r="H218" s="367"/>
      <c r="I218" s="367"/>
      <c r="J218" s="367"/>
      <c r="K218" s="368">
        <f t="shared" si="9"/>
        <v>0</v>
      </c>
      <c r="L218" s="369">
        <f t="shared" si="11"/>
        <v>0</v>
      </c>
      <c r="M218" s="367">
        <f t="shared" si="10"/>
        <v>0</v>
      </c>
    </row>
    <row r="219" spans="1:13" hidden="1" x14ac:dyDescent="0.25">
      <c r="A219" s="369"/>
      <c r="B219" s="369"/>
      <c r="C219" s="366"/>
      <c r="D219" s="366"/>
      <c r="E219" s="366"/>
      <c r="F219" s="367"/>
      <c r="G219" s="367"/>
      <c r="H219" s="367"/>
      <c r="I219" s="367"/>
      <c r="J219" s="367"/>
      <c r="K219" s="368">
        <f t="shared" si="9"/>
        <v>0</v>
      </c>
      <c r="L219" s="369">
        <f t="shared" si="11"/>
        <v>0</v>
      </c>
      <c r="M219" s="367">
        <f t="shared" si="10"/>
        <v>0</v>
      </c>
    </row>
    <row r="220" spans="1:13" hidden="1" x14ac:dyDescent="0.25">
      <c r="A220" s="369"/>
      <c r="B220" s="369"/>
      <c r="C220" s="366"/>
      <c r="D220" s="366"/>
      <c r="E220" s="366"/>
      <c r="F220" s="367"/>
      <c r="G220" s="367"/>
      <c r="H220" s="367"/>
      <c r="I220" s="367"/>
      <c r="J220" s="367"/>
      <c r="K220" s="368">
        <f t="shared" si="9"/>
        <v>0</v>
      </c>
      <c r="L220" s="369">
        <f t="shared" si="11"/>
        <v>0</v>
      </c>
      <c r="M220" s="367">
        <f t="shared" si="10"/>
        <v>0</v>
      </c>
    </row>
    <row r="221" spans="1:13" hidden="1" x14ac:dyDescent="0.25">
      <c r="A221" s="369"/>
      <c r="B221" s="369"/>
      <c r="C221" s="366"/>
      <c r="D221" s="366"/>
      <c r="E221" s="366"/>
      <c r="F221" s="367"/>
      <c r="G221" s="367"/>
      <c r="H221" s="367"/>
      <c r="I221" s="367"/>
      <c r="J221" s="367"/>
      <c r="K221" s="368">
        <f t="shared" si="9"/>
        <v>0</v>
      </c>
      <c r="L221" s="369">
        <f t="shared" si="11"/>
        <v>0</v>
      </c>
      <c r="M221" s="367">
        <f t="shared" si="10"/>
        <v>0</v>
      </c>
    </row>
    <row r="222" spans="1:13" hidden="1" x14ac:dyDescent="0.25">
      <c r="A222" s="369"/>
      <c r="B222" s="369"/>
      <c r="C222" s="366"/>
      <c r="D222" s="366"/>
      <c r="E222" s="366"/>
      <c r="F222" s="367"/>
      <c r="G222" s="367"/>
      <c r="H222" s="367"/>
      <c r="I222" s="367"/>
      <c r="J222" s="367"/>
      <c r="K222" s="368">
        <f t="shared" si="9"/>
        <v>0</v>
      </c>
      <c r="L222" s="369">
        <f t="shared" si="11"/>
        <v>0</v>
      </c>
      <c r="M222" s="367">
        <f t="shared" si="10"/>
        <v>0</v>
      </c>
    </row>
    <row r="223" spans="1:13" hidden="1" x14ac:dyDescent="0.25">
      <c r="A223" s="369"/>
      <c r="B223" s="369"/>
      <c r="C223" s="366"/>
      <c r="D223" s="366"/>
      <c r="E223" s="366"/>
      <c r="F223" s="367"/>
      <c r="G223" s="367"/>
      <c r="H223" s="367"/>
      <c r="I223" s="367"/>
      <c r="J223" s="367"/>
      <c r="K223" s="368">
        <f t="shared" si="9"/>
        <v>0</v>
      </c>
      <c r="L223" s="369">
        <f t="shared" si="11"/>
        <v>0</v>
      </c>
      <c r="M223" s="367">
        <f t="shared" si="10"/>
        <v>0</v>
      </c>
    </row>
    <row r="224" spans="1:13" hidden="1" x14ac:dyDescent="0.25">
      <c r="A224" s="369"/>
      <c r="B224" s="369"/>
      <c r="C224" s="366"/>
      <c r="D224" s="366"/>
      <c r="E224" s="366"/>
      <c r="F224" s="367"/>
      <c r="G224" s="367"/>
      <c r="H224" s="367"/>
      <c r="I224" s="367"/>
      <c r="J224" s="367"/>
      <c r="K224" s="368">
        <f t="shared" si="9"/>
        <v>0</v>
      </c>
      <c r="L224" s="369">
        <f t="shared" si="11"/>
        <v>0</v>
      </c>
      <c r="M224" s="367">
        <f t="shared" si="10"/>
        <v>0</v>
      </c>
    </row>
    <row r="225" spans="1:13" hidden="1" x14ac:dyDescent="0.25">
      <c r="A225" s="369"/>
      <c r="B225" s="369"/>
      <c r="C225" s="366"/>
      <c r="D225" s="366"/>
      <c r="E225" s="366"/>
      <c r="F225" s="367"/>
      <c r="G225" s="367"/>
      <c r="H225" s="367"/>
      <c r="I225" s="367"/>
      <c r="J225" s="367"/>
      <c r="K225" s="368">
        <f t="shared" si="9"/>
        <v>0</v>
      </c>
      <c r="L225" s="369">
        <f t="shared" si="11"/>
        <v>0</v>
      </c>
      <c r="M225" s="367">
        <f t="shared" si="10"/>
        <v>0</v>
      </c>
    </row>
    <row r="226" spans="1:13" hidden="1" x14ac:dyDescent="0.25">
      <c r="A226" s="369"/>
      <c r="B226" s="369"/>
      <c r="C226" s="366"/>
      <c r="D226" s="366"/>
      <c r="E226" s="366"/>
      <c r="F226" s="367"/>
      <c r="G226" s="367"/>
      <c r="H226" s="367"/>
      <c r="I226" s="367"/>
      <c r="J226" s="367"/>
      <c r="K226" s="368">
        <f t="shared" si="9"/>
        <v>0</v>
      </c>
      <c r="L226" s="369">
        <f t="shared" si="11"/>
        <v>0</v>
      </c>
      <c r="M226" s="367">
        <f t="shared" si="10"/>
        <v>0</v>
      </c>
    </row>
    <row r="227" spans="1:13" hidden="1" x14ac:dyDescent="0.25">
      <c r="A227" s="369"/>
      <c r="B227" s="369"/>
      <c r="C227" s="366"/>
      <c r="D227" s="366"/>
      <c r="E227" s="366"/>
      <c r="F227" s="367"/>
      <c r="G227" s="367"/>
      <c r="H227" s="367"/>
      <c r="I227" s="367"/>
      <c r="J227" s="367"/>
      <c r="K227" s="368">
        <f t="shared" si="9"/>
        <v>0</v>
      </c>
      <c r="L227" s="369">
        <f t="shared" si="11"/>
        <v>0</v>
      </c>
      <c r="M227" s="367">
        <f t="shared" si="10"/>
        <v>0</v>
      </c>
    </row>
    <row r="228" spans="1:13" hidden="1" x14ac:dyDescent="0.25">
      <c r="A228" s="369"/>
      <c r="B228" s="369"/>
      <c r="C228" s="366"/>
      <c r="D228" s="366"/>
      <c r="E228" s="366"/>
      <c r="F228" s="367"/>
      <c r="G228" s="367"/>
      <c r="H228" s="367"/>
      <c r="I228" s="367"/>
      <c r="J228" s="367"/>
      <c r="K228" s="368">
        <f t="shared" si="9"/>
        <v>0</v>
      </c>
      <c r="L228" s="369">
        <f t="shared" si="11"/>
        <v>0</v>
      </c>
      <c r="M228" s="367">
        <f t="shared" si="10"/>
        <v>0</v>
      </c>
    </row>
    <row r="229" spans="1:13" hidden="1" x14ac:dyDescent="0.25">
      <c r="A229" s="369"/>
      <c r="B229" s="369"/>
      <c r="C229" s="366"/>
      <c r="D229" s="366"/>
      <c r="E229" s="366"/>
      <c r="F229" s="367"/>
      <c r="G229" s="367"/>
      <c r="H229" s="367"/>
      <c r="I229" s="367"/>
      <c r="J229" s="367"/>
      <c r="K229" s="368">
        <f t="shared" si="9"/>
        <v>0</v>
      </c>
      <c r="L229" s="369">
        <f t="shared" si="11"/>
        <v>0</v>
      </c>
      <c r="M229" s="367">
        <f t="shared" si="10"/>
        <v>0</v>
      </c>
    </row>
    <row r="230" spans="1:13" hidden="1" x14ac:dyDescent="0.25">
      <c r="A230" s="369"/>
      <c r="B230" s="369"/>
      <c r="C230" s="366"/>
      <c r="D230" s="366"/>
      <c r="E230" s="366"/>
      <c r="F230" s="367"/>
      <c r="G230" s="367"/>
      <c r="H230" s="367"/>
      <c r="I230" s="367"/>
      <c r="J230" s="367"/>
      <c r="K230" s="368">
        <f t="shared" si="9"/>
        <v>0</v>
      </c>
      <c r="L230" s="369">
        <f t="shared" si="11"/>
        <v>0</v>
      </c>
      <c r="M230" s="367">
        <f t="shared" si="10"/>
        <v>0</v>
      </c>
    </row>
    <row r="231" spans="1:13" hidden="1" x14ac:dyDescent="0.25">
      <c r="A231" s="369"/>
      <c r="B231" s="369"/>
      <c r="C231" s="366"/>
      <c r="D231" s="366"/>
      <c r="E231" s="366"/>
      <c r="F231" s="367"/>
      <c r="G231" s="367"/>
      <c r="H231" s="367"/>
      <c r="I231" s="367"/>
      <c r="J231" s="367"/>
      <c r="K231" s="368">
        <f t="shared" si="9"/>
        <v>0</v>
      </c>
      <c r="L231" s="369">
        <f t="shared" si="11"/>
        <v>0</v>
      </c>
      <c r="M231" s="367">
        <f t="shared" si="10"/>
        <v>0</v>
      </c>
    </row>
    <row r="232" spans="1:13" hidden="1" x14ac:dyDescent="0.25">
      <c r="A232" s="369"/>
      <c r="B232" s="369"/>
      <c r="C232" s="366"/>
      <c r="D232" s="366"/>
      <c r="E232" s="366"/>
      <c r="F232" s="367"/>
      <c r="G232" s="367"/>
      <c r="H232" s="367"/>
      <c r="I232" s="367"/>
      <c r="J232" s="367"/>
      <c r="K232" s="368">
        <f t="shared" si="9"/>
        <v>0</v>
      </c>
      <c r="L232" s="369">
        <f t="shared" si="11"/>
        <v>0</v>
      </c>
      <c r="M232" s="367">
        <f t="shared" si="10"/>
        <v>0</v>
      </c>
    </row>
    <row r="233" spans="1:13" hidden="1" x14ac:dyDescent="0.25">
      <c r="A233" s="369"/>
      <c r="B233" s="369"/>
      <c r="C233" s="366"/>
      <c r="D233" s="366"/>
      <c r="E233" s="366"/>
      <c r="F233" s="367"/>
      <c r="G233" s="367"/>
      <c r="H233" s="367"/>
      <c r="I233" s="367"/>
      <c r="J233" s="367"/>
      <c r="K233" s="368">
        <f t="shared" si="9"/>
        <v>0</v>
      </c>
      <c r="L233" s="369">
        <f t="shared" si="11"/>
        <v>0</v>
      </c>
      <c r="M233" s="367">
        <f t="shared" si="10"/>
        <v>0</v>
      </c>
    </row>
    <row r="234" spans="1:13" hidden="1" x14ac:dyDescent="0.25">
      <c r="A234" s="369"/>
      <c r="B234" s="369"/>
      <c r="C234" s="366"/>
      <c r="D234" s="366"/>
      <c r="E234" s="366"/>
      <c r="F234" s="367"/>
      <c r="G234" s="367"/>
      <c r="H234" s="367"/>
      <c r="I234" s="367"/>
      <c r="J234" s="367"/>
      <c r="K234" s="368">
        <f t="shared" si="9"/>
        <v>0</v>
      </c>
      <c r="L234" s="369">
        <f t="shared" si="11"/>
        <v>0</v>
      </c>
      <c r="M234" s="367">
        <f t="shared" si="10"/>
        <v>0</v>
      </c>
    </row>
    <row r="235" spans="1:13" hidden="1" x14ac:dyDescent="0.25">
      <c r="A235" s="369"/>
      <c r="B235" s="369"/>
      <c r="C235" s="366"/>
      <c r="D235" s="366"/>
      <c r="E235" s="366"/>
      <c r="F235" s="367"/>
      <c r="G235" s="367"/>
      <c r="H235" s="367"/>
      <c r="I235" s="367"/>
      <c r="J235" s="367"/>
      <c r="K235" s="368">
        <f t="shared" si="9"/>
        <v>0</v>
      </c>
      <c r="L235" s="369">
        <f t="shared" si="11"/>
        <v>0</v>
      </c>
      <c r="M235" s="367">
        <f t="shared" si="10"/>
        <v>0</v>
      </c>
    </row>
    <row r="236" spans="1:13" hidden="1" x14ac:dyDescent="0.25">
      <c r="A236" s="369"/>
      <c r="B236" s="369"/>
      <c r="C236" s="366"/>
      <c r="D236" s="366"/>
      <c r="E236" s="366"/>
      <c r="F236" s="367"/>
      <c r="G236" s="367"/>
      <c r="H236" s="367"/>
      <c r="I236" s="367"/>
      <c r="J236" s="367"/>
      <c r="K236" s="368">
        <f t="shared" si="9"/>
        <v>0</v>
      </c>
      <c r="L236" s="369">
        <f t="shared" si="11"/>
        <v>0</v>
      </c>
      <c r="M236" s="367">
        <f t="shared" si="10"/>
        <v>0</v>
      </c>
    </row>
    <row r="237" spans="1:13" hidden="1" x14ac:dyDescent="0.25">
      <c r="A237" s="369"/>
      <c r="B237" s="369"/>
      <c r="C237" s="366"/>
      <c r="D237" s="366"/>
      <c r="E237" s="366"/>
      <c r="F237" s="367"/>
      <c r="G237" s="367"/>
      <c r="H237" s="367"/>
      <c r="I237" s="367"/>
      <c r="J237" s="367"/>
      <c r="K237" s="368">
        <f t="shared" si="9"/>
        <v>0</v>
      </c>
      <c r="L237" s="369">
        <f t="shared" si="11"/>
        <v>0</v>
      </c>
      <c r="M237" s="367">
        <f t="shared" si="10"/>
        <v>0</v>
      </c>
    </row>
    <row r="238" spans="1:13" hidden="1" x14ac:dyDescent="0.25">
      <c r="A238" s="369"/>
      <c r="B238" s="369"/>
      <c r="C238" s="366"/>
      <c r="D238" s="366"/>
      <c r="E238" s="366"/>
      <c r="F238" s="367"/>
      <c r="G238" s="367"/>
      <c r="H238" s="367"/>
      <c r="I238" s="367"/>
      <c r="J238" s="367"/>
      <c r="K238" s="368">
        <f t="shared" si="9"/>
        <v>0</v>
      </c>
      <c r="L238" s="369">
        <f t="shared" si="11"/>
        <v>0</v>
      </c>
      <c r="M238" s="367">
        <f t="shared" si="10"/>
        <v>0</v>
      </c>
    </row>
    <row r="239" spans="1:13" hidden="1" x14ac:dyDescent="0.25">
      <c r="A239" s="369"/>
      <c r="B239" s="369"/>
      <c r="C239" s="366"/>
      <c r="D239" s="366"/>
      <c r="E239" s="366"/>
      <c r="F239" s="367"/>
      <c r="G239" s="367"/>
      <c r="H239" s="367"/>
      <c r="I239" s="367"/>
      <c r="J239" s="367"/>
      <c r="K239" s="368">
        <f t="shared" si="9"/>
        <v>0</v>
      </c>
      <c r="L239" s="369">
        <f t="shared" si="11"/>
        <v>0</v>
      </c>
      <c r="M239" s="367">
        <f t="shared" si="10"/>
        <v>0</v>
      </c>
    </row>
    <row r="240" spans="1:13" hidden="1" x14ac:dyDescent="0.25">
      <c r="A240" s="369"/>
      <c r="B240" s="369"/>
      <c r="C240" s="366"/>
      <c r="D240" s="366"/>
      <c r="E240" s="366"/>
      <c r="F240" s="367"/>
      <c r="G240" s="367"/>
      <c r="H240" s="367"/>
      <c r="I240" s="367"/>
      <c r="J240" s="367"/>
      <c r="K240" s="368">
        <f t="shared" si="9"/>
        <v>0</v>
      </c>
      <c r="L240" s="369">
        <f t="shared" si="11"/>
        <v>0</v>
      </c>
      <c r="M240" s="367">
        <f t="shared" si="10"/>
        <v>0</v>
      </c>
    </row>
    <row r="241" spans="1:13" hidden="1" x14ac:dyDescent="0.25">
      <c r="A241" s="369"/>
      <c r="B241" s="369"/>
      <c r="C241" s="366"/>
      <c r="D241" s="366"/>
      <c r="E241" s="366"/>
      <c r="F241" s="367"/>
      <c r="G241" s="367"/>
      <c r="H241" s="367"/>
      <c r="I241" s="367"/>
      <c r="J241" s="367"/>
      <c r="K241" s="368">
        <f t="shared" si="9"/>
        <v>0</v>
      </c>
      <c r="L241" s="369">
        <f t="shared" si="11"/>
        <v>0</v>
      </c>
      <c r="M241" s="367">
        <f t="shared" si="10"/>
        <v>0</v>
      </c>
    </row>
    <row r="242" spans="1:13" hidden="1" x14ac:dyDescent="0.25">
      <c r="A242" s="369"/>
      <c r="B242" s="369"/>
      <c r="C242" s="366"/>
      <c r="D242" s="366"/>
      <c r="E242" s="366"/>
      <c r="F242" s="367"/>
      <c r="G242" s="367"/>
      <c r="H242" s="367"/>
      <c r="I242" s="367"/>
      <c r="J242" s="367"/>
      <c r="K242" s="368">
        <f t="shared" si="9"/>
        <v>0</v>
      </c>
      <c r="L242" s="369">
        <f t="shared" si="11"/>
        <v>0</v>
      </c>
      <c r="M242" s="367">
        <f t="shared" si="10"/>
        <v>0</v>
      </c>
    </row>
    <row r="243" spans="1:13" hidden="1" x14ac:dyDescent="0.25">
      <c r="A243" s="369"/>
      <c r="B243" s="369"/>
      <c r="C243" s="366"/>
      <c r="D243" s="366"/>
      <c r="E243" s="366"/>
      <c r="F243" s="367"/>
      <c r="G243" s="367"/>
      <c r="H243" s="367"/>
      <c r="I243" s="367"/>
      <c r="J243" s="367"/>
      <c r="K243" s="368">
        <f t="shared" si="9"/>
        <v>0</v>
      </c>
      <c r="L243" s="369">
        <f t="shared" si="11"/>
        <v>0</v>
      </c>
      <c r="M243" s="367">
        <f t="shared" si="10"/>
        <v>0</v>
      </c>
    </row>
    <row r="244" spans="1:13" hidden="1" x14ac:dyDescent="0.25">
      <c r="A244" s="369"/>
      <c r="B244" s="369"/>
      <c r="C244" s="366"/>
      <c r="D244" s="366"/>
      <c r="E244" s="366"/>
      <c r="F244" s="367"/>
      <c r="G244" s="367"/>
      <c r="H244" s="367"/>
      <c r="I244" s="367"/>
      <c r="J244" s="367"/>
      <c r="K244" s="368">
        <f t="shared" si="9"/>
        <v>0</v>
      </c>
      <c r="L244" s="369">
        <f t="shared" si="11"/>
        <v>0</v>
      </c>
      <c r="M244" s="367">
        <f t="shared" si="10"/>
        <v>0</v>
      </c>
    </row>
    <row r="245" spans="1:13" hidden="1" x14ac:dyDescent="0.25">
      <c r="A245" s="369"/>
      <c r="B245" s="369"/>
      <c r="C245" s="366"/>
      <c r="D245" s="366"/>
      <c r="E245" s="366"/>
      <c r="F245" s="367"/>
      <c r="G245" s="367"/>
      <c r="H245" s="367"/>
      <c r="I245" s="367"/>
      <c r="J245" s="367"/>
      <c r="K245" s="368">
        <f t="shared" si="9"/>
        <v>0</v>
      </c>
      <c r="L245" s="369">
        <f t="shared" si="11"/>
        <v>0</v>
      </c>
      <c r="M245" s="367">
        <f t="shared" si="10"/>
        <v>0</v>
      </c>
    </row>
    <row r="246" spans="1:13" hidden="1" x14ac:dyDescent="0.25">
      <c r="A246" s="369"/>
      <c r="B246" s="369"/>
      <c r="C246" s="366"/>
      <c r="D246" s="366"/>
      <c r="E246" s="366"/>
      <c r="F246" s="367"/>
      <c r="G246" s="367"/>
      <c r="H246" s="367"/>
      <c r="I246" s="367"/>
      <c r="J246" s="367"/>
      <c r="K246" s="368">
        <f t="shared" si="9"/>
        <v>0</v>
      </c>
      <c r="L246" s="369">
        <f t="shared" si="11"/>
        <v>0</v>
      </c>
      <c r="M246" s="367">
        <f t="shared" si="10"/>
        <v>0</v>
      </c>
    </row>
    <row r="247" spans="1:13" hidden="1" x14ac:dyDescent="0.25">
      <c r="A247" s="369"/>
      <c r="B247" s="369"/>
      <c r="C247" s="366"/>
      <c r="D247" s="366"/>
      <c r="E247" s="366"/>
      <c r="F247" s="367"/>
      <c r="G247" s="367"/>
      <c r="H247" s="367"/>
      <c r="I247" s="367"/>
      <c r="J247" s="367"/>
      <c r="K247" s="368">
        <f t="shared" si="9"/>
        <v>0</v>
      </c>
      <c r="L247" s="369">
        <f t="shared" si="11"/>
        <v>0</v>
      </c>
      <c r="M247" s="367">
        <f t="shared" si="10"/>
        <v>0</v>
      </c>
    </row>
    <row r="248" spans="1:13" hidden="1" x14ac:dyDescent="0.25">
      <c r="A248" s="369"/>
      <c r="B248" s="369"/>
      <c r="C248" s="366"/>
      <c r="D248" s="366"/>
      <c r="E248" s="366"/>
      <c r="F248" s="367"/>
      <c r="G248" s="367"/>
      <c r="H248" s="367"/>
      <c r="I248" s="367"/>
      <c r="J248" s="367"/>
      <c r="K248" s="368">
        <f t="shared" si="9"/>
        <v>0</v>
      </c>
      <c r="L248" s="369">
        <f t="shared" si="11"/>
        <v>0</v>
      </c>
      <c r="M248" s="367">
        <f t="shared" si="10"/>
        <v>0</v>
      </c>
    </row>
    <row r="249" spans="1:13" hidden="1" x14ac:dyDescent="0.25">
      <c r="A249" s="369"/>
      <c r="B249" s="369"/>
      <c r="C249" s="366"/>
      <c r="D249" s="366"/>
      <c r="E249" s="366"/>
      <c r="F249" s="367"/>
      <c r="G249" s="367"/>
      <c r="H249" s="367"/>
      <c r="I249" s="367"/>
      <c r="J249" s="367"/>
      <c r="K249" s="368">
        <f t="shared" si="9"/>
        <v>0</v>
      </c>
      <c r="L249" s="369">
        <f t="shared" si="11"/>
        <v>0</v>
      </c>
      <c r="M249" s="367">
        <f t="shared" si="10"/>
        <v>0</v>
      </c>
    </row>
    <row r="250" spans="1:13" hidden="1" x14ac:dyDescent="0.25">
      <c r="A250" s="369"/>
      <c r="B250" s="369"/>
      <c r="C250" s="366"/>
      <c r="D250" s="366"/>
      <c r="E250" s="366"/>
      <c r="F250" s="367"/>
      <c r="G250" s="367"/>
      <c r="H250" s="367"/>
      <c r="I250" s="367"/>
      <c r="J250" s="367"/>
      <c r="K250" s="368">
        <f t="shared" si="9"/>
        <v>0</v>
      </c>
      <c r="L250" s="369">
        <f t="shared" si="11"/>
        <v>0</v>
      </c>
      <c r="M250" s="367">
        <f t="shared" si="10"/>
        <v>0</v>
      </c>
    </row>
    <row r="251" spans="1:13" hidden="1" x14ac:dyDescent="0.25">
      <c r="A251" s="369"/>
      <c r="B251" s="369"/>
      <c r="C251" s="366"/>
      <c r="D251" s="366"/>
      <c r="E251" s="366"/>
      <c r="F251" s="367"/>
      <c r="G251" s="367"/>
      <c r="H251" s="367"/>
      <c r="I251" s="367"/>
      <c r="J251" s="367"/>
      <c r="K251" s="368">
        <f t="shared" si="9"/>
        <v>0</v>
      </c>
      <c r="L251" s="369">
        <f t="shared" si="11"/>
        <v>0</v>
      </c>
      <c r="M251" s="367">
        <f t="shared" si="10"/>
        <v>0</v>
      </c>
    </row>
    <row r="252" spans="1:13" hidden="1" x14ac:dyDescent="0.25">
      <c r="A252" s="369"/>
      <c r="B252" s="369"/>
      <c r="C252" s="366"/>
      <c r="D252" s="366"/>
      <c r="E252" s="366"/>
      <c r="F252" s="367"/>
      <c r="G252" s="367"/>
      <c r="H252" s="367"/>
      <c r="I252" s="367"/>
      <c r="J252" s="367"/>
      <c r="K252" s="368">
        <f t="shared" si="9"/>
        <v>0</v>
      </c>
      <c r="L252" s="369">
        <f t="shared" si="11"/>
        <v>0</v>
      </c>
      <c r="M252" s="367">
        <f t="shared" si="10"/>
        <v>0</v>
      </c>
    </row>
    <row r="253" spans="1:13" hidden="1" x14ac:dyDescent="0.25">
      <c r="A253" s="369"/>
      <c r="B253" s="369"/>
      <c r="C253" s="366"/>
      <c r="D253" s="366"/>
      <c r="E253" s="366"/>
      <c r="F253" s="367"/>
      <c r="G253" s="367"/>
      <c r="H253" s="367"/>
      <c r="I253" s="367"/>
      <c r="J253" s="367"/>
      <c r="K253" s="368">
        <f t="shared" si="9"/>
        <v>0</v>
      </c>
      <c r="L253" s="369">
        <f t="shared" si="11"/>
        <v>0</v>
      </c>
      <c r="M253" s="367">
        <f t="shared" si="10"/>
        <v>0</v>
      </c>
    </row>
    <row r="254" spans="1:13" hidden="1" x14ac:dyDescent="0.25">
      <c r="A254" s="369"/>
      <c r="B254" s="369"/>
      <c r="C254" s="366"/>
      <c r="D254" s="366"/>
      <c r="E254" s="366"/>
      <c r="F254" s="367"/>
      <c r="G254" s="367"/>
      <c r="H254" s="367"/>
      <c r="I254" s="367"/>
      <c r="J254" s="367"/>
      <c r="K254" s="368">
        <f t="shared" si="9"/>
        <v>0</v>
      </c>
      <c r="L254" s="369">
        <f t="shared" si="11"/>
        <v>0</v>
      </c>
      <c r="M254" s="367">
        <f t="shared" si="10"/>
        <v>0</v>
      </c>
    </row>
    <row r="255" spans="1:13" hidden="1" x14ac:dyDescent="0.25">
      <c r="A255" s="369"/>
      <c r="B255" s="369"/>
      <c r="C255" s="366"/>
      <c r="D255" s="366"/>
      <c r="E255" s="366"/>
      <c r="F255" s="367"/>
      <c r="G255" s="367"/>
      <c r="H255" s="367"/>
      <c r="I255" s="367"/>
      <c r="J255" s="367"/>
      <c r="K255" s="368">
        <f t="shared" si="9"/>
        <v>0</v>
      </c>
      <c r="L255" s="369">
        <f t="shared" si="11"/>
        <v>0</v>
      </c>
      <c r="M255" s="367">
        <f t="shared" si="10"/>
        <v>0</v>
      </c>
    </row>
    <row r="256" spans="1:13" hidden="1" x14ac:dyDescent="0.25">
      <c r="A256" s="369"/>
      <c r="B256" s="369"/>
      <c r="C256" s="366"/>
      <c r="D256" s="366"/>
      <c r="E256" s="366"/>
      <c r="F256" s="367"/>
      <c r="G256" s="367"/>
      <c r="H256" s="367"/>
      <c r="I256" s="367"/>
      <c r="J256" s="367"/>
      <c r="K256" s="368">
        <f t="shared" si="9"/>
        <v>0</v>
      </c>
      <c r="L256" s="369">
        <f t="shared" si="11"/>
        <v>0</v>
      </c>
      <c r="M256" s="367">
        <f t="shared" si="10"/>
        <v>0</v>
      </c>
    </row>
    <row r="257" spans="1:13" hidden="1" x14ac:dyDescent="0.25">
      <c r="A257" s="369"/>
      <c r="B257" s="369"/>
      <c r="C257" s="366"/>
      <c r="D257" s="366"/>
      <c r="E257" s="366"/>
      <c r="F257" s="367"/>
      <c r="G257" s="367"/>
      <c r="H257" s="367"/>
      <c r="I257" s="367"/>
      <c r="J257" s="367"/>
      <c r="K257" s="368">
        <f t="shared" si="9"/>
        <v>0</v>
      </c>
      <c r="L257" s="369">
        <f t="shared" si="11"/>
        <v>0</v>
      </c>
      <c r="M257" s="367">
        <f t="shared" si="10"/>
        <v>0</v>
      </c>
    </row>
    <row r="258" spans="1:13" hidden="1" x14ac:dyDescent="0.25">
      <c r="A258" s="369"/>
      <c r="B258" s="369"/>
      <c r="C258" s="366"/>
      <c r="D258" s="366"/>
      <c r="E258" s="366"/>
      <c r="F258" s="367"/>
      <c r="G258" s="367"/>
      <c r="H258" s="367"/>
      <c r="I258" s="367"/>
      <c r="J258" s="367"/>
      <c r="K258" s="368">
        <f t="shared" si="9"/>
        <v>0</v>
      </c>
      <c r="L258" s="369">
        <f t="shared" si="11"/>
        <v>0</v>
      </c>
      <c r="M258" s="367">
        <f t="shared" si="10"/>
        <v>0</v>
      </c>
    </row>
    <row r="259" spans="1:13" hidden="1" x14ac:dyDescent="0.25">
      <c r="A259" s="369"/>
      <c r="B259" s="369"/>
      <c r="C259" s="366"/>
      <c r="D259" s="366"/>
      <c r="E259" s="366"/>
      <c r="F259" s="367"/>
      <c r="G259" s="367"/>
      <c r="H259" s="367"/>
      <c r="I259" s="367"/>
      <c r="J259" s="367"/>
      <c r="K259" s="368">
        <f t="shared" si="9"/>
        <v>0</v>
      </c>
      <c r="L259" s="369">
        <f t="shared" si="11"/>
        <v>0</v>
      </c>
      <c r="M259" s="367">
        <f t="shared" si="10"/>
        <v>0</v>
      </c>
    </row>
    <row r="260" spans="1:13" hidden="1" x14ac:dyDescent="0.25">
      <c r="A260" s="369"/>
      <c r="B260" s="369"/>
      <c r="C260" s="366"/>
      <c r="D260" s="366"/>
      <c r="E260" s="366"/>
      <c r="F260" s="367"/>
      <c r="G260" s="367"/>
      <c r="H260" s="367"/>
      <c r="I260" s="367"/>
      <c r="J260" s="367"/>
      <c r="K260" s="368">
        <f t="shared" si="9"/>
        <v>0</v>
      </c>
      <c r="L260" s="369">
        <f t="shared" si="11"/>
        <v>0</v>
      </c>
      <c r="M260" s="367">
        <f t="shared" si="10"/>
        <v>0</v>
      </c>
    </row>
    <row r="261" spans="1:13" hidden="1" x14ac:dyDescent="0.25">
      <c r="A261" s="369"/>
      <c r="B261" s="369"/>
      <c r="C261" s="366"/>
      <c r="D261" s="366"/>
      <c r="E261" s="366"/>
      <c r="F261" s="367"/>
      <c r="G261" s="367"/>
      <c r="H261" s="367"/>
      <c r="I261" s="367"/>
      <c r="J261" s="367"/>
      <c r="K261" s="368">
        <f t="shared" ref="K261:K324" si="12">SUM(F261:J261)</f>
        <v>0</v>
      </c>
      <c r="L261" s="369">
        <f t="shared" si="11"/>
        <v>0</v>
      </c>
      <c r="M261" s="367">
        <f t="shared" ref="M261:M324" si="13">SUM(K261*L261)</f>
        <v>0</v>
      </c>
    </row>
    <row r="262" spans="1:13" hidden="1" x14ac:dyDescent="0.25">
      <c r="A262" s="369"/>
      <c r="B262" s="369"/>
      <c r="C262" s="366"/>
      <c r="D262" s="366"/>
      <c r="E262" s="366"/>
      <c r="F262" s="367"/>
      <c r="G262" s="367"/>
      <c r="H262" s="367"/>
      <c r="I262" s="367"/>
      <c r="J262" s="367"/>
      <c r="K262" s="368">
        <f t="shared" si="12"/>
        <v>0</v>
      </c>
      <c r="L262" s="369">
        <f t="shared" ref="L262:L325" si="14">IF(D262="X",0,IF(E262="",0,IF(E262="X",0,VLOOKUP(E262,$F$539:$G$553,2))))</f>
        <v>0</v>
      </c>
      <c r="M262" s="367">
        <f t="shared" si="13"/>
        <v>0</v>
      </c>
    </row>
    <row r="263" spans="1:13" hidden="1" x14ac:dyDescent="0.25">
      <c r="A263" s="369"/>
      <c r="B263" s="369"/>
      <c r="C263" s="366"/>
      <c r="D263" s="366"/>
      <c r="E263" s="366"/>
      <c r="F263" s="367"/>
      <c r="G263" s="367"/>
      <c r="H263" s="367"/>
      <c r="I263" s="367"/>
      <c r="J263" s="367"/>
      <c r="K263" s="368">
        <f t="shared" si="12"/>
        <v>0</v>
      </c>
      <c r="L263" s="369">
        <f t="shared" si="14"/>
        <v>0</v>
      </c>
      <c r="M263" s="367">
        <f t="shared" si="13"/>
        <v>0</v>
      </c>
    </row>
    <row r="264" spans="1:13" hidden="1" x14ac:dyDescent="0.25">
      <c r="A264" s="369"/>
      <c r="B264" s="369"/>
      <c r="C264" s="366"/>
      <c r="D264" s="366"/>
      <c r="E264" s="366"/>
      <c r="F264" s="367"/>
      <c r="G264" s="367"/>
      <c r="H264" s="367"/>
      <c r="I264" s="367"/>
      <c r="J264" s="367"/>
      <c r="K264" s="368">
        <f t="shared" si="12"/>
        <v>0</v>
      </c>
      <c r="L264" s="369">
        <f t="shared" si="14"/>
        <v>0</v>
      </c>
      <c r="M264" s="367">
        <f t="shared" si="13"/>
        <v>0</v>
      </c>
    </row>
    <row r="265" spans="1:13" hidden="1" x14ac:dyDescent="0.25">
      <c r="A265" s="369"/>
      <c r="B265" s="369"/>
      <c r="C265" s="366"/>
      <c r="D265" s="366"/>
      <c r="E265" s="366"/>
      <c r="F265" s="367"/>
      <c r="G265" s="367"/>
      <c r="H265" s="367"/>
      <c r="I265" s="367"/>
      <c r="J265" s="367"/>
      <c r="K265" s="368">
        <f t="shared" si="12"/>
        <v>0</v>
      </c>
      <c r="L265" s="369">
        <f t="shared" si="14"/>
        <v>0</v>
      </c>
      <c r="M265" s="367">
        <f t="shared" si="13"/>
        <v>0</v>
      </c>
    </row>
    <row r="266" spans="1:13" hidden="1" x14ac:dyDescent="0.25">
      <c r="A266" s="369"/>
      <c r="B266" s="369"/>
      <c r="C266" s="366"/>
      <c r="D266" s="366"/>
      <c r="E266" s="366"/>
      <c r="F266" s="367"/>
      <c r="G266" s="367"/>
      <c r="H266" s="367"/>
      <c r="I266" s="367"/>
      <c r="J266" s="367"/>
      <c r="K266" s="368">
        <f t="shared" si="12"/>
        <v>0</v>
      </c>
      <c r="L266" s="369">
        <f t="shared" si="14"/>
        <v>0</v>
      </c>
      <c r="M266" s="367">
        <f t="shared" si="13"/>
        <v>0</v>
      </c>
    </row>
    <row r="267" spans="1:13" hidden="1" x14ac:dyDescent="0.25">
      <c r="A267" s="369"/>
      <c r="B267" s="369"/>
      <c r="C267" s="366"/>
      <c r="D267" s="366"/>
      <c r="E267" s="366"/>
      <c r="F267" s="367"/>
      <c r="G267" s="367"/>
      <c r="H267" s="367"/>
      <c r="I267" s="367"/>
      <c r="J267" s="367"/>
      <c r="K267" s="368">
        <f t="shared" si="12"/>
        <v>0</v>
      </c>
      <c r="L267" s="369">
        <f t="shared" si="14"/>
        <v>0</v>
      </c>
      <c r="M267" s="367">
        <f t="shared" si="13"/>
        <v>0</v>
      </c>
    </row>
    <row r="268" spans="1:13" hidden="1" x14ac:dyDescent="0.25">
      <c r="A268" s="369"/>
      <c r="B268" s="369"/>
      <c r="C268" s="366"/>
      <c r="D268" s="366"/>
      <c r="E268" s="366"/>
      <c r="F268" s="367"/>
      <c r="G268" s="367"/>
      <c r="H268" s="367"/>
      <c r="I268" s="367"/>
      <c r="J268" s="367"/>
      <c r="K268" s="368">
        <f t="shared" si="12"/>
        <v>0</v>
      </c>
      <c r="L268" s="369">
        <f t="shared" si="14"/>
        <v>0</v>
      </c>
      <c r="M268" s="367">
        <f t="shared" si="13"/>
        <v>0</v>
      </c>
    </row>
    <row r="269" spans="1:13" hidden="1" x14ac:dyDescent="0.25">
      <c r="A269" s="369"/>
      <c r="B269" s="369"/>
      <c r="C269" s="366"/>
      <c r="D269" s="366"/>
      <c r="E269" s="366"/>
      <c r="F269" s="367"/>
      <c r="G269" s="367"/>
      <c r="H269" s="367"/>
      <c r="I269" s="367"/>
      <c r="J269" s="367"/>
      <c r="K269" s="368">
        <f t="shared" si="12"/>
        <v>0</v>
      </c>
      <c r="L269" s="369">
        <f t="shared" si="14"/>
        <v>0</v>
      </c>
      <c r="M269" s="367">
        <f t="shared" si="13"/>
        <v>0</v>
      </c>
    </row>
    <row r="270" spans="1:13" hidden="1" x14ac:dyDescent="0.25">
      <c r="A270" s="369"/>
      <c r="B270" s="369"/>
      <c r="C270" s="366"/>
      <c r="D270" s="366"/>
      <c r="E270" s="366"/>
      <c r="F270" s="367"/>
      <c r="G270" s="367"/>
      <c r="H270" s="367"/>
      <c r="I270" s="367"/>
      <c r="J270" s="367"/>
      <c r="K270" s="368">
        <f t="shared" si="12"/>
        <v>0</v>
      </c>
      <c r="L270" s="369">
        <f t="shared" si="14"/>
        <v>0</v>
      </c>
      <c r="M270" s="367">
        <f t="shared" si="13"/>
        <v>0</v>
      </c>
    </row>
    <row r="271" spans="1:13" hidden="1" x14ac:dyDescent="0.25">
      <c r="A271" s="369"/>
      <c r="B271" s="369"/>
      <c r="C271" s="366"/>
      <c r="D271" s="366"/>
      <c r="E271" s="366"/>
      <c r="F271" s="367"/>
      <c r="G271" s="367"/>
      <c r="H271" s="367"/>
      <c r="I271" s="367"/>
      <c r="J271" s="367"/>
      <c r="K271" s="368">
        <f t="shared" si="12"/>
        <v>0</v>
      </c>
      <c r="L271" s="369">
        <f t="shared" si="14"/>
        <v>0</v>
      </c>
      <c r="M271" s="367">
        <f t="shared" si="13"/>
        <v>0</v>
      </c>
    </row>
    <row r="272" spans="1:13" hidden="1" x14ac:dyDescent="0.25">
      <c r="A272" s="369"/>
      <c r="B272" s="369"/>
      <c r="C272" s="366"/>
      <c r="D272" s="366"/>
      <c r="E272" s="366"/>
      <c r="F272" s="367"/>
      <c r="G272" s="367"/>
      <c r="H272" s="367"/>
      <c r="I272" s="367"/>
      <c r="J272" s="367"/>
      <c r="K272" s="368">
        <f t="shared" si="12"/>
        <v>0</v>
      </c>
      <c r="L272" s="369">
        <f t="shared" si="14"/>
        <v>0</v>
      </c>
      <c r="M272" s="367">
        <f t="shared" si="13"/>
        <v>0</v>
      </c>
    </row>
    <row r="273" spans="1:13" hidden="1" x14ac:dyDescent="0.25">
      <c r="A273" s="369"/>
      <c r="B273" s="369"/>
      <c r="C273" s="366"/>
      <c r="D273" s="366"/>
      <c r="E273" s="366"/>
      <c r="F273" s="367"/>
      <c r="G273" s="367"/>
      <c r="H273" s="367"/>
      <c r="I273" s="367"/>
      <c r="J273" s="367"/>
      <c r="K273" s="368">
        <f t="shared" si="12"/>
        <v>0</v>
      </c>
      <c r="L273" s="369">
        <f t="shared" si="14"/>
        <v>0</v>
      </c>
      <c r="M273" s="367">
        <f t="shared" si="13"/>
        <v>0</v>
      </c>
    </row>
    <row r="274" spans="1:13" hidden="1" x14ac:dyDescent="0.25">
      <c r="A274" s="369"/>
      <c r="B274" s="369"/>
      <c r="C274" s="366"/>
      <c r="D274" s="366"/>
      <c r="E274" s="366"/>
      <c r="F274" s="367"/>
      <c r="G274" s="367"/>
      <c r="H274" s="367"/>
      <c r="I274" s="367"/>
      <c r="J274" s="367"/>
      <c r="K274" s="368">
        <f t="shared" si="12"/>
        <v>0</v>
      </c>
      <c r="L274" s="369">
        <f t="shared" si="14"/>
        <v>0</v>
      </c>
      <c r="M274" s="367">
        <f t="shared" si="13"/>
        <v>0</v>
      </c>
    </row>
    <row r="275" spans="1:13" hidden="1" x14ac:dyDescent="0.25">
      <c r="A275" s="369"/>
      <c r="B275" s="369"/>
      <c r="C275" s="366"/>
      <c r="D275" s="366"/>
      <c r="E275" s="366"/>
      <c r="F275" s="367"/>
      <c r="G275" s="367"/>
      <c r="H275" s="367"/>
      <c r="I275" s="367"/>
      <c r="J275" s="367"/>
      <c r="K275" s="368">
        <f t="shared" si="12"/>
        <v>0</v>
      </c>
      <c r="L275" s="369">
        <f t="shared" si="14"/>
        <v>0</v>
      </c>
      <c r="M275" s="367">
        <f t="shared" si="13"/>
        <v>0</v>
      </c>
    </row>
    <row r="276" spans="1:13" hidden="1" x14ac:dyDescent="0.25">
      <c r="A276" s="369"/>
      <c r="B276" s="369"/>
      <c r="C276" s="366"/>
      <c r="D276" s="366"/>
      <c r="E276" s="366"/>
      <c r="F276" s="367"/>
      <c r="G276" s="367"/>
      <c r="H276" s="367"/>
      <c r="I276" s="367"/>
      <c r="J276" s="367"/>
      <c r="K276" s="368">
        <f t="shared" si="12"/>
        <v>0</v>
      </c>
      <c r="L276" s="369">
        <f t="shared" si="14"/>
        <v>0</v>
      </c>
      <c r="M276" s="367">
        <f t="shared" si="13"/>
        <v>0</v>
      </c>
    </row>
    <row r="277" spans="1:13" hidden="1" x14ac:dyDescent="0.25">
      <c r="A277" s="369"/>
      <c r="B277" s="369"/>
      <c r="C277" s="366"/>
      <c r="D277" s="366"/>
      <c r="E277" s="366"/>
      <c r="F277" s="367"/>
      <c r="G277" s="367"/>
      <c r="H277" s="367"/>
      <c r="I277" s="367"/>
      <c r="J277" s="367"/>
      <c r="K277" s="368">
        <f t="shared" si="12"/>
        <v>0</v>
      </c>
      <c r="L277" s="369">
        <f t="shared" si="14"/>
        <v>0</v>
      </c>
      <c r="M277" s="367">
        <f t="shared" si="13"/>
        <v>0</v>
      </c>
    </row>
    <row r="278" spans="1:13" hidden="1" x14ac:dyDescent="0.25">
      <c r="A278" s="369"/>
      <c r="B278" s="369"/>
      <c r="C278" s="366"/>
      <c r="D278" s="366"/>
      <c r="E278" s="366"/>
      <c r="F278" s="367"/>
      <c r="G278" s="367"/>
      <c r="H278" s="367"/>
      <c r="I278" s="367"/>
      <c r="J278" s="367"/>
      <c r="K278" s="368">
        <f t="shared" si="12"/>
        <v>0</v>
      </c>
      <c r="L278" s="369">
        <f t="shared" si="14"/>
        <v>0</v>
      </c>
      <c r="M278" s="367">
        <f t="shared" si="13"/>
        <v>0</v>
      </c>
    </row>
    <row r="279" spans="1:13" hidden="1" x14ac:dyDescent="0.25">
      <c r="A279" s="369"/>
      <c r="B279" s="369"/>
      <c r="C279" s="366"/>
      <c r="D279" s="366"/>
      <c r="E279" s="366"/>
      <c r="F279" s="367"/>
      <c r="G279" s="367"/>
      <c r="H279" s="367"/>
      <c r="I279" s="367"/>
      <c r="J279" s="367"/>
      <c r="K279" s="368">
        <f t="shared" si="12"/>
        <v>0</v>
      </c>
      <c r="L279" s="369">
        <f t="shared" si="14"/>
        <v>0</v>
      </c>
      <c r="M279" s="367">
        <f t="shared" si="13"/>
        <v>0</v>
      </c>
    </row>
    <row r="280" spans="1:13" hidden="1" x14ac:dyDescent="0.25">
      <c r="A280" s="369"/>
      <c r="B280" s="369"/>
      <c r="C280" s="366"/>
      <c r="D280" s="366"/>
      <c r="E280" s="366"/>
      <c r="F280" s="367"/>
      <c r="G280" s="367"/>
      <c r="H280" s="367"/>
      <c r="I280" s="367"/>
      <c r="J280" s="367"/>
      <c r="K280" s="368">
        <f t="shared" si="12"/>
        <v>0</v>
      </c>
      <c r="L280" s="369">
        <f t="shared" si="14"/>
        <v>0</v>
      </c>
      <c r="M280" s="367">
        <f t="shared" si="13"/>
        <v>0</v>
      </c>
    </row>
    <row r="281" spans="1:13" hidden="1" x14ac:dyDescent="0.25">
      <c r="A281" s="369"/>
      <c r="B281" s="369"/>
      <c r="C281" s="366"/>
      <c r="D281" s="366"/>
      <c r="E281" s="366"/>
      <c r="F281" s="367"/>
      <c r="G281" s="367"/>
      <c r="H281" s="367"/>
      <c r="I281" s="367"/>
      <c r="J281" s="367"/>
      <c r="K281" s="368">
        <f t="shared" si="12"/>
        <v>0</v>
      </c>
      <c r="L281" s="369">
        <f t="shared" si="14"/>
        <v>0</v>
      </c>
      <c r="M281" s="367">
        <f t="shared" si="13"/>
        <v>0</v>
      </c>
    </row>
    <row r="282" spans="1:13" hidden="1" x14ac:dyDescent="0.25">
      <c r="A282" s="369"/>
      <c r="B282" s="369"/>
      <c r="C282" s="366"/>
      <c r="D282" s="366"/>
      <c r="E282" s="366"/>
      <c r="F282" s="367"/>
      <c r="G282" s="367"/>
      <c r="H282" s="367"/>
      <c r="I282" s="367"/>
      <c r="J282" s="367"/>
      <c r="K282" s="368">
        <f t="shared" si="12"/>
        <v>0</v>
      </c>
      <c r="L282" s="369">
        <f t="shared" si="14"/>
        <v>0</v>
      </c>
      <c r="M282" s="367">
        <f t="shared" si="13"/>
        <v>0</v>
      </c>
    </row>
    <row r="283" spans="1:13" hidden="1" x14ac:dyDescent="0.25">
      <c r="A283" s="369"/>
      <c r="B283" s="369"/>
      <c r="C283" s="366"/>
      <c r="D283" s="366"/>
      <c r="E283" s="366"/>
      <c r="F283" s="367"/>
      <c r="G283" s="367"/>
      <c r="H283" s="367"/>
      <c r="I283" s="367"/>
      <c r="J283" s="367"/>
      <c r="K283" s="368">
        <f t="shared" si="12"/>
        <v>0</v>
      </c>
      <c r="L283" s="369">
        <f t="shared" si="14"/>
        <v>0</v>
      </c>
      <c r="M283" s="367">
        <f t="shared" si="13"/>
        <v>0</v>
      </c>
    </row>
    <row r="284" spans="1:13" hidden="1" x14ac:dyDescent="0.25">
      <c r="A284" s="369"/>
      <c r="B284" s="369"/>
      <c r="C284" s="366"/>
      <c r="D284" s="366"/>
      <c r="E284" s="366"/>
      <c r="F284" s="367"/>
      <c r="G284" s="367"/>
      <c r="H284" s="367"/>
      <c r="I284" s="367"/>
      <c r="J284" s="367"/>
      <c r="K284" s="368">
        <f t="shared" si="12"/>
        <v>0</v>
      </c>
      <c r="L284" s="369">
        <f t="shared" si="14"/>
        <v>0</v>
      </c>
      <c r="M284" s="367">
        <f t="shared" si="13"/>
        <v>0</v>
      </c>
    </row>
    <row r="285" spans="1:13" hidden="1" x14ac:dyDescent="0.25">
      <c r="A285" s="369"/>
      <c r="B285" s="369"/>
      <c r="C285" s="366"/>
      <c r="D285" s="366"/>
      <c r="E285" s="366"/>
      <c r="F285" s="367"/>
      <c r="G285" s="367"/>
      <c r="H285" s="367"/>
      <c r="I285" s="367"/>
      <c r="J285" s="367"/>
      <c r="K285" s="368">
        <f t="shared" si="12"/>
        <v>0</v>
      </c>
      <c r="L285" s="369">
        <f t="shared" si="14"/>
        <v>0</v>
      </c>
      <c r="M285" s="367">
        <f t="shared" si="13"/>
        <v>0</v>
      </c>
    </row>
    <row r="286" spans="1:13" hidden="1" x14ac:dyDescent="0.25">
      <c r="A286" s="369"/>
      <c r="B286" s="369"/>
      <c r="C286" s="366"/>
      <c r="D286" s="366"/>
      <c r="E286" s="366"/>
      <c r="F286" s="367"/>
      <c r="G286" s="367"/>
      <c r="H286" s="367"/>
      <c r="I286" s="367"/>
      <c r="J286" s="367"/>
      <c r="K286" s="368">
        <f t="shared" si="12"/>
        <v>0</v>
      </c>
      <c r="L286" s="369">
        <f t="shared" si="14"/>
        <v>0</v>
      </c>
      <c r="M286" s="367">
        <f t="shared" si="13"/>
        <v>0</v>
      </c>
    </row>
    <row r="287" spans="1:13" hidden="1" x14ac:dyDescent="0.25">
      <c r="A287" s="369"/>
      <c r="B287" s="369"/>
      <c r="C287" s="366"/>
      <c r="D287" s="366"/>
      <c r="E287" s="366"/>
      <c r="F287" s="367"/>
      <c r="G287" s="367"/>
      <c r="H287" s="367"/>
      <c r="I287" s="367"/>
      <c r="J287" s="367"/>
      <c r="K287" s="368">
        <f t="shared" si="12"/>
        <v>0</v>
      </c>
      <c r="L287" s="369">
        <f t="shared" si="14"/>
        <v>0</v>
      </c>
      <c r="M287" s="367">
        <f t="shared" si="13"/>
        <v>0</v>
      </c>
    </row>
    <row r="288" spans="1:13" hidden="1" x14ac:dyDescent="0.25">
      <c r="A288" s="369"/>
      <c r="B288" s="369"/>
      <c r="C288" s="366"/>
      <c r="D288" s="366"/>
      <c r="E288" s="366"/>
      <c r="F288" s="367"/>
      <c r="G288" s="367"/>
      <c r="H288" s="367"/>
      <c r="I288" s="367"/>
      <c r="J288" s="367"/>
      <c r="K288" s="368">
        <f t="shared" si="12"/>
        <v>0</v>
      </c>
      <c r="L288" s="369">
        <f t="shared" si="14"/>
        <v>0</v>
      </c>
      <c r="M288" s="367">
        <f t="shared" si="13"/>
        <v>0</v>
      </c>
    </row>
    <row r="289" spans="1:13" hidden="1" x14ac:dyDescent="0.25">
      <c r="A289" s="369"/>
      <c r="B289" s="369"/>
      <c r="C289" s="366"/>
      <c r="D289" s="366"/>
      <c r="E289" s="366"/>
      <c r="F289" s="367"/>
      <c r="G289" s="367"/>
      <c r="H289" s="367"/>
      <c r="I289" s="367"/>
      <c r="J289" s="367"/>
      <c r="K289" s="368">
        <f t="shared" si="12"/>
        <v>0</v>
      </c>
      <c r="L289" s="369">
        <f t="shared" si="14"/>
        <v>0</v>
      </c>
      <c r="M289" s="367">
        <f t="shared" si="13"/>
        <v>0</v>
      </c>
    </row>
    <row r="290" spans="1:13" hidden="1" x14ac:dyDescent="0.25">
      <c r="A290" s="369"/>
      <c r="B290" s="369"/>
      <c r="C290" s="366"/>
      <c r="D290" s="366"/>
      <c r="E290" s="366"/>
      <c r="F290" s="367"/>
      <c r="G290" s="367"/>
      <c r="H290" s="367"/>
      <c r="I290" s="367"/>
      <c r="J290" s="367"/>
      <c r="K290" s="368">
        <f t="shared" si="12"/>
        <v>0</v>
      </c>
      <c r="L290" s="369">
        <f t="shared" si="14"/>
        <v>0</v>
      </c>
      <c r="M290" s="367">
        <f t="shared" si="13"/>
        <v>0</v>
      </c>
    </row>
    <row r="291" spans="1:13" hidden="1" x14ac:dyDescent="0.25">
      <c r="A291" s="369"/>
      <c r="B291" s="369"/>
      <c r="C291" s="366"/>
      <c r="D291" s="366"/>
      <c r="E291" s="366"/>
      <c r="F291" s="367"/>
      <c r="G291" s="367"/>
      <c r="H291" s="367"/>
      <c r="I291" s="367"/>
      <c r="J291" s="367"/>
      <c r="K291" s="368">
        <f t="shared" si="12"/>
        <v>0</v>
      </c>
      <c r="L291" s="369">
        <f t="shared" si="14"/>
        <v>0</v>
      </c>
      <c r="M291" s="367">
        <f t="shared" si="13"/>
        <v>0</v>
      </c>
    </row>
    <row r="292" spans="1:13" hidden="1" x14ac:dyDescent="0.25">
      <c r="A292" s="369"/>
      <c r="B292" s="369"/>
      <c r="C292" s="366"/>
      <c r="D292" s="366"/>
      <c r="E292" s="366"/>
      <c r="F292" s="367"/>
      <c r="G292" s="367"/>
      <c r="H292" s="367"/>
      <c r="I292" s="367"/>
      <c r="J292" s="367"/>
      <c r="K292" s="368">
        <f t="shared" si="12"/>
        <v>0</v>
      </c>
      <c r="L292" s="369">
        <f t="shared" si="14"/>
        <v>0</v>
      </c>
      <c r="M292" s="367">
        <f t="shared" si="13"/>
        <v>0</v>
      </c>
    </row>
    <row r="293" spans="1:13" hidden="1" x14ac:dyDescent="0.25">
      <c r="A293" s="369"/>
      <c r="B293" s="369"/>
      <c r="C293" s="366"/>
      <c r="D293" s="366"/>
      <c r="E293" s="366"/>
      <c r="F293" s="367"/>
      <c r="G293" s="367"/>
      <c r="H293" s="367"/>
      <c r="I293" s="367"/>
      <c r="J293" s="367"/>
      <c r="K293" s="368">
        <f t="shared" si="12"/>
        <v>0</v>
      </c>
      <c r="L293" s="369">
        <f t="shared" si="14"/>
        <v>0</v>
      </c>
      <c r="M293" s="367">
        <f t="shared" si="13"/>
        <v>0</v>
      </c>
    </row>
    <row r="294" spans="1:13" hidden="1" x14ac:dyDescent="0.25">
      <c r="A294" s="369"/>
      <c r="B294" s="369"/>
      <c r="C294" s="366"/>
      <c r="D294" s="366"/>
      <c r="E294" s="366"/>
      <c r="F294" s="367"/>
      <c r="G294" s="367"/>
      <c r="H294" s="367"/>
      <c r="I294" s="367"/>
      <c r="J294" s="367"/>
      <c r="K294" s="368">
        <f t="shared" si="12"/>
        <v>0</v>
      </c>
      <c r="L294" s="369">
        <f t="shared" si="14"/>
        <v>0</v>
      </c>
      <c r="M294" s="367">
        <f t="shared" si="13"/>
        <v>0</v>
      </c>
    </row>
    <row r="295" spans="1:13" hidden="1" x14ac:dyDescent="0.25">
      <c r="A295" s="369"/>
      <c r="B295" s="369"/>
      <c r="C295" s="366"/>
      <c r="D295" s="366"/>
      <c r="E295" s="366"/>
      <c r="F295" s="367"/>
      <c r="G295" s="367"/>
      <c r="H295" s="367"/>
      <c r="I295" s="367"/>
      <c r="J295" s="367"/>
      <c r="K295" s="368">
        <f t="shared" si="12"/>
        <v>0</v>
      </c>
      <c r="L295" s="369">
        <f t="shared" si="14"/>
        <v>0</v>
      </c>
      <c r="M295" s="367">
        <f t="shared" si="13"/>
        <v>0</v>
      </c>
    </row>
    <row r="296" spans="1:13" hidden="1" x14ac:dyDescent="0.25">
      <c r="A296" s="369"/>
      <c r="B296" s="369"/>
      <c r="C296" s="366"/>
      <c r="D296" s="366"/>
      <c r="E296" s="366"/>
      <c r="F296" s="367"/>
      <c r="G296" s="367"/>
      <c r="H296" s="367"/>
      <c r="I296" s="367"/>
      <c r="J296" s="367"/>
      <c r="K296" s="368">
        <f t="shared" si="12"/>
        <v>0</v>
      </c>
      <c r="L296" s="369">
        <f t="shared" si="14"/>
        <v>0</v>
      </c>
      <c r="M296" s="367">
        <f t="shared" si="13"/>
        <v>0</v>
      </c>
    </row>
    <row r="297" spans="1:13" hidden="1" x14ac:dyDescent="0.25">
      <c r="A297" s="369"/>
      <c r="B297" s="369"/>
      <c r="C297" s="366"/>
      <c r="D297" s="366"/>
      <c r="E297" s="366"/>
      <c r="F297" s="367"/>
      <c r="G297" s="367"/>
      <c r="H297" s="367"/>
      <c r="I297" s="367"/>
      <c r="J297" s="367"/>
      <c r="K297" s="368">
        <f t="shared" si="12"/>
        <v>0</v>
      </c>
      <c r="L297" s="369">
        <f t="shared" si="14"/>
        <v>0</v>
      </c>
      <c r="M297" s="367">
        <f t="shared" si="13"/>
        <v>0</v>
      </c>
    </row>
    <row r="298" spans="1:13" hidden="1" x14ac:dyDescent="0.25">
      <c r="A298" s="369"/>
      <c r="B298" s="369"/>
      <c r="C298" s="366"/>
      <c r="D298" s="366"/>
      <c r="E298" s="366"/>
      <c r="F298" s="367"/>
      <c r="G298" s="367"/>
      <c r="H298" s="367"/>
      <c r="I298" s="367"/>
      <c r="J298" s="367"/>
      <c r="K298" s="368">
        <f t="shared" si="12"/>
        <v>0</v>
      </c>
      <c r="L298" s="369">
        <f t="shared" si="14"/>
        <v>0</v>
      </c>
      <c r="M298" s="367">
        <f t="shared" si="13"/>
        <v>0</v>
      </c>
    </row>
    <row r="299" spans="1:13" hidden="1" x14ac:dyDescent="0.25">
      <c r="A299" s="369"/>
      <c r="B299" s="369"/>
      <c r="C299" s="366"/>
      <c r="D299" s="366"/>
      <c r="E299" s="366"/>
      <c r="F299" s="367"/>
      <c r="G299" s="367"/>
      <c r="H299" s="367"/>
      <c r="I299" s="367"/>
      <c r="J299" s="367"/>
      <c r="K299" s="368">
        <f t="shared" si="12"/>
        <v>0</v>
      </c>
      <c r="L299" s="369">
        <f t="shared" si="14"/>
        <v>0</v>
      </c>
      <c r="M299" s="367">
        <f t="shared" si="13"/>
        <v>0</v>
      </c>
    </row>
    <row r="300" spans="1:13" hidden="1" x14ac:dyDescent="0.25">
      <c r="A300" s="369"/>
      <c r="B300" s="369"/>
      <c r="C300" s="366"/>
      <c r="D300" s="366"/>
      <c r="E300" s="366"/>
      <c r="F300" s="367"/>
      <c r="G300" s="367"/>
      <c r="H300" s="367"/>
      <c r="I300" s="367"/>
      <c r="J300" s="367"/>
      <c r="K300" s="368">
        <f t="shared" si="12"/>
        <v>0</v>
      </c>
      <c r="L300" s="369">
        <f t="shared" si="14"/>
        <v>0</v>
      </c>
      <c r="M300" s="367">
        <f t="shared" si="13"/>
        <v>0</v>
      </c>
    </row>
    <row r="301" spans="1:13" hidden="1" x14ac:dyDescent="0.25">
      <c r="A301" s="369"/>
      <c r="B301" s="369"/>
      <c r="C301" s="366"/>
      <c r="D301" s="366"/>
      <c r="E301" s="366"/>
      <c r="F301" s="367"/>
      <c r="G301" s="367"/>
      <c r="H301" s="367"/>
      <c r="I301" s="367"/>
      <c r="J301" s="367"/>
      <c r="K301" s="368">
        <f t="shared" si="12"/>
        <v>0</v>
      </c>
      <c r="L301" s="369">
        <f t="shared" si="14"/>
        <v>0</v>
      </c>
      <c r="M301" s="367">
        <f t="shared" si="13"/>
        <v>0</v>
      </c>
    </row>
    <row r="302" spans="1:13" hidden="1" x14ac:dyDescent="0.25">
      <c r="A302" s="369"/>
      <c r="B302" s="369"/>
      <c r="C302" s="366"/>
      <c r="D302" s="366"/>
      <c r="E302" s="366"/>
      <c r="F302" s="367"/>
      <c r="G302" s="367"/>
      <c r="H302" s="367"/>
      <c r="I302" s="367"/>
      <c r="J302" s="367"/>
      <c r="K302" s="368">
        <f t="shared" si="12"/>
        <v>0</v>
      </c>
      <c r="L302" s="369">
        <f t="shared" si="14"/>
        <v>0</v>
      </c>
      <c r="M302" s="367">
        <f t="shared" si="13"/>
        <v>0</v>
      </c>
    </row>
    <row r="303" spans="1:13" hidden="1" x14ac:dyDescent="0.25">
      <c r="A303" s="369"/>
      <c r="B303" s="369"/>
      <c r="C303" s="366"/>
      <c r="D303" s="366"/>
      <c r="E303" s="366"/>
      <c r="F303" s="367"/>
      <c r="G303" s="367"/>
      <c r="H303" s="367"/>
      <c r="I303" s="367"/>
      <c r="J303" s="367"/>
      <c r="K303" s="368">
        <f t="shared" si="12"/>
        <v>0</v>
      </c>
      <c r="L303" s="369">
        <f t="shared" si="14"/>
        <v>0</v>
      </c>
      <c r="M303" s="367">
        <f t="shared" si="13"/>
        <v>0</v>
      </c>
    </row>
    <row r="304" spans="1:13" hidden="1" x14ac:dyDescent="0.25">
      <c r="A304" s="369"/>
      <c r="B304" s="369"/>
      <c r="C304" s="366"/>
      <c r="D304" s="366"/>
      <c r="E304" s="366"/>
      <c r="F304" s="367"/>
      <c r="G304" s="367"/>
      <c r="H304" s="367"/>
      <c r="I304" s="367"/>
      <c r="J304" s="367"/>
      <c r="K304" s="368">
        <f t="shared" si="12"/>
        <v>0</v>
      </c>
      <c r="L304" s="369">
        <f t="shared" si="14"/>
        <v>0</v>
      </c>
      <c r="M304" s="367">
        <f t="shared" si="13"/>
        <v>0</v>
      </c>
    </row>
    <row r="305" spans="1:13" hidden="1" x14ac:dyDescent="0.25">
      <c r="A305" s="369"/>
      <c r="B305" s="369"/>
      <c r="C305" s="366"/>
      <c r="D305" s="366"/>
      <c r="E305" s="366"/>
      <c r="F305" s="367"/>
      <c r="G305" s="367"/>
      <c r="H305" s="367"/>
      <c r="I305" s="367"/>
      <c r="J305" s="367"/>
      <c r="K305" s="368">
        <f t="shared" si="12"/>
        <v>0</v>
      </c>
      <c r="L305" s="369">
        <f t="shared" si="14"/>
        <v>0</v>
      </c>
      <c r="M305" s="367">
        <f t="shared" si="13"/>
        <v>0</v>
      </c>
    </row>
    <row r="306" spans="1:13" hidden="1" x14ac:dyDescent="0.25">
      <c r="A306" s="369"/>
      <c r="B306" s="369"/>
      <c r="C306" s="366"/>
      <c r="D306" s="366"/>
      <c r="E306" s="366"/>
      <c r="F306" s="367"/>
      <c r="G306" s="367"/>
      <c r="H306" s="367"/>
      <c r="I306" s="367"/>
      <c r="J306" s="367"/>
      <c r="K306" s="368">
        <f t="shared" si="12"/>
        <v>0</v>
      </c>
      <c r="L306" s="369">
        <f t="shared" si="14"/>
        <v>0</v>
      </c>
      <c r="M306" s="367">
        <f t="shared" si="13"/>
        <v>0</v>
      </c>
    </row>
    <row r="307" spans="1:13" hidden="1" x14ac:dyDescent="0.25">
      <c r="A307" s="369"/>
      <c r="B307" s="369"/>
      <c r="C307" s="366"/>
      <c r="D307" s="366"/>
      <c r="E307" s="366"/>
      <c r="F307" s="367"/>
      <c r="G307" s="367"/>
      <c r="H307" s="367"/>
      <c r="I307" s="367"/>
      <c r="J307" s="367"/>
      <c r="K307" s="368">
        <f t="shared" si="12"/>
        <v>0</v>
      </c>
      <c r="L307" s="369">
        <f t="shared" si="14"/>
        <v>0</v>
      </c>
      <c r="M307" s="367">
        <f t="shared" si="13"/>
        <v>0</v>
      </c>
    </row>
    <row r="308" spans="1:13" hidden="1" x14ac:dyDescent="0.25">
      <c r="A308" s="369"/>
      <c r="B308" s="369"/>
      <c r="C308" s="366"/>
      <c r="D308" s="366"/>
      <c r="E308" s="366"/>
      <c r="F308" s="367"/>
      <c r="G308" s="367"/>
      <c r="H308" s="367"/>
      <c r="I308" s="367"/>
      <c r="J308" s="367"/>
      <c r="K308" s="368">
        <f t="shared" si="12"/>
        <v>0</v>
      </c>
      <c r="L308" s="369">
        <f t="shared" si="14"/>
        <v>0</v>
      </c>
      <c r="M308" s="367">
        <f t="shared" si="13"/>
        <v>0</v>
      </c>
    </row>
    <row r="309" spans="1:13" hidden="1" x14ac:dyDescent="0.25">
      <c r="A309" s="369"/>
      <c r="B309" s="369"/>
      <c r="C309" s="366"/>
      <c r="D309" s="366"/>
      <c r="E309" s="366"/>
      <c r="F309" s="367"/>
      <c r="G309" s="367"/>
      <c r="H309" s="367"/>
      <c r="I309" s="367"/>
      <c r="J309" s="367"/>
      <c r="K309" s="368">
        <f t="shared" si="12"/>
        <v>0</v>
      </c>
      <c r="L309" s="369">
        <f t="shared" si="14"/>
        <v>0</v>
      </c>
      <c r="M309" s="367">
        <f t="shared" si="13"/>
        <v>0</v>
      </c>
    </row>
    <row r="310" spans="1:13" hidden="1" x14ac:dyDescent="0.25">
      <c r="A310" s="369"/>
      <c r="B310" s="369"/>
      <c r="C310" s="366"/>
      <c r="D310" s="366"/>
      <c r="E310" s="366"/>
      <c r="F310" s="367"/>
      <c r="G310" s="367"/>
      <c r="H310" s="367"/>
      <c r="I310" s="367"/>
      <c r="J310" s="367"/>
      <c r="K310" s="368">
        <f t="shared" si="12"/>
        <v>0</v>
      </c>
      <c r="L310" s="369">
        <f t="shared" si="14"/>
        <v>0</v>
      </c>
      <c r="M310" s="367">
        <f t="shared" si="13"/>
        <v>0</v>
      </c>
    </row>
    <row r="311" spans="1:13" hidden="1" x14ac:dyDescent="0.25">
      <c r="A311" s="369"/>
      <c r="B311" s="369"/>
      <c r="C311" s="366"/>
      <c r="D311" s="366"/>
      <c r="E311" s="366"/>
      <c r="F311" s="367"/>
      <c r="G311" s="367"/>
      <c r="H311" s="367"/>
      <c r="I311" s="367"/>
      <c r="J311" s="367"/>
      <c r="K311" s="368">
        <f t="shared" si="12"/>
        <v>0</v>
      </c>
      <c r="L311" s="369">
        <f t="shared" si="14"/>
        <v>0</v>
      </c>
      <c r="M311" s="367">
        <f t="shared" si="13"/>
        <v>0</v>
      </c>
    </row>
    <row r="312" spans="1:13" hidden="1" x14ac:dyDescent="0.25">
      <c r="A312" s="369"/>
      <c r="B312" s="369"/>
      <c r="C312" s="366"/>
      <c r="D312" s="366"/>
      <c r="E312" s="366"/>
      <c r="F312" s="367"/>
      <c r="G312" s="367"/>
      <c r="H312" s="367"/>
      <c r="I312" s="367"/>
      <c r="J312" s="367"/>
      <c r="K312" s="368">
        <f t="shared" si="12"/>
        <v>0</v>
      </c>
      <c r="L312" s="369">
        <f t="shared" si="14"/>
        <v>0</v>
      </c>
      <c r="M312" s="367">
        <f t="shared" si="13"/>
        <v>0</v>
      </c>
    </row>
    <row r="313" spans="1:13" hidden="1" x14ac:dyDescent="0.25">
      <c r="A313" s="369"/>
      <c r="B313" s="369"/>
      <c r="C313" s="366"/>
      <c r="D313" s="366"/>
      <c r="E313" s="366"/>
      <c r="F313" s="367"/>
      <c r="G313" s="367"/>
      <c r="H313" s="367"/>
      <c r="I313" s="367"/>
      <c r="J313" s="367"/>
      <c r="K313" s="368">
        <f t="shared" si="12"/>
        <v>0</v>
      </c>
      <c r="L313" s="369">
        <f t="shared" si="14"/>
        <v>0</v>
      </c>
      <c r="M313" s="367">
        <f t="shared" si="13"/>
        <v>0</v>
      </c>
    </row>
    <row r="314" spans="1:13" hidden="1" x14ac:dyDescent="0.25">
      <c r="A314" s="369"/>
      <c r="B314" s="369"/>
      <c r="C314" s="366"/>
      <c r="D314" s="366"/>
      <c r="E314" s="366"/>
      <c r="F314" s="367"/>
      <c r="G314" s="367"/>
      <c r="H314" s="367"/>
      <c r="I314" s="367"/>
      <c r="J314" s="367"/>
      <c r="K314" s="368">
        <f t="shared" si="12"/>
        <v>0</v>
      </c>
      <c r="L314" s="369">
        <f t="shared" si="14"/>
        <v>0</v>
      </c>
      <c r="M314" s="367">
        <f t="shared" si="13"/>
        <v>0</v>
      </c>
    </row>
    <row r="315" spans="1:13" hidden="1" x14ac:dyDescent="0.25">
      <c r="A315" s="369"/>
      <c r="B315" s="369"/>
      <c r="C315" s="366"/>
      <c r="D315" s="366"/>
      <c r="E315" s="366"/>
      <c r="F315" s="367"/>
      <c r="G315" s="367"/>
      <c r="H315" s="367"/>
      <c r="I315" s="367"/>
      <c r="J315" s="367"/>
      <c r="K315" s="368">
        <f t="shared" si="12"/>
        <v>0</v>
      </c>
      <c r="L315" s="369">
        <f t="shared" si="14"/>
        <v>0</v>
      </c>
      <c r="M315" s="367">
        <f t="shared" si="13"/>
        <v>0</v>
      </c>
    </row>
    <row r="316" spans="1:13" hidden="1" x14ac:dyDescent="0.25">
      <c r="A316" s="369"/>
      <c r="B316" s="369"/>
      <c r="C316" s="366"/>
      <c r="D316" s="366"/>
      <c r="E316" s="366"/>
      <c r="F316" s="367"/>
      <c r="G316" s="367"/>
      <c r="H316" s="367"/>
      <c r="I316" s="367"/>
      <c r="J316" s="367"/>
      <c r="K316" s="368">
        <f t="shared" si="12"/>
        <v>0</v>
      </c>
      <c r="L316" s="369">
        <f t="shared" si="14"/>
        <v>0</v>
      </c>
      <c r="M316" s="367">
        <f t="shared" si="13"/>
        <v>0</v>
      </c>
    </row>
    <row r="317" spans="1:13" hidden="1" x14ac:dyDescent="0.25">
      <c r="A317" s="369"/>
      <c r="B317" s="369"/>
      <c r="C317" s="366"/>
      <c r="D317" s="366"/>
      <c r="E317" s="366"/>
      <c r="F317" s="367"/>
      <c r="G317" s="367"/>
      <c r="H317" s="367"/>
      <c r="I317" s="367"/>
      <c r="J317" s="367"/>
      <c r="K317" s="368">
        <f t="shared" si="12"/>
        <v>0</v>
      </c>
      <c r="L317" s="369">
        <f t="shared" si="14"/>
        <v>0</v>
      </c>
      <c r="M317" s="367">
        <f t="shared" si="13"/>
        <v>0</v>
      </c>
    </row>
    <row r="318" spans="1:13" hidden="1" x14ac:dyDescent="0.25">
      <c r="A318" s="369"/>
      <c r="B318" s="369"/>
      <c r="C318" s="366"/>
      <c r="D318" s="366"/>
      <c r="E318" s="366"/>
      <c r="F318" s="367"/>
      <c r="G318" s="367"/>
      <c r="H318" s="367"/>
      <c r="I318" s="367"/>
      <c r="J318" s="367"/>
      <c r="K318" s="368">
        <f t="shared" si="12"/>
        <v>0</v>
      </c>
      <c r="L318" s="369">
        <f t="shared" si="14"/>
        <v>0</v>
      </c>
      <c r="M318" s="367">
        <f t="shared" si="13"/>
        <v>0</v>
      </c>
    </row>
    <row r="319" spans="1:13" hidden="1" x14ac:dyDescent="0.25">
      <c r="A319" s="369"/>
      <c r="B319" s="369"/>
      <c r="C319" s="366"/>
      <c r="D319" s="366"/>
      <c r="E319" s="366"/>
      <c r="F319" s="367"/>
      <c r="G319" s="367"/>
      <c r="H319" s="367"/>
      <c r="I319" s="367"/>
      <c r="J319" s="367"/>
      <c r="K319" s="368">
        <f t="shared" si="12"/>
        <v>0</v>
      </c>
      <c r="L319" s="369">
        <f t="shared" si="14"/>
        <v>0</v>
      </c>
      <c r="M319" s="367">
        <f t="shared" si="13"/>
        <v>0</v>
      </c>
    </row>
    <row r="320" spans="1:13" hidden="1" x14ac:dyDescent="0.25">
      <c r="A320" s="369"/>
      <c r="B320" s="369"/>
      <c r="C320" s="366"/>
      <c r="D320" s="366"/>
      <c r="E320" s="366"/>
      <c r="F320" s="367"/>
      <c r="G320" s="367"/>
      <c r="H320" s="367"/>
      <c r="I320" s="367"/>
      <c r="J320" s="367"/>
      <c r="K320" s="368">
        <f t="shared" si="12"/>
        <v>0</v>
      </c>
      <c r="L320" s="369">
        <f t="shared" si="14"/>
        <v>0</v>
      </c>
      <c r="M320" s="367">
        <f t="shared" si="13"/>
        <v>0</v>
      </c>
    </row>
    <row r="321" spans="1:13" hidden="1" x14ac:dyDescent="0.25">
      <c r="A321" s="369"/>
      <c r="B321" s="369"/>
      <c r="C321" s="366"/>
      <c r="D321" s="366"/>
      <c r="E321" s="366"/>
      <c r="F321" s="367"/>
      <c r="G321" s="367"/>
      <c r="H321" s="367"/>
      <c r="I321" s="367"/>
      <c r="J321" s="367"/>
      <c r="K321" s="368">
        <f t="shared" si="12"/>
        <v>0</v>
      </c>
      <c r="L321" s="369">
        <f t="shared" si="14"/>
        <v>0</v>
      </c>
      <c r="M321" s="367">
        <f t="shared" si="13"/>
        <v>0</v>
      </c>
    </row>
    <row r="322" spans="1:13" hidden="1" x14ac:dyDescent="0.25">
      <c r="A322" s="369"/>
      <c r="B322" s="369"/>
      <c r="C322" s="366"/>
      <c r="D322" s="366"/>
      <c r="E322" s="366"/>
      <c r="F322" s="367"/>
      <c r="G322" s="367"/>
      <c r="H322" s="367"/>
      <c r="I322" s="367"/>
      <c r="J322" s="367"/>
      <c r="K322" s="368">
        <f t="shared" si="12"/>
        <v>0</v>
      </c>
      <c r="L322" s="369">
        <f t="shared" si="14"/>
        <v>0</v>
      </c>
      <c r="M322" s="367">
        <f t="shared" si="13"/>
        <v>0</v>
      </c>
    </row>
    <row r="323" spans="1:13" hidden="1" x14ac:dyDescent="0.25">
      <c r="A323" s="369"/>
      <c r="B323" s="369"/>
      <c r="C323" s="366"/>
      <c r="D323" s="366"/>
      <c r="E323" s="366"/>
      <c r="F323" s="367"/>
      <c r="G323" s="367"/>
      <c r="H323" s="367"/>
      <c r="I323" s="367"/>
      <c r="J323" s="367"/>
      <c r="K323" s="368">
        <f t="shared" si="12"/>
        <v>0</v>
      </c>
      <c r="L323" s="369">
        <f t="shared" si="14"/>
        <v>0</v>
      </c>
      <c r="M323" s="367">
        <f t="shared" si="13"/>
        <v>0</v>
      </c>
    </row>
    <row r="324" spans="1:13" hidden="1" x14ac:dyDescent="0.25">
      <c r="A324" s="369"/>
      <c r="B324" s="369"/>
      <c r="C324" s="366"/>
      <c r="D324" s="366"/>
      <c r="E324" s="366"/>
      <c r="F324" s="367"/>
      <c r="G324" s="367"/>
      <c r="H324" s="367"/>
      <c r="I324" s="367"/>
      <c r="J324" s="367"/>
      <c r="K324" s="368">
        <f t="shared" si="12"/>
        <v>0</v>
      </c>
      <c r="L324" s="369">
        <f t="shared" si="14"/>
        <v>0</v>
      </c>
      <c r="M324" s="367">
        <f t="shared" si="13"/>
        <v>0</v>
      </c>
    </row>
    <row r="325" spans="1:13" hidden="1" x14ac:dyDescent="0.25">
      <c r="A325" s="369"/>
      <c r="B325" s="369"/>
      <c r="C325" s="366"/>
      <c r="D325" s="366"/>
      <c r="E325" s="366"/>
      <c r="F325" s="367"/>
      <c r="G325" s="367"/>
      <c r="H325" s="367"/>
      <c r="I325" s="367"/>
      <c r="J325" s="367"/>
      <c r="K325" s="368">
        <f t="shared" ref="K325:K388" si="15">SUM(F325:J325)</f>
        <v>0</v>
      </c>
      <c r="L325" s="369">
        <f t="shared" si="14"/>
        <v>0</v>
      </c>
      <c r="M325" s="367">
        <f t="shared" ref="M325:M388" si="16">SUM(K325*L325)</f>
        <v>0</v>
      </c>
    </row>
    <row r="326" spans="1:13" hidden="1" x14ac:dyDescent="0.25">
      <c r="A326" s="369"/>
      <c r="B326" s="369"/>
      <c r="C326" s="366"/>
      <c r="D326" s="366"/>
      <c r="E326" s="366"/>
      <c r="F326" s="367"/>
      <c r="G326" s="367"/>
      <c r="H326" s="367"/>
      <c r="I326" s="367"/>
      <c r="J326" s="367"/>
      <c r="K326" s="368">
        <f t="shared" si="15"/>
        <v>0</v>
      </c>
      <c r="L326" s="369">
        <f t="shared" ref="L326:L389" si="17">IF(D326="X",0,IF(E326="",0,IF(E326="X",0,VLOOKUP(E326,$F$539:$G$553,2))))</f>
        <v>0</v>
      </c>
      <c r="M326" s="367">
        <f t="shared" si="16"/>
        <v>0</v>
      </c>
    </row>
    <row r="327" spans="1:13" hidden="1" x14ac:dyDescent="0.25">
      <c r="A327" s="369"/>
      <c r="B327" s="369"/>
      <c r="C327" s="366"/>
      <c r="D327" s="366"/>
      <c r="E327" s="366"/>
      <c r="F327" s="367"/>
      <c r="G327" s="367"/>
      <c r="H327" s="367"/>
      <c r="I327" s="367"/>
      <c r="J327" s="367"/>
      <c r="K327" s="368">
        <f t="shared" si="15"/>
        <v>0</v>
      </c>
      <c r="L327" s="369">
        <f t="shared" si="17"/>
        <v>0</v>
      </c>
      <c r="M327" s="367">
        <f t="shared" si="16"/>
        <v>0</v>
      </c>
    </row>
    <row r="328" spans="1:13" hidden="1" x14ac:dyDescent="0.25">
      <c r="A328" s="369"/>
      <c r="B328" s="369"/>
      <c r="C328" s="366"/>
      <c r="D328" s="366"/>
      <c r="E328" s="366"/>
      <c r="F328" s="367"/>
      <c r="G328" s="367"/>
      <c r="H328" s="367"/>
      <c r="I328" s="367"/>
      <c r="J328" s="367"/>
      <c r="K328" s="368">
        <f t="shared" si="15"/>
        <v>0</v>
      </c>
      <c r="L328" s="369">
        <f t="shared" si="17"/>
        <v>0</v>
      </c>
      <c r="M328" s="367">
        <f t="shared" si="16"/>
        <v>0</v>
      </c>
    </row>
    <row r="329" spans="1:13" hidden="1" x14ac:dyDescent="0.25">
      <c r="A329" s="369"/>
      <c r="B329" s="369"/>
      <c r="C329" s="366"/>
      <c r="D329" s="366"/>
      <c r="E329" s="366"/>
      <c r="F329" s="367"/>
      <c r="G329" s="367"/>
      <c r="H329" s="367"/>
      <c r="I329" s="367"/>
      <c r="J329" s="367"/>
      <c r="K329" s="368">
        <f t="shared" si="15"/>
        <v>0</v>
      </c>
      <c r="L329" s="369">
        <f t="shared" si="17"/>
        <v>0</v>
      </c>
      <c r="M329" s="367">
        <f t="shared" si="16"/>
        <v>0</v>
      </c>
    </row>
    <row r="330" spans="1:13" hidden="1" x14ac:dyDescent="0.25">
      <c r="A330" s="369"/>
      <c r="B330" s="369"/>
      <c r="C330" s="366"/>
      <c r="D330" s="366"/>
      <c r="E330" s="366"/>
      <c r="F330" s="367"/>
      <c r="G330" s="367"/>
      <c r="H330" s="367"/>
      <c r="I330" s="367"/>
      <c r="J330" s="367"/>
      <c r="K330" s="368">
        <f t="shared" si="15"/>
        <v>0</v>
      </c>
      <c r="L330" s="369">
        <f t="shared" si="17"/>
        <v>0</v>
      </c>
      <c r="M330" s="367">
        <f t="shared" si="16"/>
        <v>0</v>
      </c>
    </row>
    <row r="331" spans="1:13" hidden="1" x14ac:dyDescent="0.25">
      <c r="A331" s="369"/>
      <c r="B331" s="369"/>
      <c r="C331" s="366"/>
      <c r="D331" s="366"/>
      <c r="E331" s="366"/>
      <c r="F331" s="367"/>
      <c r="G331" s="367"/>
      <c r="H331" s="367"/>
      <c r="I331" s="367"/>
      <c r="J331" s="367"/>
      <c r="K331" s="368">
        <f t="shared" si="15"/>
        <v>0</v>
      </c>
      <c r="L331" s="369">
        <f t="shared" si="17"/>
        <v>0</v>
      </c>
      <c r="M331" s="367">
        <f t="shared" si="16"/>
        <v>0</v>
      </c>
    </row>
    <row r="332" spans="1:13" hidden="1" x14ac:dyDescent="0.25">
      <c r="A332" s="369"/>
      <c r="B332" s="369"/>
      <c r="C332" s="366"/>
      <c r="D332" s="366"/>
      <c r="E332" s="366"/>
      <c r="F332" s="367"/>
      <c r="G332" s="367"/>
      <c r="H332" s="367"/>
      <c r="I332" s="367"/>
      <c r="J332" s="367"/>
      <c r="K332" s="368">
        <f t="shared" si="15"/>
        <v>0</v>
      </c>
      <c r="L332" s="369">
        <f t="shared" si="17"/>
        <v>0</v>
      </c>
      <c r="M332" s="367">
        <f t="shared" si="16"/>
        <v>0</v>
      </c>
    </row>
    <row r="333" spans="1:13" hidden="1" x14ac:dyDescent="0.25">
      <c r="A333" s="369"/>
      <c r="B333" s="369"/>
      <c r="C333" s="366"/>
      <c r="D333" s="366"/>
      <c r="E333" s="366"/>
      <c r="F333" s="367"/>
      <c r="G333" s="367"/>
      <c r="H333" s="367"/>
      <c r="I333" s="367"/>
      <c r="J333" s="367"/>
      <c r="K333" s="368">
        <f t="shared" si="15"/>
        <v>0</v>
      </c>
      <c r="L333" s="369">
        <f t="shared" si="17"/>
        <v>0</v>
      </c>
      <c r="M333" s="367">
        <f t="shared" si="16"/>
        <v>0</v>
      </c>
    </row>
    <row r="334" spans="1:13" hidden="1" x14ac:dyDescent="0.25">
      <c r="A334" s="369"/>
      <c r="B334" s="369"/>
      <c r="C334" s="366"/>
      <c r="D334" s="366"/>
      <c r="E334" s="366"/>
      <c r="F334" s="367"/>
      <c r="G334" s="367"/>
      <c r="H334" s="367"/>
      <c r="I334" s="367"/>
      <c r="J334" s="367"/>
      <c r="K334" s="368">
        <f t="shared" si="15"/>
        <v>0</v>
      </c>
      <c r="L334" s="369">
        <f t="shared" si="17"/>
        <v>0</v>
      </c>
      <c r="M334" s="367">
        <f t="shared" si="16"/>
        <v>0</v>
      </c>
    </row>
    <row r="335" spans="1:13" hidden="1" x14ac:dyDescent="0.25">
      <c r="A335" s="369"/>
      <c r="B335" s="369"/>
      <c r="C335" s="366"/>
      <c r="D335" s="366"/>
      <c r="E335" s="366"/>
      <c r="F335" s="367"/>
      <c r="G335" s="367"/>
      <c r="H335" s="367"/>
      <c r="I335" s="367"/>
      <c r="J335" s="367"/>
      <c r="K335" s="368">
        <f t="shared" si="15"/>
        <v>0</v>
      </c>
      <c r="L335" s="369">
        <f t="shared" si="17"/>
        <v>0</v>
      </c>
      <c r="M335" s="367">
        <f t="shared" si="16"/>
        <v>0</v>
      </c>
    </row>
    <row r="336" spans="1:13" hidden="1" x14ac:dyDescent="0.25">
      <c r="A336" s="369"/>
      <c r="B336" s="369"/>
      <c r="C336" s="366"/>
      <c r="D336" s="366"/>
      <c r="E336" s="366"/>
      <c r="F336" s="367"/>
      <c r="G336" s="367"/>
      <c r="H336" s="367"/>
      <c r="I336" s="367"/>
      <c r="J336" s="367"/>
      <c r="K336" s="368">
        <f t="shared" si="15"/>
        <v>0</v>
      </c>
      <c r="L336" s="369">
        <f t="shared" si="17"/>
        <v>0</v>
      </c>
      <c r="M336" s="367">
        <f t="shared" si="16"/>
        <v>0</v>
      </c>
    </row>
    <row r="337" spans="1:13" hidden="1" x14ac:dyDescent="0.25">
      <c r="A337" s="369"/>
      <c r="B337" s="369"/>
      <c r="C337" s="366"/>
      <c r="D337" s="366"/>
      <c r="E337" s="366"/>
      <c r="F337" s="367"/>
      <c r="G337" s="367"/>
      <c r="H337" s="367"/>
      <c r="I337" s="367"/>
      <c r="J337" s="367"/>
      <c r="K337" s="368">
        <f t="shared" si="15"/>
        <v>0</v>
      </c>
      <c r="L337" s="369">
        <f t="shared" si="17"/>
        <v>0</v>
      </c>
      <c r="M337" s="367">
        <f t="shared" si="16"/>
        <v>0</v>
      </c>
    </row>
    <row r="338" spans="1:13" hidden="1" x14ac:dyDescent="0.25">
      <c r="A338" s="369"/>
      <c r="B338" s="369"/>
      <c r="C338" s="366"/>
      <c r="D338" s="366"/>
      <c r="E338" s="366"/>
      <c r="F338" s="367"/>
      <c r="G338" s="367"/>
      <c r="H338" s="367"/>
      <c r="I338" s="367"/>
      <c r="J338" s="367"/>
      <c r="K338" s="368">
        <f t="shared" si="15"/>
        <v>0</v>
      </c>
      <c r="L338" s="369">
        <f t="shared" si="17"/>
        <v>0</v>
      </c>
      <c r="M338" s="367">
        <f t="shared" si="16"/>
        <v>0</v>
      </c>
    </row>
    <row r="339" spans="1:13" hidden="1" x14ac:dyDescent="0.25">
      <c r="A339" s="369"/>
      <c r="B339" s="369"/>
      <c r="C339" s="366"/>
      <c r="D339" s="366"/>
      <c r="E339" s="366"/>
      <c r="F339" s="367"/>
      <c r="G339" s="367"/>
      <c r="H339" s="367"/>
      <c r="I339" s="367"/>
      <c r="J339" s="367"/>
      <c r="K339" s="368">
        <f t="shared" si="15"/>
        <v>0</v>
      </c>
      <c r="L339" s="369">
        <f t="shared" si="17"/>
        <v>0</v>
      </c>
      <c r="M339" s="367">
        <f t="shared" si="16"/>
        <v>0</v>
      </c>
    </row>
    <row r="340" spans="1:13" hidden="1" x14ac:dyDescent="0.25">
      <c r="A340" s="369"/>
      <c r="B340" s="369"/>
      <c r="C340" s="366"/>
      <c r="D340" s="366"/>
      <c r="E340" s="366"/>
      <c r="F340" s="367"/>
      <c r="G340" s="367"/>
      <c r="H340" s="367"/>
      <c r="I340" s="367"/>
      <c r="J340" s="367"/>
      <c r="K340" s="368">
        <f t="shared" si="15"/>
        <v>0</v>
      </c>
      <c r="L340" s="369">
        <f t="shared" si="17"/>
        <v>0</v>
      </c>
      <c r="M340" s="367">
        <f t="shared" si="16"/>
        <v>0</v>
      </c>
    </row>
    <row r="341" spans="1:13" hidden="1" x14ac:dyDescent="0.25">
      <c r="A341" s="369"/>
      <c r="B341" s="369"/>
      <c r="C341" s="366"/>
      <c r="D341" s="366"/>
      <c r="E341" s="366"/>
      <c r="F341" s="367"/>
      <c r="G341" s="367"/>
      <c r="H341" s="367"/>
      <c r="I341" s="367"/>
      <c r="J341" s="367"/>
      <c r="K341" s="368">
        <f t="shared" si="15"/>
        <v>0</v>
      </c>
      <c r="L341" s="369">
        <f t="shared" si="17"/>
        <v>0</v>
      </c>
      <c r="M341" s="367">
        <f t="shared" si="16"/>
        <v>0</v>
      </c>
    </row>
    <row r="342" spans="1:13" hidden="1" x14ac:dyDescent="0.25">
      <c r="A342" s="369"/>
      <c r="B342" s="369"/>
      <c r="C342" s="366"/>
      <c r="D342" s="366"/>
      <c r="E342" s="366"/>
      <c r="F342" s="367"/>
      <c r="G342" s="367"/>
      <c r="H342" s="367"/>
      <c r="I342" s="367"/>
      <c r="J342" s="367"/>
      <c r="K342" s="368">
        <f t="shared" si="15"/>
        <v>0</v>
      </c>
      <c r="L342" s="369">
        <f t="shared" si="17"/>
        <v>0</v>
      </c>
      <c r="M342" s="367">
        <f t="shared" si="16"/>
        <v>0</v>
      </c>
    </row>
    <row r="343" spans="1:13" hidden="1" x14ac:dyDescent="0.25">
      <c r="A343" s="369"/>
      <c r="B343" s="369"/>
      <c r="C343" s="366"/>
      <c r="D343" s="366"/>
      <c r="E343" s="366"/>
      <c r="F343" s="367"/>
      <c r="G343" s="367"/>
      <c r="H343" s="367"/>
      <c r="I343" s="367"/>
      <c r="J343" s="367"/>
      <c r="K343" s="368">
        <f t="shared" si="15"/>
        <v>0</v>
      </c>
      <c r="L343" s="369">
        <f t="shared" si="17"/>
        <v>0</v>
      </c>
      <c r="M343" s="367">
        <f t="shared" si="16"/>
        <v>0</v>
      </c>
    </row>
    <row r="344" spans="1:13" hidden="1" x14ac:dyDescent="0.25">
      <c r="A344" s="369"/>
      <c r="B344" s="369"/>
      <c r="C344" s="366"/>
      <c r="D344" s="366"/>
      <c r="E344" s="366"/>
      <c r="F344" s="367"/>
      <c r="G344" s="367"/>
      <c r="H344" s="367"/>
      <c r="I344" s="367"/>
      <c r="J344" s="367"/>
      <c r="K344" s="368">
        <f t="shared" si="15"/>
        <v>0</v>
      </c>
      <c r="L344" s="369">
        <f t="shared" si="17"/>
        <v>0</v>
      </c>
      <c r="M344" s="367">
        <f t="shared" si="16"/>
        <v>0</v>
      </c>
    </row>
    <row r="345" spans="1:13" hidden="1" x14ac:dyDescent="0.25">
      <c r="A345" s="369"/>
      <c r="B345" s="369"/>
      <c r="C345" s="366"/>
      <c r="D345" s="366"/>
      <c r="E345" s="366"/>
      <c r="F345" s="367"/>
      <c r="G345" s="367"/>
      <c r="H345" s="367"/>
      <c r="I345" s="367"/>
      <c r="J345" s="367"/>
      <c r="K345" s="368">
        <f t="shared" si="15"/>
        <v>0</v>
      </c>
      <c r="L345" s="369">
        <f t="shared" si="17"/>
        <v>0</v>
      </c>
      <c r="M345" s="367">
        <f t="shared" si="16"/>
        <v>0</v>
      </c>
    </row>
    <row r="346" spans="1:13" hidden="1" x14ac:dyDescent="0.25">
      <c r="A346" s="369"/>
      <c r="B346" s="369"/>
      <c r="C346" s="366"/>
      <c r="D346" s="366"/>
      <c r="E346" s="366"/>
      <c r="F346" s="367"/>
      <c r="G346" s="367"/>
      <c r="H346" s="367"/>
      <c r="I346" s="367"/>
      <c r="J346" s="367"/>
      <c r="K346" s="368">
        <f t="shared" si="15"/>
        <v>0</v>
      </c>
      <c r="L346" s="369">
        <f t="shared" si="17"/>
        <v>0</v>
      </c>
      <c r="M346" s="367">
        <f t="shared" si="16"/>
        <v>0</v>
      </c>
    </row>
    <row r="347" spans="1:13" hidden="1" x14ac:dyDescent="0.25">
      <c r="A347" s="369"/>
      <c r="B347" s="369"/>
      <c r="C347" s="366"/>
      <c r="D347" s="366"/>
      <c r="E347" s="366"/>
      <c r="F347" s="367"/>
      <c r="G347" s="367"/>
      <c r="H347" s="367"/>
      <c r="I347" s="367"/>
      <c r="J347" s="367"/>
      <c r="K347" s="368">
        <f t="shared" si="15"/>
        <v>0</v>
      </c>
      <c r="L347" s="369">
        <f t="shared" si="17"/>
        <v>0</v>
      </c>
      <c r="M347" s="367">
        <f t="shared" si="16"/>
        <v>0</v>
      </c>
    </row>
    <row r="348" spans="1:13" hidden="1" x14ac:dyDescent="0.25">
      <c r="A348" s="369"/>
      <c r="B348" s="369"/>
      <c r="C348" s="366"/>
      <c r="D348" s="366"/>
      <c r="E348" s="366"/>
      <c r="F348" s="367"/>
      <c r="G348" s="367"/>
      <c r="H348" s="367"/>
      <c r="I348" s="367"/>
      <c r="J348" s="367"/>
      <c r="K348" s="368">
        <f t="shared" si="15"/>
        <v>0</v>
      </c>
      <c r="L348" s="369">
        <f t="shared" si="17"/>
        <v>0</v>
      </c>
      <c r="M348" s="367">
        <f t="shared" si="16"/>
        <v>0</v>
      </c>
    </row>
    <row r="349" spans="1:13" hidden="1" x14ac:dyDescent="0.25">
      <c r="A349" s="369"/>
      <c r="B349" s="369"/>
      <c r="C349" s="366"/>
      <c r="D349" s="366"/>
      <c r="E349" s="366"/>
      <c r="F349" s="367"/>
      <c r="G349" s="367"/>
      <c r="H349" s="367"/>
      <c r="I349" s="367"/>
      <c r="J349" s="367"/>
      <c r="K349" s="368">
        <f t="shared" si="15"/>
        <v>0</v>
      </c>
      <c r="L349" s="369">
        <f t="shared" si="17"/>
        <v>0</v>
      </c>
      <c r="M349" s="367">
        <f t="shared" si="16"/>
        <v>0</v>
      </c>
    </row>
    <row r="350" spans="1:13" hidden="1" x14ac:dyDescent="0.25">
      <c r="A350" s="369"/>
      <c r="B350" s="369"/>
      <c r="C350" s="366"/>
      <c r="D350" s="366"/>
      <c r="E350" s="366"/>
      <c r="F350" s="367"/>
      <c r="G350" s="367"/>
      <c r="H350" s="367"/>
      <c r="I350" s="367"/>
      <c r="J350" s="367"/>
      <c r="K350" s="368">
        <f t="shared" si="15"/>
        <v>0</v>
      </c>
      <c r="L350" s="369">
        <f t="shared" si="17"/>
        <v>0</v>
      </c>
      <c r="M350" s="367">
        <f t="shared" si="16"/>
        <v>0</v>
      </c>
    </row>
    <row r="351" spans="1:13" hidden="1" x14ac:dyDescent="0.25">
      <c r="A351" s="369"/>
      <c r="B351" s="369"/>
      <c r="C351" s="366"/>
      <c r="D351" s="366"/>
      <c r="E351" s="366"/>
      <c r="F351" s="367"/>
      <c r="G351" s="367"/>
      <c r="H351" s="367"/>
      <c r="I351" s="367"/>
      <c r="J351" s="367"/>
      <c r="K351" s="368">
        <f t="shared" si="15"/>
        <v>0</v>
      </c>
      <c r="L351" s="369">
        <f t="shared" si="17"/>
        <v>0</v>
      </c>
      <c r="M351" s="367">
        <f t="shared" si="16"/>
        <v>0</v>
      </c>
    </row>
    <row r="352" spans="1:13" hidden="1" x14ac:dyDescent="0.25">
      <c r="A352" s="369"/>
      <c r="B352" s="369"/>
      <c r="C352" s="366"/>
      <c r="D352" s="366"/>
      <c r="E352" s="366"/>
      <c r="F352" s="367"/>
      <c r="G352" s="367"/>
      <c r="H352" s="367"/>
      <c r="I352" s="367"/>
      <c r="J352" s="367"/>
      <c r="K352" s="368">
        <f t="shared" si="15"/>
        <v>0</v>
      </c>
      <c r="L352" s="369">
        <f t="shared" si="17"/>
        <v>0</v>
      </c>
      <c r="M352" s="367">
        <f t="shared" si="16"/>
        <v>0</v>
      </c>
    </row>
    <row r="353" spans="1:13" hidden="1" x14ac:dyDescent="0.25">
      <c r="A353" s="369"/>
      <c r="B353" s="369"/>
      <c r="C353" s="366"/>
      <c r="D353" s="366"/>
      <c r="E353" s="366"/>
      <c r="F353" s="367"/>
      <c r="G353" s="367"/>
      <c r="H353" s="367"/>
      <c r="I353" s="367"/>
      <c r="J353" s="367"/>
      <c r="K353" s="368">
        <f t="shared" si="15"/>
        <v>0</v>
      </c>
      <c r="L353" s="369">
        <f t="shared" si="17"/>
        <v>0</v>
      </c>
      <c r="M353" s="367">
        <f t="shared" si="16"/>
        <v>0</v>
      </c>
    </row>
    <row r="354" spans="1:13" hidden="1" x14ac:dyDescent="0.25">
      <c r="A354" s="369"/>
      <c r="B354" s="369"/>
      <c r="C354" s="366"/>
      <c r="D354" s="366"/>
      <c r="E354" s="366"/>
      <c r="F354" s="367"/>
      <c r="G354" s="367"/>
      <c r="H354" s="367"/>
      <c r="I354" s="367"/>
      <c r="J354" s="367"/>
      <c r="K354" s="368">
        <f t="shared" si="15"/>
        <v>0</v>
      </c>
      <c r="L354" s="369">
        <f t="shared" si="17"/>
        <v>0</v>
      </c>
      <c r="M354" s="367">
        <f t="shared" si="16"/>
        <v>0</v>
      </c>
    </row>
    <row r="355" spans="1:13" hidden="1" x14ac:dyDescent="0.25">
      <c r="A355" s="369"/>
      <c r="B355" s="369"/>
      <c r="C355" s="366"/>
      <c r="D355" s="366"/>
      <c r="E355" s="366"/>
      <c r="F355" s="367"/>
      <c r="G355" s="367"/>
      <c r="H355" s="367"/>
      <c r="I355" s="367"/>
      <c r="J355" s="367"/>
      <c r="K355" s="368">
        <f t="shared" si="15"/>
        <v>0</v>
      </c>
      <c r="L355" s="369">
        <f t="shared" si="17"/>
        <v>0</v>
      </c>
      <c r="M355" s="367">
        <f t="shared" si="16"/>
        <v>0</v>
      </c>
    </row>
    <row r="356" spans="1:13" hidden="1" x14ac:dyDescent="0.25">
      <c r="A356" s="369"/>
      <c r="B356" s="369"/>
      <c r="C356" s="366"/>
      <c r="D356" s="366"/>
      <c r="E356" s="366"/>
      <c r="F356" s="367"/>
      <c r="G356" s="367"/>
      <c r="H356" s="367"/>
      <c r="I356" s="367"/>
      <c r="J356" s="367"/>
      <c r="K356" s="368">
        <f t="shared" si="15"/>
        <v>0</v>
      </c>
      <c r="L356" s="369">
        <f t="shared" si="17"/>
        <v>0</v>
      </c>
      <c r="M356" s="367">
        <f t="shared" si="16"/>
        <v>0</v>
      </c>
    </row>
    <row r="357" spans="1:13" hidden="1" x14ac:dyDescent="0.25">
      <c r="A357" s="369"/>
      <c r="B357" s="369"/>
      <c r="C357" s="366"/>
      <c r="D357" s="366"/>
      <c r="E357" s="366"/>
      <c r="F357" s="367"/>
      <c r="G357" s="367"/>
      <c r="H357" s="367"/>
      <c r="I357" s="367"/>
      <c r="J357" s="367"/>
      <c r="K357" s="368">
        <f t="shared" si="15"/>
        <v>0</v>
      </c>
      <c r="L357" s="369">
        <f t="shared" si="17"/>
        <v>0</v>
      </c>
      <c r="M357" s="367">
        <f t="shared" si="16"/>
        <v>0</v>
      </c>
    </row>
    <row r="358" spans="1:13" hidden="1" x14ac:dyDescent="0.25">
      <c r="A358" s="369"/>
      <c r="B358" s="369"/>
      <c r="C358" s="366"/>
      <c r="D358" s="366"/>
      <c r="E358" s="366"/>
      <c r="F358" s="367"/>
      <c r="G358" s="367"/>
      <c r="H358" s="367"/>
      <c r="I358" s="367"/>
      <c r="J358" s="367"/>
      <c r="K358" s="368">
        <f t="shared" si="15"/>
        <v>0</v>
      </c>
      <c r="L358" s="369">
        <f t="shared" si="17"/>
        <v>0</v>
      </c>
      <c r="M358" s="367">
        <f t="shared" si="16"/>
        <v>0</v>
      </c>
    </row>
    <row r="359" spans="1:13" hidden="1" x14ac:dyDescent="0.25">
      <c r="A359" s="369"/>
      <c r="B359" s="369"/>
      <c r="C359" s="366"/>
      <c r="D359" s="366"/>
      <c r="E359" s="366"/>
      <c r="F359" s="367"/>
      <c r="G359" s="367"/>
      <c r="H359" s="367"/>
      <c r="I359" s="367"/>
      <c r="J359" s="367"/>
      <c r="K359" s="368">
        <f t="shared" si="15"/>
        <v>0</v>
      </c>
      <c r="L359" s="369">
        <f t="shared" si="17"/>
        <v>0</v>
      </c>
      <c r="M359" s="367">
        <f t="shared" si="16"/>
        <v>0</v>
      </c>
    </row>
    <row r="360" spans="1:13" hidden="1" x14ac:dyDescent="0.25">
      <c r="A360" s="369"/>
      <c r="B360" s="369"/>
      <c r="C360" s="366"/>
      <c r="D360" s="366"/>
      <c r="E360" s="366"/>
      <c r="F360" s="367"/>
      <c r="G360" s="367"/>
      <c r="H360" s="367"/>
      <c r="I360" s="367"/>
      <c r="J360" s="367"/>
      <c r="K360" s="368">
        <f t="shared" si="15"/>
        <v>0</v>
      </c>
      <c r="L360" s="369">
        <f t="shared" si="17"/>
        <v>0</v>
      </c>
      <c r="M360" s="367">
        <f t="shared" si="16"/>
        <v>0</v>
      </c>
    </row>
    <row r="361" spans="1:13" hidden="1" x14ac:dyDescent="0.25">
      <c r="A361" s="369"/>
      <c r="B361" s="369"/>
      <c r="C361" s="366"/>
      <c r="D361" s="366"/>
      <c r="E361" s="366"/>
      <c r="F361" s="367"/>
      <c r="G361" s="367"/>
      <c r="H361" s="367"/>
      <c r="I361" s="367"/>
      <c r="J361" s="367"/>
      <c r="K361" s="368">
        <f t="shared" si="15"/>
        <v>0</v>
      </c>
      <c r="L361" s="369">
        <f t="shared" si="17"/>
        <v>0</v>
      </c>
      <c r="M361" s="367">
        <f t="shared" si="16"/>
        <v>0</v>
      </c>
    </row>
    <row r="362" spans="1:13" hidden="1" x14ac:dyDescent="0.25">
      <c r="A362" s="369"/>
      <c r="B362" s="369"/>
      <c r="C362" s="366"/>
      <c r="D362" s="366"/>
      <c r="E362" s="366"/>
      <c r="F362" s="367"/>
      <c r="G362" s="367"/>
      <c r="H362" s="367"/>
      <c r="I362" s="367"/>
      <c r="J362" s="367"/>
      <c r="K362" s="368">
        <f t="shared" si="15"/>
        <v>0</v>
      </c>
      <c r="L362" s="369">
        <f t="shared" si="17"/>
        <v>0</v>
      </c>
      <c r="M362" s="367">
        <f t="shared" si="16"/>
        <v>0</v>
      </c>
    </row>
    <row r="363" spans="1:13" hidden="1" x14ac:dyDescent="0.25">
      <c r="A363" s="369"/>
      <c r="B363" s="369"/>
      <c r="C363" s="366"/>
      <c r="D363" s="366"/>
      <c r="E363" s="366"/>
      <c r="F363" s="367"/>
      <c r="G363" s="367"/>
      <c r="H363" s="367"/>
      <c r="I363" s="367"/>
      <c r="J363" s="367"/>
      <c r="K363" s="368">
        <f t="shared" si="15"/>
        <v>0</v>
      </c>
      <c r="L363" s="369">
        <f t="shared" si="17"/>
        <v>0</v>
      </c>
      <c r="M363" s="367">
        <f t="shared" si="16"/>
        <v>0</v>
      </c>
    </row>
    <row r="364" spans="1:13" hidden="1" x14ac:dyDescent="0.25">
      <c r="A364" s="369"/>
      <c r="B364" s="369"/>
      <c r="C364" s="366"/>
      <c r="D364" s="366"/>
      <c r="E364" s="366"/>
      <c r="F364" s="367"/>
      <c r="G364" s="367"/>
      <c r="H364" s="367"/>
      <c r="I364" s="367"/>
      <c r="J364" s="367"/>
      <c r="K364" s="368">
        <f t="shared" si="15"/>
        <v>0</v>
      </c>
      <c r="L364" s="369">
        <f t="shared" si="17"/>
        <v>0</v>
      </c>
      <c r="M364" s="367">
        <f t="shared" si="16"/>
        <v>0</v>
      </c>
    </row>
    <row r="365" spans="1:13" hidden="1" x14ac:dyDescent="0.25">
      <c r="A365" s="369"/>
      <c r="B365" s="369"/>
      <c r="C365" s="366"/>
      <c r="D365" s="366"/>
      <c r="E365" s="366"/>
      <c r="F365" s="367"/>
      <c r="G365" s="367"/>
      <c r="H365" s="367"/>
      <c r="I365" s="367"/>
      <c r="J365" s="367"/>
      <c r="K365" s="368">
        <f t="shared" si="15"/>
        <v>0</v>
      </c>
      <c r="L365" s="369">
        <f t="shared" si="17"/>
        <v>0</v>
      </c>
      <c r="M365" s="367">
        <f t="shared" si="16"/>
        <v>0</v>
      </c>
    </row>
    <row r="366" spans="1:13" hidden="1" x14ac:dyDescent="0.25">
      <c r="A366" s="369"/>
      <c r="B366" s="369"/>
      <c r="C366" s="366"/>
      <c r="D366" s="366"/>
      <c r="E366" s="366"/>
      <c r="F366" s="367"/>
      <c r="G366" s="367"/>
      <c r="H366" s="367"/>
      <c r="I366" s="367"/>
      <c r="J366" s="367"/>
      <c r="K366" s="368">
        <f t="shared" si="15"/>
        <v>0</v>
      </c>
      <c r="L366" s="369">
        <f t="shared" si="17"/>
        <v>0</v>
      </c>
      <c r="M366" s="367">
        <f t="shared" si="16"/>
        <v>0</v>
      </c>
    </row>
    <row r="367" spans="1:13" hidden="1" x14ac:dyDescent="0.25">
      <c r="A367" s="369"/>
      <c r="B367" s="369"/>
      <c r="C367" s="366"/>
      <c r="D367" s="366"/>
      <c r="E367" s="366"/>
      <c r="F367" s="367"/>
      <c r="G367" s="367"/>
      <c r="H367" s="367"/>
      <c r="I367" s="367"/>
      <c r="J367" s="367"/>
      <c r="K367" s="368">
        <f t="shared" si="15"/>
        <v>0</v>
      </c>
      <c r="L367" s="369">
        <f t="shared" si="17"/>
        <v>0</v>
      </c>
      <c r="M367" s="367">
        <f t="shared" si="16"/>
        <v>0</v>
      </c>
    </row>
    <row r="368" spans="1:13" hidden="1" x14ac:dyDescent="0.25">
      <c r="A368" s="369"/>
      <c r="B368" s="369"/>
      <c r="C368" s="366"/>
      <c r="D368" s="366"/>
      <c r="E368" s="366"/>
      <c r="F368" s="367"/>
      <c r="G368" s="367"/>
      <c r="H368" s="367"/>
      <c r="I368" s="367"/>
      <c r="J368" s="367"/>
      <c r="K368" s="368">
        <f t="shared" si="15"/>
        <v>0</v>
      </c>
      <c r="L368" s="369">
        <f t="shared" si="17"/>
        <v>0</v>
      </c>
      <c r="M368" s="367">
        <f t="shared" si="16"/>
        <v>0</v>
      </c>
    </row>
    <row r="369" spans="1:13" hidden="1" x14ac:dyDescent="0.25">
      <c r="A369" s="369"/>
      <c r="B369" s="369"/>
      <c r="C369" s="366"/>
      <c r="D369" s="366"/>
      <c r="E369" s="366"/>
      <c r="F369" s="367"/>
      <c r="G369" s="367"/>
      <c r="H369" s="367"/>
      <c r="I369" s="367"/>
      <c r="J369" s="367"/>
      <c r="K369" s="368">
        <f t="shared" si="15"/>
        <v>0</v>
      </c>
      <c r="L369" s="369">
        <f t="shared" si="17"/>
        <v>0</v>
      </c>
      <c r="M369" s="367">
        <f t="shared" si="16"/>
        <v>0</v>
      </c>
    </row>
    <row r="370" spans="1:13" hidden="1" x14ac:dyDescent="0.25">
      <c r="A370" s="369"/>
      <c r="B370" s="369"/>
      <c r="C370" s="366"/>
      <c r="D370" s="366"/>
      <c r="E370" s="366"/>
      <c r="F370" s="367"/>
      <c r="G370" s="367"/>
      <c r="H370" s="367"/>
      <c r="I370" s="367"/>
      <c r="J370" s="367"/>
      <c r="K370" s="368">
        <f t="shared" si="15"/>
        <v>0</v>
      </c>
      <c r="L370" s="369">
        <f t="shared" si="17"/>
        <v>0</v>
      </c>
      <c r="M370" s="367">
        <f t="shared" si="16"/>
        <v>0</v>
      </c>
    </row>
    <row r="371" spans="1:13" hidden="1" x14ac:dyDescent="0.25">
      <c r="A371" s="369"/>
      <c r="B371" s="369"/>
      <c r="C371" s="366"/>
      <c r="D371" s="366"/>
      <c r="E371" s="366"/>
      <c r="F371" s="367"/>
      <c r="G371" s="367"/>
      <c r="H371" s="367"/>
      <c r="I371" s="367"/>
      <c r="J371" s="367"/>
      <c r="K371" s="368">
        <f t="shared" si="15"/>
        <v>0</v>
      </c>
      <c r="L371" s="369">
        <f t="shared" si="17"/>
        <v>0</v>
      </c>
      <c r="M371" s="367">
        <f t="shared" si="16"/>
        <v>0</v>
      </c>
    </row>
    <row r="372" spans="1:13" hidden="1" x14ac:dyDescent="0.25">
      <c r="A372" s="369"/>
      <c r="B372" s="369"/>
      <c r="C372" s="366"/>
      <c r="D372" s="366"/>
      <c r="E372" s="366"/>
      <c r="F372" s="367"/>
      <c r="G372" s="367"/>
      <c r="H372" s="367"/>
      <c r="I372" s="367"/>
      <c r="J372" s="367"/>
      <c r="K372" s="368">
        <f t="shared" si="15"/>
        <v>0</v>
      </c>
      <c r="L372" s="369">
        <f t="shared" si="17"/>
        <v>0</v>
      </c>
      <c r="M372" s="367">
        <f t="shared" si="16"/>
        <v>0</v>
      </c>
    </row>
    <row r="373" spans="1:13" hidden="1" x14ac:dyDescent="0.25">
      <c r="A373" s="369"/>
      <c r="B373" s="369"/>
      <c r="C373" s="366"/>
      <c r="D373" s="366"/>
      <c r="E373" s="366"/>
      <c r="F373" s="367"/>
      <c r="G373" s="367"/>
      <c r="H373" s="367"/>
      <c r="I373" s="367"/>
      <c r="J373" s="367"/>
      <c r="K373" s="368">
        <f t="shared" si="15"/>
        <v>0</v>
      </c>
      <c r="L373" s="369">
        <f t="shared" si="17"/>
        <v>0</v>
      </c>
      <c r="M373" s="367">
        <f t="shared" si="16"/>
        <v>0</v>
      </c>
    </row>
    <row r="374" spans="1:13" hidden="1" x14ac:dyDescent="0.25">
      <c r="A374" s="369"/>
      <c r="B374" s="369"/>
      <c r="C374" s="366"/>
      <c r="D374" s="366"/>
      <c r="E374" s="366"/>
      <c r="F374" s="367"/>
      <c r="G374" s="367"/>
      <c r="H374" s="367"/>
      <c r="I374" s="367"/>
      <c r="J374" s="367"/>
      <c r="K374" s="368">
        <f t="shared" si="15"/>
        <v>0</v>
      </c>
      <c r="L374" s="369">
        <f t="shared" si="17"/>
        <v>0</v>
      </c>
      <c r="M374" s="367">
        <f t="shared" si="16"/>
        <v>0</v>
      </c>
    </row>
    <row r="375" spans="1:13" hidden="1" x14ac:dyDescent="0.25">
      <c r="A375" s="369"/>
      <c r="B375" s="369"/>
      <c r="C375" s="366"/>
      <c r="D375" s="366"/>
      <c r="E375" s="366"/>
      <c r="F375" s="367"/>
      <c r="G375" s="367"/>
      <c r="H375" s="367"/>
      <c r="I375" s="367"/>
      <c r="J375" s="367"/>
      <c r="K375" s="368">
        <f t="shared" si="15"/>
        <v>0</v>
      </c>
      <c r="L375" s="369">
        <f t="shared" si="17"/>
        <v>0</v>
      </c>
      <c r="M375" s="367">
        <f t="shared" si="16"/>
        <v>0</v>
      </c>
    </row>
    <row r="376" spans="1:13" hidden="1" x14ac:dyDescent="0.25">
      <c r="A376" s="369"/>
      <c r="B376" s="369"/>
      <c r="C376" s="366"/>
      <c r="D376" s="366"/>
      <c r="E376" s="366"/>
      <c r="F376" s="367"/>
      <c r="G376" s="367"/>
      <c r="H376" s="367"/>
      <c r="I376" s="367"/>
      <c r="J376" s="367"/>
      <c r="K376" s="368">
        <f t="shared" si="15"/>
        <v>0</v>
      </c>
      <c r="L376" s="369">
        <f t="shared" si="17"/>
        <v>0</v>
      </c>
      <c r="M376" s="367">
        <f t="shared" si="16"/>
        <v>0</v>
      </c>
    </row>
    <row r="377" spans="1:13" hidden="1" x14ac:dyDescent="0.25">
      <c r="A377" s="369"/>
      <c r="B377" s="369"/>
      <c r="C377" s="366"/>
      <c r="D377" s="366"/>
      <c r="E377" s="366"/>
      <c r="F377" s="367"/>
      <c r="G377" s="367"/>
      <c r="H377" s="367"/>
      <c r="I377" s="367"/>
      <c r="J377" s="367"/>
      <c r="K377" s="368">
        <f t="shared" si="15"/>
        <v>0</v>
      </c>
      <c r="L377" s="369">
        <f t="shared" si="17"/>
        <v>0</v>
      </c>
      <c r="M377" s="367">
        <f t="shared" si="16"/>
        <v>0</v>
      </c>
    </row>
    <row r="378" spans="1:13" hidden="1" x14ac:dyDescent="0.25">
      <c r="A378" s="369"/>
      <c r="B378" s="369"/>
      <c r="C378" s="366"/>
      <c r="D378" s="366"/>
      <c r="E378" s="366"/>
      <c r="F378" s="367"/>
      <c r="G378" s="367"/>
      <c r="H378" s="367"/>
      <c r="I378" s="367"/>
      <c r="J378" s="367"/>
      <c r="K378" s="368">
        <f t="shared" si="15"/>
        <v>0</v>
      </c>
      <c r="L378" s="369">
        <f t="shared" si="17"/>
        <v>0</v>
      </c>
      <c r="M378" s="367">
        <f t="shared" si="16"/>
        <v>0</v>
      </c>
    </row>
    <row r="379" spans="1:13" hidden="1" x14ac:dyDescent="0.25">
      <c r="A379" s="369"/>
      <c r="B379" s="369"/>
      <c r="C379" s="366"/>
      <c r="D379" s="366"/>
      <c r="E379" s="366"/>
      <c r="F379" s="367"/>
      <c r="G379" s="367"/>
      <c r="H379" s="367"/>
      <c r="I379" s="367"/>
      <c r="J379" s="367"/>
      <c r="K379" s="368">
        <f t="shared" si="15"/>
        <v>0</v>
      </c>
      <c r="L379" s="369">
        <f t="shared" si="17"/>
        <v>0</v>
      </c>
      <c r="M379" s="367">
        <f t="shared" si="16"/>
        <v>0</v>
      </c>
    </row>
    <row r="380" spans="1:13" hidden="1" x14ac:dyDescent="0.25">
      <c r="A380" s="369"/>
      <c r="B380" s="369"/>
      <c r="C380" s="366"/>
      <c r="D380" s="366"/>
      <c r="E380" s="366"/>
      <c r="F380" s="367"/>
      <c r="G380" s="367"/>
      <c r="H380" s="367"/>
      <c r="I380" s="367"/>
      <c r="J380" s="367"/>
      <c r="K380" s="368">
        <f t="shared" si="15"/>
        <v>0</v>
      </c>
      <c r="L380" s="369">
        <f t="shared" si="17"/>
        <v>0</v>
      </c>
      <c r="M380" s="367">
        <f t="shared" si="16"/>
        <v>0</v>
      </c>
    </row>
    <row r="381" spans="1:13" hidden="1" x14ac:dyDescent="0.25">
      <c r="A381" s="369"/>
      <c r="B381" s="369"/>
      <c r="C381" s="366"/>
      <c r="D381" s="366"/>
      <c r="E381" s="366"/>
      <c r="F381" s="367"/>
      <c r="G381" s="367"/>
      <c r="H381" s="367"/>
      <c r="I381" s="367"/>
      <c r="J381" s="367"/>
      <c r="K381" s="368">
        <f t="shared" si="15"/>
        <v>0</v>
      </c>
      <c r="L381" s="369">
        <f t="shared" si="17"/>
        <v>0</v>
      </c>
      <c r="M381" s="367">
        <f t="shared" si="16"/>
        <v>0</v>
      </c>
    </row>
    <row r="382" spans="1:13" hidden="1" x14ac:dyDescent="0.25">
      <c r="A382" s="369"/>
      <c r="B382" s="369"/>
      <c r="C382" s="366"/>
      <c r="D382" s="366"/>
      <c r="E382" s="366"/>
      <c r="F382" s="367"/>
      <c r="G382" s="367"/>
      <c r="H382" s="367"/>
      <c r="I382" s="367"/>
      <c r="J382" s="367"/>
      <c r="K382" s="368">
        <f t="shared" si="15"/>
        <v>0</v>
      </c>
      <c r="L382" s="369">
        <f t="shared" si="17"/>
        <v>0</v>
      </c>
      <c r="M382" s="367">
        <f t="shared" si="16"/>
        <v>0</v>
      </c>
    </row>
    <row r="383" spans="1:13" hidden="1" x14ac:dyDescent="0.25">
      <c r="A383" s="369"/>
      <c r="B383" s="369"/>
      <c r="C383" s="366"/>
      <c r="D383" s="366"/>
      <c r="E383" s="366"/>
      <c r="F383" s="367"/>
      <c r="G383" s="367"/>
      <c r="H383" s="367"/>
      <c r="I383" s="367"/>
      <c r="J383" s="367"/>
      <c r="K383" s="368">
        <f t="shared" si="15"/>
        <v>0</v>
      </c>
      <c r="L383" s="369">
        <f t="shared" si="17"/>
        <v>0</v>
      </c>
      <c r="M383" s="367">
        <f t="shared" si="16"/>
        <v>0</v>
      </c>
    </row>
    <row r="384" spans="1:13" hidden="1" x14ac:dyDescent="0.25">
      <c r="A384" s="369"/>
      <c r="B384" s="369"/>
      <c r="C384" s="366"/>
      <c r="D384" s="366"/>
      <c r="E384" s="366"/>
      <c r="F384" s="367"/>
      <c r="G384" s="367"/>
      <c r="H384" s="367"/>
      <c r="I384" s="367"/>
      <c r="J384" s="367"/>
      <c r="K384" s="368">
        <f t="shared" si="15"/>
        <v>0</v>
      </c>
      <c r="L384" s="369">
        <f t="shared" si="17"/>
        <v>0</v>
      </c>
      <c r="M384" s="367">
        <f t="shared" si="16"/>
        <v>0</v>
      </c>
    </row>
    <row r="385" spans="1:13" hidden="1" x14ac:dyDescent="0.25">
      <c r="A385" s="369"/>
      <c r="B385" s="369"/>
      <c r="C385" s="366"/>
      <c r="D385" s="366"/>
      <c r="E385" s="366"/>
      <c r="F385" s="367"/>
      <c r="G385" s="367"/>
      <c r="H385" s="367"/>
      <c r="I385" s="367"/>
      <c r="J385" s="367"/>
      <c r="K385" s="368">
        <f t="shared" si="15"/>
        <v>0</v>
      </c>
      <c r="L385" s="369">
        <f t="shared" si="17"/>
        <v>0</v>
      </c>
      <c r="M385" s="367">
        <f t="shared" si="16"/>
        <v>0</v>
      </c>
    </row>
    <row r="386" spans="1:13" hidden="1" x14ac:dyDescent="0.25">
      <c r="A386" s="369"/>
      <c r="B386" s="369"/>
      <c r="C386" s="366"/>
      <c r="D386" s="366"/>
      <c r="E386" s="366"/>
      <c r="F386" s="367"/>
      <c r="G386" s="367"/>
      <c r="H386" s="367"/>
      <c r="I386" s="367"/>
      <c r="J386" s="367"/>
      <c r="K386" s="368">
        <f t="shared" si="15"/>
        <v>0</v>
      </c>
      <c r="L386" s="369">
        <f t="shared" si="17"/>
        <v>0</v>
      </c>
      <c r="M386" s="367">
        <f t="shared" si="16"/>
        <v>0</v>
      </c>
    </row>
    <row r="387" spans="1:13" hidden="1" x14ac:dyDescent="0.25">
      <c r="A387" s="369"/>
      <c r="B387" s="369"/>
      <c r="C387" s="366"/>
      <c r="D387" s="366"/>
      <c r="E387" s="366"/>
      <c r="F387" s="367"/>
      <c r="G387" s="367"/>
      <c r="H387" s="367"/>
      <c r="I387" s="367"/>
      <c r="J387" s="367"/>
      <c r="K387" s="368">
        <f t="shared" si="15"/>
        <v>0</v>
      </c>
      <c r="L387" s="369">
        <f t="shared" si="17"/>
        <v>0</v>
      </c>
      <c r="M387" s="367">
        <f t="shared" si="16"/>
        <v>0</v>
      </c>
    </row>
    <row r="388" spans="1:13" hidden="1" x14ac:dyDescent="0.25">
      <c r="A388" s="369"/>
      <c r="B388" s="369"/>
      <c r="C388" s="366"/>
      <c r="D388" s="366"/>
      <c r="E388" s="366"/>
      <c r="F388" s="367"/>
      <c r="G388" s="367"/>
      <c r="H388" s="367"/>
      <c r="I388" s="367"/>
      <c r="J388" s="367"/>
      <c r="K388" s="368">
        <f t="shared" si="15"/>
        <v>0</v>
      </c>
      <c r="L388" s="369">
        <f t="shared" si="17"/>
        <v>0</v>
      </c>
      <c r="M388" s="367">
        <f t="shared" si="16"/>
        <v>0</v>
      </c>
    </row>
    <row r="389" spans="1:13" hidden="1" x14ac:dyDescent="0.25">
      <c r="A389" s="369"/>
      <c r="B389" s="369"/>
      <c r="C389" s="366"/>
      <c r="D389" s="366"/>
      <c r="E389" s="366"/>
      <c r="F389" s="367"/>
      <c r="G389" s="367"/>
      <c r="H389" s="367"/>
      <c r="I389" s="367"/>
      <c r="J389" s="367"/>
      <c r="K389" s="368">
        <f t="shared" ref="K389:K452" si="18">SUM(F389:J389)</f>
        <v>0</v>
      </c>
      <c r="L389" s="369">
        <f t="shared" si="17"/>
        <v>0</v>
      </c>
      <c r="M389" s="367">
        <f t="shared" ref="M389:M452" si="19">SUM(K389*L389)</f>
        <v>0</v>
      </c>
    </row>
    <row r="390" spans="1:13" hidden="1" x14ac:dyDescent="0.25">
      <c r="A390" s="369"/>
      <c r="B390" s="369"/>
      <c r="C390" s="366"/>
      <c r="D390" s="366"/>
      <c r="E390" s="366"/>
      <c r="F390" s="367"/>
      <c r="G390" s="367"/>
      <c r="H390" s="367"/>
      <c r="I390" s="367"/>
      <c r="J390" s="367"/>
      <c r="K390" s="368">
        <f t="shared" si="18"/>
        <v>0</v>
      </c>
      <c r="L390" s="369">
        <f t="shared" ref="L390:L453" si="20">IF(D390="X",0,IF(E390="",0,IF(E390="X",0,VLOOKUP(E390,$F$539:$G$553,2))))</f>
        <v>0</v>
      </c>
      <c r="M390" s="367">
        <f t="shared" si="19"/>
        <v>0</v>
      </c>
    </row>
    <row r="391" spans="1:13" hidden="1" x14ac:dyDescent="0.25">
      <c r="A391" s="369"/>
      <c r="B391" s="369"/>
      <c r="C391" s="366"/>
      <c r="D391" s="366"/>
      <c r="E391" s="366"/>
      <c r="F391" s="367"/>
      <c r="G391" s="367"/>
      <c r="H391" s="367"/>
      <c r="I391" s="367"/>
      <c r="J391" s="367"/>
      <c r="K391" s="368">
        <f t="shared" si="18"/>
        <v>0</v>
      </c>
      <c r="L391" s="369">
        <f t="shared" si="20"/>
        <v>0</v>
      </c>
      <c r="M391" s="367">
        <f t="shared" si="19"/>
        <v>0</v>
      </c>
    </row>
    <row r="392" spans="1:13" hidden="1" x14ac:dyDescent="0.25">
      <c r="A392" s="369"/>
      <c r="B392" s="369"/>
      <c r="C392" s="366"/>
      <c r="D392" s="366"/>
      <c r="E392" s="366"/>
      <c r="F392" s="367"/>
      <c r="G392" s="367"/>
      <c r="H392" s="367"/>
      <c r="I392" s="367"/>
      <c r="J392" s="367"/>
      <c r="K392" s="368">
        <f t="shared" si="18"/>
        <v>0</v>
      </c>
      <c r="L392" s="369">
        <f t="shared" si="20"/>
        <v>0</v>
      </c>
      <c r="M392" s="367">
        <f t="shared" si="19"/>
        <v>0</v>
      </c>
    </row>
    <row r="393" spans="1:13" hidden="1" x14ac:dyDescent="0.25">
      <c r="A393" s="369"/>
      <c r="B393" s="369"/>
      <c r="C393" s="366"/>
      <c r="D393" s="366"/>
      <c r="E393" s="366"/>
      <c r="F393" s="367"/>
      <c r="G393" s="367"/>
      <c r="H393" s="367"/>
      <c r="I393" s="367"/>
      <c r="J393" s="367"/>
      <c r="K393" s="368">
        <f t="shared" si="18"/>
        <v>0</v>
      </c>
      <c r="L393" s="369">
        <f t="shared" si="20"/>
        <v>0</v>
      </c>
      <c r="M393" s="367">
        <f t="shared" si="19"/>
        <v>0</v>
      </c>
    </row>
    <row r="394" spans="1:13" hidden="1" x14ac:dyDescent="0.25">
      <c r="A394" s="369"/>
      <c r="B394" s="369"/>
      <c r="C394" s="366"/>
      <c r="D394" s="366"/>
      <c r="E394" s="366"/>
      <c r="F394" s="367"/>
      <c r="G394" s="367"/>
      <c r="H394" s="367"/>
      <c r="I394" s="367"/>
      <c r="J394" s="367"/>
      <c r="K394" s="368">
        <f t="shared" si="18"/>
        <v>0</v>
      </c>
      <c r="L394" s="369">
        <f t="shared" si="20"/>
        <v>0</v>
      </c>
      <c r="M394" s="367">
        <f t="shared" si="19"/>
        <v>0</v>
      </c>
    </row>
    <row r="395" spans="1:13" hidden="1" x14ac:dyDescent="0.25">
      <c r="A395" s="369"/>
      <c r="B395" s="369"/>
      <c r="C395" s="366"/>
      <c r="D395" s="366"/>
      <c r="E395" s="366"/>
      <c r="F395" s="367"/>
      <c r="G395" s="367"/>
      <c r="H395" s="367"/>
      <c r="I395" s="367"/>
      <c r="J395" s="367"/>
      <c r="K395" s="368">
        <f t="shared" si="18"/>
        <v>0</v>
      </c>
      <c r="L395" s="369">
        <f t="shared" si="20"/>
        <v>0</v>
      </c>
      <c r="M395" s="367">
        <f t="shared" si="19"/>
        <v>0</v>
      </c>
    </row>
    <row r="396" spans="1:13" hidden="1" x14ac:dyDescent="0.25">
      <c r="A396" s="369"/>
      <c r="B396" s="369"/>
      <c r="C396" s="366"/>
      <c r="D396" s="366"/>
      <c r="E396" s="366"/>
      <c r="F396" s="367"/>
      <c r="G396" s="367"/>
      <c r="H396" s="367"/>
      <c r="I396" s="367"/>
      <c r="J396" s="367"/>
      <c r="K396" s="368">
        <f t="shared" si="18"/>
        <v>0</v>
      </c>
      <c r="L396" s="369">
        <f t="shared" si="20"/>
        <v>0</v>
      </c>
      <c r="M396" s="367">
        <f t="shared" si="19"/>
        <v>0</v>
      </c>
    </row>
    <row r="397" spans="1:13" hidden="1" x14ac:dyDescent="0.25">
      <c r="A397" s="369"/>
      <c r="B397" s="369"/>
      <c r="C397" s="366"/>
      <c r="D397" s="366"/>
      <c r="E397" s="366"/>
      <c r="F397" s="367"/>
      <c r="G397" s="367"/>
      <c r="H397" s="367"/>
      <c r="I397" s="367"/>
      <c r="J397" s="367"/>
      <c r="K397" s="368">
        <f t="shared" si="18"/>
        <v>0</v>
      </c>
      <c r="L397" s="369">
        <f t="shared" si="20"/>
        <v>0</v>
      </c>
      <c r="M397" s="367">
        <f t="shared" si="19"/>
        <v>0</v>
      </c>
    </row>
    <row r="398" spans="1:13" hidden="1" x14ac:dyDescent="0.25">
      <c r="A398" s="369"/>
      <c r="B398" s="369"/>
      <c r="C398" s="366"/>
      <c r="D398" s="366"/>
      <c r="E398" s="366"/>
      <c r="F398" s="367"/>
      <c r="G398" s="367"/>
      <c r="H398" s="367"/>
      <c r="I398" s="367"/>
      <c r="J398" s="367"/>
      <c r="K398" s="368">
        <f t="shared" si="18"/>
        <v>0</v>
      </c>
      <c r="L398" s="369">
        <f t="shared" si="20"/>
        <v>0</v>
      </c>
      <c r="M398" s="367">
        <f t="shared" si="19"/>
        <v>0</v>
      </c>
    </row>
    <row r="399" spans="1:13" hidden="1" x14ac:dyDescent="0.25">
      <c r="A399" s="369"/>
      <c r="B399" s="369"/>
      <c r="C399" s="366"/>
      <c r="D399" s="366"/>
      <c r="E399" s="366"/>
      <c r="F399" s="367"/>
      <c r="G399" s="367"/>
      <c r="H399" s="367"/>
      <c r="I399" s="367"/>
      <c r="J399" s="367"/>
      <c r="K399" s="368">
        <f t="shared" si="18"/>
        <v>0</v>
      </c>
      <c r="L399" s="369">
        <f t="shared" si="20"/>
        <v>0</v>
      </c>
      <c r="M399" s="367">
        <f t="shared" si="19"/>
        <v>0</v>
      </c>
    </row>
    <row r="400" spans="1:13" hidden="1" x14ac:dyDescent="0.25">
      <c r="A400" s="369"/>
      <c r="B400" s="369"/>
      <c r="C400" s="366"/>
      <c r="D400" s="366"/>
      <c r="E400" s="366"/>
      <c r="F400" s="367"/>
      <c r="G400" s="367"/>
      <c r="H400" s="367"/>
      <c r="I400" s="367"/>
      <c r="J400" s="367"/>
      <c r="K400" s="368">
        <f t="shared" si="18"/>
        <v>0</v>
      </c>
      <c r="L400" s="369">
        <f t="shared" si="20"/>
        <v>0</v>
      </c>
      <c r="M400" s="367">
        <f t="shared" si="19"/>
        <v>0</v>
      </c>
    </row>
    <row r="401" spans="1:13" hidden="1" x14ac:dyDescent="0.25">
      <c r="A401" s="369"/>
      <c r="B401" s="369"/>
      <c r="C401" s="366"/>
      <c r="D401" s="366"/>
      <c r="E401" s="366"/>
      <c r="F401" s="367"/>
      <c r="G401" s="367"/>
      <c r="H401" s="367"/>
      <c r="I401" s="367"/>
      <c r="J401" s="367"/>
      <c r="K401" s="368">
        <f t="shared" si="18"/>
        <v>0</v>
      </c>
      <c r="L401" s="369">
        <f t="shared" si="20"/>
        <v>0</v>
      </c>
      <c r="M401" s="367">
        <f t="shared" si="19"/>
        <v>0</v>
      </c>
    </row>
    <row r="402" spans="1:13" hidden="1" x14ac:dyDescent="0.25">
      <c r="A402" s="369"/>
      <c r="B402" s="369"/>
      <c r="C402" s="366"/>
      <c r="D402" s="366"/>
      <c r="E402" s="366"/>
      <c r="F402" s="367"/>
      <c r="G402" s="367"/>
      <c r="H402" s="367"/>
      <c r="I402" s="367"/>
      <c r="J402" s="367"/>
      <c r="K402" s="368">
        <f t="shared" si="18"/>
        <v>0</v>
      </c>
      <c r="L402" s="369">
        <f t="shared" si="20"/>
        <v>0</v>
      </c>
      <c r="M402" s="367">
        <f t="shared" si="19"/>
        <v>0</v>
      </c>
    </row>
    <row r="403" spans="1:13" hidden="1" x14ac:dyDescent="0.25">
      <c r="A403" s="369"/>
      <c r="B403" s="369"/>
      <c r="C403" s="366"/>
      <c r="D403" s="366"/>
      <c r="E403" s="366"/>
      <c r="F403" s="367"/>
      <c r="G403" s="367"/>
      <c r="H403" s="367"/>
      <c r="I403" s="367"/>
      <c r="J403" s="367"/>
      <c r="K403" s="368">
        <f t="shared" si="18"/>
        <v>0</v>
      </c>
      <c r="L403" s="369">
        <f t="shared" si="20"/>
        <v>0</v>
      </c>
      <c r="M403" s="367">
        <f t="shared" si="19"/>
        <v>0</v>
      </c>
    </row>
    <row r="404" spans="1:13" hidden="1" x14ac:dyDescent="0.25">
      <c r="A404" s="369"/>
      <c r="B404" s="369"/>
      <c r="C404" s="366"/>
      <c r="D404" s="366"/>
      <c r="E404" s="366"/>
      <c r="F404" s="367"/>
      <c r="G404" s="367"/>
      <c r="H404" s="367"/>
      <c r="I404" s="367"/>
      <c r="J404" s="367"/>
      <c r="K404" s="368">
        <f t="shared" si="18"/>
        <v>0</v>
      </c>
      <c r="L404" s="369">
        <f t="shared" si="20"/>
        <v>0</v>
      </c>
      <c r="M404" s="367">
        <f t="shared" si="19"/>
        <v>0</v>
      </c>
    </row>
    <row r="405" spans="1:13" hidden="1" x14ac:dyDescent="0.25">
      <c r="A405" s="369"/>
      <c r="B405" s="369"/>
      <c r="C405" s="366"/>
      <c r="D405" s="366"/>
      <c r="E405" s="366"/>
      <c r="F405" s="367"/>
      <c r="G405" s="367"/>
      <c r="H405" s="367"/>
      <c r="I405" s="367"/>
      <c r="J405" s="367"/>
      <c r="K405" s="368">
        <f t="shared" si="18"/>
        <v>0</v>
      </c>
      <c r="L405" s="369">
        <f t="shared" si="20"/>
        <v>0</v>
      </c>
      <c r="M405" s="367">
        <f t="shared" si="19"/>
        <v>0</v>
      </c>
    </row>
    <row r="406" spans="1:13" hidden="1" x14ac:dyDescent="0.25">
      <c r="A406" s="369"/>
      <c r="B406" s="369"/>
      <c r="C406" s="366"/>
      <c r="D406" s="366"/>
      <c r="E406" s="366"/>
      <c r="F406" s="367"/>
      <c r="G406" s="367"/>
      <c r="H406" s="367"/>
      <c r="I406" s="367"/>
      <c r="J406" s="367"/>
      <c r="K406" s="368">
        <f t="shared" si="18"/>
        <v>0</v>
      </c>
      <c r="L406" s="369">
        <f t="shared" si="20"/>
        <v>0</v>
      </c>
      <c r="M406" s="367">
        <f t="shared" si="19"/>
        <v>0</v>
      </c>
    </row>
    <row r="407" spans="1:13" hidden="1" x14ac:dyDescent="0.25">
      <c r="A407" s="369"/>
      <c r="B407" s="369"/>
      <c r="C407" s="366"/>
      <c r="D407" s="366"/>
      <c r="E407" s="366"/>
      <c r="F407" s="367"/>
      <c r="G407" s="367"/>
      <c r="H407" s="367"/>
      <c r="I407" s="367"/>
      <c r="J407" s="367"/>
      <c r="K407" s="368">
        <f t="shared" si="18"/>
        <v>0</v>
      </c>
      <c r="L407" s="369">
        <f t="shared" si="20"/>
        <v>0</v>
      </c>
      <c r="M407" s="367">
        <f t="shared" si="19"/>
        <v>0</v>
      </c>
    </row>
    <row r="408" spans="1:13" hidden="1" x14ac:dyDescent="0.25">
      <c r="A408" s="369"/>
      <c r="B408" s="369"/>
      <c r="C408" s="366"/>
      <c r="D408" s="366"/>
      <c r="E408" s="366"/>
      <c r="F408" s="367"/>
      <c r="G408" s="367"/>
      <c r="H408" s="367"/>
      <c r="I408" s="367"/>
      <c r="J408" s="367"/>
      <c r="K408" s="368">
        <f t="shared" si="18"/>
        <v>0</v>
      </c>
      <c r="L408" s="369">
        <f t="shared" si="20"/>
        <v>0</v>
      </c>
      <c r="M408" s="367">
        <f t="shared" si="19"/>
        <v>0</v>
      </c>
    </row>
    <row r="409" spans="1:13" hidden="1" x14ac:dyDescent="0.25">
      <c r="A409" s="369"/>
      <c r="B409" s="369"/>
      <c r="C409" s="366"/>
      <c r="D409" s="366"/>
      <c r="E409" s="366"/>
      <c r="F409" s="367"/>
      <c r="G409" s="367"/>
      <c r="H409" s="367"/>
      <c r="I409" s="367"/>
      <c r="J409" s="367"/>
      <c r="K409" s="368">
        <f t="shared" si="18"/>
        <v>0</v>
      </c>
      <c r="L409" s="369">
        <f t="shared" si="20"/>
        <v>0</v>
      </c>
      <c r="M409" s="367">
        <f t="shared" si="19"/>
        <v>0</v>
      </c>
    </row>
    <row r="410" spans="1:13" hidden="1" x14ac:dyDescent="0.25">
      <c r="A410" s="369"/>
      <c r="B410" s="369"/>
      <c r="C410" s="366"/>
      <c r="D410" s="366"/>
      <c r="E410" s="366"/>
      <c r="F410" s="367"/>
      <c r="G410" s="367"/>
      <c r="H410" s="367"/>
      <c r="I410" s="367"/>
      <c r="J410" s="367"/>
      <c r="K410" s="368">
        <f t="shared" si="18"/>
        <v>0</v>
      </c>
      <c r="L410" s="369">
        <f t="shared" si="20"/>
        <v>0</v>
      </c>
      <c r="M410" s="367">
        <f t="shared" si="19"/>
        <v>0</v>
      </c>
    </row>
    <row r="411" spans="1:13" hidden="1" x14ac:dyDescent="0.25">
      <c r="A411" s="369"/>
      <c r="B411" s="369"/>
      <c r="C411" s="366"/>
      <c r="D411" s="366"/>
      <c r="E411" s="366"/>
      <c r="F411" s="367"/>
      <c r="G411" s="367"/>
      <c r="H411" s="367"/>
      <c r="I411" s="367"/>
      <c r="J411" s="367"/>
      <c r="K411" s="368">
        <f t="shared" si="18"/>
        <v>0</v>
      </c>
      <c r="L411" s="369">
        <f t="shared" si="20"/>
        <v>0</v>
      </c>
      <c r="M411" s="367">
        <f t="shared" si="19"/>
        <v>0</v>
      </c>
    </row>
    <row r="412" spans="1:13" hidden="1" x14ac:dyDescent="0.25">
      <c r="A412" s="369"/>
      <c r="B412" s="369"/>
      <c r="C412" s="366"/>
      <c r="D412" s="366"/>
      <c r="E412" s="366"/>
      <c r="F412" s="367"/>
      <c r="G412" s="367"/>
      <c r="H412" s="367"/>
      <c r="I412" s="367"/>
      <c r="J412" s="367"/>
      <c r="K412" s="368">
        <f t="shared" si="18"/>
        <v>0</v>
      </c>
      <c r="L412" s="369">
        <f t="shared" si="20"/>
        <v>0</v>
      </c>
      <c r="M412" s="367">
        <f t="shared" si="19"/>
        <v>0</v>
      </c>
    </row>
    <row r="413" spans="1:13" hidden="1" x14ac:dyDescent="0.25">
      <c r="A413" s="369"/>
      <c r="B413" s="369"/>
      <c r="C413" s="366"/>
      <c r="D413" s="366"/>
      <c r="E413" s="366"/>
      <c r="F413" s="367"/>
      <c r="G413" s="367"/>
      <c r="H413" s="367"/>
      <c r="I413" s="367"/>
      <c r="J413" s="367"/>
      <c r="K413" s="368">
        <f t="shared" si="18"/>
        <v>0</v>
      </c>
      <c r="L413" s="369">
        <f t="shared" si="20"/>
        <v>0</v>
      </c>
      <c r="M413" s="367">
        <f t="shared" si="19"/>
        <v>0</v>
      </c>
    </row>
    <row r="414" spans="1:13" hidden="1" x14ac:dyDescent="0.25">
      <c r="A414" s="369"/>
      <c r="B414" s="369"/>
      <c r="C414" s="366"/>
      <c r="D414" s="366"/>
      <c r="E414" s="366"/>
      <c r="F414" s="367"/>
      <c r="G414" s="367"/>
      <c r="H414" s="367"/>
      <c r="I414" s="367"/>
      <c r="J414" s="367"/>
      <c r="K414" s="368">
        <f t="shared" si="18"/>
        <v>0</v>
      </c>
      <c r="L414" s="369">
        <f t="shared" si="20"/>
        <v>0</v>
      </c>
      <c r="M414" s="367">
        <f t="shared" si="19"/>
        <v>0</v>
      </c>
    </row>
    <row r="415" spans="1:13" hidden="1" x14ac:dyDescent="0.25">
      <c r="A415" s="369"/>
      <c r="B415" s="369"/>
      <c r="C415" s="366"/>
      <c r="D415" s="366"/>
      <c r="E415" s="366"/>
      <c r="F415" s="367"/>
      <c r="G415" s="367"/>
      <c r="H415" s="367"/>
      <c r="I415" s="367"/>
      <c r="J415" s="367"/>
      <c r="K415" s="368">
        <f t="shared" si="18"/>
        <v>0</v>
      </c>
      <c r="L415" s="369">
        <f t="shared" si="20"/>
        <v>0</v>
      </c>
      <c r="M415" s="367">
        <f t="shared" si="19"/>
        <v>0</v>
      </c>
    </row>
    <row r="416" spans="1:13" hidden="1" x14ac:dyDescent="0.25">
      <c r="A416" s="369"/>
      <c r="B416" s="369"/>
      <c r="C416" s="366"/>
      <c r="D416" s="366"/>
      <c r="E416" s="366"/>
      <c r="F416" s="367"/>
      <c r="G416" s="367"/>
      <c r="H416" s="367"/>
      <c r="I416" s="367"/>
      <c r="J416" s="367"/>
      <c r="K416" s="368">
        <f t="shared" si="18"/>
        <v>0</v>
      </c>
      <c r="L416" s="369">
        <f t="shared" si="20"/>
        <v>0</v>
      </c>
      <c r="M416" s="367">
        <f t="shared" si="19"/>
        <v>0</v>
      </c>
    </row>
    <row r="417" spans="1:13" hidden="1" x14ac:dyDescent="0.25">
      <c r="A417" s="369"/>
      <c r="B417" s="369"/>
      <c r="C417" s="366"/>
      <c r="D417" s="366"/>
      <c r="E417" s="366"/>
      <c r="F417" s="367"/>
      <c r="G417" s="367"/>
      <c r="H417" s="367"/>
      <c r="I417" s="367"/>
      <c r="J417" s="367"/>
      <c r="K417" s="368">
        <f t="shared" si="18"/>
        <v>0</v>
      </c>
      <c r="L417" s="369">
        <f t="shared" si="20"/>
        <v>0</v>
      </c>
      <c r="M417" s="367">
        <f t="shared" si="19"/>
        <v>0</v>
      </c>
    </row>
    <row r="418" spans="1:13" hidden="1" x14ac:dyDescent="0.25">
      <c r="A418" s="369"/>
      <c r="B418" s="369"/>
      <c r="C418" s="366"/>
      <c r="D418" s="366"/>
      <c r="E418" s="366"/>
      <c r="F418" s="367"/>
      <c r="G418" s="367"/>
      <c r="H418" s="367"/>
      <c r="I418" s="367"/>
      <c r="J418" s="367"/>
      <c r="K418" s="368">
        <f t="shared" si="18"/>
        <v>0</v>
      </c>
      <c r="L418" s="369">
        <f t="shared" si="20"/>
        <v>0</v>
      </c>
      <c r="M418" s="367">
        <f t="shared" si="19"/>
        <v>0</v>
      </c>
    </row>
    <row r="419" spans="1:13" hidden="1" x14ac:dyDescent="0.25">
      <c r="A419" s="369"/>
      <c r="B419" s="369"/>
      <c r="C419" s="366"/>
      <c r="D419" s="366"/>
      <c r="E419" s="366"/>
      <c r="F419" s="367"/>
      <c r="G419" s="367"/>
      <c r="H419" s="367"/>
      <c r="I419" s="367"/>
      <c r="J419" s="367"/>
      <c r="K419" s="368">
        <f t="shared" si="18"/>
        <v>0</v>
      </c>
      <c r="L419" s="369">
        <f t="shared" si="20"/>
        <v>0</v>
      </c>
      <c r="M419" s="367">
        <f t="shared" si="19"/>
        <v>0</v>
      </c>
    </row>
    <row r="420" spans="1:13" hidden="1" x14ac:dyDescent="0.25">
      <c r="A420" s="369"/>
      <c r="B420" s="369"/>
      <c r="C420" s="366"/>
      <c r="D420" s="366"/>
      <c r="E420" s="366"/>
      <c r="F420" s="367"/>
      <c r="G420" s="367"/>
      <c r="H420" s="367"/>
      <c r="I420" s="367"/>
      <c r="J420" s="367"/>
      <c r="K420" s="368">
        <f t="shared" si="18"/>
        <v>0</v>
      </c>
      <c r="L420" s="369">
        <f t="shared" si="20"/>
        <v>0</v>
      </c>
      <c r="M420" s="367">
        <f t="shared" si="19"/>
        <v>0</v>
      </c>
    </row>
    <row r="421" spans="1:13" hidden="1" x14ac:dyDescent="0.25">
      <c r="A421" s="369"/>
      <c r="B421" s="369"/>
      <c r="C421" s="366"/>
      <c r="D421" s="366"/>
      <c r="E421" s="366"/>
      <c r="F421" s="367"/>
      <c r="G421" s="367"/>
      <c r="H421" s="367"/>
      <c r="I421" s="367"/>
      <c r="J421" s="367"/>
      <c r="K421" s="368">
        <f t="shared" si="18"/>
        <v>0</v>
      </c>
      <c r="L421" s="369">
        <f t="shared" si="20"/>
        <v>0</v>
      </c>
      <c r="M421" s="367">
        <f t="shared" si="19"/>
        <v>0</v>
      </c>
    </row>
    <row r="422" spans="1:13" hidden="1" x14ac:dyDescent="0.25">
      <c r="A422" s="369"/>
      <c r="B422" s="369"/>
      <c r="C422" s="366"/>
      <c r="D422" s="366"/>
      <c r="E422" s="366"/>
      <c r="F422" s="367"/>
      <c r="G422" s="367"/>
      <c r="H422" s="367"/>
      <c r="I422" s="367"/>
      <c r="J422" s="367"/>
      <c r="K422" s="368">
        <f t="shared" si="18"/>
        <v>0</v>
      </c>
      <c r="L422" s="369">
        <f t="shared" si="20"/>
        <v>0</v>
      </c>
      <c r="M422" s="367">
        <f t="shared" si="19"/>
        <v>0</v>
      </c>
    </row>
    <row r="423" spans="1:13" hidden="1" x14ac:dyDescent="0.25">
      <c r="A423" s="369"/>
      <c r="B423" s="369"/>
      <c r="C423" s="366"/>
      <c r="D423" s="366"/>
      <c r="E423" s="366"/>
      <c r="F423" s="367"/>
      <c r="G423" s="367"/>
      <c r="H423" s="367"/>
      <c r="I423" s="367"/>
      <c r="J423" s="367"/>
      <c r="K423" s="368">
        <f t="shared" si="18"/>
        <v>0</v>
      </c>
      <c r="L423" s="369">
        <f t="shared" si="20"/>
        <v>0</v>
      </c>
      <c r="M423" s="367">
        <f t="shared" si="19"/>
        <v>0</v>
      </c>
    </row>
    <row r="424" spans="1:13" hidden="1" x14ac:dyDescent="0.25">
      <c r="A424" s="369"/>
      <c r="B424" s="369"/>
      <c r="C424" s="366"/>
      <c r="D424" s="366"/>
      <c r="E424" s="366"/>
      <c r="F424" s="367"/>
      <c r="G424" s="367"/>
      <c r="H424" s="367"/>
      <c r="I424" s="367"/>
      <c r="J424" s="367"/>
      <c r="K424" s="368">
        <f t="shared" si="18"/>
        <v>0</v>
      </c>
      <c r="L424" s="369">
        <f t="shared" si="20"/>
        <v>0</v>
      </c>
      <c r="M424" s="367">
        <f t="shared" si="19"/>
        <v>0</v>
      </c>
    </row>
    <row r="425" spans="1:13" hidden="1" x14ac:dyDescent="0.25">
      <c r="A425" s="369"/>
      <c r="B425" s="369"/>
      <c r="C425" s="366"/>
      <c r="D425" s="366"/>
      <c r="E425" s="366"/>
      <c r="F425" s="367"/>
      <c r="G425" s="367"/>
      <c r="H425" s="367"/>
      <c r="I425" s="367"/>
      <c r="J425" s="367"/>
      <c r="K425" s="368">
        <f t="shared" si="18"/>
        <v>0</v>
      </c>
      <c r="L425" s="369">
        <f t="shared" si="20"/>
        <v>0</v>
      </c>
      <c r="M425" s="367">
        <f t="shared" si="19"/>
        <v>0</v>
      </c>
    </row>
    <row r="426" spans="1:13" hidden="1" x14ac:dyDescent="0.25">
      <c r="A426" s="369"/>
      <c r="B426" s="369"/>
      <c r="C426" s="366"/>
      <c r="D426" s="366"/>
      <c r="E426" s="366"/>
      <c r="F426" s="367"/>
      <c r="G426" s="367"/>
      <c r="H426" s="367"/>
      <c r="I426" s="367"/>
      <c r="J426" s="367"/>
      <c r="K426" s="368">
        <f t="shared" si="18"/>
        <v>0</v>
      </c>
      <c r="L426" s="369">
        <f t="shared" si="20"/>
        <v>0</v>
      </c>
      <c r="M426" s="367">
        <f t="shared" si="19"/>
        <v>0</v>
      </c>
    </row>
    <row r="427" spans="1:13" hidden="1" x14ac:dyDescent="0.25">
      <c r="A427" s="369"/>
      <c r="B427" s="369"/>
      <c r="C427" s="366"/>
      <c r="D427" s="366"/>
      <c r="E427" s="366"/>
      <c r="F427" s="367"/>
      <c r="G427" s="367"/>
      <c r="H427" s="367"/>
      <c r="I427" s="367"/>
      <c r="J427" s="367"/>
      <c r="K427" s="368">
        <f t="shared" si="18"/>
        <v>0</v>
      </c>
      <c r="L427" s="369">
        <f t="shared" si="20"/>
        <v>0</v>
      </c>
      <c r="M427" s="367">
        <f t="shared" si="19"/>
        <v>0</v>
      </c>
    </row>
    <row r="428" spans="1:13" hidden="1" x14ac:dyDescent="0.25">
      <c r="A428" s="369"/>
      <c r="B428" s="369"/>
      <c r="C428" s="366"/>
      <c r="D428" s="366"/>
      <c r="E428" s="366"/>
      <c r="F428" s="367"/>
      <c r="G428" s="367"/>
      <c r="H428" s="367"/>
      <c r="I428" s="367"/>
      <c r="J428" s="367"/>
      <c r="K428" s="368">
        <f t="shared" si="18"/>
        <v>0</v>
      </c>
      <c r="L428" s="369">
        <f t="shared" si="20"/>
        <v>0</v>
      </c>
      <c r="M428" s="367">
        <f t="shared" si="19"/>
        <v>0</v>
      </c>
    </row>
    <row r="429" spans="1:13" hidden="1" x14ac:dyDescent="0.25">
      <c r="A429" s="369"/>
      <c r="B429" s="369"/>
      <c r="C429" s="366"/>
      <c r="D429" s="366"/>
      <c r="E429" s="366"/>
      <c r="F429" s="367"/>
      <c r="G429" s="367"/>
      <c r="H429" s="367"/>
      <c r="I429" s="367"/>
      <c r="J429" s="367"/>
      <c r="K429" s="368">
        <f t="shared" si="18"/>
        <v>0</v>
      </c>
      <c r="L429" s="369">
        <f t="shared" si="20"/>
        <v>0</v>
      </c>
      <c r="M429" s="367">
        <f t="shared" si="19"/>
        <v>0</v>
      </c>
    </row>
    <row r="430" spans="1:13" hidden="1" x14ac:dyDescent="0.25">
      <c r="A430" s="369"/>
      <c r="B430" s="369"/>
      <c r="C430" s="366"/>
      <c r="D430" s="366"/>
      <c r="E430" s="366"/>
      <c r="F430" s="367"/>
      <c r="G430" s="367"/>
      <c r="H430" s="367"/>
      <c r="I430" s="367"/>
      <c r="J430" s="367"/>
      <c r="K430" s="368">
        <f t="shared" si="18"/>
        <v>0</v>
      </c>
      <c r="L430" s="369">
        <f t="shared" si="20"/>
        <v>0</v>
      </c>
      <c r="M430" s="367">
        <f t="shared" si="19"/>
        <v>0</v>
      </c>
    </row>
    <row r="431" spans="1:13" hidden="1" x14ac:dyDescent="0.25">
      <c r="A431" s="369"/>
      <c r="B431" s="369"/>
      <c r="C431" s="366"/>
      <c r="D431" s="366"/>
      <c r="E431" s="366"/>
      <c r="F431" s="367"/>
      <c r="G431" s="367"/>
      <c r="H431" s="367"/>
      <c r="I431" s="367"/>
      <c r="J431" s="367"/>
      <c r="K431" s="368">
        <f t="shared" si="18"/>
        <v>0</v>
      </c>
      <c r="L431" s="369">
        <f t="shared" si="20"/>
        <v>0</v>
      </c>
      <c r="M431" s="367">
        <f t="shared" si="19"/>
        <v>0</v>
      </c>
    </row>
    <row r="432" spans="1:13" hidden="1" x14ac:dyDescent="0.25">
      <c r="A432" s="369"/>
      <c r="B432" s="369"/>
      <c r="C432" s="366"/>
      <c r="D432" s="366"/>
      <c r="E432" s="366"/>
      <c r="F432" s="367"/>
      <c r="G432" s="367"/>
      <c r="H432" s="367"/>
      <c r="I432" s="367"/>
      <c r="J432" s="367"/>
      <c r="K432" s="368">
        <f t="shared" si="18"/>
        <v>0</v>
      </c>
      <c r="L432" s="369">
        <f t="shared" si="20"/>
        <v>0</v>
      </c>
      <c r="M432" s="367">
        <f t="shared" si="19"/>
        <v>0</v>
      </c>
    </row>
    <row r="433" spans="1:13" hidden="1" x14ac:dyDescent="0.25">
      <c r="A433" s="369"/>
      <c r="B433" s="369"/>
      <c r="C433" s="366"/>
      <c r="D433" s="366"/>
      <c r="E433" s="366"/>
      <c r="F433" s="367"/>
      <c r="G433" s="367"/>
      <c r="H433" s="367"/>
      <c r="I433" s="367"/>
      <c r="J433" s="367"/>
      <c r="K433" s="368">
        <f t="shared" si="18"/>
        <v>0</v>
      </c>
      <c r="L433" s="369">
        <f t="shared" si="20"/>
        <v>0</v>
      </c>
      <c r="M433" s="367">
        <f t="shared" si="19"/>
        <v>0</v>
      </c>
    </row>
    <row r="434" spans="1:13" hidden="1" x14ac:dyDescent="0.25">
      <c r="A434" s="369"/>
      <c r="B434" s="369"/>
      <c r="C434" s="366"/>
      <c r="D434" s="366"/>
      <c r="E434" s="366"/>
      <c r="F434" s="367"/>
      <c r="G434" s="367"/>
      <c r="H434" s="367"/>
      <c r="I434" s="367"/>
      <c r="J434" s="367"/>
      <c r="K434" s="368">
        <f t="shared" si="18"/>
        <v>0</v>
      </c>
      <c r="L434" s="369">
        <f t="shared" si="20"/>
        <v>0</v>
      </c>
      <c r="M434" s="367">
        <f t="shared" si="19"/>
        <v>0</v>
      </c>
    </row>
    <row r="435" spans="1:13" hidden="1" x14ac:dyDescent="0.25">
      <c r="A435" s="369"/>
      <c r="B435" s="369"/>
      <c r="C435" s="366"/>
      <c r="D435" s="366"/>
      <c r="E435" s="366"/>
      <c r="F435" s="367"/>
      <c r="G435" s="367"/>
      <c r="H435" s="367"/>
      <c r="I435" s="367"/>
      <c r="J435" s="367"/>
      <c r="K435" s="368">
        <f t="shared" si="18"/>
        <v>0</v>
      </c>
      <c r="L435" s="369">
        <f t="shared" si="20"/>
        <v>0</v>
      </c>
      <c r="M435" s="367">
        <f t="shared" si="19"/>
        <v>0</v>
      </c>
    </row>
    <row r="436" spans="1:13" hidden="1" x14ac:dyDescent="0.25">
      <c r="A436" s="369"/>
      <c r="B436" s="369"/>
      <c r="C436" s="366"/>
      <c r="D436" s="366"/>
      <c r="E436" s="366"/>
      <c r="F436" s="367"/>
      <c r="G436" s="367"/>
      <c r="H436" s="367"/>
      <c r="I436" s="367"/>
      <c r="J436" s="367"/>
      <c r="K436" s="368">
        <f t="shared" si="18"/>
        <v>0</v>
      </c>
      <c r="L436" s="369">
        <f t="shared" si="20"/>
        <v>0</v>
      </c>
      <c r="M436" s="367">
        <f t="shared" si="19"/>
        <v>0</v>
      </c>
    </row>
    <row r="437" spans="1:13" hidden="1" x14ac:dyDescent="0.25">
      <c r="A437" s="369"/>
      <c r="B437" s="369"/>
      <c r="C437" s="366"/>
      <c r="D437" s="366"/>
      <c r="E437" s="366"/>
      <c r="F437" s="367"/>
      <c r="G437" s="367"/>
      <c r="H437" s="367"/>
      <c r="I437" s="367"/>
      <c r="J437" s="367"/>
      <c r="K437" s="368">
        <f t="shared" si="18"/>
        <v>0</v>
      </c>
      <c r="L437" s="369">
        <f t="shared" si="20"/>
        <v>0</v>
      </c>
      <c r="M437" s="367">
        <f t="shared" si="19"/>
        <v>0</v>
      </c>
    </row>
    <row r="438" spans="1:13" hidden="1" x14ac:dyDescent="0.25">
      <c r="A438" s="369"/>
      <c r="B438" s="369"/>
      <c r="C438" s="366"/>
      <c r="D438" s="366"/>
      <c r="E438" s="366"/>
      <c r="F438" s="367"/>
      <c r="G438" s="367"/>
      <c r="H438" s="367"/>
      <c r="I438" s="367"/>
      <c r="J438" s="367"/>
      <c r="K438" s="368">
        <f t="shared" si="18"/>
        <v>0</v>
      </c>
      <c r="L438" s="369">
        <f t="shared" si="20"/>
        <v>0</v>
      </c>
      <c r="M438" s="367">
        <f t="shared" si="19"/>
        <v>0</v>
      </c>
    </row>
    <row r="439" spans="1:13" hidden="1" x14ac:dyDescent="0.25">
      <c r="A439" s="369"/>
      <c r="B439" s="369"/>
      <c r="C439" s="366"/>
      <c r="D439" s="366"/>
      <c r="E439" s="366"/>
      <c r="F439" s="367"/>
      <c r="G439" s="367"/>
      <c r="H439" s="367"/>
      <c r="I439" s="367"/>
      <c r="J439" s="367"/>
      <c r="K439" s="368">
        <f t="shared" si="18"/>
        <v>0</v>
      </c>
      <c r="L439" s="369">
        <f t="shared" si="20"/>
        <v>0</v>
      </c>
      <c r="M439" s="367">
        <f t="shared" si="19"/>
        <v>0</v>
      </c>
    </row>
    <row r="440" spans="1:13" hidden="1" x14ac:dyDescent="0.25">
      <c r="A440" s="369"/>
      <c r="B440" s="369"/>
      <c r="C440" s="366"/>
      <c r="D440" s="366"/>
      <c r="E440" s="366"/>
      <c r="F440" s="367"/>
      <c r="G440" s="367"/>
      <c r="H440" s="367"/>
      <c r="I440" s="367"/>
      <c r="J440" s="367"/>
      <c r="K440" s="368">
        <f t="shared" si="18"/>
        <v>0</v>
      </c>
      <c r="L440" s="369">
        <f t="shared" si="20"/>
        <v>0</v>
      </c>
      <c r="M440" s="367">
        <f t="shared" si="19"/>
        <v>0</v>
      </c>
    </row>
    <row r="441" spans="1:13" hidden="1" x14ac:dyDescent="0.25">
      <c r="A441" s="369"/>
      <c r="B441" s="369"/>
      <c r="C441" s="366"/>
      <c r="D441" s="366"/>
      <c r="E441" s="366"/>
      <c r="F441" s="367"/>
      <c r="G441" s="367"/>
      <c r="H441" s="367"/>
      <c r="I441" s="367"/>
      <c r="J441" s="367"/>
      <c r="K441" s="368">
        <f t="shared" si="18"/>
        <v>0</v>
      </c>
      <c r="L441" s="369">
        <f t="shared" si="20"/>
        <v>0</v>
      </c>
      <c r="M441" s="367">
        <f t="shared" si="19"/>
        <v>0</v>
      </c>
    </row>
    <row r="442" spans="1:13" hidden="1" x14ac:dyDescent="0.25">
      <c r="A442" s="369"/>
      <c r="B442" s="369"/>
      <c r="C442" s="366"/>
      <c r="D442" s="366"/>
      <c r="E442" s="366"/>
      <c r="F442" s="367"/>
      <c r="G442" s="367"/>
      <c r="H442" s="367"/>
      <c r="I442" s="367"/>
      <c r="J442" s="367"/>
      <c r="K442" s="368">
        <f t="shared" si="18"/>
        <v>0</v>
      </c>
      <c r="L442" s="369">
        <f t="shared" si="20"/>
        <v>0</v>
      </c>
      <c r="M442" s="367">
        <f t="shared" si="19"/>
        <v>0</v>
      </c>
    </row>
    <row r="443" spans="1:13" hidden="1" x14ac:dyDescent="0.25">
      <c r="A443" s="369"/>
      <c r="B443" s="369"/>
      <c r="C443" s="366"/>
      <c r="D443" s="366"/>
      <c r="E443" s="366"/>
      <c r="F443" s="367"/>
      <c r="G443" s="367"/>
      <c r="H443" s="367"/>
      <c r="I443" s="367"/>
      <c r="J443" s="367"/>
      <c r="K443" s="368">
        <f t="shared" si="18"/>
        <v>0</v>
      </c>
      <c r="L443" s="369">
        <f t="shared" si="20"/>
        <v>0</v>
      </c>
      <c r="M443" s="367">
        <f t="shared" si="19"/>
        <v>0</v>
      </c>
    </row>
    <row r="444" spans="1:13" hidden="1" x14ac:dyDescent="0.25">
      <c r="A444" s="369"/>
      <c r="B444" s="369"/>
      <c r="C444" s="366"/>
      <c r="D444" s="366"/>
      <c r="E444" s="366"/>
      <c r="F444" s="367"/>
      <c r="G444" s="367"/>
      <c r="H444" s="367"/>
      <c r="I444" s="367"/>
      <c r="J444" s="367"/>
      <c r="K444" s="368">
        <f t="shared" si="18"/>
        <v>0</v>
      </c>
      <c r="L444" s="369">
        <f t="shared" si="20"/>
        <v>0</v>
      </c>
      <c r="M444" s="367">
        <f t="shared" si="19"/>
        <v>0</v>
      </c>
    </row>
    <row r="445" spans="1:13" hidden="1" x14ac:dyDescent="0.25">
      <c r="A445" s="369"/>
      <c r="B445" s="369"/>
      <c r="C445" s="366"/>
      <c r="D445" s="366"/>
      <c r="E445" s="366"/>
      <c r="F445" s="367"/>
      <c r="G445" s="367"/>
      <c r="H445" s="367"/>
      <c r="I445" s="367"/>
      <c r="J445" s="367"/>
      <c r="K445" s="368">
        <f t="shared" si="18"/>
        <v>0</v>
      </c>
      <c r="L445" s="369">
        <f t="shared" si="20"/>
        <v>0</v>
      </c>
      <c r="M445" s="367">
        <f t="shared" si="19"/>
        <v>0</v>
      </c>
    </row>
    <row r="446" spans="1:13" hidden="1" x14ac:dyDescent="0.25">
      <c r="A446" s="369"/>
      <c r="B446" s="369"/>
      <c r="C446" s="366"/>
      <c r="D446" s="366"/>
      <c r="E446" s="366"/>
      <c r="F446" s="367"/>
      <c r="G446" s="367"/>
      <c r="H446" s="367"/>
      <c r="I446" s="367"/>
      <c r="J446" s="367"/>
      <c r="K446" s="368">
        <f t="shared" si="18"/>
        <v>0</v>
      </c>
      <c r="L446" s="369">
        <f t="shared" si="20"/>
        <v>0</v>
      </c>
      <c r="M446" s="367">
        <f t="shared" si="19"/>
        <v>0</v>
      </c>
    </row>
    <row r="447" spans="1:13" hidden="1" x14ac:dyDescent="0.25">
      <c r="A447" s="369"/>
      <c r="B447" s="369"/>
      <c r="C447" s="366"/>
      <c r="D447" s="366"/>
      <c r="E447" s="366"/>
      <c r="F447" s="367"/>
      <c r="G447" s="367"/>
      <c r="H447" s="367"/>
      <c r="I447" s="367"/>
      <c r="J447" s="367"/>
      <c r="K447" s="368">
        <f t="shared" si="18"/>
        <v>0</v>
      </c>
      <c r="L447" s="369">
        <f t="shared" si="20"/>
        <v>0</v>
      </c>
      <c r="M447" s="367">
        <f t="shared" si="19"/>
        <v>0</v>
      </c>
    </row>
    <row r="448" spans="1:13" hidden="1" x14ac:dyDescent="0.25">
      <c r="A448" s="369"/>
      <c r="B448" s="369"/>
      <c r="C448" s="366"/>
      <c r="D448" s="366"/>
      <c r="E448" s="366"/>
      <c r="F448" s="367"/>
      <c r="G448" s="367"/>
      <c r="H448" s="367"/>
      <c r="I448" s="367"/>
      <c r="J448" s="367"/>
      <c r="K448" s="368">
        <f t="shared" si="18"/>
        <v>0</v>
      </c>
      <c r="L448" s="369">
        <f t="shared" si="20"/>
        <v>0</v>
      </c>
      <c r="M448" s="367">
        <f t="shared" si="19"/>
        <v>0</v>
      </c>
    </row>
    <row r="449" spans="1:13" hidden="1" x14ac:dyDescent="0.25">
      <c r="A449" s="369"/>
      <c r="B449" s="369"/>
      <c r="C449" s="366"/>
      <c r="D449" s="366"/>
      <c r="E449" s="366"/>
      <c r="F449" s="367"/>
      <c r="G449" s="367"/>
      <c r="H449" s="367"/>
      <c r="I449" s="367"/>
      <c r="J449" s="367"/>
      <c r="K449" s="368">
        <f t="shared" si="18"/>
        <v>0</v>
      </c>
      <c r="L449" s="369">
        <f t="shared" si="20"/>
        <v>0</v>
      </c>
      <c r="M449" s="367">
        <f t="shared" si="19"/>
        <v>0</v>
      </c>
    </row>
    <row r="450" spans="1:13" hidden="1" x14ac:dyDescent="0.25">
      <c r="A450" s="369"/>
      <c r="B450" s="369"/>
      <c r="C450" s="366"/>
      <c r="D450" s="366"/>
      <c r="E450" s="366"/>
      <c r="F450" s="367"/>
      <c r="G450" s="367"/>
      <c r="H450" s="367"/>
      <c r="I450" s="367"/>
      <c r="J450" s="367"/>
      <c r="K450" s="368">
        <f t="shared" si="18"/>
        <v>0</v>
      </c>
      <c r="L450" s="369">
        <f t="shared" si="20"/>
        <v>0</v>
      </c>
      <c r="M450" s="367">
        <f t="shared" si="19"/>
        <v>0</v>
      </c>
    </row>
    <row r="451" spans="1:13" hidden="1" x14ac:dyDescent="0.25">
      <c r="A451" s="369"/>
      <c r="B451" s="369"/>
      <c r="C451" s="366"/>
      <c r="D451" s="366"/>
      <c r="E451" s="366"/>
      <c r="F451" s="367"/>
      <c r="G451" s="367"/>
      <c r="H451" s="367"/>
      <c r="I451" s="367"/>
      <c r="J451" s="367"/>
      <c r="K451" s="368">
        <f t="shared" si="18"/>
        <v>0</v>
      </c>
      <c r="L451" s="369">
        <f t="shared" si="20"/>
        <v>0</v>
      </c>
      <c r="M451" s="367">
        <f t="shared" si="19"/>
        <v>0</v>
      </c>
    </row>
    <row r="452" spans="1:13" hidden="1" x14ac:dyDescent="0.25">
      <c r="A452" s="369"/>
      <c r="B452" s="369"/>
      <c r="C452" s="366"/>
      <c r="D452" s="366"/>
      <c r="E452" s="366"/>
      <c r="F452" s="367"/>
      <c r="G452" s="367"/>
      <c r="H452" s="367"/>
      <c r="I452" s="367"/>
      <c r="J452" s="367"/>
      <c r="K452" s="368">
        <f t="shared" si="18"/>
        <v>0</v>
      </c>
      <c r="L452" s="369">
        <f t="shared" si="20"/>
        <v>0</v>
      </c>
      <c r="M452" s="367">
        <f t="shared" si="19"/>
        <v>0</v>
      </c>
    </row>
    <row r="453" spans="1:13" hidden="1" x14ac:dyDescent="0.25">
      <c r="A453" s="369"/>
      <c r="B453" s="369"/>
      <c r="C453" s="366"/>
      <c r="D453" s="366"/>
      <c r="E453" s="366"/>
      <c r="F453" s="367"/>
      <c r="G453" s="367"/>
      <c r="H453" s="367"/>
      <c r="I453" s="367"/>
      <c r="J453" s="367"/>
      <c r="K453" s="368">
        <f t="shared" ref="K453:K496" si="21">SUM(F453:J453)</f>
        <v>0</v>
      </c>
      <c r="L453" s="369">
        <f t="shared" si="20"/>
        <v>0</v>
      </c>
      <c r="M453" s="367">
        <f t="shared" ref="M453:M496" si="22">SUM(K453*L453)</f>
        <v>0</v>
      </c>
    </row>
    <row r="454" spans="1:13" hidden="1" x14ac:dyDescent="0.25">
      <c r="A454" s="369"/>
      <c r="B454" s="369"/>
      <c r="C454" s="366"/>
      <c r="D454" s="366"/>
      <c r="E454" s="366"/>
      <c r="F454" s="367"/>
      <c r="G454" s="367"/>
      <c r="H454" s="367"/>
      <c r="I454" s="367"/>
      <c r="J454" s="367"/>
      <c r="K454" s="368">
        <f t="shared" si="21"/>
        <v>0</v>
      </c>
      <c r="L454" s="369">
        <f t="shared" ref="L454:L496" si="23">IF(D454="X",0,IF(E454="",0,IF(E454="X",0,VLOOKUP(E454,$F$539:$G$553,2))))</f>
        <v>0</v>
      </c>
      <c r="M454" s="367">
        <f t="shared" si="22"/>
        <v>0</v>
      </c>
    </row>
    <row r="455" spans="1:13" hidden="1" x14ac:dyDescent="0.25">
      <c r="A455" s="369"/>
      <c r="B455" s="369"/>
      <c r="C455" s="366"/>
      <c r="D455" s="366"/>
      <c r="E455" s="366"/>
      <c r="F455" s="367"/>
      <c r="G455" s="367"/>
      <c r="H455" s="367"/>
      <c r="I455" s="367"/>
      <c r="J455" s="367"/>
      <c r="K455" s="368">
        <f t="shared" si="21"/>
        <v>0</v>
      </c>
      <c r="L455" s="369">
        <f t="shared" si="23"/>
        <v>0</v>
      </c>
      <c r="M455" s="367">
        <f t="shared" si="22"/>
        <v>0</v>
      </c>
    </row>
    <row r="456" spans="1:13" hidden="1" x14ac:dyDescent="0.25">
      <c r="A456" s="369"/>
      <c r="B456" s="369"/>
      <c r="C456" s="366"/>
      <c r="D456" s="366"/>
      <c r="E456" s="366"/>
      <c r="F456" s="367"/>
      <c r="G456" s="367"/>
      <c r="H456" s="367"/>
      <c r="I456" s="367"/>
      <c r="J456" s="367"/>
      <c r="K456" s="368">
        <f t="shared" si="21"/>
        <v>0</v>
      </c>
      <c r="L456" s="369">
        <f t="shared" si="23"/>
        <v>0</v>
      </c>
      <c r="M456" s="367">
        <f t="shared" si="22"/>
        <v>0</v>
      </c>
    </row>
    <row r="457" spans="1:13" hidden="1" x14ac:dyDescent="0.25">
      <c r="A457" s="369"/>
      <c r="B457" s="369"/>
      <c r="C457" s="366"/>
      <c r="D457" s="366"/>
      <c r="E457" s="366"/>
      <c r="F457" s="367"/>
      <c r="G457" s="367"/>
      <c r="H457" s="367"/>
      <c r="I457" s="367"/>
      <c r="J457" s="367"/>
      <c r="K457" s="368">
        <f t="shared" si="21"/>
        <v>0</v>
      </c>
      <c r="L457" s="369">
        <f t="shared" si="23"/>
        <v>0</v>
      </c>
      <c r="M457" s="367">
        <f t="shared" si="22"/>
        <v>0</v>
      </c>
    </row>
    <row r="458" spans="1:13" hidden="1" x14ac:dyDescent="0.25">
      <c r="A458" s="369"/>
      <c r="B458" s="369"/>
      <c r="C458" s="366"/>
      <c r="D458" s="366"/>
      <c r="E458" s="366"/>
      <c r="F458" s="367"/>
      <c r="G458" s="367"/>
      <c r="H458" s="367"/>
      <c r="I458" s="367"/>
      <c r="J458" s="367"/>
      <c r="K458" s="368">
        <f t="shared" si="21"/>
        <v>0</v>
      </c>
      <c r="L458" s="369">
        <f t="shared" si="23"/>
        <v>0</v>
      </c>
      <c r="M458" s="367">
        <f t="shared" si="22"/>
        <v>0</v>
      </c>
    </row>
    <row r="459" spans="1:13" hidden="1" x14ac:dyDescent="0.25">
      <c r="A459" s="369"/>
      <c r="B459" s="369"/>
      <c r="C459" s="366"/>
      <c r="D459" s="366"/>
      <c r="E459" s="366"/>
      <c r="F459" s="367"/>
      <c r="G459" s="367"/>
      <c r="H459" s="367"/>
      <c r="I459" s="367"/>
      <c r="J459" s="367"/>
      <c r="K459" s="368">
        <f t="shared" si="21"/>
        <v>0</v>
      </c>
      <c r="L459" s="369">
        <f t="shared" si="23"/>
        <v>0</v>
      </c>
      <c r="M459" s="367">
        <f t="shared" si="22"/>
        <v>0</v>
      </c>
    </row>
    <row r="460" spans="1:13" hidden="1" x14ac:dyDescent="0.25">
      <c r="A460" s="369"/>
      <c r="B460" s="369"/>
      <c r="C460" s="366"/>
      <c r="D460" s="366"/>
      <c r="E460" s="366"/>
      <c r="F460" s="367"/>
      <c r="G460" s="367"/>
      <c r="H460" s="367"/>
      <c r="I460" s="367"/>
      <c r="J460" s="367"/>
      <c r="K460" s="368">
        <f t="shared" si="21"/>
        <v>0</v>
      </c>
      <c r="L460" s="369">
        <f t="shared" si="23"/>
        <v>0</v>
      </c>
      <c r="M460" s="367">
        <f t="shared" si="22"/>
        <v>0</v>
      </c>
    </row>
    <row r="461" spans="1:13" hidden="1" x14ac:dyDescent="0.25">
      <c r="A461" s="369"/>
      <c r="B461" s="369"/>
      <c r="C461" s="366"/>
      <c r="D461" s="366"/>
      <c r="E461" s="366"/>
      <c r="F461" s="367"/>
      <c r="G461" s="367"/>
      <c r="H461" s="367"/>
      <c r="I461" s="367"/>
      <c r="J461" s="367"/>
      <c r="K461" s="368">
        <f t="shared" si="21"/>
        <v>0</v>
      </c>
      <c r="L461" s="369">
        <f t="shared" si="23"/>
        <v>0</v>
      </c>
      <c r="M461" s="367">
        <f t="shared" si="22"/>
        <v>0</v>
      </c>
    </row>
    <row r="462" spans="1:13" hidden="1" x14ac:dyDescent="0.25">
      <c r="A462" s="369"/>
      <c r="B462" s="369"/>
      <c r="C462" s="366"/>
      <c r="D462" s="366"/>
      <c r="E462" s="366"/>
      <c r="F462" s="367"/>
      <c r="G462" s="367"/>
      <c r="H462" s="367"/>
      <c r="I462" s="367"/>
      <c r="J462" s="367"/>
      <c r="K462" s="368">
        <f t="shared" si="21"/>
        <v>0</v>
      </c>
      <c r="L462" s="369">
        <f t="shared" si="23"/>
        <v>0</v>
      </c>
      <c r="M462" s="367">
        <f t="shared" si="22"/>
        <v>0</v>
      </c>
    </row>
    <row r="463" spans="1:13" hidden="1" x14ac:dyDescent="0.25">
      <c r="A463" s="369"/>
      <c r="B463" s="369"/>
      <c r="C463" s="366"/>
      <c r="D463" s="366"/>
      <c r="E463" s="366"/>
      <c r="F463" s="367"/>
      <c r="G463" s="367"/>
      <c r="H463" s="367"/>
      <c r="I463" s="367"/>
      <c r="J463" s="367"/>
      <c r="K463" s="368">
        <f t="shared" si="21"/>
        <v>0</v>
      </c>
      <c r="L463" s="369">
        <f t="shared" si="23"/>
        <v>0</v>
      </c>
      <c r="M463" s="367">
        <f t="shared" si="22"/>
        <v>0</v>
      </c>
    </row>
    <row r="464" spans="1:13" hidden="1" x14ac:dyDescent="0.25">
      <c r="A464" s="369"/>
      <c r="B464" s="369"/>
      <c r="C464" s="366"/>
      <c r="D464" s="366"/>
      <c r="E464" s="366"/>
      <c r="F464" s="367"/>
      <c r="G464" s="367"/>
      <c r="H464" s="367"/>
      <c r="I464" s="367"/>
      <c r="J464" s="367"/>
      <c r="K464" s="368">
        <f t="shared" si="21"/>
        <v>0</v>
      </c>
      <c r="L464" s="369">
        <f t="shared" si="23"/>
        <v>0</v>
      </c>
      <c r="M464" s="367">
        <f t="shared" si="22"/>
        <v>0</v>
      </c>
    </row>
    <row r="465" spans="1:13" hidden="1" x14ac:dyDescent="0.25">
      <c r="A465" s="369"/>
      <c r="B465" s="369"/>
      <c r="C465" s="366"/>
      <c r="D465" s="366"/>
      <c r="E465" s="366"/>
      <c r="F465" s="367"/>
      <c r="G465" s="367"/>
      <c r="H465" s="367"/>
      <c r="I465" s="367"/>
      <c r="J465" s="367"/>
      <c r="K465" s="368">
        <f t="shared" si="21"/>
        <v>0</v>
      </c>
      <c r="L465" s="369">
        <f t="shared" si="23"/>
        <v>0</v>
      </c>
      <c r="M465" s="367">
        <f t="shared" si="22"/>
        <v>0</v>
      </c>
    </row>
    <row r="466" spans="1:13" hidden="1" x14ac:dyDescent="0.25">
      <c r="A466" s="369"/>
      <c r="B466" s="369"/>
      <c r="C466" s="366"/>
      <c r="D466" s="366"/>
      <c r="E466" s="366"/>
      <c r="F466" s="367"/>
      <c r="G466" s="367"/>
      <c r="H466" s="367"/>
      <c r="I466" s="367"/>
      <c r="J466" s="367"/>
      <c r="K466" s="368">
        <f t="shared" si="21"/>
        <v>0</v>
      </c>
      <c r="L466" s="369">
        <f t="shared" si="23"/>
        <v>0</v>
      </c>
      <c r="M466" s="367">
        <f t="shared" si="22"/>
        <v>0</v>
      </c>
    </row>
    <row r="467" spans="1:13" hidden="1" x14ac:dyDescent="0.25">
      <c r="A467" s="369"/>
      <c r="B467" s="369"/>
      <c r="C467" s="366"/>
      <c r="D467" s="366"/>
      <c r="E467" s="366"/>
      <c r="F467" s="367"/>
      <c r="G467" s="367"/>
      <c r="H467" s="367"/>
      <c r="I467" s="367"/>
      <c r="J467" s="367"/>
      <c r="K467" s="368">
        <f t="shared" si="21"/>
        <v>0</v>
      </c>
      <c r="L467" s="369">
        <f t="shared" si="23"/>
        <v>0</v>
      </c>
      <c r="M467" s="367">
        <f t="shared" si="22"/>
        <v>0</v>
      </c>
    </row>
    <row r="468" spans="1:13" hidden="1" x14ac:dyDescent="0.25">
      <c r="A468" s="369"/>
      <c r="B468" s="369"/>
      <c r="C468" s="366"/>
      <c r="D468" s="366"/>
      <c r="E468" s="366"/>
      <c r="F468" s="367"/>
      <c r="G468" s="367"/>
      <c r="H468" s="367"/>
      <c r="I468" s="367"/>
      <c r="J468" s="367"/>
      <c r="K468" s="368">
        <f t="shared" si="21"/>
        <v>0</v>
      </c>
      <c r="L468" s="369">
        <f t="shared" si="23"/>
        <v>0</v>
      </c>
      <c r="M468" s="367">
        <f t="shared" si="22"/>
        <v>0</v>
      </c>
    </row>
    <row r="469" spans="1:13" hidden="1" x14ac:dyDescent="0.25">
      <c r="A469" s="369"/>
      <c r="B469" s="369"/>
      <c r="C469" s="366"/>
      <c r="D469" s="366"/>
      <c r="E469" s="366"/>
      <c r="F469" s="367"/>
      <c r="G469" s="367"/>
      <c r="H469" s="367"/>
      <c r="I469" s="367"/>
      <c r="J469" s="367"/>
      <c r="K469" s="368">
        <f t="shared" si="21"/>
        <v>0</v>
      </c>
      <c r="L469" s="369">
        <f t="shared" si="23"/>
        <v>0</v>
      </c>
      <c r="M469" s="367">
        <f t="shared" si="22"/>
        <v>0</v>
      </c>
    </row>
    <row r="470" spans="1:13" hidden="1" x14ac:dyDescent="0.25">
      <c r="A470" s="369"/>
      <c r="B470" s="369"/>
      <c r="C470" s="366"/>
      <c r="D470" s="366"/>
      <c r="E470" s="366"/>
      <c r="F470" s="367"/>
      <c r="G470" s="367"/>
      <c r="H470" s="367"/>
      <c r="I470" s="367"/>
      <c r="J470" s="367"/>
      <c r="K470" s="368">
        <f t="shared" si="21"/>
        <v>0</v>
      </c>
      <c r="L470" s="369">
        <f t="shared" si="23"/>
        <v>0</v>
      </c>
      <c r="M470" s="367">
        <f t="shared" si="22"/>
        <v>0</v>
      </c>
    </row>
    <row r="471" spans="1:13" hidden="1" x14ac:dyDescent="0.25">
      <c r="A471" s="369"/>
      <c r="B471" s="369"/>
      <c r="C471" s="366"/>
      <c r="D471" s="366"/>
      <c r="E471" s="366"/>
      <c r="F471" s="367"/>
      <c r="G471" s="367"/>
      <c r="H471" s="367"/>
      <c r="I471" s="367"/>
      <c r="J471" s="367"/>
      <c r="K471" s="368">
        <f t="shared" si="21"/>
        <v>0</v>
      </c>
      <c r="L471" s="369">
        <f t="shared" si="23"/>
        <v>0</v>
      </c>
      <c r="M471" s="367">
        <f t="shared" si="22"/>
        <v>0</v>
      </c>
    </row>
    <row r="472" spans="1:13" hidden="1" x14ac:dyDescent="0.25">
      <c r="A472" s="369"/>
      <c r="B472" s="369"/>
      <c r="C472" s="366"/>
      <c r="D472" s="366"/>
      <c r="E472" s="366"/>
      <c r="F472" s="367"/>
      <c r="G472" s="367"/>
      <c r="H472" s="367"/>
      <c r="I472" s="367"/>
      <c r="J472" s="367"/>
      <c r="K472" s="368">
        <f t="shared" si="21"/>
        <v>0</v>
      </c>
      <c r="L472" s="369">
        <f t="shared" si="23"/>
        <v>0</v>
      </c>
      <c r="M472" s="367">
        <f t="shared" si="22"/>
        <v>0</v>
      </c>
    </row>
    <row r="473" spans="1:13" hidden="1" x14ac:dyDescent="0.25">
      <c r="A473" s="369"/>
      <c r="B473" s="369"/>
      <c r="C473" s="366"/>
      <c r="D473" s="366"/>
      <c r="E473" s="366"/>
      <c r="F473" s="367"/>
      <c r="G473" s="367"/>
      <c r="H473" s="367"/>
      <c r="I473" s="367"/>
      <c r="J473" s="367"/>
      <c r="K473" s="368">
        <f t="shared" si="21"/>
        <v>0</v>
      </c>
      <c r="L473" s="369">
        <f t="shared" si="23"/>
        <v>0</v>
      </c>
      <c r="M473" s="367">
        <f t="shared" si="22"/>
        <v>0</v>
      </c>
    </row>
    <row r="474" spans="1:13" hidden="1" x14ac:dyDescent="0.25">
      <c r="A474" s="369"/>
      <c r="B474" s="369"/>
      <c r="C474" s="366"/>
      <c r="D474" s="366"/>
      <c r="E474" s="366"/>
      <c r="F474" s="367"/>
      <c r="G474" s="367"/>
      <c r="H474" s="367"/>
      <c r="I474" s="367"/>
      <c r="J474" s="367"/>
      <c r="K474" s="368">
        <f t="shared" si="21"/>
        <v>0</v>
      </c>
      <c r="L474" s="369">
        <f t="shared" si="23"/>
        <v>0</v>
      </c>
      <c r="M474" s="367">
        <f t="shared" si="22"/>
        <v>0</v>
      </c>
    </row>
    <row r="475" spans="1:13" hidden="1" x14ac:dyDescent="0.25">
      <c r="A475" s="369"/>
      <c r="B475" s="369"/>
      <c r="C475" s="366"/>
      <c r="D475" s="366"/>
      <c r="E475" s="366"/>
      <c r="F475" s="367"/>
      <c r="G475" s="367"/>
      <c r="H475" s="367"/>
      <c r="I475" s="367"/>
      <c r="J475" s="367"/>
      <c r="K475" s="368">
        <f t="shared" si="21"/>
        <v>0</v>
      </c>
      <c r="L475" s="369">
        <f t="shared" si="23"/>
        <v>0</v>
      </c>
      <c r="M475" s="367">
        <f t="shared" si="22"/>
        <v>0</v>
      </c>
    </row>
    <row r="476" spans="1:13" hidden="1" x14ac:dyDescent="0.25">
      <c r="A476" s="369"/>
      <c r="B476" s="369"/>
      <c r="C476" s="366"/>
      <c r="D476" s="366"/>
      <c r="E476" s="366"/>
      <c r="F476" s="367"/>
      <c r="G476" s="367"/>
      <c r="H476" s="367"/>
      <c r="I476" s="367"/>
      <c r="J476" s="367"/>
      <c r="K476" s="368">
        <f t="shared" si="21"/>
        <v>0</v>
      </c>
      <c r="L476" s="369">
        <f t="shared" si="23"/>
        <v>0</v>
      </c>
      <c r="M476" s="367">
        <f t="shared" si="22"/>
        <v>0</v>
      </c>
    </row>
    <row r="477" spans="1:13" hidden="1" x14ac:dyDescent="0.25">
      <c r="A477" s="369"/>
      <c r="B477" s="369"/>
      <c r="C477" s="366"/>
      <c r="D477" s="366"/>
      <c r="E477" s="366"/>
      <c r="F477" s="367"/>
      <c r="G477" s="367"/>
      <c r="H477" s="367"/>
      <c r="I477" s="367"/>
      <c r="J477" s="367"/>
      <c r="K477" s="368">
        <f t="shared" si="21"/>
        <v>0</v>
      </c>
      <c r="L477" s="369">
        <f t="shared" si="23"/>
        <v>0</v>
      </c>
      <c r="M477" s="367">
        <f t="shared" si="22"/>
        <v>0</v>
      </c>
    </row>
    <row r="478" spans="1:13" hidden="1" x14ac:dyDescent="0.25">
      <c r="A478" s="369"/>
      <c r="B478" s="369"/>
      <c r="C478" s="366"/>
      <c r="D478" s="366"/>
      <c r="E478" s="366"/>
      <c r="F478" s="367"/>
      <c r="G478" s="367"/>
      <c r="H478" s="367"/>
      <c r="I478" s="367"/>
      <c r="J478" s="367"/>
      <c r="K478" s="368">
        <f t="shared" si="21"/>
        <v>0</v>
      </c>
      <c r="L478" s="369">
        <f t="shared" si="23"/>
        <v>0</v>
      </c>
      <c r="M478" s="367">
        <f t="shared" si="22"/>
        <v>0</v>
      </c>
    </row>
    <row r="479" spans="1:13" hidden="1" x14ac:dyDescent="0.25">
      <c r="A479" s="369"/>
      <c r="B479" s="369"/>
      <c r="C479" s="366"/>
      <c r="D479" s="366"/>
      <c r="E479" s="366"/>
      <c r="F479" s="367"/>
      <c r="G479" s="367"/>
      <c r="H479" s="367"/>
      <c r="I479" s="367"/>
      <c r="J479" s="367"/>
      <c r="K479" s="368">
        <f t="shared" si="21"/>
        <v>0</v>
      </c>
      <c r="L479" s="369">
        <f t="shared" si="23"/>
        <v>0</v>
      </c>
      <c r="M479" s="367">
        <f t="shared" si="22"/>
        <v>0</v>
      </c>
    </row>
    <row r="480" spans="1:13" hidden="1" x14ac:dyDescent="0.25">
      <c r="A480" s="369"/>
      <c r="B480" s="369"/>
      <c r="C480" s="366"/>
      <c r="D480" s="366"/>
      <c r="E480" s="366"/>
      <c r="F480" s="367"/>
      <c r="G480" s="367"/>
      <c r="H480" s="367"/>
      <c r="I480" s="367"/>
      <c r="J480" s="367"/>
      <c r="K480" s="368">
        <f t="shared" si="21"/>
        <v>0</v>
      </c>
      <c r="L480" s="369">
        <f t="shared" si="23"/>
        <v>0</v>
      </c>
      <c r="M480" s="367">
        <f t="shared" si="22"/>
        <v>0</v>
      </c>
    </row>
    <row r="481" spans="1:13" hidden="1" x14ac:dyDescent="0.25">
      <c r="A481" s="369"/>
      <c r="B481" s="369"/>
      <c r="C481" s="366"/>
      <c r="D481" s="366"/>
      <c r="E481" s="366"/>
      <c r="F481" s="367"/>
      <c r="G481" s="367"/>
      <c r="H481" s="367"/>
      <c r="I481" s="367"/>
      <c r="J481" s="367"/>
      <c r="K481" s="368">
        <f t="shared" si="21"/>
        <v>0</v>
      </c>
      <c r="L481" s="369">
        <f t="shared" si="23"/>
        <v>0</v>
      </c>
      <c r="M481" s="367">
        <f t="shared" si="22"/>
        <v>0</v>
      </c>
    </row>
    <row r="482" spans="1:13" hidden="1" x14ac:dyDescent="0.25">
      <c r="A482" s="369"/>
      <c r="B482" s="369"/>
      <c r="C482" s="366"/>
      <c r="D482" s="366"/>
      <c r="E482" s="366"/>
      <c r="F482" s="367"/>
      <c r="G482" s="367"/>
      <c r="H482" s="367"/>
      <c r="I482" s="367"/>
      <c r="J482" s="367"/>
      <c r="K482" s="368">
        <f t="shared" si="21"/>
        <v>0</v>
      </c>
      <c r="L482" s="369">
        <f t="shared" si="23"/>
        <v>0</v>
      </c>
      <c r="M482" s="367">
        <f t="shared" si="22"/>
        <v>0</v>
      </c>
    </row>
    <row r="483" spans="1:13" hidden="1" x14ac:dyDescent="0.25">
      <c r="A483" s="369"/>
      <c r="B483" s="369"/>
      <c r="C483" s="366"/>
      <c r="D483" s="366"/>
      <c r="E483" s="366"/>
      <c r="F483" s="367"/>
      <c r="G483" s="367"/>
      <c r="H483" s="367"/>
      <c r="I483" s="367"/>
      <c r="J483" s="367"/>
      <c r="K483" s="368">
        <f t="shared" si="21"/>
        <v>0</v>
      </c>
      <c r="L483" s="369">
        <f t="shared" si="23"/>
        <v>0</v>
      </c>
      <c r="M483" s="367">
        <f t="shared" si="22"/>
        <v>0</v>
      </c>
    </row>
    <row r="484" spans="1:13" hidden="1" x14ac:dyDescent="0.25">
      <c r="A484" s="369"/>
      <c r="B484" s="369"/>
      <c r="C484" s="366"/>
      <c r="D484" s="366"/>
      <c r="E484" s="366"/>
      <c r="F484" s="367"/>
      <c r="G484" s="367"/>
      <c r="H484" s="367"/>
      <c r="I484" s="367"/>
      <c r="J484" s="367"/>
      <c r="K484" s="368">
        <f t="shared" si="21"/>
        <v>0</v>
      </c>
      <c r="L484" s="369">
        <f t="shared" si="23"/>
        <v>0</v>
      </c>
      <c r="M484" s="367">
        <f t="shared" si="22"/>
        <v>0</v>
      </c>
    </row>
    <row r="485" spans="1:13" hidden="1" x14ac:dyDescent="0.25">
      <c r="A485" s="369"/>
      <c r="B485" s="369"/>
      <c r="C485" s="366"/>
      <c r="D485" s="366"/>
      <c r="E485" s="366"/>
      <c r="F485" s="367"/>
      <c r="G485" s="367"/>
      <c r="H485" s="367"/>
      <c r="I485" s="367"/>
      <c r="J485" s="367"/>
      <c r="K485" s="368">
        <f t="shared" si="21"/>
        <v>0</v>
      </c>
      <c r="L485" s="369">
        <f t="shared" si="23"/>
        <v>0</v>
      </c>
      <c r="M485" s="367">
        <f t="shared" si="22"/>
        <v>0</v>
      </c>
    </row>
    <row r="486" spans="1:13" hidden="1" x14ac:dyDescent="0.25">
      <c r="A486" s="369"/>
      <c r="B486" s="369"/>
      <c r="C486" s="366"/>
      <c r="D486" s="366"/>
      <c r="E486" s="366"/>
      <c r="F486" s="367"/>
      <c r="G486" s="367"/>
      <c r="H486" s="367"/>
      <c r="I486" s="367"/>
      <c r="J486" s="367"/>
      <c r="K486" s="368">
        <f t="shared" si="21"/>
        <v>0</v>
      </c>
      <c r="L486" s="369">
        <f t="shared" si="23"/>
        <v>0</v>
      </c>
      <c r="M486" s="367">
        <f t="shared" si="22"/>
        <v>0</v>
      </c>
    </row>
    <row r="487" spans="1:13" hidden="1" x14ac:dyDescent="0.25">
      <c r="A487" s="369"/>
      <c r="B487" s="369"/>
      <c r="C487" s="366"/>
      <c r="D487" s="366"/>
      <c r="E487" s="366"/>
      <c r="F487" s="367"/>
      <c r="G487" s="367"/>
      <c r="H487" s="367"/>
      <c r="I487" s="367"/>
      <c r="J487" s="367"/>
      <c r="K487" s="368">
        <f t="shared" si="21"/>
        <v>0</v>
      </c>
      <c r="L487" s="369">
        <f t="shared" si="23"/>
        <v>0</v>
      </c>
      <c r="M487" s="367">
        <f t="shared" si="22"/>
        <v>0</v>
      </c>
    </row>
    <row r="488" spans="1:13" hidden="1" x14ac:dyDescent="0.25">
      <c r="A488" s="369"/>
      <c r="B488" s="369"/>
      <c r="C488" s="366"/>
      <c r="D488" s="366"/>
      <c r="E488" s="366"/>
      <c r="F488" s="367"/>
      <c r="G488" s="367"/>
      <c r="H488" s="367"/>
      <c r="I488" s="367"/>
      <c r="J488" s="367"/>
      <c r="K488" s="368">
        <f t="shared" si="21"/>
        <v>0</v>
      </c>
      <c r="L488" s="369">
        <f t="shared" si="23"/>
        <v>0</v>
      </c>
      <c r="M488" s="367">
        <f t="shared" si="22"/>
        <v>0</v>
      </c>
    </row>
    <row r="489" spans="1:13" hidden="1" x14ac:dyDescent="0.25">
      <c r="A489" s="369"/>
      <c r="B489" s="369"/>
      <c r="C489" s="366"/>
      <c r="D489" s="366"/>
      <c r="E489" s="366"/>
      <c r="F489" s="367"/>
      <c r="G489" s="367"/>
      <c r="H489" s="367"/>
      <c r="I489" s="367"/>
      <c r="J489" s="367"/>
      <c r="K489" s="368">
        <f t="shared" si="21"/>
        <v>0</v>
      </c>
      <c r="L489" s="369">
        <f t="shared" si="23"/>
        <v>0</v>
      </c>
      <c r="M489" s="367">
        <f t="shared" si="22"/>
        <v>0</v>
      </c>
    </row>
    <row r="490" spans="1:13" hidden="1" x14ac:dyDescent="0.25">
      <c r="A490" s="369"/>
      <c r="B490" s="369"/>
      <c r="C490" s="366"/>
      <c r="D490" s="366"/>
      <c r="E490" s="366"/>
      <c r="F490" s="367"/>
      <c r="G490" s="367"/>
      <c r="H490" s="367"/>
      <c r="I490" s="367"/>
      <c r="J490" s="367"/>
      <c r="K490" s="368">
        <f t="shared" si="21"/>
        <v>0</v>
      </c>
      <c r="L490" s="369">
        <f t="shared" si="23"/>
        <v>0</v>
      </c>
      <c r="M490" s="367">
        <f t="shared" si="22"/>
        <v>0</v>
      </c>
    </row>
    <row r="491" spans="1:13" hidden="1" x14ac:dyDescent="0.25">
      <c r="A491" s="369"/>
      <c r="B491" s="369"/>
      <c r="C491" s="366"/>
      <c r="D491" s="366"/>
      <c r="E491" s="366"/>
      <c r="F491" s="367"/>
      <c r="G491" s="367"/>
      <c r="H491" s="367"/>
      <c r="I491" s="367"/>
      <c r="J491" s="367"/>
      <c r="K491" s="368">
        <f t="shared" ref="K491:K494" si="24">SUM(F491:J491)</f>
        <v>0</v>
      </c>
      <c r="L491" s="369">
        <f t="shared" si="23"/>
        <v>0</v>
      </c>
      <c r="M491" s="367">
        <f t="shared" ref="M491:M494" si="25">SUM(K491*L491)</f>
        <v>0</v>
      </c>
    </row>
    <row r="492" spans="1:13" hidden="1" x14ac:dyDescent="0.25">
      <c r="A492" s="369"/>
      <c r="B492" s="369"/>
      <c r="C492" s="366"/>
      <c r="D492" s="366"/>
      <c r="E492" s="366"/>
      <c r="F492" s="367"/>
      <c r="G492" s="367"/>
      <c r="H492" s="367"/>
      <c r="I492" s="367"/>
      <c r="J492" s="367"/>
      <c r="K492" s="368">
        <f t="shared" si="24"/>
        <v>0</v>
      </c>
      <c r="L492" s="369">
        <f t="shared" si="23"/>
        <v>0</v>
      </c>
      <c r="M492" s="367">
        <f t="shared" si="25"/>
        <v>0</v>
      </c>
    </row>
    <row r="493" spans="1:13" hidden="1" x14ac:dyDescent="0.25">
      <c r="A493" s="369"/>
      <c r="B493" s="369"/>
      <c r="C493" s="366"/>
      <c r="D493" s="366"/>
      <c r="E493" s="366"/>
      <c r="F493" s="367"/>
      <c r="G493" s="367"/>
      <c r="H493" s="367"/>
      <c r="I493" s="367"/>
      <c r="J493" s="367"/>
      <c r="K493" s="368">
        <f t="shared" si="24"/>
        <v>0</v>
      </c>
      <c r="L493" s="369">
        <f t="shared" si="23"/>
        <v>0</v>
      </c>
      <c r="M493" s="367">
        <f t="shared" si="25"/>
        <v>0</v>
      </c>
    </row>
    <row r="494" spans="1:13" hidden="1" x14ac:dyDescent="0.25">
      <c r="A494" s="369"/>
      <c r="B494" s="369"/>
      <c r="C494" s="366"/>
      <c r="D494" s="366"/>
      <c r="E494" s="366"/>
      <c r="F494" s="367"/>
      <c r="G494" s="367"/>
      <c r="H494" s="367"/>
      <c r="I494" s="367"/>
      <c r="J494" s="367"/>
      <c r="K494" s="368">
        <f t="shared" si="24"/>
        <v>0</v>
      </c>
      <c r="L494" s="369">
        <f t="shared" si="23"/>
        <v>0</v>
      </c>
      <c r="M494" s="367">
        <f t="shared" si="25"/>
        <v>0</v>
      </c>
    </row>
    <row r="495" spans="1:13" hidden="1" x14ac:dyDescent="0.25">
      <c r="A495" s="369"/>
      <c r="B495" s="369"/>
      <c r="C495" s="366"/>
      <c r="D495" s="366"/>
      <c r="E495" s="366"/>
      <c r="F495" s="367"/>
      <c r="G495" s="367"/>
      <c r="H495" s="367"/>
      <c r="I495" s="367"/>
      <c r="J495" s="367"/>
      <c r="K495" s="368">
        <f t="shared" si="21"/>
        <v>0</v>
      </c>
      <c r="L495" s="369">
        <f t="shared" si="23"/>
        <v>0</v>
      </c>
      <c r="M495" s="367">
        <f t="shared" si="22"/>
        <v>0</v>
      </c>
    </row>
    <row r="496" spans="1:13" hidden="1" x14ac:dyDescent="0.25">
      <c r="A496" s="369"/>
      <c r="B496" s="369"/>
      <c r="C496" s="366"/>
      <c r="D496" s="366"/>
      <c r="E496" s="366"/>
      <c r="F496" s="367"/>
      <c r="G496" s="367"/>
      <c r="H496" s="367"/>
      <c r="I496" s="367"/>
      <c r="J496" s="367"/>
      <c r="K496" s="368">
        <f t="shared" si="21"/>
        <v>0</v>
      </c>
      <c r="L496" s="369">
        <f t="shared" si="23"/>
        <v>0</v>
      </c>
      <c r="M496" s="367">
        <f t="shared" si="22"/>
        <v>0</v>
      </c>
    </row>
    <row r="497" spans="1:13" x14ac:dyDescent="0.25">
      <c r="A497" s="369"/>
      <c r="B497" s="369"/>
      <c r="C497" s="366"/>
      <c r="D497" s="366"/>
      <c r="E497" s="366"/>
      <c r="F497" s="367"/>
      <c r="G497" s="367"/>
      <c r="H497" s="367"/>
      <c r="I497" s="367"/>
      <c r="J497" s="367"/>
      <c r="K497" s="367"/>
      <c r="L497" s="369"/>
      <c r="M497" s="367"/>
    </row>
    <row r="499" spans="1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1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1432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1432</v>
      </c>
      <c r="L500" s="146"/>
      <c r="M500" s="146">
        <f t="shared" ref="M500:M507" si="32">SUMPRODUCT(--($E$4:$E$498=C500),--($D$4:$D$498=""),$M$4:$M$498)</f>
        <v>300720</v>
      </c>
    </row>
    <row r="501" spans="1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128</v>
      </c>
      <c r="G501" s="146">
        <f t="shared" si="27"/>
        <v>49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177</v>
      </c>
      <c r="L501" s="146"/>
      <c r="M501" s="146">
        <f t="shared" si="32"/>
        <v>37170</v>
      </c>
    </row>
    <row r="502" spans="1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1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1:13" x14ac:dyDescent="0.25">
      <c r="C504" s="146" t="str">
        <f t="shared" si="33"/>
        <v>E</v>
      </c>
      <c r="D504" s="146"/>
      <c r="E504" s="146"/>
      <c r="F504" s="146">
        <f t="shared" si="26"/>
        <v>10</v>
      </c>
      <c r="G504" s="146">
        <f t="shared" si="27"/>
        <v>343</v>
      </c>
      <c r="H504" s="146">
        <f t="shared" si="28"/>
        <v>0</v>
      </c>
      <c r="I504" s="146">
        <f t="shared" si="29"/>
        <v>0</v>
      </c>
      <c r="J504" s="146">
        <f t="shared" si="30"/>
        <v>34</v>
      </c>
      <c r="K504" s="146">
        <f t="shared" si="31"/>
        <v>387</v>
      </c>
      <c r="L504" s="146"/>
      <c r="M504" s="146">
        <f t="shared" si="32"/>
        <v>81270</v>
      </c>
    </row>
    <row r="505" spans="1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21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21</v>
      </c>
      <c r="L505" s="146"/>
      <c r="M505" s="146">
        <f t="shared" si="32"/>
        <v>252</v>
      </c>
    </row>
    <row r="506" spans="1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99</v>
      </c>
      <c r="I506" s="146">
        <f t="shared" si="29"/>
        <v>0</v>
      </c>
      <c r="J506" s="146">
        <f t="shared" si="30"/>
        <v>0</v>
      </c>
      <c r="K506" s="146">
        <f t="shared" si="31"/>
        <v>99</v>
      </c>
      <c r="L506" s="146"/>
      <c r="M506" s="146">
        <f t="shared" si="32"/>
        <v>20790</v>
      </c>
    </row>
    <row r="507" spans="1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116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116</v>
      </c>
      <c r="L507" s="146"/>
      <c r="M507" s="146">
        <f t="shared" si="32"/>
        <v>24360</v>
      </c>
    </row>
    <row r="508" spans="1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1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1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1:13" hidden="1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12</v>
      </c>
      <c r="H511" s="146">
        <f t="shared" si="28"/>
        <v>0</v>
      </c>
      <c r="I511" s="146">
        <f t="shared" si="29"/>
        <v>0</v>
      </c>
      <c r="J511" s="146">
        <f t="shared" si="30"/>
        <v>6</v>
      </c>
      <c r="K511" s="146">
        <f t="shared" si="31"/>
        <v>18</v>
      </c>
      <c r="L511" s="146"/>
      <c r="M511" s="146">
        <f t="shared" si="34"/>
        <v>0</v>
      </c>
    </row>
    <row r="512" spans="1:13" hidden="1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hidden="1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hidden="1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138</v>
      </c>
      <c r="G515" s="147">
        <f t="shared" ref="G515:K515" si="35">SUM(G500:G514)</f>
        <v>1973</v>
      </c>
      <c r="H515" s="147">
        <f t="shared" si="35"/>
        <v>99</v>
      </c>
      <c r="I515" s="147">
        <f t="shared" si="35"/>
        <v>0</v>
      </c>
      <c r="J515" s="147">
        <f t="shared" si="35"/>
        <v>40</v>
      </c>
      <c r="K515" s="147">
        <f t="shared" si="35"/>
        <v>2250</v>
      </c>
      <c r="L515" s="147"/>
      <c r="M515" s="147">
        <f>SUM(M499:M514)</f>
        <v>464562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hidden="1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116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116</v>
      </c>
      <c r="L517" s="152"/>
      <c r="M517" s="153"/>
    </row>
    <row r="518" spans="3:13" ht="15.75" hidden="1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hidden="1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hidden="1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hidden="1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hidden="1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hidden="1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hidden="1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hidden="1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hidden="1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hidden="1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hidden="1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hidden="1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hidden="1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hidden="1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hidden="1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352" t="s">
        <v>36</v>
      </c>
      <c r="G538" s="353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354" t="str">
        <f>IF('1a'!F539=0,"",'1a'!F539)</f>
        <v>A</v>
      </c>
      <c r="G539" s="355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354" t="str">
        <f>IF('1a'!F540=0,"",'1a'!F540)</f>
        <v>B</v>
      </c>
      <c r="G540" s="355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354" t="str">
        <f>IF('1a'!F541=0,"",'1a'!F541)</f>
        <v>C</v>
      </c>
      <c r="G541" s="355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354" t="str">
        <f>IF('1a'!F542=0,"",'1a'!F542)</f>
        <v>D</v>
      </c>
      <c r="G542" s="355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354" t="str">
        <f>IF('1a'!F543=0,"",'1a'!F543)</f>
        <v>E</v>
      </c>
      <c r="G543" s="355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354" t="str">
        <f>IF('1a'!F544=0,"",'1a'!F544)</f>
        <v>F</v>
      </c>
      <c r="G544" s="355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354" t="str">
        <f>IF('1a'!F545=0,"",'1a'!F545)</f>
        <v>G</v>
      </c>
      <c r="G545" s="355">
        <f>IF('1a'!G545=0,"",'1a'!G545)</f>
        <v>210</v>
      </c>
    </row>
    <row r="546" spans="6:7" x14ac:dyDescent="0.25">
      <c r="F546" s="354" t="str">
        <f>IF('1a'!F546=0,"",'1a'!F546)</f>
        <v>H</v>
      </c>
      <c r="G546" s="355">
        <f>IF('1a'!G546=0,"",'1a'!G546)</f>
        <v>210</v>
      </c>
    </row>
    <row r="547" spans="6:7" x14ac:dyDescent="0.25">
      <c r="F547" s="354" t="str">
        <f>IF('1a'!F547=0,"",'1a'!F547)</f>
        <v>I</v>
      </c>
      <c r="G547" s="355">
        <f>IF('1a'!G547=0,"",'1a'!G547)</f>
        <v>210</v>
      </c>
    </row>
    <row r="548" spans="6:7" x14ac:dyDescent="0.25">
      <c r="F548" s="354" t="str">
        <f>IF('1a'!F548=0,"",'1a'!F548)</f>
        <v>J</v>
      </c>
      <c r="G548" s="355">
        <f>IF('1a'!G548=0,"",'1a'!G548)</f>
        <v>210</v>
      </c>
    </row>
    <row r="549" spans="6:7" x14ac:dyDescent="0.25">
      <c r="F549" s="354" t="str">
        <f>IF('1a'!F549=0,"",'1a'!F549)</f>
        <v>K</v>
      </c>
      <c r="G549" s="355">
        <f>IF('1a'!G549=0,"",'1a'!G549)</f>
        <v>12</v>
      </c>
    </row>
    <row r="550" spans="6:7" x14ac:dyDescent="0.25">
      <c r="F550" s="349" t="str">
        <f>IF('1a'!F550=0,"",'1a'!F550)</f>
        <v>X</v>
      </c>
      <c r="G550" s="356" t="str">
        <f>IF('1a'!G550=0,"0",'1a'!G550)</f>
        <v>0</v>
      </c>
    </row>
    <row r="551" spans="6:7" hidden="1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hidden="1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hidden="1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0">
    <tabColor rgb="FFC2E76B"/>
  </sheetPr>
  <dimension ref="A1:O121"/>
  <sheetViews>
    <sheetView showGridLines="0" showZeros="0" zoomScaleNormal="100" workbookViewId="0">
      <selection activeCell="K19" sqref="K1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4,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 t="str">
        <f>VLOOKUP(H4,Verzamelblad!A5:E54,3)</f>
        <v>Gymzaal de Boomgaard</v>
      </c>
      <c r="C4" s="443"/>
      <c r="D4" s="443"/>
      <c r="E4" s="443"/>
      <c r="F4" s="460" t="s">
        <v>11</v>
      </c>
      <c r="G4" s="460"/>
      <c r="H4" s="311">
        <v>4</v>
      </c>
    </row>
    <row r="5" spans="1:11" ht="15" x14ac:dyDescent="0.25">
      <c r="A5" s="88" t="s">
        <v>6</v>
      </c>
      <c r="B5" s="440" t="str">
        <f>VLOOKUP(H4,Verzamelblad!A5:E54,4)</f>
        <v>De Boomgaard 5</v>
      </c>
      <c r="C5" s="440"/>
      <c r="D5" s="440"/>
      <c r="E5" s="440"/>
      <c r="F5" s="461" t="s">
        <v>12</v>
      </c>
      <c r="G5" s="461"/>
      <c r="H5" s="312" t="str">
        <f>CONCATENATE(H4,"a")</f>
        <v>4a</v>
      </c>
    </row>
    <row r="6" spans="1:11" ht="15" x14ac:dyDescent="0.25">
      <c r="A6" s="91" t="s">
        <v>8</v>
      </c>
      <c r="B6" s="437" t="str">
        <f>VLOOKUP(H4,Verzamelblad!A5:E54,5)</f>
        <v>Assen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 t="str">
        <f>VLOOKUP($H$4,Verzamelblad!$A$5:$EK$54,14,0)</f>
        <v>in overleg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210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123900</v>
      </c>
      <c r="E19" s="424" t="s">
        <v>230</v>
      </c>
      <c r="F19" s="425"/>
      <c r="G19" s="136">
        <f ca="1">IFERROR(D100/E9,"")</f>
        <v>590</v>
      </c>
      <c r="H19" s="84" t="s">
        <v>231</v>
      </c>
      <c r="I19" s="137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IF(INDIRECT("'"&amp;$H$5&amp;"'!F540")="X","",IF(INDIRECT("'"&amp;$H$5&amp;"'!F540")="Vrije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IF(INDIRECT("'"&amp;$H$5&amp;"'!F541")="X","",IF(INDIRECT("'"&amp;$H$5&amp;"'!F541")="Vrije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40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150</v>
      </c>
      <c r="F36" s="338"/>
      <c r="G36" s="216" t="str">
        <f ca="1">IF(IF(E36="","",SUM(E36*F36))=0,"",IF(E36="","",SUM(E36*F36)))</f>
        <v/>
      </c>
      <c r="H36" s="69" t="str">
        <f>VLOOKUP($H$4,Verzamelblad!$A$5:$DE$54,17)</f>
        <v>op afroep</v>
      </c>
      <c r="I36" s="219" t="str">
        <f t="shared" ref="I36:I43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150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1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150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400</v>
      </c>
      <c r="F39" s="339"/>
      <c r="G39" s="217" t="str">
        <f t="shared" ca="1" si="3"/>
        <v/>
      </c>
      <c r="H39" s="70" t="str">
        <f>VLOOKUP($H$4,Verzamelblad!$A$5:$DE$54,23)</f>
        <v>op afroep</v>
      </c>
      <c r="I39" s="220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 t="str">
        <f>VLOOKUP($H$4,Verzamelblad!$A$5:$DE$54,25)</f>
        <v>op afroep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2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17">
        <f>VLOOKUP($H$4,Verzamelblad!$A$5:$EK$54,9,0)</f>
        <v>100</v>
      </c>
      <c r="F81" s="96">
        <f>VLOOKUP($H$4,Verzamelblad!$A$5:$EK$54,10,0)</f>
        <v>2</v>
      </c>
      <c r="G81" s="95"/>
      <c r="H81" s="95"/>
      <c r="I81" s="227">
        <f>IFERROR(IF(SUM(E81*F81)=0,"",SUM(E81*F81)),"")</f>
        <v>200</v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31500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8400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84000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123900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0" priority="4" operator="equal">
      <formula>"Geen 100%"</formula>
    </cfRule>
  </conditionalFormatting>
  <conditionalFormatting sqref="G12">
    <cfRule type="containsText" dxfId="149" priority="2" operator="containsText" text="te laag">
      <formula>NOT(ISERROR(SEARCH("te laag",G12)))</formula>
    </cfRule>
  </conditionalFormatting>
  <conditionalFormatting sqref="G13">
    <cfRule type="containsText" dxfId="1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0695A9E-4FD2-4909-A9C9-F42AFB95161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1">
    <tabColor rgb="FF173583"/>
  </sheetPr>
  <dimension ref="A1:M553"/>
  <sheetViews>
    <sheetView zoomScaleNormal="100" workbookViewId="0">
      <selection activeCell="L496" sqref="L496:M49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'4'!H4</f>
        <v>4</v>
      </c>
      <c r="B1" s="42" t="s">
        <v>7</v>
      </c>
      <c r="C1" s="43"/>
      <c r="D1" s="56" t="str">
        <f>IF(VLOOKUP(A1,Verzamelblad!A5:E54,3)=0,"",VLOOKUP(A1,Verzamelblad!A5:E54,3))</f>
        <v>Gymzaal de Boomgaard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De Boomgaard 5 te Assen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550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C4" s="3" t="s">
        <v>663</v>
      </c>
      <c r="E4" s="3" t="s">
        <v>367</v>
      </c>
      <c r="F4">
        <v>400</v>
      </c>
      <c r="K4" s="7">
        <f>SUM(F4:J4)</f>
        <v>400</v>
      </c>
      <c r="L4" s="5">
        <f>IF(D4="X",0,IF(E4="",0,IF(E4="x",0,VLOOKUP(E4,$F$539:$G$553,2))))</f>
        <v>210</v>
      </c>
      <c r="M4">
        <f>SUM(K4*L4)</f>
        <v>84000</v>
      </c>
    </row>
    <row r="5" spans="1:13" x14ac:dyDescent="0.25">
      <c r="C5" s="3" t="s">
        <v>664</v>
      </c>
      <c r="E5" s="3" t="s">
        <v>365</v>
      </c>
      <c r="J5">
        <v>20</v>
      </c>
      <c r="K5" s="7">
        <f t="shared" ref="K5:K68" si="0">SUM(F5:J5)</f>
        <v>20</v>
      </c>
      <c r="L5" s="5">
        <f>IF(D5="X",0,IF(E5="",0,IF(E5="x",0,VLOOKUP(E5,$F$539:$G$553,2))))</f>
        <v>210</v>
      </c>
      <c r="M5">
        <f t="shared" ref="M5:M68" si="1">SUM(K5*L5)</f>
        <v>4200</v>
      </c>
    </row>
    <row r="6" spans="1:13" x14ac:dyDescent="0.25">
      <c r="C6" s="3" t="s">
        <v>664</v>
      </c>
      <c r="E6" s="3" t="s">
        <v>365</v>
      </c>
      <c r="J6">
        <v>20</v>
      </c>
      <c r="K6" s="7">
        <f t="shared" si="0"/>
        <v>20</v>
      </c>
      <c r="L6" s="5">
        <f t="shared" ref="L6:L69" si="2">IF(D6="X",0,IF(E6="",0,IF(E6="x",0,VLOOKUP(E6,$F$539:$G$553,2))))</f>
        <v>210</v>
      </c>
      <c r="M6">
        <f t="shared" si="1"/>
        <v>4200</v>
      </c>
    </row>
    <row r="7" spans="1:13" x14ac:dyDescent="0.25">
      <c r="C7" s="3" t="s">
        <v>352</v>
      </c>
      <c r="E7" s="3" t="s">
        <v>363</v>
      </c>
      <c r="G7">
        <v>150</v>
      </c>
      <c r="K7" s="7">
        <f t="shared" si="0"/>
        <v>150</v>
      </c>
      <c r="L7" s="5">
        <f t="shared" si="2"/>
        <v>210</v>
      </c>
      <c r="M7">
        <f t="shared" si="1"/>
        <v>31500</v>
      </c>
    </row>
    <row r="8" spans="1:13" hidden="1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hidden="1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hidden="1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hidden="1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hidden="1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hidden="1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hidden="1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hidden="1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hidden="1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hidden="1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hidden="1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hidden="1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hidden="1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hidden="1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hidden="1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hidden="1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hidden="1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hidden="1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hidden="1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hidden="1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hidden="1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hidden="1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hidden="1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hidden="1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hidden="1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hidden="1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hidden="1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hidden="1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hidden="1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hidden="1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hidden="1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hidden="1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hidden="1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hidden="1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hidden="1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hidden="1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hidden="1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hidden="1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hidden="1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hidden="1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hidden="1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hidden="1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hidden="1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hidden="1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hidden="1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hidden="1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hidden="1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hidden="1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hidden="1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hidden="1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hidden="1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hidden="1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hidden="1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hidden="1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hidden="1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hidden="1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hidden="1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hidden="1" x14ac:dyDescent="0.25">
      <c r="K70" s="7">
        <f t="shared" si="3"/>
        <v>0</v>
      </c>
      <c r="L70" s="5">
        <f t="shared" ref="L70:L133" si="5">IF(D70="X",0,IF(E70="",0,IF(E70="x",0,VLOOKUP(E70,$F$539:$G$553,2))))</f>
        <v>0</v>
      </c>
      <c r="M70">
        <f t="shared" si="4"/>
        <v>0</v>
      </c>
    </row>
    <row r="71" spans="11:13" hidden="1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hidden="1" x14ac:dyDescent="0.25">
      <c r="K134" s="7">
        <f t="shared" si="6"/>
        <v>0</v>
      </c>
      <c r="L134" s="5">
        <f t="shared" ref="L134:L197" si="8">IF(D134="X",0,IF(E134="",0,IF(E134="x",0,VLOOKUP(E134,$F$539:$G$553,2))))</f>
        <v>0</v>
      </c>
      <c r="M134">
        <f t="shared" si="7"/>
        <v>0</v>
      </c>
    </row>
    <row r="135" spans="11:13" hidden="1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hidden="1" x14ac:dyDescent="0.25">
      <c r="K198" s="7">
        <f t="shared" si="9"/>
        <v>0</v>
      </c>
      <c r="L198" s="5">
        <f t="shared" ref="L198:L261" si="11">IF(D198="X",0,IF(E198="",0,IF(E198="x",0,VLOOKUP(E198,$F$539:$G$553,2))))</f>
        <v>0</v>
      </c>
      <c r="M198">
        <f t="shared" si="10"/>
        <v>0</v>
      </c>
    </row>
    <row r="199" spans="11:13" hidden="1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hidden="1" x14ac:dyDescent="0.25">
      <c r="K262" s="7">
        <f t="shared" si="12"/>
        <v>0</v>
      </c>
      <c r="L262" s="5">
        <f t="shared" ref="L262:L325" si="14">IF(D262="X",0,IF(E262="",0,IF(E262="x",0,VLOOKUP(E262,$F$539:$G$553,2))))</f>
        <v>0</v>
      </c>
      <c r="M262">
        <f t="shared" si="13"/>
        <v>0</v>
      </c>
    </row>
    <row r="263" spans="11:13" hidden="1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hidden="1" x14ac:dyDescent="0.25">
      <c r="K326" s="7">
        <f t="shared" si="15"/>
        <v>0</v>
      </c>
      <c r="L326" s="5">
        <f t="shared" ref="L326:L389" si="17">IF(D326="X",0,IF(E326="",0,IF(E326="x",0,VLOOKUP(E326,$F$539:$G$553,2))))</f>
        <v>0</v>
      </c>
      <c r="M326">
        <f t="shared" si="16"/>
        <v>0</v>
      </c>
    </row>
    <row r="327" spans="11:13" hidden="1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hidden="1" x14ac:dyDescent="0.25">
      <c r="K390" s="7">
        <f t="shared" si="18"/>
        <v>0</v>
      </c>
      <c r="L390" s="5">
        <f t="shared" ref="L390:L453" si="20">IF(D390="X",0,IF(E390="",0,IF(E390="x",0,VLOOKUP(E390,$F$539:$G$553,2))))</f>
        <v>0</v>
      </c>
      <c r="M390">
        <f t="shared" si="19"/>
        <v>0</v>
      </c>
    </row>
    <row r="391" spans="11:13" hidden="1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hidden="1" x14ac:dyDescent="0.25">
      <c r="K454" s="7">
        <f t="shared" si="21"/>
        <v>0</v>
      </c>
      <c r="L454" s="5">
        <f t="shared" ref="L454:L498" si="23">IF(D454="X",0,IF(E454="",0,IF(E454="x",0,VLOOKUP(E454,$F$539:$G$553,2))))</f>
        <v>0</v>
      </c>
      <c r="M454">
        <f t="shared" si="22"/>
        <v>0</v>
      </c>
    </row>
    <row r="455" spans="11:13" hidden="1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3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3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3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3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3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3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3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3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3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3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3:13" hidden="1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3:13" hidden="1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3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3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3:13" hidden="1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3:13" x14ac:dyDescent="0.25">
      <c r="C496" s="3" t="s">
        <v>662</v>
      </c>
      <c r="F496">
        <f>SUM(F4:F7)</f>
        <v>400</v>
      </c>
      <c r="G496" s="351">
        <f t="shared" ref="G496:J496" si="26">SUM(G4:G7)</f>
        <v>150</v>
      </c>
      <c r="H496" s="351">
        <f t="shared" si="26"/>
        <v>0</v>
      </c>
      <c r="I496" s="351">
        <f t="shared" si="26"/>
        <v>0</v>
      </c>
      <c r="J496" s="351">
        <f t="shared" si="26"/>
        <v>40</v>
      </c>
      <c r="K496" s="7">
        <f t="shared" si="21"/>
        <v>590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7">SUMPRODUCT(--($E$4:$E$498=C500),--($D$4:$D$498=""),$F$4:$F$498)</f>
        <v>0</v>
      </c>
      <c r="G500" s="146">
        <f t="shared" ref="G500:G514" si="28">SUMPRODUCT(--($E$4:$E$498=C500),--($D$4:$D$498=""),$G$4:$G$498)</f>
        <v>0</v>
      </c>
      <c r="H500" s="146">
        <f t="shared" ref="H500:H514" si="29">SUMPRODUCT(--($E$4:$E$498=C500),--($D$4:$D$498=""),$H$4:$H$498)</f>
        <v>0</v>
      </c>
      <c r="I500" s="146">
        <f t="shared" ref="I500:I514" si="30">SUMPRODUCT(--($E$4:$E$498=C500),--($D$4:$D$498=""),$I$4:$I$498)</f>
        <v>0</v>
      </c>
      <c r="J500" s="146">
        <f t="shared" ref="J500:J514" si="31">SUMPRODUCT(--($E$4:$E$498=C500),--($D$4:$D$498=""),$J$4:$J$498)</f>
        <v>0</v>
      </c>
      <c r="K500" s="146">
        <f t="shared" ref="K500:K514" si="32">SUM(F500:J500)</f>
        <v>0</v>
      </c>
      <c r="L500" s="146"/>
      <c r="M500" s="146">
        <f t="shared" ref="M500:M507" si="33">SUMPRODUCT(--($E$4:$E$498=C500),--($D$4:$D$498=""),$M$4:$M$498)</f>
        <v>0</v>
      </c>
    </row>
    <row r="501" spans="3:13" x14ac:dyDescent="0.25">
      <c r="C501" s="146" t="str">
        <f t="shared" ref="C501:C514" si="34">IF(F540="","Vrije categorie",F540)</f>
        <v>B</v>
      </c>
      <c r="D501" s="146"/>
      <c r="E501" s="146"/>
      <c r="F501" s="146">
        <f t="shared" si="27"/>
        <v>0</v>
      </c>
      <c r="G501" s="146">
        <f t="shared" si="28"/>
        <v>0</v>
      </c>
      <c r="H501" s="146">
        <f t="shared" si="29"/>
        <v>0</v>
      </c>
      <c r="I501" s="146">
        <f t="shared" si="30"/>
        <v>0</v>
      </c>
      <c r="J501" s="146">
        <f t="shared" si="31"/>
        <v>0</v>
      </c>
      <c r="K501" s="146">
        <f t="shared" si="32"/>
        <v>0</v>
      </c>
      <c r="L501" s="146"/>
      <c r="M501" s="146">
        <f t="shared" si="33"/>
        <v>0</v>
      </c>
    </row>
    <row r="502" spans="3:13" x14ac:dyDescent="0.25">
      <c r="C502" s="146" t="str">
        <f t="shared" si="34"/>
        <v>C</v>
      </c>
      <c r="D502" s="146"/>
      <c r="E502" s="146"/>
      <c r="F502" s="146">
        <f t="shared" si="27"/>
        <v>0</v>
      </c>
      <c r="G502" s="146">
        <f t="shared" si="28"/>
        <v>0</v>
      </c>
      <c r="H502" s="146">
        <f t="shared" si="29"/>
        <v>0</v>
      </c>
      <c r="I502" s="146">
        <f t="shared" si="30"/>
        <v>0</v>
      </c>
      <c r="J502" s="146">
        <f t="shared" si="31"/>
        <v>0</v>
      </c>
      <c r="K502" s="146">
        <f t="shared" si="32"/>
        <v>0</v>
      </c>
      <c r="L502" s="146"/>
      <c r="M502" s="146">
        <f t="shared" si="33"/>
        <v>0</v>
      </c>
    </row>
    <row r="503" spans="3:13" x14ac:dyDescent="0.25">
      <c r="C503" s="146" t="str">
        <f t="shared" si="34"/>
        <v>D</v>
      </c>
      <c r="D503" s="146"/>
      <c r="E503" s="146"/>
      <c r="F503" s="146">
        <f t="shared" si="27"/>
        <v>0</v>
      </c>
      <c r="G503" s="146">
        <f t="shared" si="28"/>
        <v>0</v>
      </c>
      <c r="H503" s="146">
        <f t="shared" si="29"/>
        <v>0</v>
      </c>
      <c r="I503" s="146">
        <f t="shared" si="30"/>
        <v>0</v>
      </c>
      <c r="J503" s="146">
        <f t="shared" si="31"/>
        <v>0</v>
      </c>
      <c r="K503" s="146">
        <f t="shared" si="32"/>
        <v>0</v>
      </c>
      <c r="L503" s="146"/>
      <c r="M503" s="146">
        <f t="shared" si="33"/>
        <v>0</v>
      </c>
    </row>
    <row r="504" spans="3:13" x14ac:dyDescent="0.25">
      <c r="C504" s="146" t="str">
        <f t="shared" si="34"/>
        <v>E</v>
      </c>
      <c r="D504" s="146"/>
      <c r="E504" s="146"/>
      <c r="F504" s="146">
        <f t="shared" si="27"/>
        <v>0</v>
      </c>
      <c r="G504" s="146">
        <f t="shared" si="28"/>
        <v>150</v>
      </c>
      <c r="H504" s="146">
        <f t="shared" si="29"/>
        <v>0</v>
      </c>
      <c r="I504" s="146">
        <f t="shared" si="30"/>
        <v>0</v>
      </c>
      <c r="J504" s="146">
        <f t="shared" si="31"/>
        <v>0</v>
      </c>
      <c r="K504" s="146">
        <f t="shared" si="32"/>
        <v>150</v>
      </c>
      <c r="L504" s="146"/>
      <c r="M504" s="146">
        <f t="shared" si="33"/>
        <v>31500</v>
      </c>
    </row>
    <row r="505" spans="3:13" x14ac:dyDescent="0.25">
      <c r="C505" s="146" t="str">
        <f t="shared" si="34"/>
        <v>F</v>
      </c>
      <c r="D505" s="146"/>
      <c r="E505" s="146"/>
      <c r="F505" s="146">
        <f t="shared" si="27"/>
        <v>0</v>
      </c>
      <c r="G505" s="146">
        <f t="shared" si="28"/>
        <v>0</v>
      </c>
      <c r="H505" s="146">
        <f t="shared" si="29"/>
        <v>0</v>
      </c>
      <c r="I505" s="146">
        <f t="shared" si="30"/>
        <v>0</v>
      </c>
      <c r="J505" s="146">
        <f t="shared" si="31"/>
        <v>0</v>
      </c>
      <c r="K505" s="146">
        <f t="shared" si="32"/>
        <v>0</v>
      </c>
      <c r="L505" s="146"/>
      <c r="M505" s="146">
        <f t="shared" si="33"/>
        <v>0</v>
      </c>
    </row>
    <row r="506" spans="3:13" x14ac:dyDescent="0.25">
      <c r="C506" s="146" t="str">
        <f t="shared" si="34"/>
        <v>G</v>
      </c>
      <c r="D506" s="146"/>
      <c r="E506" s="146"/>
      <c r="F506" s="146">
        <f t="shared" si="27"/>
        <v>0</v>
      </c>
      <c r="G506" s="146">
        <f t="shared" si="28"/>
        <v>0</v>
      </c>
      <c r="H506" s="146">
        <f t="shared" si="29"/>
        <v>0</v>
      </c>
      <c r="I506" s="146">
        <f t="shared" si="30"/>
        <v>0</v>
      </c>
      <c r="J506" s="146">
        <f t="shared" si="31"/>
        <v>40</v>
      </c>
      <c r="K506" s="146">
        <f t="shared" si="32"/>
        <v>40</v>
      </c>
      <c r="L506" s="146"/>
      <c r="M506" s="146">
        <f t="shared" si="33"/>
        <v>8400</v>
      </c>
    </row>
    <row r="507" spans="3:13" x14ac:dyDescent="0.25">
      <c r="C507" s="146" t="str">
        <f t="shared" si="34"/>
        <v>H</v>
      </c>
      <c r="D507" s="146"/>
      <c r="E507" s="146"/>
      <c r="F507" s="146">
        <f t="shared" si="27"/>
        <v>0</v>
      </c>
      <c r="G507" s="146">
        <f t="shared" si="28"/>
        <v>0</v>
      </c>
      <c r="H507" s="146">
        <f t="shared" si="29"/>
        <v>0</v>
      </c>
      <c r="I507" s="146">
        <f t="shared" si="30"/>
        <v>0</v>
      </c>
      <c r="J507" s="146">
        <f t="shared" si="31"/>
        <v>0</v>
      </c>
      <c r="K507" s="146">
        <f t="shared" si="32"/>
        <v>0</v>
      </c>
      <c r="L507" s="146"/>
      <c r="M507" s="146">
        <f t="shared" si="33"/>
        <v>0</v>
      </c>
    </row>
    <row r="508" spans="3:13" x14ac:dyDescent="0.25">
      <c r="C508" s="146" t="str">
        <f t="shared" si="34"/>
        <v>I</v>
      </c>
      <c r="D508" s="146"/>
      <c r="E508" s="146"/>
      <c r="F508" s="146">
        <f t="shared" si="27"/>
        <v>400</v>
      </c>
      <c r="G508" s="146">
        <f t="shared" si="28"/>
        <v>0</v>
      </c>
      <c r="H508" s="146">
        <f t="shared" si="29"/>
        <v>0</v>
      </c>
      <c r="I508" s="146">
        <f t="shared" si="30"/>
        <v>0</v>
      </c>
      <c r="J508" s="146">
        <f t="shared" si="31"/>
        <v>0</v>
      </c>
      <c r="K508" s="146">
        <f t="shared" si="32"/>
        <v>400</v>
      </c>
      <c r="L508" s="146"/>
      <c r="M508" s="146">
        <f t="shared" ref="M508:M513" si="35">SUMPRODUCT(--($E$4:$E$498=C508),--($D$4:$D$498=""),$M$4:$M$498)</f>
        <v>84000</v>
      </c>
    </row>
    <row r="509" spans="3:13" x14ac:dyDescent="0.25">
      <c r="C509" s="146" t="str">
        <f t="shared" si="34"/>
        <v>J</v>
      </c>
      <c r="D509" s="146"/>
      <c r="E509" s="146"/>
      <c r="F509" s="146">
        <f t="shared" si="27"/>
        <v>0</v>
      </c>
      <c r="G509" s="146">
        <f t="shared" si="28"/>
        <v>0</v>
      </c>
      <c r="H509" s="146">
        <f t="shared" si="29"/>
        <v>0</v>
      </c>
      <c r="I509" s="146">
        <f t="shared" si="30"/>
        <v>0</v>
      </c>
      <c r="J509" s="146">
        <f t="shared" si="31"/>
        <v>0</v>
      </c>
      <c r="K509" s="146">
        <f t="shared" si="32"/>
        <v>0</v>
      </c>
      <c r="L509" s="146"/>
      <c r="M509" s="146">
        <f t="shared" si="35"/>
        <v>0</v>
      </c>
    </row>
    <row r="510" spans="3:13" x14ac:dyDescent="0.25">
      <c r="C510" s="146" t="str">
        <f t="shared" si="34"/>
        <v>K</v>
      </c>
      <c r="D510" s="146"/>
      <c r="E510" s="146"/>
      <c r="F510" s="146">
        <f t="shared" si="27"/>
        <v>0</v>
      </c>
      <c r="G510" s="146">
        <f t="shared" si="28"/>
        <v>0</v>
      </c>
      <c r="H510" s="146">
        <f t="shared" si="29"/>
        <v>0</v>
      </c>
      <c r="I510" s="146">
        <f t="shared" si="30"/>
        <v>0</v>
      </c>
      <c r="J510" s="146">
        <f t="shared" si="31"/>
        <v>0</v>
      </c>
      <c r="K510" s="146">
        <f t="shared" si="32"/>
        <v>0</v>
      </c>
      <c r="L510" s="146"/>
      <c r="M510" s="146">
        <f t="shared" si="35"/>
        <v>0</v>
      </c>
    </row>
    <row r="511" spans="3:13" hidden="1" x14ac:dyDescent="0.25">
      <c r="C511" s="146" t="str">
        <f t="shared" si="34"/>
        <v>X</v>
      </c>
      <c r="D511" s="146"/>
      <c r="E511" s="146"/>
      <c r="F511" s="146">
        <f t="shared" si="27"/>
        <v>0</v>
      </c>
      <c r="G511" s="146">
        <f t="shared" si="28"/>
        <v>0</v>
      </c>
      <c r="H511" s="146">
        <f t="shared" si="29"/>
        <v>0</v>
      </c>
      <c r="I511" s="146">
        <f t="shared" si="30"/>
        <v>0</v>
      </c>
      <c r="J511" s="146">
        <f t="shared" si="31"/>
        <v>0</v>
      </c>
      <c r="K511" s="146">
        <f t="shared" si="32"/>
        <v>0</v>
      </c>
      <c r="L511" s="146"/>
      <c r="M511" s="146">
        <f t="shared" si="35"/>
        <v>0</v>
      </c>
    </row>
    <row r="512" spans="3:13" hidden="1" x14ac:dyDescent="0.25">
      <c r="C512" s="146" t="str">
        <f t="shared" si="34"/>
        <v>Vrije categorie</v>
      </c>
      <c r="D512" s="146"/>
      <c r="E512" s="146"/>
      <c r="F512" s="146">
        <f t="shared" si="27"/>
        <v>0</v>
      </c>
      <c r="G512" s="146">
        <f t="shared" si="28"/>
        <v>0</v>
      </c>
      <c r="H512" s="146">
        <f t="shared" si="29"/>
        <v>0</v>
      </c>
      <c r="I512" s="146">
        <f t="shared" si="30"/>
        <v>0</v>
      </c>
      <c r="J512" s="146">
        <f t="shared" si="31"/>
        <v>0</v>
      </c>
      <c r="K512" s="146">
        <f t="shared" si="32"/>
        <v>0</v>
      </c>
      <c r="L512" s="146"/>
      <c r="M512" s="146">
        <f t="shared" si="35"/>
        <v>0</v>
      </c>
    </row>
    <row r="513" spans="3:13" hidden="1" x14ac:dyDescent="0.25">
      <c r="C513" s="146" t="str">
        <f t="shared" si="34"/>
        <v>Vrije categorie</v>
      </c>
      <c r="D513" s="146"/>
      <c r="E513" s="146"/>
      <c r="F513" s="146">
        <f t="shared" si="27"/>
        <v>0</v>
      </c>
      <c r="G513" s="146">
        <f t="shared" si="28"/>
        <v>0</v>
      </c>
      <c r="H513" s="146">
        <f t="shared" si="29"/>
        <v>0</v>
      </c>
      <c r="I513" s="146">
        <f t="shared" si="30"/>
        <v>0</v>
      </c>
      <c r="J513" s="146">
        <f t="shared" si="31"/>
        <v>0</v>
      </c>
      <c r="K513" s="146">
        <f t="shared" si="32"/>
        <v>0</v>
      </c>
      <c r="L513" s="146"/>
      <c r="M513" s="146">
        <f t="shared" si="35"/>
        <v>0</v>
      </c>
    </row>
    <row r="514" spans="3:13" hidden="1" x14ac:dyDescent="0.25">
      <c r="C514" s="146" t="str">
        <f t="shared" si="34"/>
        <v>Vrije categorie</v>
      </c>
      <c r="D514" s="146"/>
      <c r="E514" s="146"/>
      <c r="F514" s="146">
        <f t="shared" si="27"/>
        <v>0</v>
      </c>
      <c r="G514" s="146">
        <f t="shared" si="28"/>
        <v>0</v>
      </c>
      <c r="H514" s="146">
        <f t="shared" si="29"/>
        <v>0</v>
      </c>
      <c r="I514" s="146">
        <f t="shared" si="30"/>
        <v>0</v>
      </c>
      <c r="J514" s="146">
        <f t="shared" si="31"/>
        <v>0</v>
      </c>
      <c r="K514" s="146">
        <f t="shared" si="32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400</v>
      </c>
      <c r="G515" s="147">
        <f t="shared" ref="G515:K515" si="36">SUM(G500:G514)</f>
        <v>150</v>
      </c>
      <c r="H515" s="147">
        <f t="shared" si="36"/>
        <v>0</v>
      </c>
      <c r="I515" s="147">
        <f t="shared" si="36"/>
        <v>0</v>
      </c>
      <c r="J515" s="147">
        <f t="shared" si="36"/>
        <v>40</v>
      </c>
      <c r="K515" s="147">
        <f t="shared" si="36"/>
        <v>590</v>
      </c>
      <c r="L515" s="147"/>
      <c r="M515" s="147">
        <f>SUM(M499:M514)</f>
        <v>123900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hidden="1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7">C500</f>
        <v>A</v>
      </c>
      <c r="D520" s="9"/>
      <c r="E520" s="9"/>
      <c r="F520" s="9">
        <f t="shared" ref="F520:F534" si="38">SUMPRODUCT(--($E$4:$E$498=C520),--($D$4:$D$498="X"),$F$4:$F$498)</f>
        <v>0</v>
      </c>
      <c r="G520" s="9">
        <f t="shared" ref="G520:G534" si="39">SUMPRODUCT(--($E$4:$E$498=C520),--($D$4:$D$498="X"),$G$4:$G$498)</f>
        <v>0</v>
      </c>
      <c r="H520" s="9">
        <f t="shared" ref="H520:H534" si="40">SUMPRODUCT(--($E$4:$E$498=C520),--($D$4:$D$498="X"),$H$4:$H$498)</f>
        <v>0</v>
      </c>
      <c r="I520" s="9">
        <f t="shared" ref="I520:I534" si="41">SUMPRODUCT(--($E$4:$E$498=C520),--($D$4:$D$498="X"),$I$4:$I$498)</f>
        <v>0</v>
      </c>
      <c r="J520" s="9">
        <f t="shared" ref="J520:J534" si="42">SUMPRODUCT(--($E$4:$E$498=C520),--($D$4:$D$498="X"),$J$4:$J$498)</f>
        <v>0</v>
      </c>
      <c r="K520" s="9">
        <f t="shared" ref="K520:K534" si="43">SUM(F520:J520)</f>
        <v>0</v>
      </c>
    </row>
    <row r="521" spans="3:13" hidden="1" x14ac:dyDescent="0.25">
      <c r="C521" s="9" t="str">
        <f t="shared" si="37"/>
        <v>B</v>
      </c>
      <c r="D521" s="9"/>
      <c r="E521" s="9"/>
      <c r="F521" s="9">
        <f t="shared" si="38"/>
        <v>0</v>
      </c>
      <c r="G521" s="9">
        <f t="shared" si="39"/>
        <v>0</v>
      </c>
      <c r="H521" s="9">
        <f t="shared" si="40"/>
        <v>0</v>
      </c>
      <c r="I521" s="9">
        <f t="shared" si="41"/>
        <v>0</v>
      </c>
      <c r="J521" s="9">
        <f t="shared" si="42"/>
        <v>0</v>
      </c>
      <c r="K521" s="9">
        <f t="shared" si="43"/>
        <v>0</v>
      </c>
    </row>
    <row r="522" spans="3:13" hidden="1" x14ac:dyDescent="0.25">
      <c r="C522" s="9" t="str">
        <f t="shared" si="37"/>
        <v>C</v>
      </c>
      <c r="D522" s="9"/>
      <c r="E522" s="9"/>
      <c r="F522" s="9">
        <f t="shared" si="38"/>
        <v>0</v>
      </c>
      <c r="G522" s="9">
        <f t="shared" si="39"/>
        <v>0</v>
      </c>
      <c r="H522" s="9">
        <f t="shared" si="40"/>
        <v>0</v>
      </c>
      <c r="I522" s="9">
        <f t="shared" si="41"/>
        <v>0</v>
      </c>
      <c r="J522" s="9">
        <f t="shared" si="42"/>
        <v>0</v>
      </c>
      <c r="K522" s="9">
        <f t="shared" si="43"/>
        <v>0</v>
      </c>
    </row>
    <row r="523" spans="3:13" hidden="1" x14ac:dyDescent="0.25">
      <c r="C523" s="9" t="str">
        <f t="shared" si="37"/>
        <v>D</v>
      </c>
      <c r="D523" s="9"/>
      <c r="E523" s="9"/>
      <c r="F523" s="9">
        <f t="shared" si="38"/>
        <v>0</v>
      </c>
      <c r="G523" s="9">
        <f t="shared" si="39"/>
        <v>0</v>
      </c>
      <c r="H523" s="9">
        <f t="shared" si="40"/>
        <v>0</v>
      </c>
      <c r="I523" s="9">
        <f t="shared" si="41"/>
        <v>0</v>
      </c>
      <c r="J523" s="9">
        <f t="shared" si="42"/>
        <v>0</v>
      </c>
      <c r="K523" s="9">
        <f t="shared" si="43"/>
        <v>0</v>
      </c>
    </row>
    <row r="524" spans="3:13" hidden="1" x14ac:dyDescent="0.25">
      <c r="C524" s="9" t="str">
        <f t="shared" si="37"/>
        <v>E</v>
      </c>
      <c r="D524" s="9"/>
      <c r="E524" s="9"/>
      <c r="F524" s="9">
        <f t="shared" si="38"/>
        <v>0</v>
      </c>
      <c r="G524" s="9">
        <f t="shared" si="39"/>
        <v>0</v>
      </c>
      <c r="H524" s="9">
        <f t="shared" si="40"/>
        <v>0</v>
      </c>
      <c r="I524" s="9">
        <f t="shared" si="41"/>
        <v>0</v>
      </c>
      <c r="J524" s="9">
        <f t="shared" si="42"/>
        <v>0</v>
      </c>
      <c r="K524" s="9">
        <f t="shared" si="43"/>
        <v>0</v>
      </c>
    </row>
    <row r="525" spans="3:13" hidden="1" x14ac:dyDescent="0.25">
      <c r="C525" s="9" t="str">
        <f t="shared" si="37"/>
        <v>F</v>
      </c>
      <c r="D525" s="9"/>
      <c r="E525" s="9"/>
      <c r="F525" s="9">
        <f t="shared" si="38"/>
        <v>0</v>
      </c>
      <c r="G525" s="9">
        <f t="shared" si="39"/>
        <v>0</v>
      </c>
      <c r="H525" s="9">
        <f t="shared" si="40"/>
        <v>0</v>
      </c>
      <c r="I525" s="9">
        <f t="shared" si="41"/>
        <v>0</v>
      </c>
      <c r="J525" s="9">
        <f t="shared" si="42"/>
        <v>0</v>
      </c>
      <c r="K525" s="9">
        <f t="shared" si="43"/>
        <v>0</v>
      </c>
    </row>
    <row r="526" spans="3:13" hidden="1" x14ac:dyDescent="0.25">
      <c r="C526" s="9" t="str">
        <f t="shared" si="37"/>
        <v>G</v>
      </c>
      <c r="D526" s="9"/>
      <c r="E526" s="9"/>
      <c r="F526" s="9">
        <f t="shared" si="38"/>
        <v>0</v>
      </c>
      <c r="G526" s="9">
        <f t="shared" si="39"/>
        <v>0</v>
      </c>
      <c r="H526" s="9">
        <f t="shared" si="40"/>
        <v>0</v>
      </c>
      <c r="I526" s="9">
        <f t="shared" si="41"/>
        <v>0</v>
      </c>
      <c r="J526" s="9">
        <f t="shared" si="42"/>
        <v>0</v>
      </c>
      <c r="K526" s="9">
        <f t="shared" si="43"/>
        <v>0</v>
      </c>
    </row>
    <row r="527" spans="3:13" hidden="1" x14ac:dyDescent="0.25">
      <c r="C527" s="9" t="str">
        <f t="shared" si="37"/>
        <v>H</v>
      </c>
      <c r="D527" s="9"/>
      <c r="E527" s="9"/>
      <c r="F527" s="9">
        <f t="shared" si="38"/>
        <v>0</v>
      </c>
      <c r="G527" s="9">
        <f t="shared" si="39"/>
        <v>0</v>
      </c>
      <c r="H527" s="9">
        <f t="shared" si="40"/>
        <v>0</v>
      </c>
      <c r="I527" s="9">
        <f t="shared" si="41"/>
        <v>0</v>
      </c>
      <c r="J527" s="9">
        <f t="shared" si="42"/>
        <v>0</v>
      </c>
      <c r="K527" s="9">
        <f t="shared" si="43"/>
        <v>0</v>
      </c>
    </row>
    <row r="528" spans="3:13" hidden="1" x14ac:dyDescent="0.25">
      <c r="C528" s="9" t="str">
        <f t="shared" si="37"/>
        <v>I</v>
      </c>
      <c r="D528" s="9"/>
      <c r="E528" s="9"/>
      <c r="F528" s="9">
        <f t="shared" si="38"/>
        <v>0</v>
      </c>
      <c r="G528" s="9">
        <f t="shared" si="39"/>
        <v>0</v>
      </c>
      <c r="H528" s="9">
        <f t="shared" si="40"/>
        <v>0</v>
      </c>
      <c r="I528" s="9">
        <f t="shared" si="41"/>
        <v>0</v>
      </c>
      <c r="J528" s="9">
        <f t="shared" si="42"/>
        <v>0</v>
      </c>
      <c r="K528" s="9">
        <f t="shared" si="43"/>
        <v>0</v>
      </c>
    </row>
    <row r="529" spans="3:12" hidden="1" x14ac:dyDescent="0.25">
      <c r="C529" s="9" t="str">
        <f t="shared" si="37"/>
        <v>J</v>
      </c>
      <c r="D529" s="9"/>
      <c r="E529" s="9"/>
      <c r="F529" s="9">
        <f t="shared" si="38"/>
        <v>0</v>
      </c>
      <c r="G529" s="9">
        <f t="shared" si="39"/>
        <v>0</v>
      </c>
      <c r="H529" s="9">
        <f t="shared" si="40"/>
        <v>0</v>
      </c>
      <c r="I529" s="9">
        <f t="shared" si="41"/>
        <v>0</v>
      </c>
      <c r="J529" s="9">
        <f t="shared" si="42"/>
        <v>0</v>
      </c>
      <c r="K529" s="9">
        <f t="shared" si="43"/>
        <v>0</v>
      </c>
    </row>
    <row r="530" spans="3:12" hidden="1" x14ac:dyDescent="0.25">
      <c r="C530" s="9" t="str">
        <f t="shared" si="37"/>
        <v>K</v>
      </c>
      <c r="D530" s="9"/>
      <c r="E530" s="9"/>
      <c r="F530" s="9">
        <f t="shared" si="38"/>
        <v>0</v>
      </c>
      <c r="G530" s="9">
        <f t="shared" si="39"/>
        <v>0</v>
      </c>
      <c r="H530" s="9">
        <f t="shared" si="40"/>
        <v>0</v>
      </c>
      <c r="I530" s="9">
        <f t="shared" si="41"/>
        <v>0</v>
      </c>
      <c r="J530" s="9">
        <f t="shared" si="42"/>
        <v>0</v>
      </c>
      <c r="K530" s="9">
        <f t="shared" si="43"/>
        <v>0</v>
      </c>
    </row>
    <row r="531" spans="3:12" hidden="1" x14ac:dyDescent="0.25">
      <c r="C531" s="9" t="str">
        <f t="shared" si="37"/>
        <v>X</v>
      </c>
      <c r="D531" s="9"/>
      <c r="E531" s="9"/>
      <c r="F531" s="9">
        <f t="shared" si="38"/>
        <v>0</v>
      </c>
      <c r="G531" s="9">
        <f t="shared" si="39"/>
        <v>0</v>
      </c>
      <c r="H531" s="9">
        <f t="shared" si="40"/>
        <v>0</v>
      </c>
      <c r="I531" s="9">
        <f t="shared" si="41"/>
        <v>0</v>
      </c>
      <c r="J531" s="9">
        <f t="shared" si="42"/>
        <v>0</v>
      </c>
      <c r="K531" s="9">
        <f t="shared" si="43"/>
        <v>0</v>
      </c>
    </row>
    <row r="532" spans="3:12" hidden="1" x14ac:dyDescent="0.25">
      <c r="C532" s="9" t="str">
        <f t="shared" si="37"/>
        <v>Vrije categorie</v>
      </c>
      <c r="D532" s="9"/>
      <c r="E532" s="9"/>
      <c r="F532" s="9">
        <f t="shared" si="38"/>
        <v>0</v>
      </c>
      <c r="G532" s="9">
        <f t="shared" si="39"/>
        <v>0</v>
      </c>
      <c r="H532" s="9">
        <f t="shared" si="40"/>
        <v>0</v>
      </c>
      <c r="I532" s="9">
        <f t="shared" si="41"/>
        <v>0</v>
      </c>
      <c r="J532" s="9">
        <f t="shared" si="42"/>
        <v>0</v>
      </c>
      <c r="K532" s="9">
        <f t="shared" si="43"/>
        <v>0</v>
      </c>
    </row>
    <row r="533" spans="3:12" hidden="1" x14ac:dyDescent="0.25">
      <c r="C533" s="9" t="str">
        <f t="shared" si="37"/>
        <v>Vrije categorie</v>
      </c>
      <c r="D533" s="9"/>
      <c r="E533" s="9"/>
      <c r="F533" s="9">
        <f t="shared" si="38"/>
        <v>0</v>
      </c>
      <c r="G533" s="9">
        <f t="shared" si="39"/>
        <v>0</v>
      </c>
      <c r="H533" s="9">
        <f t="shared" si="40"/>
        <v>0</v>
      </c>
      <c r="I533" s="9">
        <f t="shared" si="41"/>
        <v>0</v>
      </c>
      <c r="J533" s="9">
        <f t="shared" si="42"/>
        <v>0</v>
      </c>
      <c r="K533" s="9">
        <f t="shared" si="43"/>
        <v>0</v>
      </c>
    </row>
    <row r="534" spans="3:12" hidden="1" x14ac:dyDescent="0.25">
      <c r="C534" s="9" t="str">
        <f t="shared" si="37"/>
        <v>Vrije categorie</v>
      </c>
      <c r="D534" s="9"/>
      <c r="E534" s="9"/>
      <c r="F534" s="9">
        <f t="shared" si="38"/>
        <v>0</v>
      </c>
      <c r="G534" s="9">
        <f t="shared" si="39"/>
        <v>0</v>
      </c>
      <c r="H534" s="9">
        <f t="shared" si="40"/>
        <v>0</v>
      </c>
      <c r="I534" s="9">
        <f t="shared" si="41"/>
        <v>0</v>
      </c>
      <c r="J534" s="9">
        <f t="shared" si="42"/>
        <v>0</v>
      </c>
      <c r="K534" s="9">
        <f t="shared" si="43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4">SUM(F520:F534)</f>
        <v>0</v>
      </c>
      <c r="G535" s="10">
        <f t="shared" si="44"/>
        <v>0</v>
      </c>
      <c r="H535" s="10">
        <f t="shared" si="44"/>
        <v>0</v>
      </c>
      <c r="I535" s="10">
        <f t="shared" si="44"/>
        <v>0</v>
      </c>
      <c r="J535" s="10">
        <f t="shared" si="44"/>
        <v>0</v>
      </c>
      <c r="K535" s="10">
        <f t="shared" si="44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352" t="s">
        <v>36</v>
      </c>
      <c r="G538" s="353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354" t="str">
        <f>IF('1a'!F539=0,"",'1a'!F539)</f>
        <v>A</v>
      </c>
      <c r="G539" s="355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354" t="str">
        <f>IF('1a'!F540=0,"",'1a'!F540)</f>
        <v>B</v>
      </c>
      <c r="G540" s="355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354" t="str">
        <f>IF('1a'!F541=0,"",'1a'!F541)</f>
        <v>C</v>
      </c>
      <c r="G541" s="355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354" t="str">
        <f>IF('1a'!F542=0,"",'1a'!F542)</f>
        <v>D</v>
      </c>
      <c r="G542" s="355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354" t="str">
        <f>IF('1a'!F543=0,"",'1a'!F543)</f>
        <v>E</v>
      </c>
      <c r="G543" s="355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354" t="str">
        <f>IF('1a'!F544=0,"",'1a'!F544)</f>
        <v>F</v>
      </c>
      <c r="G544" s="355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354" t="str">
        <f>IF('1a'!F545=0,"",'1a'!F545)</f>
        <v>G</v>
      </c>
      <c r="G545" s="355">
        <f>IF('1a'!G545=0,"",'1a'!G545)</f>
        <v>210</v>
      </c>
    </row>
    <row r="546" spans="6:7" x14ac:dyDescent="0.25">
      <c r="F546" s="354" t="str">
        <f>IF('1a'!F546=0,"",'1a'!F546)</f>
        <v>H</v>
      </c>
      <c r="G546" s="355">
        <f>IF('1a'!G546=0,"",'1a'!G546)</f>
        <v>210</v>
      </c>
    </row>
    <row r="547" spans="6:7" x14ac:dyDescent="0.25">
      <c r="F547" s="354" t="str">
        <f>IF('1a'!F547=0,"",'1a'!F547)</f>
        <v>I</v>
      </c>
      <c r="G547" s="355">
        <f>IF('1a'!G547=0,"",'1a'!G547)</f>
        <v>210</v>
      </c>
    </row>
    <row r="548" spans="6:7" x14ac:dyDescent="0.25">
      <c r="F548" s="354" t="str">
        <f>IF('1a'!F548=0,"",'1a'!F548)</f>
        <v>J</v>
      </c>
      <c r="G548" s="355">
        <f>IF('1a'!G548=0,"",'1a'!G548)</f>
        <v>210</v>
      </c>
    </row>
    <row r="549" spans="6:7" x14ac:dyDescent="0.25">
      <c r="F549" s="354" t="str">
        <f>IF('1a'!F549=0,"",'1a'!F549)</f>
        <v>K</v>
      </c>
      <c r="G549" s="355">
        <f>IF('1a'!G549=0,"",'1a'!G549)</f>
        <v>12</v>
      </c>
    </row>
    <row r="550" spans="6:7" x14ac:dyDescent="0.25">
      <c r="F550" s="349" t="str">
        <f>IF('1a'!F550=0,"",'1a'!F550)</f>
        <v>X</v>
      </c>
      <c r="G550" s="356" t="str">
        <f>IF('1a'!G550=0,"0",'1a'!G550)</f>
        <v>0</v>
      </c>
    </row>
    <row r="551" spans="6:7" hidden="1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hidden="1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hidden="1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2">
    <tabColor rgb="FFC2E76B"/>
  </sheetPr>
  <dimension ref="A1:O121"/>
  <sheetViews>
    <sheetView showGridLines="0" showZeros="0" zoomScaleNormal="100" workbookViewId="0">
      <selection activeCell="K19" sqref="K1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5,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 t="str">
        <f>VLOOKUP(H4,Verzamelblad!A5:E54,3)</f>
        <v>Sporthal Stadsbroekhal</v>
      </c>
      <c r="C4" s="443"/>
      <c r="D4" s="443"/>
      <c r="E4" s="443"/>
      <c r="F4" s="460" t="s">
        <v>11</v>
      </c>
      <c r="G4" s="460"/>
      <c r="H4" s="311">
        <v>5</v>
      </c>
    </row>
    <row r="5" spans="1:11" ht="15" x14ac:dyDescent="0.25">
      <c r="A5" s="88" t="s">
        <v>6</v>
      </c>
      <c r="B5" s="440" t="str">
        <f>VLOOKUP(H4,Verzamelblad!A5:E54,4)</f>
        <v>Kortbossen 3</v>
      </c>
      <c r="C5" s="440"/>
      <c r="D5" s="440"/>
      <c r="E5" s="440"/>
      <c r="F5" s="461" t="s">
        <v>12</v>
      </c>
      <c r="G5" s="461"/>
      <c r="H5" s="312" t="str">
        <f>CONCATENATE(H4,"a")</f>
        <v>5a</v>
      </c>
    </row>
    <row r="6" spans="1:11" ht="15" x14ac:dyDescent="0.25">
      <c r="A6" s="91" t="s">
        <v>8</v>
      </c>
      <c r="B6" s="437" t="str">
        <f>VLOOKUP(H4,Verzamelblad!A5:E54,5)</f>
        <v>Assen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 t="str">
        <f>VLOOKUP($H$4,Verzamelblad!$A$5:$EK$54,14,0)</f>
        <v>in overleg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210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386742</v>
      </c>
      <c r="E19" s="424" t="s">
        <v>230</v>
      </c>
      <c r="F19" s="425"/>
      <c r="G19" s="136">
        <f ca="1">IFERROR(D100/E9,"")</f>
        <v>1841.6285714285714</v>
      </c>
      <c r="H19" s="84" t="s">
        <v>231</v>
      </c>
      <c r="I19" s="137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IF(INDIRECT("'"&amp;$H$5&amp;"'!F540")="X","",IF(INDIRECT("'"&amp;$H$5&amp;"'!F540")="Vrije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IF(INDIRECT("'"&amp;$H$5&amp;"'!F541")="X","",IF(INDIRECT("'"&amp;$H$5&amp;"'!F541")="Vrije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333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 t="str">
        <f>VLOOKUP($H$4,Verzamelblad!$A$5:$DE$54,17)</f>
        <v>op afroep</v>
      </c>
      <c r="I36" s="219" t="str">
        <f t="shared" ref="I36:I43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1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10</v>
      </c>
      <c r="F39" s="339"/>
      <c r="G39" s="217" t="str">
        <f t="shared" ca="1" si="3"/>
        <v/>
      </c>
      <c r="H39" s="70" t="str">
        <f>VLOOKUP($H$4,Verzamelblad!$A$5:$DE$54,23)</f>
        <v>op afroep</v>
      </c>
      <c r="I39" s="220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 t="str">
        <f>VLOOKUP($H$4,Verzamelblad!$A$5:$DE$54,25)</f>
        <v>op afroep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2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>
        <f>VLOOKUP($H$4,Verzamelblad!$A$5:$EK$54,9,0)</f>
        <v>200</v>
      </c>
      <c r="F81" s="96">
        <f>VLOOKUP($H$4,Verzamelblad!$A$5:$EK$54,10,0)</f>
        <v>2</v>
      </c>
      <c r="G81" s="95"/>
      <c r="H81" s="95"/>
      <c r="I81" s="227">
        <f>IFERROR(IF(SUM(E81*F81)=0,"",SUM(E81*F81)),"")</f>
        <v>400</v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11340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43260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132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69930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262080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386742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6" priority="4" operator="equal">
      <formula>"Geen 100%"</formula>
    </cfRule>
  </conditionalFormatting>
  <conditionalFormatting sqref="G12">
    <cfRule type="containsText" dxfId="145" priority="2" operator="containsText" text="te laag">
      <formula>NOT(ISERROR(SEARCH("te laag",G12)))</formula>
    </cfRule>
  </conditionalFormatting>
  <conditionalFormatting sqref="G13">
    <cfRule type="containsText" dxfId="1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D31569B-28D7-4BEE-A430-1C9EB6C81D3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3">
    <tabColor rgb="FF173583"/>
  </sheetPr>
  <dimension ref="A1:M553"/>
  <sheetViews>
    <sheetView zoomScaleNormal="100" workbookViewId="0">
      <selection activeCell="P8" sqref="P8"/>
    </sheetView>
  </sheetViews>
  <sheetFormatPr defaultRowHeight="15" x14ac:dyDescent="0.25"/>
  <cols>
    <col min="1" max="1" width="6" style="5" customWidth="1"/>
    <col min="2" max="2" width="13.140625" style="5" bestFit="1" customWidth="1"/>
    <col min="3" max="3" width="21.42578125" style="3" bestFit="1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'5'!H4</f>
        <v>5</v>
      </c>
      <c r="B1" s="42" t="s">
        <v>7</v>
      </c>
      <c r="C1" s="43"/>
      <c r="D1" s="56" t="str">
        <f>IF(VLOOKUP(A1,Verzamelblad!A5:E54,3)=0,"",VLOOKUP(A1,Verzamelblad!A5:E54,3))</f>
        <v>Sporthal Stadsbroekhal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Kortbossen 3 te Assen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359</v>
      </c>
      <c r="I3" s="8" t="s">
        <v>550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ht="15" customHeight="1" x14ac:dyDescent="0.25">
      <c r="A4" s="364">
        <v>0</v>
      </c>
      <c r="B4" s="365" t="s">
        <v>579</v>
      </c>
      <c r="C4" s="358" t="s">
        <v>309</v>
      </c>
      <c r="D4" s="366"/>
      <c r="E4" s="366" t="s">
        <v>363</v>
      </c>
      <c r="F4" s="367">
        <v>10</v>
      </c>
      <c r="G4" s="367"/>
      <c r="H4" s="367"/>
      <c r="I4" s="367"/>
      <c r="J4" s="367"/>
      <c r="K4" s="368">
        <f>SUM(F4:J4)</f>
        <v>10</v>
      </c>
      <c r="L4" s="369">
        <f>IF(D4="X",0,IF(E4="",0,IF(E4="x",0,VLOOKUP(E4,$F$539:$G$553,2))))</f>
        <v>210</v>
      </c>
      <c r="M4" s="367">
        <f>SUM(K4*L4)</f>
        <v>2100</v>
      </c>
    </row>
    <row r="5" spans="1:13" ht="15" customHeight="1" x14ac:dyDescent="0.25">
      <c r="A5" s="364">
        <v>0</v>
      </c>
      <c r="B5" s="365" t="s">
        <v>580</v>
      </c>
      <c r="C5" s="358" t="s">
        <v>352</v>
      </c>
      <c r="D5" s="366"/>
      <c r="E5" s="366" t="s">
        <v>363</v>
      </c>
      <c r="F5" s="367"/>
      <c r="G5" s="367"/>
      <c r="H5" s="367">
        <v>88</v>
      </c>
      <c r="I5" s="367"/>
      <c r="J5" s="367"/>
      <c r="K5" s="368">
        <f t="shared" ref="K5:K68" si="0">SUM(F5:J5)</f>
        <v>88</v>
      </c>
      <c r="L5" s="369">
        <f>IF(D5="X",0,IF(E5="",0,IF(E5="x",0,VLOOKUP(E5,$F$539:$G$553,2))))</f>
        <v>210</v>
      </c>
      <c r="M5" s="367">
        <f t="shared" ref="M5:M68" si="1">SUM(K5*L5)</f>
        <v>18480</v>
      </c>
    </row>
    <row r="6" spans="1:13" ht="15" customHeight="1" x14ac:dyDescent="0.25">
      <c r="A6" s="364">
        <v>0</v>
      </c>
      <c r="B6" s="365" t="s">
        <v>581</v>
      </c>
      <c r="C6" s="358" t="s">
        <v>451</v>
      </c>
      <c r="D6" s="366"/>
      <c r="E6" s="366" t="s">
        <v>361</v>
      </c>
      <c r="F6" s="367"/>
      <c r="G6" s="367"/>
      <c r="H6" s="367">
        <v>25</v>
      </c>
      <c r="I6" s="367"/>
      <c r="J6" s="367"/>
      <c r="K6" s="368">
        <f t="shared" si="0"/>
        <v>25</v>
      </c>
      <c r="L6" s="369">
        <f t="shared" ref="L6:L69" si="2">IF(D6="X",0,IF(E6="",0,IF(E6="x",0,VLOOKUP(E6,$F$539:$G$553,2))))</f>
        <v>210</v>
      </c>
      <c r="M6" s="367">
        <f t="shared" si="1"/>
        <v>5250</v>
      </c>
    </row>
    <row r="7" spans="1:13" ht="15" customHeight="1" x14ac:dyDescent="0.25">
      <c r="A7" s="364">
        <v>0</v>
      </c>
      <c r="B7" s="365" t="s">
        <v>582</v>
      </c>
      <c r="C7" s="358" t="s">
        <v>583</v>
      </c>
      <c r="D7" s="366"/>
      <c r="E7" s="366" t="s">
        <v>363</v>
      </c>
      <c r="F7" s="367"/>
      <c r="G7" s="367"/>
      <c r="H7" s="367">
        <v>15</v>
      </c>
      <c r="I7" s="367"/>
      <c r="J7" s="367"/>
      <c r="K7" s="368">
        <f t="shared" si="0"/>
        <v>15</v>
      </c>
      <c r="L7" s="369">
        <f t="shared" si="2"/>
        <v>210</v>
      </c>
      <c r="M7" s="367">
        <f t="shared" si="1"/>
        <v>3150</v>
      </c>
    </row>
    <row r="8" spans="1:13" ht="15" customHeight="1" x14ac:dyDescent="0.25">
      <c r="A8" s="364">
        <v>0</v>
      </c>
      <c r="B8" s="365" t="s">
        <v>584</v>
      </c>
      <c r="C8" s="358" t="s">
        <v>585</v>
      </c>
      <c r="D8" s="366"/>
      <c r="E8" s="366" t="s">
        <v>364</v>
      </c>
      <c r="F8" s="367"/>
      <c r="G8" s="367"/>
      <c r="H8" s="367">
        <v>11</v>
      </c>
      <c r="I8" s="367"/>
      <c r="J8" s="367"/>
      <c r="K8" s="368">
        <f t="shared" si="0"/>
        <v>11</v>
      </c>
      <c r="L8" s="369">
        <f t="shared" si="2"/>
        <v>12</v>
      </c>
      <c r="M8" s="367">
        <f t="shared" si="1"/>
        <v>132</v>
      </c>
    </row>
    <row r="9" spans="1:13" ht="15" customHeight="1" x14ac:dyDescent="0.25">
      <c r="A9" s="364">
        <v>0</v>
      </c>
      <c r="B9" s="365" t="s">
        <v>586</v>
      </c>
      <c r="C9" s="358" t="s">
        <v>587</v>
      </c>
      <c r="D9" s="366"/>
      <c r="E9" s="366" t="s">
        <v>361</v>
      </c>
      <c r="F9" s="367"/>
      <c r="G9" s="367"/>
      <c r="H9" s="367">
        <v>9</v>
      </c>
      <c r="I9" s="367"/>
      <c r="J9" s="367"/>
      <c r="K9" s="368">
        <f t="shared" si="0"/>
        <v>9</v>
      </c>
      <c r="L9" s="369">
        <f t="shared" si="2"/>
        <v>210</v>
      </c>
      <c r="M9" s="367">
        <f t="shared" si="1"/>
        <v>1890</v>
      </c>
    </row>
    <row r="10" spans="1:13" ht="15" customHeight="1" x14ac:dyDescent="0.25">
      <c r="A10" s="364">
        <v>0</v>
      </c>
      <c r="B10" s="365" t="s">
        <v>588</v>
      </c>
      <c r="C10" s="358" t="s">
        <v>589</v>
      </c>
      <c r="D10" s="366"/>
      <c r="E10" s="366" t="s">
        <v>365</v>
      </c>
      <c r="F10" s="367"/>
      <c r="G10" s="367"/>
      <c r="H10" s="367">
        <v>41</v>
      </c>
      <c r="I10" s="367"/>
      <c r="J10" s="367"/>
      <c r="K10" s="368">
        <f t="shared" si="0"/>
        <v>41</v>
      </c>
      <c r="L10" s="369">
        <f t="shared" si="2"/>
        <v>210</v>
      </c>
      <c r="M10" s="367">
        <f t="shared" si="1"/>
        <v>8610</v>
      </c>
    </row>
    <row r="11" spans="1:13" ht="15" customHeight="1" x14ac:dyDescent="0.25">
      <c r="A11" s="364">
        <v>0</v>
      </c>
      <c r="B11" s="365" t="s">
        <v>590</v>
      </c>
      <c r="C11" s="358" t="s">
        <v>333</v>
      </c>
      <c r="D11" s="366"/>
      <c r="E11" s="366" t="s">
        <v>365</v>
      </c>
      <c r="F11" s="367"/>
      <c r="G11" s="367"/>
      <c r="H11" s="367">
        <v>4</v>
      </c>
      <c r="I11" s="367"/>
      <c r="J11" s="367"/>
      <c r="K11" s="368">
        <f t="shared" si="0"/>
        <v>4</v>
      </c>
      <c r="L11" s="369">
        <f t="shared" si="2"/>
        <v>210</v>
      </c>
      <c r="M11" s="367">
        <f t="shared" si="1"/>
        <v>840</v>
      </c>
    </row>
    <row r="12" spans="1:13" ht="15" customHeight="1" x14ac:dyDescent="0.25">
      <c r="A12" s="364">
        <v>0</v>
      </c>
      <c r="B12" s="365" t="s">
        <v>591</v>
      </c>
      <c r="C12" s="358" t="s">
        <v>592</v>
      </c>
      <c r="D12" s="366"/>
      <c r="E12" s="366" t="s">
        <v>365</v>
      </c>
      <c r="F12" s="367"/>
      <c r="G12" s="367"/>
      <c r="H12" s="367">
        <v>41</v>
      </c>
      <c r="I12" s="367"/>
      <c r="J12" s="367"/>
      <c r="K12" s="368">
        <f t="shared" si="0"/>
        <v>41</v>
      </c>
      <c r="L12" s="369">
        <f t="shared" si="2"/>
        <v>210</v>
      </c>
      <c r="M12" s="367">
        <f t="shared" si="1"/>
        <v>8610</v>
      </c>
    </row>
    <row r="13" spans="1:13" ht="15" customHeight="1" x14ac:dyDescent="0.25">
      <c r="A13" s="364">
        <v>0</v>
      </c>
      <c r="B13" s="365" t="s">
        <v>593</v>
      </c>
      <c r="C13" s="358" t="s">
        <v>589</v>
      </c>
      <c r="D13" s="366"/>
      <c r="E13" s="366" t="s">
        <v>365</v>
      </c>
      <c r="F13" s="367"/>
      <c r="G13" s="367"/>
      <c r="H13" s="367">
        <v>41</v>
      </c>
      <c r="I13" s="367"/>
      <c r="J13" s="367"/>
      <c r="K13" s="368">
        <f t="shared" si="0"/>
        <v>41</v>
      </c>
      <c r="L13" s="369">
        <f t="shared" si="2"/>
        <v>210</v>
      </c>
      <c r="M13" s="367">
        <f t="shared" si="1"/>
        <v>8610</v>
      </c>
    </row>
    <row r="14" spans="1:13" ht="15" customHeight="1" x14ac:dyDescent="0.25">
      <c r="A14" s="364">
        <v>0</v>
      </c>
      <c r="B14" s="365" t="s">
        <v>594</v>
      </c>
      <c r="C14" s="358" t="s">
        <v>589</v>
      </c>
      <c r="D14" s="366"/>
      <c r="E14" s="366" t="s">
        <v>365</v>
      </c>
      <c r="F14" s="367"/>
      <c r="G14" s="367"/>
      <c r="H14" s="367">
        <v>41</v>
      </c>
      <c r="I14" s="367"/>
      <c r="J14" s="367"/>
      <c r="K14" s="368">
        <f t="shared" si="0"/>
        <v>41</v>
      </c>
      <c r="L14" s="369">
        <f t="shared" si="2"/>
        <v>210</v>
      </c>
      <c r="M14" s="367">
        <f t="shared" si="1"/>
        <v>8610</v>
      </c>
    </row>
    <row r="15" spans="1:13" ht="15" customHeight="1" x14ac:dyDescent="0.25">
      <c r="A15" s="364">
        <v>0</v>
      </c>
      <c r="B15" s="365" t="s">
        <v>595</v>
      </c>
      <c r="C15" s="358" t="s">
        <v>337</v>
      </c>
      <c r="D15" s="366"/>
      <c r="E15" s="366" t="s">
        <v>365</v>
      </c>
      <c r="F15" s="367"/>
      <c r="G15" s="367"/>
      <c r="H15" s="367">
        <v>2</v>
      </c>
      <c r="I15" s="367"/>
      <c r="J15" s="367"/>
      <c r="K15" s="368">
        <f t="shared" si="0"/>
        <v>2</v>
      </c>
      <c r="L15" s="369">
        <f t="shared" si="2"/>
        <v>210</v>
      </c>
      <c r="M15" s="367">
        <f t="shared" si="1"/>
        <v>420</v>
      </c>
    </row>
    <row r="16" spans="1:13" ht="15" customHeight="1" x14ac:dyDescent="0.25">
      <c r="A16" s="364">
        <v>0</v>
      </c>
      <c r="B16" s="365" t="s">
        <v>596</v>
      </c>
      <c r="C16" s="358" t="s">
        <v>587</v>
      </c>
      <c r="D16" s="366"/>
      <c r="E16" s="366" t="s">
        <v>361</v>
      </c>
      <c r="F16" s="367"/>
      <c r="G16" s="367"/>
      <c r="H16" s="367">
        <v>10</v>
      </c>
      <c r="I16" s="367"/>
      <c r="J16" s="367"/>
      <c r="K16" s="368">
        <f t="shared" si="0"/>
        <v>10</v>
      </c>
      <c r="L16" s="369">
        <f t="shared" si="2"/>
        <v>210</v>
      </c>
      <c r="M16" s="367">
        <f t="shared" si="1"/>
        <v>2100</v>
      </c>
    </row>
    <row r="17" spans="1:13" ht="15" customHeight="1" x14ac:dyDescent="0.25">
      <c r="A17" s="364">
        <v>0</v>
      </c>
      <c r="B17" s="365" t="s">
        <v>597</v>
      </c>
      <c r="C17" s="358" t="s">
        <v>337</v>
      </c>
      <c r="D17" s="366"/>
      <c r="E17" s="366" t="s">
        <v>365</v>
      </c>
      <c r="F17" s="367"/>
      <c r="G17" s="367"/>
      <c r="H17" s="367">
        <v>2</v>
      </c>
      <c r="I17" s="367"/>
      <c r="J17" s="367"/>
      <c r="K17" s="368">
        <f t="shared" si="0"/>
        <v>2</v>
      </c>
      <c r="L17" s="369">
        <f t="shared" si="2"/>
        <v>210</v>
      </c>
      <c r="M17" s="367">
        <f t="shared" si="1"/>
        <v>420</v>
      </c>
    </row>
    <row r="18" spans="1:13" ht="15" customHeight="1" x14ac:dyDescent="0.25">
      <c r="A18" s="364">
        <v>0</v>
      </c>
      <c r="B18" s="365" t="s">
        <v>598</v>
      </c>
      <c r="C18" s="358" t="s">
        <v>599</v>
      </c>
      <c r="D18" s="366"/>
      <c r="E18" s="366" t="s">
        <v>365</v>
      </c>
      <c r="F18" s="367"/>
      <c r="G18" s="367"/>
      <c r="H18" s="367">
        <v>41</v>
      </c>
      <c r="I18" s="367"/>
      <c r="J18" s="367"/>
      <c r="K18" s="368">
        <f t="shared" si="0"/>
        <v>41</v>
      </c>
      <c r="L18" s="369">
        <f t="shared" si="2"/>
        <v>210</v>
      </c>
      <c r="M18" s="367">
        <f t="shared" si="1"/>
        <v>8610</v>
      </c>
    </row>
    <row r="19" spans="1:13" ht="15" customHeight="1" x14ac:dyDescent="0.25">
      <c r="A19" s="364">
        <v>0</v>
      </c>
      <c r="B19" s="365" t="s">
        <v>600</v>
      </c>
      <c r="C19" s="358" t="s">
        <v>589</v>
      </c>
      <c r="D19" s="366"/>
      <c r="E19" s="366" t="s">
        <v>365</v>
      </c>
      <c r="F19" s="367"/>
      <c r="G19" s="367"/>
      <c r="H19" s="367">
        <v>41</v>
      </c>
      <c r="I19" s="367"/>
      <c r="J19" s="367"/>
      <c r="K19" s="368">
        <f t="shared" si="0"/>
        <v>41</v>
      </c>
      <c r="L19" s="369">
        <f t="shared" si="2"/>
        <v>210</v>
      </c>
      <c r="M19" s="367">
        <f t="shared" si="1"/>
        <v>8610</v>
      </c>
    </row>
    <row r="20" spans="1:13" ht="15" customHeight="1" x14ac:dyDescent="0.25">
      <c r="A20" s="364">
        <v>0</v>
      </c>
      <c r="B20" s="365" t="s">
        <v>601</v>
      </c>
      <c r="C20" s="358" t="s">
        <v>337</v>
      </c>
      <c r="D20" s="366"/>
      <c r="E20" s="366" t="s">
        <v>365</v>
      </c>
      <c r="F20" s="367"/>
      <c r="G20" s="367"/>
      <c r="H20" s="367">
        <v>2</v>
      </c>
      <c r="I20" s="367"/>
      <c r="J20" s="367"/>
      <c r="K20" s="368">
        <f t="shared" si="0"/>
        <v>2</v>
      </c>
      <c r="L20" s="369">
        <f t="shared" si="2"/>
        <v>210</v>
      </c>
      <c r="M20" s="367">
        <f t="shared" si="1"/>
        <v>420</v>
      </c>
    </row>
    <row r="21" spans="1:13" ht="15" customHeight="1" x14ac:dyDescent="0.25">
      <c r="A21" s="364">
        <v>0</v>
      </c>
      <c r="B21" s="365" t="s">
        <v>602</v>
      </c>
      <c r="C21" s="358" t="s">
        <v>587</v>
      </c>
      <c r="D21" s="366"/>
      <c r="E21" s="366" t="s">
        <v>361</v>
      </c>
      <c r="F21" s="367"/>
      <c r="G21" s="367"/>
      <c r="H21" s="367">
        <v>10</v>
      </c>
      <c r="I21" s="367"/>
      <c r="J21" s="367"/>
      <c r="K21" s="368">
        <f t="shared" si="0"/>
        <v>10</v>
      </c>
      <c r="L21" s="369">
        <f t="shared" si="2"/>
        <v>210</v>
      </c>
      <c r="M21" s="367">
        <f t="shared" si="1"/>
        <v>2100</v>
      </c>
    </row>
    <row r="22" spans="1:13" ht="15" customHeight="1" x14ac:dyDescent="0.25">
      <c r="A22" s="364">
        <v>0</v>
      </c>
      <c r="B22" s="365" t="s">
        <v>603</v>
      </c>
      <c r="C22" s="358" t="s">
        <v>337</v>
      </c>
      <c r="D22" s="366"/>
      <c r="E22" s="366" t="s">
        <v>365</v>
      </c>
      <c r="F22" s="367"/>
      <c r="G22" s="367"/>
      <c r="H22" s="367">
        <v>2</v>
      </c>
      <c r="I22" s="367"/>
      <c r="J22" s="367"/>
      <c r="K22" s="368">
        <f t="shared" si="0"/>
        <v>2</v>
      </c>
      <c r="L22" s="369">
        <f t="shared" si="2"/>
        <v>210</v>
      </c>
      <c r="M22" s="367">
        <f t="shared" si="1"/>
        <v>420</v>
      </c>
    </row>
    <row r="23" spans="1:13" ht="15" customHeight="1" x14ac:dyDescent="0.25">
      <c r="A23" s="364">
        <v>0</v>
      </c>
      <c r="B23" s="365" t="s">
        <v>604</v>
      </c>
      <c r="C23" s="358" t="s">
        <v>589</v>
      </c>
      <c r="D23" s="366"/>
      <c r="E23" s="366" t="s">
        <v>365</v>
      </c>
      <c r="F23" s="367"/>
      <c r="G23" s="367"/>
      <c r="H23" s="367">
        <v>41</v>
      </c>
      <c r="I23" s="367"/>
      <c r="J23" s="367"/>
      <c r="K23" s="368">
        <f t="shared" si="0"/>
        <v>41</v>
      </c>
      <c r="L23" s="369">
        <f t="shared" si="2"/>
        <v>210</v>
      </c>
      <c r="M23" s="367">
        <f t="shared" si="1"/>
        <v>8610</v>
      </c>
    </row>
    <row r="24" spans="1:13" ht="15" customHeight="1" x14ac:dyDescent="0.25">
      <c r="A24" s="364">
        <v>0</v>
      </c>
      <c r="B24" s="365" t="s">
        <v>605</v>
      </c>
      <c r="C24" s="358" t="s">
        <v>352</v>
      </c>
      <c r="D24" s="366"/>
      <c r="E24" s="366" t="s">
        <v>363</v>
      </c>
      <c r="F24" s="367"/>
      <c r="G24" s="367"/>
      <c r="H24" s="367">
        <v>1</v>
      </c>
      <c r="I24" s="367"/>
      <c r="J24" s="367"/>
      <c r="K24" s="368">
        <f t="shared" si="0"/>
        <v>1</v>
      </c>
      <c r="L24" s="369">
        <f t="shared" si="2"/>
        <v>210</v>
      </c>
      <c r="M24" s="367">
        <f t="shared" si="1"/>
        <v>210</v>
      </c>
    </row>
    <row r="25" spans="1:13" ht="15" customHeight="1" x14ac:dyDescent="0.25">
      <c r="A25" s="364">
        <v>0</v>
      </c>
      <c r="B25" s="365" t="s">
        <v>606</v>
      </c>
      <c r="C25" s="358" t="s">
        <v>345</v>
      </c>
      <c r="D25" s="366"/>
      <c r="E25" s="366" t="s">
        <v>640</v>
      </c>
      <c r="F25" s="367"/>
      <c r="G25" s="367"/>
      <c r="H25" s="367">
        <v>15</v>
      </c>
      <c r="I25" s="367"/>
      <c r="J25" s="367"/>
      <c r="K25" s="368">
        <f t="shared" si="0"/>
        <v>15</v>
      </c>
      <c r="L25" s="369">
        <f t="shared" si="2"/>
        <v>0</v>
      </c>
      <c r="M25" s="367">
        <f t="shared" si="1"/>
        <v>0</v>
      </c>
    </row>
    <row r="26" spans="1:13" ht="15" customHeight="1" x14ac:dyDescent="0.25">
      <c r="A26" s="364">
        <v>0</v>
      </c>
      <c r="B26" s="365" t="s">
        <v>607</v>
      </c>
      <c r="C26" s="358" t="s">
        <v>608</v>
      </c>
      <c r="D26" s="366"/>
      <c r="E26" s="366" t="s">
        <v>640</v>
      </c>
      <c r="F26" s="367"/>
      <c r="G26" s="367"/>
      <c r="H26" s="367">
        <v>15</v>
      </c>
      <c r="I26" s="367"/>
      <c r="J26" s="367"/>
      <c r="K26" s="368">
        <f t="shared" si="0"/>
        <v>15</v>
      </c>
      <c r="L26" s="369">
        <f t="shared" si="2"/>
        <v>0</v>
      </c>
      <c r="M26" s="367">
        <f t="shared" si="1"/>
        <v>0</v>
      </c>
    </row>
    <row r="27" spans="1:13" ht="15" customHeight="1" x14ac:dyDescent="0.25">
      <c r="A27" s="364">
        <v>0</v>
      </c>
      <c r="B27" s="365" t="s">
        <v>609</v>
      </c>
      <c r="C27" s="358" t="s">
        <v>320</v>
      </c>
      <c r="D27" s="366"/>
      <c r="E27" s="366" t="s">
        <v>640</v>
      </c>
      <c r="F27" s="367"/>
      <c r="G27" s="367"/>
      <c r="H27" s="367">
        <v>3</v>
      </c>
      <c r="I27" s="367"/>
      <c r="J27" s="367"/>
      <c r="K27" s="368">
        <f t="shared" si="0"/>
        <v>3</v>
      </c>
      <c r="L27" s="369">
        <f t="shared" si="2"/>
        <v>0</v>
      </c>
      <c r="M27" s="367">
        <f t="shared" si="1"/>
        <v>0</v>
      </c>
    </row>
    <row r="28" spans="1:13" ht="15" customHeight="1" x14ac:dyDescent="0.25">
      <c r="A28" s="364">
        <v>0</v>
      </c>
      <c r="B28" s="365" t="s">
        <v>610</v>
      </c>
      <c r="C28" s="358" t="s">
        <v>554</v>
      </c>
      <c r="D28" s="366"/>
      <c r="E28" s="366" t="s">
        <v>363</v>
      </c>
      <c r="F28" s="367"/>
      <c r="G28" s="367"/>
      <c r="H28" s="367">
        <v>8</v>
      </c>
      <c r="I28" s="367"/>
      <c r="J28" s="367"/>
      <c r="K28" s="368">
        <f t="shared" si="0"/>
        <v>8</v>
      </c>
      <c r="L28" s="369">
        <f t="shared" si="2"/>
        <v>210</v>
      </c>
      <c r="M28" s="367">
        <f t="shared" si="1"/>
        <v>1680</v>
      </c>
    </row>
    <row r="29" spans="1:13" ht="15" customHeight="1" x14ac:dyDescent="0.25">
      <c r="A29" s="364">
        <v>0</v>
      </c>
      <c r="B29" s="365" t="s">
        <v>611</v>
      </c>
      <c r="C29" s="358" t="s">
        <v>352</v>
      </c>
      <c r="D29" s="366"/>
      <c r="E29" s="366" t="s">
        <v>363</v>
      </c>
      <c r="F29" s="367"/>
      <c r="G29" s="367"/>
      <c r="H29" s="367">
        <v>84</v>
      </c>
      <c r="I29" s="367"/>
      <c r="J29" s="367"/>
      <c r="K29" s="368">
        <f t="shared" si="0"/>
        <v>84</v>
      </c>
      <c r="L29" s="369">
        <f t="shared" si="2"/>
        <v>210</v>
      </c>
      <c r="M29" s="367">
        <f t="shared" si="1"/>
        <v>17640</v>
      </c>
    </row>
    <row r="30" spans="1:13" ht="15" customHeight="1" x14ac:dyDescent="0.25">
      <c r="A30" s="364">
        <v>0</v>
      </c>
      <c r="B30" s="365" t="s">
        <v>612</v>
      </c>
      <c r="C30" s="358" t="s">
        <v>613</v>
      </c>
      <c r="D30" s="366"/>
      <c r="E30" s="366" t="s">
        <v>367</v>
      </c>
      <c r="F30" s="367"/>
      <c r="G30" s="367"/>
      <c r="H30" s="367"/>
      <c r="I30" s="367">
        <v>1061</v>
      </c>
      <c r="J30" s="367"/>
      <c r="K30" s="368">
        <f t="shared" si="0"/>
        <v>1061</v>
      </c>
      <c r="L30" s="369">
        <f t="shared" si="2"/>
        <v>210</v>
      </c>
      <c r="M30" s="367">
        <f t="shared" si="1"/>
        <v>222810</v>
      </c>
    </row>
    <row r="31" spans="1:13" ht="15" customHeight="1" x14ac:dyDescent="0.25">
      <c r="A31" s="364">
        <v>0</v>
      </c>
      <c r="B31" s="365" t="s">
        <v>614</v>
      </c>
      <c r="C31" s="358" t="s">
        <v>615</v>
      </c>
      <c r="D31" s="366"/>
      <c r="E31" s="366" t="s">
        <v>367</v>
      </c>
      <c r="F31" s="367"/>
      <c r="G31" s="367"/>
      <c r="H31" s="367"/>
      <c r="I31" s="367">
        <v>167</v>
      </c>
      <c r="J31" s="367"/>
      <c r="K31" s="368">
        <f t="shared" si="0"/>
        <v>167</v>
      </c>
      <c r="L31" s="369">
        <f t="shared" si="2"/>
        <v>210</v>
      </c>
      <c r="M31" s="367">
        <f t="shared" si="1"/>
        <v>35070</v>
      </c>
    </row>
    <row r="32" spans="1:13" ht="15" customHeight="1" x14ac:dyDescent="0.25">
      <c r="A32" s="364">
        <v>0</v>
      </c>
      <c r="B32" s="365" t="s">
        <v>616</v>
      </c>
      <c r="C32" s="358" t="s">
        <v>617</v>
      </c>
      <c r="D32" s="366"/>
      <c r="E32" s="366" t="s">
        <v>367</v>
      </c>
      <c r="F32" s="367"/>
      <c r="G32" s="367"/>
      <c r="H32" s="367">
        <v>20</v>
      </c>
      <c r="I32" s="367"/>
      <c r="J32" s="367"/>
      <c r="K32" s="368">
        <f t="shared" si="0"/>
        <v>20</v>
      </c>
      <c r="L32" s="369">
        <f t="shared" si="2"/>
        <v>210</v>
      </c>
      <c r="M32" s="367">
        <f t="shared" si="1"/>
        <v>4200</v>
      </c>
    </row>
    <row r="33" spans="1:13" ht="15" customHeight="1" x14ac:dyDescent="0.25">
      <c r="A33" s="364">
        <v>0</v>
      </c>
      <c r="B33" s="365" t="s">
        <v>618</v>
      </c>
      <c r="C33" s="358" t="s">
        <v>418</v>
      </c>
      <c r="D33" s="366"/>
      <c r="E33" s="366" t="s">
        <v>365</v>
      </c>
      <c r="F33" s="367"/>
      <c r="G33" s="367"/>
      <c r="H33" s="367">
        <v>15</v>
      </c>
      <c r="I33" s="367"/>
      <c r="J33" s="367"/>
      <c r="K33" s="368">
        <f t="shared" si="0"/>
        <v>15</v>
      </c>
      <c r="L33" s="369">
        <f t="shared" si="2"/>
        <v>210</v>
      </c>
      <c r="M33" s="367">
        <f t="shared" si="1"/>
        <v>3150</v>
      </c>
    </row>
    <row r="34" spans="1:13" ht="15" customHeight="1" x14ac:dyDescent="0.25">
      <c r="A34" s="364">
        <v>0</v>
      </c>
      <c r="B34" s="365" t="s">
        <v>619</v>
      </c>
      <c r="C34" s="358" t="s">
        <v>333</v>
      </c>
      <c r="D34" s="366"/>
      <c r="E34" s="366" t="s">
        <v>365</v>
      </c>
      <c r="F34" s="367"/>
      <c r="G34" s="367"/>
      <c r="H34" s="367">
        <v>4</v>
      </c>
      <c r="I34" s="367"/>
      <c r="J34" s="367"/>
      <c r="K34" s="368">
        <f t="shared" si="0"/>
        <v>4</v>
      </c>
      <c r="L34" s="369">
        <f t="shared" si="2"/>
        <v>210</v>
      </c>
      <c r="M34" s="367">
        <f t="shared" si="1"/>
        <v>840</v>
      </c>
    </row>
    <row r="35" spans="1:13" ht="15" customHeight="1" x14ac:dyDescent="0.25">
      <c r="A35" s="364">
        <v>0</v>
      </c>
      <c r="B35" s="365" t="s">
        <v>620</v>
      </c>
      <c r="C35" s="358" t="s">
        <v>320</v>
      </c>
      <c r="D35" s="366"/>
      <c r="E35" s="366" t="s">
        <v>640</v>
      </c>
      <c r="F35" s="367"/>
      <c r="G35" s="367"/>
      <c r="H35" s="367">
        <v>6</v>
      </c>
      <c r="I35" s="367"/>
      <c r="J35" s="367"/>
      <c r="K35" s="368">
        <f t="shared" si="0"/>
        <v>6</v>
      </c>
      <c r="L35" s="369">
        <f t="shared" si="2"/>
        <v>0</v>
      </c>
      <c r="M35" s="367">
        <f t="shared" si="1"/>
        <v>0</v>
      </c>
    </row>
    <row r="36" spans="1:13" ht="15" customHeight="1" x14ac:dyDescent="0.25">
      <c r="A36" s="364">
        <v>0</v>
      </c>
      <c r="B36" s="365" t="s">
        <v>621</v>
      </c>
      <c r="C36" s="358" t="s">
        <v>418</v>
      </c>
      <c r="D36" s="366"/>
      <c r="E36" s="366" t="s">
        <v>365</v>
      </c>
      <c r="F36" s="367"/>
      <c r="G36" s="367"/>
      <c r="H36" s="367">
        <v>15</v>
      </c>
      <c r="I36" s="367"/>
      <c r="J36" s="367"/>
      <c r="K36" s="368">
        <f t="shared" si="0"/>
        <v>15</v>
      </c>
      <c r="L36" s="369">
        <f t="shared" si="2"/>
        <v>210</v>
      </c>
      <c r="M36" s="367">
        <f t="shared" si="1"/>
        <v>3150</v>
      </c>
    </row>
    <row r="37" spans="1:13" hidden="1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:13" hidden="1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:13" hidden="1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:13" hidden="1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:13" hidden="1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:13" hidden="1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:13" hidden="1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:13" hidden="1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:13" hidden="1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:13" hidden="1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:13" hidden="1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:13" hidden="1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hidden="1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hidden="1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hidden="1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hidden="1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hidden="1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hidden="1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hidden="1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hidden="1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hidden="1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hidden="1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hidden="1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hidden="1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hidden="1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hidden="1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hidden="1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hidden="1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hidden="1" x14ac:dyDescent="0.25">
      <c r="K70" s="7">
        <f t="shared" si="3"/>
        <v>0</v>
      </c>
      <c r="L70" s="5">
        <f t="shared" ref="L70:L133" si="5">IF(D70="X",0,IF(E70="",0,IF(E70="x",0,VLOOKUP(E70,$F$539:$G$553,2))))</f>
        <v>0</v>
      </c>
      <c r="M70">
        <f t="shared" si="4"/>
        <v>0</v>
      </c>
    </row>
    <row r="71" spans="11:13" hidden="1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hidden="1" x14ac:dyDescent="0.25">
      <c r="K134" s="7">
        <f t="shared" si="6"/>
        <v>0</v>
      </c>
      <c r="L134" s="5">
        <f t="shared" ref="L134:L197" si="8">IF(D134="X",0,IF(E134="",0,IF(E134="x",0,VLOOKUP(E134,$F$539:$G$553,2))))</f>
        <v>0</v>
      </c>
      <c r="M134">
        <f t="shared" si="7"/>
        <v>0</v>
      </c>
    </row>
    <row r="135" spans="11:13" hidden="1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hidden="1" x14ac:dyDescent="0.25">
      <c r="K198" s="7">
        <f t="shared" si="9"/>
        <v>0</v>
      </c>
      <c r="L198" s="5">
        <f t="shared" ref="L198:L261" si="11">IF(D198="X",0,IF(E198="",0,IF(E198="x",0,VLOOKUP(E198,$F$539:$G$553,2))))</f>
        <v>0</v>
      </c>
      <c r="M198">
        <f t="shared" si="10"/>
        <v>0</v>
      </c>
    </row>
    <row r="199" spans="11:13" hidden="1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hidden="1" x14ac:dyDescent="0.25">
      <c r="K262" s="7">
        <f t="shared" si="12"/>
        <v>0</v>
      </c>
      <c r="L262" s="5">
        <f t="shared" ref="L262:L325" si="14">IF(D262="X",0,IF(E262="",0,IF(E262="x",0,VLOOKUP(E262,$F$539:$G$553,2))))</f>
        <v>0</v>
      </c>
      <c r="M262">
        <f t="shared" si="13"/>
        <v>0</v>
      </c>
    </row>
    <row r="263" spans="11:13" hidden="1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hidden="1" x14ac:dyDescent="0.25">
      <c r="K326" s="7">
        <f t="shared" si="15"/>
        <v>0</v>
      </c>
      <c r="L326" s="5">
        <f t="shared" ref="L326:L389" si="17">IF(D326="X",0,IF(E326="",0,IF(E326="x",0,VLOOKUP(E326,$F$539:$G$553,2))))</f>
        <v>0</v>
      </c>
      <c r="M326">
        <f t="shared" si="16"/>
        <v>0</v>
      </c>
    </row>
    <row r="327" spans="11:13" hidden="1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hidden="1" x14ac:dyDescent="0.25">
      <c r="K390" s="7">
        <f t="shared" si="18"/>
        <v>0</v>
      </c>
      <c r="L390" s="5">
        <f t="shared" ref="L390:L453" si="20">IF(D390="X",0,IF(E390="",0,IF(E390="x",0,VLOOKUP(E390,$F$539:$G$553,2))))</f>
        <v>0</v>
      </c>
      <c r="M390">
        <f t="shared" si="19"/>
        <v>0</v>
      </c>
    </row>
    <row r="391" spans="11:13" hidden="1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ref="K453:K496" si="21">SUM(F453:J453)</f>
        <v>0</v>
      </c>
      <c r="L453" s="5">
        <f t="shared" si="20"/>
        <v>0</v>
      </c>
      <c r="M453">
        <f t="shared" ref="M453:M496" si="22">SUM(K453*L453)</f>
        <v>0</v>
      </c>
    </row>
    <row r="454" spans="11:13" hidden="1" x14ac:dyDescent="0.25">
      <c r="K454" s="7">
        <f t="shared" si="21"/>
        <v>0</v>
      </c>
      <c r="L454" s="5">
        <f t="shared" ref="L454:L496" si="23">IF(D454="X",0,IF(E454="",0,IF(E454="x",0,VLOOKUP(E454,$F$539:$G$553,2))))</f>
        <v>0</v>
      </c>
      <c r="M454">
        <f t="shared" si="22"/>
        <v>0</v>
      </c>
    </row>
    <row r="455" spans="11:13" hidden="1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hidden="1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G497" s="350"/>
      <c r="H497" s="350"/>
      <c r="I497" s="350"/>
      <c r="J497" s="350"/>
      <c r="K497" s="350"/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54</v>
      </c>
      <c r="I501" s="146">
        <f t="shared" si="29"/>
        <v>0</v>
      </c>
      <c r="J501" s="146">
        <f t="shared" si="30"/>
        <v>0</v>
      </c>
      <c r="K501" s="146">
        <f t="shared" si="31"/>
        <v>54</v>
      </c>
      <c r="L501" s="146"/>
      <c r="M501" s="146">
        <f t="shared" si="32"/>
        <v>11340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10</v>
      </c>
      <c r="G504" s="146">
        <f t="shared" si="27"/>
        <v>0</v>
      </c>
      <c r="H504" s="146">
        <f t="shared" si="28"/>
        <v>196</v>
      </c>
      <c r="I504" s="146">
        <f t="shared" si="29"/>
        <v>0</v>
      </c>
      <c r="J504" s="146">
        <f t="shared" si="30"/>
        <v>0</v>
      </c>
      <c r="K504" s="146">
        <f t="shared" si="31"/>
        <v>206</v>
      </c>
      <c r="L504" s="146"/>
      <c r="M504" s="146">
        <f t="shared" si="32"/>
        <v>43260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11</v>
      </c>
      <c r="I505" s="146">
        <f t="shared" si="29"/>
        <v>0</v>
      </c>
      <c r="J505" s="146">
        <f t="shared" si="30"/>
        <v>0</v>
      </c>
      <c r="K505" s="146">
        <f t="shared" si="31"/>
        <v>11</v>
      </c>
      <c r="L505" s="146"/>
      <c r="M505" s="146">
        <f t="shared" si="32"/>
        <v>132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333</v>
      </c>
      <c r="I506" s="146">
        <f t="shared" si="29"/>
        <v>0</v>
      </c>
      <c r="J506" s="146">
        <f t="shared" si="30"/>
        <v>0</v>
      </c>
      <c r="K506" s="146">
        <f t="shared" si="31"/>
        <v>333</v>
      </c>
      <c r="L506" s="146"/>
      <c r="M506" s="146">
        <f t="shared" si="32"/>
        <v>69930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20</v>
      </c>
      <c r="I508" s="146">
        <f t="shared" si="29"/>
        <v>1228</v>
      </c>
      <c r="J508" s="146">
        <f t="shared" si="30"/>
        <v>0</v>
      </c>
      <c r="K508" s="146">
        <f t="shared" si="31"/>
        <v>1248</v>
      </c>
      <c r="L508" s="146"/>
      <c r="M508" s="146">
        <f t="shared" ref="M508:M513" si="34">SUMPRODUCT(--($E$4:$E$498=C508),--($D$4:$D$498=""),$M$4:$M$498)</f>
        <v>262080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hidden="1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39</v>
      </c>
      <c r="I511" s="146">
        <f t="shared" si="29"/>
        <v>0</v>
      </c>
      <c r="J511" s="146">
        <f t="shared" si="30"/>
        <v>0</v>
      </c>
      <c r="K511" s="146">
        <f t="shared" si="31"/>
        <v>39</v>
      </c>
      <c r="L511" s="146"/>
      <c r="M511" s="146">
        <f t="shared" si="34"/>
        <v>0</v>
      </c>
    </row>
    <row r="512" spans="3:13" hidden="1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hidden="1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hidden="1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10</v>
      </c>
      <c r="G515" s="147">
        <f t="shared" ref="G515:K515" si="35">SUM(G500:G514)</f>
        <v>0</v>
      </c>
      <c r="H515" s="147">
        <f t="shared" si="35"/>
        <v>653</v>
      </c>
      <c r="I515" s="147">
        <f t="shared" si="35"/>
        <v>1228</v>
      </c>
      <c r="J515" s="147">
        <f t="shared" si="35"/>
        <v>0</v>
      </c>
      <c r="K515" s="147">
        <f t="shared" si="35"/>
        <v>1891</v>
      </c>
      <c r="L515" s="147"/>
      <c r="M515" s="147">
        <f>SUM(M499:M514)</f>
        <v>386742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hidden="1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hidden="1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hidden="1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hidden="1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hidden="1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hidden="1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hidden="1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hidden="1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hidden="1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hidden="1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hidden="1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hidden="1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hidden="1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hidden="1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hidden="1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hidden="1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352" t="s">
        <v>36</v>
      </c>
      <c r="G538" s="353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354" t="str">
        <f>IF('1a'!F539=0,"",'1a'!F539)</f>
        <v>A</v>
      </c>
      <c r="G539" s="355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354" t="str">
        <f>IF('1a'!F540=0,"",'1a'!F540)</f>
        <v>B</v>
      </c>
      <c r="G540" s="355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354" t="str">
        <f>IF('1a'!F541=0,"",'1a'!F541)</f>
        <v>C</v>
      </c>
      <c r="G541" s="355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354" t="str">
        <f>IF('1a'!F542=0,"",'1a'!F542)</f>
        <v>D</v>
      </c>
      <c r="G542" s="355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354" t="str">
        <f>IF('1a'!F543=0,"",'1a'!F543)</f>
        <v>E</v>
      </c>
      <c r="G543" s="355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354" t="str">
        <f>IF('1a'!F544=0,"",'1a'!F544)</f>
        <v>F</v>
      </c>
      <c r="G544" s="355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354" t="str">
        <f>IF('1a'!F545=0,"",'1a'!F545)</f>
        <v>G</v>
      </c>
      <c r="G545" s="355">
        <f>IF('1a'!G545=0,"",'1a'!G545)</f>
        <v>210</v>
      </c>
    </row>
    <row r="546" spans="6:7" x14ac:dyDescent="0.25">
      <c r="F546" s="354" t="str">
        <f>IF('1a'!F546=0,"",'1a'!F546)</f>
        <v>H</v>
      </c>
      <c r="G546" s="355">
        <f>IF('1a'!G546=0,"",'1a'!G546)</f>
        <v>210</v>
      </c>
    </row>
    <row r="547" spans="6:7" x14ac:dyDescent="0.25">
      <c r="F547" s="354" t="str">
        <f>IF('1a'!F547=0,"",'1a'!F547)</f>
        <v>I</v>
      </c>
      <c r="G547" s="355">
        <f>IF('1a'!G547=0,"",'1a'!G547)</f>
        <v>210</v>
      </c>
    </row>
    <row r="548" spans="6:7" x14ac:dyDescent="0.25">
      <c r="F548" s="354" t="str">
        <f>IF('1a'!F548=0,"",'1a'!F548)</f>
        <v>J</v>
      </c>
      <c r="G548" s="355">
        <f>IF('1a'!G548=0,"",'1a'!G548)</f>
        <v>210</v>
      </c>
    </row>
    <row r="549" spans="6:7" x14ac:dyDescent="0.25">
      <c r="F549" s="354" t="str">
        <f>IF('1a'!F549=0,"",'1a'!F549)</f>
        <v>K</v>
      </c>
      <c r="G549" s="355">
        <f>IF('1a'!G549=0,"",'1a'!G549)</f>
        <v>12</v>
      </c>
    </row>
    <row r="550" spans="6:7" x14ac:dyDescent="0.25">
      <c r="F550" s="349" t="str">
        <f>IF('1a'!F550=0,"",'1a'!F550)</f>
        <v>X</v>
      </c>
      <c r="G550" s="356" t="str">
        <f>IF('1a'!G550=0,"0",'1a'!G550)</f>
        <v>0</v>
      </c>
    </row>
    <row r="551" spans="6:7" hidden="1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hidden="1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hidden="1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4">
    <tabColor rgb="FFC2E76B"/>
  </sheetPr>
  <dimension ref="A1:O121"/>
  <sheetViews>
    <sheetView showGridLines="0" showZeros="0" zoomScaleNormal="100" workbookViewId="0">
      <selection activeCell="K19" sqref="K1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6,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 t="str">
        <f>VLOOKUP(H4,Verzamelblad!A5:E54,3)</f>
        <v>Gymzaal Aubussonhal</v>
      </c>
      <c r="C4" s="443"/>
      <c r="D4" s="443"/>
      <c r="E4" s="443"/>
      <c r="F4" s="460" t="s">
        <v>11</v>
      </c>
      <c r="G4" s="460"/>
      <c r="H4" s="311">
        <v>6</v>
      </c>
    </row>
    <row r="5" spans="1:11" ht="15" x14ac:dyDescent="0.25">
      <c r="A5" s="88" t="s">
        <v>6</v>
      </c>
      <c r="B5" s="440" t="str">
        <f>VLOOKUP(H4,Verzamelblad!A5:E54,4)</f>
        <v>Vaart z.z. 83</v>
      </c>
      <c r="C5" s="440"/>
      <c r="D5" s="440"/>
      <c r="E5" s="440"/>
      <c r="F5" s="461" t="s">
        <v>12</v>
      </c>
      <c r="G5" s="461"/>
      <c r="H5" s="312" t="str">
        <f>CONCATENATE(H4,"a")</f>
        <v>6a</v>
      </c>
    </row>
    <row r="6" spans="1:11" ht="15" x14ac:dyDescent="0.25">
      <c r="A6" s="91" t="s">
        <v>8</v>
      </c>
      <c r="B6" s="437" t="str">
        <f>VLOOKUP(H4,Verzamelblad!A5:E54,5)</f>
        <v>Assen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 t="str">
        <f>VLOOKUP($H$4,Verzamelblad!$A$5:$EK$54,14,0)</f>
        <v>in overleg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210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216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216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217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93990</v>
      </c>
      <c r="E19" s="424" t="s">
        <v>230</v>
      </c>
      <c r="F19" s="425"/>
      <c r="G19" s="136">
        <f ca="1">IFERROR(D100/E9,"")</f>
        <v>447.57142857142856</v>
      </c>
      <c r="H19" s="84" t="s">
        <v>231</v>
      </c>
      <c r="I19" s="137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IF(INDIRECT("'"&amp;$H$5&amp;"'!F540")="X","",IF(INDIRECT("'"&amp;$H$5&amp;"'!F540")="Vrije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IF(INDIRECT("'"&amp;$H$5&amp;"'!F541")="X","",IF(INDIRECT("'"&amp;$H$5&amp;"'!F541")="Vrije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40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 t="str">
        <f>VLOOKUP($H$4,Verzamelblad!$A$5:$DE$54,17)</f>
        <v>op afroep</v>
      </c>
      <c r="I36" s="219" t="str">
        <f t="shared" ref="I36:I43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1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 t="str">
        <f>VLOOKUP($H$4,Verzamelblad!$A$5:$DE$54,23)</f>
        <v>op afroep</v>
      </c>
      <c r="I39" s="220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 t="str">
        <f>VLOOKUP($H$4,Verzamelblad!$A$5:$DE$54,25)</f>
        <v>op afroep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2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>
        <f>VLOOKUP($H$4,Verzamelblad!$A$5:$EK$54,9,0)</f>
        <v>100</v>
      </c>
      <c r="F81" s="96">
        <f>VLOOKUP($H$4,Verzamelblad!$A$5:$EK$54,10,0)</f>
        <v>2</v>
      </c>
      <c r="G81" s="95"/>
      <c r="H81" s="95"/>
      <c r="I81" s="227">
        <f>IFERROR(IF(SUM(E81*F81)=0,"",SUM(E81*F81)),"")</f>
        <v>200</v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2520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23520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120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8400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59430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93990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2" priority="4" operator="equal">
      <formula>"Geen 100%"</formula>
    </cfRule>
  </conditionalFormatting>
  <conditionalFormatting sqref="G12">
    <cfRule type="containsText" dxfId="141" priority="2" operator="containsText" text="te laag">
      <formula>NOT(ISERROR(SEARCH("te laag",G12)))</formula>
    </cfRule>
  </conditionalFormatting>
  <conditionalFormatting sqref="G13">
    <cfRule type="containsText" dxfId="1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147F98B-47AE-435C-AFAB-7C7815D2178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5">
    <tabColor rgb="FF173583"/>
  </sheetPr>
  <dimension ref="A1:M553"/>
  <sheetViews>
    <sheetView zoomScaleNormal="100" workbookViewId="0">
      <selection activeCell="P11" sqref="P11"/>
    </sheetView>
  </sheetViews>
  <sheetFormatPr defaultRowHeight="15" x14ac:dyDescent="0.25"/>
  <cols>
    <col min="1" max="1" width="6" style="5" customWidth="1"/>
    <col min="2" max="2" width="13.140625" style="5" bestFit="1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'6'!H4</f>
        <v>6</v>
      </c>
      <c r="B1" s="42" t="s">
        <v>7</v>
      </c>
      <c r="C1" s="43"/>
      <c r="D1" s="56" t="str">
        <f>IF(VLOOKUP(A1,Verzamelblad!A5:E54,3)=0,"",VLOOKUP(A1,Verzamelblad!A5:E54,3))</f>
        <v>Gymzaal Aubussonhal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Vaart z.z. 83 te Assen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550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A4" s="364">
        <v>0</v>
      </c>
      <c r="B4" s="365" t="s">
        <v>579</v>
      </c>
      <c r="C4" s="358" t="s">
        <v>309</v>
      </c>
      <c r="D4" s="366"/>
      <c r="E4" s="366" t="s">
        <v>363</v>
      </c>
      <c r="F4" s="367"/>
      <c r="G4" s="367"/>
      <c r="H4" s="367"/>
      <c r="I4" s="367"/>
      <c r="J4" s="367">
        <v>13</v>
      </c>
      <c r="K4" s="368">
        <f>SUM(F4:J4)</f>
        <v>13</v>
      </c>
      <c r="L4" s="369">
        <f>IF(D4="X",0,IF(E4="",0,IF(E4="x",0,VLOOKUP(E4,$F$539:$G$553,2))))</f>
        <v>210</v>
      </c>
      <c r="M4" s="367">
        <f>SUM(K4*L4)</f>
        <v>2730</v>
      </c>
    </row>
    <row r="5" spans="1:13" x14ac:dyDescent="0.25">
      <c r="A5" s="364">
        <v>0</v>
      </c>
      <c r="B5" s="365" t="s">
        <v>580</v>
      </c>
      <c r="C5" s="358" t="s">
        <v>340</v>
      </c>
      <c r="D5" s="366"/>
      <c r="E5" s="366" t="s">
        <v>363</v>
      </c>
      <c r="F5" s="367"/>
      <c r="G5" s="367"/>
      <c r="H5" s="367"/>
      <c r="I5" s="367">
        <v>36</v>
      </c>
      <c r="J5" s="367"/>
      <c r="K5" s="368">
        <f t="shared" ref="K5:K68" si="0">SUM(F5:J5)</f>
        <v>36</v>
      </c>
      <c r="L5" s="369">
        <f>IF(D5="X",0,IF(E5="",0,IF(E5="x",0,VLOOKUP(E5,$F$539:$G$553,2))))</f>
        <v>210</v>
      </c>
      <c r="M5" s="367">
        <f t="shared" ref="M5:M68" si="1">SUM(K5*L5)</f>
        <v>7560</v>
      </c>
    </row>
    <row r="6" spans="1:13" x14ac:dyDescent="0.25">
      <c r="A6" s="364">
        <v>0</v>
      </c>
      <c r="B6" s="365" t="s">
        <v>622</v>
      </c>
      <c r="C6" s="358" t="s">
        <v>337</v>
      </c>
      <c r="D6" s="366"/>
      <c r="E6" s="366" t="s">
        <v>365</v>
      </c>
      <c r="F6" s="367"/>
      <c r="G6" s="367"/>
      <c r="H6" s="367"/>
      <c r="I6" s="367">
        <v>2</v>
      </c>
      <c r="J6" s="367"/>
      <c r="K6" s="368">
        <f t="shared" si="0"/>
        <v>2</v>
      </c>
      <c r="L6" s="369">
        <f t="shared" ref="L6:L69" si="2">IF(D6="X",0,IF(E6="",0,IF(E6="x",0,VLOOKUP(E6,$F$539:$G$553,2))))</f>
        <v>210</v>
      </c>
      <c r="M6" s="367">
        <f t="shared" si="1"/>
        <v>420</v>
      </c>
    </row>
    <row r="7" spans="1:13" x14ac:dyDescent="0.25">
      <c r="A7" s="364">
        <v>0</v>
      </c>
      <c r="B7" s="365" t="s">
        <v>623</v>
      </c>
      <c r="C7" s="358" t="s">
        <v>624</v>
      </c>
      <c r="D7" s="366"/>
      <c r="E7" s="366" t="s">
        <v>640</v>
      </c>
      <c r="F7" s="367"/>
      <c r="G7" s="367"/>
      <c r="H7" s="367"/>
      <c r="I7" s="367">
        <v>2</v>
      </c>
      <c r="J7" s="367"/>
      <c r="K7" s="368">
        <f t="shared" si="0"/>
        <v>2</v>
      </c>
      <c r="L7" s="369">
        <f t="shared" si="2"/>
        <v>0</v>
      </c>
      <c r="M7" s="367">
        <f t="shared" si="1"/>
        <v>0</v>
      </c>
    </row>
    <row r="8" spans="1:13" x14ac:dyDescent="0.25">
      <c r="A8" s="364">
        <v>0</v>
      </c>
      <c r="B8" s="365" t="s">
        <v>625</v>
      </c>
      <c r="C8" s="358" t="s">
        <v>337</v>
      </c>
      <c r="D8" s="366"/>
      <c r="E8" s="366" t="s">
        <v>365</v>
      </c>
      <c r="F8" s="367"/>
      <c r="G8" s="367"/>
      <c r="H8" s="367"/>
      <c r="I8" s="367"/>
      <c r="J8" s="367">
        <v>2</v>
      </c>
      <c r="K8" s="368">
        <f t="shared" si="0"/>
        <v>2</v>
      </c>
      <c r="L8" s="369">
        <f t="shared" si="2"/>
        <v>210</v>
      </c>
      <c r="M8" s="367">
        <f t="shared" si="1"/>
        <v>420</v>
      </c>
    </row>
    <row r="9" spans="1:13" x14ac:dyDescent="0.25">
      <c r="A9" s="364">
        <v>0</v>
      </c>
      <c r="B9" s="365" t="s">
        <v>591</v>
      </c>
      <c r="C9" s="358" t="s">
        <v>574</v>
      </c>
      <c r="D9" s="366"/>
      <c r="E9" s="366" t="s">
        <v>361</v>
      </c>
      <c r="F9" s="367"/>
      <c r="G9" s="367"/>
      <c r="H9" s="367"/>
      <c r="I9" s="367"/>
      <c r="J9" s="367">
        <v>12</v>
      </c>
      <c r="K9" s="368">
        <f t="shared" si="0"/>
        <v>12</v>
      </c>
      <c r="L9" s="369">
        <f t="shared" si="2"/>
        <v>210</v>
      </c>
      <c r="M9" s="367">
        <f t="shared" si="1"/>
        <v>2520</v>
      </c>
    </row>
    <row r="10" spans="1:13" x14ac:dyDescent="0.25">
      <c r="A10" s="364">
        <v>0</v>
      </c>
      <c r="B10" s="365" t="s">
        <v>626</v>
      </c>
      <c r="C10" s="358" t="s">
        <v>627</v>
      </c>
      <c r="D10" s="366"/>
      <c r="E10" s="366" t="s">
        <v>365</v>
      </c>
      <c r="F10" s="367"/>
      <c r="G10" s="367"/>
      <c r="H10" s="367"/>
      <c r="I10" s="367"/>
      <c r="J10" s="367">
        <v>2</v>
      </c>
      <c r="K10" s="368">
        <f t="shared" si="0"/>
        <v>2</v>
      </c>
      <c r="L10" s="369">
        <f t="shared" si="2"/>
        <v>210</v>
      </c>
      <c r="M10" s="367">
        <f t="shared" si="1"/>
        <v>420</v>
      </c>
    </row>
    <row r="11" spans="1:13" x14ac:dyDescent="0.25">
      <c r="A11" s="364">
        <v>0</v>
      </c>
      <c r="B11" s="365" t="s">
        <v>594</v>
      </c>
      <c r="C11" s="358" t="s">
        <v>628</v>
      </c>
      <c r="D11" s="366"/>
      <c r="E11" s="366" t="s">
        <v>363</v>
      </c>
      <c r="F11" s="367"/>
      <c r="G11" s="367"/>
      <c r="H11" s="367"/>
      <c r="I11" s="367"/>
      <c r="J11" s="367">
        <v>30</v>
      </c>
      <c r="K11" s="368">
        <f t="shared" si="0"/>
        <v>30</v>
      </c>
      <c r="L11" s="369">
        <f t="shared" si="2"/>
        <v>210</v>
      </c>
      <c r="M11" s="367">
        <f t="shared" si="1"/>
        <v>6300</v>
      </c>
    </row>
    <row r="12" spans="1:13" x14ac:dyDescent="0.25">
      <c r="A12" s="364">
        <v>0</v>
      </c>
      <c r="B12" s="365" t="s">
        <v>595</v>
      </c>
      <c r="C12" s="358" t="s">
        <v>629</v>
      </c>
      <c r="D12" s="366"/>
      <c r="E12" s="366" t="s">
        <v>365</v>
      </c>
      <c r="F12" s="367"/>
      <c r="G12" s="367"/>
      <c r="H12" s="367"/>
      <c r="I12" s="367"/>
      <c r="J12" s="367">
        <v>17</v>
      </c>
      <c r="K12" s="368">
        <f t="shared" si="0"/>
        <v>17</v>
      </c>
      <c r="L12" s="369">
        <f t="shared" si="2"/>
        <v>210</v>
      </c>
      <c r="M12" s="367">
        <f t="shared" si="1"/>
        <v>3570</v>
      </c>
    </row>
    <row r="13" spans="1:13" x14ac:dyDescent="0.25">
      <c r="A13" s="364">
        <v>0</v>
      </c>
      <c r="B13" s="365" t="s">
        <v>596</v>
      </c>
      <c r="C13" s="358" t="s">
        <v>613</v>
      </c>
      <c r="D13" s="366"/>
      <c r="E13" s="366" t="s">
        <v>367</v>
      </c>
      <c r="F13" s="367"/>
      <c r="G13" s="367"/>
      <c r="H13" s="367"/>
      <c r="I13" s="367"/>
      <c r="J13" s="367">
        <v>260</v>
      </c>
      <c r="K13" s="368">
        <f t="shared" si="0"/>
        <v>260</v>
      </c>
      <c r="L13" s="369">
        <f t="shared" si="2"/>
        <v>210</v>
      </c>
      <c r="M13" s="367">
        <f t="shared" si="1"/>
        <v>54600</v>
      </c>
    </row>
    <row r="14" spans="1:13" x14ac:dyDescent="0.25">
      <c r="A14" s="364">
        <v>0</v>
      </c>
      <c r="B14" s="365" t="s">
        <v>597</v>
      </c>
      <c r="C14" s="358" t="s">
        <v>336</v>
      </c>
      <c r="D14" s="366"/>
      <c r="E14" s="366" t="s">
        <v>367</v>
      </c>
      <c r="F14" s="367"/>
      <c r="G14" s="367"/>
      <c r="H14" s="367"/>
      <c r="I14" s="367"/>
      <c r="J14" s="367">
        <v>23</v>
      </c>
      <c r="K14" s="368">
        <f t="shared" si="0"/>
        <v>23</v>
      </c>
      <c r="L14" s="369">
        <f t="shared" si="2"/>
        <v>210</v>
      </c>
      <c r="M14" s="367">
        <f t="shared" si="1"/>
        <v>4830</v>
      </c>
    </row>
    <row r="15" spans="1:13" x14ac:dyDescent="0.25">
      <c r="A15" s="364">
        <v>0</v>
      </c>
      <c r="B15" s="365" t="s">
        <v>598</v>
      </c>
      <c r="C15" s="358" t="s">
        <v>630</v>
      </c>
      <c r="D15" s="366"/>
      <c r="E15" s="366" t="s">
        <v>364</v>
      </c>
      <c r="F15" s="367"/>
      <c r="G15" s="367"/>
      <c r="H15" s="367"/>
      <c r="I15" s="367"/>
      <c r="J15" s="367">
        <v>10</v>
      </c>
      <c r="K15" s="368">
        <f t="shared" si="0"/>
        <v>10</v>
      </c>
      <c r="L15" s="369">
        <f t="shared" si="2"/>
        <v>12</v>
      </c>
      <c r="M15" s="367">
        <f t="shared" si="1"/>
        <v>120</v>
      </c>
    </row>
    <row r="16" spans="1:13" x14ac:dyDescent="0.25">
      <c r="A16" s="364">
        <v>0</v>
      </c>
      <c r="B16" s="365" t="s">
        <v>600</v>
      </c>
      <c r="C16" s="358" t="s">
        <v>628</v>
      </c>
      <c r="D16" s="366"/>
      <c r="E16" s="366" t="s">
        <v>363</v>
      </c>
      <c r="F16" s="367"/>
      <c r="G16" s="367"/>
      <c r="H16" s="367"/>
      <c r="I16" s="367"/>
      <c r="J16" s="367">
        <v>33</v>
      </c>
      <c r="K16" s="368">
        <f t="shared" si="0"/>
        <v>33</v>
      </c>
      <c r="L16" s="369">
        <f t="shared" si="2"/>
        <v>210</v>
      </c>
      <c r="M16" s="367">
        <f t="shared" si="1"/>
        <v>6930</v>
      </c>
    </row>
    <row r="17" spans="1:13" x14ac:dyDescent="0.25">
      <c r="A17" s="364">
        <v>0</v>
      </c>
      <c r="B17" s="365" t="s">
        <v>601</v>
      </c>
      <c r="C17" s="358" t="s">
        <v>629</v>
      </c>
      <c r="D17" s="366"/>
      <c r="E17" s="366" t="s">
        <v>365</v>
      </c>
      <c r="F17" s="367"/>
      <c r="G17" s="367"/>
      <c r="H17" s="367"/>
      <c r="I17" s="367"/>
      <c r="J17" s="367">
        <v>17</v>
      </c>
      <c r="K17" s="368">
        <f t="shared" si="0"/>
        <v>17</v>
      </c>
      <c r="L17" s="369">
        <f t="shared" si="2"/>
        <v>210</v>
      </c>
      <c r="M17" s="367">
        <f t="shared" si="1"/>
        <v>3570</v>
      </c>
    </row>
    <row r="18" spans="1:13" hidden="1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:13" hidden="1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:13" hidden="1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:13" hidden="1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:13" hidden="1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:13" hidden="1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:13" hidden="1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:13" hidden="1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:13" hidden="1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:13" hidden="1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:13" hidden="1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:13" hidden="1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:13" hidden="1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:13" hidden="1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:13" hidden="1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hidden="1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hidden="1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hidden="1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hidden="1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hidden="1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hidden="1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hidden="1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hidden="1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hidden="1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hidden="1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hidden="1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hidden="1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hidden="1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hidden="1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hidden="1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hidden="1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hidden="1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hidden="1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hidden="1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hidden="1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hidden="1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hidden="1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hidden="1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hidden="1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hidden="1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hidden="1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hidden="1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hidden="1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hidden="1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hidden="1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hidden="1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hidden="1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hidden="1" x14ac:dyDescent="0.25">
      <c r="K70" s="7">
        <f t="shared" si="3"/>
        <v>0</v>
      </c>
      <c r="L70" s="5">
        <f t="shared" ref="L70:L133" si="5">IF(D70="X",0,IF(E70="",0,IF(E70="x",0,VLOOKUP(E70,$F$539:$G$553,2))))</f>
        <v>0</v>
      </c>
      <c r="M70">
        <f t="shared" si="4"/>
        <v>0</v>
      </c>
    </row>
    <row r="71" spans="11:13" hidden="1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hidden="1" x14ac:dyDescent="0.25">
      <c r="K134" s="7">
        <f t="shared" si="6"/>
        <v>0</v>
      </c>
      <c r="L134" s="5">
        <f t="shared" ref="L134:L197" si="8">IF(D134="X",0,IF(E134="",0,IF(E134="x",0,VLOOKUP(E134,$F$539:$G$553,2))))</f>
        <v>0</v>
      </c>
      <c r="M134">
        <f t="shared" si="7"/>
        <v>0</v>
      </c>
    </row>
    <row r="135" spans="11:13" hidden="1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hidden="1" x14ac:dyDescent="0.25">
      <c r="K198" s="7">
        <f t="shared" si="9"/>
        <v>0</v>
      </c>
      <c r="L198" s="5">
        <f t="shared" ref="L198:L261" si="11">IF(D198="X",0,IF(E198="",0,IF(E198="x",0,VLOOKUP(E198,$F$539:$G$553,2))))</f>
        <v>0</v>
      </c>
      <c r="M198">
        <f t="shared" si="10"/>
        <v>0</v>
      </c>
    </row>
    <row r="199" spans="11:13" hidden="1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hidden="1" x14ac:dyDescent="0.25">
      <c r="K262" s="7">
        <f t="shared" si="12"/>
        <v>0</v>
      </c>
      <c r="L262" s="5">
        <f t="shared" ref="L262:L325" si="14">IF(D262="X",0,IF(E262="",0,IF(E262="x",0,VLOOKUP(E262,$F$539:$G$553,2))))</f>
        <v>0</v>
      </c>
      <c r="M262">
        <f t="shared" si="13"/>
        <v>0</v>
      </c>
    </row>
    <row r="263" spans="11:13" hidden="1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hidden="1" x14ac:dyDescent="0.25">
      <c r="K326" s="7">
        <f t="shared" si="15"/>
        <v>0</v>
      </c>
      <c r="L326" s="5">
        <f t="shared" ref="L326:L389" si="17">IF(D326="X",0,IF(E326="",0,IF(E326="x",0,VLOOKUP(E326,$F$539:$G$553,2))))</f>
        <v>0</v>
      </c>
      <c r="M326">
        <f t="shared" si="16"/>
        <v>0</v>
      </c>
    </row>
    <row r="327" spans="11:13" hidden="1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hidden="1" x14ac:dyDescent="0.25">
      <c r="K390" s="7">
        <f t="shared" si="18"/>
        <v>0</v>
      </c>
      <c r="L390" s="5">
        <f t="shared" ref="L390:L453" si="20">IF(D390="X",0,IF(E390="",0,IF(E390="x",0,VLOOKUP(E390,$F$539:$G$553,2))))</f>
        <v>0</v>
      </c>
      <c r="M390">
        <f t="shared" si="19"/>
        <v>0</v>
      </c>
    </row>
    <row r="391" spans="11:13" hidden="1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ref="K453:K496" si="21">SUM(F453:J453)</f>
        <v>0</v>
      </c>
      <c r="L453" s="5">
        <f t="shared" si="20"/>
        <v>0</v>
      </c>
      <c r="M453">
        <f t="shared" ref="M453:M496" si="22">SUM(K453*L453)</f>
        <v>0</v>
      </c>
    </row>
    <row r="454" spans="11:13" hidden="1" x14ac:dyDescent="0.25">
      <c r="K454" s="7">
        <f t="shared" si="21"/>
        <v>0</v>
      </c>
      <c r="L454" s="5">
        <f t="shared" ref="L454:L496" si="23">IF(D454="X",0,IF(E454="",0,IF(E454="x",0,VLOOKUP(E454,$F$539:$G$553,2))))</f>
        <v>0</v>
      </c>
      <c r="M454">
        <f t="shared" si="22"/>
        <v>0</v>
      </c>
    </row>
    <row r="455" spans="11:13" hidden="1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hidden="1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hidden="1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hidden="1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hidden="1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G497" s="351"/>
      <c r="H497" s="351"/>
      <c r="I497" s="351"/>
      <c r="J497" s="351"/>
      <c r="K497" s="351"/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12</v>
      </c>
      <c r="K501" s="146">
        <f t="shared" si="31"/>
        <v>12</v>
      </c>
      <c r="L501" s="146"/>
      <c r="M501" s="146">
        <f t="shared" si="32"/>
        <v>2520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36</v>
      </c>
      <c r="J504" s="146">
        <f t="shared" si="30"/>
        <v>76</v>
      </c>
      <c r="K504" s="146">
        <f t="shared" si="31"/>
        <v>112</v>
      </c>
      <c r="L504" s="146"/>
      <c r="M504" s="146">
        <f t="shared" si="32"/>
        <v>23520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10</v>
      </c>
      <c r="K505" s="146">
        <f t="shared" si="31"/>
        <v>10</v>
      </c>
      <c r="L505" s="146"/>
      <c r="M505" s="146">
        <f t="shared" si="32"/>
        <v>120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2</v>
      </c>
      <c r="J506" s="146">
        <f t="shared" si="30"/>
        <v>38</v>
      </c>
      <c r="K506" s="146">
        <f t="shared" si="31"/>
        <v>40</v>
      </c>
      <c r="L506" s="146"/>
      <c r="M506" s="146">
        <f t="shared" si="32"/>
        <v>8400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283</v>
      </c>
      <c r="K508" s="146">
        <f t="shared" si="31"/>
        <v>283</v>
      </c>
      <c r="L508" s="146"/>
      <c r="M508" s="146">
        <f t="shared" ref="M508:M513" si="34">SUMPRODUCT(--($E$4:$E$498=C508),--($D$4:$D$498=""),$M$4:$M$498)</f>
        <v>59430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hidden="1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2</v>
      </c>
      <c r="J511" s="146">
        <f t="shared" si="30"/>
        <v>0</v>
      </c>
      <c r="K511" s="146">
        <f t="shared" si="31"/>
        <v>2</v>
      </c>
      <c r="L511" s="146"/>
      <c r="M511" s="146">
        <f t="shared" si="34"/>
        <v>0</v>
      </c>
    </row>
    <row r="512" spans="3:13" hidden="1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hidden="1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hidden="1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40</v>
      </c>
      <c r="J515" s="147">
        <f t="shared" si="35"/>
        <v>419</v>
      </c>
      <c r="K515" s="147">
        <f t="shared" si="35"/>
        <v>459</v>
      </c>
      <c r="L515" s="147"/>
      <c r="M515" s="147">
        <f>SUM(M499:M514)</f>
        <v>93990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hidden="1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hidden="1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hidden="1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hidden="1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hidden="1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hidden="1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hidden="1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hidden="1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hidden="1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hidden="1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hidden="1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hidden="1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hidden="1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hidden="1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hidden="1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hidden="1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352" t="s">
        <v>36</v>
      </c>
      <c r="G538" s="353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354" t="str">
        <f>IF('1a'!F539=0,"",'1a'!F539)</f>
        <v>A</v>
      </c>
      <c r="G539" s="355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354" t="str">
        <f>IF('1a'!F540=0,"",'1a'!F540)</f>
        <v>B</v>
      </c>
      <c r="G540" s="355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354" t="str">
        <f>IF('1a'!F541=0,"",'1a'!F541)</f>
        <v>C</v>
      </c>
      <c r="G541" s="355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354" t="str">
        <f>IF('1a'!F542=0,"",'1a'!F542)</f>
        <v>D</v>
      </c>
      <c r="G542" s="355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354" t="str">
        <f>IF('1a'!F543=0,"",'1a'!F543)</f>
        <v>E</v>
      </c>
      <c r="G543" s="355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354" t="str">
        <f>IF('1a'!F544=0,"",'1a'!F544)</f>
        <v>F</v>
      </c>
      <c r="G544" s="355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354" t="str">
        <f>IF('1a'!F545=0,"",'1a'!F545)</f>
        <v>G</v>
      </c>
      <c r="G545" s="355">
        <f>IF('1a'!G545=0,"",'1a'!G545)</f>
        <v>210</v>
      </c>
    </row>
    <row r="546" spans="6:7" x14ac:dyDescent="0.25">
      <c r="F546" s="354" t="str">
        <f>IF('1a'!F546=0,"",'1a'!F546)</f>
        <v>H</v>
      </c>
      <c r="G546" s="355">
        <f>IF('1a'!G546=0,"",'1a'!G546)</f>
        <v>210</v>
      </c>
    </row>
    <row r="547" spans="6:7" x14ac:dyDescent="0.25">
      <c r="F547" s="354" t="str">
        <f>IF('1a'!F547=0,"",'1a'!F547)</f>
        <v>I</v>
      </c>
      <c r="G547" s="355">
        <f>IF('1a'!G547=0,"",'1a'!G547)</f>
        <v>210</v>
      </c>
    </row>
    <row r="548" spans="6:7" x14ac:dyDescent="0.25">
      <c r="F548" s="354" t="str">
        <f>IF('1a'!F548=0,"",'1a'!F548)</f>
        <v>J</v>
      </c>
      <c r="G548" s="355">
        <f>IF('1a'!G548=0,"",'1a'!G548)</f>
        <v>210</v>
      </c>
    </row>
    <row r="549" spans="6:7" x14ac:dyDescent="0.25">
      <c r="F549" s="354" t="str">
        <f>IF('1a'!F549=0,"",'1a'!F549)</f>
        <v>K</v>
      </c>
      <c r="G549" s="355">
        <f>IF('1a'!G549=0,"",'1a'!G549)</f>
        <v>12</v>
      </c>
    </row>
    <row r="550" spans="6:7" x14ac:dyDescent="0.25">
      <c r="F550" s="349" t="str">
        <f>IF('1a'!F550=0,"",'1a'!F550)</f>
        <v>X</v>
      </c>
      <c r="G550" s="356" t="str">
        <f>IF('1a'!G550=0,"0",'1a'!G550)</f>
        <v>0</v>
      </c>
    </row>
    <row r="551" spans="6:7" hidden="1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hidden="1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hidden="1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6">
    <tabColor rgb="FFC2E76B"/>
  </sheetPr>
  <dimension ref="A1:O121"/>
  <sheetViews>
    <sheetView showGridLines="0" showZeros="0" zoomScaleNormal="100" workbookViewId="0">
      <selection activeCell="K19" sqref="K19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7,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 t="str">
        <f>VLOOKUP(H4,Verzamelblad!A5:E54,3)</f>
        <v>Wijkcentrum de Componist</v>
      </c>
      <c r="C4" s="443"/>
      <c r="D4" s="443"/>
      <c r="E4" s="443"/>
      <c r="F4" s="460" t="s">
        <v>11</v>
      </c>
      <c r="G4" s="460"/>
      <c r="H4" s="311">
        <v>7</v>
      </c>
    </row>
    <row r="5" spans="1:11" ht="15" x14ac:dyDescent="0.25">
      <c r="A5" s="88" t="s">
        <v>6</v>
      </c>
      <c r="B5" s="440" t="str">
        <f>VLOOKUP(H4,Verzamelblad!A5:E54,4)</f>
        <v>Paganinilaan 15</v>
      </c>
      <c r="C5" s="440"/>
      <c r="D5" s="440"/>
      <c r="E5" s="440"/>
      <c r="F5" s="461" t="s">
        <v>12</v>
      </c>
      <c r="G5" s="461"/>
      <c r="H5" s="312" t="str">
        <f>CONCATENATE(H4,"a")</f>
        <v>7a</v>
      </c>
    </row>
    <row r="6" spans="1:11" ht="15" x14ac:dyDescent="0.25">
      <c r="A6" s="91" t="s">
        <v>8</v>
      </c>
      <c r="B6" s="437" t="str">
        <f>VLOOKUP(H4,Verzamelblad!A5:E54,5)</f>
        <v>Assen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 t="str">
        <f>VLOOKUP($H$4,Verzamelblad!$A$5:$EK$54,14,0)</f>
        <v>in overleg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210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236250</v>
      </c>
      <c r="E19" s="424" t="s">
        <v>230</v>
      </c>
      <c r="F19" s="425"/>
      <c r="G19" s="136">
        <f ca="1">IFERROR(D100/E9,"")</f>
        <v>1125</v>
      </c>
      <c r="H19" s="84" t="s">
        <v>231</v>
      </c>
      <c r="I19" s="137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IF(INDIRECT("'"&amp;$H$5&amp;"'!F540")="X","",IF(INDIRECT("'"&amp;$H$5&amp;"'!F540")="Vrije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IF(INDIRECT("'"&amp;$H$5&amp;"'!F541")="X","",IF(INDIRECT("'"&amp;$H$5&amp;"'!F541")="Vrije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655</v>
      </c>
      <c r="F36" s="338"/>
      <c r="G36" s="216" t="str">
        <f ca="1">IF(IF(E36="","",SUM(E36*F36))=0,"",IF(E36="","",SUM(E36*F36)))</f>
        <v/>
      </c>
      <c r="H36" s="69" t="str">
        <f>VLOOKUP($H$4,Verzamelblad!$A$5:$DE$54,17)</f>
        <v>op afroep</v>
      </c>
      <c r="I36" s="219" t="str">
        <f t="shared" ref="I36:I43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655</v>
      </c>
      <c r="F37" s="339"/>
      <c r="G37" s="217" t="str">
        <f ca="1">IF(IF(E37="","",SUM(E37*F37))=0,"",IF(E37="","",SUM(E37*F37)))</f>
        <v/>
      </c>
      <c r="H37" s="70">
        <f>VLOOKUP($H$4,Verzamelblad!$A$5:$DE$54,19)</f>
        <v>1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655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 t="str">
        <f>VLOOKUP($H$4,Verzamelblad!$A$5:$DE$54,23)</f>
        <v>op afroep</v>
      </c>
      <c r="I39" s="220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 t="str">
        <f>VLOOKUP($H$4,Verzamelblad!$A$5:$DE$54,25)</f>
        <v>op afroep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2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>
        <f>VLOOKUP($H$4,Verzamelblad!$A$5:$EK$54,9,0)</f>
        <v>125</v>
      </c>
      <c r="F81" s="96">
        <f>VLOOKUP($H$4,Verzamelblad!$A$5:$EK$54,10,0)</f>
        <v>2</v>
      </c>
      <c r="G81" s="95"/>
      <c r="H81" s="95"/>
      <c r="I81" s="227">
        <f>IFERROR(IF(SUM(E81*F81)=0,"",SUM(E81*F81)),"")</f>
        <v>250</v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166950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69300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236250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8" priority="4" operator="equal">
      <formula>"Geen 100%"</formula>
    </cfRule>
  </conditionalFormatting>
  <conditionalFormatting sqref="G12">
    <cfRule type="containsText" dxfId="137" priority="2" operator="containsText" text="te laag">
      <formula>NOT(ISERROR(SEARCH("te laag",G12)))</formula>
    </cfRule>
  </conditionalFormatting>
  <conditionalFormatting sqref="G13">
    <cfRule type="containsText" dxfId="1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5ECBBD1-53AD-4D05-B959-046B011EB68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7">
    <tabColor rgb="FF173583"/>
  </sheetPr>
  <dimension ref="A1:M553"/>
  <sheetViews>
    <sheetView zoomScaleNormal="100" workbookViewId="0">
      <selection activeCell="I498" sqref="I498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'7'!H4</f>
        <v>7</v>
      </c>
      <c r="B1" s="42" t="s">
        <v>7</v>
      </c>
      <c r="C1" s="43"/>
      <c r="D1" s="56" t="str">
        <f>IF(VLOOKUP(A1,Verzamelblad!A5:E54,3)=0,"",VLOOKUP(A1,Verzamelblad!A5:E54,3))</f>
        <v>Wijkcentrum de Componist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Paganinilaan 15 te Assen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550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C4" s="3" t="s">
        <v>661</v>
      </c>
      <c r="E4" s="3" t="s">
        <v>363</v>
      </c>
      <c r="G4">
        <v>655</v>
      </c>
      <c r="K4" s="7">
        <f>SUM(F4:J4)</f>
        <v>655</v>
      </c>
      <c r="L4" s="5">
        <f>IF(D4="X",0,IF(E4="",0,IF(E4="x",0,VLOOKUP(E4,$F$539:$G$553,2))))</f>
        <v>210</v>
      </c>
      <c r="M4">
        <f>SUM(K4*L4)</f>
        <v>137550</v>
      </c>
    </row>
    <row r="5" spans="1:13" x14ac:dyDescent="0.25">
      <c r="C5" s="3" t="s">
        <v>467</v>
      </c>
      <c r="E5" s="3" t="s">
        <v>367</v>
      </c>
      <c r="H5">
        <v>330</v>
      </c>
      <c r="K5" s="7">
        <f t="shared" ref="K5:K68" si="0">SUM(F5:J5)</f>
        <v>330</v>
      </c>
      <c r="L5" s="5">
        <f>IF(D5="X",0,IF(E5="",0,IF(E5="x",0,VLOOKUP(E5,$F$539:$G$553,2))))</f>
        <v>210</v>
      </c>
      <c r="M5">
        <f t="shared" ref="M5:M68" si="1">SUM(K5*L5)</f>
        <v>69300</v>
      </c>
    </row>
    <row r="6" spans="1:13" x14ac:dyDescent="0.25">
      <c r="C6" s="3" t="s">
        <v>470</v>
      </c>
      <c r="E6" s="3" t="s">
        <v>363</v>
      </c>
      <c r="J6">
        <v>140</v>
      </c>
      <c r="K6" s="7">
        <f t="shared" si="0"/>
        <v>140</v>
      </c>
      <c r="L6" s="5">
        <f t="shared" ref="L6:L69" si="2">IF(D6="X",0,IF(E6="",0,IF(E6="x",0,VLOOKUP(E6,$F$539:$G$553,2))))</f>
        <v>210</v>
      </c>
      <c r="M6">
        <f t="shared" si="1"/>
        <v>29400</v>
      </c>
    </row>
    <row r="7" spans="1:13" hidden="1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hidden="1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hidden="1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hidden="1" x14ac:dyDescent="0.25">
      <c r="C10" s="467"/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hidden="1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hidden="1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hidden="1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hidden="1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hidden="1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hidden="1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hidden="1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hidden="1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hidden="1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hidden="1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hidden="1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hidden="1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hidden="1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hidden="1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hidden="1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hidden="1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hidden="1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hidden="1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hidden="1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hidden="1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hidden="1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hidden="1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hidden="1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hidden="1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hidden="1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hidden="1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hidden="1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hidden="1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hidden="1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hidden="1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hidden="1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hidden="1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hidden="1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hidden="1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hidden="1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hidden="1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hidden="1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hidden="1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hidden="1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hidden="1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hidden="1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hidden="1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hidden="1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hidden="1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hidden="1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hidden="1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hidden="1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hidden="1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hidden="1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hidden="1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hidden="1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hidden="1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hidden="1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hidden="1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hidden="1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hidden="1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hidden="1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hidden="1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hidden="1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hidden="1" x14ac:dyDescent="0.25">
      <c r="K70" s="7">
        <f t="shared" si="3"/>
        <v>0</v>
      </c>
      <c r="L70" s="5">
        <f t="shared" ref="L70:L133" si="5">IF(D70="X",0,IF(E70="",0,IF(E70="x",0,VLOOKUP(E70,$F$539:$G$553,2))))</f>
        <v>0</v>
      </c>
      <c r="M70">
        <f t="shared" si="4"/>
        <v>0</v>
      </c>
    </row>
    <row r="71" spans="11:13" hidden="1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hidden="1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hidden="1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hidden="1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hidden="1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hidden="1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hidden="1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hidden="1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hidden="1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hidden="1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hidden="1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hidden="1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hidden="1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hidden="1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hidden="1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hidden="1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hidden="1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hidden="1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hidden="1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hidden="1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hidden="1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hidden="1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hidden="1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hidden="1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hidden="1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hidden="1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hidden="1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hidden="1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hidden="1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hidden="1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hidden="1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hidden="1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hidden="1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hidden="1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hidden="1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hidden="1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hidden="1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hidden="1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hidden="1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hidden="1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hidden="1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hidden="1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hidden="1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hidden="1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hidden="1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hidden="1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hidden="1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hidden="1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hidden="1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hidden="1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hidden="1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hidden="1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hidden="1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hidden="1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hidden="1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hidden="1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hidden="1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hidden="1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hidden="1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hidden="1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hidden="1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hidden="1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hidden="1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hidden="1" x14ac:dyDescent="0.25">
      <c r="K134" s="7">
        <f t="shared" si="6"/>
        <v>0</v>
      </c>
      <c r="L134" s="5">
        <f t="shared" ref="L134:L197" si="8">IF(D134="X",0,IF(E134="",0,IF(E134="x",0,VLOOKUP(E134,$F$539:$G$553,2))))</f>
        <v>0</v>
      </c>
      <c r="M134">
        <f t="shared" si="7"/>
        <v>0</v>
      </c>
    </row>
    <row r="135" spans="11:13" hidden="1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hidden="1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hidden="1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hidden="1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hidden="1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hidden="1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hidden="1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hidden="1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hidden="1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hidden="1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hidden="1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hidden="1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hidden="1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hidden="1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hidden="1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hidden="1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hidden="1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hidden="1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hidden="1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hidden="1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hidden="1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hidden="1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hidden="1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hidden="1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hidden="1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hidden="1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hidden="1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hidden="1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hidden="1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hidden="1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hidden="1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hidden="1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hidden="1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hidden="1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hidden="1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hidden="1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hidden="1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hidden="1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hidden="1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hidden="1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hidden="1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hidden="1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hidden="1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hidden="1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hidden="1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hidden="1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hidden="1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hidden="1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hidden="1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hidden="1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hidden="1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hidden="1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hidden="1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hidden="1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hidden="1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hidden="1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hidden="1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hidden="1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hidden="1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hidden="1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hidden="1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hidden="1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hidden="1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hidden="1" x14ac:dyDescent="0.25">
      <c r="K198" s="7">
        <f t="shared" si="9"/>
        <v>0</v>
      </c>
      <c r="L198" s="5">
        <f t="shared" ref="L198:L261" si="11">IF(D198="X",0,IF(E198="",0,IF(E198="x",0,VLOOKUP(E198,$F$539:$G$553,2))))</f>
        <v>0</v>
      </c>
      <c r="M198">
        <f t="shared" si="10"/>
        <v>0</v>
      </c>
    </row>
    <row r="199" spans="11:13" hidden="1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hidden="1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hidden="1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hidden="1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hidden="1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hidden="1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hidden="1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hidden="1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hidden="1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hidden="1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hidden="1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hidden="1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hidden="1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hidden="1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hidden="1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hidden="1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hidden="1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hidden="1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hidden="1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hidden="1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hidden="1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hidden="1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hidden="1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hidden="1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hidden="1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hidden="1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hidden="1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hidden="1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hidden="1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hidden="1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hidden="1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hidden="1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hidden="1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hidden="1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hidden="1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hidden="1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hidden="1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hidden="1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hidden="1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hidden="1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hidden="1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hidden="1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hidden="1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hidden="1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hidden="1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hidden="1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hidden="1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hidden="1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hidden="1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hidden="1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hidden="1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hidden="1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hidden="1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hidden="1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hidden="1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hidden="1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hidden="1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hidden="1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hidden="1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hidden="1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hidden="1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hidden="1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hidden="1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hidden="1" x14ac:dyDescent="0.25">
      <c r="K262" s="7">
        <f t="shared" si="12"/>
        <v>0</v>
      </c>
      <c r="L262" s="5">
        <f t="shared" ref="L262:L325" si="14">IF(D262="X",0,IF(E262="",0,IF(E262="x",0,VLOOKUP(E262,$F$539:$G$553,2))))</f>
        <v>0</v>
      </c>
      <c r="M262">
        <f t="shared" si="13"/>
        <v>0</v>
      </c>
    </row>
    <row r="263" spans="11:13" hidden="1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hidden="1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hidden="1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hidden="1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hidden="1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hidden="1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hidden="1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hidden="1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hidden="1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hidden="1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hidden="1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hidden="1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hidden="1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hidden="1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hidden="1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hidden="1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hidden="1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hidden="1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hidden="1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hidden="1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hidden="1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hidden="1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hidden="1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hidden="1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hidden="1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hidden="1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hidden="1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hidden="1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hidden="1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hidden="1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hidden="1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hidden="1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hidden="1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hidden="1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hidden="1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hidden="1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hidden="1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hidden="1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hidden="1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hidden="1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hidden="1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hidden="1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hidden="1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hidden="1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hidden="1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hidden="1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hidden="1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hidden="1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hidden="1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hidden="1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hidden="1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hidden="1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hidden="1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hidden="1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hidden="1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hidden="1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hidden="1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hidden="1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hidden="1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hidden="1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hidden="1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hidden="1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hidden="1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hidden="1" x14ac:dyDescent="0.25">
      <c r="K326" s="7">
        <f t="shared" si="15"/>
        <v>0</v>
      </c>
      <c r="L326" s="5">
        <f t="shared" ref="L326:L389" si="17">IF(D326="X",0,IF(E326="",0,IF(E326="x",0,VLOOKUP(E326,$F$539:$G$553,2))))</f>
        <v>0</v>
      </c>
      <c r="M326">
        <f t="shared" si="16"/>
        <v>0</v>
      </c>
    </row>
    <row r="327" spans="11:13" hidden="1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hidden="1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hidden="1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hidden="1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hidden="1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hidden="1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hidden="1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hidden="1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hidden="1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hidden="1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hidden="1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hidden="1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hidden="1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hidden="1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hidden="1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hidden="1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hidden="1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hidden="1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hidden="1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hidden="1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hidden="1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hidden="1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hidden="1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hidden="1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hidden="1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hidden="1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hidden="1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hidden="1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hidden="1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hidden="1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hidden="1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hidden="1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hidden="1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hidden="1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hidden="1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hidden="1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hidden="1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hidden="1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hidden="1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hidden="1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hidden="1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hidden="1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hidden="1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hidden="1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hidden="1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hidden="1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hidden="1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hidden="1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hidden="1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hidden="1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hidden="1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hidden="1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hidden="1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hidden="1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hidden="1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hidden="1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hidden="1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hidden="1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hidden="1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hidden="1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hidden="1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hidden="1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hidden="1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hidden="1" x14ac:dyDescent="0.25">
      <c r="K390" s="7">
        <f t="shared" si="18"/>
        <v>0</v>
      </c>
      <c r="L390" s="5">
        <f t="shared" ref="L390:L453" si="20">IF(D390="X",0,IF(E390="",0,IF(E390="x",0,VLOOKUP(E390,$F$539:$G$553,2))))</f>
        <v>0</v>
      </c>
      <c r="M390">
        <f t="shared" si="19"/>
        <v>0</v>
      </c>
    </row>
    <row r="391" spans="11:13" hidden="1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hidden="1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hidden="1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hidden="1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hidden="1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hidden="1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hidden="1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hidden="1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hidden="1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hidden="1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hidden="1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hidden="1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hidden="1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hidden="1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hidden="1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hidden="1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hidden="1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hidden="1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hidden="1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hidden="1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hidden="1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hidden="1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hidden="1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hidden="1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hidden="1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hidden="1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hidden="1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hidden="1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hidden="1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hidden="1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hidden="1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hidden="1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hidden="1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hidden="1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hidden="1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hidden="1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hidden="1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hidden="1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hidden="1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hidden="1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hidden="1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hidden="1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hidden="1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hidden="1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hidden="1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hidden="1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hidden="1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hidden="1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hidden="1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hidden="1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hidden="1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hidden="1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hidden="1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hidden="1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hidden="1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hidden="1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hidden="1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hidden="1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hidden="1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hidden="1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hidden="1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hidden="1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hidden="1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hidden="1" x14ac:dyDescent="0.25">
      <c r="K454" s="7">
        <f t="shared" si="21"/>
        <v>0</v>
      </c>
      <c r="L454" s="5">
        <f t="shared" ref="L454:L498" si="23">IF(D454="X",0,IF(E454="",0,IF(E454="x",0,VLOOKUP(E454,$F$539:$G$553,2))))</f>
        <v>0</v>
      </c>
      <c r="M454">
        <f t="shared" si="22"/>
        <v>0</v>
      </c>
    </row>
    <row r="455" spans="11:13" hidden="1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hidden="1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hidden="1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hidden="1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hidden="1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hidden="1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hidden="1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hidden="1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hidden="1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hidden="1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hidden="1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hidden="1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hidden="1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hidden="1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hidden="1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hidden="1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hidden="1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hidden="1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hidden="1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hidden="1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hidden="1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hidden="1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hidden="1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hidden="1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hidden="1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hidden="1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3:13" hidden="1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3:13" hidden="1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3:13" hidden="1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3:13" hidden="1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3:13" hidden="1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3:13" hidden="1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3:13" hidden="1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3:13" hidden="1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3:13" hidden="1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3:13" hidden="1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3:13" hidden="1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3:13" hidden="1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3:13" hidden="1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3:13" hidden="1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3:13" hidden="1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3:13" x14ac:dyDescent="0.25">
      <c r="C496" s="3" t="s">
        <v>662</v>
      </c>
      <c r="G496">
        <f>SUM(G4:G6)</f>
        <v>655</v>
      </c>
      <c r="H496" s="351">
        <f t="shared" ref="H496:J496" si="26">SUM(H4:H6)</f>
        <v>330</v>
      </c>
      <c r="I496" s="351">
        <f t="shared" si="26"/>
        <v>0</v>
      </c>
      <c r="J496" s="351">
        <f t="shared" si="26"/>
        <v>140</v>
      </c>
      <c r="K496" s="7">
        <f t="shared" si="21"/>
        <v>1125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7">SUMPRODUCT(--($E$4:$E$498=C500),--($D$4:$D$498=""),$F$4:$F$498)</f>
        <v>0</v>
      </c>
      <c r="G500" s="146">
        <f t="shared" ref="G500:G514" si="28">SUMPRODUCT(--($E$4:$E$498=C500),--($D$4:$D$498=""),$G$4:$G$498)</f>
        <v>0</v>
      </c>
      <c r="H500" s="146">
        <f t="shared" ref="H500:H514" si="29">SUMPRODUCT(--($E$4:$E$498=C500),--($D$4:$D$498=""),$H$4:$H$498)</f>
        <v>0</v>
      </c>
      <c r="I500" s="146">
        <f t="shared" ref="I500:I514" si="30">SUMPRODUCT(--($E$4:$E$498=C500),--($D$4:$D$498=""),$I$4:$I$498)</f>
        <v>0</v>
      </c>
      <c r="J500" s="146">
        <f t="shared" ref="J500:J514" si="31">SUMPRODUCT(--($E$4:$E$498=C500),--($D$4:$D$498=""),$J$4:$J$498)</f>
        <v>0</v>
      </c>
      <c r="K500" s="146">
        <f t="shared" ref="K500:K514" si="32">SUM(F500:J500)</f>
        <v>0</v>
      </c>
      <c r="L500" s="146"/>
      <c r="M500" s="146">
        <f t="shared" ref="M500:M507" si="33">SUMPRODUCT(--($E$4:$E$498=C500),--($D$4:$D$498=""),$M$4:$M$498)</f>
        <v>0</v>
      </c>
    </row>
    <row r="501" spans="3:13" x14ac:dyDescent="0.25">
      <c r="C501" s="146" t="str">
        <f t="shared" ref="C501:C514" si="34">IF(F540="","Vrije categorie",F540)</f>
        <v>B</v>
      </c>
      <c r="D501" s="146"/>
      <c r="E501" s="146"/>
      <c r="F501" s="146">
        <f t="shared" si="27"/>
        <v>0</v>
      </c>
      <c r="G501" s="146">
        <f t="shared" si="28"/>
        <v>0</v>
      </c>
      <c r="H501" s="146">
        <f t="shared" si="29"/>
        <v>0</v>
      </c>
      <c r="I501" s="146">
        <f t="shared" si="30"/>
        <v>0</v>
      </c>
      <c r="J501" s="146">
        <f t="shared" si="31"/>
        <v>0</v>
      </c>
      <c r="K501" s="146">
        <f t="shared" si="32"/>
        <v>0</v>
      </c>
      <c r="L501" s="146"/>
      <c r="M501" s="146">
        <f t="shared" si="33"/>
        <v>0</v>
      </c>
    </row>
    <row r="502" spans="3:13" x14ac:dyDescent="0.25">
      <c r="C502" s="146" t="str">
        <f t="shared" si="34"/>
        <v>C</v>
      </c>
      <c r="D502" s="146"/>
      <c r="E502" s="146"/>
      <c r="F502" s="146">
        <f t="shared" si="27"/>
        <v>0</v>
      </c>
      <c r="G502" s="146">
        <f t="shared" si="28"/>
        <v>0</v>
      </c>
      <c r="H502" s="146">
        <f t="shared" si="29"/>
        <v>0</v>
      </c>
      <c r="I502" s="146">
        <f t="shared" si="30"/>
        <v>0</v>
      </c>
      <c r="J502" s="146">
        <f t="shared" si="31"/>
        <v>0</v>
      </c>
      <c r="K502" s="146">
        <f t="shared" si="32"/>
        <v>0</v>
      </c>
      <c r="L502" s="146"/>
      <c r="M502" s="146">
        <f t="shared" si="33"/>
        <v>0</v>
      </c>
    </row>
    <row r="503" spans="3:13" x14ac:dyDescent="0.25">
      <c r="C503" s="146" t="str">
        <f t="shared" si="34"/>
        <v>D</v>
      </c>
      <c r="D503" s="146"/>
      <c r="E503" s="146"/>
      <c r="F503" s="146">
        <f t="shared" si="27"/>
        <v>0</v>
      </c>
      <c r="G503" s="146">
        <f t="shared" si="28"/>
        <v>0</v>
      </c>
      <c r="H503" s="146">
        <f t="shared" si="29"/>
        <v>0</v>
      </c>
      <c r="I503" s="146">
        <f t="shared" si="30"/>
        <v>0</v>
      </c>
      <c r="J503" s="146">
        <f t="shared" si="31"/>
        <v>0</v>
      </c>
      <c r="K503" s="146">
        <f t="shared" si="32"/>
        <v>0</v>
      </c>
      <c r="L503" s="146"/>
      <c r="M503" s="146">
        <f t="shared" si="33"/>
        <v>0</v>
      </c>
    </row>
    <row r="504" spans="3:13" x14ac:dyDescent="0.25">
      <c r="C504" s="146" t="str">
        <f t="shared" si="34"/>
        <v>E</v>
      </c>
      <c r="D504" s="146"/>
      <c r="E504" s="146"/>
      <c r="F504" s="146">
        <f t="shared" si="27"/>
        <v>0</v>
      </c>
      <c r="G504" s="146">
        <f t="shared" si="28"/>
        <v>655</v>
      </c>
      <c r="H504" s="146">
        <f t="shared" si="29"/>
        <v>0</v>
      </c>
      <c r="I504" s="146">
        <f t="shared" si="30"/>
        <v>0</v>
      </c>
      <c r="J504" s="146">
        <f t="shared" si="31"/>
        <v>140</v>
      </c>
      <c r="K504" s="146">
        <f t="shared" si="32"/>
        <v>795</v>
      </c>
      <c r="L504" s="146"/>
      <c r="M504" s="146">
        <f t="shared" si="33"/>
        <v>166950</v>
      </c>
    </row>
    <row r="505" spans="3:13" x14ac:dyDescent="0.25">
      <c r="C505" s="146" t="str">
        <f t="shared" si="34"/>
        <v>F</v>
      </c>
      <c r="D505" s="146"/>
      <c r="E505" s="146"/>
      <c r="F505" s="146">
        <f t="shared" si="27"/>
        <v>0</v>
      </c>
      <c r="G505" s="146">
        <f t="shared" si="28"/>
        <v>0</v>
      </c>
      <c r="H505" s="146">
        <f t="shared" si="29"/>
        <v>0</v>
      </c>
      <c r="I505" s="146">
        <f t="shared" si="30"/>
        <v>0</v>
      </c>
      <c r="J505" s="146">
        <f t="shared" si="31"/>
        <v>0</v>
      </c>
      <c r="K505" s="146">
        <f t="shared" si="32"/>
        <v>0</v>
      </c>
      <c r="L505" s="146"/>
      <c r="M505" s="146">
        <f t="shared" si="33"/>
        <v>0</v>
      </c>
    </row>
    <row r="506" spans="3:13" x14ac:dyDescent="0.25">
      <c r="C506" s="146" t="str">
        <f t="shared" si="34"/>
        <v>G</v>
      </c>
      <c r="D506" s="146"/>
      <c r="E506" s="146"/>
      <c r="F506" s="146">
        <f t="shared" si="27"/>
        <v>0</v>
      </c>
      <c r="G506" s="146">
        <f t="shared" si="28"/>
        <v>0</v>
      </c>
      <c r="H506" s="146">
        <f t="shared" si="29"/>
        <v>0</v>
      </c>
      <c r="I506" s="146">
        <f t="shared" si="30"/>
        <v>0</v>
      </c>
      <c r="J506" s="146">
        <f t="shared" si="31"/>
        <v>0</v>
      </c>
      <c r="K506" s="146">
        <f t="shared" si="32"/>
        <v>0</v>
      </c>
      <c r="L506" s="146"/>
      <c r="M506" s="146">
        <f t="shared" si="33"/>
        <v>0</v>
      </c>
    </row>
    <row r="507" spans="3:13" x14ac:dyDescent="0.25">
      <c r="C507" s="146" t="str">
        <f t="shared" si="34"/>
        <v>H</v>
      </c>
      <c r="D507" s="146"/>
      <c r="E507" s="146"/>
      <c r="F507" s="146">
        <f t="shared" si="27"/>
        <v>0</v>
      </c>
      <c r="G507" s="146">
        <f t="shared" si="28"/>
        <v>0</v>
      </c>
      <c r="H507" s="146">
        <f t="shared" si="29"/>
        <v>0</v>
      </c>
      <c r="I507" s="146">
        <f t="shared" si="30"/>
        <v>0</v>
      </c>
      <c r="J507" s="146">
        <f t="shared" si="31"/>
        <v>0</v>
      </c>
      <c r="K507" s="146">
        <f t="shared" si="32"/>
        <v>0</v>
      </c>
      <c r="L507" s="146"/>
      <c r="M507" s="146">
        <f t="shared" si="33"/>
        <v>0</v>
      </c>
    </row>
    <row r="508" spans="3:13" x14ac:dyDescent="0.25">
      <c r="C508" s="146" t="str">
        <f t="shared" si="34"/>
        <v>I</v>
      </c>
      <c r="D508" s="146"/>
      <c r="E508" s="146"/>
      <c r="F508" s="146">
        <f t="shared" si="27"/>
        <v>0</v>
      </c>
      <c r="G508" s="146">
        <f t="shared" si="28"/>
        <v>0</v>
      </c>
      <c r="H508" s="146">
        <f t="shared" si="29"/>
        <v>330</v>
      </c>
      <c r="I508" s="146">
        <f t="shared" si="30"/>
        <v>0</v>
      </c>
      <c r="J508" s="146">
        <f t="shared" si="31"/>
        <v>0</v>
      </c>
      <c r="K508" s="146">
        <f t="shared" si="32"/>
        <v>330</v>
      </c>
      <c r="L508" s="146"/>
      <c r="M508" s="146">
        <f t="shared" ref="M508:M513" si="35">SUMPRODUCT(--($E$4:$E$498=C508),--($D$4:$D$498=""),$M$4:$M$498)</f>
        <v>69300</v>
      </c>
    </row>
    <row r="509" spans="3:13" x14ac:dyDescent="0.25">
      <c r="C509" s="146" t="str">
        <f t="shared" si="34"/>
        <v>J</v>
      </c>
      <c r="D509" s="146"/>
      <c r="E509" s="146"/>
      <c r="F509" s="146">
        <f t="shared" si="27"/>
        <v>0</v>
      </c>
      <c r="G509" s="146">
        <f t="shared" si="28"/>
        <v>0</v>
      </c>
      <c r="H509" s="146">
        <f t="shared" si="29"/>
        <v>0</v>
      </c>
      <c r="I509" s="146">
        <f t="shared" si="30"/>
        <v>0</v>
      </c>
      <c r="J509" s="146">
        <f t="shared" si="31"/>
        <v>0</v>
      </c>
      <c r="K509" s="146">
        <f t="shared" si="32"/>
        <v>0</v>
      </c>
      <c r="L509" s="146"/>
      <c r="M509" s="146">
        <f t="shared" si="35"/>
        <v>0</v>
      </c>
    </row>
    <row r="510" spans="3:13" x14ac:dyDescent="0.25">
      <c r="C510" s="146" t="str">
        <f t="shared" si="34"/>
        <v>K</v>
      </c>
      <c r="D510" s="146"/>
      <c r="E510" s="146"/>
      <c r="F510" s="146">
        <f t="shared" si="27"/>
        <v>0</v>
      </c>
      <c r="G510" s="146">
        <f t="shared" si="28"/>
        <v>0</v>
      </c>
      <c r="H510" s="146">
        <f t="shared" si="29"/>
        <v>0</v>
      </c>
      <c r="I510" s="146">
        <f t="shared" si="30"/>
        <v>0</v>
      </c>
      <c r="J510" s="146">
        <f t="shared" si="31"/>
        <v>0</v>
      </c>
      <c r="K510" s="146">
        <f t="shared" si="32"/>
        <v>0</v>
      </c>
      <c r="L510" s="146"/>
      <c r="M510" s="146">
        <f t="shared" si="35"/>
        <v>0</v>
      </c>
    </row>
    <row r="511" spans="3:13" x14ac:dyDescent="0.25">
      <c r="C511" s="146" t="str">
        <f t="shared" si="34"/>
        <v>X</v>
      </c>
      <c r="D511" s="146"/>
      <c r="E511" s="146"/>
      <c r="F511" s="146">
        <f t="shared" si="27"/>
        <v>0</v>
      </c>
      <c r="G511" s="146">
        <f t="shared" si="28"/>
        <v>0</v>
      </c>
      <c r="H511" s="146">
        <f t="shared" si="29"/>
        <v>0</v>
      </c>
      <c r="I511" s="146">
        <f t="shared" si="30"/>
        <v>0</v>
      </c>
      <c r="J511" s="146">
        <f t="shared" si="31"/>
        <v>0</v>
      </c>
      <c r="K511" s="146">
        <f t="shared" si="32"/>
        <v>0</v>
      </c>
      <c r="L511" s="146"/>
      <c r="M511" s="146">
        <f t="shared" si="35"/>
        <v>0</v>
      </c>
    </row>
    <row r="512" spans="3:13" x14ac:dyDescent="0.25">
      <c r="C512" s="146" t="str">
        <f t="shared" si="34"/>
        <v>Vrije categorie</v>
      </c>
      <c r="D512" s="146"/>
      <c r="E512" s="146"/>
      <c r="F512" s="146">
        <f t="shared" si="27"/>
        <v>0</v>
      </c>
      <c r="G512" s="146">
        <f t="shared" si="28"/>
        <v>0</v>
      </c>
      <c r="H512" s="146">
        <f t="shared" si="29"/>
        <v>0</v>
      </c>
      <c r="I512" s="146">
        <f t="shared" si="30"/>
        <v>0</v>
      </c>
      <c r="J512" s="146">
        <f t="shared" si="31"/>
        <v>0</v>
      </c>
      <c r="K512" s="146">
        <f t="shared" si="32"/>
        <v>0</v>
      </c>
      <c r="L512" s="146"/>
      <c r="M512" s="146">
        <f t="shared" si="35"/>
        <v>0</v>
      </c>
    </row>
    <row r="513" spans="3:13" x14ac:dyDescent="0.25">
      <c r="C513" s="146" t="str">
        <f t="shared" si="34"/>
        <v>Vrije categorie</v>
      </c>
      <c r="D513" s="146"/>
      <c r="E513" s="146"/>
      <c r="F513" s="146">
        <f t="shared" si="27"/>
        <v>0</v>
      </c>
      <c r="G513" s="146">
        <f t="shared" si="28"/>
        <v>0</v>
      </c>
      <c r="H513" s="146">
        <f t="shared" si="29"/>
        <v>0</v>
      </c>
      <c r="I513" s="146">
        <f t="shared" si="30"/>
        <v>0</v>
      </c>
      <c r="J513" s="146">
        <f t="shared" si="31"/>
        <v>0</v>
      </c>
      <c r="K513" s="146">
        <f t="shared" si="32"/>
        <v>0</v>
      </c>
      <c r="L513" s="146"/>
      <c r="M513" s="146">
        <f t="shared" si="35"/>
        <v>0</v>
      </c>
    </row>
    <row r="514" spans="3:13" x14ac:dyDescent="0.25">
      <c r="C514" s="146" t="str">
        <f t="shared" si="34"/>
        <v>Vrije categorie</v>
      </c>
      <c r="D514" s="146"/>
      <c r="E514" s="146"/>
      <c r="F514" s="146">
        <f t="shared" si="27"/>
        <v>0</v>
      </c>
      <c r="G514" s="146">
        <f t="shared" si="28"/>
        <v>0</v>
      </c>
      <c r="H514" s="146">
        <f t="shared" si="29"/>
        <v>0</v>
      </c>
      <c r="I514" s="146">
        <f t="shared" si="30"/>
        <v>0</v>
      </c>
      <c r="J514" s="146">
        <f t="shared" si="31"/>
        <v>0</v>
      </c>
      <c r="K514" s="146">
        <f t="shared" si="32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6">SUM(G500:G514)</f>
        <v>655</v>
      </c>
      <c r="H515" s="147">
        <f t="shared" si="36"/>
        <v>330</v>
      </c>
      <c r="I515" s="147">
        <f t="shared" si="36"/>
        <v>0</v>
      </c>
      <c r="J515" s="147">
        <f t="shared" si="36"/>
        <v>140</v>
      </c>
      <c r="K515" s="147">
        <f t="shared" si="36"/>
        <v>1125</v>
      </c>
      <c r="L515" s="147"/>
      <c r="M515" s="147">
        <f>SUM(M499:M514)</f>
        <v>236250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hidden="1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hidden="1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7">C500</f>
        <v>A</v>
      </c>
      <c r="D520" s="9"/>
      <c r="E520" s="9"/>
      <c r="F520" s="9">
        <f t="shared" ref="F520:F534" si="38">SUMPRODUCT(--($E$4:$E$498=C520),--($D$4:$D$498="X"),$F$4:$F$498)</f>
        <v>0</v>
      </c>
      <c r="G520" s="9">
        <f t="shared" ref="G520:G534" si="39">SUMPRODUCT(--($E$4:$E$498=C520),--($D$4:$D$498="X"),$G$4:$G$498)</f>
        <v>0</v>
      </c>
      <c r="H520" s="9">
        <f t="shared" ref="H520:H534" si="40">SUMPRODUCT(--($E$4:$E$498=C520),--($D$4:$D$498="X"),$H$4:$H$498)</f>
        <v>0</v>
      </c>
      <c r="I520" s="9">
        <f t="shared" ref="I520:I534" si="41">SUMPRODUCT(--($E$4:$E$498=C520),--($D$4:$D$498="X"),$I$4:$I$498)</f>
        <v>0</v>
      </c>
      <c r="J520" s="9">
        <f t="shared" ref="J520:J534" si="42">SUMPRODUCT(--($E$4:$E$498=C520),--($D$4:$D$498="X"),$J$4:$J$498)</f>
        <v>0</v>
      </c>
      <c r="K520" s="9">
        <f t="shared" ref="K520:K534" si="43">SUM(F520:J520)</f>
        <v>0</v>
      </c>
    </row>
    <row r="521" spans="3:13" hidden="1" x14ac:dyDescent="0.25">
      <c r="C521" s="9" t="str">
        <f t="shared" si="37"/>
        <v>B</v>
      </c>
      <c r="D521" s="9"/>
      <c r="E521" s="9"/>
      <c r="F521" s="9">
        <f t="shared" si="38"/>
        <v>0</v>
      </c>
      <c r="G521" s="9">
        <f t="shared" si="39"/>
        <v>0</v>
      </c>
      <c r="H521" s="9">
        <f t="shared" si="40"/>
        <v>0</v>
      </c>
      <c r="I521" s="9">
        <f t="shared" si="41"/>
        <v>0</v>
      </c>
      <c r="J521" s="9">
        <f t="shared" si="42"/>
        <v>0</v>
      </c>
      <c r="K521" s="9">
        <f t="shared" si="43"/>
        <v>0</v>
      </c>
    </row>
    <row r="522" spans="3:13" hidden="1" x14ac:dyDescent="0.25">
      <c r="C522" s="9" t="str">
        <f t="shared" si="37"/>
        <v>C</v>
      </c>
      <c r="D522" s="9"/>
      <c r="E522" s="9"/>
      <c r="F522" s="9">
        <f t="shared" si="38"/>
        <v>0</v>
      </c>
      <c r="G522" s="9">
        <f t="shared" si="39"/>
        <v>0</v>
      </c>
      <c r="H522" s="9">
        <f t="shared" si="40"/>
        <v>0</v>
      </c>
      <c r="I522" s="9">
        <f t="shared" si="41"/>
        <v>0</v>
      </c>
      <c r="J522" s="9">
        <f t="shared" si="42"/>
        <v>0</v>
      </c>
      <c r="K522" s="9">
        <f t="shared" si="43"/>
        <v>0</v>
      </c>
    </row>
    <row r="523" spans="3:13" hidden="1" x14ac:dyDescent="0.25">
      <c r="C523" s="9" t="str">
        <f t="shared" si="37"/>
        <v>D</v>
      </c>
      <c r="D523" s="9"/>
      <c r="E523" s="9"/>
      <c r="F523" s="9">
        <f t="shared" si="38"/>
        <v>0</v>
      </c>
      <c r="G523" s="9">
        <f t="shared" si="39"/>
        <v>0</v>
      </c>
      <c r="H523" s="9">
        <f t="shared" si="40"/>
        <v>0</v>
      </c>
      <c r="I523" s="9">
        <f t="shared" si="41"/>
        <v>0</v>
      </c>
      <c r="J523" s="9">
        <f t="shared" si="42"/>
        <v>0</v>
      </c>
      <c r="K523" s="9">
        <f t="shared" si="43"/>
        <v>0</v>
      </c>
    </row>
    <row r="524" spans="3:13" hidden="1" x14ac:dyDescent="0.25">
      <c r="C524" s="9" t="str">
        <f t="shared" si="37"/>
        <v>E</v>
      </c>
      <c r="D524" s="9"/>
      <c r="E524" s="9"/>
      <c r="F524" s="9">
        <f t="shared" si="38"/>
        <v>0</v>
      </c>
      <c r="G524" s="9">
        <f t="shared" si="39"/>
        <v>0</v>
      </c>
      <c r="H524" s="9">
        <f t="shared" si="40"/>
        <v>0</v>
      </c>
      <c r="I524" s="9">
        <f t="shared" si="41"/>
        <v>0</v>
      </c>
      <c r="J524" s="9">
        <f t="shared" si="42"/>
        <v>0</v>
      </c>
      <c r="K524" s="9">
        <f t="shared" si="43"/>
        <v>0</v>
      </c>
    </row>
    <row r="525" spans="3:13" hidden="1" x14ac:dyDescent="0.25">
      <c r="C525" s="9" t="str">
        <f t="shared" si="37"/>
        <v>F</v>
      </c>
      <c r="D525" s="9"/>
      <c r="E525" s="9"/>
      <c r="F525" s="9">
        <f t="shared" si="38"/>
        <v>0</v>
      </c>
      <c r="G525" s="9">
        <f t="shared" si="39"/>
        <v>0</v>
      </c>
      <c r="H525" s="9">
        <f t="shared" si="40"/>
        <v>0</v>
      </c>
      <c r="I525" s="9">
        <f t="shared" si="41"/>
        <v>0</v>
      </c>
      <c r="J525" s="9">
        <f t="shared" si="42"/>
        <v>0</v>
      </c>
      <c r="K525" s="9">
        <f t="shared" si="43"/>
        <v>0</v>
      </c>
    </row>
    <row r="526" spans="3:13" hidden="1" x14ac:dyDescent="0.25">
      <c r="C526" s="9" t="str">
        <f t="shared" si="37"/>
        <v>G</v>
      </c>
      <c r="D526" s="9"/>
      <c r="E526" s="9"/>
      <c r="F526" s="9">
        <f t="shared" si="38"/>
        <v>0</v>
      </c>
      <c r="G526" s="9">
        <f t="shared" si="39"/>
        <v>0</v>
      </c>
      <c r="H526" s="9">
        <f t="shared" si="40"/>
        <v>0</v>
      </c>
      <c r="I526" s="9">
        <f t="shared" si="41"/>
        <v>0</v>
      </c>
      <c r="J526" s="9">
        <f t="shared" si="42"/>
        <v>0</v>
      </c>
      <c r="K526" s="9">
        <f t="shared" si="43"/>
        <v>0</v>
      </c>
    </row>
    <row r="527" spans="3:13" hidden="1" x14ac:dyDescent="0.25">
      <c r="C527" s="9" t="str">
        <f t="shared" si="37"/>
        <v>H</v>
      </c>
      <c r="D527" s="9"/>
      <c r="E527" s="9"/>
      <c r="F527" s="9">
        <f t="shared" si="38"/>
        <v>0</v>
      </c>
      <c r="G527" s="9">
        <f t="shared" si="39"/>
        <v>0</v>
      </c>
      <c r="H527" s="9">
        <f t="shared" si="40"/>
        <v>0</v>
      </c>
      <c r="I527" s="9">
        <f t="shared" si="41"/>
        <v>0</v>
      </c>
      <c r="J527" s="9">
        <f t="shared" si="42"/>
        <v>0</v>
      </c>
      <c r="K527" s="9">
        <f t="shared" si="43"/>
        <v>0</v>
      </c>
    </row>
    <row r="528" spans="3:13" hidden="1" x14ac:dyDescent="0.25">
      <c r="C528" s="9" t="str">
        <f t="shared" si="37"/>
        <v>I</v>
      </c>
      <c r="D528" s="9"/>
      <c r="E528" s="9"/>
      <c r="F528" s="9">
        <f t="shared" si="38"/>
        <v>0</v>
      </c>
      <c r="G528" s="9">
        <f t="shared" si="39"/>
        <v>0</v>
      </c>
      <c r="H528" s="9">
        <f t="shared" si="40"/>
        <v>0</v>
      </c>
      <c r="I528" s="9">
        <f t="shared" si="41"/>
        <v>0</v>
      </c>
      <c r="J528" s="9">
        <f t="shared" si="42"/>
        <v>0</v>
      </c>
      <c r="K528" s="9">
        <f t="shared" si="43"/>
        <v>0</v>
      </c>
    </row>
    <row r="529" spans="3:12" hidden="1" x14ac:dyDescent="0.25">
      <c r="C529" s="9" t="str">
        <f t="shared" si="37"/>
        <v>J</v>
      </c>
      <c r="D529" s="9"/>
      <c r="E529" s="9"/>
      <c r="F529" s="9">
        <f t="shared" si="38"/>
        <v>0</v>
      </c>
      <c r="G529" s="9">
        <f t="shared" si="39"/>
        <v>0</v>
      </c>
      <c r="H529" s="9">
        <f t="shared" si="40"/>
        <v>0</v>
      </c>
      <c r="I529" s="9">
        <f t="shared" si="41"/>
        <v>0</v>
      </c>
      <c r="J529" s="9">
        <f t="shared" si="42"/>
        <v>0</v>
      </c>
      <c r="K529" s="9">
        <f t="shared" si="43"/>
        <v>0</v>
      </c>
    </row>
    <row r="530" spans="3:12" hidden="1" x14ac:dyDescent="0.25">
      <c r="C530" s="9" t="str">
        <f t="shared" si="37"/>
        <v>K</v>
      </c>
      <c r="D530" s="9"/>
      <c r="E530" s="9"/>
      <c r="F530" s="9">
        <f t="shared" si="38"/>
        <v>0</v>
      </c>
      <c r="G530" s="9">
        <f t="shared" si="39"/>
        <v>0</v>
      </c>
      <c r="H530" s="9">
        <f t="shared" si="40"/>
        <v>0</v>
      </c>
      <c r="I530" s="9">
        <f t="shared" si="41"/>
        <v>0</v>
      </c>
      <c r="J530" s="9">
        <f t="shared" si="42"/>
        <v>0</v>
      </c>
      <c r="K530" s="9">
        <f t="shared" si="43"/>
        <v>0</v>
      </c>
    </row>
    <row r="531" spans="3:12" hidden="1" x14ac:dyDescent="0.25">
      <c r="C531" s="9" t="str">
        <f t="shared" si="37"/>
        <v>X</v>
      </c>
      <c r="D531" s="9"/>
      <c r="E531" s="9"/>
      <c r="F531" s="9">
        <f t="shared" si="38"/>
        <v>0</v>
      </c>
      <c r="G531" s="9">
        <f t="shared" si="39"/>
        <v>0</v>
      </c>
      <c r="H531" s="9">
        <f t="shared" si="40"/>
        <v>0</v>
      </c>
      <c r="I531" s="9">
        <f t="shared" si="41"/>
        <v>0</v>
      </c>
      <c r="J531" s="9">
        <f t="shared" si="42"/>
        <v>0</v>
      </c>
      <c r="K531" s="9">
        <f t="shared" si="43"/>
        <v>0</v>
      </c>
    </row>
    <row r="532" spans="3:12" hidden="1" x14ac:dyDescent="0.25">
      <c r="C532" s="9" t="str">
        <f t="shared" si="37"/>
        <v>Vrije categorie</v>
      </c>
      <c r="D532" s="9"/>
      <c r="E532" s="9"/>
      <c r="F532" s="9">
        <f t="shared" si="38"/>
        <v>0</v>
      </c>
      <c r="G532" s="9">
        <f t="shared" si="39"/>
        <v>0</v>
      </c>
      <c r="H532" s="9">
        <f t="shared" si="40"/>
        <v>0</v>
      </c>
      <c r="I532" s="9">
        <f t="shared" si="41"/>
        <v>0</v>
      </c>
      <c r="J532" s="9">
        <f t="shared" si="42"/>
        <v>0</v>
      </c>
      <c r="K532" s="9">
        <f t="shared" si="43"/>
        <v>0</v>
      </c>
    </row>
    <row r="533" spans="3:12" hidden="1" x14ac:dyDescent="0.25">
      <c r="C533" s="9" t="str">
        <f t="shared" si="37"/>
        <v>Vrije categorie</v>
      </c>
      <c r="D533" s="9"/>
      <c r="E533" s="9"/>
      <c r="F533" s="9">
        <f t="shared" si="38"/>
        <v>0</v>
      </c>
      <c r="G533" s="9">
        <f t="shared" si="39"/>
        <v>0</v>
      </c>
      <c r="H533" s="9">
        <f t="shared" si="40"/>
        <v>0</v>
      </c>
      <c r="I533" s="9">
        <f t="shared" si="41"/>
        <v>0</v>
      </c>
      <c r="J533" s="9">
        <f t="shared" si="42"/>
        <v>0</v>
      </c>
      <c r="K533" s="9">
        <f t="shared" si="43"/>
        <v>0</v>
      </c>
    </row>
    <row r="534" spans="3:12" hidden="1" x14ac:dyDescent="0.25">
      <c r="C534" s="9" t="str">
        <f t="shared" si="37"/>
        <v>Vrije categorie</v>
      </c>
      <c r="D534" s="9"/>
      <c r="E534" s="9"/>
      <c r="F534" s="9">
        <f t="shared" si="38"/>
        <v>0</v>
      </c>
      <c r="G534" s="9">
        <f t="shared" si="39"/>
        <v>0</v>
      </c>
      <c r="H534" s="9">
        <f t="shared" si="40"/>
        <v>0</v>
      </c>
      <c r="I534" s="9">
        <f t="shared" si="41"/>
        <v>0</v>
      </c>
      <c r="J534" s="9">
        <f t="shared" si="42"/>
        <v>0</v>
      </c>
      <c r="K534" s="9">
        <f t="shared" si="43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4">SUM(F520:F534)</f>
        <v>0</v>
      </c>
      <c r="G535" s="10">
        <f t="shared" si="44"/>
        <v>0</v>
      </c>
      <c r="H535" s="10">
        <f t="shared" si="44"/>
        <v>0</v>
      </c>
      <c r="I535" s="10">
        <f t="shared" si="44"/>
        <v>0</v>
      </c>
      <c r="J535" s="10">
        <f t="shared" si="44"/>
        <v>0</v>
      </c>
      <c r="K535" s="10">
        <f t="shared" si="44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352" t="s">
        <v>36</v>
      </c>
      <c r="G538" s="353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354" t="str">
        <f>IF('1a'!F539=0,"",'1a'!F539)</f>
        <v>A</v>
      </c>
      <c r="G539" s="355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354" t="str">
        <f>IF('1a'!F540=0,"",'1a'!F540)</f>
        <v>B</v>
      </c>
      <c r="G540" s="355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354" t="str">
        <f>IF('1a'!F541=0,"",'1a'!F541)</f>
        <v>C</v>
      </c>
      <c r="G541" s="355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354" t="str">
        <f>IF('1a'!F542=0,"",'1a'!F542)</f>
        <v>D</v>
      </c>
      <c r="G542" s="355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354" t="str">
        <f>IF('1a'!F543=0,"",'1a'!F543)</f>
        <v>E</v>
      </c>
      <c r="G543" s="355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354" t="str">
        <f>IF('1a'!F544=0,"",'1a'!F544)</f>
        <v>F</v>
      </c>
      <c r="G544" s="355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354" t="str">
        <f>IF('1a'!F545=0,"",'1a'!F545)</f>
        <v>G</v>
      </c>
      <c r="G545" s="355">
        <f>IF('1a'!G545=0,"",'1a'!G545)</f>
        <v>210</v>
      </c>
    </row>
    <row r="546" spans="6:7" x14ac:dyDescent="0.25">
      <c r="F546" s="354" t="str">
        <f>IF('1a'!F546=0,"",'1a'!F546)</f>
        <v>H</v>
      </c>
      <c r="G546" s="355">
        <f>IF('1a'!G546=0,"",'1a'!G546)</f>
        <v>210</v>
      </c>
    </row>
    <row r="547" spans="6:7" x14ac:dyDescent="0.25">
      <c r="F547" s="354" t="str">
        <f>IF('1a'!F547=0,"",'1a'!F547)</f>
        <v>I</v>
      </c>
      <c r="G547" s="355">
        <f>IF('1a'!G547=0,"",'1a'!G547)</f>
        <v>210</v>
      </c>
    </row>
    <row r="548" spans="6:7" x14ac:dyDescent="0.25">
      <c r="F548" s="354" t="str">
        <f>IF('1a'!F548=0,"",'1a'!F548)</f>
        <v>J</v>
      </c>
      <c r="G548" s="355">
        <f>IF('1a'!G548=0,"",'1a'!G548)</f>
        <v>210</v>
      </c>
    </row>
    <row r="549" spans="6:7" x14ac:dyDescent="0.25">
      <c r="F549" s="354" t="str">
        <f>IF('1a'!F549=0,"",'1a'!F549)</f>
        <v>K</v>
      </c>
      <c r="G549" s="355">
        <f>IF('1a'!G549=0,"",'1a'!G549)</f>
        <v>12</v>
      </c>
    </row>
    <row r="550" spans="6:7" x14ac:dyDescent="0.25">
      <c r="F550" s="349" t="str">
        <f>IF('1a'!F550=0,"",'1a'!F550)</f>
        <v>X</v>
      </c>
      <c r="G550" s="356" t="str">
        <f>IF('1a'!G550=0,"0",'1a'!G550)</f>
        <v>0</v>
      </c>
    </row>
    <row r="551" spans="6:7" hidden="1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hidden="1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hidden="1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L40"/>
  <sheetViews>
    <sheetView showGridLines="0" showZeros="0" tabSelected="1" zoomScaleNormal="100" zoomScaleSheetLayoutView="100" workbookViewId="0">
      <selection activeCell="H11" sqref="H11:J11"/>
    </sheetView>
  </sheetViews>
  <sheetFormatPr defaultColWidth="9.140625" defaultRowHeight="15" x14ac:dyDescent="0.25"/>
  <cols>
    <col min="1" max="1" width="9.7109375" customWidth="1"/>
    <col min="2" max="2" width="3.42578125" customWidth="1"/>
    <col min="3" max="5" width="9.140625" customWidth="1"/>
    <col min="6" max="6" width="12.5703125" customWidth="1"/>
    <col min="7" max="7" width="2.85546875" customWidth="1"/>
    <col min="8" max="9" width="9.140625" customWidth="1"/>
    <col min="10" max="10" width="23.7109375" customWidth="1"/>
  </cols>
  <sheetData>
    <row r="1" spans="1:10" s="253" customFormat="1" ht="26.25" customHeight="1" x14ac:dyDescent="0.4">
      <c r="A1" s="326" t="s">
        <v>179</v>
      </c>
      <c r="B1" s="327"/>
      <c r="C1" s="327"/>
      <c r="D1" s="327"/>
      <c r="E1" s="327"/>
      <c r="F1" s="327"/>
      <c r="G1" s="327"/>
      <c r="H1" s="327"/>
      <c r="I1" s="327"/>
      <c r="J1" s="328"/>
    </row>
    <row r="2" spans="1:10" ht="15.75" x14ac:dyDescent="0.25">
      <c r="A2" s="242"/>
      <c r="B2" s="243"/>
      <c r="C2" s="243"/>
      <c r="D2" s="243"/>
      <c r="E2" s="243"/>
      <c r="F2" s="243"/>
      <c r="G2" s="243"/>
      <c r="H2" s="243"/>
      <c r="I2" s="243"/>
      <c r="J2" s="243"/>
    </row>
    <row r="3" spans="1:10" ht="17.25" customHeight="1" x14ac:dyDescent="0.25">
      <c r="A3" s="332" t="s">
        <v>177</v>
      </c>
      <c r="B3" s="329"/>
      <c r="C3" s="329"/>
      <c r="D3" s="329"/>
      <c r="E3" s="329"/>
      <c r="F3" s="330"/>
      <c r="G3" s="329"/>
      <c r="H3" s="329"/>
      <c r="I3" s="329"/>
      <c r="J3" s="331"/>
    </row>
    <row r="4" spans="1:10" ht="15.75" x14ac:dyDescent="0.25">
      <c r="A4" s="244"/>
      <c r="B4" s="241"/>
      <c r="C4" s="241"/>
      <c r="D4" s="241"/>
      <c r="E4" s="241"/>
      <c r="F4" s="241"/>
      <c r="G4" s="241"/>
      <c r="H4" s="241"/>
      <c r="I4" s="241"/>
      <c r="J4" s="241"/>
    </row>
    <row r="5" spans="1:10" ht="15.75" customHeight="1" x14ac:dyDescent="0.25">
      <c r="A5" s="406" t="s">
        <v>199</v>
      </c>
      <c r="B5" s="407"/>
      <c r="C5" s="407"/>
      <c r="D5" s="407"/>
      <c r="E5" s="407"/>
      <c r="F5" s="408"/>
      <c r="G5" s="241"/>
      <c r="H5" s="394" t="s">
        <v>291</v>
      </c>
      <c r="I5" s="395"/>
      <c r="J5" s="396"/>
    </row>
    <row r="6" spans="1:10" ht="15.75" customHeight="1" x14ac:dyDescent="0.25">
      <c r="A6" s="388" t="s">
        <v>200</v>
      </c>
      <c r="B6" s="389"/>
      <c r="C6" s="389"/>
      <c r="D6" s="389"/>
      <c r="E6" s="389"/>
      <c r="F6" s="390"/>
      <c r="G6" s="241"/>
      <c r="H6" s="403" t="s">
        <v>292</v>
      </c>
      <c r="I6" s="404"/>
      <c r="J6" s="405"/>
    </row>
    <row r="7" spans="1:10" ht="15.75" customHeight="1" x14ac:dyDescent="0.25">
      <c r="A7" s="388" t="s">
        <v>201</v>
      </c>
      <c r="B7" s="389"/>
      <c r="C7" s="389"/>
      <c r="D7" s="389"/>
      <c r="E7" s="389"/>
      <c r="F7" s="390"/>
      <c r="G7" s="241"/>
      <c r="H7" s="403">
        <v>50788590</v>
      </c>
      <c r="I7" s="404"/>
      <c r="J7" s="405"/>
    </row>
    <row r="8" spans="1:10" ht="15.75" customHeight="1" x14ac:dyDescent="0.25">
      <c r="A8" s="388" t="s">
        <v>178</v>
      </c>
      <c r="B8" s="389"/>
      <c r="C8" s="389"/>
      <c r="D8" s="389"/>
      <c r="E8" s="389"/>
      <c r="F8" s="390"/>
      <c r="G8" s="241"/>
      <c r="H8" s="403" t="s">
        <v>641</v>
      </c>
      <c r="I8" s="404"/>
      <c r="J8" s="405"/>
    </row>
    <row r="9" spans="1:10" ht="15.75" customHeight="1" x14ac:dyDescent="0.25">
      <c r="A9" s="388" t="s">
        <v>40</v>
      </c>
      <c r="B9" s="389"/>
      <c r="C9" s="389"/>
      <c r="D9" s="389"/>
      <c r="E9" s="389"/>
      <c r="F9" s="390"/>
      <c r="G9" s="241"/>
      <c r="H9" s="403" t="s">
        <v>642</v>
      </c>
      <c r="I9" s="404"/>
      <c r="J9" s="405"/>
    </row>
    <row r="10" spans="1:10" ht="15.75" customHeight="1" x14ac:dyDescent="0.25">
      <c r="A10" s="388" t="s">
        <v>202</v>
      </c>
      <c r="B10" s="389"/>
      <c r="C10" s="389"/>
      <c r="D10" s="389"/>
      <c r="E10" s="389"/>
      <c r="F10" s="390"/>
      <c r="G10" s="241"/>
      <c r="H10" s="403" t="s">
        <v>643</v>
      </c>
      <c r="I10" s="404"/>
      <c r="J10" s="405"/>
    </row>
    <row r="11" spans="1:10" ht="15.75" customHeight="1" x14ac:dyDescent="0.25">
      <c r="A11" s="391" t="s">
        <v>40</v>
      </c>
      <c r="B11" s="392"/>
      <c r="C11" s="392"/>
      <c r="D11" s="392"/>
      <c r="E11" s="392"/>
      <c r="F11" s="393"/>
      <c r="G11" s="241"/>
      <c r="H11" s="400" t="s">
        <v>644</v>
      </c>
      <c r="I11" s="401"/>
      <c r="J11" s="402"/>
    </row>
    <row r="12" spans="1:10" ht="15.75" customHeight="1" x14ac:dyDescent="0.25">
      <c r="A12" s="254"/>
      <c r="B12" s="255"/>
      <c r="C12" s="255"/>
      <c r="D12" s="255"/>
      <c r="E12" s="255"/>
      <c r="F12" s="255"/>
      <c r="G12" s="241"/>
      <c r="H12" s="256"/>
      <c r="I12" s="257"/>
      <c r="J12" s="257"/>
    </row>
    <row r="13" spans="1:10" ht="15.75" customHeight="1" x14ac:dyDescent="0.25">
      <c r="A13" s="406" t="s">
        <v>44</v>
      </c>
      <c r="B13" s="407"/>
      <c r="C13" s="407"/>
      <c r="D13" s="407"/>
      <c r="E13" s="407"/>
      <c r="F13" s="408"/>
      <c r="G13" s="241"/>
      <c r="H13" s="394" t="s">
        <v>293</v>
      </c>
      <c r="I13" s="395"/>
      <c r="J13" s="396"/>
    </row>
    <row r="14" spans="1:10" ht="15.75" customHeight="1" x14ac:dyDescent="0.25">
      <c r="A14" s="388" t="s">
        <v>41</v>
      </c>
      <c r="B14" s="389"/>
      <c r="C14" s="389"/>
      <c r="D14" s="389"/>
      <c r="E14" s="389"/>
      <c r="F14" s="390"/>
      <c r="G14" s="241"/>
      <c r="H14" s="403" t="s">
        <v>294</v>
      </c>
      <c r="I14" s="404"/>
      <c r="J14" s="405"/>
    </row>
    <row r="15" spans="1:10" ht="15.75" customHeight="1" x14ac:dyDescent="0.25">
      <c r="A15" s="388" t="s">
        <v>45</v>
      </c>
      <c r="B15" s="389"/>
      <c r="C15" s="389"/>
      <c r="D15" s="389"/>
      <c r="E15" s="389"/>
      <c r="F15" s="390"/>
      <c r="G15" s="241"/>
      <c r="H15" s="403" t="s">
        <v>295</v>
      </c>
      <c r="I15" s="404"/>
      <c r="J15" s="405"/>
    </row>
    <row r="16" spans="1:10" ht="15.75" customHeight="1" x14ac:dyDescent="0.25">
      <c r="A16" s="388" t="s">
        <v>203</v>
      </c>
      <c r="B16" s="389"/>
      <c r="C16" s="389"/>
      <c r="D16" s="389"/>
      <c r="E16" s="389"/>
      <c r="F16" s="390"/>
      <c r="G16" s="241"/>
      <c r="H16" s="403" t="s">
        <v>296</v>
      </c>
      <c r="I16" s="404"/>
      <c r="J16" s="405"/>
    </row>
    <row r="17" spans="1:10" ht="15.75" customHeight="1" x14ac:dyDescent="0.25">
      <c r="A17" s="388" t="s">
        <v>46</v>
      </c>
      <c r="B17" s="389"/>
      <c r="C17" s="389"/>
      <c r="D17" s="389"/>
      <c r="E17" s="389"/>
      <c r="F17" s="390"/>
      <c r="G17" s="241"/>
      <c r="H17" s="403" t="s">
        <v>297</v>
      </c>
      <c r="I17" s="404"/>
      <c r="J17" s="405"/>
    </row>
    <row r="18" spans="1:10" ht="15.75" customHeight="1" x14ac:dyDescent="0.25">
      <c r="A18" s="391" t="s">
        <v>204</v>
      </c>
      <c r="B18" s="392"/>
      <c r="C18" s="392"/>
      <c r="D18" s="392"/>
      <c r="E18" s="392"/>
      <c r="F18" s="393"/>
      <c r="G18" s="241"/>
      <c r="H18" s="400" t="s">
        <v>298</v>
      </c>
      <c r="I18" s="401"/>
      <c r="J18" s="402"/>
    </row>
    <row r="19" spans="1:10" ht="15.75" customHeight="1" x14ac:dyDescent="0.25">
      <c r="A19" s="241"/>
      <c r="B19" s="245"/>
      <c r="C19" s="241"/>
      <c r="D19" s="241"/>
      <c r="E19" s="246"/>
      <c r="F19" s="240"/>
      <c r="G19" s="241"/>
      <c r="H19" s="258"/>
      <c r="I19" s="241"/>
      <c r="J19" s="241"/>
    </row>
    <row r="20" spans="1:10" ht="15.75" customHeight="1" x14ac:dyDescent="0.25">
      <c r="A20" s="406" t="s">
        <v>205</v>
      </c>
      <c r="B20" s="407"/>
      <c r="C20" s="407"/>
      <c r="D20" s="407"/>
      <c r="E20" s="407"/>
      <c r="F20" s="408"/>
      <c r="G20" s="246"/>
      <c r="H20" s="397"/>
      <c r="I20" s="398"/>
      <c r="J20" s="399"/>
    </row>
    <row r="21" spans="1:10" ht="15.75" customHeight="1" x14ac:dyDescent="0.25">
      <c r="A21" s="388" t="s">
        <v>206</v>
      </c>
      <c r="B21" s="389"/>
      <c r="C21" s="389"/>
      <c r="D21" s="389"/>
      <c r="E21" s="389"/>
      <c r="F21" s="390"/>
      <c r="G21" s="246"/>
      <c r="H21" s="382"/>
      <c r="I21" s="383"/>
      <c r="J21" s="384"/>
    </row>
    <row r="22" spans="1:10" ht="15.75" customHeight="1" x14ac:dyDescent="0.25">
      <c r="A22" s="388" t="s">
        <v>201</v>
      </c>
      <c r="B22" s="389"/>
      <c r="C22" s="389"/>
      <c r="D22" s="389"/>
      <c r="E22" s="389"/>
      <c r="F22" s="390"/>
      <c r="G22" s="246"/>
      <c r="H22" s="382"/>
      <c r="I22" s="383"/>
      <c r="J22" s="384"/>
    </row>
    <row r="23" spans="1:10" ht="15.75" customHeight="1" x14ac:dyDescent="0.25">
      <c r="A23" s="388" t="s">
        <v>42</v>
      </c>
      <c r="B23" s="389"/>
      <c r="C23" s="389"/>
      <c r="D23" s="389"/>
      <c r="E23" s="389"/>
      <c r="F23" s="390"/>
      <c r="G23" s="246"/>
      <c r="H23" s="382"/>
      <c r="I23" s="383"/>
      <c r="J23" s="384"/>
    </row>
    <row r="24" spans="1:10" ht="15.75" customHeight="1" x14ac:dyDescent="0.25">
      <c r="A24" s="388" t="s">
        <v>40</v>
      </c>
      <c r="B24" s="389"/>
      <c r="C24" s="389"/>
      <c r="D24" s="389"/>
      <c r="E24" s="389"/>
      <c r="F24" s="390"/>
      <c r="G24" s="246"/>
      <c r="H24" s="382"/>
      <c r="I24" s="383"/>
      <c r="J24" s="384"/>
    </row>
    <row r="25" spans="1:10" ht="15.75" customHeight="1" x14ac:dyDescent="0.25">
      <c r="A25" s="388" t="s">
        <v>43</v>
      </c>
      <c r="B25" s="389"/>
      <c r="C25" s="389"/>
      <c r="D25" s="389"/>
      <c r="E25" s="389"/>
      <c r="F25" s="390"/>
      <c r="G25" s="246"/>
      <c r="H25" s="382"/>
      <c r="I25" s="383"/>
      <c r="J25" s="384"/>
    </row>
    <row r="26" spans="1:10" ht="15.75" customHeight="1" x14ac:dyDescent="0.25">
      <c r="A26" s="391" t="s">
        <v>40</v>
      </c>
      <c r="B26" s="392"/>
      <c r="C26" s="392"/>
      <c r="D26" s="392"/>
      <c r="E26" s="392"/>
      <c r="F26" s="393"/>
      <c r="G26" s="246"/>
      <c r="H26" s="385"/>
      <c r="I26" s="386"/>
      <c r="J26" s="387"/>
    </row>
    <row r="27" spans="1:10" ht="15.75" customHeight="1" x14ac:dyDescent="0.25">
      <c r="A27" s="246"/>
      <c r="B27" s="247"/>
      <c r="C27" s="241"/>
      <c r="D27" s="241"/>
      <c r="E27" s="241"/>
      <c r="F27" s="240"/>
      <c r="G27" s="246"/>
      <c r="H27" s="259"/>
      <c r="I27" s="260"/>
      <c r="J27" s="260"/>
    </row>
    <row r="28" spans="1:10" ht="15.75" customHeight="1" x14ac:dyDescent="0.25">
      <c r="A28" s="406" t="s">
        <v>44</v>
      </c>
      <c r="B28" s="407"/>
      <c r="C28" s="407"/>
      <c r="D28" s="407"/>
      <c r="E28" s="407"/>
      <c r="F28" s="408"/>
      <c r="G28" s="246"/>
      <c r="H28" s="397"/>
      <c r="I28" s="398"/>
      <c r="J28" s="399"/>
    </row>
    <row r="29" spans="1:10" ht="15.75" customHeight="1" x14ac:dyDescent="0.25">
      <c r="A29" s="388" t="s">
        <v>41</v>
      </c>
      <c r="B29" s="389"/>
      <c r="C29" s="389"/>
      <c r="D29" s="389"/>
      <c r="E29" s="389"/>
      <c r="F29" s="390"/>
      <c r="G29" s="246"/>
      <c r="H29" s="382"/>
      <c r="I29" s="383"/>
      <c r="J29" s="384"/>
    </row>
    <row r="30" spans="1:10" ht="15.75" customHeight="1" x14ac:dyDescent="0.25">
      <c r="A30" s="388" t="s">
        <v>45</v>
      </c>
      <c r="B30" s="389"/>
      <c r="C30" s="389"/>
      <c r="D30" s="389"/>
      <c r="E30" s="389"/>
      <c r="F30" s="390"/>
      <c r="G30" s="246"/>
      <c r="H30" s="382"/>
      <c r="I30" s="383"/>
      <c r="J30" s="384"/>
    </row>
    <row r="31" spans="1:10" ht="15.75" customHeight="1" x14ac:dyDescent="0.25">
      <c r="A31" s="388" t="s">
        <v>207</v>
      </c>
      <c r="B31" s="389"/>
      <c r="C31" s="389"/>
      <c r="D31" s="389"/>
      <c r="E31" s="389"/>
      <c r="F31" s="390"/>
      <c r="G31" s="246"/>
      <c r="H31" s="382"/>
      <c r="I31" s="383"/>
      <c r="J31" s="384"/>
    </row>
    <row r="32" spans="1:10" ht="15.75" customHeight="1" x14ac:dyDescent="0.25">
      <c r="A32" s="388" t="s">
        <v>46</v>
      </c>
      <c r="B32" s="389"/>
      <c r="C32" s="389"/>
      <c r="D32" s="389"/>
      <c r="E32" s="389"/>
      <c r="F32" s="390"/>
      <c r="G32" s="246"/>
      <c r="H32" s="382"/>
      <c r="I32" s="383"/>
      <c r="J32" s="384"/>
    </row>
    <row r="33" spans="1:12" ht="15.75" customHeight="1" x14ac:dyDescent="0.25">
      <c r="A33" s="391" t="s">
        <v>204</v>
      </c>
      <c r="B33" s="392"/>
      <c r="C33" s="392"/>
      <c r="D33" s="392"/>
      <c r="E33" s="392"/>
      <c r="F33" s="393"/>
      <c r="G33" s="246"/>
      <c r="H33" s="385"/>
      <c r="I33" s="386"/>
      <c r="J33" s="387"/>
    </row>
    <row r="34" spans="1:12" ht="15.75" x14ac:dyDescent="0.25">
      <c r="A34" s="246"/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2" ht="15.75" x14ac:dyDescent="0.25">
      <c r="A35" s="246"/>
      <c r="B35" s="246"/>
      <c r="C35" s="246"/>
      <c r="D35" s="246"/>
      <c r="E35" s="246"/>
      <c r="F35" s="246"/>
      <c r="G35" s="246"/>
      <c r="H35" s="246"/>
      <c r="I35" s="246"/>
      <c r="J35" s="246"/>
    </row>
    <row r="36" spans="1:12" ht="15.75" x14ac:dyDescent="0.25">
      <c r="A36" s="246"/>
      <c r="B36" s="246"/>
      <c r="C36" s="246"/>
      <c r="D36" s="246"/>
      <c r="E36" s="246"/>
      <c r="F36" s="13"/>
      <c r="G36" s="246"/>
      <c r="H36" s="246"/>
      <c r="I36" s="246"/>
      <c r="J36" s="246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</sheetData>
  <mergeCells count="52">
    <mergeCell ref="A28:F28"/>
    <mergeCell ref="A18:F18"/>
    <mergeCell ref="A26:F26"/>
    <mergeCell ref="A22:F22"/>
    <mergeCell ref="A23:F23"/>
    <mergeCell ref="A24:F24"/>
    <mergeCell ref="A25:F25"/>
    <mergeCell ref="A14:F14"/>
    <mergeCell ref="A15:F15"/>
    <mergeCell ref="A16:F16"/>
    <mergeCell ref="A17:F17"/>
    <mergeCell ref="A21:F21"/>
    <mergeCell ref="A20:F20"/>
    <mergeCell ref="A11:F11"/>
    <mergeCell ref="A13:F13"/>
    <mergeCell ref="A5:F5"/>
    <mergeCell ref="A6:F6"/>
    <mergeCell ref="A7:F7"/>
    <mergeCell ref="A8:F8"/>
    <mergeCell ref="A9:F9"/>
    <mergeCell ref="A10:F10"/>
    <mergeCell ref="H5:J5"/>
    <mergeCell ref="H13:J13"/>
    <mergeCell ref="H20:J20"/>
    <mergeCell ref="H28:J28"/>
    <mergeCell ref="H11:J11"/>
    <mergeCell ref="H18:J18"/>
    <mergeCell ref="H23:J23"/>
    <mergeCell ref="H6:J6"/>
    <mergeCell ref="H7:J7"/>
    <mergeCell ref="H8:J8"/>
    <mergeCell ref="H9:J9"/>
    <mergeCell ref="H10:J10"/>
    <mergeCell ref="H14:J14"/>
    <mergeCell ref="H15:J15"/>
    <mergeCell ref="H16:J16"/>
    <mergeCell ref="H17:J17"/>
    <mergeCell ref="A29:F29"/>
    <mergeCell ref="H33:J33"/>
    <mergeCell ref="H31:J31"/>
    <mergeCell ref="H32:J32"/>
    <mergeCell ref="A31:F31"/>
    <mergeCell ref="A32:F32"/>
    <mergeCell ref="A33:F33"/>
    <mergeCell ref="A30:F30"/>
    <mergeCell ref="H29:J29"/>
    <mergeCell ref="H30:J30"/>
    <mergeCell ref="H21:J21"/>
    <mergeCell ref="H22:J22"/>
    <mergeCell ref="H24:J24"/>
    <mergeCell ref="H25:J25"/>
    <mergeCell ref="H26:J26"/>
  </mergeCells>
  <pageMargins left="0.70866141732283472" right="0.70866141732283472" top="1.1859375000000001" bottom="0.74803149606299213" header="0.31496062992125984" footer="0.31496062992125984"/>
  <pageSetup paperSize="9" scale="88" orientation="portrait" r:id="rId1"/>
  <headerFooter>
    <oddHeader>&amp;L&amp;G</odd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18">
    <tabColor rgb="FFC2E76B"/>
  </sheetPr>
  <dimension ref="A1:O121"/>
  <sheetViews>
    <sheetView showGridLines="0" showZeros="0" topLeftCell="A7" zoomScaleNormal="100" workbookViewId="0">
      <selection activeCell="E23" sqref="E2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8,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 t="str">
        <f>VLOOKUP(H4,Verzamelblad!A5:E54,3)</f>
        <v>Gymzaal Epe</v>
      </c>
      <c r="C4" s="443"/>
      <c r="D4" s="443"/>
      <c r="E4" s="443"/>
      <c r="F4" s="460" t="s">
        <v>11</v>
      </c>
      <c r="G4" s="460"/>
      <c r="H4" s="311">
        <v>8</v>
      </c>
    </row>
    <row r="5" spans="1:11" ht="15" x14ac:dyDescent="0.25">
      <c r="A5" s="88" t="s">
        <v>6</v>
      </c>
      <c r="B5" s="440" t="str">
        <f>VLOOKUP(H4,Verzamelblad!A5:E54,4)</f>
        <v>Epe 83</v>
      </c>
      <c r="C5" s="440"/>
      <c r="D5" s="440"/>
      <c r="E5" s="440"/>
      <c r="F5" s="461" t="s">
        <v>12</v>
      </c>
      <c r="G5" s="461"/>
      <c r="H5" s="312" t="str">
        <f>CONCATENATE(H4,"a")</f>
        <v>8a</v>
      </c>
    </row>
    <row r="6" spans="1:11" ht="15" x14ac:dyDescent="0.25">
      <c r="A6" s="91" t="s">
        <v>8</v>
      </c>
      <c r="B6" s="437" t="str">
        <f>VLOOKUP(H4,Verzamelblad!A5:E54,5)</f>
        <v>Assen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 t="str">
        <f>VLOOKUP($H$4,Verzamelblad!$A$5:$EK$54,14,0)</f>
        <v>in overleg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128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>
        <f ca="1">IFERROR(D100/E9,"")</f>
        <v>0</v>
      </c>
      <c r="H19" s="84" t="s">
        <v>231</v>
      </c>
      <c r="I19" s="137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IF(INDIRECT("'"&amp;$H$5&amp;"'!F540")="X","",IF(INDIRECT("'"&amp;$H$5&amp;"'!F540")="Vrije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IF(INDIRECT("'"&amp;$H$5&amp;"'!F541")="X","",IF(INDIRECT("'"&amp;$H$5&amp;"'!F541")="Vrije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8"/>
    </row>
    <row r="23" spans="1:12" ht="45.75" customHeight="1" x14ac:dyDescent="0.25">
      <c r="A23" s="464" t="s">
        <v>659</v>
      </c>
      <c r="B23" s="465"/>
      <c r="C23" s="466"/>
      <c r="D23" s="70" t="s">
        <v>660</v>
      </c>
      <c r="E23" s="339"/>
      <c r="F23" s="339"/>
      <c r="G23" s="217" t="str">
        <f>IF(IF(E23="","",SUM(E23*F23))=0,"",IF(E23="","",SUM(E23*F23)))</f>
        <v/>
      </c>
      <c r="H23" s="70">
        <v>128</v>
      </c>
      <c r="I23" s="220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 t="str">
        <f>VLOOKUP($H$4,Verzamelblad!$A$5:$DE$54,17)</f>
        <v>op afroep</v>
      </c>
      <c r="I36" s="219" t="str">
        <f t="shared" ref="I36:I43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1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 t="str">
        <f>VLOOKUP($H$4,Verzamelblad!$A$5:$DE$54,23)</f>
        <v>op afroep</v>
      </c>
      <c r="I39" s="220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 t="str">
        <f>VLOOKUP($H$4,Verzamelblad!$A$5:$DE$54,25)</f>
        <v>op afroep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2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>
        <f>VLOOKUP($H$4,Verzamelblad!$A$5:$EK$54,9,0)</f>
        <v>100</v>
      </c>
      <c r="F81" s="96">
        <f>VLOOKUP($H$4,Verzamelblad!$A$5:$EK$54,10,0)</f>
        <v>2</v>
      </c>
      <c r="G81" s="95"/>
      <c r="H81" s="95"/>
      <c r="I81" s="227">
        <f>IFERROR(IF(SUM(E81*F81)=0,"",SUM(E81*F81)),"")</f>
        <v>200</v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6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A23:C23"/>
    <mergeCell ref="K17:K18"/>
    <mergeCell ref="L17:L18"/>
    <mergeCell ref="A19:C19"/>
    <mergeCell ref="E19:F19"/>
    <mergeCell ref="A70:I70"/>
    <mergeCell ref="A69:I69"/>
  </mergeCells>
  <conditionalFormatting sqref="K14">
    <cfRule type="cellIs" dxfId="134" priority="4" operator="equal">
      <formula>"Geen 100%"</formula>
    </cfRule>
  </conditionalFormatting>
  <conditionalFormatting sqref="G12">
    <cfRule type="containsText" dxfId="133" priority="2" operator="containsText" text="te laag">
      <formula>NOT(ISERROR(SEARCH("te laag",G12)))</formula>
    </cfRule>
  </conditionalFormatting>
  <conditionalFormatting sqref="G13">
    <cfRule type="containsText" dxfId="1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BA73F40-E9A8-4100-9030-49CCD0863C1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19">
    <tabColor rgb="FF173583"/>
  </sheetPr>
  <dimension ref="A1:M553"/>
  <sheetViews>
    <sheetView zoomScaleNormal="100" workbookViewId="0">
      <selection activeCell="C4" sqref="C4:K5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'8'!H4</f>
        <v>8</v>
      </c>
      <c r="B1" s="42" t="s">
        <v>7</v>
      </c>
      <c r="C1" s="43"/>
      <c r="D1" s="56" t="str">
        <f>IF(VLOOKUP(A1,Verzamelblad!A5:E54,3)=0,"",VLOOKUP(A1,Verzamelblad!A5:E54,3))</f>
        <v>Gymzaal Epe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Epe 83 te Assen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550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L4" s="5">
        <f t="shared" ref="L4:L67" si="0">IF(D4="X",0,IF(E4="",0,IF(E4="x",0,VLOOKUP(E4,$F$539:$G$553,2))))</f>
        <v>0</v>
      </c>
      <c r="M4">
        <f>SUM(K4*L4)</f>
        <v>0</v>
      </c>
    </row>
    <row r="5" spans="1:13" x14ac:dyDescent="0.25">
      <c r="C5" s="372"/>
      <c r="L5" s="5">
        <f t="shared" si="0"/>
        <v>0</v>
      </c>
      <c r="M5">
        <f t="shared" ref="M5:M67" si="1">SUM(K5*L5)</f>
        <v>0</v>
      </c>
    </row>
    <row r="6" spans="1:13" hidden="1" x14ac:dyDescent="0.25">
      <c r="K6" s="7">
        <f t="shared" ref="K6:K67" si="2">SUM(F6:J6)</f>
        <v>0</v>
      </c>
      <c r="L6" s="5">
        <f t="shared" si="0"/>
        <v>0</v>
      </c>
      <c r="M6">
        <f t="shared" si="1"/>
        <v>0</v>
      </c>
    </row>
    <row r="7" spans="1:13" hidden="1" x14ac:dyDescent="0.25">
      <c r="K7" s="7">
        <f t="shared" si="2"/>
        <v>0</v>
      </c>
      <c r="L7" s="5">
        <f t="shared" si="0"/>
        <v>0</v>
      </c>
      <c r="M7">
        <f t="shared" si="1"/>
        <v>0</v>
      </c>
    </row>
    <row r="8" spans="1:13" hidden="1" x14ac:dyDescent="0.25">
      <c r="K8" s="7">
        <f t="shared" si="2"/>
        <v>0</v>
      </c>
      <c r="L8" s="5">
        <f t="shared" si="0"/>
        <v>0</v>
      </c>
      <c r="M8">
        <f t="shared" si="1"/>
        <v>0</v>
      </c>
    </row>
    <row r="9" spans="1:13" hidden="1" x14ac:dyDescent="0.25">
      <c r="K9" s="7">
        <f t="shared" si="2"/>
        <v>0</v>
      </c>
      <c r="L9" s="5">
        <f t="shared" si="0"/>
        <v>0</v>
      </c>
      <c r="M9">
        <f t="shared" si="1"/>
        <v>0</v>
      </c>
    </row>
    <row r="10" spans="1:13" hidden="1" x14ac:dyDescent="0.25">
      <c r="K10" s="7">
        <f t="shared" si="2"/>
        <v>0</v>
      </c>
      <c r="L10" s="5">
        <f t="shared" si="0"/>
        <v>0</v>
      </c>
      <c r="M10">
        <f t="shared" si="1"/>
        <v>0</v>
      </c>
    </row>
    <row r="11" spans="1:13" hidden="1" x14ac:dyDescent="0.25">
      <c r="K11" s="7">
        <f t="shared" si="2"/>
        <v>0</v>
      </c>
      <c r="L11" s="5">
        <f t="shared" si="0"/>
        <v>0</v>
      </c>
      <c r="M11">
        <f t="shared" si="1"/>
        <v>0</v>
      </c>
    </row>
    <row r="12" spans="1:13" hidden="1" x14ac:dyDescent="0.25">
      <c r="K12" s="7">
        <f t="shared" si="2"/>
        <v>0</v>
      </c>
      <c r="L12" s="5">
        <f t="shared" si="0"/>
        <v>0</v>
      </c>
      <c r="M12">
        <f t="shared" si="1"/>
        <v>0</v>
      </c>
    </row>
    <row r="13" spans="1:13" hidden="1" x14ac:dyDescent="0.25">
      <c r="K13" s="7">
        <f t="shared" si="2"/>
        <v>0</v>
      </c>
      <c r="L13" s="5">
        <f t="shared" si="0"/>
        <v>0</v>
      </c>
      <c r="M13">
        <f t="shared" si="1"/>
        <v>0</v>
      </c>
    </row>
    <row r="14" spans="1:13" hidden="1" x14ac:dyDescent="0.25">
      <c r="K14" s="7">
        <f t="shared" si="2"/>
        <v>0</v>
      </c>
      <c r="L14" s="5">
        <f t="shared" si="0"/>
        <v>0</v>
      </c>
      <c r="M14">
        <f t="shared" si="1"/>
        <v>0</v>
      </c>
    </row>
    <row r="15" spans="1:13" hidden="1" x14ac:dyDescent="0.25">
      <c r="K15" s="7">
        <f t="shared" si="2"/>
        <v>0</v>
      </c>
      <c r="L15" s="5">
        <f t="shared" si="0"/>
        <v>0</v>
      </c>
      <c r="M15">
        <f t="shared" si="1"/>
        <v>0</v>
      </c>
    </row>
    <row r="16" spans="1:13" hidden="1" x14ac:dyDescent="0.25">
      <c r="K16" s="7">
        <f t="shared" si="2"/>
        <v>0</v>
      </c>
      <c r="L16" s="5">
        <f t="shared" si="0"/>
        <v>0</v>
      </c>
      <c r="M16">
        <f t="shared" si="1"/>
        <v>0</v>
      </c>
    </row>
    <row r="17" spans="11:13" hidden="1" x14ac:dyDescent="0.25">
      <c r="K17" s="7">
        <f t="shared" si="2"/>
        <v>0</v>
      </c>
      <c r="L17" s="5">
        <f t="shared" si="0"/>
        <v>0</v>
      </c>
      <c r="M17">
        <f t="shared" si="1"/>
        <v>0</v>
      </c>
    </row>
    <row r="18" spans="11:13" hidden="1" x14ac:dyDescent="0.25">
      <c r="K18" s="7">
        <f t="shared" si="2"/>
        <v>0</v>
      </c>
      <c r="L18" s="5">
        <f t="shared" si="0"/>
        <v>0</v>
      </c>
      <c r="M18">
        <f t="shared" si="1"/>
        <v>0</v>
      </c>
    </row>
    <row r="19" spans="11:13" hidden="1" x14ac:dyDescent="0.25">
      <c r="K19" s="7">
        <f t="shared" si="2"/>
        <v>0</v>
      </c>
      <c r="L19" s="5">
        <f t="shared" si="0"/>
        <v>0</v>
      </c>
      <c r="M19">
        <f t="shared" si="1"/>
        <v>0</v>
      </c>
    </row>
    <row r="20" spans="11:13" hidden="1" x14ac:dyDescent="0.25">
      <c r="K20" s="7">
        <f t="shared" si="2"/>
        <v>0</v>
      </c>
      <c r="L20" s="5">
        <f t="shared" si="0"/>
        <v>0</v>
      </c>
      <c r="M20">
        <f t="shared" si="1"/>
        <v>0</v>
      </c>
    </row>
    <row r="21" spans="11:13" hidden="1" x14ac:dyDescent="0.25">
      <c r="K21" s="7">
        <f t="shared" si="2"/>
        <v>0</v>
      </c>
      <c r="L21" s="5">
        <f t="shared" si="0"/>
        <v>0</v>
      </c>
      <c r="M21">
        <f t="shared" si="1"/>
        <v>0</v>
      </c>
    </row>
    <row r="22" spans="11:13" hidden="1" x14ac:dyDescent="0.25">
      <c r="K22" s="7">
        <f t="shared" si="2"/>
        <v>0</v>
      </c>
      <c r="L22" s="5">
        <f t="shared" si="0"/>
        <v>0</v>
      </c>
      <c r="M22">
        <f t="shared" si="1"/>
        <v>0</v>
      </c>
    </row>
    <row r="23" spans="11:13" hidden="1" x14ac:dyDescent="0.25">
      <c r="K23" s="7">
        <f t="shared" si="2"/>
        <v>0</v>
      </c>
      <c r="L23" s="5">
        <f t="shared" si="0"/>
        <v>0</v>
      </c>
      <c r="M23">
        <f t="shared" si="1"/>
        <v>0</v>
      </c>
    </row>
    <row r="24" spans="11:13" hidden="1" x14ac:dyDescent="0.25">
      <c r="K24" s="7">
        <f t="shared" si="2"/>
        <v>0</v>
      </c>
      <c r="L24" s="5">
        <f t="shared" si="0"/>
        <v>0</v>
      </c>
      <c r="M24">
        <f t="shared" si="1"/>
        <v>0</v>
      </c>
    </row>
    <row r="25" spans="11:13" hidden="1" x14ac:dyDescent="0.25">
      <c r="K25" s="7">
        <f t="shared" si="2"/>
        <v>0</v>
      </c>
      <c r="L25" s="5">
        <f t="shared" si="0"/>
        <v>0</v>
      </c>
      <c r="M25">
        <f t="shared" si="1"/>
        <v>0</v>
      </c>
    </row>
    <row r="26" spans="11:13" hidden="1" x14ac:dyDescent="0.25">
      <c r="K26" s="7">
        <f t="shared" si="2"/>
        <v>0</v>
      </c>
      <c r="L26" s="5">
        <f t="shared" si="0"/>
        <v>0</v>
      </c>
      <c r="M26">
        <f t="shared" si="1"/>
        <v>0</v>
      </c>
    </row>
    <row r="27" spans="11:13" hidden="1" x14ac:dyDescent="0.25">
      <c r="K27" s="7">
        <f t="shared" si="2"/>
        <v>0</v>
      </c>
      <c r="L27" s="5">
        <f t="shared" si="0"/>
        <v>0</v>
      </c>
      <c r="M27">
        <f t="shared" si="1"/>
        <v>0</v>
      </c>
    </row>
    <row r="28" spans="11:13" hidden="1" x14ac:dyDescent="0.25">
      <c r="K28" s="7">
        <f t="shared" si="2"/>
        <v>0</v>
      </c>
      <c r="L28" s="5">
        <f t="shared" si="0"/>
        <v>0</v>
      </c>
      <c r="M28">
        <f t="shared" si="1"/>
        <v>0</v>
      </c>
    </row>
    <row r="29" spans="11:13" hidden="1" x14ac:dyDescent="0.25">
      <c r="K29" s="7">
        <f t="shared" si="2"/>
        <v>0</v>
      </c>
      <c r="L29" s="5">
        <f t="shared" si="0"/>
        <v>0</v>
      </c>
      <c r="M29">
        <f t="shared" si="1"/>
        <v>0</v>
      </c>
    </row>
    <row r="30" spans="11:13" hidden="1" x14ac:dyDescent="0.25">
      <c r="K30" s="7">
        <f t="shared" si="2"/>
        <v>0</v>
      </c>
      <c r="L30" s="5">
        <f t="shared" si="0"/>
        <v>0</v>
      </c>
      <c r="M30">
        <f t="shared" si="1"/>
        <v>0</v>
      </c>
    </row>
    <row r="31" spans="11:13" hidden="1" x14ac:dyDescent="0.25">
      <c r="K31" s="7">
        <f t="shared" si="2"/>
        <v>0</v>
      </c>
      <c r="L31" s="5">
        <f t="shared" si="0"/>
        <v>0</v>
      </c>
      <c r="M31">
        <f t="shared" si="1"/>
        <v>0</v>
      </c>
    </row>
    <row r="32" spans="11:13" hidden="1" x14ac:dyDescent="0.25">
      <c r="K32" s="7">
        <f t="shared" si="2"/>
        <v>0</v>
      </c>
      <c r="L32" s="5">
        <f t="shared" si="0"/>
        <v>0</v>
      </c>
      <c r="M32">
        <f t="shared" si="1"/>
        <v>0</v>
      </c>
    </row>
    <row r="33" spans="11:13" hidden="1" x14ac:dyDescent="0.25">
      <c r="K33" s="7">
        <f t="shared" si="2"/>
        <v>0</v>
      </c>
      <c r="L33" s="5">
        <f t="shared" si="0"/>
        <v>0</v>
      </c>
      <c r="M33">
        <f t="shared" si="1"/>
        <v>0</v>
      </c>
    </row>
    <row r="34" spans="11:13" hidden="1" x14ac:dyDescent="0.25">
      <c r="K34" s="7">
        <f t="shared" si="2"/>
        <v>0</v>
      </c>
      <c r="L34" s="5">
        <f t="shared" si="0"/>
        <v>0</v>
      </c>
      <c r="M34">
        <f t="shared" si="1"/>
        <v>0</v>
      </c>
    </row>
    <row r="35" spans="11:13" hidden="1" x14ac:dyDescent="0.25">
      <c r="K35" s="7">
        <f t="shared" si="2"/>
        <v>0</v>
      </c>
      <c r="L35" s="5">
        <f t="shared" si="0"/>
        <v>0</v>
      </c>
      <c r="M35">
        <f t="shared" si="1"/>
        <v>0</v>
      </c>
    </row>
    <row r="36" spans="11:13" hidden="1" x14ac:dyDescent="0.25">
      <c r="K36" s="7">
        <f t="shared" si="2"/>
        <v>0</v>
      </c>
      <c r="L36" s="5">
        <f t="shared" si="0"/>
        <v>0</v>
      </c>
      <c r="M36">
        <f t="shared" si="1"/>
        <v>0</v>
      </c>
    </row>
    <row r="37" spans="11:13" hidden="1" x14ac:dyDescent="0.25">
      <c r="K37" s="7">
        <f t="shared" si="2"/>
        <v>0</v>
      </c>
      <c r="L37" s="5">
        <f t="shared" si="0"/>
        <v>0</v>
      </c>
      <c r="M37">
        <f t="shared" si="1"/>
        <v>0</v>
      </c>
    </row>
    <row r="38" spans="11:13" hidden="1" x14ac:dyDescent="0.25">
      <c r="K38" s="7">
        <f t="shared" si="2"/>
        <v>0</v>
      </c>
      <c r="L38" s="5">
        <f t="shared" si="0"/>
        <v>0</v>
      </c>
      <c r="M38">
        <f t="shared" si="1"/>
        <v>0</v>
      </c>
    </row>
    <row r="39" spans="11:13" hidden="1" x14ac:dyDescent="0.25">
      <c r="K39" s="7">
        <f t="shared" si="2"/>
        <v>0</v>
      </c>
      <c r="L39" s="5">
        <f t="shared" si="0"/>
        <v>0</v>
      </c>
      <c r="M39">
        <f t="shared" si="1"/>
        <v>0</v>
      </c>
    </row>
    <row r="40" spans="11:13" hidden="1" x14ac:dyDescent="0.25">
      <c r="K40" s="7">
        <f t="shared" si="2"/>
        <v>0</v>
      </c>
      <c r="L40" s="5">
        <f t="shared" si="0"/>
        <v>0</v>
      </c>
      <c r="M40">
        <f t="shared" si="1"/>
        <v>0</v>
      </c>
    </row>
    <row r="41" spans="11:13" hidden="1" x14ac:dyDescent="0.25">
      <c r="K41" s="7">
        <f t="shared" si="2"/>
        <v>0</v>
      </c>
      <c r="L41" s="5">
        <f t="shared" si="0"/>
        <v>0</v>
      </c>
      <c r="M41">
        <f t="shared" si="1"/>
        <v>0</v>
      </c>
    </row>
    <row r="42" spans="11:13" hidden="1" x14ac:dyDescent="0.25">
      <c r="K42" s="7">
        <f t="shared" si="2"/>
        <v>0</v>
      </c>
      <c r="L42" s="5">
        <f t="shared" si="0"/>
        <v>0</v>
      </c>
      <c r="M42">
        <f t="shared" si="1"/>
        <v>0</v>
      </c>
    </row>
    <row r="43" spans="11:13" hidden="1" x14ac:dyDescent="0.25">
      <c r="K43" s="7">
        <f t="shared" si="2"/>
        <v>0</v>
      </c>
      <c r="L43" s="5">
        <f t="shared" si="0"/>
        <v>0</v>
      </c>
      <c r="M43">
        <f t="shared" si="1"/>
        <v>0</v>
      </c>
    </row>
    <row r="44" spans="11:13" hidden="1" x14ac:dyDescent="0.25">
      <c r="K44" s="7">
        <f t="shared" si="2"/>
        <v>0</v>
      </c>
      <c r="L44" s="5">
        <f t="shared" si="0"/>
        <v>0</v>
      </c>
      <c r="M44">
        <f t="shared" si="1"/>
        <v>0</v>
      </c>
    </row>
    <row r="45" spans="11:13" hidden="1" x14ac:dyDescent="0.25">
      <c r="K45" s="7">
        <f t="shared" si="2"/>
        <v>0</v>
      </c>
      <c r="L45" s="5">
        <f t="shared" si="0"/>
        <v>0</v>
      </c>
      <c r="M45">
        <f t="shared" si="1"/>
        <v>0</v>
      </c>
    </row>
    <row r="46" spans="11:13" hidden="1" x14ac:dyDescent="0.25">
      <c r="K46" s="7">
        <f t="shared" si="2"/>
        <v>0</v>
      </c>
      <c r="L46" s="5">
        <f t="shared" si="0"/>
        <v>0</v>
      </c>
      <c r="M46">
        <f t="shared" si="1"/>
        <v>0</v>
      </c>
    </row>
    <row r="47" spans="11:13" hidden="1" x14ac:dyDescent="0.25">
      <c r="K47" s="7">
        <f t="shared" si="2"/>
        <v>0</v>
      </c>
      <c r="L47" s="5">
        <f t="shared" si="0"/>
        <v>0</v>
      </c>
      <c r="M47">
        <f t="shared" si="1"/>
        <v>0</v>
      </c>
    </row>
    <row r="48" spans="11:13" hidden="1" x14ac:dyDescent="0.25">
      <c r="K48" s="7">
        <f t="shared" si="2"/>
        <v>0</v>
      </c>
      <c r="L48" s="5">
        <f t="shared" si="0"/>
        <v>0</v>
      </c>
      <c r="M48">
        <f t="shared" si="1"/>
        <v>0</v>
      </c>
    </row>
    <row r="49" spans="11:13" hidden="1" x14ac:dyDescent="0.25">
      <c r="K49" s="7">
        <f t="shared" si="2"/>
        <v>0</v>
      </c>
      <c r="L49" s="5">
        <f t="shared" si="0"/>
        <v>0</v>
      </c>
      <c r="M49">
        <f t="shared" si="1"/>
        <v>0</v>
      </c>
    </row>
    <row r="50" spans="11:13" hidden="1" x14ac:dyDescent="0.25">
      <c r="K50" s="7">
        <f t="shared" si="2"/>
        <v>0</v>
      </c>
      <c r="L50" s="5">
        <f t="shared" si="0"/>
        <v>0</v>
      </c>
      <c r="M50">
        <f t="shared" si="1"/>
        <v>0</v>
      </c>
    </row>
    <row r="51" spans="11:13" hidden="1" x14ac:dyDescent="0.25">
      <c r="K51" s="7">
        <f t="shared" si="2"/>
        <v>0</v>
      </c>
      <c r="L51" s="5">
        <f t="shared" si="0"/>
        <v>0</v>
      </c>
      <c r="M51">
        <f t="shared" si="1"/>
        <v>0</v>
      </c>
    </row>
    <row r="52" spans="11:13" hidden="1" x14ac:dyDescent="0.25">
      <c r="K52" s="7">
        <f t="shared" si="2"/>
        <v>0</v>
      </c>
      <c r="L52" s="5">
        <f t="shared" si="0"/>
        <v>0</v>
      </c>
      <c r="M52">
        <f t="shared" si="1"/>
        <v>0</v>
      </c>
    </row>
    <row r="53" spans="11:13" hidden="1" x14ac:dyDescent="0.25">
      <c r="K53" s="7">
        <f t="shared" si="2"/>
        <v>0</v>
      </c>
      <c r="L53" s="5">
        <f t="shared" si="0"/>
        <v>0</v>
      </c>
      <c r="M53">
        <f t="shared" si="1"/>
        <v>0</v>
      </c>
    </row>
    <row r="54" spans="11:13" hidden="1" x14ac:dyDescent="0.25">
      <c r="K54" s="7">
        <f t="shared" si="2"/>
        <v>0</v>
      </c>
      <c r="L54" s="5">
        <f t="shared" si="0"/>
        <v>0</v>
      </c>
      <c r="M54">
        <f t="shared" si="1"/>
        <v>0</v>
      </c>
    </row>
    <row r="55" spans="11:13" hidden="1" x14ac:dyDescent="0.25">
      <c r="K55" s="7">
        <f t="shared" si="2"/>
        <v>0</v>
      </c>
      <c r="L55" s="5">
        <f t="shared" si="0"/>
        <v>0</v>
      </c>
      <c r="M55">
        <f t="shared" si="1"/>
        <v>0</v>
      </c>
    </row>
    <row r="56" spans="11:13" hidden="1" x14ac:dyDescent="0.25">
      <c r="K56" s="7">
        <f t="shared" si="2"/>
        <v>0</v>
      </c>
      <c r="L56" s="5">
        <f t="shared" si="0"/>
        <v>0</v>
      </c>
      <c r="M56">
        <f t="shared" si="1"/>
        <v>0</v>
      </c>
    </row>
    <row r="57" spans="11:13" hidden="1" x14ac:dyDescent="0.25">
      <c r="K57" s="7">
        <f t="shared" si="2"/>
        <v>0</v>
      </c>
      <c r="L57" s="5">
        <f t="shared" si="0"/>
        <v>0</v>
      </c>
      <c r="M57">
        <f t="shared" si="1"/>
        <v>0</v>
      </c>
    </row>
    <row r="58" spans="11:13" hidden="1" x14ac:dyDescent="0.25">
      <c r="K58" s="7">
        <f t="shared" si="2"/>
        <v>0</v>
      </c>
      <c r="L58" s="5">
        <f t="shared" si="0"/>
        <v>0</v>
      </c>
      <c r="M58">
        <f t="shared" si="1"/>
        <v>0</v>
      </c>
    </row>
    <row r="59" spans="11:13" hidden="1" x14ac:dyDescent="0.25">
      <c r="K59" s="7">
        <f t="shared" si="2"/>
        <v>0</v>
      </c>
      <c r="L59" s="5">
        <f t="shared" si="0"/>
        <v>0</v>
      </c>
      <c r="M59">
        <f t="shared" si="1"/>
        <v>0</v>
      </c>
    </row>
    <row r="60" spans="11:13" hidden="1" x14ac:dyDescent="0.25">
      <c r="K60" s="7">
        <f t="shared" si="2"/>
        <v>0</v>
      </c>
      <c r="L60" s="5">
        <f t="shared" si="0"/>
        <v>0</v>
      </c>
      <c r="M60">
        <f t="shared" si="1"/>
        <v>0</v>
      </c>
    </row>
    <row r="61" spans="11:13" hidden="1" x14ac:dyDescent="0.25">
      <c r="K61" s="7">
        <f t="shared" si="2"/>
        <v>0</v>
      </c>
      <c r="L61" s="5">
        <f t="shared" si="0"/>
        <v>0</v>
      </c>
      <c r="M61">
        <f t="shared" si="1"/>
        <v>0</v>
      </c>
    </row>
    <row r="62" spans="11:13" hidden="1" x14ac:dyDescent="0.25">
      <c r="K62" s="7">
        <f t="shared" si="2"/>
        <v>0</v>
      </c>
      <c r="L62" s="5">
        <f t="shared" si="0"/>
        <v>0</v>
      </c>
      <c r="M62">
        <f t="shared" si="1"/>
        <v>0</v>
      </c>
    </row>
    <row r="63" spans="11:13" hidden="1" x14ac:dyDescent="0.25">
      <c r="K63" s="7">
        <f t="shared" si="2"/>
        <v>0</v>
      </c>
      <c r="L63" s="5">
        <f t="shared" si="0"/>
        <v>0</v>
      </c>
      <c r="M63">
        <f t="shared" si="1"/>
        <v>0</v>
      </c>
    </row>
    <row r="64" spans="11:13" hidden="1" x14ac:dyDescent="0.25">
      <c r="K64" s="7">
        <f t="shared" si="2"/>
        <v>0</v>
      </c>
      <c r="L64" s="5">
        <f t="shared" si="0"/>
        <v>0</v>
      </c>
      <c r="M64">
        <f t="shared" si="1"/>
        <v>0</v>
      </c>
    </row>
    <row r="65" spans="11:13" hidden="1" x14ac:dyDescent="0.25">
      <c r="K65" s="7">
        <f t="shared" si="2"/>
        <v>0</v>
      </c>
      <c r="L65" s="5">
        <f t="shared" si="0"/>
        <v>0</v>
      </c>
      <c r="M65">
        <f t="shared" si="1"/>
        <v>0</v>
      </c>
    </row>
    <row r="66" spans="11:13" hidden="1" x14ac:dyDescent="0.25">
      <c r="K66" s="7">
        <f t="shared" si="2"/>
        <v>0</v>
      </c>
      <c r="L66" s="5">
        <f t="shared" si="0"/>
        <v>0</v>
      </c>
      <c r="M66">
        <f t="shared" si="1"/>
        <v>0</v>
      </c>
    </row>
    <row r="67" spans="11:13" hidden="1" x14ac:dyDescent="0.25">
      <c r="K67" s="7">
        <f t="shared" si="2"/>
        <v>0</v>
      </c>
      <c r="L67" s="5">
        <f t="shared" si="0"/>
        <v>0</v>
      </c>
      <c r="M67">
        <f t="shared" si="1"/>
        <v>0</v>
      </c>
    </row>
    <row r="68" spans="11:13" hidden="1" x14ac:dyDescent="0.25">
      <c r="K68" s="7">
        <f t="shared" ref="K68:K131" si="3">SUM(F68:J68)</f>
        <v>0</v>
      </c>
      <c r="L68" s="5">
        <f t="shared" ref="L68:L131" si="4">IF(D68="X",0,IF(E68="",0,IF(E68="x",0,VLOOKUP(E68,$F$539:$G$553,2))))</f>
        <v>0</v>
      </c>
      <c r="M68">
        <f t="shared" ref="M68:M131" si="5">SUM(K68*L68)</f>
        <v>0</v>
      </c>
    </row>
    <row r="69" spans="11:13" hidden="1" x14ac:dyDescent="0.25">
      <c r="K69" s="7">
        <f t="shared" si="3"/>
        <v>0</v>
      </c>
      <c r="L69" s="5">
        <f t="shared" si="4"/>
        <v>0</v>
      </c>
      <c r="M69">
        <f t="shared" si="5"/>
        <v>0</v>
      </c>
    </row>
    <row r="70" spans="11:13" hidden="1" x14ac:dyDescent="0.25">
      <c r="K70" s="7">
        <f t="shared" si="3"/>
        <v>0</v>
      </c>
      <c r="L70" s="5">
        <f t="shared" si="4"/>
        <v>0</v>
      </c>
      <c r="M70">
        <f t="shared" si="5"/>
        <v>0</v>
      </c>
    </row>
    <row r="71" spans="11:13" hidden="1" x14ac:dyDescent="0.25">
      <c r="K71" s="7">
        <f t="shared" si="3"/>
        <v>0</v>
      </c>
      <c r="L71" s="5">
        <f t="shared" si="4"/>
        <v>0</v>
      </c>
      <c r="M71">
        <f t="shared" si="5"/>
        <v>0</v>
      </c>
    </row>
    <row r="72" spans="11:13" hidden="1" x14ac:dyDescent="0.25">
      <c r="K72" s="7">
        <f t="shared" si="3"/>
        <v>0</v>
      </c>
      <c r="L72" s="5">
        <f t="shared" si="4"/>
        <v>0</v>
      </c>
      <c r="M72">
        <f t="shared" si="5"/>
        <v>0</v>
      </c>
    </row>
    <row r="73" spans="11:13" hidden="1" x14ac:dyDescent="0.25">
      <c r="K73" s="7">
        <f t="shared" si="3"/>
        <v>0</v>
      </c>
      <c r="L73" s="5">
        <f t="shared" si="4"/>
        <v>0</v>
      </c>
      <c r="M73">
        <f t="shared" si="5"/>
        <v>0</v>
      </c>
    </row>
    <row r="74" spans="11:13" hidden="1" x14ac:dyDescent="0.25">
      <c r="K74" s="7">
        <f t="shared" si="3"/>
        <v>0</v>
      </c>
      <c r="L74" s="5">
        <f t="shared" si="4"/>
        <v>0</v>
      </c>
      <c r="M74">
        <f t="shared" si="5"/>
        <v>0</v>
      </c>
    </row>
    <row r="75" spans="11:13" hidden="1" x14ac:dyDescent="0.25">
      <c r="K75" s="7">
        <f t="shared" si="3"/>
        <v>0</v>
      </c>
      <c r="L75" s="5">
        <f t="shared" si="4"/>
        <v>0</v>
      </c>
      <c r="M75">
        <f t="shared" si="5"/>
        <v>0</v>
      </c>
    </row>
    <row r="76" spans="11:13" hidden="1" x14ac:dyDescent="0.25">
      <c r="K76" s="7">
        <f t="shared" si="3"/>
        <v>0</v>
      </c>
      <c r="L76" s="5">
        <f t="shared" si="4"/>
        <v>0</v>
      </c>
      <c r="M76">
        <f t="shared" si="5"/>
        <v>0</v>
      </c>
    </row>
    <row r="77" spans="11:13" hidden="1" x14ac:dyDescent="0.25">
      <c r="K77" s="7">
        <f t="shared" si="3"/>
        <v>0</v>
      </c>
      <c r="L77" s="5">
        <f t="shared" si="4"/>
        <v>0</v>
      </c>
      <c r="M77">
        <f t="shared" si="5"/>
        <v>0</v>
      </c>
    </row>
    <row r="78" spans="11:13" hidden="1" x14ac:dyDescent="0.25">
      <c r="K78" s="7">
        <f t="shared" si="3"/>
        <v>0</v>
      </c>
      <c r="L78" s="5">
        <f t="shared" si="4"/>
        <v>0</v>
      </c>
      <c r="M78">
        <f t="shared" si="5"/>
        <v>0</v>
      </c>
    </row>
    <row r="79" spans="11:13" hidden="1" x14ac:dyDescent="0.25">
      <c r="K79" s="7">
        <f t="shared" si="3"/>
        <v>0</v>
      </c>
      <c r="L79" s="5">
        <f t="shared" si="4"/>
        <v>0</v>
      </c>
      <c r="M79">
        <f t="shared" si="5"/>
        <v>0</v>
      </c>
    </row>
    <row r="80" spans="11:13" hidden="1" x14ac:dyDescent="0.25">
      <c r="K80" s="7">
        <f t="shared" si="3"/>
        <v>0</v>
      </c>
      <c r="L80" s="5">
        <f t="shared" si="4"/>
        <v>0</v>
      </c>
      <c r="M80">
        <f t="shared" si="5"/>
        <v>0</v>
      </c>
    </row>
    <row r="81" spans="11:13" hidden="1" x14ac:dyDescent="0.25">
      <c r="K81" s="7">
        <f t="shared" si="3"/>
        <v>0</v>
      </c>
      <c r="L81" s="5">
        <f t="shared" si="4"/>
        <v>0</v>
      </c>
      <c r="M81">
        <f t="shared" si="5"/>
        <v>0</v>
      </c>
    </row>
    <row r="82" spans="11:13" hidden="1" x14ac:dyDescent="0.25">
      <c r="K82" s="7">
        <f t="shared" si="3"/>
        <v>0</v>
      </c>
      <c r="L82" s="5">
        <f t="shared" si="4"/>
        <v>0</v>
      </c>
      <c r="M82">
        <f t="shared" si="5"/>
        <v>0</v>
      </c>
    </row>
    <row r="83" spans="11:13" hidden="1" x14ac:dyDescent="0.25">
      <c r="K83" s="7">
        <f t="shared" si="3"/>
        <v>0</v>
      </c>
      <c r="L83" s="5">
        <f t="shared" si="4"/>
        <v>0</v>
      </c>
      <c r="M83">
        <f t="shared" si="5"/>
        <v>0</v>
      </c>
    </row>
    <row r="84" spans="11:13" hidden="1" x14ac:dyDescent="0.25">
      <c r="K84" s="7">
        <f t="shared" si="3"/>
        <v>0</v>
      </c>
      <c r="L84" s="5">
        <f t="shared" si="4"/>
        <v>0</v>
      </c>
      <c r="M84">
        <f t="shared" si="5"/>
        <v>0</v>
      </c>
    </row>
    <row r="85" spans="11:13" hidden="1" x14ac:dyDescent="0.25">
      <c r="K85" s="7">
        <f t="shared" si="3"/>
        <v>0</v>
      </c>
      <c r="L85" s="5">
        <f t="shared" si="4"/>
        <v>0</v>
      </c>
      <c r="M85">
        <f t="shared" si="5"/>
        <v>0</v>
      </c>
    </row>
    <row r="86" spans="11:13" hidden="1" x14ac:dyDescent="0.25">
      <c r="K86" s="7">
        <f t="shared" si="3"/>
        <v>0</v>
      </c>
      <c r="L86" s="5">
        <f t="shared" si="4"/>
        <v>0</v>
      </c>
      <c r="M86">
        <f t="shared" si="5"/>
        <v>0</v>
      </c>
    </row>
    <row r="87" spans="11:13" hidden="1" x14ac:dyDescent="0.25">
      <c r="K87" s="7">
        <f t="shared" si="3"/>
        <v>0</v>
      </c>
      <c r="L87" s="5">
        <f t="shared" si="4"/>
        <v>0</v>
      </c>
      <c r="M87">
        <f t="shared" si="5"/>
        <v>0</v>
      </c>
    </row>
    <row r="88" spans="11:13" hidden="1" x14ac:dyDescent="0.25">
      <c r="K88" s="7">
        <f t="shared" si="3"/>
        <v>0</v>
      </c>
      <c r="L88" s="5">
        <f t="shared" si="4"/>
        <v>0</v>
      </c>
      <c r="M88">
        <f t="shared" si="5"/>
        <v>0</v>
      </c>
    </row>
    <row r="89" spans="11:13" hidden="1" x14ac:dyDescent="0.25">
      <c r="K89" s="7">
        <f t="shared" si="3"/>
        <v>0</v>
      </c>
      <c r="L89" s="5">
        <f t="shared" si="4"/>
        <v>0</v>
      </c>
      <c r="M89">
        <f t="shared" si="5"/>
        <v>0</v>
      </c>
    </row>
    <row r="90" spans="11:13" hidden="1" x14ac:dyDescent="0.25">
      <c r="K90" s="7">
        <f t="shared" si="3"/>
        <v>0</v>
      </c>
      <c r="L90" s="5">
        <f t="shared" si="4"/>
        <v>0</v>
      </c>
      <c r="M90">
        <f t="shared" si="5"/>
        <v>0</v>
      </c>
    </row>
    <row r="91" spans="11:13" hidden="1" x14ac:dyDescent="0.25">
      <c r="K91" s="7">
        <f t="shared" si="3"/>
        <v>0</v>
      </c>
      <c r="L91" s="5">
        <f t="shared" si="4"/>
        <v>0</v>
      </c>
      <c r="M91">
        <f t="shared" si="5"/>
        <v>0</v>
      </c>
    </row>
    <row r="92" spans="11:13" hidden="1" x14ac:dyDescent="0.25">
      <c r="K92" s="7">
        <f t="shared" si="3"/>
        <v>0</v>
      </c>
      <c r="L92" s="5">
        <f t="shared" si="4"/>
        <v>0</v>
      </c>
      <c r="M92">
        <f t="shared" si="5"/>
        <v>0</v>
      </c>
    </row>
    <row r="93" spans="11:13" hidden="1" x14ac:dyDescent="0.25">
      <c r="K93" s="7">
        <f t="shared" si="3"/>
        <v>0</v>
      </c>
      <c r="L93" s="5">
        <f t="shared" si="4"/>
        <v>0</v>
      </c>
      <c r="M93">
        <f t="shared" si="5"/>
        <v>0</v>
      </c>
    </row>
    <row r="94" spans="11:13" hidden="1" x14ac:dyDescent="0.25">
      <c r="K94" s="7">
        <f t="shared" si="3"/>
        <v>0</v>
      </c>
      <c r="L94" s="5">
        <f t="shared" si="4"/>
        <v>0</v>
      </c>
      <c r="M94">
        <f t="shared" si="5"/>
        <v>0</v>
      </c>
    </row>
    <row r="95" spans="11:13" hidden="1" x14ac:dyDescent="0.25">
      <c r="K95" s="7">
        <f t="shared" si="3"/>
        <v>0</v>
      </c>
      <c r="L95" s="5">
        <f t="shared" si="4"/>
        <v>0</v>
      </c>
      <c r="M95">
        <f t="shared" si="5"/>
        <v>0</v>
      </c>
    </row>
    <row r="96" spans="11:13" hidden="1" x14ac:dyDescent="0.25">
      <c r="K96" s="7">
        <f t="shared" si="3"/>
        <v>0</v>
      </c>
      <c r="L96" s="5">
        <f t="shared" si="4"/>
        <v>0</v>
      </c>
      <c r="M96">
        <f t="shared" si="5"/>
        <v>0</v>
      </c>
    </row>
    <row r="97" spans="11:13" hidden="1" x14ac:dyDescent="0.25">
      <c r="K97" s="7">
        <f t="shared" si="3"/>
        <v>0</v>
      </c>
      <c r="L97" s="5">
        <f t="shared" si="4"/>
        <v>0</v>
      </c>
      <c r="M97">
        <f t="shared" si="5"/>
        <v>0</v>
      </c>
    </row>
    <row r="98" spans="11:13" hidden="1" x14ac:dyDescent="0.25">
      <c r="K98" s="7">
        <f t="shared" si="3"/>
        <v>0</v>
      </c>
      <c r="L98" s="5">
        <f t="shared" si="4"/>
        <v>0</v>
      </c>
      <c r="M98">
        <f t="shared" si="5"/>
        <v>0</v>
      </c>
    </row>
    <row r="99" spans="11:13" hidden="1" x14ac:dyDescent="0.25">
      <c r="K99" s="7">
        <f t="shared" si="3"/>
        <v>0</v>
      </c>
      <c r="L99" s="5">
        <f t="shared" si="4"/>
        <v>0</v>
      </c>
      <c r="M99">
        <f t="shared" si="5"/>
        <v>0</v>
      </c>
    </row>
    <row r="100" spans="11:13" hidden="1" x14ac:dyDescent="0.25">
      <c r="K100" s="7">
        <f t="shared" si="3"/>
        <v>0</v>
      </c>
      <c r="L100" s="5">
        <f t="shared" si="4"/>
        <v>0</v>
      </c>
      <c r="M100">
        <f t="shared" si="5"/>
        <v>0</v>
      </c>
    </row>
    <row r="101" spans="11:13" hidden="1" x14ac:dyDescent="0.25">
      <c r="K101" s="7">
        <f t="shared" si="3"/>
        <v>0</v>
      </c>
      <c r="L101" s="5">
        <f t="shared" si="4"/>
        <v>0</v>
      </c>
      <c r="M101">
        <f t="shared" si="5"/>
        <v>0</v>
      </c>
    </row>
    <row r="102" spans="11:13" hidden="1" x14ac:dyDescent="0.25">
      <c r="K102" s="7">
        <f t="shared" si="3"/>
        <v>0</v>
      </c>
      <c r="L102" s="5">
        <f t="shared" si="4"/>
        <v>0</v>
      </c>
      <c r="M102">
        <f t="shared" si="5"/>
        <v>0</v>
      </c>
    </row>
    <row r="103" spans="11:13" hidden="1" x14ac:dyDescent="0.25">
      <c r="K103" s="7">
        <f t="shared" si="3"/>
        <v>0</v>
      </c>
      <c r="L103" s="5">
        <f t="shared" si="4"/>
        <v>0</v>
      </c>
      <c r="M103">
        <f t="shared" si="5"/>
        <v>0</v>
      </c>
    </row>
    <row r="104" spans="11:13" hidden="1" x14ac:dyDescent="0.25">
      <c r="K104" s="7">
        <f t="shared" si="3"/>
        <v>0</v>
      </c>
      <c r="L104" s="5">
        <f t="shared" si="4"/>
        <v>0</v>
      </c>
      <c r="M104">
        <f t="shared" si="5"/>
        <v>0</v>
      </c>
    </row>
    <row r="105" spans="11:13" hidden="1" x14ac:dyDescent="0.25">
      <c r="K105" s="7">
        <f t="shared" si="3"/>
        <v>0</v>
      </c>
      <c r="L105" s="5">
        <f t="shared" si="4"/>
        <v>0</v>
      </c>
      <c r="M105">
        <f t="shared" si="5"/>
        <v>0</v>
      </c>
    </row>
    <row r="106" spans="11:13" hidden="1" x14ac:dyDescent="0.25">
      <c r="K106" s="7">
        <f t="shared" si="3"/>
        <v>0</v>
      </c>
      <c r="L106" s="5">
        <f t="shared" si="4"/>
        <v>0</v>
      </c>
      <c r="M106">
        <f t="shared" si="5"/>
        <v>0</v>
      </c>
    </row>
    <row r="107" spans="11:13" hidden="1" x14ac:dyDescent="0.25">
      <c r="K107" s="7">
        <f t="shared" si="3"/>
        <v>0</v>
      </c>
      <c r="L107" s="5">
        <f t="shared" si="4"/>
        <v>0</v>
      </c>
      <c r="M107">
        <f t="shared" si="5"/>
        <v>0</v>
      </c>
    </row>
    <row r="108" spans="11:13" hidden="1" x14ac:dyDescent="0.25">
      <c r="K108" s="7">
        <f t="shared" si="3"/>
        <v>0</v>
      </c>
      <c r="L108" s="5">
        <f t="shared" si="4"/>
        <v>0</v>
      </c>
      <c r="M108">
        <f t="shared" si="5"/>
        <v>0</v>
      </c>
    </row>
    <row r="109" spans="11:13" hidden="1" x14ac:dyDescent="0.25">
      <c r="K109" s="7">
        <f t="shared" si="3"/>
        <v>0</v>
      </c>
      <c r="L109" s="5">
        <f t="shared" si="4"/>
        <v>0</v>
      </c>
      <c r="M109">
        <f t="shared" si="5"/>
        <v>0</v>
      </c>
    </row>
    <row r="110" spans="11:13" hidden="1" x14ac:dyDescent="0.25">
      <c r="K110" s="7">
        <f t="shared" si="3"/>
        <v>0</v>
      </c>
      <c r="L110" s="5">
        <f t="shared" si="4"/>
        <v>0</v>
      </c>
      <c r="M110">
        <f t="shared" si="5"/>
        <v>0</v>
      </c>
    </row>
    <row r="111" spans="11:13" hidden="1" x14ac:dyDescent="0.25">
      <c r="K111" s="7">
        <f t="shared" si="3"/>
        <v>0</v>
      </c>
      <c r="L111" s="5">
        <f t="shared" si="4"/>
        <v>0</v>
      </c>
      <c r="M111">
        <f t="shared" si="5"/>
        <v>0</v>
      </c>
    </row>
    <row r="112" spans="11:13" hidden="1" x14ac:dyDescent="0.25">
      <c r="K112" s="7">
        <f t="shared" si="3"/>
        <v>0</v>
      </c>
      <c r="L112" s="5">
        <f t="shared" si="4"/>
        <v>0</v>
      </c>
      <c r="M112">
        <f t="shared" si="5"/>
        <v>0</v>
      </c>
    </row>
    <row r="113" spans="11:13" hidden="1" x14ac:dyDescent="0.25">
      <c r="K113" s="7">
        <f t="shared" si="3"/>
        <v>0</v>
      </c>
      <c r="L113" s="5">
        <f t="shared" si="4"/>
        <v>0</v>
      </c>
      <c r="M113">
        <f t="shared" si="5"/>
        <v>0</v>
      </c>
    </row>
    <row r="114" spans="11:13" hidden="1" x14ac:dyDescent="0.25">
      <c r="K114" s="7">
        <f t="shared" si="3"/>
        <v>0</v>
      </c>
      <c r="L114" s="5">
        <f t="shared" si="4"/>
        <v>0</v>
      </c>
      <c r="M114">
        <f t="shared" si="5"/>
        <v>0</v>
      </c>
    </row>
    <row r="115" spans="11:13" hidden="1" x14ac:dyDescent="0.25">
      <c r="K115" s="7">
        <f t="shared" si="3"/>
        <v>0</v>
      </c>
      <c r="L115" s="5">
        <f t="shared" si="4"/>
        <v>0</v>
      </c>
      <c r="M115">
        <f t="shared" si="5"/>
        <v>0</v>
      </c>
    </row>
    <row r="116" spans="11:13" hidden="1" x14ac:dyDescent="0.25">
      <c r="K116" s="7">
        <f t="shared" si="3"/>
        <v>0</v>
      </c>
      <c r="L116" s="5">
        <f t="shared" si="4"/>
        <v>0</v>
      </c>
      <c r="M116">
        <f t="shared" si="5"/>
        <v>0</v>
      </c>
    </row>
    <row r="117" spans="11:13" hidden="1" x14ac:dyDescent="0.25">
      <c r="K117" s="7">
        <f t="shared" si="3"/>
        <v>0</v>
      </c>
      <c r="L117" s="5">
        <f t="shared" si="4"/>
        <v>0</v>
      </c>
      <c r="M117">
        <f t="shared" si="5"/>
        <v>0</v>
      </c>
    </row>
    <row r="118" spans="11:13" hidden="1" x14ac:dyDescent="0.25">
      <c r="K118" s="7">
        <f t="shared" si="3"/>
        <v>0</v>
      </c>
      <c r="L118" s="5">
        <f t="shared" si="4"/>
        <v>0</v>
      </c>
      <c r="M118">
        <f t="shared" si="5"/>
        <v>0</v>
      </c>
    </row>
    <row r="119" spans="11:13" hidden="1" x14ac:dyDescent="0.25">
      <c r="K119" s="7">
        <f t="shared" si="3"/>
        <v>0</v>
      </c>
      <c r="L119" s="5">
        <f t="shared" si="4"/>
        <v>0</v>
      </c>
      <c r="M119">
        <f t="shared" si="5"/>
        <v>0</v>
      </c>
    </row>
    <row r="120" spans="11:13" hidden="1" x14ac:dyDescent="0.25">
      <c r="K120" s="7">
        <f t="shared" si="3"/>
        <v>0</v>
      </c>
      <c r="L120" s="5">
        <f t="shared" si="4"/>
        <v>0</v>
      </c>
      <c r="M120">
        <f t="shared" si="5"/>
        <v>0</v>
      </c>
    </row>
    <row r="121" spans="11:13" hidden="1" x14ac:dyDescent="0.25">
      <c r="K121" s="7">
        <f t="shared" si="3"/>
        <v>0</v>
      </c>
      <c r="L121" s="5">
        <f t="shared" si="4"/>
        <v>0</v>
      </c>
      <c r="M121">
        <f t="shared" si="5"/>
        <v>0</v>
      </c>
    </row>
    <row r="122" spans="11:13" hidden="1" x14ac:dyDescent="0.25">
      <c r="K122" s="7">
        <f t="shared" si="3"/>
        <v>0</v>
      </c>
      <c r="L122" s="5">
        <f t="shared" si="4"/>
        <v>0</v>
      </c>
      <c r="M122">
        <f t="shared" si="5"/>
        <v>0</v>
      </c>
    </row>
    <row r="123" spans="11:13" hidden="1" x14ac:dyDescent="0.25">
      <c r="K123" s="7">
        <f t="shared" si="3"/>
        <v>0</v>
      </c>
      <c r="L123" s="5">
        <f t="shared" si="4"/>
        <v>0</v>
      </c>
      <c r="M123">
        <f t="shared" si="5"/>
        <v>0</v>
      </c>
    </row>
    <row r="124" spans="11:13" hidden="1" x14ac:dyDescent="0.25">
      <c r="K124" s="7">
        <f t="shared" si="3"/>
        <v>0</v>
      </c>
      <c r="L124" s="5">
        <f t="shared" si="4"/>
        <v>0</v>
      </c>
      <c r="M124">
        <f t="shared" si="5"/>
        <v>0</v>
      </c>
    </row>
    <row r="125" spans="11:13" hidden="1" x14ac:dyDescent="0.25">
      <c r="K125" s="7">
        <f t="shared" si="3"/>
        <v>0</v>
      </c>
      <c r="L125" s="5">
        <f t="shared" si="4"/>
        <v>0</v>
      </c>
      <c r="M125">
        <f t="shared" si="5"/>
        <v>0</v>
      </c>
    </row>
    <row r="126" spans="11:13" hidden="1" x14ac:dyDescent="0.25">
      <c r="K126" s="7">
        <f t="shared" si="3"/>
        <v>0</v>
      </c>
      <c r="L126" s="5">
        <f t="shared" si="4"/>
        <v>0</v>
      </c>
      <c r="M126">
        <f t="shared" si="5"/>
        <v>0</v>
      </c>
    </row>
    <row r="127" spans="11:13" hidden="1" x14ac:dyDescent="0.25">
      <c r="K127" s="7">
        <f t="shared" si="3"/>
        <v>0</v>
      </c>
      <c r="L127" s="5">
        <f t="shared" si="4"/>
        <v>0</v>
      </c>
      <c r="M127">
        <f t="shared" si="5"/>
        <v>0</v>
      </c>
    </row>
    <row r="128" spans="11:13" hidden="1" x14ac:dyDescent="0.25">
      <c r="K128" s="7">
        <f t="shared" si="3"/>
        <v>0</v>
      </c>
      <c r="L128" s="5">
        <f t="shared" si="4"/>
        <v>0</v>
      </c>
      <c r="M128">
        <f t="shared" si="5"/>
        <v>0</v>
      </c>
    </row>
    <row r="129" spans="11:13" hidden="1" x14ac:dyDescent="0.25">
      <c r="K129" s="7">
        <f t="shared" si="3"/>
        <v>0</v>
      </c>
      <c r="L129" s="5">
        <f t="shared" si="4"/>
        <v>0</v>
      </c>
      <c r="M129">
        <f t="shared" si="5"/>
        <v>0</v>
      </c>
    </row>
    <row r="130" spans="11:13" hidden="1" x14ac:dyDescent="0.25">
      <c r="K130" s="7">
        <f t="shared" si="3"/>
        <v>0</v>
      </c>
      <c r="L130" s="5">
        <f t="shared" si="4"/>
        <v>0</v>
      </c>
      <c r="M130">
        <f t="shared" si="5"/>
        <v>0</v>
      </c>
    </row>
    <row r="131" spans="11:13" hidden="1" x14ac:dyDescent="0.25">
      <c r="K131" s="7">
        <f t="shared" si="3"/>
        <v>0</v>
      </c>
      <c r="L131" s="5">
        <f t="shared" si="4"/>
        <v>0</v>
      </c>
      <c r="M131">
        <f t="shared" si="5"/>
        <v>0</v>
      </c>
    </row>
    <row r="132" spans="11:13" hidden="1" x14ac:dyDescent="0.25">
      <c r="K132" s="7">
        <f t="shared" ref="K132:K195" si="6">SUM(F132:J132)</f>
        <v>0</v>
      </c>
      <c r="L132" s="5">
        <f t="shared" ref="L132:L195" si="7">IF(D132="X",0,IF(E132="",0,IF(E132="x",0,VLOOKUP(E132,$F$539:$G$553,2))))</f>
        <v>0</v>
      </c>
      <c r="M132">
        <f t="shared" ref="M132:M195" si="8">SUM(K132*L132)</f>
        <v>0</v>
      </c>
    </row>
    <row r="133" spans="11:13" hidden="1" x14ac:dyDescent="0.25">
      <c r="K133" s="7">
        <f t="shared" si="6"/>
        <v>0</v>
      </c>
      <c r="L133" s="5">
        <f t="shared" si="7"/>
        <v>0</v>
      </c>
      <c r="M133">
        <f t="shared" si="8"/>
        <v>0</v>
      </c>
    </row>
    <row r="134" spans="11:13" hidden="1" x14ac:dyDescent="0.25">
      <c r="K134" s="7">
        <f t="shared" si="6"/>
        <v>0</v>
      </c>
      <c r="L134" s="5">
        <f t="shared" si="7"/>
        <v>0</v>
      </c>
      <c r="M134">
        <f t="shared" si="8"/>
        <v>0</v>
      </c>
    </row>
    <row r="135" spans="11:13" hidden="1" x14ac:dyDescent="0.25">
      <c r="K135" s="7">
        <f t="shared" si="6"/>
        <v>0</v>
      </c>
      <c r="L135" s="5">
        <f t="shared" si="7"/>
        <v>0</v>
      </c>
      <c r="M135">
        <f t="shared" si="8"/>
        <v>0</v>
      </c>
    </row>
    <row r="136" spans="11:13" hidden="1" x14ac:dyDescent="0.25">
      <c r="K136" s="7">
        <f t="shared" si="6"/>
        <v>0</v>
      </c>
      <c r="L136" s="5">
        <f t="shared" si="7"/>
        <v>0</v>
      </c>
      <c r="M136">
        <f t="shared" si="8"/>
        <v>0</v>
      </c>
    </row>
    <row r="137" spans="11:13" hidden="1" x14ac:dyDescent="0.25">
      <c r="K137" s="7">
        <f t="shared" si="6"/>
        <v>0</v>
      </c>
      <c r="L137" s="5">
        <f t="shared" si="7"/>
        <v>0</v>
      </c>
      <c r="M137">
        <f t="shared" si="8"/>
        <v>0</v>
      </c>
    </row>
    <row r="138" spans="11:13" hidden="1" x14ac:dyDescent="0.25">
      <c r="K138" s="7">
        <f t="shared" si="6"/>
        <v>0</v>
      </c>
      <c r="L138" s="5">
        <f t="shared" si="7"/>
        <v>0</v>
      </c>
      <c r="M138">
        <f t="shared" si="8"/>
        <v>0</v>
      </c>
    </row>
    <row r="139" spans="11:13" hidden="1" x14ac:dyDescent="0.25">
      <c r="K139" s="7">
        <f t="shared" si="6"/>
        <v>0</v>
      </c>
      <c r="L139" s="5">
        <f t="shared" si="7"/>
        <v>0</v>
      </c>
      <c r="M139">
        <f t="shared" si="8"/>
        <v>0</v>
      </c>
    </row>
    <row r="140" spans="11:13" hidden="1" x14ac:dyDescent="0.25">
      <c r="K140" s="7">
        <f t="shared" si="6"/>
        <v>0</v>
      </c>
      <c r="L140" s="5">
        <f t="shared" si="7"/>
        <v>0</v>
      </c>
      <c r="M140">
        <f t="shared" si="8"/>
        <v>0</v>
      </c>
    </row>
    <row r="141" spans="11:13" hidden="1" x14ac:dyDescent="0.25">
      <c r="K141" s="7">
        <f t="shared" si="6"/>
        <v>0</v>
      </c>
      <c r="L141" s="5">
        <f t="shared" si="7"/>
        <v>0</v>
      </c>
      <c r="M141">
        <f t="shared" si="8"/>
        <v>0</v>
      </c>
    </row>
    <row r="142" spans="11:13" hidden="1" x14ac:dyDescent="0.25">
      <c r="K142" s="7">
        <f t="shared" si="6"/>
        <v>0</v>
      </c>
      <c r="L142" s="5">
        <f t="shared" si="7"/>
        <v>0</v>
      </c>
      <c r="M142">
        <f t="shared" si="8"/>
        <v>0</v>
      </c>
    </row>
    <row r="143" spans="11:13" hidden="1" x14ac:dyDescent="0.25">
      <c r="K143" s="7">
        <f t="shared" si="6"/>
        <v>0</v>
      </c>
      <c r="L143" s="5">
        <f t="shared" si="7"/>
        <v>0</v>
      </c>
      <c r="M143">
        <f t="shared" si="8"/>
        <v>0</v>
      </c>
    </row>
    <row r="144" spans="11:13" hidden="1" x14ac:dyDescent="0.25">
      <c r="K144" s="7">
        <f t="shared" si="6"/>
        <v>0</v>
      </c>
      <c r="L144" s="5">
        <f t="shared" si="7"/>
        <v>0</v>
      </c>
      <c r="M144">
        <f t="shared" si="8"/>
        <v>0</v>
      </c>
    </row>
    <row r="145" spans="11:13" hidden="1" x14ac:dyDescent="0.25">
      <c r="K145" s="7">
        <f t="shared" si="6"/>
        <v>0</v>
      </c>
      <c r="L145" s="5">
        <f t="shared" si="7"/>
        <v>0</v>
      </c>
      <c r="M145">
        <f t="shared" si="8"/>
        <v>0</v>
      </c>
    </row>
    <row r="146" spans="11:13" hidden="1" x14ac:dyDescent="0.25">
      <c r="K146" s="7">
        <f t="shared" si="6"/>
        <v>0</v>
      </c>
      <c r="L146" s="5">
        <f t="shared" si="7"/>
        <v>0</v>
      </c>
      <c r="M146">
        <f t="shared" si="8"/>
        <v>0</v>
      </c>
    </row>
    <row r="147" spans="11:13" hidden="1" x14ac:dyDescent="0.25">
      <c r="K147" s="7">
        <f t="shared" si="6"/>
        <v>0</v>
      </c>
      <c r="L147" s="5">
        <f t="shared" si="7"/>
        <v>0</v>
      </c>
      <c r="M147">
        <f t="shared" si="8"/>
        <v>0</v>
      </c>
    </row>
    <row r="148" spans="11:13" hidden="1" x14ac:dyDescent="0.25">
      <c r="K148" s="7">
        <f t="shared" si="6"/>
        <v>0</v>
      </c>
      <c r="L148" s="5">
        <f t="shared" si="7"/>
        <v>0</v>
      </c>
      <c r="M148">
        <f t="shared" si="8"/>
        <v>0</v>
      </c>
    </row>
    <row r="149" spans="11:13" hidden="1" x14ac:dyDescent="0.25">
      <c r="K149" s="7">
        <f t="shared" si="6"/>
        <v>0</v>
      </c>
      <c r="L149" s="5">
        <f t="shared" si="7"/>
        <v>0</v>
      </c>
      <c r="M149">
        <f t="shared" si="8"/>
        <v>0</v>
      </c>
    </row>
    <row r="150" spans="11:13" hidden="1" x14ac:dyDescent="0.25">
      <c r="K150" s="7">
        <f t="shared" si="6"/>
        <v>0</v>
      </c>
      <c r="L150" s="5">
        <f t="shared" si="7"/>
        <v>0</v>
      </c>
      <c r="M150">
        <f t="shared" si="8"/>
        <v>0</v>
      </c>
    </row>
    <row r="151" spans="11:13" hidden="1" x14ac:dyDescent="0.25">
      <c r="K151" s="7">
        <f t="shared" si="6"/>
        <v>0</v>
      </c>
      <c r="L151" s="5">
        <f t="shared" si="7"/>
        <v>0</v>
      </c>
      <c r="M151">
        <f t="shared" si="8"/>
        <v>0</v>
      </c>
    </row>
    <row r="152" spans="11:13" hidden="1" x14ac:dyDescent="0.25">
      <c r="K152" s="7">
        <f t="shared" si="6"/>
        <v>0</v>
      </c>
      <c r="L152" s="5">
        <f t="shared" si="7"/>
        <v>0</v>
      </c>
      <c r="M152">
        <f t="shared" si="8"/>
        <v>0</v>
      </c>
    </row>
    <row r="153" spans="11:13" hidden="1" x14ac:dyDescent="0.25">
      <c r="K153" s="7">
        <f t="shared" si="6"/>
        <v>0</v>
      </c>
      <c r="L153" s="5">
        <f t="shared" si="7"/>
        <v>0</v>
      </c>
      <c r="M153">
        <f t="shared" si="8"/>
        <v>0</v>
      </c>
    </row>
    <row r="154" spans="11:13" hidden="1" x14ac:dyDescent="0.25">
      <c r="K154" s="7">
        <f t="shared" si="6"/>
        <v>0</v>
      </c>
      <c r="L154" s="5">
        <f t="shared" si="7"/>
        <v>0</v>
      </c>
      <c r="M154">
        <f t="shared" si="8"/>
        <v>0</v>
      </c>
    </row>
    <row r="155" spans="11:13" hidden="1" x14ac:dyDescent="0.25">
      <c r="K155" s="7">
        <f t="shared" si="6"/>
        <v>0</v>
      </c>
      <c r="L155" s="5">
        <f t="shared" si="7"/>
        <v>0</v>
      </c>
      <c r="M155">
        <f t="shared" si="8"/>
        <v>0</v>
      </c>
    </row>
    <row r="156" spans="11:13" hidden="1" x14ac:dyDescent="0.25">
      <c r="K156" s="7">
        <f t="shared" si="6"/>
        <v>0</v>
      </c>
      <c r="L156" s="5">
        <f t="shared" si="7"/>
        <v>0</v>
      </c>
      <c r="M156">
        <f t="shared" si="8"/>
        <v>0</v>
      </c>
    </row>
    <row r="157" spans="11:13" hidden="1" x14ac:dyDescent="0.25">
      <c r="K157" s="7">
        <f t="shared" si="6"/>
        <v>0</v>
      </c>
      <c r="L157" s="5">
        <f t="shared" si="7"/>
        <v>0</v>
      </c>
      <c r="M157">
        <f t="shared" si="8"/>
        <v>0</v>
      </c>
    </row>
    <row r="158" spans="11:13" hidden="1" x14ac:dyDescent="0.25">
      <c r="K158" s="7">
        <f t="shared" si="6"/>
        <v>0</v>
      </c>
      <c r="L158" s="5">
        <f t="shared" si="7"/>
        <v>0</v>
      </c>
      <c r="M158">
        <f t="shared" si="8"/>
        <v>0</v>
      </c>
    </row>
    <row r="159" spans="11:13" hidden="1" x14ac:dyDescent="0.25">
      <c r="K159" s="7">
        <f t="shared" si="6"/>
        <v>0</v>
      </c>
      <c r="L159" s="5">
        <f t="shared" si="7"/>
        <v>0</v>
      </c>
      <c r="M159">
        <f t="shared" si="8"/>
        <v>0</v>
      </c>
    </row>
    <row r="160" spans="11:13" hidden="1" x14ac:dyDescent="0.25">
      <c r="K160" s="7">
        <f t="shared" si="6"/>
        <v>0</v>
      </c>
      <c r="L160" s="5">
        <f t="shared" si="7"/>
        <v>0</v>
      </c>
      <c r="M160">
        <f t="shared" si="8"/>
        <v>0</v>
      </c>
    </row>
    <row r="161" spans="11:13" hidden="1" x14ac:dyDescent="0.25">
      <c r="K161" s="7">
        <f t="shared" si="6"/>
        <v>0</v>
      </c>
      <c r="L161" s="5">
        <f t="shared" si="7"/>
        <v>0</v>
      </c>
      <c r="M161">
        <f t="shared" si="8"/>
        <v>0</v>
      </c>
    </row>
    <row r="162" spans="11:13" hidden="1" x14ac:dyDescent="0.25">
      <c r="K162" s="7">
        <f t="shared" si="6"/>
        <v>0</v>
      </c>
      <c r="L162" s="5">
        <f t="shared" si="7"/>
        <v>0</v>
      </c>
      <c r="M162">
        <f t="shared" si="8"/>
        <v>0</v>
      </c>
    </row>
    <row r="163" spans="11:13" hidden="1" x14ac:dyDescent="0.25">
      <c r="K163" s="7">
        <f t="shared" si="6"/>
        <v>0</v>
      </c>
      <c r="L163" s="5">
        <f t="shared" si="7"/>
        <v>0</v>
      </c>
      <c r="M163">
        <f t="shared" si="8"/>
        <v>0</v>
      </c>
    </row>
    <row r="164" spans="11:13" hidden="1" x14ac:dyDescent="0.25">
      <c r="K164" s="7">
        <f t="shared" si="6"/>
        <v>0</v>
      </c>
      <c r="L164" s="5">
        <f t="shared" si="7"/>
        <v>0</v>
      </c>
      <c r="M164">
        <f t="shared" si="8"/>
        <v>0</v>
      </c>
    </row>
    <row r="165" spans="11:13" hidden="1" x14ac:dyDescent="0.25">
      <c r="K165" s="7">
        <f t="shared" si="6"/>
        <v>0</v>
      </c>
      <c r="L165" s="5">
        <f t="shared" si="7"/>
        <v>0</v>
      </c>
      <c r="M165">
        <f t="shared" si="8"/>
        <v>0</v>
      </c>
    </row>
    <row r="166" spans="11:13" hidden="1" x14ac:dyDescent="0.25">
      <c r="K166" s="7">
        <f t="shared" si="6"/>
        <v>0</v>
      </c>
      <c r="L166" s="5">
        <f t="shared" si="7"/>
        <v>0</v>
      </c>
      <c r="M166">
        <f t="shared" si="8"/>
        <v>0</v>
      </c>
    </row>
    <row r="167" spans="11:13" hidden="1" x14ac:dyDescent="0.25">
      <c r="K167" s="7">
        <f t="shared" si="6"/>
        <v>0</v>
      </c>
      <c r="L167" s="5">
        <f t="shared" si="7"/>
        <v>0</v>
      </c>
      <c r="M167">
        <f t="shared" si="8"/>
        <v>0</v>
      </c>
    </row>
    <row r="168" spans="11:13" hidden="1" x14ac:dyDescent="0.25">
      <c r="K168" s="7">
        <f t="shared" si="6"/>
        <v>0</v>
      </c>
      <c r="L168" s="5">
        <f t="shared" si="7"/>
        <v>0</v>
      </c>
      <c r="M168">
        <f t="shared" si="8"/>
        <v>0</v>
      </c>
    </row>
    <row r="169" spans="11:13" hidden="1" x14ac:dyDescent="0.25">
      <c r="K169" s="7">
        <f t="shared" si="6"/>
        <v>0</v>
      </c>
      <c r="L169" s="5">
        <f t="shared" si="7"/>
        <v>0</v>
      </c>
      <c r="M169">
        <f t="shared" si="8"/>
        <v>0</v>
      </c>
    </row>
    <row r="170" spans="11:13" hidden="1" x14ac:dyDescent="0.25">
      <c r="K170" s="7">
        <f t="shared" si="6"/>
        <v>0</v>
      </c>
      <c r="L170" s="5">
        <f t="shared" si="7"/>
        <v>0</v>
      </c>
      <c r="M170">
        <f t="shared" si="8"/>
        <v>0</v>
      </c>
    </row>
    <row r="171" spans="11:13" hidden="1" x14ac:dyDescent="0.25">
      <c r="K171" s="7">
        <f t="shared" si="6"/>
        <v>0</v>
      </c>
      <c r="L171" s="5">
        <f t="shared" si="7"/>
        <v>0</v>
      </c>
      <c r="M171">
        <f t="shared" si="8"/>
        <v>0</v>
      </c>
    </row>
    <row r="172" spans="11:13" hidden="1" x14ac:dyDescent="0.25">
      <c r="K172" s="7">
        <f t="shared" si="6"/>
        <v>0</v>
      </c>
      <c r="L172" s="5">
        <f t="shared" si="7"/>
        <v>0</v>
      </c>
      <c r="M172">
        <f t="shared" si="8"/>
        <v>0</v>
      </c>
    </row>
    <row r="173" spans="11:13" hidden="1" x14ac:dyDescent="0.25">
      <c r="K173" s="7">
        <f t="shared" si="6"/>
        <v>0</v>
      </c>
      <c r="L173" s="5">
        <f t="shared" si="7"/>
        <v>0</v>
      </c>
      <c r="M173">
        <f t="shared" si="8"/>
        <v>0</v>
      </c>
    </row>
    <row r="174" spans="11:13" hidden="1" x14ac:dyDescent="0.25">
      <c r="K174" s="7">
        <f t="shared" si="6"/>
        <v>0</v>
      </c>
      <c r="L174" s="5">
        <f t="shared" si="7"/>
        <v>0</v>
      </c>
      <c r="M174">
        <f t="shared" si="8"/>
        <v>0</v>
      </c>
    </row>
    <row r="175" spans="11:13" hidden="1" x14ac:dyDescent="0.25">
      <c r="K175" s="7">
        <f t="shared" si="6"/>
        <v>0</v>
      </c>
      <c r="L175" s="5">
        <f t="shared" si="7"/>
        <v>0</v>
      </c>
      <c r="M175">
        <f t="shared" si="8"/>
        <v>0</v>
      </c>
    </row>
    <row r="176" spans="11:13" hidden="1" x14ac:dyDescent="0.25">
      <c r="K176" s="7">
        <f t="shared" si="6"/>
        <v>0</v>
      </c>
      <c r="L176" s="5">
        <f t="shared" si="7"/>
        <v>0</v>
      </c>
      <c r="M176">
        <f t="shared" si="8"/>
        <v>0</v>
      </c>
    </row>
    <row r="177" spans="11:13" hidden="1" x14ac:dyDescent="0.25">
      <c r="K177" s="7">
        <f t="shared" si="6"/>
        <v>0</v>
      </c>
      <c r="L177" s="5">
        <f t="shared" si="7"/>
        <v>0</v>
      </c>
      <c r="M177">
        <f t="shared" si="8"/>
        <v>0</v>
      </c>
    </row>
    <row r="178" spans="11:13" hidden="1" x14ac:dyDescent="0.25">
      <c r="K178" s="7">
        <f t="shared" si="6"/>
        <v>0</v>
      </c>
      <c r="L178" s="5">
        <f t="shared" si="7"/>
        <v>0</v>
      </c>
      <c r="M178">
        <f t="shared" si="8"/>
        <v>0</v>
      </c>
    </row>
    <row r="179" spans="11:13" hidden="1" x14ac:dyDescent="0.25">
      <c r="K179" s="7">
        <f t="shared" si="6"/>
        <v>0</v>
      </c>
      <c r="L179" s="5">
        <f t="shared" si="7"/>
        <v>0</v>
      </c>
      <c r="M179">
        <f t="shared" si="8"/>
        <v>0</v>
      </c>
    </row>
    <row r="180" spans="11:13" hidden="1" x14ac:dyDescent="0.25">
      <c r="K180" s="7">
        <f t="shared" si="6"/>
        <v>0</v>
      </c>
      <c r="L180" s="5">
        <f t="shared" si="7"/>
        <v>0</v>
      </c>
      <c r="M180">
        <f t="shared" si="8"/>
        <v>0</v>
      </c>
    </row>
    <row r="181" spans="11:13" hidden="1" x14ac:dyDescent="0.25">
      <c r="K181" s="7">
        <f t="shared" si="6"/>
        <v>0</v>
      </c>
      <c r="L181" s="5">
        <f t="shared" si="7"/>
        <v>0</v>
      </c>
      <c r="M181">
        <f t="shared" si="8"/>
        <v>0</v>
      </c>
    </row>
    <row r="182" spans="11:13" hidden="1" x14ac:dyDescent="0.25">
      <c r="K182" s="7">
        <f t="shared" si="6"/>
        <v>0</v>
      </c>
      <c r="L182" s="5">
        <f t="shared" si="7"/>
        <v>0</v>
      </c>
      <c r="M182">
        <f t="shared" si="8"/>
        <v>0</v>
      </c>
    </row>
    <row r="183" spans="11:13" hidden="1" x14ac:dyDescent="0.25">
      <c r="K183" s="7">
        <f t="shared" si="6"/>
        <v>0</v>
      </c>
      <c r="L183" s="5">
        <f t="shared" si="7"/>
        <v>0</v>
      </c>
      <c r="M183">
        <f t="shared" si="8"/>
        <v>0</v>
      </c>
    </row>
    <row r="184" spans="11:13" hidden="1" x14ac:dyDescent="0.25">
      <c r="K184" s="7">
        <f t="shared" si="6"/>
        <v>0</v>
      </c>
      <c r="L184" s="5">
        <f t="shared" si="7"/>
        <v>0</v>
      </c>
      <c r="M184">
        <f t="shared" si="8"/>
        <v>0</v>
      </c>
    </row>
    <row r="185" spans="11:13" hidden="1" x14ac:dyDescent="0.25">
      <c r="K185" s="7">
        <f t="shared" si="6"/>
        <v>0</v>
      </c>
      <c r="L185" s="5">
        <f t="shared" si="7"/>
        <v>0</v>
      </c>
      <c r="M185">
        <f t="shared" si="8"/>
        <v>0</v>
      </c>
    </row>
    <row r="186" spans="11:13" hidden="1" x14ac:dyDescent="0.25">
      <c r="K186" s="7">
        <f t="shared" si="6"/>
        <v>0</v>
      </c>
      <c r="L186" s="5">
        <f t="shared" si="7"/>
        <v>0</v>
      </c>
      <c r="M186">
        <f t="shared" si="8"/>
        <v>0</v>
      </c>
    </row>
    <row r="187" spans="11:13" hidden="1" x14ac:dyDescent="0.25">
      <c r="K187" s="7">
        <f t="shared" si="6"/>
        <v>0</v>
      </c>
      <c r="L187" s="5">
        <f t="shared" si="7"/>
        <v>0</v>
      </c>
      <c r="M187">
        <f t="shared" si="8"/>
        <v>0</v>
      </c>
    </row>
    <row r="188" spans="11:13" hidden="1" x14ac:dyDescent="0.25">
      <c r="K188" s="7">
        <f t="shared" si="6"/>
        <v>0</v>
      </c>
      <c r="L188" s="5">
        <f t="shared" si="7"/>
        <v>0</v>
      </c>
      <c r="M188">
        <f t="shared" si="8"/>
        <v>0</v>
      </c>
    </row>
    <row r="189" spans="11:13" hidden="1" x14ac:dyDescent="0.25">
      <c r="K189" s="7">
        <f t="shared" si="6"/>
        <v>0</v>
      </c>
      <c r="L189" s="5">
        <f t="shared" si="7"/>
        <v>0</v>
      </c>
      <c r="M189">
        <f t="shared" si="8"/>
        <v>0</v>
      </c>
    </row>
    <row r="190" spans="11:13" hidden="1" x14ac:dyDescent="0.25">
      <c r="K190" s="7">
        <f t="shared" si="6"/>
        <v>0</v>
      </c>
      <c r="L190" s="5">
        <f t="shared" si="7"/>
        <v>0</v>
      </c>
      <c r="M190">
        <f t="shared" si="8"/>
        <v>0</v>
      </c>
    </row>
    <row r="191" spans="11:13" hidden="1" x14ac:dyDescent="0.25">
      <c r="K191" s="7">
        <f t="shared" si="6"/>
        <v>0</v>
      </c>
      <c r="L191" s="5">
        <f t="shared" si="7"/>
        <v>0</v>
      </c>
      <c r="M191">
        <f t="shared" si="8"/>
        <v>0</v>
      </c>
    </row>
    <row r="192" spans="11:13" hidden="1" x14ac:dyDescent="0.25">
      <c r="K192" s="7">
        <f t="shared" si="6"/>
        <v>0</v>
      </c>
      <c r="L192" s="5">
        <f t="shared" si="7"/>
        <v>0</v>
      </c>
      <c r="M192">
        <f t="shared" si="8"/>
        <v>0</v>
      </c>
    </row>
    <row r="193" spans="11:13" hidden="1" x14ac:dyDescent="0.25">
      <c r="K193" s="7">
        <f t="shared" si="6"/>
        <v>0</v>
      </c>
      <c r="L193" s="5">
        <f t="shared" si="7"/>
        <v>0</v>
      </c>
      <c r="M193">
        <f t="shared" si="8"/>
        <v>0</v>
      </c>
    </row>
    <row r="194" spans="11:13" hidden="1" x14ac:dyDescent="0.25">
      <c r="K194" s="7">
        <f t="shared" si="6"/>
        <v>0</v>
      </c>
      <c r="L194" s="5">
        <f t="shared" si="7"/>
        <v>0</v>
      </c>
      <c r="M194">
        <f t="shared" si="8"/>
        <v>0</v>
      </c>
    </row>
    <row r="195" spans="11:13" hidden="1" x14ac:dyDescent="0.25">
      <c r="K195" s="7">
        <f t="shared" si="6"/>
        <v>0</v>
      </c>
      <c r="L195" s="5">
        <f t="shared" si="7"/>
        <v>0</v>
      </c>
      <c r="M195">
        <f t="shared" si="8"/>
        <v>0</v>
      </c>
    </row>
    <row r="196" spans="11:13" hidden="1" x14ac:dyDescent="0.25">
      <c r="K196" s="7">
        <f t="shared" ref="K196:K259" si="9">SUM(F196:J196)</f>
        <v>0</v>
      </c>
      <c r="L196" s="5">
        <f t="shared" ref="L196:L259" si="10">IF(D196="X",0,IF(E196="",0,IF(E196="x",0,VLOOKUP(E196,$F$539:$G$553,2))))</f>
        <v>0</v>
      </c>
      <c r="M196">
        <f t="shared" ref="M196:M259" si="11">SUM(K196*L196)</f>
        <v>0</v>
      </c>
    </row>
    <row r="197" spans="11:13" hidden="1" x14ac:dyDescent="0.25">
      <c r="K197" s="7">
        <f t="shared" si="9"/>
        <v>0</v>
      </c>
      <c r="L197" s="5">
        <f t="shared" si="10"/>
        <v>0</v>
      </c>
      <c r="M197">
        <f t="shared" si="11"/>
        <v>0</v>
      </c>
    </row>
    <row r="198" spans="11:13" hidden="1" x14ac:dyDescent="0.25">
      <c r="K198" s="7">
        <f t="shared" si="9"/>
        <v>0</v>
      </c>
      <c r="L198" s="5">
        <f t="shared" si="10"/>
        <v>0</v>
      </c>
      <c r="M198">
        <f t="shared" si="11"/>
        <v>0</v>
      </c>
    </row>
    <row r="199" spans="11:13" hidden="1" x14ac:dyDescent="0.25">
      <c r="K199" s="7">
        <f t="shared" si="9"/>
        <v>0</v>
      </c>
      <c r="L199" s="5">
        <f t="shared" si="10"/>
        <v>0</v>
      </c>
      <c r="M199">
        <f t="shared" si="11"/>
        <v>0</v>
      </c>
    </row>
    <row r="200" spans="11:13" hidden="1" x14ac:dyDescent="0.25">
      <c r="K200" s="7">
        <f t="shared" si="9"/>
        <v>0</v>
      </c>
      <c r="L200" s="5">
        <f t="shared" si="10"/>
        <v>0</v>
      </c>
      <c r="M200">
        <f t="shared" si="11"/>
        <v>0</v>
      </c>
    </row>
    <row r="201" spans="11:13" hidden="1" x14ac:dyDescent="0.25">
      <c r="K201" s="7">
        <f t="shared" si="9"/>
        <v>0</v>
      </c>
      <c r="L201" s="5">
        <f t="shared" si="10"/>
        <v>0</v>
      </c>
      <c r="M201">
        <f t="shared" si="11"/>
        <v>0</v>
      </c>
    </row>
    <row r="202" spans="11:13" hidden="1" x14ac:dyDescent="0.25">
      <c r="K202" s="7">
        <f t="shared" si="9"/>
        <v>0</v>
      </c>
      <c r="L202" s="5">
        <f t="shared" si="10"/>
        <v>0</v>
      </c>
      <c r="M202">
        <f t="shared" si="11"/>
        <v>0</v>
      </c>
    </row>
    <row r="203" spans="11:13" hidden="1" x14ac:dyDescent="0.25">
      <c r="K203" s="7">
        <f t="shared" si="9"/>
        <v>0</v>
      </c>
      <c r="L203" s="5">
        <f t="shared" si="10"/>
        <v>0</v>
      </c>
      <c r="M203">
        <f t="shared" si="11"/>
        <v>0</v>
      </c>
    </row>
    <row r="204" spans="11:13" hidden="1" x14ac:dyDescent="0.25">
      <c r="K204" s="7">
        <f t="shared" si="9"/>
        <v>0</v>
      </c>
      <c r="L204" s="5">
        <f t="shared" si="10"/>
        <v>0</v>
      </c>
      <c r="M204">
        <f t="shared" si="11"/>
        <v>0</v>
      </c>
    </row>
    <row r="205" spans="11:13" hidden="1" x14ac:dyDescent="0.25">
      <c r="K205" s="7">
        <f t="shared" si="9"/>
        <v>0</v>
      </c>
      <c r="L205" s="5">
        <f t="shared" si="10"/>
        <v>0</v>
      </c>
      <c r="M205">
        <f t="shared" si="11"/>
        <v>0</v>
      </c>
    </row>
    <row r="206" spans="11:13" hidden="1" x14ac:dyDescent="0.25">
      <c r="K206" s="7">
        <f t="shared" si="9"/>
        <v>0</v>
      </c>
      <c r="L206" s="5">
        <f t="shared" si="10"/>
        <v>0</v>
      </c>
      <c r="M206">
        <f t="shared" si="11"/>
        <v>0</v>
      </c>
    </row>
    <row r="207" spans="11:13" hidden="1" x14ac:dyDescent="0.25">
      <c r="K207" s="7">
        <f t="shared" si="9"/>
        <v>0</v>
      </c>
      <c r="L207" s="5">
        <f t="shared" si="10"/>
        <v>0</v>
      </c>
      <c r="M207">
        <f t="shared" si="11"/>
        <v>0</v>
      </c>
    </row>
    <row r="208" spans="11:13" hidden="1" x14ac:dyDescent="0.25">
      <c r="K208" s="7">
        <f t="shared" si="9"/>
        <v>0</v>
      </c>
      <c r="L208" s="5">
        <f t="shared" si="10"/>
        <v>0</v>
      </c>
      <c r="M208">
        <f t="shared" si="11"/>
        <v>0</v>
      </c>
    </row>
    <row r="209" spans="11:13" hidden="1" x14ac:dyDescent="0.25">
      <c r="K209" s="7">
        <f t="shared" si="9"/>
        <v>0</v>
      </c>
      <c r="L209" s="5">
        <f t="shared" si="10"/>
        <v>0</v>
      </c>
      <c r="M209">
        <f t="shared" si="11"/>
        <v>0</v>
      </c>
    </row>
    <row r="210" spans="11:13" hidden="1" x14ac:dyDescent="0.25">
      <c r="K210" s="7">
        <f t="shared" si="9"/>
        <v>0</v>
      </c>
      <c r="L210" s="5">
        <f t="shared" si="10"/>
        <v>0</v>
      </c>
      <c r="M210">
        <f t="shared" si="11"/>
        <v>0</v>
      </c>
    </row>
    <row r="211" spans="11:13" hidden="1" x14ac:dyDescent="0.25">
      <c r="K211" s="7">
        <f t="shared" si="9"/>
        <v>0</v>
      </c>
      <c r="L211" s="5">
        <f t="shared" si="10"/>
        <v>0</v>
      </c>
      <c r="M211">
        <f t="shared" si="11"/>
        <v>0</v>
      </c>
    </row>
    <row r="212" spans="11:13" hidden="1" x14ac:dyDescent="0.25">
      <c r="K212" s="7">
        <f t="shared" si="9"/>
        <v>0</v>
      </c>
      <c r="L212" s="5">
        <f t="shared" si="10"/>
        <v>0</v>
      </c>
      <c r="M212">
        <f t="shared" si="11"/>
        <v>0</v>
      </c>
    </row>
    <row r="213" spans="11:13" hidden="1" x14ac:dyDescent="0.25">
      <c r="K213" s="7">
        <f t="shared" si="9"/>
        <v>0</v>
      </c>
      <c r="L213" s="5">
        <f t="shared" si="10"/>
        <v>0</v>
      </c>
      <c r="M213">
        <f t="shared" si="11"/>
        <v>0</v>
      </c>
    </row>
    <row r="214" spans="11:13" hidden="1" x14ac:dyDescent="0.25">
      <c r="K214" s="7">
        <f t="shared" si="9"/>
        <v>0</v>
      </c>
      <c r="L214" s="5">
        <f t="shared" si="10"/>
        <v>0</v>
      </c>
      <c r="M214">
        <f t="shared" si="11"/>
        <v>0</v>
      </c>
    </row>
    <row r="215" spans="11:13" hidden="1" x14ac:dyDescent="0.25">
      <c r="K215" s="7">
        <f t="shared" si="9"/>
        <v>0</v>
      </c>
      <c r="L215" s="5">
        <f t="shared" si="10"/>
        <v>0</v>
      </c>
      <c r="M215">
        <f t="shared" si="11"/>
        <v>0</v>
      </c>
    </row>
    <row r="216" spans="11:13" hidden="1" x14ac:dyDescent="0.25">
      <c r="K216" s="7">
        <f t="shared" si="9"/>
        <v>0</v>
      </c>
      <c r="L216" s="5">
        <f t="shared" si="10"/>
        <v>0</v>
      </c>
      <c r="M216">
        <f t="shared" si="11"/>
        <v>0</v>
      </c>
    </row>
    <row r="217" spans="11:13" hidden="1" x14ac:dyDescent="0.25">
      <c r="K217" s="7">
        <f t="shared" si="9"/>
        <v>0</v>
      </c>
      <c r="L217" s="5">
        <f t="shared" si="10"/>
        <v>0</v>
      </c>
      <c r="M217">
        <f t="shared" si="11"/>
        <v>0</v>
      </c>
    </row>
    <row r="218" spans="11:13" hidden="1" x14ac:dyDescent="0.25">
      <c r="K218" s="7">
        <f t="shared" si="9"/>
        <v>0</v>
      </c>
      <c r="L218" s="5">
        <f t="shared" si="10"/>
        <v>0</v>
      </c>
      <c r="M218">
        <f t="shared" si="11"/>
        <v>0</v>
      </c>
    </row>
    <row r="219" spans="11:13" hidden="1" x14ac:dyDescent="0.25">
      <c r="K219" s="7">
        <f t="shared" si="9"/>
        <v>0</v>
      </c>
      <c r="L219" s="5">
        <f t="shared" si="10"/>
        <v>0</v>
      </c>
      <c r="M219">
        <f t="shared" si="11"/>
        <v>0</v>
      </c>
    </row>
    <row r="220" spans="11:13" hidden="1" x14ac:dyDescent="0.25">
      <c r="K220" s="7">
        <f t="shared" si="9"/>
        <v>0</v>
      </c>
      <c r="L220" s="5">
        <f t="shared" si="10"/>
        <v>0</v>
      </c>
      <c r="M220">
        <f t="shared" si="11"/>
        <v>0</v>
      </c>
    </row>
    <row r="221" spans="11:13" hidden="1" x14ac:dyDescent="0.25">
      <c r="K221" s="7">
        <f t="shared" si="9"/>
        <v>0</v>
      </c>
      <c r="L221" s="5">
        <f t="shared" si="10"/>
        <v>0</v>
      </c>
      <c r="M221">
        <f t="shared" si="11"/>
        <v>0</v>
      </c>
    </row>
    <row r="222" spans="11:13" hidden="1" x14ac:dyDescent="0.25">
      <c r="K222" s="7">
        <f t="shared" si="9"/>
        <v>0</v>
      </c>
      <c r="L222" s="5">
        <f t="shared" si="10"/>
        <v>0</v>
      </c>
      <c r="M222">
        <f t="shared" si="11"/>
        <v>0</v>
      </c>
    </row>
    <row r="223" spans="11:13" hidden="1" x14ac:dyDescent="0.25">
      <c r="K223" s="7">
        <f t="shared" si="9"/>
        <v>0</v>
      </c>
      <c r="L223" s="5">
        <f t="shared" si="10"/>
        <v>0</v>
      </c>
      <c r="M223">
        <f t="shared" si="11"/>
        <v>0</v>
      </c>
    </row>
    <row r="224" spans="11:13" hidden="1" x14ac:dyDescent="0.25">
      <c r="K224" s="7">
        <f t="shared" si="9"/>
        <v>0</v>
      </c>
      <c r="L224" s="5">
        <f t="shared" si="10"/>
        <v>0</v>
      </c>
      <c r="M224">
        <f t="shared" si="11"/>
        <v>0</v>
      </c>
    </row>
    <row r="225" spans="11:13" hidden="1" x14ac:dyDescent="0.25">
      <c r="K225" s="7">
        <f t="shared" si="9"/>
        <v>0</v>
      </c>
      <c r="L225" s="5">
        <f t="shared" si="10"/>
        <v>0</v>
      </c>
      <c r="M225">
        <f t="shared" si="11"/>
        <v>0</v>
      </c>
    </row>
    <row r="226" spans="11:13" hidden="1" x14ac:dyDescent="0.25">
      <c r="K226" s="7">
        <f t="shared" si="9"/>
        <v>0</v>
      </c>
      <c r="L226" s="5">
        <f t="shared" si="10"/>
        <v>0</v>
      </c>
      <c r="M226">
        <f t="shared" si="11"/>
        <v>0</v>
      </c>
    </row>
    <row r="227" spans="11:13" hidden="1" x14ac:dyDescent="0.25">
      <c r="K227" s="7">
        <f t="shared" si="9"/>
        <v>0</v>
      </c>
      <c r="L227" s="5">
        <f t="shared" si="10"/>
        <v>0</v>
      </c>
      <c r="M227">
        <f t="shared" si="11"/>
        <v>0</v>
      </c>
    </row>
    <row r="228" spans="11:13" hidden="1" x14ac:dyDescent="0.25">
      <c r="K228" s="7">
        <f t="shared" si="9"/>
        <v>0</v>
      </c>
      <c r="L228" s="5">
        <f t="shared" si="10"/>
        <v>0</v>
      </c>
      <c r="M228">
        <f t="shared" si="11"/>
        <v>0</v>
      </c>
    </row>
    <row r="229" spans="11:13" hidden="1" x14ac:dyDescent="0.25">
      <c r="K229" s="7">
        <f t="shared" si="9"/>
        <v>0</v>
      </c>
      <c r="L229" s="5">
        <f t="shared" si="10"/>
        <v>0</v>
      </c>
      <c r="M229">
        <f t="shared" si="11"/>
        <v>0</v>
      </c>
    </row>
    <row r="230" spans="11:13" hidden="1" x14ac:dyDescent="0.25">
      <c r="K230" s="7">
        <f t="shared" si="9"/>
        <v>0</v>
      </c>
      <c r="L230" s="5">
        <f t="shared" si="10"/>
        <v>0</v>
      </c>
      <c r="M230">
        <f t="shared" si="11"/>
        <v>0</v>
      </c>
    </row>
    <row r="231" spans="11:13" hidden="1" x14ac:dyDescent="0.25">
      <c r="K231" s="7">
        <f t="shared" si="9"/>
        <v>0</v>
      </c>
      <c r="L231" s="5">
        <f t="shared" si="10"/>
        <v>0</v>
      </c>
      <c r="M231">
        <f t="shared" si="11"/>
        <v>0</v>
      </c>
    </row>
    <row r="232" spans="11:13" hidden="1" x14ac:dyDescent="0.25">
      <c r="K232" s="7">
        <f t="shared" si="9"/>
        <v>0</v>
      </c>
      <c r="L232" s="5">
        <f t="shared" si="10"/>
        <v>0</v>
      </c>
      <c r="M232">
        <f t="shared" si="11"/>
        <v>0</v>
      </c>
    </row>
    <row r="233" spans="11:13" hidden="1" x14ac:dyDescent="0.25">
      <c r="K233" s="7">
        <f t="shared" si="9"/>
        <v>0</v>
      </c>
      <c r="L233" s="5">
        <f t="shared" si="10"/>
        <v>0</v>
      </c>
      <c r="M233">
        <f t="shared" si="11"/>
        <v>0</v>
      </c>
    </row>
    <row r="234" spans="11:13" hidden="1" x14ac:dyDescent="0.25">
      <c r="K234" s="7">
        <f t="shared" si="9"/>
        <v>0</v>
      </c>
      <c r="L234" s="5">
        <f t="shared" si="10"/>
        <v>0</v>
      </c>
      <c r="M234">
        <f t="shared" si="11"/>
        <v>0</v>
      </c>
    </row>
    <row r="235" spans="11:13" hidden="1" x14ac:dyDescent="0.25">
      <c r="K235" s="7">
        <f t="shared" si="9"/>
        <v>0</v>
      </c>
      <c r="L235" s="5">
        <f t="shared" si="10"/>
        <v>0</v>
      </c>
      <c r="M235">
        <f t="shared" si="11"/>
        <v>0</v>
      </c>
    </row>
    <row r="236" spans="11:13" hidden="1" x14ac:dyDescent="0.25">
      <c r="K236" s="7">
        <f t="shared" si="9"/>
        <v>0</v>
      </c>
      <c r="L236" s="5">
        <f t="shared" si="10"/>
        <v>0</v>
      </c>
      <c r="M236">
        <f t="shared" si="11"/>
        <v>0</v>
      </c>
    </row>
    <row r="237" spans="11:13" hidden="1" x14ac:dyDescent="0.25">
      <c r="K237" s="7">
        <f t="shared" si="9"/>
        <v>0</v>
      </c>
      <c r="L237" s="5">
        <f t="shared" si="10"/>
        <v>0</v>
      </c>
      <c r="M237">
        <f t="shared" si="11"/>
        <v>0</v>
      </c>
    </row>
    <row r="238" spans="11:13" hidden="1" x14ac:dyDescent="0.25">
      <c r="K238" s="7">
        <f t="shared" si="9"/>
        <v>0</v>
      </c>
      <c r="L238" s="5">
        <f t="shared" si="10"/>
        <v>0</v>
      </c>
      <c r="M238">
        <f t="shared" si="11"/>
        <v>0</v>
      </c>
    </row>
    <row r="239" spans="11:13" hidden="1" x14ac:dyDescent="0.25">
      <c r="K239" s="7">
        <f t="shared" si="9"/>
        <v>0</v>
      </c>
      <c r="L239" s="5">
        <f t="shared" si="10"/>
        <v>0</v>
      </c>
      <c r="M239">
        <f t="shared" si="11"/>
        <v>0</v>
      </c>
    </row>
    <row r="240" spans="11:13" hidden="1" x14ac:dyDescent="0.25">
      <c r="K240" s="7">
        <f t="shared" si="9"/>
        <v>0</v>
      </c>
      <c r="L240" s="5">
        <f t="shared" si="10"/>
        <v>0</v>
      </c>
      <c r="M240">
        <f t="shared" si="11"/>
        <v>0</v>
      </c>
    </row>
    <row r="241" spans="11:13" hidden="1" x14ac:dyDescent="0.25">
      <c r="K241" s="7">
        <f t="shared" si="9"/>
        <v>0</v>
      </c>
      <c r="L241" s="5">
        <f t="shared" si="10"/>
        <v>0</v>
      </c>
      <c r="M241">
        <f t="shared" si="11"/>
        <v>0</v>
      </c>
    </row>
    <row r="242" spans="11:13" hidden="1" x14ac:dyDescent="0.25">
      <c r="K242" s="7">
        <f t="shared" si="9"/>
        <v>0</v>
      </c>
      <c r="L242" s="5">
        <f t="shared" si="10"/>
        <v>0</v>
      </c>
      <c r="M242">
        <f t="shared" si="11"/>
        <v>0</v>
      </c>
    </row>
    <row r="243" spans="11:13" hidden="1" x14ac:dyDescent="0.25">
      <c r="K243" s="7">
        <f t="shared" si="9"/>
        <v>0</v>
      </c>
      <c r="L243" s="5">
        <f t="shared" si="10"/>
        <v>0</v>
      </c>
      <c r="M243">
        <f t="shared" si="11"/>
        <v>0</v>
      </c>
    </row>
    <row r="244" spans="11:13" hidden="1" x14ac:dyDescent="0.25">
      <c r="K244" s="7">
        <f t="shared" si="9"/>
        <v>0</v>
      </c>
      <c r="L244" s="5">
        <f t="shared" si="10"/>
        <v>0</v>
      </c>
      <c r="M244">
        <f t="shared" si="11"/>
        <v>0</v>
      </c>
    </row>
    <row r="245" spans="11:13" hidden="1" x14ac:dyDescent="0.25">
      <c r="K245" s="7">
        <f t="shared" si="9"/>
        <v>0</v>
      </c>
      <c r="L245" s="5">
        <f t="shared" si="10"/>
        <v>0</v>
      </c>
      <c r="M245">
        <f t="shared" si="11"/>
        <v>0</v>
      </c>
    </row>
    <row r="246" spans="11:13" hidden="1" x14ac:dyDescent="0.25">
      <c r="K246" s="7">
        <f t="shared" si="9"/>
        <v>0</v>
      </c>
      <c r="L246" s="5">
        <f t="shared" si="10"/>
        <v>0</v>
      </c>
      <c r="M246">
        <f t="shared" si="11"/>
        <v>0</v>
      </c>
    </row>
    <row r="247" spans="11:13" hidden="1" x14ac:dyDescent="0.25">
      <c r="K247" s="7">
        <f t="shared" si="9"/>
        <v>0</v>
      </c>
      <c r="L247" s="5">
        <f t="shared" si="10"/>
        <v>0</v>
      </c>
      <c r="M247">
        <f t="shared" si="11"/>
        <v>0</v>
      </c>
    </row>
    <row r="248" spans="11:13" hidden="1" x14ac:dyDescent="0.25">
      <c r="K248" s="7">
        <f t="shared" si="9"/>
        <v>0</v>
      </c>
      <c r="L248" s="5">
        <f t="shared" si="10"/>
        <v>0</v>
      </c>
      <c r="M248">
        <f t="shared" si="11"/>
        <v>0</v>
      </c>
    </row>
    <row r="249" spans="11:13" hidden="1" x14ac:dyDescent="0.25">
      <c r="K249" s="7">
        <f t="shared" si="9"/>
        <v>0</v>
      </c>
      <c r="L249" s="5">
        <f t="shared" si="10"/>
        <v>0</v>
      </c>
      <c r="M249">
        <f t="shared" si="11"/>
        <v>0</v>
      </c>
    </row>
    <row r="250" spans="11:13" hidden="1" x14ac:dyDescent="0.25">
      <c r="K250" s="7">
        <f t="shared" si="9"/>
        <v>0</v>
      </c>
      <c r="L250" s="5">
        <f t="shared" si="10"/>
        <v>0</v>
      </c>
      <c r="M250">
        <f t="shared" si="11"/>
        <v>0</v>
      </c>
    </row>
    <row r="251" spans="11:13" hidden="1" x14ac:dyDescent="0.25">
      <c r="K251" s="7">
        <f t="shared" si="9"/>
        <v>0</v>
      </c>
      <c r="L251" s="5">
        <f t="shared" si="10"/>
        <v>0</v>
      </c>
      <c r="M251">
        <f t="shared" si="11"/>
        <v>0</v>
      </c>
    </row>
    <row r="252" spans="11:13" hidden="1" x14ac:dyDescent="0.25">
      <c r="K252" s="7">
        <f t="shared" si="9"/>
        <v>0</v>
      </c>
      <c r="L252" s="5">
        <f t="shared" si="10"/>
        <v>0</v>
      </c>
      <c r="M252">
        <f t="shared" si="11"/>
        <v>0</v>
      </c>
    </row>
    <row r="253" spans="11:13" hidden="1" x14ac:dyDescent="0.25">
      <c r="K253" s="7">
        <f t="shared" si="9"/>
        <v>0</v>
      </c>
      <c r="L253" s="5">
        <f t="shared" si="10"/>
        <v>0</v>
      </c>
      <c r="M253">
        <f t="shared" si="11"/>
        <v>0</v>
      </c>
    </row>
    <row r="254" spans="11:13" hidden="1" x14ac:dyDescent="0.25">
      <c r="K254" s="7">
        <f t="shared" si="9"/>
        <v>0</v>
      </c>
      <c r="L254" s="5">
        <f t="shared" si="10"/>
        <v>0</v>
      </c>
      <c r="M254">
        <f t="shared" si="11"/>
        <v>0</v>
      </c>
    </row>
    <row r="255" spans="11:13" hidden="1" x14ac:dyDescent="0.25">
      <c r="K255" s="7">
        <f t="shared" si="9"/>
        <v>0</v>
      </c>
      <c r="L255" s="5">
        <f t="shared" si="10"/>
        <v>0</v>
      </c>
      <c r="M255">
        <f t="shared" si="11"/>
        <v>0</v>
      </c>
    </row>
    <row r="256" spans="11:13" hidden="1" x14ac:dyDescent="0.25">
      <c r="K256" s="7">
        <f t="shared" si="9"/>
        <v>0</v>
      </c>
      <c r="L256" s="5">
        <f t="shared" si="10"/>
        <v>0</v>
      </c>
      <c r="M256">
        <f t="shared" si="11"/>
        <v>0</v>
      </c>
    </row>
    <row r="257" spans="11:13" hidden="1" x14ac:dyDescent="0.25">
      <c r="K257" s="7">
        <f t="shared" si="9"/>
        <v>0</v>
      </c>
      <c r="L257" s="5">
        <f t="shared" si="10"/>
        <v>0</v>
      </c>
      <c r="M257">
        <f t="shared" si="11"/>
        <v>0</v>
      </c>
    </row>
    <row r="258" spans="11:13" hidden="1" x14ac:dyDescent="0.25">
      <c r="K258" s="7">
        <f t="shared" si="9"/>
        <v>0</v>
      </c>
      <c r="L258" s="5">
        <f t="shared" si="10"/>
        <v>0</v>
      </c>
      <c r="M258">
        <f t="shared" si="11"/>
        <v>0</v>
      </c>
    </row>
    <row r="259" spans="11:13" hidden="1" x14ac:dyDescent="0.25">
      <c r="K259" s="7">
        <f t="shared" si="9"/>
        <v>0</v>
      </c>
      <c r="L259" s="5">
        <f t="shared" si="10"/>
        <v>0</v>
      </c>
      <c r="M259">
        <f t="shared" si="11"/>
        <v>0</v>
      </c>
    </row>
    <row r="260" spans="11:13" hidden="1" x14ac:dyDescent="0.25">
      <c r="K260" s="7">
        <f t="shared" ref="K260:K323" si="12">SUM(F260:J260)</f>
        <v>0</v>
      </c>
      <c r="L260" s="5">
        <f t="shared" ref="L260:L323" si="13">IF(D260="X",0,IF(E260="",0,IF(E260="x",0,VLOOKUP(E260,$F$539:$G$553,2))))</f>
        <v>0</v>
      </c>
      <c r="M260">
        <f t="shared" ref="M260:M323" si="14">SUM(K260*L260)</f>
        <v>0</v>
      </c>
    </row>
    <row r="261" spans="11:13" hidden="1" x14ac:dyDescent="0.25">
      <c r="K261" s="7">
        <f t="shared" si="12"/>
        <v>0</v>
      </c>
      <c r="L261" s="5">
        <f t="shared" si="13"/>
        <v>0</v>
      </c>
      <c r="M261">
        <f t="shared" si="14"/>
        <v>0</v>
      </c>
    </row>
    <row r="262" spans="11:13" hidden="1" x14ac:dyDescent="0.25">
      <c r="K262" s="7">
        <f t="shared" si="12"/>
        <v>0</v>
      </c>
      <c r="L262" s="5">
        <f t="shared" si="13"/>
        <v>0</v>
      </c>
      <c r="M262">
        <f t="shared" si="14"/>
        <v>0</v>
      </c>
    </row>
    <row r="263" spans="11:13" hidden="1" x14ac:dyDescent="0.25">
      <c r="K263" s="7">
        <f t="shared" si="12"/>
        <v>0</v>
      </c>
      <c r="L263" s="5">
        <f t="shared" si="13"/>
        <v>0</v>
      </c>
      <c r="M263">
        <f t="shared" si="14"/>
        <v>0</v>
      </c>
    </row>
    <row r="264" spans="11:13" hidden="1" x14ac:dyDescent="0.25">
      <c r="K264" s="7">
        <f t="shared" si="12"/>
        <v>0</v>
      </c>
      <c r="L264" s="5">
        <f t="shared" si="13"/>
        <v>0</v>
      </c>
      <c r="M264">
        <f t="shared" si="14"/>
        <v>0</v>
      </c>
    </row>
    <row r="265" spans="11:13" hidden="1" x14ac:dyDescent="0.25">
      <c r="K265" s="7">
        <f t="shared" si="12"/>
        <v>0</v>
      </c>
      <c r="L265" s="5">
        <f t="shared" si="13"/>
        <v>0</v>
      </c>
      <c r="M265">
        <f t="shared" si="14"/>
        <v>0</v>
      </c>
    </row>
    <row r="266" spans="11:13" hidden="1" x14ac:dyDescent="0.25">
      <c r="K266" s="7">
        <f t="shared" si="12"/>
        <v>0</v>
      </c>
      <c r="L266" s="5">
        <f t="shared" si="13"/>
        <v>0</v>
      </c>
      <c r="M266">
        <f t="shared" si="14"/>
        <v>0</v>
      </c>
    </row>
    <row r="267" spans="11:13" hidden="1" x14ac:dyDescent="0.25">
      <c r="K267" s="7">
        <f t="shared" si="12"/>
        <v>0</v>
      </c>
      <c r="L267" s="5">
        <f t="shared" si="13"/>
        <v>0</v>
      </c>
      <c r="M267">
        <f t="shared" si="14"/>
        <v>0</v>
      </c>
    </row>
    <row r="268" spans="11:13" hidden="1" x14ac:dyDescent="0.25">
      <c r="K268" s="7">
        <f t="shared" si="12"/>
        <v>0</v>
      </c>
      <c r="L268" s="5">
        <f t="shared" si="13"/>
        <v>0</v>
      </c>
      <c r="M268">
        <f t="shared" si="14"/>
        <v>0</v>
      </c>
    </row>
    <row r="269" spans="11:13" hidden="1" x14ac:dyDescent="0.25">
      <c r="K269" s="7">
        <f t="shared" si="12"/>
        <v>0</v>
      </c>
      <c r="L269" s="5">
        <f t="shared" si="13"/>
        <v>0</v>
      </c>
      <c r="M269">
        <f t="shared" si="14"/>
        <v>0</v>
      </c>
    </row>
    <row r="270" spans="11:13" hidden="1" x14ac:dyDescent="0.25">
      <c r="K270" s="7">
        <f t="shared" si="12"/>
        <v>0</v>
      </c>
      <c r="L270" s="5">
        <f t="shared" si="13"/>
        <v>0</v>
      </c>
      <c r="M270">
        <f t="shared" si="14"/>
        <v>0</v>
      </c>
    </row>
    <row r="271" spans="11:13" hidden="1" x14ac:dyDescent="0.25">
      <c r="K271" s="7">
        <f t="shared" si="12"/>
        <v>0</v>
      </c>
      <c r="L271" s="5">
        <f t="shared" si="13"/>
        <v>0</v>
      </c>
      <c r="M271">
        <f t="shared" si="14"/>
        <v>0</v>
      </c>
    </row>
    <row r="272" spans="11:13" hidden="1" x14ac:dyDescent="0.25">
      <c r="K272" s="7">
        <f t="shared" si="12"/>
        <v>0</v>
      </c>
      <c r="L272" s="5">
        <f t="shared" si="13"/>
        <v>0</v>
      </c>
      <c r="M272">
        <f t="shared" si="14"/>
        <v>0</v>
      </c>
    </row>
    <row r="273" spans="11:13" hidden="1" x14ac:dyDescent="0.25">
      <c r="K273" s="7">
        <f t="shared" si="12"/>
        <v>0</v>
      </c>
      <c r="L273" s="5">
        <f t="shared" si="13"/>
        <v>0</v>
      </c>
      <c r="M273">
        <f t="shared" si="14"/>
        <v>0</v>
      </c>
    </row>
    <row r="274" spans="11:13" hidden="1" x14ac:dyDescent="0.25">
      <c r="K274" s="7">
        <f t="shared" si="12"/>
        <v>0</v>
      </c>
      <c r="L274" s="5">
        <f t="shared" si="13"/>
        <v>0</v>
      </c>
      <c r="M274">
        <f t="shared" si="14"/>
        <v>0</v>
      </c>
    </row>
    <row r="275" spans="11:13" hidden="1" x14ac:dyDescent="0.25">
      <c r="K275" s="7">
        <f t="shared" si="12"/>
        <v>0</v>
      </c>
      <c r="L275" s="5">
        <f t="shared" si="13"/>
        <v>0</v>
      </c>
      <c r="M275">
        <f t="shared" si="14"/>
        <v>0</v>
      </c>
    </row>
    <row r="276" spans="11:13" hidden="1" x14ac:dyDescent="0.25">
      <c r="K276" s="7">
        <f t="shared" si="12"/>
        <v>0</v>
      </c>
      <c r="L276" s="5">
        <f t="shared" si="13"/>
        <v>0</v>
      </c>
      <c r="M276">
        <f t="shared" si="14"/>
        <v>0</v>
      </c>
    </row>
    <row r="277" spans="11:13" hidden="1" x14ac:dyDescent="0.25">
      <c r="K277" s="7">
        <f t="shared" si="12"/>
        <v>0</v>
      </c>
      <c r="L277" s="5">
        <f t="shared" si="13"/>
        <v>0</v>
      </c>
      <c r="M277">
        <f t="shared" si="14"/>
        <v>0</v>
      </c>
    </row>
    <row r="278" spans="11:13" hidden="1" x14ac:dyDescent="0.25">
      <c r="K278" s="7">
        <f t="shared" si="12"/>
        <v>0</v>
      </c>
      <c r="L278" s="5">
        <f t="shared" si="13"/>
        <v>0</v>
      </c>
      <c r="M278">
        <f t="shared" si="14"/>
        <v>0</v>
      </c>
    </row>
    <row r="279" spans="11:13" hidden="1" x14ac:dyDescent="0.25">
      <c r="K279" s="7">
        <f t="shared" si="12"/>
        <v>0</v>
      </c>
      <c r="L279" s="5">
        <f t="shared" si="13"/>
        <v>0</v>
      </c>
      <c r="M279">
        <f t="shared" si="14"/>
        <v>0</v>
      </c>
    </row>
    <row r="280" spans="11:13" hidden="1" x14ac:dyDescent="0.25">
      <c r="K280" s="7">
        <f t="shared" si="12"/>
        <v>0</v>
      </c>
      <c r="L280" s="5">
        <f t="shared" si="13"/>
        <v>0</v>
      </c>
      <c r="M280">
        <f t="shared" si="14"/>
        <v>0</v>
      </c>
    </row>
    <row r="281" spans="11:13" hidden="1" x14ac:dyDescent="0.25">
      <c r="K281" s="7">
        <f t="shared" si="12"/>
        <v>0</v>
      </c>
      <c r="L281" s="5">
        <f t="shared" si="13"/>
        <v>0</v>
      </c>
      <c r="M281">
        <f t="shared" si="14"/>
        <v>0</v>
      </c>
    </row>
    <row r="282" spans="11:13" hidden="1" x14ac:dyDescent="0.25">
      <c r="K282" s="7">
        <f t="shared" si="12"/>
        <v>0</v>
      </c>
      <c r="L282" s="5">
        <f t="shared" si="13"/>
        <v>0</v>
      </c>
      <c r="M282">
        <f t="shared" si="14"/>
        <v>0</v>
      </c>
    </row>
    <row r="283" spans="11:13" hidden="1" x14ac:dyDescent="0.25">
      <c r="K283" s="7">
        <f t="shared" si="12"/>
        <v>0</v>
      </c>
      <c r="L283" s="5">
        <f t="shared" si="13"/>
        <v>0</v>
      </c>
      <c r="M283">
        <f t="shared" si="14"/>
        <v>0</v>
      </c>
    </row>
    <row r="284" spans="11:13" hidden="1" x14ac:dyDescent="0.25">
      <c r="K284" s="7">
        <f t="shared" si="12"/>
        <v>0</v>
      </c>
      <c r="L284" s="5">
        <f t="shared" si="13"/>
        <v>0</v>
      </c>
      <c r="M284">
        <f t="shared" si="14"/>
        <v>0</v>
      </c>
    </row>
    <row r="285" spans="11:13" hidden="1" x14ac:dyDescent="0.25">
      <c r="K285" s="7">
        <f t="shared" si="12"/>
        <v>0</v>
      </c>
      <c r="L285" s="5">
        <f t="shared" si="13"/>
        <v>0</v>
      </c>
      <c r="M285">
        <f t="shared" si="14"/>
        <v>0</v>
      </c>
    </row>
    <row r="286" spans="11:13" hidden="1" x14ac:dyDescent="0.25">
      <c r="K286" s="7">
        <f t="shared" si="12"/>
        <v>0</v>
      </c>
      <c r="L286" s="5">
        <f t="shared" si="13"/>
        <v>0</v>
      </c>
      <c r="M286">
        <f t="shared" si="14"/>
        <v>0</v>
      </c>
    </row>
    <row r="287" spans="11:13" hidden="1" x14ac:dyDescent="0.25">
      <c r="K287" s="7">
        <f t="shared" si="12"/>
        <v>0</v>
      </c>
      <c r="L287" s="5">
        <f t="shared" si="13"/>
        <v>0</v>
      </c>
      <c r="M287">
        <f t="shared" si="14"/>
        <v>0</v>
      </c>
    </row>
    <row r="288" spans="11:13" hidden="1" x14ac:dyDescent="0.25">
      <c r="K288" s="7">
        <f t="shared" si="12"/>
        <v>0</v>
      </c>
      <c r="L288" s="5">
        <f t="shared" si="13"/>
        <v>0</v>
      </c>
      <c r="M288">
        <f t="shared" si="14"/>
        <v>0</v>
      </c>
    </row>
    <row r="289" spans="11:13" hidden="1" x14ac:dyDescent="0.25">
      <c r="K289" s="7">
        <f t="shared" si="12"/>
        <v>0</v>
      </c>
      <c r="L289" s="5">
        <f t="shared" si="13"/>
        <v>0</v>
      </c>
      <c r="M289">
        <f t="shared" si="14"/>
        <v>0</v>
      </c>
    </row>
    <row r="290" spans="11:13" hidden="1" x14ac:dyDescent="0.25">
      <c r="K290" s="7">
        <f t="shared" si="12"/>
        <v>0</v>
      </c>
      <c r="L290" s="5">
        <f t="shared" si="13"/>
        <v>0</v>
      </c>
      <c r="M290">
        <f t="shared" si="14"/>
        <v>0</v>
      </c>
    </row>
    <row r="291" spans="11:13" hidden="1" x14ac:dyDescent="0.25">
      <c r="K291" s="7">
        <f t="shared" si="12"/>
        <v>0</v>
      </c>
      <c r="L291" s="5">
        <f t="shared" si="13"/>
        <v>0</v>
      </c>
      <c r="M291">
        <f t="shared" si="14"/>
        <v>0</v>
      </c>
    </row>
    <row r="292" spans="11:13" hidden="1" x14ac:dyDescent="0.25">
      <c r="K292" s="7">
        <f t="shared" si="12"/>
        <v>0</v>
      </c>
      <c r="L292" s="5">
        <f t="shared" si="13"/>
        <v>0</v>
      </c>
      <c r="M292">
        <f t="shared" si="14"/>
        <v>0</v>
      </c>
    </row>
    <row r="293" spans="11:13" hidden="1" x14ac:dyDescent="0.25">
      <c r="K293" s="7">
        <f t="shared" si="12"/>
        <v>0</v>
      </c>
      <c r="L293" s="5">
        <f t="shared" si="13"/>
        <v>0</v>
      </c>
      <c r="M293">
        <f t="shared" si="14"/>
        <v>0</v>
      </c>
    </row>
    <row r="294" spans="11:13" hidden="1" x14ac:dyDescent="0.25">
      <c r="K294" s="7">
        <f t="shared" si="12"/>
        <v>0</v>
      </c>
      <c r="L294" s="5">
        <f t="shared" si="13"/>
        <v>0</v>
      </c>
      <c r="M294">
        <f t="shared" si="14"/>
        <v>0</v>
      </c>
    </row>
    <row r="295" spans="11:13" hidden="1" x14ac:dyDescent="0.25">
      <c r="K295" s="7">
        <f t="shared" si="12"/>
        <v>0</v>
      </c>
      <c r="L295" s="5">
        <f t="shared" si="13"/>
        <v>0</v>
      </c>
      <c r="M295">
        <f t="shared" si="14"/>
        <v>0</v>
      </c>
    </row>
    <row r="296" spans="11:13" hidden="1" x14ac:dyDescent="0.25">
      <c r="K296" s="7">
        <f t="shared" si="12"/>
        <v>0</v>
      </c>
      <c r="L296" s="5">
        <f t="shared" si="13"/>
        <v>0</v>
      </c>
      <c r="M296">
        <f t="shared" si="14"/>
        <v>0</v>
      </c>
    </row>
    <row r="297" spans="11:13" hidden="1" x14ac:dyDescent="0.25">
      <c r="K297" s="7">
        <f t="shared" si="12"/>
        <v>0</v>
      </c>
      <c r="L297" s="5">
        <f t="shared" si="13"/>
        <v>0</v>
      </c>
      <c r="M297">
        <f t="shared" si="14"/>
        <v>0</v>
      </c>
    </row>
    <row r="298" spans="11:13" hidden="1" x14ac:dyDescent="0.25">
      <c r="K298" s="7">
        <f t="shared" si="12"/>
        <v>0</v>
      </c>
      <c r="L298" s="5">
        <f t="shared" si="13"/>
        <v>0</v>
      </c>
      <c r="M298">
        <f t="shared" si="14"/>
        <v>0</v>
      </c>
    </row>
    <row r="299" spans="11:13" hidden="1" x14ac:dyDescent="0.25">
      <c r="K299" s="7">
        <f t="shared" si="12"/>
        <v>0</v>
      </c>
      <c r="L299" s="5">
        <f t="shared" si="13"/>
        <v>0</v>
      </c>
      <c r="M299">
        <f t="shared" si="14"/>
        <v>0</v>
      </c>
    </row>
    <row r="300" spans="11:13" hidden="1" x14ac:dyDescent="0.25">
      <c r="K300" s="7">
        <f t="shared" si="12"/>
        <v>0</v>
      </c>
      <c r="L300" s="5">
        <f t="shared" si="13"/>
        <v>0</v>
      </c>
      <c r="M300">
        <f t="shared" si="14"/>
        <v>0</v>
      </c>
    </row>
    <row r="301" spans="11:13" hidden="1" x14ac:dyDescent="0.25">
      <c r="K301" s="7">
        <f t="shared" si="12"/>
        <v>0</v>
      </c>
      <c r="L301" s="5">
        <f t="shared" si="13"/>
        <v>0</v>
      </c>
      <c r="M301">
        <f t="shared" si="14"/>
        <v>0</v>
      </c>
    </row>
    <row r="302" spans="11:13" hidden="1" x14ac:dyDescent="0.25">
      <c r="K302" s="7">
        <f t="shared" si="12"/>
        <v>0</v>
      </c>
      <c r="L302" s="5">
        <f t="shared" si="13"/>
        <v>0</v>
      </c>
      <c r="M302">
        <f t="shared" si="14"/>
        <v>0</v>
      </c>
    </row>
    <row r="303" spans="11:13" hidden="1" x14ac:dyDescent="0.25">
      <c r="K303" s="7">
        <f t="shared" si="12"/>
        <v>0</v>
      </c>
      <c r="L303" s="5">
        <f t="shared" si="13"/>
        <v>0</v>
      </c>
      <c r="M303">
        <f t="shared" si="14"/>
        <v>0</v>
      </c>
    </row>
    <row r="304" spans="11:13" hidden="1" x14ac:dyDescent="0.25">
      <c r="K304" s="7">
        <f t="shared" si="12"/>
        <v>0</v>
      </c>
      <c r="L304" s="5">
        <f t="shared" si="13"/>
        <v>0</v>
      </c>
      <c r="M304">
        <f t="shared" si="14"/>
        <v>0</v>
      </c>
    </row>
    <row r="305" spans="11:13" hidden="1" x14ac:dyDescent="0.25">
      <c r="K305" s="7">
        <f t="shared" si="12"/>
        <v>0</v>
      </c>
      <c r="L305" s="5">
        <f t="shared" si="13"/>
        <v>0</v>
      </c>
      <c r="M305">
        <f t="shared" si="14"/>
        <v>0</v>
      </c>
    </row>
    <row r="306" spans="11:13" hidden="1" x14ac:dyDescent="0.25">
      <c r="K306" s="7">
        <f t="shared" si="12"/>
        <v>0</v>
      </c>
      <c r="L306" s="5">
        <f t="shared" si="13"/>
        <v>0</v>
      </c>
      <c r="M306">
        <f t="shared" si="14"/>
        <v>0</v>
      </c>
    </row>
    <row r="307" spans="11:13" hidden="1" x14ac:dyDescent="0.25">
      <c r="K307" s="7">
        <f t="shared" si="12"/>
        <v>0</v>
      </c>
      <c r="L307" s="5">
        <f t="shared" si="13"/>
        <v>0</v>
      </c>
      <c r="M307">
        <f t="shared" si="14"/>
        <v>0</v>
      </c>
    </row>
    <row r="308" spans="11:13" hidden="1" x14ac:dyDescent="0.25">
      <c r="K308" s="7">
        <f t="shared" si="12"/>
        <v>0</v>
      </c>
      <c r="L308" s="5">
        <f t="shared" si="13"/>
        <v>0</v>
      </c>
      <c r="M308">
        <f t="shared" si="14"/>
        <v>0</v>
      </c>
    </row>
    <row r="309" spans="11:13" hidden="1" x14ac:dyDescent="0.25">
      <c r="K309" s="7">
        <f t="shared" si="12"/>
        <v>0</v>
      </c>
      <c r="L309" s="5">
        <f t="shared" si="13"/>
        <v>0</v>
      </c>
      <c r="M309">
        <f t="shared" si="14"/>
        <v>0</v>
      </c>
    </row>
    <row r="310" spans="11:13" hidden="1" x14ac:dyDescent="0.25">
      <c r="K310" s="7">
        <f t="shared" si="12"/>
        <v>0</v>
      </c>
      <c r="L310" s="5">
        <f t="shared" si="13"/>
        <v>0</v>
      </c>
      <c r="M310">
        <f t="shared" si="14"/>
        <v>0</v>
      </c>
    </row>
    <row r="311" spans="11:13" hidden="1" x14ac:dyDescent="0.25">
      <c r="K311" s="7">
        <f t="shared" si="12"/>
        <v>0</v>
      </c>
      <c r="L311" s="5">
        <f t="shared" si="13"/>
        <v>0</v>
      </c>
      <c r="M311">
        <f t="shared" si="14"/>
        <v>0</v>
      </c>
    </row>
    <row r="312" spans="11:13" hidden="1" x14ac:dyDescent="0.25">
      <c r="K312" s="7">
        <f t="shared" si="12"/>
        <v>0</v>
      </c>
      <c r="L312" s="5">
        <f t="shared" si="13"/>
        <v>0</v>
      </c>
      <c r="M312">
        <f t="shared" si="14"/>
        <v>0</v>
      </c>
    </row>
    <row r="313" spans="11:13" hidden="1" x14ac:dyDescent="0.25">
      <c r="K313" s="7">
        <f t="shared" si="12"/>
        <v>0</v>
      </c>
      <c r="L313" s="5">
        <f t="shared" si="13"/>
        <v>0</v>
      </c>
      <c r="M313">
        <f t="shared" si="14"/>
        <v>0</v>
      </c>
    </row>
    <row r="314" spans="11:13" hidden="1" x14ac:dyDescent="0.25">
      <c r="K314" s="7">
        <f t="shared" si="12"/>
        <v>0</v>
      </c>
      <c r="L314" s="5">
        <f t="shared" si="13"/>
        <v>0</v>
      </c>
      <c r="M314">
        <f t="shared" si="14"/>
        <v>0</v>
      </c>
    </row>
    <row r="315" spans="11:13" hidden="1" x14ac:dyDescent="0.25">
      <c r="K315" s="7">
        <f t="shared" si="12"/>
        <v>0</v>
      </c>
      <c r="L315" s="5">
        <f t="shared" si="13"/>
        <v>0</v>
      </c>
      <c r="M315">
        <f t="shared" si="14"/>
        <v>0</v>
      </c>
    </row>
    <row r="316" spans="11:13" hidden="1" x14ac:dyDescent="0.25">
      <c r="K316" s="7">
        <f t="shared" si="12"/>
        <v>0</v>
      </c>
      <c r="L316" s="5">
        <f t="shared" si="13"/>
        <v>0</v>
      </c>
      <c r="M316">
        <f t="shared" si="14"/>
        <v>0</v>
      </c>
    </row>
    <row r="317" spans="11:13" hidden="1" x14ac:dyDescent="0.25">
      <c r="K317" s="7">
        <f t="shared" si="12"/>
        <v>0</v>
      </c>
      <c r="L317" s="5">
        <f t="shared" si="13"/>
        <v>0</v>
      </c>
      <c r="M317">
        <f t="shared" si="14"/>
        <v>0</v>
      </c>
    </row>
    <row r="318" spans="11:13" hidden="1" x14ac:dyDescent="0.25">
      <c r="K318" s="7">
        <f t="shared" si="12"/>
        <v>0</v>
      </c>
      <c r="L318" s="5">
        <f t="shared" si="13"/>
        <v>0</v>
      </c>
      <c r="M318">
        <f t="shared" si="14"/>
        <v>0</v>
      </c>
    </row>
    <row r="319" spans="11:13" hidden="1" x14ac:dyDescent="0.25">
      <c r="K319" s="7">
        <f t="shared" si="12"/>
        <v>0</v>
      </c>
      <c r="L319" s="5">
        <f t="shared" si="13"/>
        <v>0</v>
      </c>
      <c r="M319">
        <f t="shared" si="14"/>
        <v>0</v>
      </c>
    </row>
    <row r="320" spans="11:13" hidden="1" x14ac:dyDescent="0.25">
      <c r="K320" s="7">
        <f t="shared" si="12"/>
        <v>0</v>
      </c>
      <c r="L320" s="5">
        <f t="shared" si="13"/>
        <v>0</v>
      </c>
      <c r="M320">
        <f t="shared" si="14"/>
        <v>0</v>
      </c>
    </row>
    <row r="321" spans="11:13" hidden="1" x14ac:dyDescent="0.25">
      <c r="K321" s="7">
        <f t="shared" si="12"/>
        <v>0</v>
      </c>
      <c r="L321" s="5">
        <f t="shared" si="13"/>
        <v>0</v>
      </c>
      <c r="M321">
        <f t="shared" si="14"/>
        <v>0</v>
      </c>
    </row>
    <row r="322" spans="11:13" hidden="1" x14ac:dyDescent="0.25">
      <c r="K322" s="7">
        <f t="shared" si="12"/>
        <v>0</v>
      </c>
      <c r="L322" s="5">
        <f t="shared" si="13"/>
        <v>0</v>
      </c>
      <c r="M322">
        <f t="shared" si="14"/>
        <v>0</v>
      </c>
    </row>
    <row r="323" spans="11:13" hidden="1" x14ac:dyDescent="0.25">
      <c r="K323" s="7">
        <f t="shared" si="12"/>
        <v>0</v>
      </c>
      <c r="L323" s="5">
        <f t="shared" si="13"/>
        <v>0</v>
      </c>
      <c r="M323">
        <f t="shared" si="14"/>
        <v>0</v>
      </c>
    </row>
    <row r="324" spans="11:13" hidden="1" x14ac:dyDescent="0.25">
      <c r="K324" s="7">
        <f t="shared" ref="K324:K387" si="15">SUM(F324:J324)</f>
        <v>0</v>
      </c>
      <c r="L324" s="5">
        <f t="shared" ref="L324:L387" si="16">IF(D324="X",0,IF(E324="",0,IF(E324="x",0,VLOOKUP(E324,$F$539:$G$553,2))))</f>
        <v>0</v>
      </c>
      <c r="M324">
        <f t="shared" ref="M324:M387" si="17">SUM(K324*L324)</f>
        <v>0</v>
      </c>
    </row>
    <row r="325" spans="11:13" hidden="1" x14ac:dyDescent="0.25">
      <c r="K325" s="7">
        <f t="shared" si="15"/>
        <v>0</v>
      </c>
      <c r="L325" s="5">
        <f t="shared" si="16"/>
        <v>0</v>
      </c>
      <c r="M325">
        <f t="shared" si="17"/>
        <v>0</v>
      </c>
    </row>
    <row r="326" spans="11:13" hidden="1" x14ac:dyDescent="0.25">
      <c r="K326" s="7">
        <f t="shared" si="15"/>
        <v>0</v>
      </c>
      <c r="L326" s="5">
        <f t="shared" si="16"/>
        <v>0</v>
      </c>
      <c r="M326">
        <f t="shared" si="17"/>
        <v>0</v>
      </c>
    </row>
    <row r="327" spans="11:13" hidden="1" x14ac:dyDescent="0.25">
      <c r="K327" s="7">
        <f t="shared" si="15"/>
        <v>0</v>
      </c>
      <c r="L327" s="5">
        <f t="shared" si="16"/>
        <v>0</v>
      </c>
      <c r="M327">
        <f t="shared" si="17"/>
        <v>0</v>
      </c>
    </row>
    <row r="328" spans="11:13" hidden="1" x14ac:dyDescent="0.25">
      <c r="K328" s="7">
        <f t="shared" si="15"/>
        <v>0</v>
      </c>
      <c r="L328" s="5">
        <f t="shared" si="16"/>
        <v>0</v>
      </c>
      <c r="M328">
        <f t="shared" si="17"/>
        <v>0</v>
      </c>
    </row>
    <row r="329" spans="11:13" hidden="1" x14ac:dyDescent="0.25">
      <c r="K329" s="7">
        <f t="shared" si="15"/>
        <v>0</v>
      </c>
      <c r="L329" s="5">
        <f t="shared" si="16"/>
        <v>0</v>
      </c>
      <c r="M329">
        <f t="shared" si="17"/>
        <v>0</v>
      </c>
    </row>
    <row r="330" spans="11:13" hidden="1" x14ac:dyDescent="0.25">
      <c r="K330" s="7">
        <f t="shared" si="15"/>
        <v>0</v>
      </c>
      <c r="L330" s="5">
        <f t="shared" si="16"/>
        <v>0</v>
      </c>
      <c r="M330">
        <f t="shared" si="17"/>
        <v>0</v>
      </c>
    </row>
    <row r="331" spans="11:13" hidden="1" x14ac:dyDescent="0.25">
      <c r="K331" s="7">
        <f t="shared" si="15"/>
        <v>0</v>
      </c>
      <c r="L331" s="5">
        <f t="shared" si="16"/>
        <v>0</v>
      </c>
      <c r="M331">
        <f t="shared" si="17"/>
        <v>0</v>
      </c>
    </row>
    <row r="332" spans="11:13" hidden="1" x14ac:dyDescent="0.25">
      <c r="K332" s="7">
        <f t="shared" si="15"/>
        <v>0</v>
      </c>
      <c r="L332" s="5">
        <f t="shared" si="16"/>
        <v>0</v>
      </c>
      <c r="M332">
        <f t="shared" si="17"/>
        <v>0</v>
      </c>
    </row>
    <row r="333" spans="11:13" hidden="1" x14ac:dyDescent="0.25">
      <c r="K333" s="7">
        <f t="shared" si="15"/>
        <v>0</v>
      </c>
      <c r="L333" s="5">
        <f t="shared" si="16"/>
        <v>0</v>
      </c>
      <c r="M333">
        <f t="shared" si="17"/>
        <v>0</v>
      </c>
    </row>
    <row r="334" spans="11:13" hidden="1" x14ac:dyDescent="0.25">
      <c r="K334" s="7">
        <f t="shared" si="15"/>
        <v>0</v>
      </c>
      <c r="L334" s="5">
        <f t="shared" si="16"/>
        <v>0</v>
      </c>
      <c r="M334">
        <f t="shared" si="17"/>
        <v>0</v>
      </c>
    </row>
    <row r="335" spans="11:13" hidden="1" x14ac:dyDescent="0.25">
      <c r="K335" s="7">
        <f t="shared" si="15"/>
        <v>0</v>
      </c>
      <c r="L335" s="5">
        <f t="shared" si="16"/>
        <v>0</v>
      </c>
      <c r="M335">
        <f t="shared" si="17"/>
        <v>0</v>
      </c>
    </row>
    <row r="336" spans="11:13" hidden="1" x14ac:dyDescent="0.25">
      <c r="K336" s="7">
        <f t="shared" si="15"/>
        <v>0</v>
      </c>
      <c r="L336" s="5">
        <f t="shared" si="16"/>
        <v>0</v>
      </c>
      <c r="M336">
        <f t="shared" si="17"/>
        <v>0</v>
      </c>
    </row>
    <row r="337" spans="11:13" hidden="1" x14ac:dyDescent="0.25">
      <c r="K337" s="7">
        <f t="shared" si="15"/>
        <v>0</v>
      </c>
      <c r="L337" s="5">
        <f t="shared" si="16"/>
        <v>0</v>
      </c>
      <c r="M337">
        <f t="shared" si="17"/>
        <v>0</v>
      </c>
    </row>
    <row r="338" spans="11:13" hidden="1" x14ac:dyDescent="0.25">
      <c r="K338" s="7">
        <f t="shared" si="15"/>
        <v>0</v>
      </c>
      <c r="L338" s="5">
        <f t="shared" si="16"/>
        <v>0</v>
      </c>
      <c r="M338">
        <f t="shared" si="17"/>
        <v>0</v>
      </c>
    </row>
    <row r="339" spans="11:13" hidden="1" x14ac:dyDescent="0.25">
      <c r="K339" s="7">
        <f t="shared" si="15"/>
        <v>0</v>
      </c>
      <c r="L339" s="5">
        <f t="shared" si="16"/>
        <v>0</v>
      </c>
      <c r="M339">
        <f t="shared" si="17"/>
        <v>0</v>
      </c>
    </row>
    <row r="340" spans="11:13" hidden="1" x14ac:dyDescent="0.25">
      <c r="K340" s="7">
        <f t="shared" si="15"/>
        <v>0</v>
      </c>
      <c r="L340" s="5">
        <f t="shared" si="16"/>
        <v>0</v>
      </c>
      <c r="M340">
        <f t="shared" si="17"/>
        <v>0</v>
      </c>
    </row>
    <row r="341" spans="11:13" hidden="1" x14ac:dyDescent="0.25">
      <c r="K341" s="7">
        <f t="shared" si="15"/>
        <v>0</v>
      </c>
      <c r="L341" s="5">
        <f t="shared" si="16"/>
        <v>0</v>
      </c>
      <c r="M341">
        <f t="shared" si="17"/>
        <v>0</v>
      </c>
    </row>
    <row r="342" spans="11:13" hidden="1" x14ac:dyDescent="0.25">
      <c r="K342" s="7">
        <f t="shared" si="15"/>
        <v>0</v>
      </c>
      <c r="L342" s="5">
        <f t="shared" si="16"/>
        <v>0</v>
      </c>
      <c r="M342">
        <f t="shared" si="17"/>
        <v>0</v>
      </c>
    </row>
    <row r="343" spans="11:13" hidden="1" x14ac:dyDescent="0.25">
      <c r="K343" s="7">
        <f t="shared" si="15"/>
        <v>0</v>
      </c>
      <c r="L343" s="5">
        <f t="shared" si="16"/>
        <v>0</v>
      </c>
      <c r="M343">
        <f t="shared" si="17"/>
        <v>0</v>
      </c>
    </row>
    <row r="344" spans="11:13" hidden="1" x14ac:dyDescent="0.25">
      <c r="K344" s="7">
        <f t="shared" si="15"/>
        <v>0</v>
      </c>
      <c r="L344" s="5">
        <f t="shared" si="16"/>
        <v>0</v>
      </c>
      <c r="M344">
        <f t="shared" si="17"/>
        <v>0</v>
      </c>
    </row>
    <row r="345" spans="11:13" hidden="1" x14ac:dyDescent="0.25">
      <c r="K345" s="7">
        <f t="shared" si="15"/>
        <v>0</v>
      </c>
      <c r="L345" s="5">
        <f t="shared" si="16"/>
        <v>0</v>
      </c>
      <c r="M345">
        <f t="shared" si="17"/>
        <v>0</v>
      </c>
    </row>
    <row r="346" spans="11:13" hidden="1" x14ac:dyDescent="0.25">
      <c r="K346" s="7">
        <f t="shared" si="15"/>
        <v>0</v>
      </c>
      <c r="L346" s="5">
        <f t="shared" si="16"/>
        <v>0</v>
      </c>
      <c r="M346">
        <f t="shared" si="17"/>
        <v>0</v>
      </c>
    </row>
    <row r="347" spans="11:13" hidden="1" x14ac:dyDescent="0.25">
      <c r="K347" s="7">
        <f t="shared" si="15"/>
        <v>0</v>
      </c>
      <c r="L347" s="5">
        <f t="shared" si="16"/>
        <v>0</v>
      </c>
      <c r="M347">
        <f t="shared" si="17"/>
        <v>0</v>
      </c>
    </row>
    <row r="348" spans="11:13" hidden="1" x14ac:dyDescent="0.25">
      <c r="K348" s="7">
        <f t="shared" si="15"/>
        <v>0</v>
      </c>
      <c r="L348" s="5">
        <f t="shared" si="16"/>
        <v>0</v>
      </c>
      <c r="M348">
        <f t="shared" si="17"/>
        <v>0</v>
      </c>
    </row>
    <row r="349" spans="11:13" hidden="1" x14ac:dyDescent="0.25">
      <c r="K349" s="7">
        <f t="shared" si="15"/>
        <v>0</v>
      </c>
      <c r="L349" s="5">
        <f t="shared" si="16"/>
        <v>0</v>
      </c>
      <c r="M349">
        <f t="shared" si="17"/>
        <v>0</v>
      </c>
    </row>
    <row r="350" spans="11:13" hidden="1" x14ac:dyDescent="0.25">
      <c r="K350" s="7">
        <f t="shared" si="15"/>
        <v>0</v>
      </c>
      <c r="L350" s="5">
        <f t="shared" si="16"/>
        <v>0</v>
      </c>
      <c r="M350">
        <f t="shared" si="17"/>
        <v>0</v>
      </c>
    </row>
    <row r="351" spans="11:13" hidden="1" x14ac:dyDescent="0.25">
      <c r="K351" s="7">
        <f t="shared" si="15"/>
        <v>0</v>
      </c>
      <c r="L351" s="5">
        <f t="shared" si="16"/>
        <v>0</v>
      </c>
      <c r="M351">
        <f t="shared" si="17"/>
        <v>0</v>
      </c>
    </row>
    <row r="352" spans="11:13" hidden="1" x14ac:dyDescent="0.25">
      <c r="K352" s="7">
        <f t="shared" si="15"/>
        <v>0</v>
      </c>
      <c r="L352" s="5">
        <f t="shared" si="16"/>
        <v>0</v>
      </c>
      <c r="M352">
        <f t="shared" si="17"/>
        <v>0</v>
      </c>
    </row>
    <row r="353" spans="11:13" hidden="1" x14ac:dyDescent="0.25">
      <c r="K353" s="7">
        <f t="shared" si="15"/>
        <v>0</v>
      </c>
      <c r="L353" s="5">
        <f t="shared" si="16"/>
        <v>0</v>
      </c>
      <c r="M353">
        <f t="shared" si="17"/>
        <v>0</v>
      </c>
    </row>
    <row r="354" spans="11:13" hidden="1" x14ac:dyDescent="0.25">
      <c r="K354" s="7">
        <f t="shared" si="15"/>
        <v>0</v>
      </c>
      <c r="L354" s="5">
        <f t="shared" si="16"/>
        <v>0</v>
      </c>
      <c r="M354">
        <f t="shared" si="17"/>
        <v>0</v>
      </c>
    </row>
    <row r="355" spans="11:13" hidden="1" x14ac:dyDescent="0.25">
      <c r="K355" s="7">
        <f t="shared" si="15"/>
        <v>0</v>
      </c>
      <c r="L355" s="5">
        <f t="shared" si="16"/>
        <v>0</v>
      </c>
      <c r="M355">
        <f t="shared" si="17"/>
        <v>0</v>
      </c>
    </row>
    <row r="356" spans="11:13" hidden="1" x14ac:dyDescent="0.25">
      <c r="K356" s="7">
        <f t="shared" si="15"/>
        <v>0</v>
      </c>
      <c r="L356" s="5">
        <f t="shared" si="16"/>
        <v>0</v>
      </c>
      <c r="M356">
        <f t="shared" si="17"/>
        <v>0</v>
      </c>
    </row>
    <row r="357" spans="11:13" hidden="1" x14ac:dyDescent="0.25">
      <c r="K357" s="7">
        <f t="shared" si="15"/>
        <v>0</v>
      </c>
      <c r="L357" s="5">
        <f t="shared" si="16"/>
        <v>0</v>
      </c>
      <c r="M357">
        <f t="shared" si="17"/>
        <v>0</v>
      </c>
    </row>
    <row r="358" spans="11:13" hidden="1" x14ac:dyDescent="0.25">
      <c r="K358" s="7">
        <f t="shared" si="15"/>
        <v>0</v>
      </c>
      <c r="L358" s="5">
        <f t="shared" si="16"/>
        <v>0</v>
      </c>
      <c r="M358">
        <f t="shared" si="17"/>
        <v>0</v>
      </c>
    </row>
    <row r="359" spans="11:13" hidden="1" x14ac:dyDescent="0.25">
      <c r="K359" s="7">
        <f t="shared" si="15"/>
        <v>0</v>
      </c>
      <c r="L359" s="5">
        <f t="shared" si="16"/>
        <v>0</v>
      </c>
      <c r="M359">
        <f t="shared" si="17"/>
        <v>0</v>
      </c>
    </row>
    <row r="360" spans="11:13" hidden="1" x14ac:dyDescent="0.25">
      <c r="K360" s="7">
        <f t="shared" si="15"/>
        <v>0</v>
      </c>
      <c r="L360" s="5">
        <f t="shared" si="16"/>
        <v>0</v>
      </c>
      <c r="M360">
        <f t="shared" si="17"/>
        <v>0</v>
      </c>
    </row>
    <row r="361" spans="11:13" hidden="1" x14ac:dyDescent="0.25">
      <c r="K361" s="7">
        <f t="shared" si="15"/>
        <v>0</v>
      </c>
      <c r="L361" s="5">
        <f t="shared" si="16"/>
        <v>0</v>
      </c>
      <c r="M361">
        <f t="shared" si="17"/>
        <v>0</v>
      </c>
    </row>
    <row r="362" spans="11:13" hidden="1" x14ac:dyDescent="0.25">
      <c r="K362" s="7">
        <f t="shared" si="15"/>
        <v>0</v>
      </c>
      <c r="L362" s="5">
        <f t="shared" si="16"/>
        <v>0</v>
      </c>
      <c r="M362">
        <f t="shared" si="17"/>
        <v>0</v>
      </c>
    </row>
    <row r="363" spans="11:13" hidden="1" x14ac:dyDescent="0.25">
      <c r="K363" s="7">
        <f t="shared" si="15"/>
        <v>0</v>
      </c>
      <c r="L363" s="5">
        <f t="shared" si="16"/>
        <v>0</v>
      </c>
      <c r="M363">
        <f t="shared" si="17"/>
        <v>0</v>
      </c>
    </row>
    <row r="364" spans="11:13" hidden="1" x14ac:dyDescent="0.25">
      <c r="K364" s="7">
        <f t="shared" si="15"/>
        <v>0</v>
      </c>
      <c r="L364" s="5">
        <f t="shared" si="16"/>
        <v>0</v>
      </c>
      <c r="M364">
        <f t="shared" si="17"/>
        <v>0</v>
      </c>
    </row>
    <row r="365" spans="11:13" hidden="1" x14ac:dyDescent="0.25">
      <c r="K365" s="7">
        <f t="shared" si="15"/>
        <v>0</v>
      </c>
      <c r="L365" s="5">
        <f t="shared" si="16"/>
        <v>0</v>
      </c>
      <c r="M365">
        <f t="shared" si="17"/>
        <v>0</v>
      </c>
    </row>
    <row r="366" spans="11:13" hidden="1" x14ac:dyDescent="0.25">
      <c r="K366" s="7">
        <f t="shared" si="15"/>
        <v>0</v>
      </c>
      <c r="L366" s="5">
        <f t="shared" si="16"/>
        <v>0</v>
      </c>
      <c r="M366">
        <f t="shared" si="17"/>
        <v>0</v>
      </c>
    </row>
    <row r="367" spans="11:13" hidden="1" x14ac:dyDescent="0.25">
      <c r="K367" s="7">
        <f t="shared" si="15"/>
        <v>0</v>
      </c>
      <c r="L367" s="5">
        <f t="shared" si="16"/>
        <v>0</v>
      </c>
      <c r="M367">
        <f t="shared" si="17"/>
        <v>0</v>
      </c>
    </row>
    <row r="368" spans="11:13" hidden="1" x14ac:dyDescent="0.25">
      <c r="K368" s="7">
        <f t="shared" si="15"/>
        <v>0</v>
      </c>
      <c r="L368" s="5">
        <f t="shared" si="16"/>
        <v>0</v>
      </c>
      <c r="M368">
        <f t="shared" si="17"/>
        <v>0</v>
      </c>
    </row>
    <row r="369" spans="11:13" hidden="1" x14ac:dyDescent="0.25">
      <c r="K369" s="7">
        <f t="shared" si="15"/>
        <v>0</v>
      </c>
      <c r="L369" s="5">
        <f t="shared" si="16"/>
        <v>0</v>
      </c>
      <c r="M369">
        <f t="shared" si="17"/>
        <v>0</v>
      </c>
    </row>
    <row r="370" spans="11:13" hidden="1" x14ac:dyDescent="0.25">
      <c r="K370" s="7">
        <f t="shared" si="15"/>
        <v>0</v>
      </c>
      <c r="L370" s="5">
        <f t="shared" si="16"/>
        <v>0</v>
      </c>
      <c r="M370">
        <f t="shared" si="17"/>
        <v>0</v>
      </c>
    </row>
    <row r="371" spans="11:13" hidden="1" x14ac:dyDescent="0.25">
      <c r="K371" s="7">
        <f t="shared" si="15"/>
        <v>0</v>
      </c>
      <c r="L371" s="5">
        <f t="shared" si="16"/>
        <v>0</v>
      </c>
      <c r="M371">
        <f t="shared" si="17"/>
        <v>0</v>
      </c>
    </row>
    <row r="372" spans="11:13" hidden="1" x14ac:dyDescent="0.25">
      <c r="K372" s="7">
        <f t="shared" si="15"/>
        <v>0</v>
      </c>
      <c r="L372" s="5">
        <f t="shared" si="16"/>
        <v>0</v>
      </c>
      <c r="M372">
        <f t="shared" si="17"/>
        <v>0</v>
      </c>
    </row>
    <row r="373" spans="11:13" hidden="1" x14ac:dyDescent="0.25">
      <c r="K373" s="7">
        <f t="shared" si="15"/>
        <v>0</v>
      </c>
      <c r="L373" s="5">
        <f t="shared" si="16"/>
        <v>0</v>
      </c>
      <c r="M373">
        <f t="shared" si="17"/>
        <v>0</v>
      </c>
    </row>
    <row r="374" spans="11:13" hidden="1" x14ac:dyDescent="0.25">
      <c r="K374" s="7">
        <f t="shared" si="15"/>
        <v>0</v>
      </c>
      <c r="L374" s="5">
        <f t="shared" si="16"/>
        <v>0</v>
      </c>
      <c r="M374">
        <f t="shared" si="17"/>
        <v>0</v>
      </c>
    </row>
    <row r="375" spans="11:13" hidden="1" x14ac:dyDescent="0.25">
      <c r="K375" s="7">
        <f t="shared" si="15"/>
        <v>0</v>
      </c>
      <c r="L375" s="5">
        <f t="shared" si="16"/>
        <v>0</v>
      </c>
      <c r="M375">
        <f t="shared" si="17"/>
        <v>0</v>
      </c>
    </row>
    <row r="376" spans="11:13" hidden="1" x14ac:dyDescent="0.25">
      <c r="K376" s="7">
        <f t="shared" si="15"/>
        <v>0</v>
      </c>
      <c r="L376" s="5">
        <f t="shared" si="16"/>
        <v>0</v>
      </c>
      <c r="M376">
        <f t="shared" si="17"/>
        <v>0</v>
      </c>
    </row>
    <row r="377" spans="11:13" hidden="1" x14ac:dyDescent="0.25">
      <c r="K377" s="7">
        <f t="shared" si="15"/>
        <v>0</v>
      </c>
      <c r="L377" s="5">
        <f t="shared" si="16"/>
        <v>0</v>
      </c>
      <c r="M377">
        <f t="shared" si="17"/>
        <v>0</v>
      </c>
    </row>
    <row r="378" spans="11:13" hidden="1" x14ac:dyDescent="0.25">
      <c r="K378" s="7">
        <f t="shared" si="15"/>
        <v>0</v>
      </c>
      <c r="L378" s="5">
        <f t="shared" si="16"/>
        <v>0</v>
      </c>
      <c r="M378">
        <f t="shared" si="17"/>
        <v>0</v>
      </c>
    </row>
    <row r="379" spans="11:13" hidden="1" x14ac:dyDescent="0.25">
      <c r="K379" s="7">
        <f t="shared" si="15"/>
        <v>0</v>
      </c>
      <c r="L379" s="5">
        <f t="shared" si="16"/>
        <v>0</v>
      </c>
      <c r="M379">
        <f t="shared" si="17"/>
        <v>0</v>
      </c>
    </row>
    <row r="380" spans="11:13" hidden="1" x14ac:dyDescent="0.25">
      <c r="K380" s="7">
        <f t="shared" si="15"/>
        <v>0</v>
      </c>
      <c r="L380" s="5">
        <f t="shared" si="16"/>
        <v>0</v>
      </c>
      <c r="M380">
        <f t="shared" si="17"/>
        <v>0</v>
      </c>
    </row>
    <row r="381" spans="11:13" hidden="1" x14ac:dyDescent="0.25">
      <c r="K381" s="7">
        <f t="shared" si="15"/>
        <v>0</v>
      </c>
      <c r="L381" s="5">
        <f t="shared" si="16"/>
        <v>0</v>
      </c>
      <c r="M381">
        <f t="shared" si="17"/>
        <v>0</v>
      </c>
    </row>
    <row r="382" spans="11:13" hidden="1" x14ac:dyDescent="0.25">
      <c r="K382" s="7">
        <f t="shared" si="15"/>
        <v>0</v>
      </c>
      <c r="L382" s="5">
        <f t="shared" si="16"/>
        <v>0</v>
      </c>
      <c r="M382">
        <f t="shared" si="17"/>
        <v>0</v>
      </c>
    </row>
    <row r="383" spans="11:13" hidden="1" x14ac:dyDescent="0.25">
      <c r="K383" s="7">
        <f t="shared" si="15"/>
        <v>0</v>
      </c>
      <c r="L383" s="5">
        <f t="shared" si="16"/>
        <v>0</v>
      </c>
      <c r="M383">
        <f t="shared" si="17"/>
        <v>0</v>
      </c>
    </row>
    <row r="384" spans="11:13" hidden="1" x14ac:dyDescent="0.25">
      <c r="K384" s="7">
        <f t="shared" si="15"/>
        <v>0</v>
      </c>
      <c r="L384" s="5">
        <f t="shared" si="16"/>
        <v>0</v>
      </c>
      <c r="M384">
        <f t="shared" si="17"/>
        <v>0</v>
      </c>
    </row>
    <row r="385" spans="11:13" hidden="1" x14ac:dyDescent="0.25">
      <c r="K385" s="7">
        <f t="shared" si="15"/>
        <v>0</v>
      </c>
      <c r="L385" s="5">
        <f t="shared" si="16"/>
        <v>0</v>
      </c>
      <c r="M385">
        <f t="shared" si="17"/>
        <v>0</v>
      </c>
    </row>
    <row r="386" spans="11:13" hidden="1" x14ac:dyDescent="0.25">
      <c r="K386" s="7">
        <f t="shared" si="15"/>
        <v>0</v>
      </c>
      <c r="L386" s="5">
        <f t="shared" si="16"/>
        <v>0</v>
      </c>
      <c r="M386">
        <f t="shared" si="17"/>
        <v>0</v>
      </c>
    </row>
    <row r="387" spans="11:13" hidden="1" x14ac:dyDescent="0.25">
      <c r="K387" s="7">
        <f t="shared" si="15"/>
        <v>0</v>
      </c>
      <c r="L387" s="5">
        <f t="shared" si="16"/>
        <v>0</v>
      </c>
      <c r="M387">
        <f t="shared" si="17"/>
        <v>0</v>
      </c>
    </row>
    <row r="388" spans="11:13" hidden="1" x14ac:dyDescent="0.25">
      <c r="K388" s="7">
        <f t="shared" ref="K388:K451" si="18">SUM(F388:J388)</f>
        <v>0</v>
      </c>
      <c r="L388" s="5">
        <f t="shared" ref="L388:L451" si="19">IF(D388="X",0,IF(E388="",0,IF(E388="x",0,VLOOKUP(E388,$F$539:$G$553,2))))</f>
        <v>0</v>
      </c>
      <c r="M388">
        <f t="shared" ref="M388:M451" si="20">SUM(K388*L388)</f>
        <v>0</v>
      </c>
    </row>
    <row r="389" spans="11:13" hidden="1" x14ac:dyDescent="0.25">
      <c r="K389" s="7">
        <f t="shared" si="18"/>
        <v>0</v>
      </c>
      <c r="L389" s="5">
        <f t="shared" si="19"/>
        <v>0</v>
      </c>
      <c r="M389">
        <f t="shared" si="20"/>
        <v>0</v>
      </c>
    </row>
    <row r="390" spans="11:13" hidden="1" x14ac:dyDescent="0.25">
      <c r="K390" s="7">
        <f t="shared" si="18"/>
        <v>0</v>
      </c>
      <c r="L390" s="5">
        <f t="shared" si="19"/>
        <v>0</v>
      </c>
      <c r="M390">
        <f t="shared" si="20"/>
        <v>0</v>
      </c>
    </row>
    <row r="391" spans="11:13" hidden="1" x14ac:dyDescent="0.25">
      <c r="K391" s="7">
        <f t="shared" si="18"/>
        <v>0</v>
      </c>
      <c r="L391" s="5">
        <f t="shared" si="19"/>
        <v>0</v>
      </c>
      <c r="M391">
        <f t="shared" si="20"/>
        <v>0</v>
      </c>
    </row>
    <row r="392" spans="11:13" hidden="1" x14ac:dyDescent="0.25">
      <c r="K392" s="7">
        <f t="shared" si="18"/>
        <v>0</v>
      </c>
      <c r="L392" s="5">
        <f t="shared" si="19"/>
        <v>0</v>
      </c>
      <c r="M392">
        <f t="shared" si="20"/>
        <v>0</v>
      </c>
    </row>
    <row r="393" spans="11:13" hidden="1" x14ac:dyDescent="0.25">
      <c r="K393" s="7">
        <f t="shared" si="18"/>
        <v>0</v>
      </c>
      <c r="L393" s="5">
        <f t="shared" si="19"/>
        <v>0</v>
      </c>
      <c r="M393">
        <f t="shared" si="20"/>
        <v>0</v>
      </c>
    </row>
    <row r="394" spans="11:13" hidden="1" x14ac:dyDescent="0.25">
      <c r="K394" s="7">
        <f t="shared" si="18"/>
        <v>0</v>
      </c>
      <c r="L394" s="5">
        <f t="shared" si="19"/>
        <v>0</v>
      </c>
      <c r="M394">
        <f t="shared" si="20"/>
        <v>0</v>
      </c>
    </row>
    <row r="395" spans="11:13" hidden="1" x14ac:dyDescent="0.25">
      <c r="K395" s="7">
        <f t="shared" si="18"/>
        <v>0</v>
      </c>
      <c r="L395" s="5">
        <f t="shared" si="19"/>
        <v>0</v>
      </c>
      <c r="M395">
        <f t="shared" si="20"/>
        <v>0</v>
      </c>
    </row>
    <row r="396" spans="11:13" hidden="1" x14ac:dyDescent="0.25">
      <c r="K396" s="7">
        <f t="shared" si="18"/>
        <v>0</v>
      </c>
      <c r="L396" s="5">
        <f t="shared" si="19"/>
        <v>0</v>
      </c>
      <c r="M396">
        <f t="shared" si="20"/>
        <v>0</v>
      </c>
    </row>
    <row r="397" spans="11:13" hidden="1" x14ac:dyDescent="0.25">
      <c r="K397" s="7">
        <f t="shared" si="18"/>
        <v>0</v>
      </c>
      <c r="L397" s="5">
        <f t="shared" si="19"/>
        <v>0</v>
      </c>
      <c r="M397">
        <f t="shared" si="20"/>
        <v>0</v>
      </c>
    </row>
    <row r="398" spans="11:13" hidden="1" x14ac:dyDescent="0.25">
      <c r="K398" s="7">
        <f t="shared" si="18"/>
        <v>0</v>
      </c>
      <c r="L398" s="5">
        <f t="shared" si="19"/>
        <v>0</v>
      </c>
      <c r="M398">
        <f t="shared" si="20"/>
        <v>0</v>
      </c>
    </row>
    <row r="399" spans="11:13" hidden="1" x14ac:dyDescent="0.25">
      <c r="K399" s="7">
        <f t="shared" si="18"/>
        <v>0</v>
      </c>
      <c r="L399" s="5">
        <f t="shared" si="19"/>
        <v>0</v>
      </c>
      <c r="M399">
        <f t="shared" si="20"/>
        <v>0</v>
      </c>
    </row>
    <row r="400" spans="11:13" hidden="1" x14ac:dyDescent="0.25">
      <c r="K400" s="7">
        <f t="shared" si="18"/>
        <v>0</v>
      </c>
      <c r="L400" s="5">
        <f t="shared" si="19"/>
        <v>0</v>
      </c>
      <c r="M400">
        <f t="shared" si="20"/>
        <v>0</v>
      </c>
    </row>
    <row r="401" spans="11:13" hidden="1" x14ac:dyDescent="0.25">
      <c r="K401" s="7">
        <f t="shared" si="18"/>
        <v>0</v>
      </c>
      <c r="L401" s="5">
        <f t="shared" si="19"/>
        <v>0</v>
      </c>
      <c r="M401">
        <f t="shared" si="20"/>
        <v>0</v>
      </c>
    </row>
    <row r="402" spans="11:13" hidden="1" x14ac:dyDescent="0.25">
      <c r="K402" s="7">
        <f t="shared" si="18"/>
        <v>0</v>
      </c>
      <c r="L402" s="5">
        <f t="shared" si="19"/>
        <v>0</v>
      </c>
      <c r="M402">
        <f t="shared" si="20"/>
        <v>0</v>
      </c>
    </row>
    <row r="403" spans="11:13" hidden="1" x14ac:dyDescent="0.25">
      <c r="K403" s="7">
        <f t="shared" si="18"/>
        <v>0</v>
      </c>
      <c r="L403" s="5">
        <f t="shared" si="19"/>
        <v>0</v>
      </c>
      <c r="M403">
        <f t="shared" si="20"/>
        <v>0</v>
      </c>
    </row>
    <row r="404" spans="11:13" hidden="1" x14ac:dyDescent="0.25">
      <c r="K404" s="7">
        <f t="shared" si="18"/>
        <v>0</v>
      </c>
      <c r="L404" s="5">
        <f t="shared" si="19"/>
        <v>0</v>
      </c>
      <c r="M404">
        <f t="shared" si="20"/>
        <v>0</v>
      </c>
    </row>
    <row r="405" spans="11:13" hidden="1" x14ac:dyDescent="0.25">
      <c r="K405" s="7">
        <f t="shared" si="18"/>
        <v>0</v>
      </c>
      <c r="L405" s="5">
        <f t="shared" si="19"/>
        <v>0</v>
      </c>
      <c r="M405">
        <f t="shared" si="20"/>
        <v>0</v>
      </c>
    </row>
    <row r="406" spans="11:13" hidden="1" x14ac:dyDescent="0.25">
      <c r="K406" s="7">
        <f t="shared" si="18"/>
        <v>0</v>
      </c>
      <c r="L406" s="5">
        <f t="shared" si="19"/>
        <v>0</v>
      </c>
      <c r="M406">
        <f t="shared" si="20"/>
        <v>0</v>
      </c>
    </row>
    <row r="407" spans="11:13" hidden="1" x14ac:dyDescent="0.25">
      <c r="K407" s="7">
        <f t="shared" si="18"/>
        <v>0</v>
      </c>
      <c r="L407" s="5">
        <f t="shared" si="19"/>
        <v>0</v>
      </c>
      <c r="M407">
        <f t="shared" si="20"/>
        <v>0</v>
      </c>
    </row>
    <row r="408" spans="11:13" hidden="1" x14ac:dyDescent="0.25">
      <c r="K408" s="7">
        <f t="shared" si="18"/>
        <v>0</v>
      </c>
      <c r="L408" s="5">
        <f t="shared" si="19"/>
        <v>0</v>
      </c>
      <c r="M408">
        <f t="shared" si="20"/>
        <v>0</v>
      </c>
    </row>
    <row r="409" spans="11:13" hidden="1" x14ac:dyDescent="0.25">
      <c r="K409" s="7">
        <f t="shared" si="18"/>
        <v>0</v>
      </c>
      <c r="L409" s="5">
        <f t="shared" si="19"/>
        <v>0</v>
      </c>
      <c r="M409">
        <f t="shared" si="20"/>
        <v>0</v>
      </c>
    </row>
    <row r="410" spans="11:13" hidden="1" x14ac:dyDescent="0.25">
      <c r="K410" s="7">
        <f t="shared" si="18"/>
        <v>0</v>
      </c>
      <c r="L410" s="5">
        <f t="shared" si="19"/>
        <v>0</v>
      </c>
      <c r="M410">
        <f t="shared" si="20"/>
        <v>0</v>
      </c>
    </row>
    <row r="411" spans="11:13" hidden="1" x14ac:dyDescent="0.25">
      <c r="K411" s="7">
        <f t="shared" si="18"/>
        <v>0</v>
      </c>
      <c r="L411" s="5">
        <f t="shared" si="19"/>
        <v>0</v>
      </c>
      <c r="M411">
        <f t="shared" si="20"/>
        <v>0</v>
      </c>
    </row>
    <row r="412" spans="11:13" hidden="1" x14ac:dyDescent="0.25">
      <c r="K412" s="7">
        <f t="shared" si="18"/>
        <v>0</v>
      </c>
      <c r="L412" s="5">
        <f t="shared" si="19"/>
        <v>0</v>
      </c>
      <c r="M412">
        <f t="shared" si="20"/>
        <v>0</v>
      </c>
    </row>
    <row r="413" spans="11:13" hidden="1" x14ac:dyDescent="0.25">
      <c r="K413" s="7">
        <f t="shared" si="18"/>
        <v>0</v>
      </c>
      <c r="L413" s="5">
        <f t="shared" si="19"/>
        <v>0</v>
      </c>
      <c r="M413">
        <f t="shared" si="20"/>
        <v>0</v>
      </c>
    </row>
    <row r="414" spans="11:13" hidden="1" x14ac:dyDescent="0.25">
      <c r="K414" s="7">
        <f t="shared" si="18"/>
        <v>0</v>
      </c>
      <c r="L414" s="5">
        <f t="shared" si="19"/>
        <v>0</v>
      </c>
      <c r="M414">
        <f t="shared" si="20"/>
        <v>0</v>
      </c>
    </row>
    <row r="415" spans="11:13" hidden="1" x14ac:dyDescent="0.25">
      <c r="K415" s="7">
        <f t="shared" si="18"/>
        <v>0</v>
      </c>
      <c r="L415" s="5">
        <f t="shared" si="19"/>
        <v>0</v>
      </c>
      <c r="M415">
        <f t="shared" si="20"/>
        <v>0</v>
      </c>
    </row>
    <row r="416" spans="11:13" hidden="1" x14ac:dyDescent="0.25">
      <c r="K416" s="7">
        <f t="shared" si="18"/>
        <v>0</v>
      </c>
      <c r="L416" s="5">
        <f t="shared" si="19"/>
        <v>0</v>
      </c>
      <c r="M416">
        <f t="shared" si="20"/>
        <v>0</v>
      </c>
    </row>
    <row r="417" spans="11:13" hidden="1" x14ac:dyDescent="0.25">
      <c r="K417" s="7">
        <f t="shared" si="18"/>
        <v>0</v>
      </c>
      <c r="L417" s="5">
        <f t="shared" si="19"/>
        <v>0</v>
      </c>
      <c r="M417">
        <f t="shared" si="20"/>
        <v>0</v>
      </c>
    </row>
    <row r="418" spans="11:13" hidden="1" x14ac:dyDescent="0.25">
      <c r="K418" s="7">
        <f t="shared" si="18"/>
        <v>0</v>
      </c>
      <c r="L418" s="5">
        <f t="shared" si="19"/>
        <v>0</v>
      </c>
      <c r="M418">
        <f t="shared" si="20"/>
        <v>0</v>
      </c>
    </row>
    <row r="419" spans="11:13" hidden="1" x14ac:dyDescent="0.25">
      <c r="K419" s="7">
        <f t="shared" si="18"/>
        <v>0</v>
      </c>
      <c r="L419" s="5">
        <f t="shared" si="19"/>
        <v>0</v>
      </c>
      <c r="M419">
        <f t="shared" si="20"/>
        <v>0</v>
      </c>
    </row>
    <row r="420" spans="11:13" hidden="1" x14ac:dyDescent="0.25">
      <c r="K420" s="7">
        <f t="shared" si="18"/>
        <v>0</v>
      </c>
      <c r="L420" s="5">
        <f t="shared" si="19"/>
        <v>0</v>
      </c>
      <c r="M420">
        <f t="shared" si="20"/>
        <v>0</v>
      </c>
    </row>
    <row r="421" spans="11:13" hidden="1" x14ac:dyDescent="0.25">
      <c r="K421" s="7">
        <f t="shared" si="18"/>
        <v>0</v>
      </c>
      <c r="L421" s="5">
        <f t="shared" si="19"/>
        <v>0</v>
      </c>
      <c r="M421">
        <f t="shared" si="20"/>
        <v>0</v>
      </c>
    </row>
    <row r="422" spans="11:13" hidden="1" x14ac:dyDescent="0.25">
      <c r="K422" s="7">
        <f t="shared" si="18"/>
        <v>0</v>
      </c>
      <c r="L422" s="5">
        <f t="shared" si="19"/>
        <v>0</v>
      </c>
      <c r="M422">
        <f t="shared" si="20"/>
        <v>0</v>
      </c>
    </row>
    <row r="423" spans="11:13" hidden="1" x14ac:dyDescent="0.25">
      <c r="K423" s="7">
        <f t="shared" si="18"/>
        <v>0</v>
      </c>
      <c r="L423" s="5">
        <f t="shared" si="19"/>
        <v>0</v>
      </c>
      <c r="M423">
        <f t="shared" si="20"/>
        <v>0</v>
      </c>
    </row>
    <row r="424" spans="11:13" hidden="1" x14ac:dyDescent="0.25">
      <c r="K424" s="7">
        <f t="shared" si="18"/>
        <v>0</v>
      </c>
      <c r="L424" s="5">
        <f t="shared" si="19"/>
        <v>0</v>
      </c>
      <c r="M424">
        <f t="shared" si="20"/>
        <v>0</v>
      </c>
    </row>
    <row r="425" spans="11:13" hidden="1" x14ac:dyDescent="0.25">
      <c r="K425" s="7">
        <f t="shared" si="18"/>
        <v>0</v>
      </c>
      <c r="L425" s="5">
        <f t="shared" si="19"/>
        <v>0</v>
      </c>
      <c r="M425">
        <f t="shared" si="20"/>
        <v>0</v>
      </c>
    </row>
    <row r="426" spans="11:13" hidden="1" x14ac:dyDescent="0.25">
      <c r="K426" s="7">
        <f t="shared" si="18"/>
        <v>0</v>
      </c>
      <c r="L426" s="5">
        <f t="shared" si="19"/>
        <v>0</v>
      </c>
      <c r="M426">
        <f t="shared" si="20"/>
        <v>0</v>
      </c>
    </row>
    <row r="427" spans="11:13" hidden="1" x14ac:dyDescent="0.25">
      <c r="K427" s="7">
        <f t="shared" si="18"/>
        <v>0</v>
      </c>
      <c r="L427" s="5">
        <f t="shared" si="19"/>
        <v>0</v>
      </c>
      <c r="M427">
        <f t="shared" si="20"/>
        <v>0</v>
      </c>
    </row>
    <row r="428" spans="11:13" hidden="1" x14ac:dyDescent="0.25">
      <c r="K428" s="7">
        <f t="shared" si="18"/>
        <v>0</v>
      </c>
      <c r="L428" s="5">
        <f t="shared" si="19"/>
        <v>0</v>
      </c>
      <c r="M428">
        <f t="shared" si="20"/>
        <v>0</v>
      </c>
    </row>
    <row r="429" spans="11:13" hidden="1" x14ac:dyDescent="0.25">
      <c r="K429" s="7">
        <f t="shared" si="18"/>
        <v>0</v>
      </c>
      <c r="L429" s="5">
        <f t="shared" si="19"/>
        <v>0</v>
      </c>
      <c r="M429">
        <f t="shared" si="20"/>
        <v>0</v>
      </c>
    </row>
    <row r="430" spans="11:13" hidden="1" x14ac:dyDescent="0.25">
      <c r="K430" s="7">
        <f t="shared" si="18"/>
        <v>0</v>
      </c>
      <c r="L430" s="5">
        <f t="shared" si="19"/>
        <v>0</v>
      </c>
      <c r="M430">
        <f t="shared" si="20"/>
        <v>0</v>
      </c>
    </row>
    <row r="431" spans="11:13" hidden="1" x14ac:dyDescent="0.25">
      <c r="K431" s="7">
        <f t="shared" si="18"/>
        <v>0</v>
      </c>
      <c r="L431" s="5">
        <f t="shared" si="19"/>
        <v>0</v>
      </c>
      <c r="M431">
        <f t="shared" si="20"/>
        <v>0</v>
      </c>
    </row>
    <row r="432" spans="11:13" hidden="1" x14ac:dyDescent="0.25">
      <c r="K432" s="7">
        <f t="shared" si="18"/>
        <v>0</v>
      </c>
      <c r="L432" s="5">
        <f t="shared" si="19"/>
        <v>0</v>
      </c>
      <c r="M432">
        <f t="shared" si="20"/>
        <v>0</v>
      </c>
    </row>
    <row r="433" spans="11:13" hidden="1" x14ac:dyDescent="0.25">
      <c r="K433" s="7">
        <f t="shared" si="18"/>
        <v>0</v>
      </c>
      <c r="L433" s="5">
        <f t="shared" si="19"/>
        <v>0</v>
      </c>
      <c r="M433">
        <f t="shared" si="20"/>
        <v>0</v>
      </c>
    </row>
    <row r="434" spans="11:13" hidden="1" x14ac:dyDescent="0.25">
      <c r="K434" s="7">
        <f t="shared" si="18"/>
        <v>0</v>
      </c>
      <c r="L434" s="5">
        <f t="shared" si="19"/>
        <v>0</v>
      </c>
      <c r="M434">
        <f t="shared" si="20"/>
        <v>0</v>
      </c>
    </row>
    <row r="435" spans="11:13" hidden="1" x14ac:dyDescent="0.25">
      <c r="K435" s="7">
        <f t="shared" si="18"/>
        <v>0</v>
      </c>
      <c r="L435" s="5">
        <f t="shared" si="19"/>
        <v>0</v>
      </c>
      <c r="M435">
        <f t="shared" si="20"/>
        <v>0</v>
      </c>
    </row>
    <row r="436" spans="11:13" hidden="1" x14ac:dyDescent="0.25">
      <c r="K436" s="7">
        <f t="shared" si="18"/>
        <v>0</v>
      </c>
      <c r="L436" s="5">
        <f t="shared" si="19"/>
        <v>0</v>
      </c>
      <c r="M436">
        <f t="shared" si="20"/>
        <v>0</v>
      </c>
    </row>
    <row r="437" spans="11:13" hidden="1" x14ac:dyDescent="0.25">
      <c r="K437" s="7">
        <f t="shared" si="18"/>
        <v>0</v>
      </c>
      <c r="L437" s="5">
        <f t="shared" si="19"/>
        <v>0</v>
      </c>
      <c r="M437">
        <f t="shared" si="20"/>
        <v>0</v>
      </c>
    </row>
    <row r="438" spans="11:13" hidden="1" x14ac:dyDescent="0.25">
      <c r="K438" s="7">
        <f t="shared" si="18"/>
        <v>0</v>
      </c>
      <c r="L438" s="5">
        <f t="shared" si="19"/>
        <v>0</v>
      </c>
      <c r="M438">
        <f t="shared" si="20"/>
        <v>0</v>
      </c>
    </row>
    <row r="439" spans="11:13" hidden="1" x14ac:dyDescent="0.25">
      <c r="K439" s="7">
        <f t="shared" si="18"/>
        <v>0</v>
      </c>
      <c r="L439" s="5">
        <f t="shared" si="19"/>
        <v>0</v>
      </c>
      <c r="M439">
        <f t="shared" si="20"/>
        <v>0</v>
      </c>
    </row>
    <row r="440" spans="11:13" hidden="1" x14ac:dyDescent="0.25">
      <c r="K440" s="7">
        <f t="shared" si="18"/>
        <v>0</v>
      </c>
      <c r="L440" s="5">
        <f t="shared" si="19"/>
        <v>0</v>
      </c>
      <c r="M440">
        <f t="shared" si="20"/>
        <v>0</v>
      </c>
    </row>
    <row r="441" spans="11:13" hidden="1" x14ac:dyDescent="0.25">
      <c r="K441" s="7">
        <f t="shared" si="18"/>
        <v>0</v>
      </c>
      <c r="L441" s="5">
        <f t="shared" si="19"/>
        <v>0</v>
      </c>
      <c r="M441">
        <f t="shared" si="20"/>
        <v>0</v>
      </c>
    </row>
    <row r="442" spans="11:13" hidden="1" x14ac:dyDescent="0.25">
      <c r="K442" s="7">
        <f t="shared" si="18"/>
        <v>0</v>
      </c>
      <c r="L442" s="5">
        <f t="shared" si="19"/>
        <v>0</v>
      </c>
      <c r="M442">
        <f t="shared" si="20"/>
        <v>0</v>
      </c>
    </row>
    <row r="443" spans="11:13" hidden="1" x14ac:dyDescent="0.25">
      <c r="K443" s="7">
        <f t="shared" si="18"/>
        <v>0</v>
      </c>
      <c r="L443" s="5">
        <f t="shared" si="19"/>
        <v>0</v>
      </c>
      <c r="M443">
        <f t="shared" si="20"/>
        <v>0</v>
      </c>
    </row>
    <row r="444" spans="11:13" hidden="1" x14ac:dyDescent="0.25">
      <c r="K444" s="7">
        <f t="shared" si="18"/>
        <v>0</v>
      </c>
      <c r="L444" s="5">
        <f t="shared" si="19"/>
        <v>0</v>
      </c>
      <c r="M444">
        <f t="shared" si="20"/>
        <v>0</v>
      </c>
    </row>
    <row r="445" spans="11:13" hidden="1" x14ac:dyDescent="0.25">
      <c r="K445" s="7">
        <f t="shared" si="18"/>
        <v>0</v>
      </c>
      <c r="L445" s="5">
        <f t="shared" si="19"/>
        <v>0</v>
      </c>
      <c r="M445">
        <f t="shared" si="20"/>
        <v>0</v>
      </c>
    </row>
    <row r="446" spans="11:13" hidden="1" x14ac:dyDescent="0.25">
      <c r="K446" s="7">
        <f t="shared" si="18"/>
        <v>0</v>
      </c>
      <c r="L446" s="5">
        <f t="shared" si="19"/>
        <v>0</v>
      </c>
      <c r="M446">
        <f t="shared" si="20"/>
        <v>0</v>
      </c>
    </row>
    <row r="447" spans="11:13" hidden="1" x14ac:dyDescent="0.25">
      <c r="K447" s="7">
        <f t="shared" si="18"/>
        <v>0</v>
      </c>
      <c r="L447" s="5">
        <f t="shared" si="19"/>
        <v>0</v>
      </c>
      <c r="M447">
        <f t="shared" si="20"/>
        <v>0</v>
      </c>
    </row>
    <row r="448" spans="11:13" hidden="1" x14ac:dyDescent="0.25">
      <c r="K448" s="7">
        <f t="shared" si="18"/>
        <v>0</v>
      </c>
      <c r="L448" s="5">
        <f t="shared" si="19"/>
        <v>0</v>
      </c>
      <c r="M448">
        <f t="shared" si="20"/>
        <v>0</v>
      </c>
    </row>
    <row r="449" spans="11:13" hidden="1" x14ac:dyDescent="0.25">
      <c r="K449" s="7">
        <f t="shared" si="18"/>
        <v>0</v>
      </c>
      <c r="L449" s="5">
        <f t="shared" si="19"/>
        <v>0</v>
      </c>
      <c r="M449">
        <f t="shared" si="20"/>
        <v>0</v>
      </c>
    </row>
    <row r="450" spans="11:13" hidden="1" x14ac:dyDescent="0.25">
      <c r="K450" s="7">
        <f t="shared" si="18"/>
        <v>0</v>
      </c>
      <c r="L450" s="5">
        <f t="shared" si="19"/>
        <v>0</v>
      </c>
      <c r="M450">
        <f t="shared" si="20"/>
        <v>0</v>
      </c>
    </row>
    <row r="451" spans="11:13" hidden="1" x14ac:dyDescent="0.25">
      <c r="K451" s="7">
        <f t="shared" si="18"/>
        <v>0</v>
      </c>
      <c r="L451" s="5">
        <f t="shared" si="19"/>
        <v>0</v>
      </c>
      <c r="M451">
        <f t="shared" si="20"/>
        <v>0</v>
      </c>
    </row>
    <row r="452" spans="11:13" hidden="1" x14ac:dyDescent="0.25">
      <c r="K452" s="7">
        <f t="shared" ref="K452:K495" si="21">SUM(F452:J452)</f>
        <v>0</v>
      </c>
      <c r="L452" s="5">
        <f t="shared" ref="L452:L495" si="22">IF(D452="X",0,IF(E452="",0,IF(E452="x",0,VLOOKUP(E452,$F$539:$G$553,2))))</f>
        <v>0</v>
      </c>
      <c r="M452">
        <f t="shared" ref="M452:M495" si="23">SUM(K452*L452)</f>
        <v>0</v>
      </c>
    </row>
    <row r="453" spans="11:13" hidden="1" x14ac:dyDescent="0.25">
      <c r="K453" s="7">
        <f t="shared" si="21"/>
        <v>0</v>
      </c>
      <c r="L453" s="5">
        <f t="shared" si="22"/>
        <v>0</v>
      </c>
      <c r="M453">
        <f t="shared" si="23"/>
        <v>0</v>
      </c>
    </row>
    <row r="454" spans="11:13" hidden="1" x14ac:dyDescent="0.25">
      <c r="K454" s="7">
        <f t="shared" si="21"/>
        <v>0</v>
      </c>
      <c r="L454" s="5">
        <f t="shared" si="22"/>
        <v>0</v>
      </c>
      <c r="M454">
        <f t="shared" si="23"/>
        <v>0</v>
      </c>
    </row>
    <row r="455" spans="11:13" hidden="1" x14ac:dyDescent="0.25">
      <c r="K455" s="7">
        <f t="shared" si="21"/>
        <v>0</v>
      </c>
      <c r="L455" s="5">
        <f t="shared" si="22"/>
        <v>0</v>
      </c>
      <c r="M455">
        <f t="shared" si="23"/>
        <v>0</v>
      </c>
    </row>
    <row r="456" spans="11:13" hidden="1" x14ac:dyDescent="0.25">
      <c r="K456" s="7">
        <f t="shared" si="21"/>
        <v>0</v>
      </c>
      <c r="L456" s="5">
        <f t="shared" si="22"/>
        <v>0</v>
      </c>
      <c r="M456">
        <f t="shared" si="23"/>
        <v>0</v>
      </c>
    </row>
    <row r="457" spans="11:13" hidden="1" x14ac:dyDescent="0.25">
      <c r="K457" s="7">
        <f t="shared" si="21"/>
        <v>0</v>
      </c>
      <c r="L457" s="5">
        <f t="shared" si="22"/>
        <v>0</v>
      </c>
      <c r="M457">
        <f t="shared" si="23"/>
        <v>0</v>
      </c>
    </row>
    <row r="458" spans="11:13" hidden="1" x14ac:dyDescent="0.25">
      <c r="K458" s="7">
        <f t="shared" si="21"/>
        <v>0</v>
      </c>
      <c r="L458" s="5">
        <f t="shared" si="22"/>
        <v>0</v>
      </c>
      <c r="M458">
        <f t="shared" si="23"/>
        <v>0</v>
      </c>
    </row>
    <row r="459" spans="11:13" hidden="1" x14ac:dyDescent="0.25">
      <c r="K459" s="7">
        <f t="shared" si="21"/>
        <v>0</v>
      </c>
      <c r="L459" s="5">
        <f t="shared" si="22"/>
        <v>0</v>
      </c>
      <c r="M459">
        <f t="shared" si="23"/>
        <v>0</v>
      </c>
    </row>
    <row r="460" spans="11:13" hidden="1" x14ac:dyDescent="0.25">
      <c r="K460" s="7">
        <f t="shared" si="21"/>
        <v>0</v>
      </c>
      <c r="L460" s="5">
        <f t="shared" si="22"/>
        <v>0</v>
      </c>
      <c r="M460">
        <f t="shared" si="23"/>
        <v>0</v>
      </c>
    </row>
    <row r="461" spans="11:13" hidden="1" x14ac:dyDescent="0.25">
      <c r="K461" s="7">
        <f t="shared" si="21"/>
        <v>0</v>
      </c>
      <c r="L461" s="5">
        <f t="shared" si="22"/>
        <v>0</v>
      </c>
      <c r="M461">
        <f t="shared" si="23"/>
        <v>0</v>
      </c>
    </row>
    <row r="462" spans="11:13" hidden="1" x14ac:dyDescent="0.25">
      <c r="K462" s="7">
        <f t="shared" si="21"/>
        <v>0</v>
      </c>
      <c r="L462" s="5">
        <f t="shared" si="22"/>
        <v>0</v>
      </c>
      <c r="M462">
        <f t="shared" si="23"/>
        <v>0</v>
      </c>
    </row>
    <row r="463" spans="11:13" hidden="1" x14ac:dyDescent="0.25">
      <c r="K463" s="7">
        <f t="shared" si="21"/>
        <v>0</v>
      </c>
      <c r="L463" s="5">
        <f t="shared" si="22"/>
        <v>0</v>
      </c>
      <c r="M463">
        <f t="shared" si="23"/>
        <v>0</v>
      </c>
    </row>
    <row r="464" spans="11:13" hidden="1" x14ac:dyDescent="0.25">
      <c r="K464" s="7">
        <f t="shared" si="21"/>
        <v>0</v>
      </c>
      <c r="L464" s="5">
        <f t="shared" si="22"/>
        <v>0</v>
      </c>
      <c r="M464">
        <f t="shared" si="23"/>
        <v>0</v>
      </c>
    </row>
    <row r="465" spans="11:13" hidden="1" x14ac:dyDescent="0.25">
      <c r="K465" s="7">
        <f t="shared" si="21"/>
        <v>0</v>
      </c>
      <c r="L465" s="5">
        <f t="shared" si="22"/>
        <v>0</v>
      </c>
      <c r="M465">
        <f t="shared" si="23"/>
        <v>0</v>
      </c>
    </row>
    <row r="466" spans="11:13" hidden="1" x14ac:dyDescent="0.25">
      <c r="K466" s="7">
        <f t="shared" si="21"/>
        <v>0</v>
      </c>
      <c r="L466" s="5">
        <f t="shared" si="22"/>
        <v>0</v>
      </c>
      <c r="M466">
        <f t="shared" si="23"/>
        <v>0</v>
      </c>
    </row>
    <row r="467" spans="11:13" hidden="1" x14ac:dyDescent="0.25">
      <c r="K467" s="7">
        <f t="shared" si="21"/>
        <v>0</v>
      </c>
      <c r="L467" s="5">
        <f t="shared" si="22"/>
        <v>0</v>
      </c>
      <c r="M467">
        <f t="shared" si="23"/>
        <v>0</v>
      </c>
    </row>
    <row r="468" spans="11:13" hidden="1" x14ac:dyDescent="0.25">
      <c r="K468" s="7">
        <f t="shared" si="21"/>
        <v>0</v>
      </c>
      <c r="L468" s="5">
        <f t="shared" si="22"/>
        <v>0</v>
      </c>
      <c r="M468">
        <f t="shared" si="23"/>
        <v>0</v>
      </c>
    </row>
    <row r="469" spans="11:13" hidden="1" x14ac:dyDescent="0.25">
      <c r="K469" s="7">
        <f t="shared" si="21"/>
        <v>0</v>
      </c>
      <c r="L469" s="5">
        <f t="shared" si="22"/>
        <v>0</v>
      </c>
      <c r="M469">
        <f t="shared" si="23"/>
        <v>0</v>
      </c>
    </row>
    <row r="470" spans="11:13" hidden="1" x14ac:dyDescent="0.25">
      <c r="K470" s="7">
        <f t="shared" si="21"/>
        <v>0</v>
      </c>
      <c r="L470" s="5">
        <f t="shared" si="22"/>
        <v>0</v>
      </c>
      <c r="M470">
        <f t="shared" si="23"/>
        <v>0</v>
      </c>
    </row>
    <row r="471" spans="11:13" hidden="1" x14ac:dyDescent="0.25">
      <c r="K471" s="7">
        <f t="shared" si="21"/>
        <v>0</v>
      </c>
      <c r="L471" s="5">
        <f t="shared" si="22"/>
        <v>0</v>
      </c>
      <c r="M471">
        <f t="shared" si="23"/>
        <v>0</v>
      </c>
    </row>
    <row r="472" spans="11:13" hidden="1" x14ac:dyDescent="0.25">
      <c r="K472" s="7">
        <f t="shared" si="21"/>
        <v>0</v>
      </c>
      <c r="L472" s="5">
        <f t="shared" si="22"/>
        <v>0</v>
      </c>
      <c r="M472">
        <f t="shared" si="23"/>
        <v>0</v>
      </c>
    </row>
    <row r="473" spans="11:13" hidden="1" x14ac:dyDescent="0.25">
      <c r="K473" s="7">
        <f t="shared" si="21"/>
        <v>0</v>
      </c>
      <c r="L473" s="5">
        <f t="shared" si="22"/>
        <v>0</v>
      </c>
      <c r="M473">
        <f t="shared" si="23"/>
        <v>0</v>
      </c>
    </row>
    <row r="474" spans="11:13" hidden="1" x14ac:dyDescent="0.25">
      <c r="K474" s="7">
        <f t="shared" si="21"/>
        <v>0</v>
      </c>
      <c r="L474" s="5">
        <f t="shared" si="22"/>
        <v>0</v>
      </c>
      <c r="M474">
        <f t="shared" si="23"/>
        <v>0</v>
      </c>
    </row>
    <row r="475" spans="11:13" hidden="1" x14ac:dyDescent="0.25">
      <c r="K475" s="7">
        <f t="shared" si="21"/>
        <v>0</v>
      </c>
      <c r="L475" s="5">
        <f t="shared" si="22"/>
        <v>0</v>
      </c>
      <c r="M475">
        <f t="shared" si="23"/>
        <v>0</v>
      </c>
    </row>
    <row r="476" spans="11:13" hidden="1" x14ac:dyDescent="0.25">
      <c r="K476" s="7">
        <f t="shared" si="21"/>
        <v>0</v>
      </c>
      <c r="L476" s="5">
        <f t="shared" si="22"/>
        <v>0</v>
      </c>
      <c r="M476">
        <f t="shared" si="23"/>
        <v>0</v>
      </c>
    </row>
    <row r="477" spans="11:13" hidden="1" x14ac:dyDescent="0.25">
      <c r="K477" s="7">
        <f t="shared" si="21"/>
        <v>0</v>
      </c>
      <c r="L477" s="5">
        <f t="shared" si="22"/>
        <v>0</v>
      </c>
      <c r="M477">
        <f t="shared" si="23"/>
        <v>0</v>
      </c>
    </row>
    <row r="478" spans="11:13" hidden="1" x14ac:dyDescent="0.25">
      <c r="K478" s="7">
        <f t="shared" si="21"/>
        <v>0</v>
      </c>
      <c r="L478" s="5">
        <f t="shared" si="22"/>
        <v>0</v>
      </c>
      <c r="M478">
        <f t="shared" si="23"/>
        <v>0</v>
      </c>
    </row>
    <row r="479" spans="11:13" hidden="1" x14ac:dyDescent="0.25">
      <c r="K479" s="7">
        <f t="shared" si="21"/>
        <v>0</v>
      </c>
      <c r="L479" s="5">
        <f t="shared" si="22"/>
        <v>0</v>
      </c>
      <c r="M479">
        <f t="shared" si="23"/>
        <v>0</v>
      </c>
    </row>
    <row r="480" spans="11:13" hidden="1" x14ac:dyDescent="0.25">
      <c r="K480" s="7">
        <f t="shared" si="21"/>
        <v>0</v>
      </c>
      <c r="L480" s="5">
        <f t="shared" si="22"/>
        <v>0</v>
      </c>
      <c r="M480">
        <f t="shared" si="23"/>
        <v>0</v>
      </c>
    </row>
    <row r="481" spans="7:13" hidden="1" x14ac:dyDescent="0.25">
      <c r="K481" s="7">
        <f t="shared" si="21"/>
        <v>0</v>
      </c>
      <c r="L481" s="5">
        <f t="shared" si="22"/>
        <v>0</v>
      </c>
      <c r="M481">
        <f t="shared" si="23"/>
        <v>0</v>
      </c>
    </row>
    <row r="482" spans="7:13" hidden="1" x14ac:dyDescent="0.25">
      <c r="K482" s="7">
        <f t="shared" si="21"/>
        <v>0</v>
      </c>
      <c r="L482" s="5">
        <f t="shared" si="22"/>
        <v>0</v>
      </c>
      <c r="M482">
        <f t="shared" si="23"/>
        <v>0</v>
      </c>
    </row>
    <row r="483" spans="7:13" hidden="1" x14ac:dyDescent="0.25">
      <c r="K483" s="7">
        <f t="shared" si="21"/>
        <v>0</v>
      </c>
      <c r="L483" s="5">
        <f t="shared" si="22"/>
        <v>0</v>
      </c>
      <c r="M483">
        <f t="shared" si="23"/>
        <v>0</v>
      </c>
    </row>
    <row r="484" spans="7:13" hidden="1" x14ac:dyDescent="0.25">
      <c r="K484" s="7">
        <f t="shared" si="21"/>
        <v>0</v>
      </c>
      <c r="L484" s="5">
        <f t="shared" si="22"/>
        <v>0</v>
      </c>
      <c r="M484">
        <f t="shared" si="23"/>
        <v>0</v>
      </c>
    </row>
    <row r="485" spans="7:13" hidden="1" x14ac:dyDescent="0.25">
      <c r="K485" s="7">
        <f t="shared" si="21"/>
        <v>0</v>
      </c>
      <c r="L485" s="5">
        <f t="shared" si="22"/>
        <v>0</v>
      </c>
      <c r="M485">
        <f t="shared" si="23"/>
        <v>0</v>
      </c>
    </row>
    <row r="486" spans="7:13" hidden="1" x14ac:dyDescent="0.25">
      <c r="K486" s="7">
        <f t="shared" si="21"/>
        <v>0</v>
      </c>
      <c r="L486" s="5">
        <f t="shared" si="22"/>
        <v>0</v>
      </c>
      <c r="M486">
        <f t="shared" si="23"/>
        <v>0</v>
      </c>
    </row>
    <row r="487" spans="7:13" hidden="1" x14ac:dyDescent="0.25">
      <c r="K487" s="7">
        <f t="shared" si="21"/>
        <v>0</v>
      </c>
      <c r="L487" s="5">
        <f t="shared" si="22"/>
        <v>0</v>
      </c>
      <c r="M487">
        <f t="shared" si="23"/>
        <v>0</v>
      </c>
    </row>
    <row r="488" spans="7:13" hidden="1" x14ac:dyDescent="0.25">
      <c r="K488" s="7">
        <f t="shared" si="21"/>
        <v>0</v>
      </c>
      <c r="L488" s="5">
        <f t="shared" si="22"/>
        <v>0</v>
      </c>
      <c r="M488">
        <f t="shared" si="23"/>
        <v>0</v>
      </c>
    </row>
    <row r="489" spans="7:13" hidden="1" x14ac:dyDescent="0.25">
      <c r="K489" s="7">
        <f t="shared" si="21"/>
        <v>0</v>
      </c>
      <c r="L489" s="5">
        <f t="shared" si="22"/>
        <v>0</v>
      </c>
      <c r="M489">
        <f t="shared" si="23"/>
        <v>0</v>
      </c>
    </row>
    <row r="490" spans="7:13" hidden="1" x14ac:dyDescent="0.25">
      <c r="K490" s="7">
        <f t="shared" ref="K490:K493" si="24">SUM(F490:J490)</f>
        <v>0</v>
      </c>
      <c r="L490" s="5">
        <f t="shared" si="22"/>
        <v>0</v>
      </c>
      <c r="M490">
        <f t="shared" ref="M490:M493" si="25">SUM(K490*L490)</f>
        <v>0</v>
      </c>
    </row>
    <row r="491" spans="7:13" hidden="1" x14ac:dyDescent="0.25">
      <c r="K491" s="7">
        <f t="shared" si="24"/>
        <v>0</v>
      </c>
      <c r="L491" s="5">
        <f t="shared" si="22"/>
        <v>0</v>
      </c>
      <c r="M491">
        <f t="shared" si="25"/>
        <v>0</v>
      </c>
    </row>
    <row r="492" spans="7:13" hidden="1" x14ac:dyDescent="0.25">
      <c r="K492" s="7">
        <f t="shared" si="24"/>
        <v>0</v>
      </c>
      <c r="L492" s="5">
        <f t="shared" si="22"/>
        <v>0</v>
      </c>
      <c r="M492">
        <f t="shared" si="25"/>
        <v>0</v>
      </c>
    </row>
    <row r="493" spans="7:13" hidden="1" x14ac:dyDescent="0.25">
      <c r="K493" s="7">
        <f t="shared" si="24"/>
        <v>0</v>
      </c>
      <c r="L493" s="5">
        <f t="shared" si="22"/>
        <v>0</v>
      </c>
      <c r="M493">
        <f t="shared" si="25"/>
        <v>0</v>
      </c>
    </row>
    <row r="494" spans="7:13" hidden="1" x14ac:dyDescent="0.25">
      <c r="K494" s="7">
        <f t="shared" si="21"/>
        <v>0</v>
      </c>
      <c r="L494" s="5">
        <f t="shared" si="22"/>
        <v>0</v>
      </c>
      <c r="M494">
        <f t="shared" si="23"/>
        <v>0</v>
      </c>
    </row>
    <row r="495" spans="7:13" hidden="1" x14ac:dyDescent="0.25">
      <c r="K495" s="7">
        <f t="shared" si="21"/>
        <v>0</v>
      </c>
      <c r="L495" s="5">
        <f t="shared" si="22"/>
        <v>0</v>
      </c>
      <c r="M495">
        <f t="shared" si="23"/>
        <v>0</v>
      </c>
    </row>
    <row r="496" spans="7:13" x14ac:dyDescent="0.25">
      <c r="G496" s="351"/>
      <c r="H496" s="351"/>
      <c r="I496" s="351"/>
      <c r="J496" s="351"/>
      <c r="K496" s="351"/>
    </row>
    <row r="498" spans="1:13" s="351" customFormat="1" x14ac:dyDescent="0.25">
      <c r="A498" s="5"/>
      <c r="B498" s="5"/>
      <c r="C498" s="3"/>
      <c r="D498" s="3"/>
      <c r="E498" s="3"/>
      <c r="K498" s="7"/>
      <c r="L498" s="5"/>
    </row>
    <row r="499" spans="1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1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SUMPRODUCT(--($E$4:$E$497=C500),--($D$4:$D$497=""),$F$4:$F$497)</f>
        <v>0</v>
      </c>
      <c r="G500" s="146">
        <f t="shared" ref="G500:G514" si="27">SUMPRODUCT(--($E$4:$E$497=C500),--($D$4:$D$497=""),$G$4:$G$497)</f>
        <v>0</v>
      </c>
      <c r="H500" s="146">
        <f t="shared" ref="H500:H514" si="28">SUMPRODUCT(--($E$4:$E$497=C500),--($D$4:$D$497=""),$H$4:$H$497)</f>
        <v>0</v>
      </c>
      <c r="I500" s="146">
        <f t="shared" ref="I500:I514" si="29">SUMPRODUCT(--($E$4:$E$497=C500),--($D$4:$D$497=""),$I$4:$I$497)</f>
        <v>0</v>
      </c>
      <c r="J500" s="146">
        <f t="shared" ref="J500:J514" si="30">SUMPRODUCT(--($E$4:$E$497=C500),--($D$4:$D$497=""),$J$4:$J$497)</f>
        <v>0</v>
      </c>
      <c r="K500" s="146">
        <f t="shared" ref="K500:K514" si="31">SUM(F500:J500)</f>
        <v>0</v>
      </c>
      <c r="L500" s="146"/>
      <c r="M500" s="146">
        <f t="shared" ref="M500:M514" si="32">SUMPRODUCT(--($E$4:$E$497=C500),--($D$4:$D$497=""),$M$4:$M$497)</f>
        <v>0</v>
      </c>
    </row>
    <row r="501" spans="1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1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1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1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1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1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1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1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si="32"/>
        <v>0</v>
      </c>
    </row>
    <row r="509" spans="1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2"/>
        <v>0</v>
      </c>
    </row>
    <row r="510" spans="1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2"/>
        <v>0</v>
      </c>
    </row>
    <row r="511" spans="1:13" hidden="1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2"/>
        <v>0</v>
      </c>
    </row>
    <row r="512" spans="1:13" hidden="1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2"/>
        <v>0</v>
      </c>
    </row>
    <row r="513" spans="3:13" hidden="1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2"/>
        <v>0</v>
      </c>
    </row>
    <row r="514" spans="3:13" hidden="1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 t="shared" si="32"/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4">SUM(G500:G514)</f>
        <v>0</v>
      </c>
      <c r="H515" s="147">
        <f t="shared" si="34"/>
        <v>0</v>
      </c>
      <c r="I515" s="147">
        <f t="shared" si="34"/>
        <v>0</v>
      </c>
      <c r="J515" s="147">
        <f t="shared" si="34"/>
        <v>0</v>
      </c>
      <c r="K515" s="147">
        <f t="shared" si="34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hidden="1" thickBot="1" x14ac:dyDescent="0.3">
      <c r="C517" s="147" t="s">
        <v>39</v>
      </c>
      <c r="D517" s="147"/>
      <c r="E517" s="147"/>
      <c r="F517" s="147">
        <f>SUMPRODUCT(--($E$4:$E$497="H"),$F$4:$F$497)</f>
        <v>0</v>
      </c>
      <c r="G517" s="147">
        <f>SUMPRODUCT(--($E$4:$E$497="H"),G4:G497)</f>
        <v>0</v>
      </c>
      <c r="H517" s="147">
        <f>SUMPRODUCT(--($E$4:$E$497="H"),H4:H497)</f>
        <v>0</v>
      </c>
      <c r="I517" s="147">
        <f>SUMPRODUCT(--($E$4:$E$497="H"),I4:I497)</f>
        <v>0</v>
      </c>
      <c r="J517" s="147">
        <f>SUMPRODUCT(--($E$4:$E$497="H"),J4:J497)</f>
        <v>0</v>
      </c>
      <c r="K517" s="147">
        <f>SUM(F517:J517)</f>
        <v>0</v>
      </c>
      <c r="L517" s="152"/>
      <c r="M517" s="153"/>
    </row>
    <row r="518" spans="3:13" ht="15.75" hidden="1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5">C500</f>
        <v>A</v>
      </c>
      <c r="D520" s="9"/>
      <c r="E520" s="9"/>
      <c r="F520" s="9">
        <f t="shared" ref="F520:F534" si="36">SUMPRODUCT(--($E$4:$E$497=C520),--($D$4:$D$497="X"),$F$4:$F$497)</f>
        <v>0</v>
      </c>
      <c r="G520" s="9">
        <f t="shared" ref="G520:G534" si="37">SUMPRODUCT(--($E$4:$E$497=C520),--($D$4:$D$497="X"),$G$4:$G$497)</f>
        <v>0</v>
      </c>
      <c r="H520" s="9">
        <f t="shared" ref="H520:H534" si="38">SUMPRODUCT(--($E$4:$E$497=C520),--($D$4:$D$497="X"),$H$4:$H$497)</f>
        <v>0</v>
      </c>
      <c r="I520" s="9">
        <f t="shared" ref="I520:I534" si="39">SUMPRODUCT(--($E$4:$E$497=C520),--($D$4:$D$497="X"),$I$4:$I$497)</f>
        <v>0</v>
      </c>
      <c r="J520" s="9">
        <f t="shared" ref="J520:J534" si="40">SUMPRODUCT(--($E$4:$E$497=C520),--($D$4:$D$497="X"),$J$4:$J$497)</f>
        <v>0</v>
      </c>
      <c r="K520" s="9">
        <f t="shared" ref="K520:K534" si="41">SUM(F520:J520)</f>
        <v>0</v>
      </c>
    </row>
    <row r="521" spans="3:13" hidden="1" x14ac:dyDescent="0.25">
      <c r="C521" s="9" t="str">
        <f t="shared" si="35"/>
        <v>B</v>
      </c>
      <c r="D521" s="9"/>
      <c r="E521" s="9"/>
      <c r="F521" s="9">
        <f t="shared" si="36"/>
        <v>0</v>
      </c>
      <c r="G521" s="9">
        <f t="shared" si="37"/>
        <v>0</v>
      </c>
      <c r="H521" s="9">
        <f t="shared" si="38"/>
        <v>0</v>
      </c>
      <c r="I521" s="9">
        <f t="shared" si="39"/>
        <v>0</v>
      </c>
      <c r="J521" s="9">
        <f t="shared" si="40"/>
        <v>0</v>
      </c>
      <c r="K521" s="9">
        <f t="shared" si="41"/>
        <v>0</v>
      </c>
    </row>
    <row r="522" spans="3:13" hidden="1" x14ac:dyDescent="0.25">
      <c r="C522" s="9" t="str">
        <f t="shared" si="35"/>
        <v>C</v>
      </c>
      <c r="D522" s="9"/>
      <c r="E522" s="9"/>
      <c r="F522" s="9">
        <f t="shared" si="36"/>
        <v>0</v>
      </c>
      <c r="G522" s="9">
        <f t="shared" si="37"/>
        <v>0</v>
      </c>
      <c r="H522" s="9">
        <f t="shared" si="38"/>
        <v>0</v>
      </c>
      <c r="I522" s="9">
        <f t="shared" si="39"/>
        <v>0</v>
      </c>
      <c r="J522" s="9">
        <f t="shared" si="40"/>
        <v>0</v>
      </c>
      <c r="K522" s="9">
        <f t="shared" si="41"/>
        <v>0</v>
      </c>
    </row>
    <row r="523" spans="3:13" hidden="1" x14ac:dyDescent="0.25">
      <c r="C523" s="9" t="str">
        <f t="shared" si="35"/>
        <v>D</v>
      </c>
      <c r="D523" s="9"/>
      <c r="E523" s="9"/>
      <c r="F523" s="9">
        <f t="shared" si="36"/>
        <v>0</v>
      </c>
      <c r="G523" s="9">
        <f t="shared" si="37"/>
        <v>0</v>
      </c>
      <c r="H523" s="9">
        <f t="shared" si="38"/>
        <v>0</v>
      </c>
      <c r="I523" s="9">
        <f t="shared" si="39"/>
        <v>0</v>
      </c>
      <c r="J523" s="9">
        <f t="shared" si="40"/>
        <v>0</v>
      </c>
      <c r="K523" s="9">
        <f t="shared" si="41"/>
        <v>0</v>
      </c>
    </row>
    <row r="524" spans="3:13" hidden="1" x14ac:dyDescent="0.25">
      <c r="C524" s="9" t="str">
        <f t="shared" si="35"/>
        <v>E</v>
      </c>
      <c r="D524" s="9"/>
      <c r="E524" s="9"/>
      <c r="F524" s="9">
        <f t="shared" si="36"/>
        <v>0</v>
      </c>
      <c r="G524" s="9">
        <f t="shared" si="37"/>
        <v>0</v>
      </c>
      <c r="H524" s="9">
        <f t="shared" si="38"/>
        <v>0</v>
      </c>
      <c r="I524" s="9">
        <f t="shared" si="39"/>
        <v>0</v>
      </c>
      <c r="J524" s="9">
        <f t="shared" si="40"/>
        <v>0</v>
      </c>
      <c r="K524" s="9">
        <f t="shared" si="41"/>
        <v>0</v>
      </c>
    </row>
    <row r="525" spans="3:13" hidden="1" x14ac:dyDescent="0.25">
      <c r="C525" s="9" t="str">
        <f t="shared" si="35"/>
        <v>F</v>
      </c>
      <c r="D525" s="9"/>
      <c r="E525" s="9"/>
      <c r="F525" s="9">
        <f t="shared" si="36"/>
        <v>0</v>
      </c>
      <c r="G525" s="9">
        <f t="shared" si="37"/>
        <v>0</v>
      </c>
      <c r="H525" s="9">
        <f t="shared" si="38"/>
        <v>0</v>
      </c>
      <c r="I525" s="9">
        <f t="shared" si="39"/>
        <v>0</v>
      </c>
      <c r="J525" s="9">
        <f t="shared" si="40"/>
        <v>0</v>
      </c>
      <c r="K525" s="9">
        <f t="shared" si="41"/>
        <v>0</v>
      </c>
    </row>
    <row r="526" spans="3:13" hidden="1" x14ac:dyDescent="0.25">
      <c r="C526" s="9" t="str">
        <f t="shared" si="35"/>
        <v>G</v>
      </c>
      <c r="D526" s="9"/>
      <c r="E526" s="9"/>
      <c r="F526" s="9">
        <f t="shared" si="36"/>
        <v>0</v>
      </c>
      <c r="G526" s="9">
        <f t="shared" si="37"/>
        <v>0</v>
      </c>
      <c r="H526" s="9">
        <f t="shared" si="38"/>
        <v>0</v>
      </c>
      <c r="I526" s="9">
        <f t="shared" si="39"/>
        <v>0</v>
      </c>
      <c r="J526" s="9">
        <f t="shared" si="40"/>
        <v>0</v>
      </c>
      <c r="K526" s="9">
        <f t="shared" si="41"/>
        <v>0</v>
      </c>
    </row>
    <row r="527" spans="3:13" hidden="1" x14ac:dyDescent="0.25">
      <c r="C527" s="9" t="str">
        <f t="shared" si="35"/>
        <v>H</v>
      </c>
      <c r="D527" s="9"/>
      <c r="E527" s="9"/>
      <c r="F527" s="9">
        <f t="shared" si="36"/>
        <v>0</v>
      </c>
      <c r="G527" s="9">
        <f t="shared" si="37"/>
        <v>0</v>
      </c>
      <c r="H527" s="9">
        <f t="shared" si="38"/>
        <v>0</v>
      </c>
      <c r="I527" s="9">
        <f t="shared" si="39"/>
        <v>0</v>
      </c>
      <c r="J527" s="9">
        <f t="shared" si="40"/>
        <v>0</v>
      </c>
      <c r="K527" s="9">
        <f t="shared" si="41"/>
        <v>0</v>
      </c>
    </row>
    <row r="528" spans="3:13" hidden="1" x14ac:dyDescent="0.25">
      <c r="C528" s="9" t="str">
        <f t="shared" si="35"/>
        <v>I</v>
      </c>
      <c r="D528" s="9"/>
      <c r="E528" s="9"/>
      <c r="F528" s="9">
        <f t="shared" si="36"/>
        <v>0</v>
      </c>
      <c r="G528" s="9">
        <f t="shared" si="37"/>
        <v>0</v>
      </c>
      <c r="H528" s="9">
        <f t="shared" si="38"/>
        <v>0</v>
      </c>
      <c r="I528" s="9">
        <f t="shared" si="39"/>
        <v>0</v>
      </c>
      <c r="J528" s="9">
        <f t="shared" si="40"/>
        <v>0</v>
      </c>
      <c r="K528" s="9">
        <f t="shared" si="41"/>
        <v>0</v>
      </c>
    </row>
    <row r="529" spans="3:12" hidden="1" x14ac:dyDescent="0.25">
      <c r="C529" s="9" t="str">
        <f t="shared" si="35"/>
        <v>J</v>
      </c>
      <c r="D529" s="9"/>
      <c r="E529" s="9"/>
      <c r="F529" s="9">
        <f t="shared" si="36"/>
        <v>0</v>
      </c>
      <c r="G529" s="9">
        <f t="shared" si="37"/>
        <v>0</v>
      </c>
      <c r="H529" s="9">
        <f t="shared" si="38"/>
        <v>0</v>
      </c>
      <c r="I529" s="9">
        <f t="shared" si="39"/>
        <v>0</v>
      </c>
      <c r="J529" s="9">
        <f t="shared" si="40"/>
        <v>0</v>
      </c>
      <c r="K529" s="9">
        <f t="shared" si="41"/>
        <v>0</v>
      </c>
    </row>
    <row r="530" spans="3:12" hidden="1" x14ac:dyDescent="0.25">
      <c r="C530" s="9" t="str">
        <f t="shared" si="35"/>
        <v>K</v>
      </c>
      <c r="D530" s="9"/>
      <c r="E530" s="9"/>
      <c r="F530" s="9">
        <f t="shared" si="36"/>
        <v>0</v>
      </c>
      <c r="G530" s="9">
        <f t="shared" si="37"/>
        <v>0</v>
      </c>
      <c r="H530" s="9">
        <f t="shared" si="38"/>
        <v>0</v>
      </c>
      <c r="I530" s="9">
        <f t="shared" si="39"/>
        <v>0</v>
      </c>
      <c r="J530" s="9">
        <f t="shared" si="40"/>
        <v>0</v>
      </c>
      <c r="K530" s="9">
        <f t="shared" si="41"/>
        <v>0</v>
      </c>
    </row>
    <row r="531" spans="3:12" hidden="1" x14ac:dyDescent="0.25">
      <c r="C531" s="9" t="str">
        <f t="shared" si="35"/>
        <v>X</v>
      </c>
      <c r="D531" s="9"/>
      <c r="E531" s="9"/>
      <c r="F531" s="9">
        <f t="shared" si="36"/>
        <v>0</v>
      </c>
      <c r="G531" s="9">
        <f t="shared" si="37"/>
        <v>0</v>
      </c>
      <c r="H531" s="9">
        <f t="shared" si="38"/>
        <v>0</v>
      </c>
      <c r="I531" s="9">
        <f t="shared" si="39"/>
        <v>0</v>
      </c>
      <c r="J531" s="9">
        <f t="shared" si="40"/>
        <v>0</v>
      </c>
      <c r="K531" s="9">
        <f t="shared" si="41"/>
        <v>0</v>
      </c>
    </row>
    <row r="532" spans="3:12" hidden="1" x14ac:dyDescent="0.25">
      <c r="C532" s="9" t="str">
        <f t="shared" si="35"/>
        <v>Vrije categorie</v>
      </c>
      <c r="D532" s="9"/>
      <c r="E532" s="9"/>
      <c r="F532" s="9">
        <f t="shared" si="36"/>
        <v>0</v>
      </c>
      <c r="G532" s="9">
        <f t="shared" si="37"/>
        <v>0</v>
      </c>
      <c r="H532" s="9">
        <f t="shared" si="38"/>
        <v>0</v>
      </c>
      <c r="I532" s="9">
        <f t="shared" si="39"/>
        <v>0</v>
      </c>
      <c r="J532" s="9">
        <f t="shared" si="40"/>
        <v>0</v>
      </c>
      <c r="K532" s="9">
        <f t="shared" si="41"/>
        <v>0</v>
      </c>
    </row>
    <row r="533" spans="3:12" hidden="1" x14ac:dyDescent="0.25">
      <c r="C533" s="9" t="str">
        <f t="shared" si="35"/>
        <v>Vrije categorie</v>
      </c>
      <c r="D533" s="9"/>
      <c r="E533" s="9"/>
      <c r="F533" s="9">
        <f t="shared" si="36"/>
        <v>0</v>
      </c>
      <c r="G533" s="9">
        <f t="shared" si="37"/>
        <v>0</v>
      </c>
      <c r="H533" s="9">
        <f t="shared" si="38"/>
        <v>0</v>
      </c>
      <c r="I533" s="9">
        <f t="shared" si="39"/>
        <v>0</v>
      </c>
      <c r="J533" s="9">
        <f t="shared" si="40"/>
        <v>0</v>
      </c>
      <c r="K533" s="9">
        <f t="shared" si="41"/>
        <v>0</v>
      </c>
    </row>
    <row r="534" spans="3:12" hidden="1" x14ac:dyDescent="0.25">
      <c r="C534" s="9" t="str">
        <f t="shared" si="35"/>
        <v>Vrije categorie</v>
      </c>
      <c r="D534" s="9"/>
      <c r="E534" s="9"/>
      <c r="F534" s="9">
        <f t="shared" si="36"/>
        <v>0</v>
      </c>
      <c r="G534" s="9">
        <f t="shared" si="37"/>
        <v>0</v>
      </c>
      <c r="H534" s="9">
        <f t="shared" si="38"/>
        <v>0</v>
      </c>
      <c r="I534" s="9">
        <f t="shared" si="39"/>
        <v>0</v>
      </c>
      <c r="J534" s="9">
        <f t="shared" si="40"/>
        <v>0</v>
      </c>
      <c r="K534" s="9">
        <f t="shared" si="41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2">SUM(F520:F534)</f>
        <v>0</v>
      </c>
      <c r="G535" s="10">
        <f t="shared" si="42"/>
        <v>0</v>
      </c>
      <c r="H535" s="10">
        <f t="shared" si="42"/>
        <v>0</v>
      </c>
      <c r="I535" s="10">
        <f t="shared" si="42"/>
        <v>0</v>
      </c>
      <c r="J535" s="10">
        <f t="shared" si="42"/>
        <v>0</v>
      </c>
      <c r="K535" s="10">
        <f t="shared" si="42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352" t="s">
        <v>36</v>
      </c>
      <c r="G538" s="353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354" t="str">
        <f>IF('1a'!F539=0,"",'1a'!F539)</f>
        <v>A</v>
      </c>
      <c r="G539" s="355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354" t="str">
        <f>IF('1a'!F540=0,"",'1a'!F540)</f>
        <v>B</v>
      </c>
      <c r="G540" s="355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354" t="str">
        <f>IF('1a'!F541=0,"",'1a'!F541)</f>
        <v>C</v>
      </c>
      <c r="G541" s="355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354" t="str">
        <f>IF('1a'!F542=0,"",'1a'!F542)</f>
        <v>D</v>
      </c>
      <c r="G542" s="355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354" t="str">
        <f>IF('1a'!F543=0,"",'1a'!F543)</f>
        <v>E</v>
      </c>
      <c r="G543" s="355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354" t="str">
        <f>IF('1a'!F544=0,"",'1a'!F544)</f>
        <v>F</v>
      </c>
      <c r="G544" s="355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354" t="str">
        <f>IF('1a'!F545=0,"",'1a'!F545)</f>
        <v>G</v>
      </c>
      <c r="G545" s="355">
        <f>IF('1a'!G545=0,"",'1a'!G545)</f>
        <v>210</v>
      </c>
    </row>
    <row r="546" spans="6:7" x14ac:dyDescent="0.25">
      <c r="F546" s="354" t="str">
        <f>IF('1a'!F546=0,"",'1a'!F546)</f>
        <v>H</v>
      </c>
      <c r="G546" s="355">
        <f>IF('1a'!G546=0,"",'1a'!G546)</f>
        <v>210</v>
      </c>
    </row>
    <row r="547" spans="6:7" x14ac:dyDescent="0.25">
      <c r="F547" s="354" t="str">
        <f>IF('1a'!F547=0,"",'1a'!F547)</f>
        <v>I</v>
      </c>
      <c r="G547" s="355">
        <f>IF('1a'!G547=0,"",'1a'!G547)</f>
        <v>210</v>
      </c>
    </row>
    <row r="548" spans="6:7" x14ac:dyDescent="0.25">
      <c r="F548" s="354" t="str">
        <f>IF('1a'!F548=0,"",'1a'!F548)</f>
        <v>J</v>
      </c>
      <c r="G548" s="355">
        <f>IF('1a'!G548=0,"",'1a'!G548)</f>
        <v>210</v>
      </c>
    </row>
    <row r="549" spans="6:7" x14ac:dyDescent="0.25">
      <c r="F549" s="354" t="str">
        <f>IF('1a'!F549=0,"",'1a'!F549)</f>
        <v>K</v>
      </c>
      <c r="G549" s="355">
        <f>IF('1a'!G549=0,"",'1a'!G549)</f>
        <v>12</v>
      </c>
    </row>
    <row r="550" spans="6:7" x14ac:dyDescent="0.25">
      <c r="F550" s="349" t="str">
        <f>IF('1a'!F550=0,"",'1a'!F550)</f>
        <v>X</v>
      </c>
      <c r="G550" s="356" t="str">
        <f>IF('1a'!G550=0,"0",'1a'!G550)</f>
        <v>0</v>
      </c>
    </row>
    <row r="551" spans="6:7" hidden="1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hidden="1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hidden="1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20">
    <tabColor rgb="FFC2E76B"/>
  </sheetPr>
  <dimension ref="A1:O121"/>
  <sheetViews>
    <sheetView showGridLines="0" showZeros="0" zoomScaleNormal="100" workbookViewId="0">
      <selection activeCell="G23" sqref="G23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9,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 t="str">
        <f>VLOOKUP(H4,Verzamelblad!A5:E54,3)</f>
        <v>Kantoor Parkeerbeheer</v>
      </c>
      <c r="C4" s="443"/>
      <c r="D4" s="443"/>
      <c r="E4" s="443"/>
      <c r="F4" s="460" t="s">
        <v>11</v>
      </c>
      <c r="G4" s="460"/>
      <c r="H4" s="311">
        <v>9</v>
      </c>
    </row>
    <row r="5" spans="1:11" ht="15" x14ac:dyDescent="0.25">
      <c r="A5" s="88" t="s">
        <v>6</v>
      </c>
      <c r="B5" s="440" t="str">
        <f>VLOOKUP(H4,Verzamelblad!A5:E54,4)</f>
        <v>Apollopad 141</v>
      </c>
      <c r="C5" s="440"/>
      <c r="D5" s="440"/>
      <c r="E5" s="440"/>
      <c r="F5" s="461" t="s">
        <v>12</v>
      </c>
      <c r="G5" s="461"/>
      <c r="H5" s="312" t="str">
        <f>CONCATENATE(H4,"a")</f>
        <v>9a</v>
      </c>
    </row>
    <row r="6" spans="1:11" ht="15" x14ac:dyDescent="0.25">
      <c r="A6" s="91" t="s">
        <v>8</v>
      </c>
      <c r="B6" s="437" t="str">
        <f>VLOOKUP(H4,Verzamelblad!A5:E54,5)</f>
        <v>Assen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 t="str">
        <f>VLOOKUP($H$4,Verzamelblad!$A$5:$EK$54,14,0)</f>
        <v>in overleg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210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>
        <f ca="1">IFERROR(D100/E9,"")</f>
        <v>0</v>
      </c>
      <c r="H19" s="84" t="s">
        <v>231</v>
      </c>
      <c r="I19" s="137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IF(INDIRECT("'"&amp;$H$5&amp;"'!F540")="X","",IF(INDIRECT("'"&amp;$H$5&amp;"'!F540")="Vrije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IF(INDIRECT("'"&amp;$H$5&amp;"'!F541")="X","",IF(INDIRECT("'"&amp;$H$5&amp;"'!F541")="Vrije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8"/>
    </row>
    <row r="23" spans="1:12" ht="15" x14ac:dyDescent="0.25">
      <c r="A23" s="78" t="s">
        <v>647</v>
      </c>
      <c r="B23" s="79"/>
      <c r="C23" s="66"/>
      <c r="D23" s="70" t="s">
        <v>648</v>
      </c>
      <c r="E23" s="70">
        <v>104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 t="str">
        <f>VLOOKUP($H$4,Verzamelblad!$A$5:$DE$54,17)</f>
        <v>op afroep</v>
      </c>
      <c r="I36" s="219" t="str">
        <f t="shared" ref="I36:I43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1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1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 t="str">
        <f>VLOOKUP($H$4,Verzamelblad!$A$5:$DE$54,23)</f>
        <v>op afroep</v>
      </c>
      <c r="I39" s="220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 t="str">
        <f>VLOOKUP($H$4,Verzamelblad!$A$5:$DE$54,25)</f>
        <v>op afroep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2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>
        <f>VLOOKUP($H$4,Verzamelblad!$A$5:$EK$54,9,0)</f>
        <v>100</v>
      </c>
      <c r="F81" s="96">
        <f>VLOOKUP($H$4,Verzamelblad!$A$5:$EK$54,10,0)</f>
        <v>2</v>
      </c>
      <c r="G81" s="95"/>
      <c r="H81" s="95"/>
      <c r="I81" s="227">
        <f>IFERROR(IF(SUM(E81*F81)=0,"",SUM(E81*F81)),"")</f>
        <v>200</v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H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0" priority="4" operator="equal">
      <formula>"Geen 100%"</formula>
    </cfRule>
  </conditionalFormatting>
  <conditionalFormatting sqref="G12">
    <cfRule type="containsText" dxfId="129" priority="2" operator="containsText" text="te laag">
      <formula>NOT(ISERROR(SEARCH("te laag",G12)))</formula>
    </cfRule>
  </conditionalFormatting>
  <conditionalFormatting sqref="G13">
    <cfRule type="containsText" dxfId="1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16CE77-1BA7-4AB9-9B88-5DDD2DF0C9D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21">
    <tabColor rgb="FF173583"/>
  </sheetPr>
  <dimension ref="A1:M553"/>
  <sheetViews>
    <sheetView zoomScaleNormal="100" workbookViewId="0">
      <selection activeCell="Q17" sqref="Q17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'9'!H4</f>
        <v>9</v>
      </c>
      <c r="B1" s="42" t="s">
        <v>7</v>
      </c>
      <c r="C1" s="43"/>
      <c r="D1" s="56" t="str">
        <f>IF(VLOOKUP(A1,Verzamelblad!A5:E54,3)=0,"",VLOOKUP(A1,Verzamelblad!A5:E54,3))</f>
        <v>Kantoor Parkeerbeheer</v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Apollopad 141 te Assen</v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IF(D4="X",0,IF(E4="",0,IF(E4="x",0,VLOOKUP(E4,$F$539:$G$553,2))))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IF(D5="X",0,IF(E5="",0,IF(E5="x",0,VLOOKUP(E5,$F$539:$G$553,2))))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IF(D6="X",0,IF(E6="",0,IF(E6="x",0,VLOOKUP(E6,$F$539:$G$553,2))))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IF(D70="X",0,IF(E70="",0,IF(E70="x",0,VLOOKUP(E70,$F$539:$G$553,2))))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IF(D134="X",0,IF(E134="",0,IF(E134="x",0,VLOOKUP(E134,$F$539:$G$553,2))))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IF(D198="X",0,IF(E198="",0,IF(E198="x",0,VLOOKUP(E198,$F$539:$G$553,2))))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IF(D262="X",0,IF(E262="",0,IF(E262="x",0,VLOOKUP(E262,$F$539:$G$553,2))))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IF(D326="X",0,IF(E326="",0,IF(E326="x",0,VLOOKUP(E326,$F$539:$G$553,2))))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IF(D390="X",0,IF(E390="",0,IF(E390="x",0,VLOOKUP(E390,$F$539:$G$553,2))))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IF(D454="X",0,IF(E454="",0,IF(E454="x",0,VLOOKUP(E454,$F$539:$G$553,2))))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hidden="1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hidden="1" thickTop="1" x14ac:dyDescent="0.25"/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hidden="1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hidden="1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hidden="1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hidden="1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hidden="1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hidden="1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hidden="1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hidden="1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hidden="1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hidden="1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hidden="1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hidden="1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hidden="1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hidden="1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x14ac:dyDescent="0.25">
      <c r="C536" s="31"/>
    </row>
    <row r="537" spans="3:12" x14ac:dyDescent="0.25">
      <c r="C537" s="31"/>
    </row>
    <row r="538" spans="3:12" x14ac:dyDescent="0.25">
      <c r="F538" s="352" t="s">
        <v>36</v>
      </c>
      <c r="G538" s="353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354" t="str">
        <f>IF('1a'!F539=0,"",'1a'!F539)</f>
        <v>A</v>
      </c>
      <c r="G539" s="355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354" t="str">
        <f>IF('1a'!F540=0,"",'1a'!F540)</f>
        <v>B</v>
      </c>
      <c r="G540" s="355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354" t="str">
        <f>IF('1a'!F541=0,"",'1a'!F541)</f>
        <v>C</v>
      </c>
      <c r="G541" s="355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354" t="str">
        <f>IF('1a'!F542=0,"",'1a'!F542)</f>
        <v>D</v>
      </c>
      <c r="G542" s="355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354" t="str">
        <f>IF('1a'!F543=0,"",'1a'!F543)</f>
        <v>E</v>
      </c>
      <c r="G543" s="355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354" t="str">
        <f>IF('1a'!F544=0,"",'1a'!F544)</f>
        <v>F</v>
      </c>
      <c r="G544" s="355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354" t="str">
        <f>IF('1a'!F545=0,"",'1a'!F545)</f>
        <v>G</v>
      </c>
      <c r="G545" s="355">
        <f>IF('1a'!G545=0,"",'1a'!G545)</f>
        <v>210</v>
      </c>
    </row>
    <row r="546" spans="6:7" x14ac:dyDescent="0.25">
      <c r="F546" s="354" t="str">
        <f>IF('1a'!F546=0,"",'1a'!F546)</f>
        <v>H</v>
      </c>
      <c r="G546" s="355">
        <f>IF('1a'!G546=0,"",'1a'!G546)</f>
        <v>210</v>
      </c>
    </row>
    <row r="547" spans="6:7" x14ac:dyDescent="0.25">
      <c r="F547" s="354" t="str">
        <f>IF('1a'!F547=0,"",'1a'!F547)</f>
        <v>I</v>
      </c>
      <c r="G547" s="355">
        <f>IF('1a'!G547=0,"",'1a'!G547)</f>
        <v>210</v>
      </c>
    </row>
    <row r="548" spans="6:7" x14ac:dyDescent="0.25">
      <c r="F548" s="354" t="str">
        <f>IF('1a'!F548=0,"",'1a'!F548)</f>
        <v>J</v>
      </c>
      <c r="G548" s="355">
        <f>IF('1a'!G548=0,"",'1a'!G548)</f>
        <v>210</v>
      </c>
    </row>
    <row r="549" spans="6:7" x14ac:dyDescent="0.25">
      <c r="F549" s="354" t="str">
        <f>IF('1a'!F549=0,"",'1a'!F549)</f>
        <v>K</v>
      </c>
      <c r="G549" s="355">
        <f>IF('1a'!G549=0,"",'1a'!G549)</f>
        <v>12</v>
      </c>
    </row>
    <row r="550" spans="6:7" x14ac:dyDescent="0.25">
      <c r="F550" s="349" t="str">
        <f>IF('1a'!F550=0,"",'1a'!F550)</f>
        <v>X</v>
      </c>
      <c r="G550" s="356" t="str">
        <f>IF('1a'!G550=0,"0",'1a'!G550)</f>
        <v>0</v>
      </c>
    </row>
    <row r="551" spans="6:7" hidden="1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hidden="1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hidden="1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22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10,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10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10a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6" priority="4" operator="equal">
      <formula>"Geen 100%"</formula>
    </cfRule>
  </conditionalFormatting>
  <conditionalFormatting sqref="G12">
    <cfRule type="containsText" dxfId="125" priority="2" operator="containsText" text="te laag">
      <formula>NOT(ISERROR(SEARCH("te laag",G12)))</formula>
    </cfRule>
  </conditionalFormatting>
  <conditionalFormatting sqref="G13">
    <cfRule type="containsText" dxfId="1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B51D3C0-7A7A-4826-915C-8309B86CF9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23">
    <tabColor rgb="FF173583"/>
  </sheetPr>
  <dimension ref="A1:M553"/>
  <sheetViews>
    <sheetView topLeftCell="A523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'10'!H4</f>
        <v>10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24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11,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11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11a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2" priority="4" operator="equal">
      <formula>"Geen 100%"</formula>
    </cfRule>
  </conditionalFormatting>
  <conditionalFormatting sqref="G12">
    <cfRule type="containsText" dxfId="121" priority="2" operator="containsText" text="te laag">
      <formula>NOT(ISERROR(SEARCH("te laag",G12)))</formula>
    </cfRule>
  </conditionalFormatting>
  <conditionalFormatting sqref="G13">
    <cfRule type="containsText" dxfId="1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7AA2206-CCD6-4A0D-9275-9604401CD16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25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'11'!H4</f>
        <v>11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26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12,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12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12a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8" priority="4" operator="equal">
      <formula>"Geen 100%"</formula>
    </cfRule>
  </conditionalFormatting>
  <conditionalFormatting sqref="G12">
    <cfRule type="containsText" dxfId="117" priority="2" operator="containsText" text="te laag">
      <formula>NOT(ISERROR(SEARCH("te laag",G12)))</formula>
    </cfRule>
  </conditionalFormatting>
  <conditionalFormatting sqref="G13">
    <cfRule type="containsText" dxfId="1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77D4C28-16DA-498C-A39C-562D8108450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27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'12'!H4</f>
        <v>12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J52"/>
  <sheetViews>
    <sheetView showGridLines="0" showZeros="0" zoomScaleNormal="100" workbookViewId="0">
      <selection activeCell="P32" sqref="P32"/>
    </sheetView>
  </sheetViews>
  <sheetFormatPr defaultColWidth="9.140625" defaultRowHeight="15" zeroHeight="1" x14ac:dyDescent="0.25"/>
  <cols>
    <col min="1" max="1" width="5.28515625" customWidth="1"/>
    <col min="2" max="2" width="18.7109375" customWidth="1"/>
    <col min="3" max="10" width="9.7109375" customWidth="1"/>
  </cols>
  <sheetData>
    <row r="1" spans="1:10" ht="26.25" customHeight="1" x14ac:dyDescent="0.4">
      <c r="A1" s="33"/>
      <c r="B1" s="409" t="s">
        <v>180</v>
      </c>
      <c r="C1" s="409"/>
      <c r="D1" s="409"/>
      <c r="E1" s="409"/>
      <c r="F1" s="409"/>
      <c r="G1" s="409"/>
      <c r="H1" s="409"/>
      <c r="I1" s="409"/>
      <c r="J1" s="409"/>
    </row>
    <row r="2" spans="1:10" ht="23.25" x14ac:dyDescent="0.35">
      <c r="A2" s="13"/>
      <c r="B2" s="239"/>
      <c r="C2" s="239"/>
      <c r="D2" s="239"/>
      <c r="E2" s="13"/>
      <c r="F2" s="13"/>
      <c r="G2" s="13"/>
      <c r="H2" s="13"/>
      <c r="I2" s="13"/>
      <c r="J2" s="13"/>
    </row>
    <row r="3" spans="1:10" x14ac:dyDescent="0.25">
      <c r="D3" s="13"/>
    </row>
    <row r="4" spans="1:10" x14ac:dyDescent="0.25">
      <c r="B4" s="85"/>
      <c r="C4" s="83"/>
      <c r="D4" s="83"/>
      <c r="E4" s="83" t="s">
        <v>208</v>
      </c>
      <c r="F4" s="83"/>
      <c r="G4" s="83" t="s">
        <v>209</v>
      </c>
      <c r="H4" s="83"/>
      <c r="I4" s="83" t="s">
        <v>51</v>
      </c>
      <c r="J4" s="86"/>
    </row>
    <row r="5" spans="1:10" x14ac:dyDescent="0.25">
      <c r="B5" s="11" t="s">
        <v>47</v>
      </c>
      <c r="C5" s="12"/>
      <c r="D5" s="46"/>
      <c r="E5" s="273" t="s">
        <v>48</v>
      </c>
      <c r="F5" s="273" t="s">
        <v>49</v>
      </c>
      <c r="G5" s="273" t="s">
        <v>48</v>
      </c>
      <c r="H5" s="273" t="s">
        <v>49</v>
      </c>
      <c r="I5" s="273" t="s">
        <v>48</v>
      </c>
      <c r="J5" s="274" t="s">
        <v>49</v>
      </c>
    </row>
    <row r="6" spans="1:10" x14ac:dyDescent="0.25">
      <c r="B6" s="11" t="s">
        <v>70</v>
      </c>
      <c r="C6" s="12"/>
      <c r="D6" s="46"/>
      <c r="E6" s="46"/>
      <c r="F6" s="341"/>
      <c r="G6" s="47"/>
      <c r="H6" s="342"/>
      <c r="I6" s="47"/>
      <c r="J6" s="343"/>
    </row>
    <row r="7" spans="1:10" x14ac:dyDescent="0.25">
      <c r="B7" s="11" t="s">
        <v>52</v>
      </c>
      <c r="C7" s="12"/>
      <c r="D7" s="46"/>
      <c r="E7" s="46"/>
      <c r="F7" s="341"/>
      <c r="G7" s="47"/>
      <c r="H7" s="341"/>
      <c r="I7" s="47"/>
      <c r="J7" s="343"/>
    </row>
    <row r="8" spans="1:10" ht="15.75" thickBot="1" x14ac:dyDescent="0.3">
      <c r="B8" s="94" t="s">
        <v>53</v>
      </c>
      <c r="C8" s="95"/>
      <c r="D8" s="95"/>
      <c r="E8" s="95"/>
      <c r="F8" s="171">
        <f>SUM(F6:F7)</f>
        <v>0</v>
      </c>
      <c r="G8" s="95"/>
      <c r="H8" s="171">
        <f>SUM(H6:H7)</f>
        <v>0</v>
      </c>
      <c r="I8" s="95"/>
      <c r="J8" s="172">
        <f>SUM(J6:J7)</f>
        <v>0</v>
      </c>
    </row>
    <row r="9" spans="1:10" ht="15.75" thickTop="1" x14ac:dyDescent="0.25">
      <c r="B9" s="14" t="s">
        <v>54</v>
      </c>
      <c r="C9" s="15"/>
      <c r="D9" s="48"/>
      <c r="E9" s="344"/>
      <c r="F9" s="49" t="str">
        <f>IF(E9="","",E9*$F$8)</f>
        <v/>
      </c>
      <c r="G9" s="344"/>
      <c r="H9" s="49" t="str">
        <f>IF(G9="","",SUM(G9*$H$8))</f>
        <v/>
      </c>
      <c r="I9" s="344"/>
      <c r="J9" s="28" t="str">
        <f>IF(I9="","",SUM(I9*$J$8))</f>
        <v/>
      </c>
    </row>
    <row r="10" spans="1:10" x14ac:dyDescent="0.25">
      <c r="B10" s="11" t="s">
        <v>55</v>
      </c>
      <c r="C10" s="12"/>
      <c r="D10" s="46"/>
      <c r="E10" s="345"/>
      <c r="F10" s="50" t="str">
        <f>IF(E10="","",E10*$F$8)</f>
        <v/>
      </c>
      <c r="G10" s="345"/>
      <c r="H10" s="50" t="str">
        <f>IF(G10="","",SUM(G10*$H$8))</f>
        <v/>
      </c>
      <c r="I10" s="345"/>
      <c r="J10" s="29" t="str">
        <f>IF(I10="","",SUM(I10*$J$8))</f>
        <v/>
      </c>
    </row>
    <row r="11" spans="1:10" x14ac:dyDescent="0.25">
      <c r="B11" s="11" t="s">
        <v>56</v>
      </c>
      <c r="C11" s="12"/>
      <c r="D11" s="46"/>
      <c r="E11" s="345"/>
      <c r="F11" s="50" t="str">
        <f>IF(E11="","",E11*$F$8)</f>
        <v/>
      </c>
      <c r="G11" s="345"/>
      <c r="H11" s="50" t="str">
        <f>IF(G11="","",SUM(G11*$H$8))</f>
        <v/>
      </c>
      <c r="I11" s="345"/>
      <c r="J11" s="29" t="str">
        <f>IF(I11="","",SUM(I11*$J$8))</f>
        <v/>
      </c>
    </row>
    <row r="12" spans="1:10" x14ac:dyDescent="0.25">
      <c r="B12" s="11"/>
      <c r="C12" s="12"/>
      <c r="D12" s="46"/>
      <c r="E12" s="345"/>
      <c r="F12" s="50" t="str">
        <f>IF(E12="","",E12*$F$8)</f>
        <v/>
      </c>
      <c r="G12" s="345"/>
      <c r="H12" s="50" t="str">
        <f>IF(G12="","",SUM(G12*$H$8))</f>
        <v/>
      </c>
      <c r="I12" s="345"/>
      <c r="J12" s="173" t="str">
        <f>IF(I12="","",SUM(I12*$J$8))</f>
        <v/>
      </c>
    </row>
    <row r="13" spans="1:10" ht="15.75" thickBot="1" x14ac:dyDescent="0.3">
      <c r="B13" s="94" t="s">
        <v>57</v>
      </c>
      <c r="C13" s="95"/>
      <c r="D13" s="95"/>
      <c r="E13" s="95"/>
      <c r="F13" s="171">
        <f>SUM(F8:F12)</f>
        <v>0</v>
      </c>
      <c r="G13" s="178"/>
      <c r="H13" s="171">
        <f>SUM(H8:H12)</f>
        <v>0</v>
      </c>
      <c r="I13" s="95"/>
      <c r="J13" s="172">
        <f>SUM(J8:J12)</f>
        <v>0</v>
      </c>
    </row>
    <row r="14" spans="1:10" ht="15.75" thickTop="1" x14ac:dyDescent="0.25">
      <c r="B14" s="14" t="s">
        <v>58</v>
      </c>
      <c r="C14" s="15"/>
      <c r="D14" s="48"/>
      <c r="E14" s="346"/>
      <c r="F14" s="52" t="str">
        <f>IF(E14="","",SUM(E14*$F$13))</f>
        <v/>
      </c>
      <c r="G14" s="346"/>
      <c r="H14" s="52" t="str">
        <f>IF(G14="","",SUM(G14*$H$13))</f>
        <v/>
      </c>
      <c r="I14" s="346"/>
      <c r="J14" s="28" t="str">
        <f>IF(I14="","",SUM(I14*$J$13))</f>
        <v/>
      </c>
    </row>
    <row r="15" spans="1:10" x14ac:dyDescent="0.25">
      <c r="B15" s="11"/>
      <c r="C15" s="12"/>
      <c r="D15" s="46"/>
      <c r="E15" s="347"/>
      <c r="F15" s="51" t="str">
        <f>IF(E15="","",SUM(E15*$F$13))</f>
        <v/>
      </c>
      <c r="G15" s="347"/>
      <c r="H15" s="51" t="str">
        <f>IF(G15="","",SUM(G15*$H$13))</f>
        <v/>
      </c>
      <c r="I15" s="347"/>
      <c r="J15" s="29" t="str">
        <f>IF(I15="","",SUM(I15*$J$13))</f>
        <v/>
      </c>
    </row>
    <row r="16" spans="1:10" ht="15.75" thickBot="1" x14ac:dyDescent="0.3">
      <c r="B16" s="94" t="s">
        <v>57</v>
      </c>
      <c r="C16" s="95"/>
      <c r="D16" s="95"/>
      <c r="E16" s="95"/>
      <c r="F16" s="171">
        <f>SUM(F13:F15)</f>
        <v>0</v>
      </c>
      <c r="G16" s="95"/>
      <c r="H16" s="171">
        <f>SUM(H13:H15)</f>
        <v>0</v>
      </c>
      <c r="I16" s="95"/>
      <c r="J16" s="172">
        <f>SUM(J13:J15)</f>
        <v>0</v>
      </c>
    </row>
    <row r="17" spans="2:10" ht="15.75" thickTop="1" x14ac:dyDescent="0.25">
      <c r="B17" s="14" t="s">
        <v>59</v>
      </c>
      <c r="C17" s="15"/>
      <c r="D17" s="48"/>
      <c r="E17" s="344"/>
      <c r="F17" s="174" t="str">
        <f>IF(E17="","",SUM(E17*$F$16))</f>
        <v/>
      </c>
      <c r="G17" s="346"/>
      <c r="H17" s="52" t="str">
        <f>IF(G17="","",SUM(G17*$H$16))</f>
        <v/>
      </c>
      <c r="I17" s="346"/>
      <c r="J17" s="28" t="str">
        <f>IF(I17="","",SUM(I17*$J$16))</f>
        <v/>
      </c>
    </row>
    <row r="18" spans="2:10" x14ac:dyDescent="0.25">
      <c r="B18" s="11"/>
      <c r="C18" s="12"/>
      <c r="D18" s="46"/>
      <c r="E18" s="345"/>
      <c r="F18" s="51" t="str">
        <f>IF(E18="","",SUM(E18*$F$16))</f>
        <v/>
      </c>
      <c r="G18" s="347"/>
      <c r="H18" s="51" t="str">
        <f>IF(G18="","",SUM(G18*$H$16))</f>
        <v/>
      </c>
      <c r="I18" s="347"/>
      <c r="J18" s="29" t="str">
        <f>IF(I18="","",SUM(I18*$J$16))</f>
        <v/>
      </c>
    </row>
    <row r="19" spans="2:10" x14ac:dyDescent="0.25">
      <c r="B19" s="11"/>
      <c r="C19" s="12"/>
      <c r="D19" s="46"/>
      <c r="E19" s="345"/>
      <c r="F19" s="51" t="str">
        <f>IF(E19="","",SUM(E19*$F$16))</f>
        <v/>
      </c>
      <c r="G19" s="347"/>
      <c r="H19" s="51" t="str">
        <f>IF(G19="","",SUM(G19*$H$16))</f>
        <v/>
      </c>
      <c r="I19" s="347"/>
      <c r="J19" s="29" t="str">
        <f>IF(I19="","",SUM(I19*$J$16))</f>
        <v/>
      </c>
    </row>
    <row r="20" spans="2:10" ht="15.75" thickBot="1" x14ac:dyDescent="0.3">
      <c r="B20" s="94" t="s">
        <v>183</v>
      </c>
      <c r="C20" s="95"/>
      <c r="D20" s="95"/>
      <c r="E20" s="95"/>
      <c r="F20" s="171">
        <f>SUM(F16:F19)</f>
        <v>0</v>
      </c>
      <c r="G20" s="95"/>
      <c r="H20" s="171">
        <f>SUM(H16:H19)</f>
        <v>0</v>
      </c>
      <c r="I20" s="95"/>
      <c r="J20" s="172">
        <f>SUM(J16:J19)</f>
        <v>0</v>
      </c>
    </row>
    <row r="21" spans="2:10" ht="15.75" thickTop="1" x14ac:dyDescent="0.25">
      <c r="B21" s="14" t="s">
        <v>60</v>
      </c>
      <c r="C21" s="15"/>
      <c r="D21" s="48"/>
      <c r="E21" s="344"/>
      <c r="F21" s="49" t="str">
        <f t="shared" ref="F21:F26" si="0">IF(E21="","",SUM(E21*$F$20))</f>
        <v/>
      </c>
      <c r="G21" s="344"/>
      <c r="H21" s="49" t="str">
        <f t="shared" ref="H21:H26" si="1">IF(G21="","",SUM(G21*$H$20))</f>
        <v/>
      </c>
      <c r="I21" s="344"/>
      <c r="J21" s="28" t="str">
        <f t="shared" ref="J21:J26" si="2">IF(I21="","",SUM(I21*$J$20))</f>
        <v/>
      </c>
    </row>
    <row r="22" spans="2:10" x14ac:dyDescent="0.25">
      <c r="B22" s="11" t="s">
        <v>61</v>
      </c>
      <c r="C22" s="12"/>
      <c r="D22" s="46"/>
      <c r="E22" s="345"/>
      <c r="F22" s="50" t="str">
        <f t="shared" si="0"/>
        <v/>
      </c>
      <c r="G22" s="345"/>
      <c r="H22" s="50" t="str">
        <f t="shared" si="1"/>
        <v/>
      </c>
      <c r="I22" s="345"/>
      <c r="J22" s="29" t="str">
        <f t="shared" si="2"/>
        <v/>
      </c>
    </row>
    <row r="23" spans="2:10" x14ac:dyDescent="0.25">
      <c r="B23" s="11" t="s">
        <v>62</v>
      </c>
      <c r="C23" s="12"/>
      <c r="D23" s="46"/>
      <c r="E23" s="345"/>
      <c r="F23" s="50" t="str">
        <f t="shared" si="0"/>
        <v/>
      </c>
      <c r="G23" s="345"/>
      <c r="H23" s="50" t="str">
        <f t="shared" si="1"/>
        <v/>
      </c>
      <c r="I23" s="345"/>
      <c r="J23" s="29" t="str">
        <f t="shared" si="2"/>
        <v/>
      </c>
    </row>
    <row r="24" spans="2:10" x14ac:dyDescent="0.25">
      <c r="B24" s="11" t="s">
        <v>63</v>
      </c>
      <c r="C24" s="12"/>
      <c r="D24" s="46"/>
      <c r="E24" s="345"/>
      <c r="F24" s="50" t="str">
        <f t="shared" si="0"/>
        <v/>
      </c>
      <c r="G24" s="345"/>
      <c r="H24" s="50" t="str">
        <f t="shared" si="1"/>
        <v/>
      </c>
      <c r="I24" s="345"/>
      <c r="J24" s="29" t="str">
        <f t="shared" si="2"/>
        <v/>
      </c>
    </row>
    <row r="25" spans="2:10" x14ac:dyDescent="0.25">
      <c r="B25" s="11" t="s">
        <v>64</v>
      </c>
      <c r="C25" s="12"/>
      <c r="D25" s="46"/>
      <c r="E25" s="345"/>
      <c r="F25" s="50" t="str">
        <f t="shared" si="0"/>
        <v/>
      </c>
      <c r="G25" s="345"/>
      <c r="H25" s="50" t="str">
        <f t="shared" si="1"/>
        <v/>
      </c>
      <c r="I25" s="345"/>
      <c r="J25" s="29" t="str">
        <f t="shared" si="2"/>
        <v/>
      </c>
    </row>
    <row r="26" spans="2:10" x14ac:dyDescent="0.25">
      <c r="B26" s="11"/>
      <c r="C26" s="12"/>
      <c r="D26" s="46"/>
      <c r="E26" s="345"/>
      <c r="F26" s="50" t="str">
        <f t="shared" si="0"/>
        <v/>
      </c>
      <c r="G26" s="345"/>
      <c r="H26" s="50" t="str">
        <f t="shared" si="1"/>
        <v/>
      </c>
      <c r="I26" s="345"/>
      <c r="J26" s="29" t="str">
        <f t="shared" si="2"/>
        <v/>
      </c>
    </row>
    <row r="27" spans="2:10" ht="15.75" thickBot="1" x14ac:dyDescent="0.3">
      <c r="B27" s="94" t="s">
        <v>65</v>
      </c>
      <c r="C27" s="95"/>
      <c r="D27" s="95"/>
      <c r="E27" s="95"/>
      <c r="F27" s="171">
        <f>SUM(F20:F26)</f>
        <v>0</v>
      </c>
      <c r="G27" s="95"/>
      <c r="H27" s="171">
        <f>SUM(H20:H26)</f>
        <v>0</v>
      </c>
      <c r="I27" s="95"/>
      <c r="J27" s="172">
        <f>SUM(J20:J26)</f>
        <v>0</v>
      </c>
    </row>
    <row r="28" spans="2:10" ht="15.75" thickTop="1" x14ac:dyDescent="0.25">
      <c r="B28" s="14" t="s">
        <v>66</v>
      </c>
      <c r="C28" s="15"/>
      <c r="D28" s="48"/>
      <c r="E28" s="344"/>
      <c r="F28" s="49" t="str">
        <f>IF(E28="","",SUM(E28*$F$27))</f>
        <v/>
      </c>
      <c r="G28" s="344"/>
      <c r="H28" s="49" t="str">
        <f>IF(G28="","",SUM(G28*$H$27))</f>
        <v/>
      </c>
      <c r="I28" s="344"/>
      <c r="J28" s="28" t="str">
        <f>IF(I28="","",SUM(I28*$J$27))</f>
        <v/>
      </c>
    </row>
    <row r="29" spans="2:10" x14ac:dyDescent="0.25">
      <c r="B29" s="11" t="s">
        <v>67</v>
      </c>
      <c r="C29" s="12"/>
      <c r="D29" s="46"/>
      <c r="E29" s="345"/>
      <c r="F29" s="50" t="str">
        <f>IF(E29="","",SUM(E29*$F$27))</f>
        <v/>
      </c>
      <c r="G29" s="345"/>
      <c r="H29" s="50" t="str">
        <f>IF(G29="","",SUM(G29*$H$27))</f>
        <v/>
      </c>
      <c r="I29" s="345"/>
      <c r="J29" s="29" t="str">
        <f>IF(I29="","",SUM(I29*$J$27))</f>
        <v/>
      </c>
    </row>
    <row r="30" spans="2:10" x14ac:dyDescent="0.25">
      <c r="B30" s="11" t="s">
        <v>166</v>
      </c>
      <c r="C30" s="12"/>
      <c r="D30" s="46"/>
      <c r="E30" s="345"/>
      <c r="F30" s="50" t="str">
        <f>IF(E30="","",SUM(E30*$F$27))</f>
        <v/>
      </c>
      <c r="G30" s="345"/>
      <c r="H30" s="50"/>
      <c r="I30" s="345"/>
      <c r="J30" s="29"/>
    </row>
    <row r="31" spans="2:10" x14ac:dyDescent="0.25">
      <c r="B31" s="11"/>
      <c r="C31" s="12"/>
      <c r="D31" s="46"/>
      <c r="E31" s="345"/>
      <c r="F31" s="50" t="str">
        <f>IF(E31="","",SUM(E31*$F$27))</f>
        <v/>
      </c>
      <c r="G31" s="345"/>
      <c r="H31" s="50" t="str">
        <f>IF(G31="","",SUM(G31*$H$27))</f>
        <v/>
      </c>
      <c r="I31" s="345"/>
      <c r="J31" s="29" t="str">
        <f>IF(I31="","",SUM(I31*$J$27))</f>
        <v/>
      </c>
    </row>
    <row r="32" spans="2:10" ht="15.75" thickBot="1" x14ac:dyDescent="0.3">
      <c r="B32" s="94" t="s">
        <v>57</v>
      </c>
      <c r="C32" s="95"/>
      <c r="D32" s="95"/>
      <c r="E32" s="95"/>
      <c r="F32" s="171">
        <f>SUM(F27:F31)</f>
        <v>0</v>
      </c>
      <c r="G32" s="95"/>
      <c r="H32" s="171">
        <f>SUM(H27:H31)</f>
        <v>0</v>
      </c>
      <c r="I32" s="95"/>
      <c r="J32" s="172">
        <f>SUM(J27:J31)</f>
        <v>0</v>
      </c>
    </row>
    <row r="33" spans="2:10" ht="15.75" thickTop="1" x14ac:dyDescent="0.25">
      <c r="B33" s="14" t="s">
        <v>68</v>
      </c>
      <c r="C33" s="15"/>
      <c r="D33" s="48"/>
      <c r="E33" s="346"/>
      <c r="F33" s="52" t="str">
        <f>IF(E33="","",SUM(E33*$F$32))</f>
        <v/>
      </c>
      <c r="G33" s="346"/>
      <c r="H33" s="52" t="str">
        <f>IF(G33="","",SUM(G33*$H$32))</f>
        <v/>
      </c>
      <c r="I33" s="346"/>
      <c r="J33" s="28" t="str">
        <f>IF(I33="","",SUM(I33*$J$32))</f>
        <v/>
      </c>
    </row>
    <row r="34" spans="2:10" x14ac:dyDescent="0.25">
      <c r="B34" s="11"/>
      <c r="C34" s="12"/>
      <c r="D34" s="46"/>
      <c r="E34" s="347"/>
      <c r="F34" s="51" t="str">
        <f>IF(E34="","",SUM(E34*$F$32))</f>
        <v/>
      </c>
      <c r="G34" s="347"/>
      <c r="H34" s="51" t="str">
        <f>IF(G34="","",SUM(G34*$H$32))</f>
        <v/>
      </c>
      <c r="I34" s="347"/>
      <c r="J34" s="29" t="str">
        <f>IF(I34="","",SUM(I34*$J$32))</f>
        <v/>
      </c>
    </row>
    <row r="35" spans="2:10" s="45" customFormat="1" ht="15.75" thickBot="1" x14ac:dyDescent="0.3">
      <c r="B35" s="94" t="s">
        <v>69</v>
      </c>
      <c r="C35" s="95"/>
      <c r="D35" s="95"/>
      <c r="E35" s="120"/>
      <c r="F35" s="175" t="str">
        <f>IF(SUM(F32:F34)=0,"",SUM(F32:F34))</f>
        <v/>
      </c>
      <c r="G35" s="121"/>
      <c r="H35" s="175" t="str">
        <f>IF(SUM(H32:H34)=0,"",SUM(H32:H34))</f>
        <v/>
      </c>
      <c r="I35" s="121"/>
      <c r="J35" s="176" t="str">
        <f>IF(SUM(J32:J34)=0,"",SUM(J32:J34))</f>
        <v/>
      </c>
    </row>
    <row r="36" spans="2:10" ht="15.75" thickTop="1" x14ac:dyDescent="0.25">
      <c r="B36" s="13"/>
      <c r="C36" s="13"/>
      <c r="D36" s="13"/>
      <c r="E36" s="13"/>
      <c r="F36" s="13"/>
      <c r="G36" s="13"/>
      <c r="H36" s="13"/>
      <c r="I36" s="13"/>
      <c r="J36" s="13"/>
    </row>
    <row r="37" spans="2:10" x14ac:dyDescent="0.25">
      <c r="B37" s="13"/>
      <c r="C37" s="13"/>
      <c r="D37" s="13"/>
      <c r="E37" s="13"/>
      <c r="F37" s="13"/>
      <c r="G37" s="13"/>
      <c r="H37" s="13"/>
      <c r="I37" s="13"/>
      <c r="J37" s="13"/>
    </row>
    <row r="38" spans="2:10" x14ac:dyDescent="0.25">
      <c r="B38" s="410" t="s">
        <v>82</v>
      </c>
      <c r="C38" s="411"/>
      <c r="D38" s="411"/>
      <c r="E38" s="411"/>
      <c r="F38" s="411"/>
      <c r="G38" s="411"/>
      <c r="H38" s="411"/>
      <c r="I38" s="411"/>
      <c r="J38" s="412"/>
    </row>
    <row r="39" spans="2:10" x14ac:dyDescent="0.25">
      <c r="B39" s="16"/>
      <c r="C39" s="21" t="s">
        <v>71</v>
      </c>
      <c r="D39" s="21" t="s">
        <v>72</v>
      </c>
      <c r="E39" s="21" t="s">
        <v>73</v>
      </c>
      <c r="F39" s="21" t="s">
        <v>74</v>
      </c>
      <c r="G39" s="21" t="s">
        <v>75</v>
      </c>
      <c r="H39" s="21" t="s">
        <v>76</v>
      </c>
      <c r="I39" s="21" t="s">
        <v>77</v>
      </c>
      <c r="J39" s="22" t="s">
        <v>78</v>
      </c>
    </row>
    <row r="40" spans="2:10" x14ac:dyDescent="0.25">
      <c r="B40" s="23" t="s">
        <v>79</v>
      </c>
      <c r="C40" s="24" t="str">
        <f>IFERROR(SUM($H$20*1.5)+($H$35-$H$20),"")</f>
        <v/>
      </c>
      <c r="D40" s="24" t="str">
        <f>IFERROR(SUM($H$20*1.3)+($H$35-$H$20),"")</f>
        <v/>
      </c>
      <c r="E40" s="24" t="str">
        <f>IFERROR(SUM($H$20*1.3)+($H$35-$H$20),"")</f>
        <v/>
      </c>
      <c r="F40" s="24" t="str">
        <f>IFERROR(SUM($H$20*1.3)+($H$35-$H$20),"")</f>
        <v/>
      </c>
      <c r="G40" s="24" t="str">
        <f>IFERROR(SUM($H$20*1.3)+($H$35-$H$20),"")</f>
        <v/>
      </c>
      <c r="H40" s="24" t="str">
        <f t="shared" ref="H40:I42" si="3">IFERROR(SUM($H$20*1.5)+($H$35-$H$20),"")</f>
        <v/>
      </c>
      <c r="I40" s="24" t="str">
        <f t="shared" si="3"/>
        <v/>
      </c>
      <c r="J40" s="25" t="str">
        <f>IFERROR(SUM($H$20*2.5)+($H$35-$H$20),"")</f>
        <v/>
      </c>
    </row>
    <row r="41" spans="2:10" x14ac:dyDescent="0.25">
      <c r="B41" s="16" t="s">
        <v>80</v>
      </c>
      <c r="C41" s="24" t="str">
        <f>IFERROR(SUM($H$20*1)+($H$35-$H$20),"")</f>
        <v/>
      </c>
      <c r="D41" s="24" t="str">
        <f>IFERROR(SUM($H$20*1)+($H$35-$H$20),"")</f>
        <v/>
      </c>
      <c r="E41" s="24" t="str">
        <f>IFERROR(SUM($H$20*1)+($H$35-$H$20),"")</f>
        <v/>
      </c>
      <c r="F41" s="24" t="str">
        <f>IFERROR(SUM($H$20*1)+($H$35-$H$20),"")</f>
        <v/>
      </c>
      <c r="G41" s="24" t="str">
        <f>IFERROR(SUM($H$20*1)+($H$35-$H$20),"")</f>
        <v/>
      </c>
      <c r="H41" s="24" t="str">
        <f t="shared" si="3"/>
        <v/>
      </c>
      <c r="I41" s="24" t="str">
        <f t="shared" si="3"/>
        <v/>
      </c>
      <c r="J41" s="25" t="str">
        <f>IFERROR(SUM($H$20*2.5)+($H$35-$H$20),"")</f>
        <v/>
      </c>
    </row>
    <row r="42" spans="2:10" x14ac:dyDescent="0.25">
      <c r="B42" s="17" t="s">
        <v>81</v>
      </c>
      <c r="C42" s="26" t="str">
        <f>IFERROR(SUM($H$20*1.3)+($H$35-$H$20),"")</f>
        <v/>
      </c>
      <c r="D42" s="26" t="str">
        <f>IFERROR(SUM($H$20*1.3)+($H$35-$H$20),"")</f>
        <v/>
      </c>
      <c r="E42" s="26" t="str">
        <f>IFERROR(SUM($H$20*1.3)+($H$35-$H$20),"")</f>
        <v/>
      </c>
      <c r="F42" s="26" t="str">
        <f>IFERROR(SUM($H$20*1.3)+($H$35-$H$20),"")</f>
        <v/>
      </c>
      <c r="G42" s="26" t="str">
        <f>IFERROR(SUM($H$20*1.5)+($H$35-$H$20),"")</f>
        <v/>
      </c>
      <c r="H42" s="26" t="str">
        <f t="shared" si="3"/>
        <v/>
      </c>
      <c r="I42" s="26" t="str">
        <f t="shared" si="3"/>
        <v/>
      </c>
      <c r="J42" s="27" t="str">
        <f>IFERROR(SUM($H$20*2.5)+($H$35-$H$20),"")</f>
        <v/>
      </c>
    </row>
    <row r="43" spans="2:10" x14ac:dyDescent="0.25">
      <c r="B43" s="13"/>
      <c r="C43" s="13"/>
      <c r="D43" s="13"/>
      <c r="E43" s="13"/>
      <c r="F43" s="13"/>
      <c r="G43" s="13"/>
      <c r="H43" s="13"/>
      <c r="I43" s="13"/>
      <c r="J43" s="13"/>
    </row>
    <row r="44" spans="2:10" x14ac:dyDescent="0.25">
      <c r="B44" s="410" t="s">
        <v>83</v>
      </c>
      <c r="C44" s="411"/>
      <c r="D44" s="411"/>
      <c r="E44" s="411"/>
      <c r="F44" s="411"/>
      <c r="G44" s="411"/>
      <c r="H44" s="411"/>
      <c r="I44" s="411"/>
      <c r="J44" s="412"/>
    </row>
    <row r="45" spans="2:10" x14ac:dyDescent="0.25">
      <c r="B45" s="16"/>
      <c r="C45" s="21" t="s">
        <v>71</v>
      </c>
      <c r="D45" s="21" t="s">
        <v>72</v>
      </c>
      <c r="E45" s="21" t="s">
        <v>73</v>
      </c>
      <c r="F45" s="21" t="s">
        <v>74</v>
      </c>
      <c r="G45" s="21" t="s">
        <v>75</v>
      </c>
      <c r="H45" s="21" t="s">
        <v>76</v>
      </c>
      <c r="I45" s="21" t="s">
        <v>77</v>
      </c>
      <c r="J45" s="22" t="s">
        <v>78</v>
      </c>
    </row>
    <row r="46" spans="2:10" x14ac:dyDescent="0.25">
      <c r="B46" s="23" t="s">
        <v>79</v>
      </c>
      <c r="C46" s="24" t="str">
        <f>IFERROR(SUM($J$20*1.5)+($J$35-$J$20),"")</f>
        <v/>
      </c>
      <c r="D46" s="24" t="str">
        <f>IFERROR(SUM($J$20*1.3)+($J$35-$J$20),"")</f>
        <v/>
      </c>
      <c r="E46" s="24" t="str">
        <f>IFERROR(SUM($J$20*1.3)+($J$35-$J$20),"")</f>
        <v/>
      </c>
      <c r="F46" s="24" t="str">
        <f>IFERROR(SUM($J$20*1.3)+($J$35-$J$20),"")</f>
        <v/>
      </c>
      <c r="G46" s="24" t="str">
        <f>IFERROR(SUM($J$20*1.3)+($J$35-$J$20),"")</f>
        <v/>
      </c>
      <c r="H46" s="24" t="str">
        <f t="shared" ref="H46:I48" si="4">IFERROR(SUM($J$20*1.5)+($J$35-$J$20),"")</f>
        <v/>
      </c>
      <c r="I46" s="24" t="str">
        <f t="shared" si="4"/>
        <v/>
      </c>
      <c r="J46" s="25" t="str">
        <f>IFERROR(SUM($J$20*2.5)+($J$35-$J$20),"")</f>
        <v/>
      </c>
    </row>
    <row r="47" spans="2:10" x14ac:dyDescent="0.25">
      <c r="B47" s="16" t="s">
        <v>80</v>
      </c>
      <c r="C47" s="24" t="str">
        <f>IFERROR(SUM($J$20*1)+($J$35-$J$20),"")</f>
        <v/>
      </c>
      <c r="D47" s="24" t="str">
        <f>IFERROR(SUM($J$20*1)+($J$35-$J$20),"")</f>
        <v/>
      </c>
      <c r="E47" s="24" t="str">
        <f>IFERROR(SUM($J$20*1)+($J$35-$J$20),"")</f>
        <v/>
      </c>
      <c r="F47" s="24" t="str">
        <f>IFERROR(SUM($J$20*1)+($J$35-$J$20),"")</f>
        <v/>
      </c>
      <c r="G47" s="24" t="str">
        <f>IFERROR(SUM($J$20*1)+($J$35-$J$20),"")</f>
        <v/>
      </c>
      <c r="H47" s="24" t="str">
        <f t="shared" si="4"/>
        <v/>
      </c>
      <c r="I47" s="24" t="str">
        <f t="shared" si="4"/>
        <v/>
      </c>
      <c r="J47" s="25" t="str">
        <f>IFERROR(SUM($J$20*2.5)+($J$35-$J$20),"")</f>
        <v/>
      </c>
    </row>
    <row r="48" spans="2:10" x14ac:dyDescent="0.25">
      <c r="B48" s="17" t="s">
        <v>81</v>
      </c>
      <c r="C48" s="26" t="str">
        <f>IFERROR(SUM($J$20*1.3)+($J$35-$J$20),"")</f>
        <v/>
      </c>
      <c r="D48" s="26" t="str">
        <f>IFERROR(SUM($J$20*1.3)+($J$35-$J$20),"")</f>
        <v/>
      </c>
      <c r="E48" s="26" t="str">
        <f>IFERROR(SUM($J$20*1.3)+($J$35-$J$20),"")</f>
        <v/>
      </c>
      <c r="F48" s="26" t="str">
        <f>IFERROR(SUM($J$20*1.3)+($J$35-$J$20),"")</f>
        <v/>
      </c>
      <c r="G48" s="26" t="str">
        <f>IFERROR(SUM($J$20*1.5)+($J$35-$J$20),"")</f>
        <v/>
      </c>
      <c r="H48" s="26" t="str">
        <f t="shared" si="4"/>
        <v/>
      </c>
      <c r="I48" s="26" t="str">
        <f t="shared" si="4"/>
        <v/>
      </c>
      <c r="J48" s="27" t="str">
        <f>IFERROR(SUM($J$20*2.5)+($J$35-$J$20),"")</f>
        <v/>
      </c>
    </row>
    <row r="49" x14ac:dyDescent="0.25"/>
    <row r="50" x14ac:dyDescent="0.25"/>
    <row r="51" x14ac:dyDescent="0.25"/>
    <row r="52" x14ac:dyDescent="0.25"/>
  </sheetData>
  <mergeCells count="3">
    <mergeCell ref="B1:J1"/>
    <mergeCell ref="B38:J38"/>
    <mergeCell ref="B44:J44"/>
  </mergeCells>
  <pageMargins left="0.70866141732283472" right="0.70866141732283472" top="0.97333333333333338" bottom="0.74803149606299213" header="0.31496062992125984" footer="0.31496062992125984"/>
  <pageSetup paperSize="9" scale="73" orientation="portrait" r:id="rId1"/>
  <headerFooter>
    <oddHeader xml:space="preserve">&amp;L&amp;G
</oddHeader>
  </headerFooter>
  <ignoredErrors>
    <ignoredError sqref="D41:F41 D47:F47" formula="1"/>
  </ignoredErrors>
  <legacy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28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13,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13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13a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4" priority="4" operator="equal">
      <formula>"Geen 100%"</formula>
    </cfRule>
  </conditionalFormatting>
  <conditionalFormatting sqref="G12">
    <cfRule type="containsText" dxfId="113" priority="2" operator="containsText" text="te laag">
      <formula>NOT(ISERROR(SEARCH("te laag",G12)))</formula>
    </cfRule>
  </conditionalFormatting>
  <conditionalFormatting sqref="G13">
    <cfRule type="containsText" dxfId="1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5F0F40F-C472-42F5-BD35-FD4B3654451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29">
    <tabColor rgb="FF173583"/>
  </sheetPr>
  <dimension ref="A1:M553"/>
  <sheetViews>
    <sheetView topLeftCell="A513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'13'!H4</f>
        <v>13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30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14,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14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14a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0" priority="4" operator="equal">
      <formula>"Geen 100%"</formula>
    </cfRule>
  </conditionalFormatting>
  <conditionalFormatting sqref="G12">
    <cfRule type="containsText" dxfId="109" priority="2" operator="containsText" text="te laag">
      <formula>NOT(ISERROR(SEARCH("te laag",G12)))</formula>
    </cfRule>
  </conditionalFormatting>
  <conditionalFormatting sqref="G13">
    <cfRule type="containsText" dxfId="10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BBC0AF-F47B-47A5-B388-A8C1CEB75E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31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'14'!H4</f>
        <v>14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32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15,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15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15a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6" priority="4" operator="equal">
      <formula>"Geen 100%"</formula>
    </cfRule>
  </conditionalFormatting>
  <conditionalFormatting sqref="G12">
    <cfRule type="containsText" dxfId="105" priority="2" operator="containsText" text="te laag">
      <formula>NOT(ISERROR(SEARCH("te laag",G12)))</formula>
    </cfRule>
  </conditionalFormatting>
  <conditionalFormatting sqref="G13">
    <cfRule type="containsText" dxfId="10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F721B7A-6A0B-4A8C-996E-1C82D4106F6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33">
    <tabColor rgb="FF173583"/>
  </sheetPr>
  <dimension ref="A1:M553"/>
  <sheetViews>
    <sheetView topLeftCell="A513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'15'!H4</f>
        <v>15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34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16,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16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16a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2" priority="4" operator="equal">
      <formula>"Geen 100%"</formula>
    </cfRule>
  </conditionalFormatting>
  <conditionalFormatting sqref="G12">
    <cfRule type="containsText" dxfId="101" priority="2" operator="containsText" text="te laag">
      <formula>NOT(ISERROR(SEARCH("te laag",G12)))</formula>
    </cfRule>
  </conditionalFormatting>
  <conditionalFormatting sqref="G13">
    <cfRule type="containsText" dxfId="10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36B5D90-5182-48C2-B3C0-CC8408E9FEC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35">
    <tabColor rgb="FF173583"/>
  </sheetPr>
  <dimension ref="A1:M553"/>
  <sheetViews>
    <sheetView topLeftCell="A516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'16'!H4</f>
        <v>16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36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17,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17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17a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8" priority="4" operator="equal">
      <formula>"Geen 100%"</formula>
    </cfRule>
  </conditionalFormatting>
  <conditionalFormatting sqref="G12">
    <cfRule type="containsText" dxfId="97" priority="2" operator="containsText" text="te laag">
      <formula>NOT(ISERROR(SEARCH("te laag",G12)))</formula>
    </cfRule>
  </conditionalFormatting>
  <conditionalFormatting sqref="G13">
    <cfRule type="containsText" dxfId="9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CA0957A-0E9E-417A-A56A-1924EA20280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37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'17'!H4</f>
        <v>17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2">
    <tabColor rgb="FFC2E76B"/>
    <pageSetUpPr fitToPage="1"/>
  </sheetPr>
  <dimension ref="A1:XFC49"/>
  <sheetViews>
    <sheetView showGridLines="0" showZeros="0" zoomScaleNormal="100" workbookViewId="0">
      <selection activeCell="Q48" sqref="Q48"/>
    </sheetView>
  </sheetViews>
  <sheetFormatPr defaultColWidth="9.140625" defaultRowHeight="15" zeroHeight="1" x14ac:dyDescent="0.25"/>
  <cols>
    <col min="1" max="1" width="3.7109375" customWidth="1"/>
    <col min="2" max="2" width="27.28515625" customWidth="1"/>
    <col min="3" max="17" width="15.5703125" customWidth="1"/>
    <col min="18" max="18" width="13.5703125" hidden="1" customWidth="1"/>
    <col min="19" max="19" width="4" hidden="1" customWidth="1"/>
    <col min="20" max="25" width="9.140625" hidden="1" customWidth="1"/>
    <col min="26" max="26" width="15.28515625" hidden="1" customWidth="1"/>
    <col min="27" max="83" width="9.140625" hidden="1" customWidth="1"/>
    <col min="84" max="84" width="17.7109375" hidden="1" customWidth="1"/>
    <col min="85" max="85" width="17.140625" hidden="1" customWidth="1"/>
    <col min="86" max="16378" width="0" hidden="1" customWidth="1"/>
    <col min="16379" max="16379" width="4.28515625" hidden="1" customWidth="1"/>
    <col min="16380" max="16380" width="6.42578125" hidden="1" customWidth="1"/>
    <col min="16381" max="16381" width="6" hidden="1" customWidth="1"/>
    <col min="16382" max="16382" width="8.7109375" hidden="1" customWidth="1"/>
    <col min="16383" max="16383" width="9.28515625" hidden="1" customWidth="1"/>
    <col min="16384" max="16384" width="0" hidden="1" customWidth="1"/>
  </cols>
  <sheetData>
    <row r="1" spans="1:116" ht="26.25" customHeight="1" x14ac:dyDescent="0.4">
      <c r="A1" s="33"/>
      <c r="B1" s="409" t="s">
        <v>181</v>
      </c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</row>
    <row r="2" spans="1:116" ht="23.25" x14ac:dyDescent="0.35">
      <c r="D2" s="13"/>
      <c r="E2" s="239"/>
      <c r="F2" s="13"/>
      <c r="G2" s="13"/>
      <c r="H2" s="13"/>
      <c r="I2" s="13"/>
      <c r="J2" s="13"/>
      <c r="K2" s="248"/>
      <c r="L2" s="20"/>
      <c r="M2" s="20"/>
      <c r="N2" s="20"/>
      <c r="O2" s="20"/>
      <c r="P2" s="20"/>
      <c r="Q2" s="20"/>
      <c r="DK2" t="s">
        <v>168</v>
      </c>
    </row>
    <row r="3" spans="1:116" ht="23.25" x14ac:dyDescent="0.35">
      <c r="D3" s="13"/>
      <c r="E3" s="239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V3" t="s">
        <v>112</v>
      </c>
      <c r="AA3" t="s">
        <v>113</v>
      </c>
      <c r="AB3" t="s">
        <v>113</v>
      </c>
      <c r="AC3" t="s">
        <v>114</v>
      </c>
      <c r="AE3" t="s">
        <v>115</v>
      </c>
      <c r="AG3" t="s">
        <v>116</v>
      </c>
      <c r="AI3" t="s">
        <v>117</v>
      </c>
      <c r="AK3" t="s">
        <v>118</v>
      </c>
      <c r="AM3" t="s">
        <v>119</v>
      </c>
      <c r="AO3" t="s">
        <v>120</v>
      </c>
      <c r="AQ3" t="s">
        <v>121</v>
      </c>
      <c r="AS3" t="s">
        <v>122</v>
      </c>
      <c r="AU3" t="s">
        <v>123</v>
      </c>
      <c r="AW3" t="s">
        <v>124</v>
      </c>
      <c r="AY3" t="s">
        <v>125</v>
      </c>
      <c r="BA3" t="s">
        <v>126</v>
      </c>
      <c r="BC3" t="s">
        <v>127</v>
      </c>
      <c r="BE3" t="s">
        <v>128</v>
      </c>
      <c r="BG3" t="s">
        <v>129</v>
      </c>
      <c r="BI3" t="s">
        <v>130</v>
      </c>
      <c r="BK3" t="s">
        <v>131</v>
      </c>
      <c r="BM3" t="s">
        <v>132</v>
      </c>
      <c r="BO3" t="s">
        <v>133</v>
      </c>
      <c r="BQ3" t="s">
        <v>134</v>
      </c>
      <c r="BS3" t="s">
        <v>135</v>
      </c>
      <c r="BU3" t="s">
        <v>136</v>
      </c>
      <c r="BW3" t="s">
        <v>137</v>
      </c>
      <c r="BY3" t="s">
        <v>138</v>
      </c>
      <c r="CA3" t="s">
        <v>139</v>
      </c>
      <c r="CC3" t="s">
        <v>140</v>
      </c>
      <c r="DK3" t="s">
        <v>169</v>
      </c>
    </row>
    <row r="4" spans="1:116" s="30" customFormat="1" ht="30" customHeight="1" x14ac:dyDescent="0.25">
      <c r="B4" s="348" t="s">
        <v>144</v>
      </c>
      <c r="C4" s="348" t="s">
        <v>174</v>
      </c>
      <c r="D4" s="348" t="s">
        <v>249</v>
      </c>
      <c r="E4" s="348" t="s">
        <v>214</v>
      </c>
      <c r="F4" s="348" t="s">
        <v>215</v>
      </c>
      <c r="G4" s="348" t="s">
        <v>213</v>
      </c>
      <c r="H4" s="348" t="s">
        <v>216</v>
      </c>
      <c r="I4" s="348" t="s">
        <v>210</v>
      </c>
      <c r="J4" s="348" t="s">
        <v>217</v>
      </c>
      <c r="K4" s="348" t="s">
        <v>218</v>
      </c>
      <c r="L4" s="348" t="s">
        <v>84</v>
      </c>
      <c r="M4" s="348" t="s">
        <v>211</v>
      </c>
      <c r="N4" s="348" t="s">
        <v>212</v>
      </c>
      <c r="O4" s="348" t="s">
        <v>219</v>
      </c>
      <c r="P4" s="348" t="s">
        <v>85</v>
      </c>
      <c r="Q4" s="348" t="s">
        <v>163</v>
      </c>
      <c r="R4" s="177"/>
      <c r="T4" s="30" t="s">
        <v>164</v>
      </c>
      <c r="U4" s="30" t="s">
        <v>165</v>
      </c>
      <c r="V4" s="30" t="s">
        <v>50</v>
      </c>
      <c r="W4" s="30" t="s">
        <v>92</v>
      </c>
      <c r="X4" s="30" t="s">
        <v>51</v>
      </c>
      <c r="Y4" s="30" t="s">
        <v>141</v>
      </c>
      <c r="Z4" s="30" t="s">
        <v>93</v>
      </c>
      <c r="AB4" s="30" t="s">
        <v>16</v>
      </c>
      <c r="AD4" s="30" t="s">
        <v>16</v>
      </c>
      <c r="AE4" s="30">
        <v>0</v>
      </c>
      <c r="AF4" s="30" t="s">
        <v>16</v>
      </c>
      <c r="AG4" s="30">
        <v>0</v>
      </c>
      <c r="AH4" s="30" t="s">
        <v>16</v>
      </c>
      <c r="AI4" s="30">
        <v>0</v>
      </c>
      <c r="AJ4" s="30" t="s">
        <v>16</v>
      </c>
      <c r="AK4" s="30">
        <v>0</v>
      </c>
      <c r="AL4" s="30" t="s">
        <v>16</v>
      </c>
      <c r="AM4" s="30">
        <v>0</v>
      </c>
      <c r="AN4" s="30" t="s">
        <v>16</v>
      </c>
      <c r="AO4" s="30">
        <v>0</v>
      </c>
      <c r="AP4" s="30" t="s">
        <v>16</v>
      </c>
      <c r="AQ4" s="30">
        <v>0</v>
      </c>
      <c r="AR4" s="30" t="s">
        <v>16</v>
      </c>
      <c r="AS4" s="30">
        <v>0</v>
      </c>
      <c r="AT4" s="30" t="s">
        <v>16</v>
      </c>
      <c r="AU4" s="30">
        <v>0</v>
      </c>
      <c r="AV4" s="30" t="s">
        <v>16</v>
      </c>
      <c r="AW4" s="30" t="s">
        <v>2</v>
      </c>
      <c r="AX4" s="30" t="s">
        <v>16</v>
      </c>
      <c r="AY4" s="30" t="s">
        <v>3</v>
      </c>
      <c r="AZ4" s="30" t="s">
        <v>16</v>
      </c>
      <c r="BA4" s="30" t="s">
        <v>4</v>
      </c>
      <c r="BB4" s="30" t="s">
        <v>16</v>
      </c>
      <c r="BC4" s="30">
        <v>0</v>
      </c>
      <c r="BD4" s="30" t="s">
        <v>16</v>
      </c>
      <c r="BE4" s="30">
        <v>0</v>
      </c>
      <c r="BF4" s="30" t="s">
        <v>16</v>
      </c>
      <c r="BG4" s="30">
        <v>0</v>
      </c>
      <c r="BH4" s="30" t="s">
        <v>16</v>
      </c>
      <c r="BI4" s="30">
        <v>0</v>
      </c>
      <c r="BJ4" s="30" t="s">
        <v>16</v>
      </c>
      <c r="BL4" s="30" t="s">
        <v>16</v>
      </c>
      <c r="BN4" s="30" t="s">
        <v>16</v>
      </c>
      <c r="BP4" s="30" t="s">
        <v>16</v>
      </c>
      <c r="BR4" s="30" t="s">
        <v>16</v>
      </c>
      <c r="BS4" s="30">
        <v>0</v>
      </c>
      <c r="BT4" s="30" t="s">
        <v>16</v>
      </c>
      <c r="BU4" s="30">
        <v>0</v>
      </c>
      <c r="BV4" s="30" t="s">
        <v>16</v>
      </c>
      <c r="BW4" s="30">
        <v>0</v>
      </c>
      <c r="BX4" s="30" t="s">
        <v>16</v>
      </c>
      <c r="BY4" s="30">
        <v>0</v>
      </c>
      <c r="BZ4" s="30" t="s">
        <v>16</v>
      </c>
      <c r="CA4" s="30">
        <v>0</v>
      </c>
      <c r="CB4" s="30" t="s">
        <v>16</v>
      </c>
      <c r="CC4" s="30">
        <v>0</v>
      </c>
      <c r="CD4" s="30" t="s">
        <v>16</v>
      </c>
      <c r="CE4" s="30" t="s">
        <v>21</v>
      </c>
      <c r="CF4" s="30" t="s">
        <v>94</v>
      </c>
      <c r="CG4" s="30" t="s">
        <v>95</v>
      </c>
      <c r="CH4" s="30" t="s">
        <v>96</v>
      </c>
      <c r="CI4" s="30" t="s">
        <v>97</v>
      </c>
      <c r="CJ4" s="30" t="s">
        <v>98</v>
      </c>
      <c r="CL4" s="30" t="s">
        <v>99</v>
      </c>
      <c r="CN4" s="30" t="s">
        <v>100</v>
      </c>
      <c r="CP4" s="30" t="s">
        <v>101</v>
      </c>
      <c r="CR4" s="30" t="s">
        <v>102</v>
      </c>
      <c r="CT4" s="30" t="s">
        <v>103</v>
      </c>
      <c r="CV4" s="30" t="s">
        <v>104</v>
      </c>
      <c r="CX4" s="30" t="s">
        <v>105</v>
      </c>
      <c r="CZ4" s="30" t="s">
        <v>106</v>
      </c>
      <c r="DB4" s="30" t="s">
        <v>107</v>
      </c>
      <c r="DD4" s="30" t="s">
        <v>108</v>
      </c>
      <c r="DF4" s="30" t="s">
        <v>109</v>
      </c>
      <c r="DH4" s="30" t="s">
        <v>110</v>
      </c>
      <c r="DJ4" s="30" t="s">
        <v>111</v>
      </c>
      <c r="DK4" s="30" t="s">
        <v>167</v>
      </c>
    </row>
    <row r="5" spans="1:116" x14ac:dyDescent="0.25">
      <c r="A5">
        <v>1</v>
      </c>
      <c r="B5" s="18" t="str">
        <f ca="1">INDIRECT("'" &amp; A5 &amp; "'!$B$4")</f>
        <v>MFA de Orchidee</v>
      </c>
      <c r="C5" s="228" t="str">
        <f ca="1">IF(INDIRECT("'" &amp; A5 &amp; "'!$I$78")=0,"",INDIRECT("'" &amp; A5 &amp; "'!$I$78"))</f>
        <v/>
      </c>
      <c r="D5" s="35" t="str">
        <f ca="1">IF(INDIRECT("'" &amp; A5 &amp; "'!$F$11")=0,"",INDIRECT("'" &amp; A5 &amp; "'!$F$11"))</f>
        <v/>
      </c>
      <c r="E5" s="35" t="str">
        <f ca="1">IF(INDIRECT("'" &amp; A5 &amp; "'!$I$11")=0,"",INDIRECT("'" &amp; A5 &amp; "'!$I$11"))</f>
        <v/>
      </c>
      <c r="F5" s="35" t="str">
        <f ca="1">IF(INDIRECT("'" &amp; A5 &amp; "'!$F$12")=0,"",INDIRECT("'" &amp; A5 &amp; "'!$F$12"))</f>
        <v/>
      </c>
      <c r="G5" s="35" t="str">
        <f ca="1">IF(INDIRECT("'" &amp; A5 &amp; "'!$I$12")=0,"",INDIRECT("'" &amp; A5 &amp; "'!$I$12"))</f>
        <v/>
      </c>
      <c r="H5" s="35" t="str">
        <f ca="1">IF(INDIRECT("'" &amp; A5 &amp; "'!$F$13")=0,"",INDIRECT("'" &amp; A5 &amp; "'!$F$13"))</f>
        <v/>
      </c>
      <c r="I5" s="35" t="str">
        <f ca="1">IF(INDIRECT("'" &amp; A5 &amp; "'!$I$33")=0,"",INDIRECT("'" &amp; A5 &amp; "'!$I$33"))</f>
        <v/>
      </c>
      <c r="J5" s="35" t="str">
        <f ca="1">IF(INDIRECT("'" &amp; A5 &amp; "'!$I$44")=0,"",INDIRECT("'" &amp; A5 &amp; "'!$I$44"))</f>
        <v/>
      </c>
      <c r="K5" s="35" t="str">
        <f ca="1">IF(INDIRECT("'" &amp; A5 &amp; "'!$I$57")=0,"",INDIRECT("'" &amp; A5 &amp; "'!$I$57"))</f>
        <v/>
      </c>
      <c r="L5" s="35" t="str">
        <f ca="1">IF(INDIRECT("'" &amp; A5 &amp; "'!$I$66")=0,"",INDIRECT("'" &amp; A5 &amp; "'!$I$66"))</f>
        <v/>
      </c>
      <c r="M5" s="34" t="str">
        <f ca="1">IFERROR(INDIRECT("'" &amp; A5 &amp; "'!$J$11"),"")</f>
        <v/>
      </c>
      <c r="N5" s="34" t="str">
        <f ca="1">IFERROR(INDIRECT("'" &amp; A5 &amp; "'!$J$12"),"")</f>
        <v/>
      </c>
      <c r="O5" s="34" t="str">
        <f ca="1">IFERROR(INDIRECT("'" &amp; A5 &amp; "'!$J$13"),"")</f>
        <v/>
      </c>
      <c r="P5" s="34" t="str">
        <f ca="1">IFERROR(INDIRECT("'" &amp; A5 &amp; "'!$F$16"),"")</f>
        <v/>
      </c>
      <c r="Q5" s="35" t="str">
        <f ca="1">IF(INDIRECT("'" &amp; A5 &amp; "'!$I$76")=0,"",INDIRECT("'" &amp; A5 &amp; "'!$I$76"))</f>
        <v/>
      </c>
      <c r="R5" s="159"/>
      <c r="T5" s="181" t="str">
        <f ca="1">M5</f>
        <v/>
      </c>
      <c r="U5" s="181" t="str">
        <f ca="1">N5</f>
        <v/>
      </c>
      <c r="V5" t="str">
        <f t="shared" ref="V5:V34" si="0">offertetarief</f>
        <v/>
      </c>
      <c r="W5" t="str">
        <f t="shared" ref="W5:W34" si="1">regietarief</f>
        <v/>
      </c>
      <c r="X5" t="str">
        <f t="shared" ref="X5:X34" si="2">spectarief</f>
        <v/>
      </c>
      <c r="Y5" t="str">
        <f ca="1">INDIRECT("'" &amp; A5 &amp; "'!$I$14")</f>
        <v/>
      </c>
      <c r="Z5" t="str">
        <f ca="1">INDIRECT("'" &amp; A5 &amp; "'!$I$19")</f>
        <v/>
      </c>
      <c r="AA5" t="str">
        <f ca="1">INDIRECT("'" &amp; A5 &amp; "'!$I$22")</f>
        <v/>
      </c>
      <c r="AB5">
        <f ca="1">INDIRECT("'" &amp; A5 &amp; "'!$F$22")</f>
        <v>0</v>
      </c>
      <c r="AC5" t="str">
        <f ca="1">INDIRECT("'" &amp; A5 &amp; "'!$I$23")</f>
        <v/>
      </c>
      <c r="AD5">
        <f ca="1">INDIRECT("'" &amp; A5 &amp; "'!$F$23")</f>
        <v>0</v>
      </c>
      <c r="AE5" t="str">
        <f ca="1">INDIRECT("'" &amp; A5 &amp; "'!$I$24")</f>
        <v/>
      </c>
      <c r="AF5">
        <f ca="1">INDIRECT("'" &amp; A5 &amp; "'!$F$24")</f>
        <v>0</v>
      </c>
      <c r="AG5" t="str">
        <f ca="1">INDIRECT("'" &amp; A5 &amp; "'!$I$25")</f>
        <v/>
      </c>
      <c r="AH5">
        <f ca="1">INDIRECT("'" &amp; A5 &amp; "'!$F$25")</f>
        <v>0</v>
      </c>
      <c r="AI5" t="str">
        <f ca="1">INDIRECT("'" &amp; A5 &amp; "'!$I$26")</f>
        <v/>
      </c>
      <c r="AJ5">
        <f ca="1">INDIRECT("'" &amp; A5 &amp; "'!$F$26")</f>
        <v>0</v>
      </c>
      <c r="AK5" t="str">
        <f ca="1">INDIRECT("'" &amp; A5 &amp; "'!$I$27")</f>
        <v/>
      </c>
      <c r="AL5">
        <f ca="1">INDIRECT("'" &amp; A5 &amp; "'!$F$27")</f>
        <v>0</v>
      </c>
      <c r="AM5" t="str">
        <f ca="1">INDIRECT("'" &amp; A5 &amp; "'!$I$28")</f>
        <v/>
      </c>
      <c r="AN5">
        <f ca="1">INDIRECT("'" &amp; A5 &amp; "'!$F$28")</f>
        <v>0</v>
      </c>
      <c r="AO5" t="str">
        <f ca="1">INDIRECT("'" &amp; A5 &amp; "'!$I$29")</f>
        <v/>
      </c>
      <c r="AP5">
        <f ca="1">INDIRECT("'" &amp; A5 &amp; "'!$F$29")</f>
        <v>0</v>
      </c>
      <c r="AQ5" t="str">
        <f ca="1">INDIRECT("'" &amp; A5 &amp; "'!$I$30")</f>
        <v/>
      </c>
      <c r="AR5">
        <f ca="1">INDIRECT("'" &amp; A5 &amp; "'!$F$30")</f>
        <v>0</v>
      </c>
      <c r="AS5" t="str">
        <f ca="1">INDIRECT("'" &amp; A5 &amp; "'!$I$31")</f>
        <v/>
      </c>
      <c r="AT5">
        <f ca="1">INDIRECT("'" &amp; A5 &amp; "'!$F$31")</f>
        <v>0</v>
      </c>
      <c r="AU5" t="str">
        <f ca="1">INDIRECT("'" &amp; A5 &amp; "'!$I$32")</f>
        <v/>
      </c>
      <c r="AV5">
        <f ca="1">INDIRECT("'" &amp; A5 &amp; "'!$F$32")</f>
        <v>0</v>
      </c>
      <c r="AW5" t="str">
        <f ca="1">INDIRECT("'" &amp; A5 &amp; "'!$I$36")</f>
        <v/>
      </c>
      <c r="AX5">
        <f ca="1">INDIRECT("'" &amp; A5 &amp; "'!$F$36")</f>
        <v>0</v>
      </c>
      <c r="AY5" t="str">
        <f ca="1">INDIRECT("'" &amp; A5 &amp; "'!$I$37")</f>
        <v/>
      </c>
      <c r="AZ5">
        <f ca="1">INDIRECT("'" &amp; A5 &amp; "'!$F$37")</f>
        <v>0</v>
      </c>
      <c r="BA5" t="str">
        <f ca="1">INDIRECT("'" &amp; A5 &amp; "'!$I$38")</f>
        <v/>
      </c>
      <c r="BB5">
        <f ca="1">INDIRECT("'" &amp; A5 &amp; "'!$F$38")</f>
        <v>0</v>
      </c>
      <c r="BC5" t="str">
        <f ca="1">INDIRECT("'" &amp; A5 &amp; "'!$I$39")</f>
        <v/>
      </c>
      <c r="BD5">
        <f ca="1">INDIRECT("'" &amp; A5 &amp; "'!$F$39")</f>
        <v>0</v>
      </c>
      <c r="BE5" t="str">
        <f ca="1">INDIRECT("'" &amp; A5 &amp; "'!$I$40")</f>
        <v/>
      </c>
      <c r="BF5">
        <f ca="1">INDIRECT("'" &amp; A5 &amp; "'!$F$40")</f>
        <v>0</v>
      </c>
      <c r="BG5" t="str">
        <f ca="1">INDIRECT("'" &amp; A5 &amp; "'!$I$41")</f>
        <v/>
      </c>
      <c r="BH5">
        <f ca="1">INDIRECT("'" &amp; A5 &amp; "'!$F$41")</f>
        <v>0</v>
      </c>
      <c r="BI5" t="str">
        <f ca="1">INDIRECT("'" &amp; A5 &amp; "'!$I$42")</f>
        <v/>
      </c>
      <c r="BJ5">
        <f ca="1">INDIRECT("'" &amp; A5 &amp; "'!$F$42")</f>
        <v>0</v>
      </c>
      <c r="BK5" t="str">
        <f ca="1">INDIRECT("'" &amp; A5 &amp; "'!$I$47")</f>
        <v/>
      </c>
      <c r="BL5">
        <f ca="1">INDIRECT("'" &amp; A5 &amp; "'!$F$47")</f>
        <v>0</v>
      </c>
      <c r="BM5" t="str">
        <f ca="1">INDIRECT("'" &amp; A5 &amp; "'!$I$48")</f>
        <v/>
      </c>
      <c r="BN5">
        <f ca="1">INDIRECT("'" &amp; A5 &amp; "'!$F$48")</f>
        <v>0</v>
      </c>
      <c r="BO5" t="str">
        <f ca="1">INDIRECT("'" &amp; A5 &amp; "'!$I$49")</f>
        <v/>
      </c>
      <c r="BP5">
        <f ca="1">INDIRECT("'" &amp; A5 &amp; "'!$F$49")</f>
        <v>0</v>
      </c>
      <c r="BQ5" t="str">
        <f ca="1">INDIRECT("'" &amp; A5 &amp; "'!$I$50")</f>
        <v/>
      </c>
      <c r="BR5">
        <f ca="1">INDIRECT("'" &amp; A5 &amp; "'!$F$50")</f>
        <v>0</v>
      </c>
      <c r="BS5" t="str">
        <f ca="1">INDIRECT("'" &amp; A5 &amp; "'!$I$51")</f>
        <v/>
      </c>
      <c r="BT5">
        <f ca="1">INDIRECT("'" &amp; A5 &amp; "'!$F$51")</f>
        <v>0</v>
      </c>
      <c r="BU5" t="str">
        <f ca="1">INDIRECT("'" &amp; A5 &amp; "'!$I$52")</f>
        <v/>
      </c>
      <c r="BV5">
        <f ca="1">INDIRECT("'" &amp; A5 &amp; "'!$F$52")</f>
        <v>0</v>
      </c>
      <c r="BW5" t="str">
        <f ca="1">INDIRECT("'" &amp; A5 &amp; "'!$I$53")</f>
        <v/>
      </c>
      <c r="BX5">
        <f ca="1">INDIRECT("'" &amp; A5 &amp; "'!$F$53")</f>
        <v>0</v>
      </c>
      <c r="BY5" t="str">
        <f ca="1">INDIRECT("'" &amp; A5 &amp; "'!$I$54")</f>
        <v/>
      </c>
      <c r="BZ5">
        <f ca="1">INDIRECT("'" &amp; A5 &amp; "'!$F$54")</f>
        <v>0</v>
      </c>
      <c r="CA5" t="str">
        <f ca="1">INDIRECT("'" &amp; A5 &amp; "'!$I$55")</f>
        <v/>
      </c>
      <c r="CB5">
        <f ca="1">INDIRECT("'" &amp; A5 &amp; "'!$F$55")</f>
        <v>0</v>
      </c>
      <c r="CC5" t="str">
        <f ca="1">INDIRECT("'" &amp; A5 &amp; "'!$I$56")</f>
        <v/>
      </c>
      <c r="CD5">
        <f ca="1">INDIRECT("'" &amp; A5 &amp; "'!$F$56")</f>
        <v>0</v>
      </c>
      <c r="CE5" t="str">
        <f ca="1">INDIRECT("'" &amp; A5 &amp; "'!$I$76")</f>
        <v/>
      </c>
      <c r="CF5">
        <f ca="1">INDIRECT("'" &amp; A5 &amp; "'!$G$19")</f>
        <v>2600.3428571428572</v>
      </c>
      <c r="CG5">
        <f ca="1">INDIRECT("'" &amp; A5 &amp; "'!$D$19")</f>
        <v>546072</v>
      </c>
      <c r="CH5">
        <f ca="1">INDIRECT("'" &amp; A5 &amp; "'!$M$19")</f>
        <v>0</v>
      </c>
      <c r="CI5">
        <f ca="1">INDIRECT("'" &amp; A5 &amp; "'!$N$19")</f>
        <v>0</v>
      </c>
      <c r="CJ5">
        <f ca="1">INDIRECT("'" &amp; A5 &amp; "'!$M$20")</f>
        <v>0</v>
      </c>
      <c r="CK5">
        <f ca="1">INDIRECT("'" &amp; A5 &amp; "'!$N$20")</f>
        <v>0</v>
      </c>
      <c r="CL5">
        <f ca="1">INDIRECT("'" &amp; A5 &amp; "'!$M$21")</f>
        <v>0</v>
      </c>
      <c r="CM5">
        <f ca="1">INDIRECT("'" &amp; A5 &amp; "'!$N$21")</f>
        <v>0</v>
      </c>
      <c r="CN5">
        <f ca="1">INDIRECT("'" &amp; A5 &amp; "'!$M$22")</f>
        <v>0</v>
      </c>
      <c r="CO5">
        <f ca="1">INDIRECT("'" &amp; A5 &amp; "'!$N$22")</f>
        <v>0</v>
      </c>
      <c r="CP5">
        <f ca="1">INDIRECT("'" &amp; A5 &amp; "'!$M$23")</f>
        <v>0</v>
      </c>
      <c r="CQ5">
        <f ca="1">INDIRECT("'" &amp; A5 &amp; "'!$N$23")</f>
        <v>0</v>
      </c>
      <c r="CR5">
        <f ca="1">INDIRECT("'" &amp; A5 &amp; "'!$M$24")</f>
        <v>0</v>
      </c>
      <c r="CS5">
        <f ca="1">INDIRECT("'" &amp; A5 &amp; "'!$N$24")</f>
        <v>0</v>
      </c>
      <c r="CT5">
        <f ca="1">INDIRECT("'" &amp; A5 &amp; "'!$M$25")</f>
        <v>0</v>
      </c>
      <c r="CU5">
        <f ca="1">INDIRECT("'" &amp; A5 &amp; "'!$N$25")</f>
        <v>0</v>
      </c>
      <c r="CV5">
        <f ca="1">INDIRECT("'" &amp; A5 &amp; "'!$M$26")</f>
        <v>0</v>
      </c>
      <c r="CW5">
        <f ca="1">INDIRECT("'" &amp; A5 &amp; "'!$N$26")</f>
        <v>0</v>
      </c>
      <c r="CX5">
        <f ca="1">INDIRECT("'" &amp; A5 &amp; "'!$M$27")</f>
        <v>0</v>
      </c>
      <c r="CY5">
        <f ca="1">INDIRECT("'" &amp; A5 &amp; "'!$N$27")</f>
        <v>0</v>
      </c>
      <c r="CZ5">
        <f ca="1">INDIRECT("'" &amp; A5 &amp; "'!$M$28")</f>
        <v>0</v>
      </c>
      <c r="DA5">
        <f ca="1">INDIRECT("'" &amp; A5 &amp; "'!$N$28")</f>
        <v>0</v>
      </c>
      <c r="DB5">
        <f ca="1">INDIRECT("'" &amp; A5 &amp; "'!$M$29")</f>
        <v>0</v>
      </c>
      <c r="DC5">
        <f ca="1">INDIRECT("'" &amp; A5 &amp; "'!$N$29")</f>
        <v>0</v>
      </c>
      <c r="DD5">
        <f ca="1">INDIRECT("'" &amp; A5 &amp; "'!$M$30")</f>
        <v>0</v>
      </c>
      <c r="DE5">
        <f ca="1">INDIRECT("'" &amp; A5 &amp; "'!$N$30")</f>
        <v>0</v>
      </c>
      <c r="DF5">
        <f ca="1">INDIRECT("'" &amp; A5 &amp; "'!$M$31")</f>
        <v>0</v>
      </c>
      <c r="DG5">
        <f ca="1">INDIRECT("'" &amp; A5 &amp; "'!$N$31")</f>
        <v>0</v>
      </c>
      <c r="DH5">
        <f ca="1">INDIRECT("'" &amp; A5 &amp; "'!$M$32")</f>
        <v>0</v>
      </c>
      <c r="DI5">
        <f ca="1">INDIRECT("'" &amp; A5 &amp; "'!$N$32")</f>
        <v>0</v>
      </c>
      <c r="DJ5">
        <f ca="1">INDIRECT("'" &amp; A5 &amp; "'!$M$33")</f>
        <v>0</v>
      </c>
      <c r="DK5">
        <f ca="1">INDIRECT("'" &amp; A5 &amp; "'!$N$33")</f>
        <v>0</v>
      </c>
      <c r="DL5" t="e">
        <f ca="1">SUM(CE5/CF5)</f>
        <v>#VALUE!</v>
      </c>
    </row>
    <row r="6" spans="1:116" x14ac:dyDescent="0.25">
      <c r="A6">
        <f>Verzamelblad!A6</f>
        <v>2</v>
      </c>
      <c r="B6" s="18" t="str">
        <f t="shared" ref="B6:B34" ca="1" si="3">INDIRECT("'" &amp; A6 &amp; "'!$B$4")</f>
        <v>MFA Pittelo</v>
      </c>
      <c r="C6" s="228" t="str">
        <f t="shared" ref="C6:C34" ca="1" si="4">IF(INDIRECT("'" &amp; A6 &amp; "'!$I$78")=0,"",INDIRECT("'" &amp; A6 &amp; "'!$I$78"))</f>
        <v/>
      </c>
      <c r="D6" s="228" t="str">
        <f t="shared" ref="D6:D34" ca="1" si="5">IF(INDIRECT("'" &amp; A6 &amp; "'!$F$11")=0,"",INDIRECT("'" &amp; A6 &amp; "'!$F$11"))</f>
        <v/>
      </c>
      <c r="E6" s="228" t="str">
        <f t="shared" ref="E6:E34" ca="1" si="6">IF(INDIRECT("'" &amp; A6 &amp; "'!$I$11")=0,"",INDIRECT("'" &amp; A6 &amp; "'!$I$11"))</f>
        <v/>
      </c>
      <c r="F6" s="228" t="str">
        <f t="shared" ref="F6:F34" ca="1" si="7">IF(INDIRECT("'" &amp; A6 &amp; "'!$F$12")=0,"",INDIRECT("'" &amp; A6 &amp; "'!$F$12"))</f>
        <v/>
      </c>
      <c r="G6" s="228" t="str">
        <f t="shared" ref="G6:G34" ca="1" si="8">IF(INDIRECT("'" &amp; A6 &amp; "'!$I$12")=0,"",INDIRECT("'" &amp; A6 &amp; "'!$I$12"))</f>
        <v/>
      </c>
      <c r="H6" s="228" t="str">
        <f t="shared" ref="H6:H34" ca="1" si="9">IF(INDIRECT("'" &amp; A6 &amp; "'!$F$13")=0,"",INDIRECT("'" &amp; A6 &amp; "'!$F$13"))</f>
        <v/>
      </c>
      <c r="I6" s="228" t="str">
        <f t="shared" ref="I6:I34" ca="1" si="10">IF(INDIRECT("'" &amp; A6 &amp; "'!$I$33")=0,"",INDIRECT("'" &amp; A6 &amp; "'!$I$33"))</f>
        <v/>
      </c>
      <c r="J6" s="228" t="str">
        <f t="shared" ref="J6:J34" ca="1" si="11">IF(INDIRECT("'" &amp; A6 &amp; "'!$I$44")=0,"",INDIRECT("'" &amp; A6 &amp; "'!$I$44"))</f>
        <v/>
      </c>
      <c r="K6" s="228" t="str">
        <f t="shared" ref="K6:K34" ca="1" si="12">IF(INDIRECT("'" &amp; A6 &amp; "'!$I$57")=0,"",INDIRECT("'" &amp; A6 &amp; "'!$I$57"))</f>
        <v/>
      </c>
      <c r="L6" s="228" t="str">
        <f t="shared" ref="L6:L34" ca="1" si="13">IF(INDIRECT("'" &amp; A6 &amp; "'!$I$66")=0,"",INDIRECT("'" &amp; A6 &amp; "'!$I$66"))</f>
        <v/>
      </c>
      <c r="M6" s="34" t="str">
        <f t="shared" ref="M6:M34" ca="1" si="14">IFERROR(INDIRECT("'" &amp; A6 &amp; "'!$J$11"),"")</f>
        <v/>
      </c>
      <c r="N6" s="34" t="str">
        <f t="shared" ref="N6:N34" ca="1" si="15">IFERROR(INDIRECT("'" &amp; A6 &amp; "'!$J$12"),"")</f>
        <v/>
      </c>
      <c r="O6" s="34" t="str">
        <f t="shared" ref="O6:O34" ca="1" si="16">IFERROR(INDIRECT("'" &amp; A6 &amp; "'!$J$13"),"")</f>
        <v/>
      </c>
      <c r="P6" s="34" t="str">
        <f t="shared" ref="P6:P34" ca="1" si="17">IFERROR(INDIRECT("'" &amp; A6 &amp; "'!$F$16"),"")</f>
        <v/>
      </c>
      <c r="Q6" s="228" t="str">
        <f t="shared" ref="Q6:Q34" ca="1" si="18">IF(INDIRECT("'" &amp; A6 &amp; "'!$I$76")=0,"",INDIRECT("'" &amp; A6 &amp; "'!$I$76"))</f>
        <v/>
      </c>
      <c r="R6" s="159"/>
      <c r="T6" s="181" t="str">
        <f t="shared" ref="T6:T34" ca="1" si="19">M6</f>
        <v/>
      </c>
      <c r="U6" s="181" t="str">
        <f t="shared" ref="U6:U34" ca="1" si="20">N6</f>
        <v/>
      </c>
      <c r="V6" t="str">
        <f t="shared" si="0"/>
        <v/>
      </c>
      <c r="W6" t="str">
        <f t="shared" si="1"/>
        <v/>
      </c>
      <c r="X6" t="str">
        <f t="shared" si="2"/>
        <v/>
      </c>
      <c r="Y6" t="str">
        <f t="shared" ref="Y6:Y34" ca="1" si="21">INDIRECT("'" &amp; A6 &amp; "'!$I$14")</f>
        <v/>
      </c>
      <c r="Z6" t="str">
        <f ca="1">INDIRECT("'" &amp; A6 &amp; "'!$I$19")</f>
        <v/>
      </c>
      <c r="AA6" t="str">
        <f t="shared" ref="AA6:AA34" ca="1" si="22">INDIRECT("'" &amp; A6 &amp; "'!$I$22")</f>
        <v/>
      </c>
      <c r="AB6">
        <f t="shared" ref="AB6:AB34" ca="1" si="23">INDIRECT("'" &amp; A6 &amp; "'!$F$22")</f>
        <v>0</v>
      </c>
      <c r="AC6" t="str">
        <f t="shared" ref="AC6:AC34" ca="1" si="24">INDIRECT("'" &amp; A6 &amp; "'!$I$23")</f>
        <v/>
      </c>
      <c r="AD6">
        <f t="shared" ref="AD6:AD34" ca="1" si="25">INDIRECT("'" &amp; A6 &amp; "'!$F$23")</f>
        <v>0</v>
      </c>
      <c r="AE6" t="str">
        <f t="shared" ref="AE6:AE34" ca="1" si="26">INDIRECT("'" &amp; A6 &amp; "'!$I$24")</f>
        <v/>
      </c>
      <c r="AF6">
        <f t="shared" ref="AF6:AF34" ca="1" si="27">INDIRECT("'" &amp; A6 &amp; "'!$F$24")</f>
        <v>0</v>
      </c>
      <c r="AG6" t="str">
        <f t="shared" ref="AG6:AG34" ca="1" si="28">INDIRECT("'" &amp; A6 &amp; "'!$I$25")</f>
        <v/>
      </c>
      <c r="AH6">
        <f t="shared" ref="AH6:AH34" ca="1" si="29">INDIRECT("'" &amp; A6 &amp; "'!$F$25")</f>
        <v>0</v>
      </c>
      <c r="AI6" t="str">
        <f t="shared" ref="AI6:AI34" ca="1" si="30">INDIRECT("'" &amp; A6 &amp; "'!$I$26")</f>
        <v/>
      </c>
      <c r="AJ6">
        <f t="shared" ref="AJ6:AJ34" ca="1" si="31">INDIRECT("'" &amp; A6 &amp; "'!$F$26")</f>
        <v>0</v>
      </c>
      <c r="AK6" t="str">
        <f t="shared" ref="AK6:AK34" ca="1" si="32">INDIRECT("'" &amp; A6 &amp; "'!$I$27")</f>
        <v/>
      </c>
      <c r="AL6">
        <f t="shared" ref="AL6:AL34" ca="1" si="33">INDIRECT("'" &amp; A6 &amp; "'!$F$27")</f>
        <v>0</v>
      </c>
      <c r="AM6" t="str">
        <f t="shared" ref="AM6:AM34" ca="1" si="34">INDIRECT("'" &amp; A6 &amp; "'!$I$28")</f>
        <v/>
      </c>
      <c r="AN6">
        <f t="shared" ref="AN6:AN34" ca="1" si="35">INDIRECT("'" &amp; A6 &amp; "'!$F$28")</f>
        <v>0</v>
      </c>
      <c r="AO6" t="str">
        <f t="shared" ref="AO6:AO34" ca="1" si="36">INDIRECT("'" &amp; A6 &amp; "'!$I$29")</f>
        <v/>
      </c>
      <c r="AP6">
        <f t="shared" ref="AP6:AP34" ca="1" si="37">INDIRECT("'" &amp; A6 &amp; "'!$F$29")</f>
        <v>0</v>
      </c>
      <c r="AQ6" t="str">
        <f t="shared" ref="AQ6:AQ34" ca="1" si="38">INDIRECT("'" &amp; A6 &amp; "'!$I$30")</f>
        <v/>
      </c>
      <c r="AR6">
        <f t="shared" ref="AR6:AR34" ca="1" si="39">INDIRECT("'" &amp; A6 &amp; "'!$F$30")</f>
        <v>0</v>
      </c>
      <c r="AS6" t="str">
        <f t="shared" ref="AS6:AS34" ca="1" si="40">INDIRECT("'" &amp; A6 &amp; "'!$I$31")</f>
        <v/>
      </c>
      <c r="AT6">
        <f t="shared" ref="AT6:AT34" ca="1" si="41">INDIRECT("'" &amp; A6 &amp; "'!$F$31")</f>
        <v>0</v>
      </c>
      <c r="AU6" t="str">
        <f t="shared" ref="AU6:AU34" ca="1" si="42">INDIRECT("'" &amp; A6 &amp; "'!$I$32")</f>
        <v/>
      </c>
      <c r="AV6">
        <f t="shared" ref="AV6:AV34" ca="1" si="43">INDIRECT("'" &amp; A6 &amp; "'!$F$32")</f>
        <v>0</v>
      </c>
      <c r="AW6" t="str">
        <f t="shared" ref="AW6:AW34" ca="1" si="44">INDIRECT("'" &amp; A6 &amp; "'!$I$36")</f>
        <v/>
      </c>
      <c r="AX6">
        <f t="shared" ref="AX6:AX34" ca="1" si="45">INDIRECT("'" &amp; A6 &amp; "'!$F$36")</f>
        <v>0</v>
      </c>
      <c r="AY6" t="str">
        <f t="shared" ref="AY6:AY34" ca="1" si="46">INDIRECT("'" &amp; A6 &amp; "'!$I$37")</f>
        <v/>
      </c>
      <c r="AZ6">
        <f t="shared" ref="AZ6:AZ34" ca="1" si="47">INDIRECT("'" &amp; A6 &amp; "'!$F$37")</f>
        <v>0</v>
      </c>
      <c r="BA6" t="str">
        <f t="shared" ref="BA6:BA34" ca="1" si="48">INDIRECT("'" &amp; A6 &amp; "'!$I$38")</f>
        <v/>
      </c>
      <c r="BB6">
        <f t="shared" ref="BB6:BB34" ca="1" si="49">INDIRECT("'" &amp; A6 &amp; "'!$F$38")</f>
        <v>0</v>
      </c>
      <c r="BC6" t="str">
        <f t="shared" ref="BC6:BC34" ca="1" si="50">INDIRECT("'" &amp; A6 &amp; "'!$I$39")</f>
        <v/>
      </c>
      <c r="BD6">
        <f t="shared" ref="BD6:BD34" ca="1" si="51">INDIRECT("'" &amp; A6 &amp; "'!$F$39")</f>
        <v>0</v>
      </c>
      <c r="BE6" t="str">
        <f t="shared" ref="BE6:BE34" ca="1" si="52">INDIRECT("'" &amp; A6 &amp; "'!$I$40")</f>
        <v/>
      </c>
      <c r="BF6">
        <f t="shared" ref="BF6:BF34" ca="1" si="53">INDIRECT("'" &amp; A6 &amp; "'!$F$40")</f>
        <v>0</v>
      </c>
      <c r="BG6" t="str">
        <f t="shared" ref="BG6:BG34" ca="1" si="54">INDIRECT("'" &amp; A6 &amp; "'!$I$41")</f>
        <v/>
      </c>
      <c r="BH6">
        <f t="shared" ref="BH6:BH34" ca="1" si="55">INDIRECT("'" &amp; A6 &amp; "'!$F$41")</f>
        <v>0</v>
      </c>
      <c r="BI6" t="str">
        <f t="shared" ref="BI6:BI34" ca="1" si="56">INDIRECT("'" &amp; A6 &amp; "'!$I$42")</f>
        <v/>
      </c>
      <c r="BJ6">
        <f t="shared" ref="BJ6:BJ34" ca="1" si="57">INDIRECT("'" &amp; A6 &amp; "'!$F$42")</f>
        <v>0</v>
      </c>
      <c r="BK6" t="str">
        <f t="shared" ref="BK6:BK34" ca="1" si="58">INDIRECT("'" &amp; A6 &amp; "'!$I$47")</f>
        <v/>
      </c>
      <c r="BL6">
        <f t="shared" ref="BL6:BL34" ca="1" si="59">INDIRECT("'" &amp; A6 &amp; "'!$F$47")</f>
        <v>0</v>
      </c>
      <c r="BM6" t="str">
        <f t="shared" ref="BM6:BM34" ca="1" si="60">INDIRECT("'" &amp; A6 &amp; "'!$I$48")</f>
        <v/>
      </c>
      <c r="BN6">
        <f t="shared" ref="BN6:BN34" ca="1" si="61">INDIRECT("'" &amp; A6 &amp; "'!$F$48")</f>
        <v>0</v>
      </c>
      <c r="BO6" t="str">
        <f t="shared" ref="BO6:BO34" ca="1" si="62">INDIRECT("'" &amp; A6 &amp; "'!$I$49")</f>
        <v/>
      </c>
      <c r="BP6">
        <f t="shared" ref="BP6:BP34" ca="1" si="63">INDIRECT("'" &amp; A6 &amp; "'!$F$49")</f>
        <v>0</v>
      </c>
      <c r="BQ6" t="str">
        <f t="shared" ref="BQ6:BQ34" ca="1" si="64">INDIRECT("'" &amp; A6 &amp; "'!$I$50")</f>
        <v/>
      </c>
      <c r="BR6">
        <f t="shared" ref="BR6:BR34" ca="1" si="65">INDIRECT("'" &amp; A6 &amp; "'!$F$50")</f>
        <v>0</v>
      </c>
      <c r="BS6" t="str">
        <f t="shared" ref="BS6:BS34" ca="1" si="66">INDIRECT("'" &amp; A6 &amp; "'!$I$51")</f>
        <v/>
      </c>
      <c r="BT6">
        <f t="shared" ref="BT6:BT34" ca="1" si="67">INDIRECT("'" &amp; A6 &amp; "'!$F$51")</f>
        <v>0</v>
      </c>
      <c r="BU6" t="str">
        <f t="shared" ref="BU6:BU34" ca="1" si="68">INDIRECT("'" &amp; A6 &amp; "'!$I$52")</f>
        <v/>
      </c>
      <c r="BV6">
        <f t="shared" ref="BV6:BV34" ca="1" si="69">INDIRECT("'" &amp; A6 &amp; "'!$F$52")</f>
        <v>0</v>
      </c>
      <c r="BW6" t="str">
        <f t="shared" ref="BW6:BW34" ca="1" si="70">INDIRECT("'" &amp; A6 &amp; "'!$I$53")</f>
        <v/>
      </c>
      <c r="BX6">
        <f t="shared" ref="BX6:BX34" ca="1" si="71">INDIRECT("'" &amp; A6 &amp; "'!$F$53")</f>
        <v>0</v>
      </c>
      <c r="BY6" t="str">
        <f t="shared" ref="BY6:BY34" ca="1" si="72">INDIRECT("'" &amp; A6 &amp; "'!$I$54")</f>
        <v/>
      </c>
      <c r="BZ6">
        <f t="shared" ref="BZ6:BZ34" ca="1" si="73">INDIRECT("'" &amp; A6 &amp; "'!$F$54")</f>
        <v>0</v>
      </c>
      <c r="CA6" t="str">
        <f t="shared" ref="CA6:CA34" ca="1" si="74">INDIRECT("'" &amp; A6 &amp; "'!$I$55")</f>
        <v/>
      </c>
      <c r="CB6">
        <f t="shared" ref="CB6:CB34" ca="1" si="75">INDIRECT("'" &amp; A6 &amp; "'!$F$55")</f>
        <v>0</v>
      </c>
      <c r="CC6" t="str">
        <f t="shared" ref="CC6:CC34" ca="1" si="76">INDIRECT("'" &amp; A6 &amp; "'!$I$56")</f>
        <v/>
      </c>
      <c r="CD6">
        <f t="shared" ref="CD6:CD34" ca="1" si="77">INDIRECT("'" &amp; A6 &amp; "'!$F$56")</f>
        <v>0</v>
      </c>
      <c r="CE6" t="str">
        <f t="shared" ref="CE6:CE34" ca="1" si="78">INDIRECT("'" &amp; A6 &amp; "'!$I$76")</f>
        <v/>
      </c>
      <c r="CF6">
        <f t="shared" ref="CF6:CF34" ca="1" si="79">INDIRECT("'" &amp; A6 &amp; "'!$G$19")</f>
        <v>3751.542857142857</v>
      </c>
      <c r="CG6">
        <f t="shared" ref="CG6:CG34" ca="1" si="80">INDIRECT("'" &amp; A6 &amp; "'!$D$19")</f>
        <v>787824</v>
      </c>
      <c r="CH6">
        <f t="shared" ref="CH6:CH34" ca="1" si="81">INDIRECT("'" &amp; A6 &amp; "'!$M$19")</f>
        <v>0</v>
      </c>
      <c r="CI6">
        <f t="shared" ref="CI6:CI34" ca="1" si="82">INDIRECT("'" &amp; A6 &amp; "'!$N$19")</f>
        <v>0</v>
      </c>
      <c r="CJ6">
        <f t="shared" ref="CJ6:CJ34" ca="1" si="83">INDIRECT("'" &amp; A6 &amp; "'!$M$20")</f>
        <v>0</v>
      </c>
      <c r="CK6">
        <f t="shared" ref="CK6:CK34" ca="1" si="84">INDIRECT("'" &amp; A6 &amp; "'!$N$20")</f>
        <v>0</v>
      </c>
      <c r="CL6">
        <f t="shared" ref="CL6:CL34" ca="1" si="85">INDIRECT("'" &amp; A6 &amp; "'!$M$21")</f>
        <v>0</v>
      </c>
      <c r="CM6">
        <f t="shared" ref="CM6:CM34" ca="1" si="86">INDIRECT("'" &amp; A6 &amp; "'!$N$21")</f>
        <v>0</v>
      </c>
      <c r="CN6">
        <f t="shared" ref="CN6:CN34" ca="1" si="87">INDIRECT("'" &amp; A6 &amp; "'!$M$22")</f>
        <v>0</v>
      </c>
      <c r="CO6">
        <f t="shared" ref="CO6:CO34" ca="1" si="88">INDIRECT("'" &amp; A6 &amp; "'!$N$22")</f>
        <v>0</v>
      </c>
      <c r="CP6">
        <f t="shared" ref="CP6:CP34" ca="1" si="89">INDIRECT("'" &amp; A6 &amp; "'!$M$23")</f>
        <v>0</v>
      </c>
      <c r="CQ6">
        <f t="shared" ref="CQ6:CQ34" ca="1" si="90">INDIRECT("'" &amp; A6 &amp; "'!$N$23")</f>
        <v>0</v>
      </c>
      <c r="CR6">
        <f t="shared" ref="CR6:CR34" ca="1" si="91">INDIRECT("'" &amp; A6 &amp; "'!$M$24")</f>
        <v>0</v>
      </c>
      <c r="CS6">
        <f t="shared" ref="CS6:CS34" ca="1" si="92">INDIRECT("'" &amp; A6 &amp; "'!$N$24")</f>
        <v>0</v>
      </c>
      <c r="CT6">
        <f t="shared" ref="CT6:CT34" ca="1" si="93">INDIRECT("'" &amp; A6 &amp; "'!$M$25")</f>
        <v>0</v>
      </c>
      <c r="CU6">
        <f t="shared" ref="CU6:CU34" ca="1" si="94">INDIRECT("'" &amp; A6 &amp; "'!$N$25")</f>
        <v>0</v>
      </c>
      <c r="CV6">
        <f t="shared" ref="CV6:CV34" ca="1" si="95">INDIRECT("'" &amp; A6 &amp; "'!$M$26")</f>
        <v>0</v>
      </c>
      <c r="CW6">
        <f t="shared" ref="CW6:CW34" ca="1" si="96">INDIRECT("'" &amp; A6 &amp; "'!$N$26")</f>
        <v>0</v>
      </c>
      <c r="CX6">
        <f t="shared" ref="CX6:CX34" ca="1" si="97">INDIRECT("'" &amp; A6 &amp; "'!$M$27")</f>
        <v>0</v>
      </c>
      <c r="CY6">
        <f t="shared" ref="CY6:CY34" ca="1" si="98">INDIRECT("'" &amp; A6 &amp; "'!$N$27")</f>
        <v>0</v>
      </c>
      <c r="CZ6">
        <f t="shared" ref="CZ6:CZ34" ca="1" si="99">INDIRECT("'" &amp; A6 &amp; "'!$M$28")</f>
        <v>0</v>
      </c>
      <c r="DA6">
        <f t="shared" ref="DA6:DA34" ca="1" si="100">INDIRECT("'" &amp; A6 &amp; "'!$N$28")</f>
        <v>0</v>
      </c>
      <c r="DB6">
        <f t="shared" ref="DB6:DB34" ca="1" si="101">INDIRECT("'" &amp; A6 &amp; "'!$M$29")</f>
        <v>0</v>
      </c>
      <c r="DC6">
        <f t="shared" ref="DC6:DC34" ca="1" si="102">INDIRECT("'" &amp; A6 &amp; "'!$N$29")</f>
        <v>0</v>
      </c>
      <c r="DD6">
        <f t="shared" ref="DD6:DD34" ca="1" si="103">INDIRECT("'" &amp; A6 &amp; "'!$M$30")</f>
        <v>0</v>
      </c>
      <c r="DE6">
        <f t="shared" ref="DE6:DE34" ca="1" si="104">INDIRECT("'" &amp; A6 &amp; "'!$N$30")</f>
        <v>0</v>
      </c>
      <c r="DF6">
        <f t="shared" ref="DF6:DF34" ca="1" si="105">INDIRECT("'" &amp; A6 &amp; "'!$M$31")</f>
        <v>0</v>
      </c>
      <c r="DG6">
        <f t="shared" ref="DG6:DG34" ca="1" si="106">INDIRECT("'" &amp; A6 &amp; "'!$N$31")</f>
        <v>0</v>
      </c>
      <c r="DH6">
        <f t="shared" ref="DH6:DH34" ca="1" si="107">INDIRECT("'" &amp; A6 &amp; "'!$M$32")</f>
        <v>0</v>
      </c>
      <c r="DI6">
        <f t="shared" ref="DI6:DI34" ca="1" si="108">INDIRECT("'" &amp; A6 &amp; "'!$N$32")</f>
        <v>0</v>
      </c>
      <c r="DJ6">
        <f t="shared" ref="DJ6:DJ34" ca="1" si="109">INDIRECT("'" &amp; A6 &amp; "'!$M$33")</f>
        <v>0</v>
      </c>
      <c r="DK6">
        <f t="shared" ref="DK6:DK34" ca="1" si="110">INDIRECT("'" &amp; A6 &amp; "'!$N$33")</f>
        <v>0</v>
      </c>
      <c r="DL6" t="e">
        <f t="shared" ref="DL6:DL34" ca="1" si="111">SUM(CE6/CF6)</f>
        <v>#VALUE!</v>
      </c>
    </row>
    <row r="7" spans="1:116" x14ac:dyDescent="0.25">
      <c r="A7">
        <f>Verzamelblad!A7</f>
        <v>3</v>
      </c>
      <c r="B7" s="18" t="str">
        <f t="shared" ca="1" si="3"/>
        <v>OBS Het Sterrenschip</v>
      </c>
      <c r="C7" s="228" t="str">
        <f t="shared" ca="1" si="4"/>
        <v/>
      </c>
      <c r="D7" s="228" t="str">
        <f t="shared" ca="1" si="5"/>
        <v/>
      </c>
      <c r="E7" s="228" t="str">
        <f t="shared" ca="1" si="6"/>
        <v/>
      </c>
      <c r="F7" s="228" t="str">
        <f t="shared" ca="1" si="7"/>
        <v/>
      </c>
      <c r="G7" s="228" t="str">
        <f t="shared" ca="1" si="8"/>
        <v/>
      </c>
      <c r="H7" s="228" t="str">
        <f t="shared" ca="1" si="9"/>
        <v/>
      </c>
      <c r="I7" s="228" t="str">
        <f t="shared" ca="1" si="10"/>
        <v/>
      </c>
      <c r="J7" s="228" t="str">
        <f t="shared" ca="1" si="11"/>
        <v/>
      </c>
      <c r="K7" s="228" t="str">
        <f t="shared" ca="1" si="12"/>
        <v/>
      </c>
      <c r="L7" s="228" t="str">
        <f t="shared" ca="1" si="13"/>
        <v/>
      </c>
      <c r="M7" s="34" t="str">
        <f t="shared" ca="1" si="14"/>
        <v/>
      </c>
      <c r="N7" s="34" t="str">
        <f t="shared" ca="1" si="15"/>
        <v/>
      </c>
      <c r="O7" s="34" t="str">
        <f t="shared" ca="1" si="16"/>
        <v/>
      </c>
      <c r="P7" s="34" t="str">
        <f t="shared" ca="1" si="17"/>
        <v/>
      </c>
      <c r="Q7" s="228" t="str">
        <f t="shared" ca="1" si="18"/>
        <v/>
      </c>
      <c r="R7" s="159"/>
      <c r="T7" s="181" t="str">
        <f t="shared" ca="1" si="19"/>
        <v/>
      </c>
      <c r="U7" s="181" t="str">
        <f t="shared" ca="1" si="20"/>
        <v/>
      </c>
      <c r="V7" t="str">
        <f t="shared" si="0"/>
        <v/>
      </c>
      <c r="W7" t="str">
        <f t="shared" si="1"/>
        <v/>
      </c>
      <c r="X7" t="str">
        <f t="shared" si="2"/>
        <v/>
      </c>
      <c r="Y7" t="str">
        <f t="shared" ca="1" si="21"/>
        <v/>
      </c>
      <c r="Z7" t="str">
        <f t="shared" ref="Z7:Z34" ca="1" si="112">INDIRECT("'" &amp; A7 &amp; "'!$I$19")</f>
        <v/>
      </c>
      <c r="AA7" t="str">
        <f t="shared" ca="1" si="22"/>
        <v/>
      </c>
      <c r="AB7">
        <f t="shared" ca="1" si="23"/>
        <v>0</v>
      </c>
      <c r="AC7" t="str">
        <f t="shared" ca="1" si="24"/>
        <v/>
      </c>
      <c r="AD7">
        <f t="shared" ca="1" si="25"/>
        <v>0</v>
      </c>
      <c r="AE7" t="str">
        <f t="shared" ca="1" si="26"/>
        <v/>
      </c>
      <c r="AF7">
        <f t="shared" ca="1" si="27"/>
        <v>0</v>
      </c>
      <c r="AG7" t="str">
        <f t="shared" ca="1" si="28"/>
        <v/>
      </c>
      <c r="AH7">
        <f t="shared" ca="1" si="29"/>
        <v>0</v>
      </c>
      <c r="AI7" t="str">
        <f t="shared" ca="1" si="30"/>
        <v/>
      </c>
      <c r="AJ7">
        <f t="shared" ca="1" si="31"/>
        <v>0</v>
      </c>
      <c r="AK7" t="str">
        <f t="shared" ca="1" si="32"/>
        <v/>
      </c>
      <c r="AL7">
        <f t="shared" ca="1" si="33"/>
        <v>0</v>
      </c>
      <c r="AM7" t="str">
        <f t="shared" ca="1" si="34"/>
        <v/>
      </c>
      <c r="AN7">
        <f t="shared" ca="1" si="35"/>
        <v>0</v>
      </c>
      <c r="AO7" t="str">
        <f t="shared" ca="1" si="36"/>
        <v/>
      </c>
      <c r="AP7">
        <f t="shared" ca="1" si="37"/>
        <v>0</v>
      </c>
      <c r="AQ7" t="str">
        <f t="shared" ca="1" si="38"/>
        <v/>
      </c>
      <c r="AR7">
        <f t="shared" ca="1" si="39"/>
        <v>0</v>
      </c>
      <c r="AS7" t="str">
        <f t="shared" ca="1" si="40"/>
        <v/>
      </c>
      <c r="AT7">
        <f t="shared" ca="1" si="41"/>
        <v>0</v>
      </c>
      <c r="AU7" t="str">
        <f t="shared" ca="1" si="42"/>
        <v/>
      </c>
      <c r="AV7">
        <f t="shared" ca="1" si="43"/>
        <v>0</v>
      </c>
      <c r="AW7" t="str">
        <f t="shared" ca="1" si="44"/>
        <v/>
      </c>
      <c r="AX7">
        <f t="shared" ca="1" si="45"/>
        <v>0</v>
      </c>
      <c r="AY7" t="str">
        <f t="shared" ca="1" si="46"/>
        <v/>
      </c>
      <c r="AZ7">
        <f t="shared" ca="1" si="47"/>
        <v>0</v>
      </c>
      <c r="BA7" t="str">
        <f t="shared" ca="1" si="48"/>
        <v/>
      </c>
      <c r="BB7">
        <f t="shared" ca="1" si="49"/>
        <v>0</v>
      </c>
      <c r="BC7" t="str">
        <f t="shared" ca="1" si="50"/>
        <v/>
      </c>
      <c r="BD7">
        <f t="shared" ca="1" si="51"/>
        <v>0</v>
      </c>
      <c r="BE7" t="str">
        <f t="shared" ca="1" si="52"/>
        <v/>
      </c>
      <c r="BF7">
        <f t="shared" ca="1" si="53"/>
        <v>0</v>
      </c>
      <c r="BG7" t="str">
        <f t="shared" ca="1" si="54"/>
        <v/>
      </c>
      <c r="BH7">
        <f t="shared" ca="1" si="55"/>
        <v>0</v>
      </c>
      <c r="BI7" t="str">
        <f t="shared" ca="1" si="56"/>
        <v/>
      </c>
      <c r="BJ7">
        <f t="shared" ca="1" si="57"/>
        <v>0</v>
      </c>
      <c r="BK7" t="str">
        <f t="shared" ca="1" si="58"/>
        <v/>
      </c>
      <c r="BL7">
        <f t="shared" ca="1" si="59"/>
        <v>0</v>
      </c>
      <c r="BM7" t="str">
        <f t="shared" ca="1" si="60"/>
        <v/>
      </c>
      <c r="BN7">
        <f t="shared" ca="1" si="61"/>
        <v>0</v>
      </c>
      <c r="BO7" t="str">
        <f t="shared" ca="1" si="62"/>
        <v/>
      </c>
      <c r="BP7">
        <f t="shared" ca="1" si="63"/>
        <v>0</v>
      </c>
      <c r="BQ7" t="str">
        <f t="shared" ca="1" si="64"/>
        <v/>
      </c>
      <c r="BR7">
        <f t="shared" ca="1" si="65"/>
        <v>0</v>
      </c>
      <c r="BS7" t="str">
        <f t="shared" ca="1" si="66"/>
        <v/>
      </c>
      <c r="BT7">
        <f t="shared" ca="1" si="67"/>
        <v>0</v>
      </c>
      <c r="BU7" t="str">
        <f t="shared" ca="1" si="68"/>
        <v/>
      </c>
      <c r="BV7">
        <f t="shared" ca="1" si="69"/>
        <v>0</v>
      </c>
      <c r="BW7" t="str">
        <f t="shared" ca="1" si="70"/>
        <v/>
      </c>
      <c r="BX7">
        <f t="shared" ca="1" si="71"/>
        <v>0</v>
      </c>
      <c r="BY7" t="str">
        <f t="shared" ca="1" si="72"/>
        <v/>
      </c>
      <c r="BZ7">
        <f t="shared" ca="1" si="73"/>
        <v>0</v>
      </c>
      <c r="CA7" t="str">
        <f t="shared" ca="1" si="74"/>
        <v/>
      </c>
      <c r="CB7">
        <f t="shared" ca="1" si="75"/>
        <v>0</v>
      </c>
      <c r="CC7" t="str">
        <f t="shared" ca="1" si="76"/>
        <v/>
      </c>
      <c r="CD7">
        <f t="shared" ca="1" si="77"/>
        <v>0</v>
      </c>
      <c r="CE7" t="str">
        <f t="shared" ca="1" si="78"/>
        <v/>
      </c>
      <c r="CF7">
        <f t="shared" ca="1" si="79"/>
        <v>2212.1999999999998</v>
      </c>
      <c r="CG7">
        <f t="shared" ca="1" si="80"/>
        <v>464562</v>
      </c>
      <c r="CH7">
        <f t="shared" ca="1" si="81"/>
        <v>0</v>
      </c>
      <c r="CI7">
        <f t="shared" ca="1" si="82"/>
        <v>0</v>
      </c>
      <c r="CJ7">
        <f t="shared" ca="1" si="83"/>
        <v>0</v>
      </c>
      <c r="CK7">
        <f t="shared" ca="1" si="84"/>
        <v>0</v>
      </c>
      <c r="CL7">
        <f t="shared" ca="1" si="85"/>
        <v>0</v>
      </c>
      <c r="CM7">
        <f t="shared" ca="1" si="86"/>
        <v>0</v>
      </c>
      <c r="CN7">
        <f t="shared" ca="1" si="87"/>
        <v>0</v>
      </c>
      <c r="CO7">
        <f t="shared" ca="1" si="88"/>
        <v>0</v>
      </c>
      <c r="CP7">
        <f t="shared" ca="1" si="89"/>
        <v>0</v>
      </c>
      <c r="CQ7">
        <f t="shared" ca="1" si="90"/>
        <v>0</v>
      </c>
      <c r="CR7">
        <f t="shared" ca="1" si="91"/>
        <v>0</v>
      </c>
      <c r="CS7">
        <f t="shared" ca="1" si="92"/>
        <v>0</v>
      </c>
      <c r="CT7">
        <f t="shared" ca="1" si="93"/>
        <v>0</v>
      </c>
      <c r="CU7">
        <f t="shared" ca="1" si="94"/>
        <v>0</v>
      </c>
      <c r="CV7">
        <f t="shared" ca="1" si="95"/>
        <v>0</v>
      </c>
      <c r="CW7">
        <f t="shared" ca="1" si="96"/>
        <v>0</v>
      </c>
      <c r="CX7">
        <f t="shared" ca="1" si="97"/>
        <v>0</v>
      </c>
      <c r="CY7">
        <f t="shared" ca="1" si="98"/>
        <v>0</v>
      </c>
      <c r="CZ7">
        <f t="shared" ca="1" si="99"/>
        <v>0</v>
      </c>
      <c r="DA7">
        <f t="shared" ca="1" si="100"/>
        <v>0</v>
      </c>
      <c r="DB7">
        <f t="shared" ca="1" si="101"/>
        <v>0</v>
      </c>
      <c r="DC7">
        <f t="shared" ca="1" si="102"/>
        <v>0</v>
      </c>
      <c r="DD7">
        <f t="shared" ca="1" si="103"/>
        <v>0</v>
      </c>
      <c r="DE7">
        <f t="shared" ca="1" si="104"/>
        <v>0</v>
      </c>
      <c r="DF7">
        <f t="shared" ca="1" si="105"/>
        <v>0</v>
      </c>
      <c r="DG7">
        <f t="shared" ca="1" si="106"/>
        <v>0</v>
      </c>
      <c r="DH7">
        <f t="shared" ca="1" si="107"/>
        <v>0</v>
      </c>
      <c r="DI7">
        <f t="shared" ca="1" si="108"/>
        <v>0</v>
      </c>
      <c r="DJ7">
        <f t="shared" ca="1" si="109"/>
        <v>0</v>
      </c>
      <c r="DK7">
        <f t="shared" ca="1" si="110"/>
        <v>0</v>
      </c>
      <c r="DL7" t="e">
        <f t="shared" ca="1" si="111"/>
        <v>#VALUE!</v>
      </c>
    </row>
    <row r="8" spans="1:116" x14ac:dyDescent="0.25">
      <c r="A8">
        <f>Verzamelblad!A8</f>
        <v>4</v>
      </c>
      <c r="B8" s="18" t="str">
        <f t="shared" ca="1" si="3"/>
        <v>Gymzaal de Boomgaard</v>
      </c>
      <c r="C8" s="228" t="str">
        <f t="shared" ca="1" si="4"/>
        <v/>
      </c>
      <c r="D8" s="228" t="str">
        <f t="shared" ca="1" si="5"/>
        <v/>
      </c>
      <c r="E8" s="228" t="str">
        <f t="shared" ca="1" si="6"/>
        <v/>
      </c>
      <c r="F8" s="228" t="str">
        <f t="shared" ca="1" si="7"/>
        <v/>
      </c>
      <c r="G8" s="228" t="str">
        <f t="shared" ca="1" si="8"/>
        <v/>
      </c>
      <c r="H8" s="228" t="str">
        <f t="shared" ca="1" si="9"/>
        <v/>
      </c>
      <c r="I8" s="228" t="str">
        <f t="shared" ca="1" si="10"/>
        <v/>
      </c>
      <c r="J8" s="228" t="str">
        <f t="shared" ca="1" si="11"/>
        <v/>
      </c>
      <c r="K8" s="228" t="str">
        <f t="shared" ca="1" si="12"/>
        <v/>
      </c>
      <c r="L8" s="228" t="str">
        <f t="shared" ca="1" si="13"/>
        <v/>
      </c>
      <c r="M8" s="34" t="str">
        <f t="shared" ca="1" si="14"/>
        <v/>
      </c>
      <c r="N8" s="34" t="str">
        <f t="shared" ca="1" si="15"/>
        <v/>
      </c>
      <c r="O8" s="34" t="str">
        <f t="shared" ca="1" si="16"/>
        <v/>
      </c>
      <c r="P8" s="34" t="str">
        <f t="shared" ca="1" si="17"/>
        <v/>
      </c>
      <c r="Q8" s="228" t="str">
        <f t="shared" ca="1" si="18"/>
        <v/>
      </c>
      <c r="R8" s="159"/>
      <c r="T8" s="181" t="str">
        <f t="shared" ca="1" si="19"/>
        <v/>
      </c>
      <c r="U8" s="181" t="str">
        <f t="shared" ca="1" si="20"/>
        <v/>
      </c>
      <c r="V8" t="str">
        <f t="shared" si="0"/>
        <v/>
      </c>
      <c r="W8" t="str">
        <f t="shared" si="1"/>
        <v/>
      </c>
      <c r="X8" t="str">
        <f t="shared" si="2"/>
        <v/>
      </c>
      <c r="Y8" t="str">
        <f t="shared" ca="1" si="21"/>
        <v/>
      </c>
      <c r="Z8" t="str">
        <f t="shared" ca="1" si="112"/>
        <v/>
      </c>
      <c r="AA8" t="str">
        <f t="shared" ca="1" si="22"/>
        <v/>
      </c>
      <c r="AB8">
        <f t="shared" ca="1" si="23"/>
        <v>0</v>
      </c>
      <c r="AC8" t="str">
        <f t="shared" ca="1" si="24"/>
        <v/>
      </c>
      <c r="AD8">
        <f t="shared" ca="1" si="25"/>
        <v>0</v>
      </c>
      <c r="AE8" t="str">
        <f t="shared" ca="1" si="26"/>
        <v/>
      </c>
      <c r="AF8">
        <f t="shared" ca="1" si="27"/>
        <v>0</v>
      </c>
      <c r="AG8" t="str">
        <f t="shared" ca="1" si="28"/>
        <v/>
      </c>
      <c r="AH8">
        <f t="shared" ca="1" si="29"/>
        <v>0</v>
      </c>
      <c r="AI8" t="str">
        <f t="shared" ca="1" si="30"/>
        <v/>
      </c>
      <c r="AJ8">
        <f t="shared" ca="1" si="31"/>
        <v>0</v>
      </c>
      <c r="AK8" t="str">
        <f t="shared" ca="1" si="32"/>
        <v/>
      </c>
      <c r="AL8">
        <f t="shared" ca="1" si="33"/>
        <v>0</v>
      </c>
      <c r="AM8" t="str">
        <f t="shared" ca="1" si="34"/>
        <v/>
      </c>
      <c r="AN8">
        <f t="shared" ca="1" si="35"/>
        <v>0</v>
      </c>
      <c r="AO8" t="str">
        <f t="shared" ca="1" si="36"/>
        <v/>
      </c>
      <c r="AP8">
        <f t="shared" ca="1" si="37"/>
        <v>0</v>
      </c>
      <c r="AQ8" t="str">
        <f t="shared" ca="1" si="38"/>
        <v/>
      </c>
      <c r="AR8">
        <f t="shared" ca="1" si="39"/>
        <v>0</v>
      </c>
      <c r="AS8" t="str">
        <f t="shared" ca="1" si="40"/>
        <v/>
      </c>
      <c r="AT8">
        <f t="shared" ca="1" si="41"/>
        <v>0</v>
      </c>
      <c r="AU8" t="str">
        <f t="shared" ca="1" si="42"/>
        <v/>
      </c>
      <c r="AV8">
        <f t="shared" ca="1" si="43"/>
        <v>0</v>
      </c>
      <c r="AW8" t="str">
        <f t="shared" ca="1" si="44"/>
        <v/>
      </c>
      <c r="AX8">
        <f t="shared" ca="1" si="45"/>
        <v>0</v>
      </c>
      <c r="AY8" t="str">
        <f t="shared" ca="1" si="46"/>
        <v/>
      </c>
      <c r="AZ8">
        <f t="shared" ca="1" si="47"/>
        <v>0</v>
      </c>
      <c r="BA8" t="str">
        <f t="shared" ca="1" si="48"/>
        <v/>
      </c>
      <c r="BB8">
        <f t="shared" ca="1" si="49"/>
        <v>0</v>
      </c>
      <c r="BC8" t="str">
        <f t="shared" ca="1" si="50"/>
        <v/>
      </c>
      <c r="BD8">
        <f t="shared" ca="1" si="51"/>
        <v>0</v>
      </c>
      <c r="BE8" t="str">
        <f t="shared" ca="1" si="52"/>
        <v/>
      </c>
      <c r="BF8">
        <f t="shared" ca="1" si="53"/>
        <v>0</v>
      </c>
      <c r="BG8" t="str">
        <f t="shared" ca="1" si="54"/>
        <v/>
      </c>
      <c r="BH8">
        <f t="shared" ca="1" si="55"/>
        <v>0</v>
      </c>
      <c r="BI8" t="str">
        <f t="shared" ca="1" si="56"/>
        <v/>
      </c>
      <c r="BJ8">
        <f t="shared" ca="1" si="57"/>
        <v>0</v>
      </c>
      <c r="BK8" t="str">
        <f t="shared" ca="1" si="58"/>
        <v/>
      </c>
      <c r="BL8">
        <f t="shared" ca="1" si="59"/>
        <v>0</v>
      </c>
      <c r="BM8" t="str">
        <f t="shared" ca="1" si="60"/>
        <v/>
      </c>
      <c r="BN8">
        <f t="shared" ca="1" si="61"/>
        <v>0</v>
      </c>
      <c r="BO8" t="str">
        <f t="shared" ca="1" si="62"/>
        <v/>
      </c>
      <c r="BP8">
        <f t="shared" ca="1" si="63"/>
        <v>0</v>
      </c>
      <c r="BQ8" t="str">
        <f t="shared" ca="1" si="64"/>
        <v/>
      </c>
      <c r="BR8">
        <f t="shared" ca="1" si="65"/>
        <v>0</v>
      </c>
      <c r="BS8" t="str">
        <f t="shared" ca="1" si="66"/>
        <v/>
      </c>
      <c r="BT8">
        <f t="shared" ca="1" si="67"/>
        <v>0</v>
      </c>
      <c r="BU8" t="str">
        <f t="shared" ca="1" si="68"/>
        <v/>
      </c>
      <c r="BV8">
        <f t="shared" ca="1" si="69"/>
        <v>0</v>
      </c>
      <c r="BW8" t="str">
        <f t="shared" ca="1" si="70"/>
        <v/>
      </c>
      <c r="BX8">
        <f t="shared" ca="1" si="71"/>
        <v>0</v>
      </c>
      <c r="BY8" t="str">
        <f t="shared" ca="1" si="72"/>
        <v/>
      </c>
      <c r="BZ8">
        <f t="shared" ca="1" si="73"/>
        <v>0</v>
      </c>
      <c r="CA8" t="str">
        <f t="shared" ca="1" si="74"/>
        <v/>
      </c>
      <c r="CB8">
        <f t="shared" ca="1" si="75"/>
        <v>0</v>
      </c>
      <c r="CC8" t="str">
        <f t="shared" ca="1" si="76"/>
        <v/>
      </c>
      <c r="CD8">
        <f t="shared" ca="1" si="77"/>
        <v>0</v>
      </c>
      <c r="CE8" t="str">
        <f t="shared" ca="1" si="78"/>
        <v/>
      </c>
      <c r="CF8">
        <f t="shared" ca="1" si="79"/>
        <v>590</v>
      </c>
      <c r="CG8">
        <f t="shared" ca="1" si="80"/>
        <v>123900</v>
      </c>
      <c r="CH8">
        <f t="shared" ca="1" si="81"/>
        <v>0</v>
      </c>
      <c r="CI8">
        <f t="shared" ca="1" si="82"/>
        <v>0</v>
      </c>
      <c r="CJ8">
        <f t="shared" ca="1" si="83"/>
        <v>0</v>
      </c>
      <c r="CK8">
        <f t="shared" ca="1" si="84"/>
        <v>0</v>
      </c>
      <c r="CL8">
        <f t="shared" ca="1" si="85"/>
        <v>0</v>
      </c>
      <c r="CM8">
        <f t="shared" ca="1" si="86"/>
        <v>0</v>
      </c>
      <c r="CN8">
        <f t="shared" ca="1" si="87"/>
        <v>0</v>
      </c>
      <c r="CO8">
        <f t="shared" ca="1" si="88"/>
        <v>0</v>
      </c>
      <c r="CP8">
        <f t="shared" ca="1" si="89"/>
        <v>0</v>
      </c>
      <c r="CQ8">
        <f t="shared" ca="1" si="90"/>
        <v>0</v>
      </c>
      <c r="CR8">
        <f t="shared" ca="1" si="91"/>
        <v>0</v>
      </c>
      <c r="CS8">
        <f t="shared" ca="1" si="92"/>
        <v>0</v>
      </c>
      <c r="CT8">
        <f t="shared" ca="1" si="93"/>
        <v>0</v>
      </c>
      <c r="CU8">
        <f t="shared" ca="1" si="94"/>
        <v>0</v>
      </c>
      <c r="CV8">
        <f t="shared" ca="1" si="95"/>
        <v>0</v>
      </c>
      <c r="CW8">
        <f t="shared" ca="1" si="96"/>
        <v>0</v>
      </c>
      <c r="CX8">
        <f t="shared" ca="1" si="97"/>
        <v>0</v>
      </c>
      <c r="CY8">
        <f t="shared" ca="1" si="98"/>
        <v>0</v>
      </c>
      <c r="CZ8">
        <f t="shared" ca="1" si="99"/>
        <v>0</v>
      </c>
      <c r="DA8">
        <f t="shared" ca="1" si="100"/>
        <v>0</v>
      </c>
      <c r="DB8">
        <f t="shared" ca="1" si="101"/>
        <v>0</v>
      </c>
      <c r="DC8">
        <f t="shared" ca="1" si="102"/>
        <v>0</v>
      </c>
      <c r="DD8">
        <f t="shared" ca="1" si="103"/>
        <v>0</v>
      </c>
      <c r="DE8">
        <f t="shared" ca="1" si="104"/>
        <v>0</v>
      </c>
      <c r="DF8">
        <f t="shared" ca="1" si="105"/>
        <v>0</v>
      </c>
      <c r="DG8">
        <f t="shared" ca="1" si="106"/>
        <v>0</v>
      </c>
      <c r="DH8">
        <f t="shared" ca="1" si="107"/>
        <v>0</v>
      </c>
      <c r="DI8">
        <f t="shared" ca="1" si="108"/>
        <v>0</v>
      </c>
      <c r="DJ8">
        <f t="shared" ca="1" si="109"/>
        <v>0</v>
      </c>
      <c r="DK8">
        <f t="shared" ca="1" si="110"/>
        <v>0</v>
      </c>
      <c r="DL8" t="e">
        <f t="shared" ca="1" si="111"/>
        <v>#VALUE!</v>
      </c>
    </row>
    <row r="9" spans="1:116" x14ac:dyDescent="0.25">
      <c r="A9">
        <f>Verzamelblad!A9</f>
        <v>5</v>
      </c>
      <c r="B9" s="18" t="str">
        <f t="shared" ca="1" si="3"/>
        <v>Sporthal Stadsbroekhal</v>
      </c>
      <c r="C9" s="228" t="str">
        <f t="shared" ca="1" si="4"/>
        <v/>
      </c>
      <c r="D9" s="228" t="str">
        <f t="shared" ca="1" si="5"/>
        <v/>
      </c>
      <c r="E9" s="228" t="str">
        <f t="shared" ca="1" si="6"/>
        <v/>
      </c>
      <c r="F9" s="228" t="str">
        <f t="shared" ca="1" si="7"/>
        <v/>
      </c>
      <c r="G9" s="228" t="str">
        <f t="shared" ca="1" si="8"/>
        <v/>
      </c>
      <c r="H9" s="228" t="str">
        <f t="shared" ca="1" si="9"/>
        <v/>
      </c>
      <c r="I9" s="228" t="str">
        <f t="shared" ca="1" si="10"/>
        <v/>
      </c>
      <c r="J9" s="228" t="str">
        <f t="shared" ca="1" si="11"/>
        <v/>
      </c>
      <c r="K9" s="228" t="str">
        <f t="shared" ca="1" si="12"/>
        <v/>
      </c>
      <c r="L9" s="228" t="str">
        <f t="shared" ca="1" si="13"/>
        <v/>
      </c>
      <c r="M9" s="34" t="str">
        <f t="shared" ca="1" si="14"/>
        <v/>
      </c>
      <c r="N9" s="34" t="str">
        <f t="shared" ca="1" si="15"/>
        <v/>
      </c>
      <c r="O9" s="34" t="str">
        <f t="shared" ca="1" si="16"/>
        <v/>
      </c>
      <c r="P9" s="34" t="str">
        <f t="shared" ca="1" si="17"/>
        <v/>
      </c>
      <c r="Q9" s="228" t="str">
        <f t="shared" ca="1" si="18"/>
        <v/>
      </c>
      <c r="R9" s="159"/>
      <c r="T9" s="181" t="str">
        <f t="shared" ca="1" si="19"/>
        <v/>
      </c>
      <c r="U9" s="181" t="str">
        <f t="shared" ca="1" si="20"/>
        <v/>
      </c>
      <c r="V9" t="str">
        <f t="shared" si="0"/>
        <v/>
      </c>
      <c r="W9" t="str">
        <f t="shared" si="1"/>
        <v/>
      </c>
      <c r="X9" t="str">
        <f t="shared" si="2"/>
        <v/>
      </c>
      <c r="Y9" t="str">
        <f t="shared" ca="1" si="21"/>
        <v/>
      </c>
      <c r="Z9" t="str">
        <f t="shared" ca="1" si="112"/>
        <v/>
      </c>
      <c r="AA9" t="str">
        <f t="shared" ca="1" si="22"/>
        <v/>
      </c>
      <c r="AB9">
        <f t="shared" ca="1" si="23"/>
        <v>0</v>
      </c>
      <c r="AC9" t="str">
        <f t="shared" ca="1" si="24"/>
        <v/>
      </c>
      <c r="AD9">
        <f t="shared" ca="1" si="25"/>
        <v>0</v>
      </c>
      <c r="AE9" t="str">
        <f t="shared" ca="1" si="26"/>
        <v/>
      </c>
      <c r="AF9">
        <f t="shared" ca="1" si="27"/>
        <v>0</v>
      </c>
      <c r="AG9" t="str">
        <f t="shared" ca="1" si="28"/>
        <v/>
      </c>
      <c r="AH9">
        <f t="shared" ca="1" si="29"/>
        <v>0</v>
      </c>
      <c r="AI9" t="str">
        <f t="shared" ca="1" si="30"/>
        <v/>
      </c>
      <c r="AJ9">
        <f t="shared" ca="1" si="31"/>
        <v>0</v>
      </c>
      <c r="AK9" t="str">
        <f t="shared" ca="1" si="32"/>
        <v/>
      </c>
      <c r="AL9">
        <f t="shared" ca="1" si="33"/>
        <v>0</v>
      </c>
      <c r="AM9" t="str">
        <f t="shared" ca="1" si="34"/>
        <v/>
      </c>
      <c r="AN9">
        <f t="shared" ca="1" si="35"/>
        <v>0</v>
      </c>
      <c r="AO9" t="str">
        <f t="shared" ca="1" si="36"/>
        <v/>
      </c>
      <c r="AP9">
        <f t="shared" ca="1" si="37"/>
        <v>0</v>
      </c>
      <c r="AQ9" t="str">
        <f t="shared" ca="1" si="38"/>
        <v/>
      </c>
      <c r="AR9">
        <f t="shared" ca="1" si="39"/>
        <v>0</v>
      </c>
      <c r="AS9" t="str">
        <f t="shared" ca="1" si="40"/>
        <v/>
      </c>
      <c r="AT9">
        <f t="shared" ca="1" si="41"/>
        <v>0</v>
      </c>
      <c r="AU9" t="str">
        <f t="shared" ca="1" si="42"/>
        <v/>
      </c>
      <c r="AV9">
        <f t="shared" ca="1" si="43"/>
        <v>0</v>
      </c>
      <c r="AW9" t="str">
        <f t="shared" ca="1" si="44"/>
        <v/>
      </c>
      <c r="AX9">
        <f t="shared" ca="1" si="45"/>
        <v>0</v>
      </c>
      <c r="AY9" t="str">
        <f t="shared" ca="1" si="46"/>
        <v/>
      </c>
      <c r="AZ9">
        <f t="shared" ca="1" si="47"/>
        <v>0</v>
      </c>
      <c r="BA9" t="str">
        <f t="shared" ca="1" si="48"/>
        <v/>
      </c>
      <c r="BB9">
        <f t="shared" ca="1" si="49"/>
        <v>0</v>
      </c>
      <c r="BC9" t="str">
        <f t="shared" ca="1" si="50"/>
        <v/>
      </c>
      <c r="BD9">
        <f t="shared" ca="1" si="51"/>
        <v>0</v>
      </c>
      <c r="BE9" t="str">
        <f t="shared" ca="1" si="52"/>
        <v/>
      </c>
      <c r="BF9">
        <f t="shared" ca="1" si="53"/>
        <v>0</v>
      </c>
      <c r="BG9" t="str">
        <f t="shared" ca="1" si="54"/>
        <v/>
      </c>
      <c r="BH9">
        <f t="shared" ca="1" si="55"/>
        <v>0</v>
      </c>
      <c r="BI9" t="str">
        <f t="shared" ca="1" si="56"/>
        <v/>
      </c>
      <c r="BJ9">
        <f t="shared" ca="1" si="57"/>
        <v>0</v>
      </c>
      <c r="BK9" t="str">
        <f t="shared" ca="1" si="58"/>
        <v/>
      </c>
      <c r="BL9">
        <f t="shared" ca="1" si="59"/>
        <v>0</v>
      </c>
      <c r="BM9" t="str">
        <f t="shared" ca="1" si="60"/>
        <v/>
      </c>
      <c r="BN9">
        <f t="shared" ca="1" si="61"/>
        <v>0</v>
      </c>
      <c r="BO9" t="str">
        <f t="shared" ca="1" si="62"/>
        <v/>
      </c>
      <c r="BP9">
        <f t="shared" ca="1" si="63"/>
        <v>0</v>
      </c>
      <c r="BQ9" t="str">
        <f t="shared" ca="1" si="64"/>
        <v/>
      </c>
      <c r="BR9">
        <f t="shared" ca="1" si="65"/>
        <v>0</v>
      </c>
      <c r="BS9" t="str">
        <f t="shared" ca="1" si="66"/>
        <v/>
      </c>
      <c r="BT9">
        <f t="shared" ca="1" si="67"/>
        <v>0</v>
      </c>
      <c r="BU9" t="str">
        <f t="shared" ca="1" si="68"/>
        <v/>
      </c>
      <c r="BV9">
        <f t="shared" ca="1" si="69"/>
        <v>0</v>
      </c>
      <c r="BW9" t="str">
        <f t="shared" ca="1" si="70"/>
        <v/>
      </c>
      <c r="BX9">
        <f t="shared" ca="1" si="71"/>
        <v>0</v>
      </c>
      <c r="BY9" t="str">
        <f t="shared" ca="1" si="72"/>
        <v/>
      </c>
      <c r="BZ9">
        <f t="shared" ca="1" si="73"/>
        <v>0</v>
      </c>
      <c r="CA9" t="str">
        <f t="shared" ca="1" si="74"/>
        <v/>
      </c>
      <c r="CB9">
        <f t="shared" ca="1" si="75"/>
        <v>0</v>
      </c>
      <c r="CC9" t="str">
        <f t="shared" ca="1" si="76"/>
        <v/>
      </c>
      <c r="CD9">
        <f t="shared" ca="1" si="77"/>
        <v>0</v>
      </c>
      <c r="CE9" t="str">
        <f t="shared" ca="1" si="78"/>
        <v/>
      </c>
      <c r="CF9">
        <f t="shared" ca="1" si="79"/>
        <v>1841.6285714285714</v>
      </c>
      <c r="CG9">
        <f t="shared" ca="1" si="80"/>
        <v>386742</v>
      </c>
      <c r="CH9">
        <f t="shared" ca="1" si="81"/>
        <v>0</v>
      </c>
      <c r="CI9">
        <f t="shared" ca="1" si="82"/>
        <v>0</v>
      </c>
      <c r="CJ9">
        <f t="shared" ca="1" si="83"/>
        <v>0</v>
      </c>
      <c r="CK9">
        <f t="shared" ca="1" si="84"/>
        <v>0</v>
      </c>
      <c r="CL9">
        <f t="shared" ca="1" si="85"/>
        <v>0</v>
      </c>
      <c r="CM9">
        <f t="shared" ca="1" si="86"/>
        <v>0</v>
      </c>
      <c r="CN9">
        <f t="shared" ca="1" si="87"/>
        <v>0</v>
      </c>
      <c r="CO9">
        <f t="shared" ca="1" si="88"/>
        <v>0</v>
      </c>
      <c r="CP9">
        <f t="shared" ca="1" si="89"/>
        <v>0</v>
      </c>
      <c r="CQ9">
        <f t="shared" ca="1" si="90"/>
        <v>0</v>
      </c>
      <c r="CR9">
        <f t="shared" ca="1" si="91"/>
        <v>0</v>
      </c>
      <c r="CS9">
        <f t="shared" ca="1" si="92"/>
        <v>0</v>
      </c>
      <c r="CT9">
        <f t="shared" ca="1" si="93"/>
        <v>0</v>
      </c>
      <c r="CU9">
        <f t="shared" ca="1" si="94"/>
        <v>0</v>
      </c>
      <c r="CV9">
        <f t="shared" ca="1" si="95"/>
        <v>0</v>
      </c>
      <c r="CW9">
        <f t="shared" ca="1" si="96"/>
        <v>0</v>
      </c>
      <c r="CX9">
        <f t="shared" ca="1" si="97"/>
        <v>0</v>
      </c>
      <c r="CY9">
        <f t="shared" ca="1" si="98"/>
        <v>0</v>
      </c>
      <c r="CZ9">
        <f t="shared" ca="1" si="99"/>
        <v>0</v>
      </c>
      <c r="DA9">
        <f t="shared" ca="1" si="100"/>
        <v>0</v>
      </c>
      <c r="DB9">
        <f t="shared" ca="1" si="101"/>
        <v>0</v>
      </c>
      <c r="DC9">
        <f t="shared" ca="1" si="102"/>
        <v>0</v>
      </c>
      <c r="DD9">
        <f t="shared" ca="1" si="103"/>
        <v>0</v>
      </c>
      <c r="DE9">
        <f t="shared" ca="1" si="104"/>
        <v>0</v>
      </c>
      <c r="DF9">
        <f t="shared" ca="1" si="105"/>
        <v>0</v>
      </c>
      <c r="DG9">
        <f t="shared" ca="1" si="106"/>
        <v>0</v>
      </c>
      <c r="DH9">
        <f t="shared" ca="1" si="107"/>
        <v>0</v>
      </c>
      <c r="DI9">
        <f t="shared" ca="1" si="108"/>
        <v>0</v>
      </c>
      <c r="DJ9">
        <f t="shared" ca="1" si="109"/>
        <v>0</v>
      </c>
      <c r="DK9">
        <f t="shared" ca="1" si="110"/>
        <v>0</v>
      </c>
      <c r="DL9" t="e">
        <f t="shared" ca="1" si="111"/>
        <v>#VALUE!</v>
      </c>
    </row>
    <row r="10" spans="1:116" x14ac:dyDescent="0.25">
      <c r="A10">
        <f>Verzamelblad!A10</f>
        <v>6</v>
      </c>
      <c r="B10" s="18" t="str">
        <f t="shared" ca="1" si="3"/>
        <v>Gymzaal Aubussonhal</v>
      </c>
      <c r="C10" s="228" t="str">
        <f t="shared" ca="1" si="4"/>
        <v/>
      </c>
      <c r="D10" s="228" t="str">
        <f t="shared" ca="1" si="5"/>
        <v/>
      </c>
      <c r="E10" s="228" t="str">
        <f t="shared" ca="1" si="6"/>
        <v/>
      </c>
      <c r="F10" s="228" t="str">
        <f t="shared" ca="1" si="7"/>
        <v/>
      </c>
      <c r="G10" s="228" t="str">
        <f t="shared" ca="1" si="8"/>
        <v/>
      </c>
      <c r="H10" s="228" t="str">
        <f t="shared" ca="1" si="9"/>
        <v/>
      </c>
      <c r="I10" s="228" t="str">
        <f t="shared" ca="1" si="10"/>
        <v/>
      </c>
      <c r="J10" s="228" t="str">
        <f t="shared" ca="1" si="11"/>
        <v/>
      </c>
      <c r="K10" s="228" t="str">
        <f t="shared" ca="1" si="12"/>
        <v/>
      </c>
      <c r="L10" s="228" t="str">
        <f t="shared" ca="1" si="13"/>
        <v/>
      </c>
      <c r="M10" s="34" t="str">
        <f t="shared" ca="1" si="14"/>
        <v/>
      </c>
      <c r="N10" s="34" t="str">
        <f t="shared" ca="1" si="15"/>
        <v/>
      </c>
      <c r="O10" s="34" t="str">
        <f t="shared" ca="1" si="16"/>
        <v/>
      </c>
      <c r="P10" s="34" t="str">
        <f t="shared" ca="1" si="17"/>
        <v/>
      </c>
      <c r="Q10" s="228" t="str">
        <f t="shared" ca="1" si="18"/>
        <v/>
      </c>
      <c r="R10" s="159"/>
      <c r="T10" s="181" t="str">
        <f t="shared" ca="1" si="19"/>
        <v/>
      </c>
      <c r="U10" s="181" t="str">
        <f t="shared" ca="1" si="20"/>
        <v/>
      </c>
      <c r="V10" t="str">
        <f t="shared" si="0"/>
        <v/>
      </c>
      <c r="W10" t="str">
        <f t="shared" si="1"/>
        <v/>
      </c>
      <c r="X10" t="str">
        <f t="shared" si="2"/>
        <v/>
      </c>
      <c r="Y10" t="str">
        <f t="shared" ca="1" si="21"/>
        <v/>
      </c>
      <c r="Z10" t="str">
        <f t="shared" ca="1" si="112"/>
        <v/>
      </c>
      <c r="AA10" t="str">
        <f t="shared" ca="1" si="22"/>
        <v/>
      </c>
      <c r="AB10">
        <f t="shared" ca="1" si="23"/>
        <v>0</v>
      </c>
      <c r="AC10" t="str">
        <f t="shared" ca="1" si="24"/>
        <v/>
      </c>
      <c r="AD10">
        <f t="shared" ca="1" si="25"/>
        <v>0</v>
      </c>
      <c r="AE10" t="str">
        <f t="shared" ca="1" si="26"/>
        <v/>
      </c>
      <c r="AF10">
        <f t="shared" ca="1" si="27"/>
        <v>0</v>
      </c>
      <c r="AG10" t="str">
        <f t="shared" ca="1" si="28"/>
        <v/>
      </c>
      <c r="AH10">
        <f t="shared" ca="1" si="29"/>
        <v>0</v>
      </c>
      <c r="AI10" t="str">
        <f t="shared" ca="1" si="30"/>
        <v/>
      </c>
      <c r="AJ10">
        <f t="shared" ca="1" si="31"/>
        <v>0</v>
      </c>
      <c r="AK10" t="str">
        <f t="shared" ca="1" si="32"/>
        <v/>
      </c>
      <c r="AL10">
        <f t="shared" ca="1" si="33"/>
        <v>0</v>
      </c>
      <c r="AM10" t="str">
        <f t="shared" ca="1" si="34"/>
        <v/>
      </c>
      <c r="AN10">
        <f t="shared" ca="1" si="35"/>
        <v>0</v>
      </c>
      <c r="AO10" t="str">
        <f t="shared" ca="1" si="36"/>
        <v/>
      </c>
      <c r="AP10">
        <f t="shared" ca="1" si="37"/>
        <v>0</v>
      </c>
      <c r="AQ10" t="str">
        <f t="shared" ca="1" si="38"/>
        <v/>
      </c>
      <c r="AR10">
        <f t="shared" ca="1" si="39"/>
        <v>0</v>
      </c>
      <c r="AS10" t="str">
        <f t="shared" ca="1" si="40"/>
        <v/>
      </c>
      <c r="AT10">
        <f t="shared" ca="1" si="41"/>
        <v>0</v>
      </c>
      <c r="AU10" t="str">
        <f t="shared" ca="1" si="42"/>
        <v/>
      </c>
      <c r="AV10">
        <f t="shared" ca="1" si="43"/>
        <v>0</v>
      </c>
      <c r="AW10" t="str">
        <f t="shared" ca="1" si="44"/>
        <v/>
      </c>
      <c r="AX10">
        <f t="shared" ca="1" si="45"/>
        <v>0</v>
      </c>
      <c r="AY10" t="str">
        <f t="shared" ca="1" si="46"/>
        <v/>
      </c>
      <c r="AZ10">
        <f t="shared" ca="1" si="47"/>
        <v>0</v>
      </c>
      <c r="BA10" t="str">
        <f t="shared" ca="1" si="48"/>
        <v/>
      </c>
      <c r="BB10">
        <f t="shared" ca="1" si="49"/>
        <v>0</v>
      </c>
      <c r="BC10" t="str">
        <f t="shared" ca="1" si="50"/>
        <v/>
      </c>
      <c r="BD10">
        <f t="shared" ca="1" si="51"/>
        <v>0</v>
      </c>
      <c r="BE10" t="str">
        <f t="shared" ca="1" si="52"/>
        <v/>
      </c>
      <c r="BF10">
        <f t="shared" ca="1" si="53"/>
        <v>0</v>
      </c>
      <c r="BG10" t="str">
        <f t="shared" ca="1" si="54"/>
        <v/>
      </c>
      <c r="BH10">
        <f t="shared" ca="1" si="55"/>
        <v>0</v>
      </c>
      <c r="BI10" t="str">
        <f t="shared" ca="1" si="56"/>
        <v/>
      </c>
      <c r="BJ10">
        <f t="shared" ca="1" si="57"/>
        <v>0</v>
      </c>
      <c r="BK10" t="str">
        <f t="shared" ca="1" si="58"/>
        <v/>
      </c>
      <c r="BL10">
        <f t="shared" ca="1" si="59"/>
        <v>0</v>
      </c>
      <c r="BM10" t="str">
        <f t="shared" ca="1" si="60"/>
        <v/>
      </c>
      <c r="BN10">
        <f t="shared" ca="1" si="61"/>
        <v>0</v>
      </c>
      <c r="BO10" t="str">
        <f t="shared" ca="1" si="62"/>
        <v/>
      </c>
      <c r="BP10">
        <f t="shared" ca="1" si="63"/>
        <v>0</v>
      </c>
      <c r="BQ10" t="str">
        <f t="shared" ca="1" si="64"/>
        <v/>
      </c>
      <c r="BR10">
        <f t="shared" ca="1" si="65"/>
        <v>0</v>
      </c>
      <c r="BS10" t="str">
        <f t="shared" ca="1" si="66"/>
        <v/>
      </c>
      <c r="BT10">
        <f t="shared" ca="1" si="67"/>
        <v>0</v>
      </c>
      <c r="BU10" t="str">
        <f t="shared" ca="1" si="68"/>
        <v/>
      </c>
      <c r="BV10">
        <f t="shared" ca="1" si="69"/>
        <v>0</v>
      </c>
      <c r="BW10" t="str">
        <f t="shared" ca="1" si="70"/>
        <v/>
      </c>
      <c r="BX10">
        <f t="shared" ca="1" si="71"/>
        <v>0</v>
      </c>
      <c r="BY10" t="str">
        <f t="shared" ca="1" si="72"/>
        <v/>
      </c>
      <c r="BZ10">
        <f t="shared" ca="1" si="73"/>
        <v>0</v>
      </c>
      <c r="CA10" t="str">
        <f t="shared" ca="1" si="74"/>
        <v/>
      </c>
      <c r="CB10">
        <f t="shared" ca="1" si="75"/>
        <v>0</v>
      </c>
      <c r="CC10" t="str">
        <f t="shared" ca="1" si="76"/>
        <v/>
      </c>
      <c r="CD10">
        <f t="shared" ca="1" si="77"/>
        <v>0</v>
      </c>
      <c r="CE10" t="str">
        <f t="shared" ca="1" si="78"/>
        <v/>
      </c>
      <c r="CF10">
        <f t="shared" ca="1" si="79"/>
        <v>447.57142857142856</v>
      </c>
      <c r="CG10">
        <f t="shared" ca="1" si="80"/>
        <v>93990</v>
      </c>
      <c r="CH10">
        <f t="shared" ca="1" si="81"/>
        <v>0</v>
      </c>
      <c r="CI10">
        <f t="shared" ca="1" si="82"/>
        <v>0</v>
      </c>
      <c r="CJ10">
        <f t="shared" ca="1" si="83"/>
        <v>0</v>
      </c>
      <c r="CK10">
        <f t="shared" ca="1" si="84"/>
        <v>0</v>
      </c>
      <c r="CL10">
        <f t="shared" ca="1" si="85"/>
        <v>0</v>
      </c>
      <c r="CM10">
        <f t="shared" ca="1" si="86"/>
        <v>0</v>
      </c>
      <c r="CN10">
        <f t="shared" ca="1" si="87"/>
        <v>0</v>
      </c>
      <c r="CO10">
        <f t="shared" ca="1" si="88"/>
        <v>0</v>
      </c>
      <c r="CP10">
        <f t="shared" ca="1" si="89"/>
        <v>0</v>
      </c>
      <c r="CQ10">
        <f t="shared" ca="1" si="90"/>
        <v>0</v>
      </c>
      <c r="CR10">
        <f t="shared" ca="1" si="91"/>
        <v>0</v>
      </c>
      <c r="CS10">
        <f t="shared" ca="1" si="92"/>
        <v>0</v>
      </c>
      <c r="CT10">
        <f t="shared" ca="1" si="93"/>
        <v>0</v>
      </c>
      <c r="CU10">
        <f t="shared" ca="1" si="94"/>
        <v>0</v>
      </c>
      <c r="CV10">
        <f t="shared" ca="1" si="95"/>
        <v>0</v>
      </c>
      <c r="CW10">
        <f t="shared" ca="1" si="96"/>
        <v>0</v>
      </c>
      <c r="CX10">
        <f t="shared" ca="1" si="97"/>
        <v>0</v>
      </c>
      <c r="CY10">
        <f t="shared" ca="1" si="98"/>
        <v>0</v>
      </c>
      <c r="CZ10">
        <f t="shared" ca="1" si="99"/>
        <v>0</v>
      </c>
      <c r="DA10">
        <f t="shared" ca="1" si="100"/>
        <v>0</v>
      </c>
      <c r="DB10">
        <f t="shared" ca="1" si="101"/>
        <v>0</v>
      </c>
      <c r="DC10">
        <f t="shared" ca="1" si="102"/>
        <v>0</v>
      </c>
      <c r="DD10">
        <f t="shared" ca="1" si="103"/>
        <v>0</v>
      </c>
      <c r="DE10">
        <f t="shared" ca="1" si="104"/>
        <v>0</v>
      </c>
      <c r="DF10">
        <f t="shared" ca="1" si="105"/>
        <v>0</v>
      </c>
      <c r="DG10">
        <f t="shared" ca="1" si="106"/>
        <v>0</v>
      </c>
      <c r="DH10">
        <f t="shared" ca="1" si="107"/>
        <v>0</v>
      </c>
      <c r="DI10">
        <f t="shared" ca="1" si="108"/>
        <v>0</v>
      </c>
      <c r="DJ10">
        <f t="shared" ca="1" si="109"/>
        <v>0</v>
      </c>
      <c r="DK10">
        <f t="shared" ca="1" si="110"/>
        <v>0</v>
      </c>
      <c r="DL10" t="e">
        <f t="shared" ca="1" si="111"/>
        <v>#VALUE!</v>
      </c>
    </row>
    <row r="11" spans="1:116" x14ac:dyDescent="0.25">
      <c r="A11">
        <f>Verzamelblad!A11</f>
        <v>7</v>
      </c>
      <c r="B11" s="18" t="str">
        <f t="shared" ca="1" si="3"/>
        <v>Wijkcentrum de Componist</v>
      </c>
      <c r="C11" s="228" t="str">
        <f t="shared" ca="1" si="4"/>
        <v/>
      </c>
      <c r="D11" s="228" t="str">
        <f t="shared" ca="1" si="5"/>
        <v/>
      </c>
      <c r="E11" s="228" t="str">
        <f t="shared" ca="1" si="6"/>
        <v/>
      </c>
      <c r="F11" s="228" t="str">
        <f t="shared" ca="1" si="7"/>
        <v/>
      </c>
      <c r="G11" s="228" t="str">
        <f t="shared" ca="1" si="8"/>
        <v/>
      </c>
      <c r="H11" s="228" t="str">
        <f t="shared" ca="1" si="9"/>
        <v/>
      </c>
      <c r="I11" s="228" t="str">
        <f t="shared" ca="1" si="10"/>
        <v/>
      </c>
      <c r="J11" s="228" t="str">
        <f t="shared" ca="1" si="11"/>
        <v/>
      </c>
      <c r="K11" s="228" t="str">
        <f t="shared" ca="1" si="12"/>
        <v/>
      </c>
      <c r="L11" s="228" t="str">
        <f t="shared" ca="1" si="13"/>
        <v/>
      </c>
      <c r="M11" s="34" t="str">
        <f t="shared" ca="1" si="14"/>
        <v/>
      </c>
      <c r="N11" s="34" t="str">
        <f t="shared" ca="1" si="15"/>
        <v/>
      </c>
      <c r="O11" s="34" t="str">
        <f t="shared" ca="1" si="16"/>
        <v/>
      </c>
      <c r="P11" s="34" t="str">
        <f t="shared" ca="1" si="17"/>
        <v/>
      </c>
      <c r="Q11" s="228" t="str">
        <f t="shared" ca="1" si="18"/>
        <v/>
      </c>
      <c r="R11" s="159"/>
      <c r="T11" s="181" t="str">
        <f t="shared" ca="1" si="19"/>
        <v/>
      </c>
      <c r="U11" s="181" t="str">
        <f t="shared" ca="1" si="20"/>
        <v/>
      </c>
      <c r="V11" t="str">
        <f t="shared" si="0"/>
        <v/>
      </c>
      <c r="W11" t="str">
        <f t="shared" si="1"/>
        <v/>
      </c>
      <c r="X11" t="str">
        <f t="shared" si="2"/>
        <v/>
      </c>
      <c r="Y11" t="str">
        <f t="shared" ca="1" si="21"/>
        <v/>
      </c>
      <c r="Z11" t="str">
        <f t="shared" ca="1" si="112"/>
        <v/>
      </c>
      <c r="AA11" t="str">
        <f t="shared" ca="1" si="22"/>
        <v/>
      </c>
      <c r="AB11">
        <f t="shared" ca="1" si="23"/>
        <v>0</v>
      </c>
      <c r="AC11" t="str">
        <f t="shared" ca="1" si="24"/>
        <v/>
      </c>
      <c r="AD11">
        <f t="shared" ca="1" si="25"/>
        <v>0</v>
      </c>
      <c r="AE11" t="str">
        <f t="shared" ca="1" si="26"/>
        <v/>
      </c>
      <c r="AF11">
        <f t="shared" ca="1" si="27"/>
        <v>0</v>
      </c>
      <c r="AG11" t="str">
        <f t="shared" ca="1" si="28"/>
        <v/>
      </c>
      <c r="AH11">
        <f t="shared" ca="1" si="29"/>
        <v>0</v>
      </c>
      <c r="AI11" t="str">
        <f t="shared" ca="1" si="30"/>
        <v/>
      </c>
      <c r="AJ11">
        <f t="shared" ca="1" si="31"/>
        <v>0</v>
      </c>
      <c r="AK11" t="str">
        <f t="shared" ca="1" si="32"/>
        <v/>
      </c>
      <c r="AL11">
        <f t="shared" ca="1" si="33"/>
        <v>0</v>
      </c>
      <c r="AM11" t="str">
        <f t="shared" ca="1" si="34"/>
        <v/>
      </c>
      <c r="AN11">
        <f t="shared" ca="1" si="35"/>
        <v>0</v>
      </c>
      <c r="AO11" t="str">
        <f t="shared" ca="1" si="36"/>
        <v/>
      </c>
      <c r="AP11">
        <f t="shared" ca="1" si="37"/>
        <v>0</v>
      </c>
      <c r="AQ11" t="str">
        <f t="shared" ca="1" si="38"/>
        <v/>
      </c>
      <c r="AR11">
        <f t="shared" ca="1" si="39"/>
        <v>0</v>
      </c>
      <c r="AS11" t="str">
        <f t="shared" ca="1" si="40"/>
        <v/>
      </c>
      <c r="AT11">
        <f t="shared" ca="1" si="41"/>
        <v>0</v>
      </c>
      <c r="AU11" t="str">
        <f t="shared" ca="1" si="42"/>
        <v/>
      </c>
      <c r="AV11">
        <f t="shared" ca="1" si="43"/>
        <v>0</v>
      </c>
      <c r="AW11" t="str">
        <f t="shared" ca="1" si="44"/>
        <v/>
      </c>
      <c r="AX11">
        <f t="shared" ca="1" si="45"/>
        <v>0</v>
      </c>
      <c r="AY11" t="str">
        <f t="shared" ca="1" si="46"/>
        <v/>
      </c>
      <c r="AZ11">
        <f t="shared" ca="1" si="47"/>
        <v>0</v>
      </c>
      <c r="BA11" t="str">
        <f t="shared" ca="1" si="48"/>
        <v/>
      </c>
      <c r="BB11">
        <f t="shared" ca="1" si="49"/>
        <v>0</v>
      </c>
      <c r="BC11" t="str">
        <f t="shared" ca="1" si="50"/>
        <v/>
      </c>
      <c r="BD11">
        <f t="shared" ca="1" si="51"/>
        <v>0</v>
      </c>
      <c r="BE11" t="str">
        <f t="shared" ca="1" si="52"/>
        <v/>
      </c>
      <c r="BF11">
        <f t="shared" ca="1" si="53"/>
        <v>0</v>
      </c>
      <c r="BG11" t="str">
        <f t="shared" ca="1" si="54"/>
        <v/>
      </c>
      <c r="BH11">
        <f t="shared" ca="1" si="55"/>
        <v>0</v>
      </c>
      <c r="BI11" t="str">
        <f t="shared" ca="1" si="56"/>
        <v/>
      </c>
      <c r="BJ11">
        <f t="shared" ca="1" si="57"/>
        <v>0</v>
      </c>
      <c r="BK11" t="str">
        <f t="shared" ca="1" si="58"/>
        <v/>
      </c>
      <c r="BL11">
        <f t="shared" ca="1" si="59"/>
        <v>0</v>
      </c>
      <c r="BM11" t="str">
        <f t="shared" ca="1" si="60"/>
        <v/>
      </c>
      <c r="BN11">
        <f t="shared" ca="1" si="61"/>
        <v>0</v>
      </c>
      <c r="BO11" t="str">
        <f t="shared" ca="1" si="62"/>
        <v/>
      </c>
      <c r="BP11">
        <f t="shared" ca="1" si="63"/>
        <v>0</v>
      </c>
      <c r="BQ11" t="str">
        <f t="shared" ca="1" si="64"/>
        <v/>
      </c>
      <c r="BR11">
        <f t="shared" ca="1" si="65"/>
        <v>0</v>
      </c>
      <c r="BS11" t="str">
        <f t="shared" ca="1" si="66"/>
        <v/>
      </c>
      <c r="BT11">
        <f t="shared" ca="1" si="67"/>
        <v>0</v>
      </c>
      <c r="BU11" t="str">
        <f t="shared" ca="1" si="68"/>
        <v/>
      </c>
      <c r="BV11">
        <f t="shared" ca="1" si="69"/>
        <v>0</v>
      </c>
      <c r="BW11" t="str">
        <f t="shared" ca="1" si="70"/>
        <v/>
      </c>
      <c r="BX11">
        <f t="shared" ca="1" si="71"/>
        <v>0</v>
      </c>
      <c r="BY11" t="str">
        <f t="shared" ca="1" si="72"/>
        <v/>
      </c>
      <c r="BZ11">
        <f t="shared" ca="1" si="73"/>
        <v>0</v>
      </c>
      <c r="CA11" t="str">
        <f t="shared" ca="1" si="74"/>
        <v/>
      </c>
      <c r="CB11">
        <f t="shared" ca="1" si="75"/>
        <v>0</v>
      </c>
      <c r="CC11" t="str">
        <f t="shared" ca="1" si="76"/>
        <v/>
      </c>
      <c r="CD11">
        <f t="shared" ca="1" si="77"/>
        <v>0</v>
      </c>
      <c r="CE11" t="str">
        <f t="shared" ca="1" si="78"/>
        <v/>
      </c>
      <c r="CF11">
        <f t="shared" ca="1" si="79"/>
        <v>1125</v>
      </c>
      <c r="CG11">
        <f t="shared" ca="1" si="80"/>
        <v>236250</v>
      </c>
      <c r="CH11">
        <f t="shared" ca="1" si="81"/>
        <v>0</v>
      </c>
      <c r="CI11">
        <f t="shared" ca="1" si="82"/>
        <v>0</v>
      </c>
      <c r="CJ11">
        <f t="shared" ca="1" si="83"/>
        <v>0</v>
      </c>
      <c r="CK11">
        <f t="shared" ca="1" si="84"/>
        <v>0</v>
      </c>
      <c r="CL11">
        <f t="shared" ca="1" si="85"/>
        <v>0</v>
      </c>
      <c r="CM11">
        <f t="shared" ca="1" si="86"/>
        <v>0</v>
      </c>
      <c r="CN11">
        <f t="shared" ca="1" si="87"/>
        <v>0</v>
      </c>
      <c r="CO11">
        <f t="shared" ca="1" si="88"/>
        <v>0</v>
      </c>
      <c r="CP11">
        <f t="shared" ca="1" si="89"/>
        <v>0</v>
      </c>
      <c r="CQ11">
        <f t="shared" ca="1" si="90"/>
        <v>0</v>
      </c>
      <c r="CR11">
        <f t="shared" ca="1" si="91"/>
        <v>0</v>
      </c>
      <c r="CS11">
        <f t="shared" ca="1" si="92"/>
        <v>0</v>
      </c>
      <c r="CT11">
        <f t="shared" ca="1" si="93"/>
        <v>0</v>
      </c>
      <c r="CU11">
        <f t="shared" ca="1" si="94"/>
        <v>0</v>
      </c>
      <c r="CV11">
        <f t="shared" ca="1" si="95"/>
        <v>0</v>
      </c>
      <c r="CW11">
        <f t="shared" ca="1" si="96"/>
        <v>0</v>
      </c>
      <c r="CX11">
        <f t="shared" ca="1" si="97"/>
        <v>0</v>
      </c>
      <c r="CY11">
        <f t="shared" ca="1" si="98"/>
        <v>0</v>
      </c>
      <c r="CZ11">
        <f t="shared" ca="1" si="99"/>
        <v>0</v>
      </c>
      <c r="DA11">
        <f t="shared" ca="1" si="100"/>
        <v>0</v>
      </c>
      <c r="DB11">
        <f t="shared" ca="1" si="101"/>
        <v>0</v>
      </c>
      <c r="DC11">
        <f t="shared" ca="1" si="102"/>
        <v>0</v>
      </c>
      <c r="DD11">
        <f t="shared" ca="1" si="103"/>
        <v>0</v>
      </c>
      <c r="DE11">
        <f t="shared" ca="1" si="104"/>
        <v>0</v>
      </c>
      <c r="DF11">
        <f t="shared" ca="1" si="105"/>
        <v>0</v>
      </c>
      <c r="DG11">
        <f t="shared" ca="1" si="106"/>
        <v>0</v>
      </c>
      <c r="DH11">
        <f t="shared" ca="1" si="107"/>
        <v>0</v>
      </c>
      <c r="DI11">
        <f t="shared" ca="1" si="108"/>
        <v>0</v>
      </c>
      <c r="DJ11">
        <f t="shared" ca="1" si="109"/>
        <v>0</v>
      </c>
      <c r="DK11">
        <f t="shared" ca="1" si="110"/>
        <v>0</v>
      </c>
      <c r="DL11" t="e">
        <f t="shared" ca="1" si="111"/>
        <v>#VALUE!</v>
      </c>
    </row>
    <row r="12" spans="1:116" x14ac:dyDescent="0.25">
      <c r="A12">
        <f>Verzamelblad!A12</f>
        <v>8</v>
      </c>
      <c r="B12" s="18" t="str">
        <f t="shared" ca="1" si="3"/>
        <v>Gymzaal Epe</v>
      </c>
      <c r="C12" s="228" t="str">
        <f t="shared" ca="1" si="4"/>
        <v/>
      </c>
      <c r="D12" s="228" t="str">
        <f t="shared" ca="1" si="5"/>
        <v/>
      </c>
      <c r="E12" s="228" t="str">
        <f t="shared" ca="1" si="6"/>
        <v/>
      </c>
      <c r="F12" s="228" t="str">
        <f t="shared" ca="1" si="7"/>
        <v/>
      </c>
      <c r="G12" s="228" t="str">
        <f t="shared" ca="1" si="8"/>
        <v/>
      </c>
      <c r="H12" s="228" t="str">
        <f t="shared" ca="1" si="9"/>
        <v/>
      </c>
      <c r="I12" s="228" t="str">
        <f t="shared" ca="1" si="10"/>
        <v/>
      </c>
      <c r="J12" s="228" t="str">
        <f t="shared" ca="1" si="11"/>
        <v/>
      </c>
      <c r="K12" s="228" t="str">
        <f t="shared" ca="1" si="12"/>
        <v/>
      </c>
      <c r="L12" s="228" t="str">
        <f t="shared" ca="1" si="13"/>
        <v/>
      </c>
      <c r="M12" s="34" t="str">
        <f t="shared" ca="1" si="14"/>
        <v/>
      </c>
      <c r="N12" s="34" t="str">
        <f t="shared" ca="1" si="15"/>
        <v/>
      </c>
      <c r="O12" s="34" t="str">
        <f t="shared" ca="1" si="16"/>
        <v/>
      </c>
      <c r="P12" s="34" t="str">
        <f t="shared" ca="1" si="17"/>
        <v/>
      </c>
      <c r="Q12" s="228" t="str">
        <f t="shared" ca="1" si="18"/>
        <v/>
      </c>
      <c r="R12" s="159"/>
      <c r="T12" s="181" t="str">
        <f t="shared" ca="1" si="19"/>
        <v/>
      </c>
      <c r="U12" s="181" t="str">
        <f t="shared" ca="1" si="20"/>
        <v/>
      </c>
      <c r="V12" t="str">
        <f t="shared" si="0"/>
        <v/>
      </c>
      <c r="W12" t="str">
        <f t="shared" si="1"/>
        <v/>
      </c>
      <c r="X12" t="str">
        <f t="shared" si="2"/>
        <v/>
      </c>
      <c r="Y12" t="str">
        <f t="shared" ca="1" si="21"/>
        <v/>
      </c>
      <c r="Z12" t="str">
        <f t="shared" ca="1" si="112"/>
        <v/>
      </c>
      <c r="AA12" t="str">
        <f t="shared" ca="1" si="22"/>
        <v/>
      </c>
      <c r="AB12">
        <f t="shared" ca="1" si="23"/>
        <v>0</v>
      </c>
      <c r="AC12" t="str">
        <f t="shared" ca="1" si="24"/>
        <v/>
      </c>
      <c r="AD12">
        <f t="shared" ca="1" si="25"/>
        <v>0</v>
      </c>
      <c r="AE12" t="str">
        <f t="shared" ca="1" si="26"/>
        <v/>
      </c>
      <c r="AF12">
        <f t="shared" ca="1" si="27"/>
        <v>0</v>
      </c>
      <c r="AG12" t="str">
        <f t="shared" ca="1" si="28"/>
        <v/>
      </c>
      <c r="AH12">
        <f t="shared" ca="1" si="29"/>
        <v>0</v>
      </c>
      <c r="AI12" t="str">
        <f t="shared" ca="1" si="30"/>
        <v/>
      </c>
      <c r="AJ12">
        <f t="shared" ca="1" si="31"/>
        <v>0</v>
      </c>
      <c r="AK12" t="str">
        <f t="shared" ca="1" si="32"/>
        <v/>
      </c>
      <c r="AL12">
        <f t="shared" ca="1" si="33"/>
        <v>0</v>
      </c>
      <c r="AM12" t="str">
        <f t="shared" ca="1" si="34"/>
        <v/>
      </c>
      <c r="AN12">
        <f t="shared" ca="1" si="35"/>
        <v>0</v>
      </c>
      <c r="AO12" t="str">
        <f t="shared" ca="1" si="36"/>
        <v/>
      </c>
      <c r="AP12">
        <f t="shared" ca="1" si="37"/>
        <v>0</v>
      </c>
      <c r="AQ12" t="str">
        <f t="shared" ca="1" si="38"/>
        <v/>
      </c>
      <c r="AR12">
        <f t="shared" ca="1" si="39"/>
        <v>0</v>
      </c>
      <c r="AS12" t="str">
        <f t="shared" ca="1" si="40"/>
        <v/>
      </c>
      <c r="AT12">
        <f t="shared" ca="1" si="41"/>
        <v>0</v>
      </c>
      <c r="AU12" t="str">
        <f t="shared" ca="1" si="42"/>
        <v/>
      </c>
      <c r="AV12">
        <f t="shared" ca="1" si="43"/>
        <v>0</v>
      </c>
      <c r="AW12" t="str">
        <f t="shared" ca="1" si="44"/>
        <v/>
      </c>
      <c r="AX12">
        <f t="shared" ca="1" si="45"/>
        <v>0</v>
      </c>
      <c r="AY12" t="str">
        <f t="shared" ca="1" si="46"/>
        <v/>
      </c>
      <c r="AZ12">
        <f t="shared" ca="1" si="47"/>
        <v>0</v>
      </c>
      <c r="BA12" t="str">
        <f t="shared" ca="1" si="48"/>
        <v/>
      </c>
      <c r="BB12">
        <f t="shared" ca="1" si="49"/>
        <v>0</v>
      </c>
      <c r="BC12" t="str">
        <f t="shared" ca="1" si="50"/>
        <v/>
      </c>
      <c r="BD12">
        <f t="shared" ca="1" si="51"/>
        <v>0</v>
      </c>
      <c r="BE12" t="str">
        <f t="shared" ca="1" si="52"/>
        <v/>
      </c>
      <c r="BF12">
        <f t="shared" ca="1" si="53"/>
        <v>0</v>
      </c>
      <c r="BG12" t="str">
        <f t="shared" ca="1" si="54"/>
        <v/>
      </c>
      <c r="BH12">
        <f t="shared" ca="1" si="55"/>
        <v>0</v>
      </c>
      <c r="BI12" t="str">
        <f t="shared" ca="1" si="56"/>
        <v/>
      </c>
      <c r="BJ12">
        <f t="shared" ca="1" si="57"/>
        <v>0</v>
      </c>
      <c r="BK12" t="str">
        <f t="shared" ca="1" si="58"/>
        <v/>
      </c>
      <c r="BL12">
        <f t="shared" ca="1" si="59"/>
        <v>0</v>
      </c>
      <c r="BM12" t="str">
        <f t="shared" ca="1" si="60"/>
        <v/>
      </c>
      <c r="BN12">
        <f t="shared" ca="1" si="61"/>
        <v>0</v>
      </c>
      <c r="BO12" t="str">
        <f t="shared" ca="1" si="62"/>
        <v/>
      </c>
      <c r="BP12">
        <f t="shared" ca="1" si="63"/>
        <v>0</v>
      </c>
      <c r="BQ12" t="str">
        <f t="shared" ca="1" si="64"/>
        <v/>
      </c>
      <c r="BR12">
        <f t="shared" ca="1" si="65"/>
        <v>0</v>
      </c>
      <c r="BS12" t="str">
        <f t="shared" ca="1" si="66"/>
        <v/>
      </c>
      <c r="BT12">
        <f t="shared" ca="1" si="67"/>
        <v>0</v>
      </c>
      <c r="BU12" t="str">
        <f t="shared" ca="1" si="68"/>
        <v/>
      </c>
      <c r="BV12">
        <f t="shared" ca="1" si="69"/>
        <v>0</v>
      </c>
      <c r="BW12" t="str">
        <f t="shared" ca="1" si="70"/>
        <v/>
      </c>
      <c r="BX12">
        <f t="shared" ca="1" si="71"/>
        <v>0</v>
      </c>
      <c r="BY12" t="str">
        <f t="shared" ca="1" si="72"/>
        <v/>
      </c>
      <c r="BZ12">
        <f t="shared" ca="1" si="73"/>
        <v>0</v>
      </c>
      <c r="CA12" t="str">
        <f t="shared" ca="1" si="74"/>
        <v/>
      </c>
      <c r="CB12">
        <f t="shared" ca="1" si="75"/>
        <v>0</v>
      </c>
      <c r="CC12" t="str">
        <f t="shared" ca="1" si="76"/>
        <v/>
      </c>
      <c r="CD12">
        <f t="shared" ca="1" si="77"/>
        <v>0</v>
      </c>
      <c r="CE12" t="str">
        <f t="shared" ca="1" si="78"/>
        <v/>
      </c>
      <c r="CF12">
        <f t="shared" ca="1" si="79"/>
        <v>0</v>
      </c>
      <c r="CG12">
        <f t="shared" ca="1" si="80"/>
        <v>0</v>
      </c>
      <c r="CH12">
        <f t="shared" ca="1" si="81"/>
        <v>0</v>
      </c>
      <c r="CI12">
        <f t="shared" ca="1" si="82"/>
        <v>0</v>
      </c>
      <c r="CJ12">
        <f t="shared" ca="1" si="83"/>
        <v>0</v>
      </c>
      <c r="CK12">
        <f t="shared" ca="1" si="84"/>
        <v>0</v>
      </c>
      <c r="CL12">
        <f t="shared" ca="1" si="85"/>
        <v>0</v>
      </c>
      <c r="CM12">
        <f t="shared" ca="1" si="86"/>
        <v>0</v>
      </c>
      <c r="CN12">
        <f t="shared" ca="1" si="87"/>
        <v>0</v>
      </c>
      <c r="CO12">
        <f t="shared" ca="1" si="88"/>
        <v>0</v>
      </c>
      <c r="CP12">
        <f t="shared" ca="1" si="89"/>
        <v>0</v>
      </c>
      <c r="CQ12">
        <f t="shared" ca="1" si="90"/>
        <v>0</v>
      </c>
      <c r="CR12">
        <f t="shared" ca="1" si="91"/>
        <v>0</v>
      </c>
      <c r="CS12">
        <f t="shared" ca="1" si="92"/>
        <v>0</v>
      </c>
      <c r="CT12">
        <f t="shared" ca="1" si="93"/>
        <v>0</v>
      </c>
      <c r="CU12">
        <f t="shared" ca="1" si="94"/>
        <v>0</v>
      </c>
      <c r="CV12">
        <f t="shared" ca="1" si="95"/>
        <v>0</v>
      </c>
      <c r="CW12">
        <f t="shared" ca="1" si="96"/>
        <v>0</v>
      </c>
      <c r="CX12">
        <f t="shared" ca="1" si="97"/>
        <v>0</v>
      </c>
      <c r="CY12">
        <f t="shared" ca="1" si="98"/>
        <v>0</v>
      </c>
      <c r="CZ12">
        <f t="shared" ca="1" si="99"/>
        <v>0</v>
      </c>
      <c r="DA12">
        <f t="shared" ca="1" si="100"/>
        <v>0</v>
      </c>
      <c r="DB12">
        <f t="shared" ca="1" si="101"/>
        <v>0</v>
      </c>
      <c r="DC12">
        <f t="shared" ca="1" si="102"/>
        <v>0</v>
      </c>
      <c r="DD12">
        <f t="shared" ca="1" si="103"/>
        <v>0</v>
      </c>
      <c r="DE12">
        <f t="shared" ca="1" si="104"/>
        <v>0</v>
      </c>
      <c r="DF12">
        <f t="shared" ca="1" si="105"/>
        <v>0</v>
      </c>
      <c r="DG12">
        <f t="shared" ca="1" si="106"/>
        <v>0</v>
      </c>
      <c r="DH12">
        <f t="shared" ca="1" si="107"/>
        <v>0</v>
      </c>
      <c r="DI12">
        <f t="shared" ca="1" si="108"/>
        <v>0</v>
      </c>
      <c r="DJ12">
        <f t="shared" ca="1" si="109"/>
        <v>0</v>
      </c>
      <c r="DK12">
        <f t="shared" ca="1" si="110"/>
        <v>0</v>
      </c>
      <c r="DL12" t="e">
        <f t="shared" ca="1" si="111"/>
        <v>#VALUE!</v>
      </c>
    </row>
    <row r="13" spans="1:116" x14ac:dyDescent="0.25">
      <c r="A13">
        <f>Verzamelblad!A13</f>
        <v>9</v>
      </c>
      <c r="B13" s="18" t="str">
        <f t="shared" ca="1" si="3"/>
        <v>Kantoor Parkeerbeheer</v>
      </c>
      <c r="C13" s="228" t="str">
        <f t="shared" ca="1" si="4"/>
        <v/>
      </c>
      <c r="D13" s="228" t="str">
        <f t="shared" ca="1" si="5"/>
        <v/>
      </c>
      <c r="E13" s="228" t="str">
        <f t="shared" ca="1" si="6"/>
        <v/>
      </c>
      <c r="F13" s="228" t="str">
        <f t="shared" ca="1" si="7"/>
        <v/>
      </c>
      <c r="G13" s="228" t="str">
        <f t="shared" ca="1" si="8"/>
        <v/>
      </c>
      <c r="H13" s="228" t="str">
        <f t="shared" ca="1" si="9"/>
        <v/>
      </c>
      <c r="I13" s="228" t="str">
        <f t="shared" ca="1" si="10"/>
        <v/>
      </c>
      <c r="J13" s="228" t="str">
        <f t="shared" ca="1" si="11"/>
        <v/>
      </c>
      <c r="K13" s="228" t="str">
        <f t="shared" ca="1" si="12"/>
        <v/>
      </c>
      <c r="L13" s="228" t="str">
        <f t="shared" ca="1" si="13"/>
        <v/>
      </c>
      <c r="M13" s="34" t="str">
        <f t="shared" ca="1" si="14"/>
        <v/>
      </c>
      <c r="N13" s="34" t="str">
        <f t="shared" ca="1" si="15"/>
        <v/>
      </c>
      <c r="O13" s="34" t="str">
        <f t="shared" ca="1" si="16"/>
        <v/>
      </c>
      <c r="P13" s="34" t="str">
        <f t="shared" ca="1" si="17"/>
        <v/>
      </c>
      <c r="Q13" s="228" t="str">
        <f t="shared" ca="1" si="18"/>
        <v/>
      </c>
      <c r="R13" s="159"/>
      <c r="T13" s="181" t="str">
        <f t="shared" ca="1" si="19"/>
        <v/>
      </c>
      <c r="U13" s="181" t="str">
        <f t="shared" ca="1" si="20"/>
        <v/>
      </c>
      <c r="V13" t="str">
        <f t="shared" si="0"/>
        <v/>
      </c>
      <c r="W13" t="str">
        <f t="shared" si="1"/>
        <v/>
      </c>
      <c r="X13" t="str">
        <f t="shared" si="2"/>
        <v/>
      </c>
      <c r="Y13" t="str">
        <f t="shared" ca="1" si="21"/>
        <v/>
      </c>
      <c r="Z13" t="str">
        <f t="shared" ca="1" si="112"/>
        <v/>
      </c>
      <c r="AA13" t="str">
        <f t="shared" ca="1" si="22"/>
        <v/>
      </c>
      <c r="AB13">
        <f t="shared" ca="1" si="23"/>
        <v>0</v>
      </c>
      <c r="AC13" t="str">
        <f t="shared" ca="1" si="24"/>
        <v/>
      </c>
      <c r="AD13">
        <f t="shared" ca="1" si="25"/>
        <v>0</v>
      </c>
      <c r="AE13" t="str">
        <f t="shared" ca="1" si="26"/>
        <v/>
      </c>
      <c r="AF13">
        <f t="shared" ca="1" si="27"/>
        <v>0</v>
      </c>
      <c r="AG13" t="str">
        <f t="shared" ca="1" si="28"/>
        <v/>
      </c>
      <c r="AH13">
        <f t="shared" ca="1" si="29"/>
        <v>0</v>
      </c>
      <c r="AI13" t="str">
        <f t="shared" ca="1" si="30"/>
        <v/>
      </c>
      <c r="AJ13">
        <f t="shared" ca="1" si="31"/>
        <v>0</v>
      </c>
      <c r="AK13" t="str">
        <f t="shared" ca="1" si="32"/>
        <v/>
      </c>
      <c r="AL13">
        <f t="shared" ca="1" si="33"/>
        <v>0</v>
      </c>
      <c r="AM13" t="str">
        <f t="shared" ca="1" si="34"/>
        <v/>
      </c>
      <c r="AN13">
        <f t="shared" ca="1" si="35"/>
        <v>0</v>
      </c>
      <c r="AO13" t="str">
        <f t="shared" ca="1" si="36"/>
        <v/>
      </c>
      <c r="AP13">
        <f t="shared" ca="1" si="37"/>
        <v>0</v>
      </c>
      <c r="AQ13" t="str">
        <f t="shared" ca="1" si="38"/>
        <v/>
      </c>
      <c r="AR13">
        <f t="shared" ca="1" si="39"/>
        <v>0</v>
      </c>
      <c r="AS13" t="str">
        <f t="shared" ca="1" si="40"/>
        <v/>
      </c>
      <c r="AT13">
        <f t="shared" ca="1" si="41"/>
        <v>0</v>
      </c>
      <c r="AU13" t="str">
        <f t="shared" ca="1" si="42"/>
        <v/>
      </c>
      <c r="AV13">
        <f t="shared" ca="1" si="43"/>
        <v>0</v>
      </c>
      <c r="AW13" t="str">
        <f t="shared" ca="1" si="44"/>
        <v/>
      </c>
      <c r="AX13">
        <f t="shared" ca="1" si="45"/>
        <v>0</v>
      </c>
      <c r="AY13" t="str">
        <f t="shared" ca="1" si="46"/>
        <v/>
      </c>
      <c r="AZ13">
        <f t="shared" ca="1" si="47"/>
        <v>0</v>
      </c>
      <c r="BA13" t="str">
        <f t="shared" ca="1" si="48"/>
        <v/>
      </c>
      <c r="BB13">
        <f t="shared" ca="1" si="49"/>
        <v>0</v>
      </c>
      <c r="BC13" t="str">
        <f t="shared" ca="1" si="50"/>
        <v/>
      </c>
      <c r="BD13">
        <f t="shared" ca="1" si="51"/>
        <v>0</v>
      </c>
      <c r="BE13" t="str">
        <f t="shared" ca="1" si="52"/>
        <v/>
      </c>
      <c r="BF13">
        <f t="shared" ca="1" si="53"/>
        <v>0</v>
      </c>
      <c r="BG13" t="str">
        <f t="shared" ca="1" si="54"/>
        <v/>
      </c>
      <c r="BH13">
        <f t="shared" ca="1" si="55"/>
        <v>0</v>
      </c>
      <c r="BI13" t="str">
        <f t="shared" ca="1" si="56"/>
        <v/>
      </c>
      <c r="BJ13">
        <f t="shared" ca="1" si="57"/>
        <v>0</v>
      </c>
      <c r="BK13" t="str">
        <f t="shared" ca="1" si="58"/>
        <v/>
      </c>
      <c r="BL13">
        <f t="shared" ca="1" si="59"/>
        <v>0</v>
      </c>
      <c r="BM13" t="str">
        <f t="shared" ca="1" si="60"/>
        <v/>
      </c>
      <c r="BN13">
        <f t="shared" ca="1" si="61"/>
        <v>0</v>
      </c>
      <c r="BO13" t="str">
        <f t="shared" ca="1" si="62"/>
        <v/>
      </c>
      <c r="BP13">
        <f t="shared" ca="1" si="63"/>
        <v>0</v>
      </c>
      <c r="BQ13" t="str">
        <f t="shared" ca="1" si="64"/>
        <v/>
      </c>
      <c r="BR13">
        <f t="shared" ca="1" si="65"/>
        <v>0</v>
      </c>
      <c r="BS13" t="str">
        <f t="shared" ca="1" si="66"/>
        <v/>
      </c>
      <c r="BT13">
        <f t="shared" ca="1" si="67"/>
        <v>0</v>
      </c>
      <c r="BU13" t="str">
        <f t="shared" ca="1" si="68"/>
        <v/>
      </c>
      <c r="BV13">
        <f t="shared" ca="1" si="69"/>
        <v>0</v>
      </c>
      <c r="BW13" t="str">
        <f t="shared" ca="1" si="70"/>
        <v/>
      </c>
      <c r="BX13">
        <f t="shared" ca="1" si="71"/>
        <v>0</v>
      </c>
      <c r="BY13" t="str">
        <f t="shared" ca="1" si="72"/>
        <v/>
      </c>
      <c r="BZ13">
        <f t="shared" ca="1" si="73"/>
        <v>0</v>
      </c>
      <c r="CA13" t="str">
        <f t="shared" ca="1" si="74"/>
        <v/>
      </c>
      <c r="CB13">
        <f t="shared" ca="1" si="75"/>
        <v>0</v>
      </c>
      <c r="CC13" t="str">
        <f t="shared" ca="1" si="76"/>
        <v/>
      </c>
      <c r="CD13">
        <f t="shared" ca="1" si="77"/>
        <v>0</v>
      </c>
      <c r="CE13" t="str">
        <f t="shared" ca="1" si="78"/>
        <v/>
      </c>
      <c r="CF13">
        <f t="shared" ca="1" si="79"/>
        <v>0</v>
      </c>
      <c r="CG13">
        <f t="shared" ca="1" si="80"/>
        <v>0</v>
      </c>
      <c r="CH13">
        <f t="shared" ca="1" si="81"/>
        <v>0</v>
      </c>
      <c r="CI13">
        <f t="shared" ca="1" si="82"/>
        <v>0</v>
      </c>
      <c r="CJ13">
        <f t="shared" ca="1" si="83"/>
        <v>0</v>
      </c>
      <c r="CK13">
        <f t="shared" ca="1" si="84"/>
        <v>0</v>
      </c>
      <c r="CL13">
        <f t="shared" ca="1" si="85"/>
        <v>0</v>
      </c>
      <c r="CM13">
        <f t="shared" ca="1" si="86"/>
        <v>0</v>
      </c>
      <c r="CN13">
        <f t="shared" ca="1" si="87"/>
        <v>0</v>
      </c>
      <c r="CO13">
        <f t="shared" ca="1" si="88"/>
        <v>0</v>
      </c>
      <c r="CP13">
        <f t="shared" ca="1" si="89"/>
        <v>0</v>
      </c>
      <c r="CQ13">
        <f t="shared" ca="1" si="90"/>
        <v>0</v>
      </c>
      <c r="CR13">
        <f t="shared" ca="1" si="91"/>
        <v>0</v>
      </c>
      <c r="CS13">
        <f t="shared" ca="1" si="92"/>
        <v>0</v>
      </c>
      <c r="CT13">
        <f t="shared" ca="1" si="93"/>
        <v>0</v>
      </c>
      <c r="CU13">
        <f t="shared" ca="1" si="94"/>
        <v>0</v>
      </c>
      <c r="CV13">
        <f t="shared" ca="1" si="95"/>
        <v>0</v>
      </c>
      <c r="CW13">
        <f t="shared" ca="1" si="96"/>
        <v>0</v>
      </c>
      <c r="CX13">
        <f t="shared" ca="1" si="97"/>
        <v>0</v>
      </c>
      <c r="CY13">
        <f t="shared" ca="1" si="98"/>
        <v>0</v>
      </c>
      <c r="CZ13">
        <f t="shared" ca="1" si="99"/>
        <v>0</v>
      </c>
      <c r="DA13">
        <f t="shared" ca="1" si="100"/>
        <v>0</v>
      </c>
      <c r="DB13">
        <f t="shared" ca="1" si="101"/>
        <v>0</v>
      </c>
      <c r="DC13">
        <f t="shared" ca="1" si="102"/>
        <v>0</v>
      </c>
      <c r="DD13">
        <f t="shared" ca="1" si="103"/>
        <v>0</v>
      </c>
      <c r="DE13">
        <f t="shared" ca="1" si="104"/>
        <v>0</v>
      </c>
      <c r="DF13">
        <f t="shared" ca="1" si="105"/>
        <v>0</v>
      </c>
      <c r="DG13">
        <f t="shared" ca="1" si="106"/>
        <v>0</v>
      </c>
      <c r="DH13">
        <f t="shared" ca="1" si="107"/>
        <v>0</v>
      </c>
      <c r="DI13">
        <f t="shared" ca="1" si="108"/>
        <v>0</v>
      </c>
      <c r="DJ13">
        <f t="shared" ca="1" si="109"/>
        <v>0</v>
      </c>
      <c r="DK13">
        <f t="shared" ca="1" si="110"/>
        <v>0</v>
      </c>
      <c r="DL13" t="e">
        <f t="shared" ca="1" si="111"/>
        <v>#VALUE!</v>
      </c>
    </row>
    <row r="14" spans="1:116" hidden="1" x14ac:dyDescent="0.25">
      <c r="A14">
        <f>Verzamelblad!A14</f>
        <v>10</v>
      </c>
      <c r="B14" s="18">
        <f t="shared" ca="1" si="3"/>
        <v>0</v>
      </c>
      <c r="C14" s="228" t="str">
        <f t="shared" ca="1" si="4"/>
        <v/>
      </c>
      <c r="D14" s="228" t="str">
        <f t="shared" ca="1" si="5"/>
        <v/>
      </c>
      <c r="E14" s="228" t="str">
        <f t="shared" ca="1" si="6"/>
        <v/>
      </c>
      <c r="F14" s="228" t="str">
        <f t="shared" ca="1" si="7"/>
        <v/>
      </c>
      <c r="G14" s="228" t="str">
        <f t="shared" ca="1" si="8"/>
        <v/>
      </c>
      <c r="H14" s="228" t="str">
        <f t="shared" ca="1" si="9"/>
        <v/>
      </c>
      <c r="I14" s="228" t="str">
        <f t="shared" ca="1" si="10"/>
        <v/>
      </c>
      <c r="J14" s="228" t="str">
        <f t="shared" ca="1" si="11"/>
        <v/>
      </c>
      <c r="K14" s="228" t="str">
        <f t="shared" ca="1" si="12"/>
        <v/>
      </c>
      <c r="L14" s="228" t="str">
        <f t="shared" ca="1" si="13"/>
        <v/>
      </c>
      <c r="M14" s="34" t="str">
        <f t="shared" ca="1" si="14"/>
        <v/>
      </c>
      <c r="N14" s="34" t="str">
        <f t="shared" ca="1" si="15"/>
        <v/>
      </c>
      <c r="O14" s="34" t="str">
        <f t="shared" ca="1" si="16"/>
        <v/>
      </c>
      <c r="P14" s="34" t="str">
        <f t="shared" ca="1" si="17"/>
        <v/>
      </c>
      <c r="Q14" s="228" t="str">
        <f t="shared" ca="1" si="18"/>
        <v/>
      </c>
      <c r="R14" s="159"/>
      <c r="T14" s="181" t="str">
        <f t="shared" ca="1" si="19"/>
        <v/>
      </c>
      <c r="U14" s="181" t="str">
        <f t="shared" ca="1" si="20"/>
        <v/>
      </c>
      <c r="V14" t="str">
        <f t="shared" si="0"/>
        <v/>
      </c>
      <c r="W14" t="str">
        <f t="shared" si="1"/>
        <v/>
      </c>
      <c r="X14" t="str">
        <f t="shared" si="2"/>
        <v/>
      </c>
      <c r="Y14" t="str">
        <f t="shared" ca="1" si="21"/>
        <v/>
      </c>
      <c r="Z14" t="str">
        <f t="shared" ca="1" si="112"/>
        <v/>
      </c>
      <c r="AA14" t="str">
        <f t="shared" ca="1" si="22"/>
        <v/>
      </c>
      <c r="AB14">
        <f t="shared" ca="1" si="23"/>
        <v>0</v>
      </c>
      <c r="AC14" t="str">
        <f t="shared" ca="1" si="24"/>
        <v/>
      </c>
      <c r="AD14">
        <f t="shared" ca="1" si="25"/>
        <v>0</v>
      </c>
      <c r="AE14" t="str">
        <f t="shared" ca="1" si="26"/>
        <v/>
      </c>
      <c r="AF14">
        <f t="shared" ca="1" si="27"/>
        <v>0</v>
      </c>
      <c r="AG14" t="str">
        <f t="shared" ca="1" si="28"/>
        <v/>
      </c>
      <c r="AH14">
        <f t="shared" ca="1" si="29"/>
        <v>0</v>
      </c>
      <c r="AI14" t="str">
        <f t="shared" ca="1" si="30"/>
        <v/>
      </c>
      <c r="AJ14">
        <f t="shared" ca="1" si="31"/>
        <v>0</v>
      </c>
      <c r="AK14" t="str">
        <f t="shared" ca="1" si="32"/>
        <v/>
      </c>
      <c r="AL14">
        <f t="shared" ca="1" si="33"/>
        <v>0</v>
      </c>
      <c r="AM14" t="str">
        <f t="shared" ca="1" si="34"/>
        <v/>
      </c>
      <c r="AN14">
        <f t="shared" ca="1" si="35"/>
        <v>0</v>
      </c>
      <c r="AO14" t="str">
        <f t="shared" ca="1" si="36"/>
        <v/>
      </c>
      <c r="AP14">
        <f t="shared" ca="1" si="37"/>
        <v>0</v>
      </c>
      <c r="AQ14" t="str">
        <f t="shared" ca="1" si="38"/>
        <v/>
      </c>
      <c r="AR14">
        <f t="shared" ca="1" si="39"/>
        <v>0</v>
      </c>
      <c r="AS14" t="str">
        <f t="shared" ca="1" si="40"/>
        <v/>
      </c>
      <c r="AT14">
        <f t="shared" ca="1" si="41"/>
        <v>0</v>
      </c>
      <c r="AU14" t="str">
        <f t="shared" ca="1" si="42"/>
        <v/>
      </c>
      <c r="AV14">
        <f t="shared" ca="1" si="43"/>
        <v>0</v>
      </c>
      <c r="AW14" t="str">
        <f t="shared" ca="1" si="44"/>
        <v/>
      </c>
      <c r="AX14">
        <f t="shared" ca="1" si="45"/>
        <v>0</v>
      </c>
      <c r="AY14" t="str">
        <f t="shared" ca="1" si="46"/>
        <v/>
      </c>
      <c r="AZ14">
        <f t="shared" ca="1" si="47"/>
        <v>0</v>
      </c>
      <c r="BA14" t="str">
        <f t="shared" ca="1" si="48"/>
        <v/>
      </c>
      <c r="BB14">
        <f t="shared" ca="1" si="49"/>
        <v>0</v>
      </c>
      <c r="BC14" t="str">
        <f t="shared" ca="1" si="50"/>
        <v/>
      </c>
      <c r="BD14">
        <f t="shared" ca="1" si="51"/>
        <v>0</v>
      </c>
      <c r="BE14" t="str">
        <f t="shared" ca="1" si="52"/>
        <v/>
      </c>
      <c r="BF14">
        <f t="shared" ca="1" si="53"/>
        <v>0</v>
      </c>
      <c r="BG14" t="str">
        <f t="shared" ca="1" si="54"/>
        <v/>
      </c>
      <c r="BH14">
        <f t="shared" ca="1" si="55"/>
        <v>0</v>
      </c>
      <c r="BI14" t="str">
        <f t="shared" ca="1" si="56"/>
        <v/>
      </c>
      <c r="BJ14">
        <f t="shared" ca="1" si="57"/>
        <v>0</v>
      </c>
      <c r="BK14" t="str">
        <f t="shared" ca="1" si="58"/>
        <v/>
      </c>
      <c r="BL14">
        <f t="shared" ca="1" si="59"/>
        <v>0</v>
      </c>
      <c r="BM14" t="str">
        <f t="shared" ca="1" si="60"/>
        <v/>
      </c>
      <c r="BN14">
        <f t="shared" ca="1" si="61"/>
        <v>0</v>
      </c>
      <c r="BO14" t="str">
        <f t="shared" ca="1" si="62"/>
        <v/>
      </c>
      <c r="BP14">
        <f t="shared" ca="1" si="63"/>
        <v>0</v>
      </c>
      <c r="BQ14" t="str">
        <f t="shared" ca="1" si="64"/>
        <v/>
      </c>
      <c r="BR14">
        <f t="shared" ca="1" si="65"/>
        <v>0</v>
      </c>
      <c r="BS14" t="str">
        <f t="shared" ca="1" si="66"/>
        <v/>
      </c>
      <c r="BT14">
        <f t="shared" ca="1" si="67"/>
        <v>0</v>
      </c>
      <c r="BU14" t="str">
        <f t="shared" ca="1" si="68"/>
        <v/>
      </c>
      <c r="BV14">
        <f t="shared" ca="1" si="69"/>
        <v>0</v>
      </c>
      <c r="BW14" t="str">
        <f t="shared" ca="1" si="70"/>
        <v/>
      </c>
      <c r="BX14">
        <f t="shared" ca="1" si="71"/>
        <v>0</v>
      </c>
      <c r="BY14" t="str">
        <f t="shared" ca="1" si="72"/>
        <v/>
      </c>
      <c r="BZ14">
        <f t="shared" ca="1" si="73"/>
        <v>0</v>
      </c>
      <c r="CA14" t="str">
        <f t="shared" ca="1" si="74"/>
        <v/>
      </c>
      <c r="CB14">
        <f t="shared" ca="1" si="75"/>
        <v>0</v>
      </c>
      <c r="CC14" t="str">
        <f t="shared" ca="1" si="76"/>
        <v/>
      </c>
      <c r="CD14">
        <f t="shared" ca="1" si="77"/>
        <v>0</v>
      </c>
      <c r="CE14" t="str">
        <f t="shared" ca="1" si="78"/>
        <v/>
      </c>
      <c r="CF14" t="str">
        <f t="shared" ca="1" si="79"/>
        <v/>
      </c>
      <c r="CG14">
        <f t="shared" ca="1" si="80"/>
        <v>0</v>
      </c>
      <c r="CH14">
        <f t="shared" ca="1" si="81"/>
        <v>0</v>
      </c>
      <c r="CI14">
        <f t="shared" ca="1" si="82"/>
        <v>0</v>
      </c>
      <c r="CJ14">
        <f t="shared" ca="1" si="83"/>
        <v>0</v>
      </c>
      <c r="CK14">
        <f t="shared" ca="1" si="84"/>
        <v>0</v>
      </c>
      <c r="CL14">
        <f t="shared" ca="1" si="85"/>
        <v>0</v>
      </c>
      <c r="CM14">
        <f t="shared" ca="1" si="86"/>
        <v>0</v>
      </c>
      <c r="CN14">
        <f t="shared" ca="1" si="87"/>
        <v>0</v>
      </c>
      <c r="CO14">
        <f t="shared" ca="1" si="88"/>
        <v>0</v>
      </c>
      <c r="CP14">
        <f t="shared" ca="1" si="89"/>
        <v>0</v>
      </c>
      <c r="CQ14">
        <f t="shared" ca="1" si="90"/>
        <v>0</v>
      </c>
      <c r="CR14">
        <f t="shared" ca="1" si="91"/>
        <v>0</v>
      </c>
      <c r="CS14">
        <f t="shared" ca="1" si="92"/>
        <v>0</v>
      </c>
      <c r="CT14">
        <f t="shared" ca="1" si="93"/>
        <v>0</v>
      </c>
      <c r="CU14">
        <f t="shared" ca="1" si="94"/>
        <v>0</v>
      </c>
      <c r="CV14">
        <f t="shared" ca="1" si="95"/>
        <v>0</v>
      </c>
      <c r="CW14">
        <f t="shared" ca="1" si="96"/>
        <v>0</v>
      </c>
      <c r="CX14">
        <f t="shared" ca="1" si="97"/>
        <v>0</v>
      </c>
      <c r="CY14">
        <f t="shared" ca="1" si="98"/>
        <v>0</v>
      </c>
      <c r="CZ14">
        <f t="shared" ca="1" si="99"/>
        <v>0</v>
      </c>
      <c r="DA14">
        <f t="shared" ca="1" si="100"/>
        <v>0</v>
      </c>
      <c r="DB14">
        <f t="shared" ca="1" si="101"/>
        <v>0</v>
      </c>
      <c r="DC14">
        <f t="shared" ca="1" si="102"/>
        <v>0</v>
      </c>
      <c r="DD14">
        <f t="shared" ca="1" si="103"/>
        <v>0</v>
      </c>
      <c r="DE14">
        <f t="shared" ca="1" si="104"/>
        <v>0</v>
      </c>
      <c r="DF14">
        <f t="shared" ca="1" si="105"/>
        <v>0</v>
      </c>
      <c r="DG14">
        <f t="shared" ca="1" si="106"/>
        <v>0</v>
      </c>
      <c r="DH14">
        <f t="shared" ca="1" si="107"/>
        <v>0</v>
      </c>
      <c r="DI14">
        <f t="shared" ca="1" si="108"/>
        <v>0</v>
      </c>
      <c r="DJ14">
        <f t="shared" ca="1" si="109"/>
        <v>0</v>
      </c>
      <c r="DK14">
        <f t="shared" ca="1" si="110"/>
        <v>0</v>
      </c>
      <c r="DL14" t="e">
        <f t="shared" ca="1" si="111"/>
        <v>#VALUE!</v>
      </c>
    </row>
    <row r="15" spans="1:116" hidden="1" x14ac:dyDescent="0.25">
      <c r="A15">
        <f>Verzamelblad!A15</f>
        <v>11</v>
      </c>
      <c r="B15" s="18">
        <f t="shared" ca="1" si="3"/>
        <v>0</v>
      </c>
      <c r="C15" s="228" t="str">
        <f t="shared" ca="1" si="4"/>
        <v/>
      </c>
      <c r="D15" s="228" t="str">
        <f t="shared" ca="1" si="5"/>
        <v/>
      </c>
      <c r="E15" s="228" t="str">
        <f t="shared" ca="1" si="6"/>
        <v/>
      </c>
      <c r="F15" s="228" t="str">
        <f t="shared" ca="1" si="7"/>
        <v/>
      </c>
      <c r="G15" s="228" t="str">
        <f t="shared" ca="1" si="8"/>
        <v/>
      </c>
      <c r="H15" s="228" t="str">
        <f t="shared" ca="1" si="9"/>
        <v/>
      </c>
      <c r="I15" s="228" t="str">
        <f t="shared" ca="1" si="10"/>
        <v/>
      </c>
      <c r="J15" s="228" t="str">
        <f t="shared" ca="1" si="11"/>
        <v/>
      </c>
      <c r="K15" s="228" t="str">
        <f t="shared" ca="1" si="12"/>
        <v/>
      </c>
      <c r="L15" s="228" t="str">
        <f t="shared" ca="1" si="13"/>
        <v/>
      </c>
      <c r="M15" s="34" t="str">
        <f t="shared" ca="1" si="14"/>
        <v/>
      </c>
      <c r="N15" s="34" t="str">
        <f t="shared" ca="1" si="15"/>
        <v/>
      </c>
      <c r="O15" s="34" t="str">
        <f t="shared" ca="1" si="16"/>
        <v/>
      </c>
      <c r="P15" s="34" t="str">
        <f t="shared" ca="1" si="17"/>
        <v/>
      </c>
      <c r="Q15" s="228" t="str">
        <f t="shared" ca="1" si="18"/>
        <v/>
      </c>
      <c r="R15" s="159"/>
      <c r="T15" s="181" t="str">
        <f t="shared" ca="1" si="19"/>
        <v/>
      </c>
      <c r="U15" s="181" t="str">
        <f t="shared" ca="1" si="20"/>
        <v/>
      </c>
      <c r="V15" t="str">
        <f t="shared" si="0"/>
        <v/>
      </c>
      <c r="W15" t="str">
        <f t="shared" si="1"/>
        <v/>
      </c>
      <c r="X15" t="str">
        <f t="shared" si="2"/>
        <v/>
      </c>
      <c r="Y15" t="str">
        <f t="shared" ca="1" si="21"/>
        <v/>
      </c>
      <c r="Z15" t="str">
        <f t="shared" ca="1" si="112"/>
        <v/>
      </c>
      <c r="AA15" t="str">
        <f t="shared" ca="1" si="22"/>
        <v/>
      </c>
      <c r="AB15">
        <f t="shared" ca="1" si="23"/>
        <v>0</v>
      </c>
      <c r="AC15" t="str">
        <f t="shared" ca="1" si="24"/>
        <v/>
      </c>
      <c r="AD15">
        <f t="shared" ca="1" si="25"/>
        <v>0</v>
      </c>
      <c r="AE15" t="str">
        <f t="shared" ca="1" si="26"/>
        <v/>
      </c>
      <c r="AF15">
        <f t="shared" ca="1" si="27"/>
        <v>0</v>
      </c>
      <c r="AG15" t="str">
        <f t="shared" ca="1" si="28"/>
        <v/>
      </c>
      <c r="AH15">
        <f t="shared" ca="1" si="29"/>
        <v>0</v>
      </c>
      <c r="AI15" t="str">
        <f t="shared" ca="1" si="30"/>
        <v/>
      </c>
      <c r="AJ15">
        <f t="shared" ca="1" si="31"/>
        <v>0</v>
      </c>
      <c r="AK15" t="str">
        <f t="shared" ca="1" si="32"/>
        <v/>
      </c>
      <c r="AL15">
        <f t="shared" ca="1" si="33"/>
        <v>0</v>
      </c>
      <c r="AM15" t="str">
        <f t="shared" ca="1" si="34"/>
        <v/>
      </c>
      <c r="AN15">
        <f t="shared" ca="1" si="35"/>
        <v>0</v>
      </c>
      <c r="AO15" t="str">
        <f t="shared" ca="1" si="36"/>
        <v/>
      </c>
      <c r="AP15">
        <f t="shared" ca="1" si="37"/>
        <v>0</v>
      </c>
      <c r="AQ15" t="str">
        <f t="shared" ca="1" si="38"/>
        <v/>
      </c>
      <c r="AR15">
        <f t="shared" ca="1" si="39"/>
        <v>0</v>
      </c>
      <c r="AS15" t="str">
        <f t="shared" ca="1" si="40"/>
        <v/>
      </c>
      <c r="AT15">
        <f t="shared" ca="1" si="41"/>
        <v>0</v>
      </c>
      <c r="AU15" t="str">
        <f t="shared" ca="1" si="42"/>
        <v/>
      </c>
      <c r="AV15">
        <f t="shared" ca="1" si="43"/>
        <v>0</v>
      </c>
      <c r="AW15" t="str">
        <f t="shared" ca="1" si="44"/>
        <v/>
      </c>
      <c r="AX15">
        <f t="shared" ca="1" si="45"/>
        <v>0</v>
      </c>
      <c r="AY15" t="str">
        <f t="shared" ca="1" si="46"/>
        <v/>
      </c>
      <c r="AZ15">
        <f t="shared" ca="1" si="47"/>
        <v>0</v>
      </c>
      <c r="BA15" t="str">
        <f t="shared" ca="1" si="48"/>
        <v/>
      </c>
      <c r="BB15">
        <f t="shared" ca="1" si="49"/>
        <v>0</v>
      </c>
      <c r="BC15" t="str">
        <f t="shared" ca="1" si="50"/>
        <v/>
      </c>
      <c r="BD15">
        <f t="shared" ca="1" si="51"/>
        <v>0</v>
      </c>
      <c r="BE15" t="str">
        <f t="shared" ca="1" si="52"/>
        <v/>
      </c>
      <c r="BF15">
        <f t="shared" ca="1" si="53"/>
        <v>0</v>
      </c>
      <c r="BG15" t="str">
        <f t="shared" ca="1" si="54"/>
        <v/>
      </c>
      <c r="BH15">
        <f t="shared" ca="1" si="55"/>
        <v>0</v>
      </c>
      <c r="BI15" t="str">
        <f t="shared" ca="1" si="56"/>
        <v/>
      </c>
      <c r="BJ15">
        <f t="shared" ca="1" si="57"/>
        <v>0</v>
      </c>
      <c r="BK15" t="str">
        <f t="shared" ca="1" si="58"/>
        <v/>
      </c>
      <c r="BL15">
        <f t="shared" ca="1" si="59"/>
        <v>0</v>
      </c>
      <c r="BM15" t="str">
        <f t="shared" ca="1" si="60"/>
        <v/>
      </c>
      <c r="BN15">
        <f t="shared" ca="1" si="61"/>
        <v>0</v>
      </c>
      <c r="BO15" t="str">
        <f t="shared" ca="1" si="62"/>
        <v/>
      </c>
      <c r="BP15">
        <f t="shared" ca="1" si="63"/>
        <v>0</v>
      </c>
      <c r="BQ15" t="str">
        <f t="shared" ca="1" si="64"/>
        <v/>
      </c>
      <c r="BR15">
        <f t="shared" ca="1" si="65"/>
        <v>0</v>
      </c>
      <c r="BS15" t="str">
        <f t="shared" ca="1" si="66"/>
        <v/>
      </c>
      <c r="BT15">
        <f t="shared" ca="1" si="67"/>
        <v>0</v>
      </c>
      <c r="BU15" t="str">
        <f t="shared" ca="1" si="68"/>
        <v/>
      </c>
      <c r="BV15">
        <f t="shared" ca="1" si="69"/>
        <v>0</v>
      </c>
      <c r="BW15" t="str">
        <f t="shared" ca="1" si="70"/>
        <v/>
      </c>
      <c r="BX15">
        <f t="shared" ca="1" si="71"/>
        <v>0</v>
      </c>
      <c r="BY15" t="str">
        <f t="shared" ca="1" si="72"/>
        <v/>
      </c>
      <c r="BZ15">
        <f t="shared" ca="1" si="73"/>
        <v>0</v>
      </c>
      <c r="CA15" t="str">
        <f t="shared" ca="1" si="74"/>
        <v/>
      </c>
      <c r="CB15">
        <f t="shared" ca="1" si="75"/>
        <v>0</v>
      </c>
      <c r="CC15" t="str">
        <f t="shared" ca="1" si="76"/>
        <v/>
      </c>
      <c r="CD15">
        <f t="shared" ca="1" si="77"/>
        <v>0</v>
      </c>
      <c r="CE15" t="str">
        <f t="shared" ca="1" si="78"/>
        <v/>
      </c>
      <c r="CF15" t="str">
        <f t="shared" ca="1" si="79"/>
        <v/>
      </c>
      <c r="CG15">
        <f t="shared" ca="1" si="80"/>
        <v>0</v>
      </c>
      <c r="CH15">
        <f t="shared" ca="1" si="81"/>
        <v>0</v>
      </c>
      <c r="CI15">
        <f t="shared" ca="1" si="82"/>
        <v>0</v>
      </c>
      <c r="CJ15">
        <f t="shared" ca="1" si="83"/>
        <v>0</v>
      </c>
      <c r="CK15">
        <f t="shared" ca="1" si="84"/>
        <v>0</v>
      </c>
      <c r="CL15">
        <f t="shared" ca="1" si="85"/>
        <v>0</v>
      </c>
      <c r="CM15">
        <f t="shared" ca="1" si="86"/>
        <v>0</v>
      </c>
      <c r="CN15">
        <f t="shared" ca="1" si="87"/>
        <v>0</v>
      </c>
      <c r="CO15">
        <f t="shared" ca="1" si="88"/>
        <v>0</v>
      </c>
      <c r="CP15">
        <f t="shared" ca="1" si="89"/>
        <v>0</v>
      </c>
      <c r="CQ15">
        <f t="shared" ca="1" si="90"/>
        <v>0</v>
      </c>
      <c r="CR15">
        <f t="shared" ca="1" si="91"/>
        <v>0</v>
      </c>
      <c r="CS15">
        <f t="shared" ca="1" si="92"/>
        <v>0</v>
      </c>
      <c r="CT15">
        <f t="shared" ca="1" si="93"/>
        <v>0</v>
      </c>
      <c r="CU15">
        <f t="shared" ca="1" si="94"/>
        <v>0</v>
      </c>
      <c r="CV15">
        <f t="shared" ca="1" si="95"/>
        <v>0</v>
      </c>
      <c r="CW15">
        <f t="shared" ca="1" si="96"/>
        <v>0</v>
      </c>
      <c r="CX15">
        <f t="shared" ca="1" si="97"/>
        <v>0</v>
      </c>
      <c r="CY15">
        <f t="shared" ca="1" si="98"/>
        <v>0</v>
      </c>
      <c r="CZ15">
        <f t="shared" ca="1" si="99"/>
        <v>0</v>
      </c>
      <c r="DA15">
        <f t="shared" ca="1" si="100"/>
        <v>0</v>
      </c>
      <c r="DB15">
        <f t="shared" ca="1" si="101"/>
        <v>0</v>
      </c>
      <c r="DC15">
        <f t="shared" ca="1" si="102"/>
        <v>0</v>
      </c>
      <c r="DD15">
        <f t="shared" ca="1" si="103"/>
        <v>0</v>
      </c>
      <c r="DE15">
        <f t="shared" ca="1" si="104"/>
        <v>0</v>
      </c>
      <c r="DF15">
        <f t="shared" ca="1" si="105"/>
        <v>0</v>
      </c>
      <c r="DG15">
        <f t="shared" ca="1" si="106"/>
        <v>0</v>
      </c>
      <c r="DH15">
        <f t="shared" ca="1" si="107"/>
        <v>0</v>
      </c>
      <c r="DI15">
        <f t="shared" ca="1" si="108"/>
        <v>0</v>
      </c>
      <c r="DJ15">
        <f t="shared" ca="1" si="109"/>
        <v>0</v>
      </c>
      <c r="DK15">
        <f t="shared" ca="1" si="110"/>
        <v>0</v>
      </c>
      <c r="DL15" t="e">
        <f t="shared" ca="1" si="111"/>
        <v>#VALUE!</v>
      </c>
    </row>
    <row r="16" spans="1:116" hidden="1" x14ac:dyDescent="0.25">
      <c r="A16">
        <f>Verzamelblad!A16</f>
        <v>12</v>
      </c>
      <c r="B16" s="18">
        <f t="shared" ca="1" si="3"/>
        <v>0</v>
      </c>
      <c r="C16" s="228" t="str">
        <f t="shared" ca="1" si="4"/>
        <v/>
      </c>
      <c r="D16" s="228" t="str">
        <f t="shared" ca="1" si="5"/>
        <v/>
      </c>
      <c r="E16" s="228" t="str">
        <f t="shared" ca="1" si="6"/>
        <v/>
      </c>
      <c r="F16" s="228" t="str">
        <f t="shared" ca="1" si="7"/>
        <v/>
      </c>
      <c r="G16" s="228" t="str">
        <f t="shared" ca="1" si="8"/>
        <v/>
      </c>
      <c r="H16" s="228" t="str">
        <f t="shared" ca="1" si="9"/>
        <v/>
      </c>
      <c r="I16" s="228" t="str">
        <f t="shared" ca="1" si="10"/>
        <v/>
      </c>
      <c r="J16" s="228" t="str">
        <f t="shared" ca="1" si="11"/>
        <v/>
      </c>
      <c r="K16" s="228" t="str">
        <f t="shared" ca="1" si="12"/>
        <v/>
      </c>
      <c r="L16" s="228" t="str">
        <f t="shared" ca="1" si="13"/>
        <v/>
      </c>
      <c r="M16" s="34" t="str">
        <f t="shared" ca="1" si="14"/>
        <v/>
      </c>
      <c r="N16" s="34" t="str">
        <f t="shared" ca="1" si="15"/>
        <v/>
      </c>
      <c r="O16" s="34" t="str">
        <f t="shared" ca="1" si="16"/>
        <v/>
      </c>
      <c r="P16" s="34" t="str">
        <f t="shared" ca="1" si="17"/>
        <v/>
      </c>
      <c r="Q16" s="228" t="str">
        <f t="shared" ca="1" si="18"/>
        <v/>
      </c>
      <c r="R16" s="159"/>
      <c r="T16" s="181" t="str">
        <f t="shared" ca="1" si="19"/>
        <v/>
      </c>
      <c r="U16" s="181" t="str">
        <f t="shared" ca="1" si="20"/>
        <v/>
      </c>
      <c r="V16" t="str">
        <f t="shared" si="0"/>
        <v/>
      </c>
      <c r="W16" t="str">
        <f t="shared" si="1"/>
        <v/>
      </c>
      <c r="X16" t="str">
        <f t="shared" si="2"/>
        <v/>
      </c>
      <c r="Y16" t="str">
        <f t="shared" ca="1" si="21"/>
        <v/>
      </c>
      <c r="Z16" t="str">
        <f t="shared" ca="1" si="112"/>
        <v/>
      </c>
      <c r="AA16" t="str">
        <f t="shared" ca="1" si="22"/>
        <v/>
      </c>
      <c r="AB16">
        <f t="shared" ca="1" si="23"/>
        <v>0</v>
      </c>
      <c r="AC16" t="str">
        <f t="shared" ca="1" si="24"/>
        <v/>
      </c>
      <c r="AD16">
        <f t="shared" ca="1" si="25"/>
        <v>0</v>
      </c>
      <c r="AE16" t="str">
        <f t="shared" ca="1" si="26"/>
        <v/>
      </c>
      <c r="AF16">
        <f t="shared" ca="1" si="27"/>
        <v>0</v>
      </c>
      <c r="AG16" t="str">
        <f t="shared" ca="1" si="28"/>
        <v/>
      </c>
      <c r="AH16">
        <f t="shared" ca="1" si="29"/>
        <v>0</v>
      </c>
      <c r="AI16" t="str">
        <f t="shared" ca="1" si="30"/>
        <v/>
      </c>
      <c r="AJ16">
        <f t="shared" ca="1" si="31"/>
        <v>0</v>
      </c>
      <c r="AK16" t="str">
        <f t="shared" ca="1" si="32"/>
        <v/>
      </c>
      <c r="AL16">
        <f t="shared" ca="1" si="33"/>
        <v>0</v>
      </c>
      <c r="AM16" t="str">
        <f t="shared" ca="1" si="34"/>
        <v/>
      </c>
      <c r="AN16">
        <f t="shared" ca="1" si="35"/>
        <v>0</v>
      </c>
      <c r="AO16" t="str">
        <f t="shared" ca="1" si="36"/>
        <v/>
      </c>
      <c r="AP16">
        <f t="shared" ca="1" si="37"/>
        <v>0</v>
      </c>
      <c r="AQ16" t="str">
        <f t="shared" ca="1" si="38"/>
        <v/>
      </c>
      <c r="AR16">
        <f t="shared" ca="1" si="39"/>
        <v>0</v>
      </c>
      <c r="AS16" t="str">
        <f t="shared" ca="1" si="40"/>
        <v/>
      </c>
      <c r="AT16">
        <f t="shared" ca="1" si="41"/>
        <v>0</v>
      </c>
      <c r="AU16" t="str">
        <f t="shared" ca="1" si="42"/>
        <v/>
      </c>
      <c r="AV16">
        <f t="shared" ca="1" si="43"/>
        <v>0</v>
      </c>
      <c r="AW16" t="str">
        <f t="shared" ca="1" si="44"/>
        <v/>
      </c>
      <c r="AX16">
        <f t="shared" ca="1" si="45"/>
        <v>0</v>
      </c>
      <c r="AY16" t="str">
        <f t="shared" ca="1" si="46"/>
        <v/>
      </c>
      <c r="AZ16">
        <f t="shared" ca="1" si="47"/>
        <v>0</v>
      </c>
      <c r="BA16" t="str">
        <f t="shared" ca="1" si="48"/>
        <v/>
      </c>
      <c r="BB16">
        <f t="shared" ca="1" si="49"/>
        <v>0</v>
      </c>
      <c r="BC16" t="str">
        <f t="shared" ca="1" si="50"/>
        <v/>
      </c>
      <c r="BD16">
        <f t="shared" ca="1" si="51"/>
        <v>0</v>
      </c>
      <c r="BE16" t="str">
        <f t="shared" ca="1" si="52"/>
        <v/>
      </c>
      <c r="BF16">
        <f t="shared" ca="1" si="53"/>
        <v>0</v>
      </c>
      <c r="BG16" t="str">
        <f t="shared" ca="1" si="54"/>
        <v/>
      </c>
      <c r="BH16">
        <f t="shared" ca="1" si="55"/>
        <v>0</v>
      </c>
      <c r="BI16" t="str">
        <f t="shared" ca="1" si="56"/>
        <v/>
      </c>
      <c r="BJ16">
        <f t="shared" ca="1" si="57"/>
        <v>0</v>
      </c>
      <c r="BK16" t="str">
        <f t="shared" ca="1" si="58"/>
        <v/>
      </c>
      <c r="BL16">
        <f t="shared" ca="1" si="59"/>
        <v>0</v>
      </c>
      <c r="BM16" t="str">
        <f t="shared" ca="1" si="60"/>
        <v/>
      </c>
      <c r="BN16">
        <f t="shared" ca="1" si="61"/>
        <v>0</v>
      </c>
      <c r="BO16" t="str">
        <f t="shared" ca="1" si="62"/>
        <v/>
      </c>
      <c r="BP16">
        <f t="shared" ca="1" si="63"/>
        <v>0</v>
      </c>
      <c r="BQ16" t="str">
        <f t="shared" ca="1" si="64"/>
        <v/>
      </c>
      <c r="BR16">
        <f t="shared" ca="1" si="65"/>
        <v>0</v>
      </c>
      <c r="BS16" t="str">
        <f t="shared" ca="1" si="66"/>
        <v/>
      </c>
      <c r="BT16">
        <f t="shared" ca="1" si="67"/>
        <v>0</v>
      </c>
      <c r="BU16" t="str">
        <f t="shared" ca="1" si="68"/>
        <v/>
      </c>
      <c r="BV16">
        <f t="shared" ca="1" si="69"/>
        <v>0</v>
      </c>
      <c r="BW16" t="str">
        <f t="shared" ca="1" si="70"/>
        <v/>
      </c>
      <c r="BX16">
        <f t="shared" ca="1" si="71"/>
        <v>0</v>
      </c>
      <c r="BY16" t="str">
        <f t="shared" ca="1" si="72"/>
        <v/>
      </c>
      <c r="BZ16">
        <f t="shared" ca="1" si="73"/>
        <v>0</v>
      </c>
      <c r="CA16" t="str">
        <f t="shared" ca="1" si="74"/>
        <v/>
      </c>
      <c r="CB16">
        <f t="shared" ca="1" si="75"/>
        <v>0</v>
      </c>
      <c r="CC16" t="str">
        <f t="shared" ca="1" si="76"/>
        <v/>
      </c>
      <c r="CD16">
        <f t="shared" ca="1" si="77"/>
        <v>0</v>
      </c>
      <c r="CE16" t="str">
        <f t="shared" ca="1" si="78"/>
        <v/>
      </c>
      <c r="CF16" t="str">
        <f t="shared" ca="1" si="79"/>
        <v/>
      </c>
      <c r="CG16">
        <f t="shared" ca="1" si="80"/>
        <v>0</v>
      </c>
      <c r="CH16">
        <f t="shared" ca="1" si="81"/>
        <v>0</v>
      </c>
      <c r="CI16">
        <f t="shared" ca="1" si="82"/>
        <v>0</v>
      </c>
      <c r="CJ16">
        <f t="shared" ca="1" si="83"/>
        <v>0</v>
      </c>
      <c r="CK16">
        <f t="shared" ca="1" si="84"/>
        <v>0</v>
      </c>
      <c r="CL16">
        <f t="shared" ca="1" si="85"/>
        <v>0</v>
      </c>
      <c r="CM16">
        <f t="shared" ca="1" si="86"/>
        <v>0</v>
      </c>
      <c r="CN16">
        <f t="shared" ca="1" si="87"/>
        <v>0</v>
      </c>
      <c r="CO16">
        <f t="shared" ca="1" si="88"/>
        <v>0</v>
      </c>
      <c r="CP16">
        <f t="shared" ca="1" si="89"/>
        <v>0</v>
      </c>
      <c r="CQ16">
        <f t="shared" ca="1" si="90"/>
        <v>0</v>
      </c>
      <c r="CR16">
        <f t="shared" ca="1" si="91"/>
        <v>0</v>
      </c>
      <c r="CS16">
        <f t="shared" ca="1" si="92"/>
        <v>0</v>
      </c>
      <c r="CT16">
        <f t="shared" ca="1" si="93"/>
        <v>0</v>
      </c>
      <c r="CU16">
        <f t="shared" ca="1" si="94"/>
        <v>0</v>
      </c>
      <c r="CV16">
        <f t="shared" ca="1" si="95"/>
        <v>0</v>
      </c>
      <c r="CW16">
        <f t="shared" ca="1" si="96"/>
        <v>0</v>
      </c>
      <c r="CX16">
        <f t="shared" ca="1" si="97"/>
        <v>0</v>
      </c>
      <c r="CY16">
        <f t="shared" ca="1" si="98"/>
        <v>0</v>
      </c>
      <c r="CZ16">
        <f t="shared" ca="1" si="99"/>
        <v>0</v>
      </c>
      <c r="DA16">
        <f t="shared" ca="1" si="100"/>
        <v>0</v>
      </c>
      <c r="DB16">
        <f t="shared" ca="1" si="101"/>
        <v>0</v>
      </c>
      <c r="DC16">
        <f t="shared" ca="1" si="102"/>
        <v>0</v>
      </c>
      <c r="DD16">
        <f t="shared" ca="1" si="103"/>
        <v>0</v>
      </c>
      <c r="DE16">
        <f t="shared" ca="1" si="104"/>
        <v>0</v>
      </c>
      <c r="DF16">
        <f t="shared" ca="1" si="105"/>
        <v>0</v>
      </c>
      <c r="DG16">
        <f t="shared" ca="1" si="106"/>
        <v>0</v>
      </c>
      <c r="DH16">
        <f t="shared" ca="1" si="107"/>
        <v>0</v>
      </c>
      <c r="DI16">
        <f t="shared" ca="1" si="108"/>
        <v>0</v>
      </c>
      <c r="DJ16">
        <f t="shared" ca="1" si="109"/>
        <v>0</v>
      </c>
      <c r="DK16">
        <f t="shared" ca="1" si="110"/>
        <v>0</v>
      </c>
      <c r="DL16" t="e">
        <f t="shared" ca="1" si="111"/>
        <v>#VALUE!</v>
      </c>
    </row>
    <row r="17" spans="1:116" hidden="1" x14ac:dyDescent="0.25">
      <c r="A17">
        <f>Verzamelblad!A17</f>
        <v>13</v>
      </c>
      <c r="B17" s="18">
        <f t="shared" ca="1" si="3"/>
        <v>0</v>
      </c>
      <c r="C17" s="228" t="str">
        <f t="shared" ca="1" si="4"/>
        <v/>
      </c>
      <c r="D17" s="228" t="str">
        <f t="shared" ca="1" si="5"/>
        <v/>
      </c>
      <c r="E17" s="228" t="str">
        <f t="shared" ca="1" si="6"/>
        <v/>
      </c>
      <c r="F17" s="228" t="str">
        <f t="shared" ca="1" si="7"/>
        <v/>
      </c>
      <c r="G17" s="228" t="str">
        <f t="shared" ca="1" si="8"/>
        <v/>
      </c>
      <c r="H17" s="228" t="str">
        <f t="shared" ca="1" si="9"/>
        <v/>
      </c>
      <c r="I17" s="228" t="str">
        <f t="shared" ca="1" si="10"/>
        <v/>
      </c>
      <c r="J17" s="228" t="str">
        <f t="shared" ca="1" si="11"/>
        <v/>
      </c>
      <c r="K17" s="228" t="str">
        <f t="shared" ca="1" si="12"/>
        <v/>
      </c>
      <c r="L17" s="228" t="str">
        <f t="shared" ca="1" si="13"/>
        <v/>
      </c>
      <c r="M17" s="34" t="str">
        <f t="shared" ca="1" si="14"/>
        <v/>
      </c>
      <c r="N17" s="34" t="str">
        <f t="shared" ca="1" si="15"/>
        <v/>
      </c>
      <c r="O17" s="34" t="str">
        <f t="shared" ca="1" si="16"/>
        <v/>
      </c>
      <c r="P17" s="34" t="str">
        <f t="shared" ca="1" si="17"/>
        <v/>
      </c>
      <c r="Q17" s="228" t="str">
        <f t="shared" ca="1" si="18"/>
        <v/>
      </c>
      <c r="R17" s="159"/>
      <c r="T17" s="181" t="str">
        <f t="shared" ca="1" si="19"/>
        <v/>
      </c>
      <c r="U17" s="181" t="str">
        <f t="shared" ca="1" si="20"/>
        <v/>
      </c>
      <c r="V17" t="str">
        <f t="shared" si="0"/>
        <v/>
      </c>
      <c r="W17" t="str">
        <f t="shared" si="1"/>
        <v/>
      </c>
      <c r="X17" t="str">
        <f t="shared" si="2"/>
        <v/>
      </c>
      <c r="Y17" t="str">
        <f t="shared" ca="1" si="21"/>
        <v/>
      </c>
      <c r="Z17" t="str">
        <f t="shared" ca="1" si="112"/>
        <v/>
      </c>
      <c r="AA17" t="str">
        <f t="shared" ca="1" si="22"/>
        <v/>
      </c>
      <c r="AB17">
        <f t="shared" ca="1" si="23"/>
        <v>0</v>
      </c>
      <c r="AC17" t="str">
        <f t="shared" ca="1" si="24"/>
        <v/>
      </c>
      <c r="AD17">
        <f t="shared" ca="1" si="25"/>
        <v>0</v>
      </c>
      <c r="AE17" t="str">
        <f t="shared" ca="1" si="26"/>
        <v/>
      </c>
      <c r="AF17">
        <f t="shared" ca="1" si="27"/>
        <v>0</v>
      </c>
      <c r="AG17" t="str">
        <f t="shared" ca="1" si="28"/>
        <v/>
      </c>
      <c r="AH17">
        <f t="shared" ca="1" si="29"/>
        <v>0</v>
      </c>
      <c r="AI17" t="str">
        <f t="shared" ca="1" si="30"/>
        <v/>
      </c>
      <c r="AJ17">
        <f t="shared" ca="1" si="31"/>
        <v>0</v>
      </c>
      <c r="AK17" t="str">
        <f t="shared" ca="1" si="32"/>
        <v/>
      </c>
      <c r="AL17">
        <f t="shared" ca="1" si="33"/>
        <v>0</v>
      </c>
      <c r="AM17" t="str">
        <f t="shared" ca="1" si="34"/>
        <v/>
      </c>
      <c r="AN17">
        <f t="shared" ca="1" si="35"/>
        <v>0</v>
      </c>
      <c r="AO17" t="str">
        <f t="shared" ca="1" si="36"/>
        <v/>
      </c>
      <c r="AP17">
        <f t="shared" ca="1" si="37"/>
        <v>0</v>
      </c>
      <c r="AQ17" t="str">
        <f t="shared" ca="1" si="38"/>
        <v/>
      </c>
      <c r="AR17">
        <f t="shared" ca="1" si="39"/>
        <v>0</v>
      </c>
      <c r="AS17" t="str">
        <f t="shared" ca="1" si="40"/>
        <v/>
      </c>
      <c r="AT17">
        <f t="shared" ca="1" si="41"/>
        <v>0</v>
      </c>
      <c r="AU17" t="str">
        <f t="shared" ca="1" si="42"/>
        <v/>
      </c>
      <c r="AV17">
        <f t="shared" ca="1" si="43"/>
        <v>0</v>
      </c>
      <c r="AW17" t="str">
        <f t="shared" ca="1" si="44"/>
        <v/>
      </c>
      <c r="AX17">
        <f t="shared" ca="1" si="45"/>
        <v>0</v>
      </c>
      <c r="AY17" t="str">
        <f t="shared" ca="1" si="46"/>
        <v/>
      </c>
      <c r="AZ17">
        <f t="shared" ca="1" si="47"/>
        <v>0</v>
      </c>
      <c r="BA17" t="str">
        <f t="shared" ca="1" si="48"/>
        <v/>
      </c>
      <c r="BB17">
        <f t="shared" ca="1" si="49"/>
        <v>0</v>
      </c>
      <c r="BC17" t="str">
        <f t="shared" ca="1" si="50"/>
        <v/>
      </c>
      <c r="BD17">
        <f t="shared" ca="1" si="51"/>
        <v>0</v>
      </c>
      <c r="BE17" t="str">
        <f t="shared" ca="1" si="52"/>
        <v/>
      </c>
      <c r="BF17">
        <f t="shared" ca="1" si="53"/>
        <v>0</v>
      </c>
      <c r="BG17" t="str">
        <f t="shared" ca="1" si="54"/>
        <v/>
      </c>
      <c r="BH17">
        <f t="shared" ca="1" si="55"/>
        <v>0</v>
      </c>
      <c r="BI17" t="str">
        <f t="shared" ca="1" si="56"/>
        <v/>
      </c>
      <c r="BJ17">
        <f t="shared" ca="1" si="57"/>
        <v>0</v>
      </c>
      <c r="BK17" t="str">
        <f t="shared" ca="1" si="58"/>
        <v/>
      </c>
      <c r="BL17">
        <f t="shared" ca="1" si="59"/>
        <v>0</v>
      </c>
      <c r="BM17" t="str">
        <f t="shared" ca="1" si="60"/>
        <v/>
      </c>
      <c r="BN17">
        <f t="shared" ca="1" si="61"/>
        <v>0</v>
      </c>
      <c r="BO17" t="str">
        <f t="shared" ca="1" si="62"/>
        <v/>
      </c>
      <c r="BP17">
        <f t="shared" ca="1" si="63"/>
        <v>0</v>
      </c>
      <c r="BQ17" t="str">
        <f t="shared" ca="1" si="64"/>
        <v/>
      </c>
      <c r="BR17">
        <f t="shared" ca="1" si="65"/>
        <v>0</v>
      </c>
      <c r="BS17" t="str">
        <f t="shared" ca="1" si="66"/>
        <v/>
      </c>
      <c r="BT17">
        <f t="shared" ca="1" si="67"/>
        <v>0</v>
      </c>
      <c r="BU17" t="str">
        <f t="shared" ca="1" si="68"/>
        <v/>
      </c>
      <c r="BV17">
        <f t="shared" ca="1" si="69"/>
        <v>0</v>
      </c>
      <c r="BW17" t="str">
        <f t="shared" ca="1" si="70"/>
        <v/>
      </c>
      <c r="BX17">
        <f t="shared" ca="1" si="71"/>
        <v>0</v>
      </c>
      <c r="BY17" t="str">
        <f t="shared" ca="1" si="72"/>
        <v/>
      </c>
      <c r="BZ17">
        <f t="shared" ca="1" si="73"/>
        <v>0</v>
      </c>
      <c r="CA17" t="str">
        <f t="shared" ca="1" si="74"/>
        <v/>
      </c>
      <c r="CB17">
        <f t="shared" ca="1" si="75"/>
        <v>0</v>
      </c>
      <c r="CC17" t="str">
        <f t="shared" ca="1" si="76"/>
        <v/>
      </c>
      <c r="CD17">
        <f t="shared" ca="1" si="77"/>
        <v>0</v>
      </c>
      <c r="CE17" t="str">
        <f t="shared" ca="1" si="78"/>
        <v/>
      </c>
      <c r="CF17" t="str">
        <f t="shared" ca="1" si="79"/>
        <v/>
      </c>
      <c r="CG17">
        <f t="shared" ca="1" si="80"/>
        <v>0</v>
      </c>
      <c r="CH17">
        <f t="shared" ca="1" si="81"/>
        <v>0</v>
      </c>
      <c r="CI17">
        <f t="shared" ca="1" si="82"/>
        <v>0</v>
      </c>
      <c r="CJ17">
        <f t="shared" ca="1" si="83"/>
        <v>0</v>
      </c>
      <c r="CK17">
        <f t="shared" ca="1" si="84"/>
        <v>0</v>
      </c>
      <c r="CL17">
        <f t="shared" ca="1" si="85"/>
        <v>0</v>
      </c>
      <c r="CM17">
        <f t="shared" ca="1" si="86"/>
        <v>0</v>
      </c>
      <c r="CN17">
        <f t="shared" ca="1" si="87"/>
        <v>0</v>
      </c>
      <c r="CO17">
        <f t="shared" ca="1" si="88"/>
        <v>0</v>
      </c>
      <c r="CP17">
        <f t="shared" ca="1" si="89"/>
        <v>0</v>
      </c>
      <c r="CQ17">
        <f t="shared" ca="1" si="90"/>
        <v>0</v>
      </c>
      <c r="CR17">
        <f t="shared" ca="1" si="91"/>
        <v>0</v>
      </c>
      <c r="CS17">
        <f t="shared" ca="1" si="92"/>
        <v>0</v>
      </c>
      <c r="CT17">
        <f t="shared" ca="1" si="93"/>
        <v>0</v>
      </c>
      <c r="CU17">
        <f t="shared" ca="1" si="94"/>
        <v>0</v>
      </c>
      <c r="CV17">
        <f t="shared" ca="1" si="95"/>
        <v>0</v>
      </c>
      <c r="CW17">
        <f t="shared" ca="1" si="96"/>
        <v>0</v>
      </c>
      <c r="CX17">
        <f t="shared" ca="1" si="97"/>
        <v>0</v>
      </c>
      <c r="CY17">
        <f t="shared" ca="1" si="98"/>
        <v>0</v>
      </c>
      <c r="CZ17">
        <f t="shared" ca="1" si="99"/>
        <v>0</v>
      </c>
      <c r="DA17">
        <f t="shared" ca="1" si="100"/>
        <v>0</v>
      </c>
      <c r="DB17">
        <f t="shared" ca="1" si="101"/>
        <v>0</v>
      </c>
      <c r="DC17">
        <f t="shared" ca="1" si="102"/>
        <v>0</v>
      </c>
      <c r="DD17">
        <f t="shared" ca="1" si="103"/>
        <v>0</v>
      </c>
      <c r="DE17">
        <f t="shared" ca="1" si="104"/>
        <v>0</v>
      </c>
      <c r="DF17">
        <f t="shared" ca="1" si="105"/>
        <v>0</v>
      </c>
      <c r="DG17">
        <f t="shared" ca="1" si="106"/>
        <v>0</v>
      </c>
      <c r="DH17">
        <f t="shared" ca="1" si="107"/>
        <v>0</v>
      </c>
      <c r="DI17">
        <f t="shared" ca="1" si="108"/>
        <v>0</v>
      </c>
      <c r="DJ17">
        <f t="shared" ca="1" si="109"/>
        <v>0</v>
      </c>
      <c r="DK17">
        <f t="shared" ca="1" si="110"/>
        <v>0</v>
      </c>
      <c r="DL17" t="e">
        <f t="shared" ca="1" si="111"/>
        <v>#VALUE!</v>
      </c>
    </row>
    <row r="18" spans="1:116" hidden="1" x14ac:dyDescent="0.25">
      <c r="A18">
        <f>Verzamelblad!A18</f>
        <v>14</v>
      </c>
      <c r="B18" s="18">
        <f t="shared" ca="1" si="3"/>
        <v>0</v>
      </c>
      <c r="C18" s="228" t="str">
        <f t="shared" ca="1" si="4"/>
        <v/>
      </c>
      <c r="D18" s="228" t="str">
        <f t="shared" ca="1" si="5"/>
        <v/>
      </c>
      <c r="E18" s="228" t="str">
        <f t="shared" ca="1" si="6"/>
        <v/>
      </c>
      <c r="F18" s="228" t="str">
        <f t="shared" ca="1" si="7"/>
        <v/>
      </c>
      <c r="G18" s="228" t="str">
        <f t="shared" ca="1" si="8"/>
        <v/>
      </c>
      <c r="H18" s="228" t="str">
        <f t="shared" ca="1" si="9"/>
        <v/>
      </c>
      <c r="I18" s="228" t="str">
        <f t="shared" ca="1" si="10"/>
        <v/>
      </c>
      <c r="J18" s="228" t="str">
        <f t="shared" ca="1" si="11"/>
        <v/>
      </c>
      <c r="K18" s="228" t="str">
        <f t="shared" ca="1" si="12"/>
        <v/>
      </c>
      <c r="L18" s="228" t="str">
        <f t="shared" ca="1" si="13"/>
        <v/>
      </c>
      <c r="M18" s="34" t="str">
        <f t="shared" ca="1" si="14"/>
        <v/>
      </c>
      <c r="N18" s="34" t="str">
        <f t="shared" ca="1" si="15"/>
        <v/>
      </c>
      <c r="O18" s="34" t="str">
        <f t="shared" ca="1" si="16"/>
        <v/>
      </c>
      <c r="P18" s="34" t="str">
        <f t="shared" ca="1" si="17"/>
        <v/>
      </c>
      <c r="Q18" s="228" t="str">
        <f t="shared" ca="1" si="18"/>
        <v/>
      </c>
      <c r="R18" s="159"/>
      <c r="T18" s="181" t="str">
        <f t="shared" ca="1" si="19"/>
        <v/>
      </c>
      <c r="U18" s="181" t="str">
        <f t="shared" ca="1" si="20"/>
        <v/>
      </c>
      <c r="V18" t="str">
        <f t="shared" si="0"/>
        <v/>
      </c>
      <c r="W18" t="str">
        <f t="shared" si="1"/>
        <v/>
      </c>
      <c r="X18" t="str">
        <f t="shared" si="2"/>
        <v/>
      </c>
      <c r="Y18" t="str">
        <f t="shared" ca="1" si="21"/>
        <v/>
      </c>
      <c r="Z18" t="str">
        <f t="shared" ca="1" si="112"/>
        <v/>
      </c>
      <c r="AA18" t="str">
        <f t="shared" ca="1" si="22"/>
        <v/>
      </c>
      <c r="AB18">
        <f t="shared" ca="1" si="23"/>
        <v>0</v>
      </c>
      <c r="AC18" t="str">
        <f t="shared" ca="1" si="24"/>
        <v/>
      </c>
      <c r="AD18">
        <f t="shared" ca="1" si="25"/>
        <v>0</v>
      </c>
      <c r="AE18" t="str">
        <f t="shared" ca="1" si="26"/>
        <v/>
      </c>
      <c r="AF18">
        <f t="shared" ca="1" si="27"/>
        <v>0</v>
      </c>
      <c r="AG18" t="str">
        <f t="shared" ca="1" si="28"/>
        <v/>
      </c>
      <c r="AH18">
        <f t="shared" ca="1" si="29"/>
        <v>0</v>
      </c>
      <c r="AI18" t="str">
        <f t="shared" ca="1" si="30"/>
        <v/>
      </c>
      <c r="AJ18">
        <f t="shared" ca="1" si="31"/>
        <v>0</v>
      </c>
      <c r="AK18" t="str">
        <f t="shared" ca="1" si="32"/>
        <v/>
      </c>
      <c r="AL18">
        <f t="shared" ca="1" si="33"/>
        <v>0</v>
      </c>
      <c r="AM18" t="str">
        <f t="shared" ca="1" si="34"/>
        <v/>
      </c>
      <c r="AN18">
        <f t="shared" ca="1" si="35"/>
        <v>0</v>
      </c>
      <c r="AO18" t="str">
        <f t="shared" ca="1" si="36"/>
        <v/>
      </c>
      <c r="AP18">
        <f t="shared" ca="1" si="37"/>
        <v>0</v>
      </c>
      <c r="AQ18" t="str">
        <f t="shared" ca="1" si="38"/>
        <v/>
      </c>
      <c r="AR18">
        <f t="shared" ca="1" si="39"/>
        <v>0</v>
      </c>
      <c r="AS18" t="str">
        <f t="shared" ca="1" si="40"/>
        <v/>
      </c>
      <c r="AT18">
        <f t="shared" ca="1" si="41"/>
        <v>0</v>
      </c>
      <c r="AU18" t="str">
        <f t="shared" ca="1" si="42"/>
        <v/>
      </c>
      <c r="AV18">
        <f t="shared" ca="1" si="43"/>
        <v>0</v>
      </c>
      <c r="AW18" t="str">
        <f t="shared" ca="1" si="44"/>
        <v/>
      </c>
      <c r="AX18">
        <f t="shared" ca="1" si="45"/>
        <v>0</v>
      </c>
      <c r="AY18" t="str">
        <f t="shared" ca="1" si="46"/>
        <v/>
      </c>
      <c r="AZ18">
        <f t="shared" ca="1" si="47"/>
        <v>0</v>
      </c>
      <c r="BA18" t="str">
        <f t="shared" ca="1" si="48"/>
        <v/>
      </c>
      <c r="BB18">
        <f t="shared" ca="1" si="49"/>
        <v>0</v>
      </c>
      <c r="BC18" t="str">
        <f t="shared" ca="1" si="50"/>
        <v/>
      </c>
      <c r="BD18">
        <f t="shared" ca="1" si="51"/>
        <v>0</v>
      </c>
      <c r="BE18" t="str">
        <f t="shared" ca="1" si="52"/>
        <v/>
      </c>
      <c r="BF18">
        <f t="shared" ca="1" si="53"/>
        <v>0</v>
      </c>
      <c r="BG18" t="str">
        <f t="shared" ca="1" si="54"/>
        <v/>
      </c>
      <c r="BH18">
        <f t="shared" ca="1" si="55"/>
        <v>0</v>
      </c>
      <c r="BI18" t="str">
        <f t="shared" ca="1" si="56"/>
        <v/>
      </c>
      <c r="BJ18">
        <f t="shared" ca="1" si="57"/>
        <v>0</v>
      </c>
      <c r="BK18" t="str">
        <f t="shared" ca="1" si="58"/>
        <v/>
      </c>
      <c r="BL18">
        <f t="shared" ca="1" si="59"/>
        <v>0</v>
      </c>
      <c r="BM18" t="str">
        <f t="shared" ca="1" si="60"/>
        <v/>
      </c>
      <c r="BN18">
        <f t="shared" ca="1" si="61"/>
        <v>0</v>
      </c>
      <c r="BO18" t="str">
        <f t="shared" ca="1" si="62"/>
        <v/>
      </c>
      <c r="BP18">
        <f t="shared" ca="1" si="63"/>
        <v>0</v>
      </c>
      <c r="BQ18" t="str">
        <f t="shared" ca="1" si="64"/>
        <v/>
      </c>
      <c r="BR18">
        <f t="shared" ca="1" si="65"/>
        <v>0</v>
      </c>
      <c r="BS18" t="str">
        <f t="shared" ca="1" si="66"/>
        <v/>
      </c>
      <c r="BT18">
        <f t="shared" ca="1" si="67"/>
        <v>0</v>
      </c>
      <c r="BU18" t="str">
        <f t="shared" ca="1" si="68"/>
        <v/>
      </c>
      <c r="BV18">
        <f t="shared" ca="1" si="69"/>
        <v>0</v>
      </c>
      <c r="BW18" t="str">
        <f t="shared" ca="1" si="70"/>
        <v/>
      </c>
      <c r="BX18">
        <f t="shared" ca="1" si="71"/>
        <v>0</v>
      </c>
      <c r="BY18" t="str">
        <f t="shared" ca="1" si="72"/>
        <v/>
      </c>
      <c r="BZ18">
        <f t="shared" ca="1" si="73"/>
        <v>0</v>
      </c>
      <c r="CA18" t="str">
        <f t="shared" ca="1" si="74"/>
        <v/>
      </c>
      <c r="CB18">
        <f t="shared" ca="1" si="75"/>
        <v>0</v>
      </c>
      <c r="CC18" t="str">
        <f t="shared" ca="1" si="76"/>
        <v/>
      </c>
      <c r="CD18">
        <f t="shared" ca="1" si="77"/>
        <v>0</v>
      </c>
      <c r="CE18" t="str">
        <f t="shared" ca="1" si="78"/>
        <v/>
      </c>
      <c r="CF18" t="str">
        <f t="shared" ca="1" si="79"/>
        <v/>
      </c>
      <c r="CG18">
        <f t="shared" ca="1" si="80"/>
        <v>0</v>
      </c>
      <c r="CH18">
        <f t="shared" ca="1" si="81"/>
        <v>0</v>
      </c>
      <c r="CI18">
        <f t="shared" ca="1" si="82"/>
        <v>0</v>
      </c>
      <c r="CJ18">
        <f t="shared" ca="1" si="83"/>
        <v>0</v>
      </c>
      <c r="CK18">
        <f t="shared" ca="1" si="84"/>
        <v>0</v>
      </c>
      <c r="CL18">
        <f t="shared" ca="1" si="85"/>
        <v>0</v>
      </c>
      <c r="CM18">
        <f t="shared" ca="1" si="86"/>
        <v>0</v>
      </c>
      <c r="CN18">
        <f t="shared" ca="1" si="87"/>
        <v>0</v>
      </c>
      <c r="CO18">
        <f t="shared" ca="1" si="88"/>
        <v>0</v>
      </c>
      <c r="CP18">
        <f t="shared" ca="1" si="89"/>
        <v>0</v>
      </c>
      <c r="CQ18">
        <f t="shared" ca="1" si="90"/>
        <v>0</v>
      </c>
      <c r="CR18">
        <f t="shared" ca="1" si="91"/>
        <v>0</v>
      </c>
      <c r="CS18">
        <f t="shared" ca="1" si="92"/>
        <v>0</v>
      </c>
      <c r="CT18">
        <f t="shared" ca="1" si="93"/>
        <v>0</v>
      </c>
      <c r="CU18">
        <f t="shared" ca="1" si="94"/>
        <v>0</v>
      </c>
      <c r="CV18">
        <f t="shared" ca="1" si="95"/>
        <v>0</v>
      </c>
      <c r="CW18">
        <f t="shared" ca="1" si="96"/>
        <v>0</v>
      </c>
      <c r="CX18">
        <f t="shared" ca="1" si="97"/>
        <v>0</v>
      </c>
      <c r="CY18">
        <f t="shared" ca="1" si="98"/>
        <v>0</v>
      </c>
      <c r="CZ18">
        <f t="shared" ca="1" si="99"/>
        <v>0</v>
      </c>
      <c r="DA18">
        <f t="shared" ca="1" si="100"/>
        <v>0</v>
      </c>
      <c r="DB18">
        <f t="shared" ca="1" si="101"/>
        <v>0</v>
      </c>
      <c r="DC18">
        <f t="shared" ca="1" si="102"/>
        <v>0</v>
      </c>
      <c r="DD18">
        <f t="shared" ca="1" si="103"/>
        <v>0</v>
      </c>
      <c r="DE18">
        <f t="shared" ca="1" si="104"/>
        <v>0</v>
      </c>
      <c r="DF18">
        <f t="shared" ca="1" si="105"/>
        <v>0</v>
      </c>
      <c r="DG18">
        <f t="shared" ca="1" si="106"/>
        <v>0</v>
      </c>
      <c r="DH18">
        <f t="shared" ca="1" si="107"/>
        <v>0</v>
      </c>
      <c r="DI18">
        <f t="shared" ca="1" si="108"/>
        <v>0</v>
      </c>
      <c r="DJ18">
        <f t="shared" ca="1" si="109"/>
        <v>0</v>
      </c>
      <c r="DK18">
        <f t="shared" ca="1" si="110"/>
        <v>0</v>
      </c>
      <c r="DL18" t="e">
        <f t="shared" ca="1" si="111"/>
        <v>#VALUE!</v>
      </c>
    </row>
    <row r="19" spans="1:116" hidden="1" x14ac:dyDescent="0.25">
      <c r="A19">
        <f>Verzamelblad!A19</f>
        <v>15</v>
      </c>
      <c r="B19" s="18">
        <f t="shared" ca="1" si="3"/>
        <v>0</v>
      </c>
      <c r="C19" s="228" t="str">
        <f t="shared" ca="1" si="4"/>
        <v/>
      </c>
      <c r="D19" s="228" t="str">
        <f t="shared" ca="1" si="5"/>
        <v/>
      </c>
      <c r="E19" s="228" t="str">
        <f t="shared" ca="1" si="6"/>
        <v/>
      </c>
      <c r="F19" s="228" t="str">
        <f t="shared" ca="1" si="7"/>
        <v/>
      </c>
      <c r="G19" s="228" t="str">
        <f t="shared" ca="1" si="8"/>
        <v/>
      </c>
      <c r="H19" s="228" t="str">
        <f t="shared" ca="1" si="9"/>
        <v/>
      </c>
      <c r="I19" s="228" t="str">
        <f t="shared" ca="1" si="10"/>
        <v/>
      </c>
      <c r="J19" s="228" t="str">
        <f t="shared" ca="1" si="11"/>
        <v/>
      </c>
      <c r="K19" s="228" t="str">
        <f t="shared" ca="1" si="12"/>
        <v/>
      </c>
      <c r="L19" s="228" t="str">
        <f t="shared" ca="1" si="13"/>
        <v/>
      </c>
      <c r="M19" s="34" t="str">
        <f t="shared" ca="1" si="14"/>
        <v/>
      </c>
      <c r="N19" s="34" t="str">
        <f t="shared" ca="1" si="15"/>
        <v/>
      </c>
      <c r="O19" s="34" t="str">
        <f t="shared" ca="1" si="16"/>
        <v/>
      </c>
      <c r="P19" s="34" t="str">
        <f t="shared" ca="1" si="17"/>
        <v/>
      </c>
      <c r="Q19" s="228" t="str">
        <f t="shared" ca="1" si="18"/>
        <v/>
      </c>
      <c r="R19" s="159"/>
      <c r="T19" s="181" t="str">
        <f t="shared" ca="1" si="19"/>
        <v/>
      </c>
      <c r="U19" s="181" t="str">
        <f t="shared" ca="1" si="20"/>
        <v/>
      </c>
      <c r="V19" t="str">
        <f t="shared" si="0"/>
        <v/>
      </c>
      <c r="W19" t="str">
        <f t="shared" si="1"/>
        <v/>
      </c>
      <c r="X19" t="str">
        <f t="shared" si="2"/>
        <v/>
      </c>
      <c r="Y19" t="str">
        <f t="shared" ca="1" si="21"/>
        <v/>
      </c>
      <c r="Z19" t="str">
        <f t="shared" ca="1" si="112"/>
        <v/>
      </c>
      <c r="AA19" t="str">
        <f t="shared" ca="1" si="22"/>
        <v/>
      </c>
      <c r="AB19">
        <f t="shared" ca="1" si="23"/>
        <v>0</v>
      </c>
      <c r="AC19" t="str">
        <f t="shared" ca="1" si="24"/>
        <v/>
      </c>
      <c r="AD19">
        <f t="shared" ca="1" si="25"/>
        <v>0</v>
      </c>
      <c r="AE19" t="str">
        <f t="shared" ca="1" si="26"/>
        <v/>
      </c>
      <c r="AF19">
        <f t="shared" ca="1" si="27"/>
        <v>0</v>
      </c>
      <c r="AG19" t="str">
        <f t="shared" ca="1" si="28"/>
        <v/>
      </c>
      <c r="AH19">
        <f t="shared" ca="1" si="29"/>
        <v>0</v>
      </c>
      <c r="AI19" t="str">
        <f t="shared" ca="1" si="30"/>
        <v/>
      </c>
      <c r="AJ19">
        <f t="shared" ca="1" si="31"/>
        <v>0</v>
      </c>
      <c r="AK19" t="str">
        <f t="shared" ca="1" si="32"/>
        <v/>
      </c>
      <c r="AL19">
        <f t="shared" ca="1" si="33"/>
        <v>0</v>
      </c>
      <c r="AM19" t="str">
        <f t="shared" ca="1" si="34"/>
        <v/>
      </c>
      <c r="AN19">
        <f t="shared" ca="1" si="35"/>
        <v>0</v>
      </c>
      <c r="AO19" t="str">
        <f t="shared" ca="1" si="36"/>
        <v/>
      </c>
      <c r="AP19">
        <f t="shared" ca="1" si="37"/>
        <v>0</v>
      </c>
      <c r="AQ19" t="str">
        <f t="shared" ca="1" si="38"/>
        <v/>
      </c>
      <c r="AR19">
        <f t="shared" ca="1" si="39"/>
        <v>0</v>
      </c>
      <c r="AS19" t="str">
        <f t="shared" ca="1" si="40"/>
        <v/>
      </c>
      <c r="AT19">
        <f t="shared" ca="1" si="41"/>
        <v>0</v>
      </c>
      <c r="AU19" t="str">
        <f t="shared" ca="1" si="42"/>
        <v/>
      </c>
      <c r="AV19">
        <f t="shared" ca="1" si="43"/>
        <v>0</v>
      </c>
      <c r="AW19" t="str">
        <f t="shared" ca="1" si="44"/>
        <v/>
      </c>
      <c r="AX19">
        <f t="shared" ca="1" si="45"/>
        <v>0</v>
      </c>
      <c r="AY19" t="str">
        <f t="shared" ca="1" si="46"/>
        <v/>
      </c>
      <c r="AZ19">
        <f t="shared" ca="1" si="47"/>
        <v>0</v>
      </c>
      <c r="BA19" t="str">
        <f t="shared" ca="1" si="48"/>
        <v/>
      </c>
      <c r="BB19">
        <f t="shared" ca="1" si="49"/>
        <v>0</v>
      </c>
      <c r="BC19" t="str">
        <f t="shared" ca="1" si="50"/>
        <v/>
      </c>
      <c r="BD19">
        <f t="shared" ca="1" si="51"/>
        <v>0</v>
      </c>
      <c r="BE19" t="str">
        <f t="shared" ca="1" si="52"/>
        <v/>
      </c>
      <c r="BF19">
        <f t="shared" ca="1" si="53"/>
        <v>0</v>
      </c>
      <c r="BG19" t="str">
        <f t="shared" ca="1" si="54"/>
        <v/>
      </c>
      <c r="BH19">
        <f t="shared" ca="1" si="55"/>
        <v>0</v>
      </c>
      <c r="BI19" t="str">
        <f t="shared" ca="1" si="56"/>
        <v/>
      </c>
      <c r="BJ19">
        <f t="shared" ca="1" si="57"/>
        <v>0</v>
      </c>
      <c r="BK19" t="str">
        <f t="shared" ca="1" si="58"/>
        <v/>
      </c>
      <c r="BL19">
        <f t="shared" ca="1" si="59"/>
        <v>0</v>
      </c>
      <c r="BM19" t="str">
        <f t="shared" ca="1" si="60"/>
        <v/>
      </c>
      <c r="BN19">
        <f t="shared" ca="1" si="61"/>
        <v>0</v>
      </c>
      <c r="BO19" t="str">
        <f t="shared" ca="1" si="62"/>
        <v/>
      </c>
      <c r="BP19">
        <f t="shared" ca="1" si="63"/>
        <v>0</v>
      </c>
      <c r="BQ19" t="str">
        <f t="shared" ca="1" si="64"/>
        <v/>
      </c>
      <c r="BR19">
        <f t="shared" ca="1" si="65"/>
        <v>0</v>
      </c>
      <c r="BS19" t="str">
        <f t="shared" ca="1" si="66"/>
        <v/>
      </c>
      <c r="BT19">
        <f t="shared" ca="1" si="67"/>
        <v>0</v>
      </c>
      <c r="BU19" t="str">
        <f t="shared" ca="1" si="68"/>
        <v/>
      </c>
      <c r="BV19">
        <f t="shared" ca="1" si="69"/>
        <v>0</v>
      </c>
      <c r="BW19" t="str">
        <f t="shared" ca="1" si="70"/>
        <v/>
      </c>
      <c r="BX19">
        <f t="shared" ca="1" si="71"/>
        <v>0</v>
      </c>
      <c r="BY19" t="str">
        <f t="shared" ca="1" si="72"/>
        <v/>
      </c>
      <c r="BZ19">
        <f t="shared" ca="1" si="73"/>
        <v>0</v>
      </c>
      <c r="CA19" t="str">
        <f t="shared" ca="1" si="74"/>
        <v/>
      </c>
      <c r="CB19">
        <f t="shared" ca="1" si="75"/>
        <v>0</v>
      </c>
      <c r="CC19" t="str">
        <f t="shared" ca="1" si="76"/>
        <v/>
      </c>
      <c r="CD19">
        <f t="shared" ca="1" si="77"/>
        <v>0</v>
      </c>
      <c r="CE19" t="str">
        <f t="shared" ca="1" si="78"/>
        <v/>
      </c>
      <c r="CF19" t="str">
        <f t="shared" ca="1" si="79"/>
        <v/>
      </c>
      <c r="CG19">
        <f t="shared" ca="1" si="80"/>
        <v>0</v>
      </c>
      <c r="CH19">
        <f t="shared" ca="1" si="81"/>
        <v>0</v>
      </c>
      <c r="CI19">
        <f t="shared" ca="1" si="82"/>
        <v>0</v>
      </c>
      <c r="CJ19">
        <f t="shared" ca="1" si="83"/>
        <v>0</v>
      </c>
      <c r="CK19">
        <f t="shared" ca="1" si="84"/>
        <v>0</v>
      </c>
      <c r="CL19">
        <f t="shared" ca="1" si="85"/>
        <v>0</v>
      </c>
      <c r="CM19">
        <f t="shared" ca="1" si="86"/>
        <v>0</v>
      </c>
      <c r="CN19">
        <f t="shared" ca="1" si="87"/>
        <v>0</v>
      </c>
      <c r="CO19">
        <f t="shared" ca="1" si="88"/>
        <v>0</v>
      </c>
      <c r="CP19">
        <f t="shared" ca="1" si="89"/>
        <v>0</v>
      </c>
      <c r="CQ19">
        <f t="shared" ca="1" si="90"/>
        <v>0</v>
      </c>
      <c r="CR19">
        <f t="shared" ca="1" si="91"/>
        <v>0</v>
      </c>
      <c r="CS19">
        <f t="shared" ca="1" si="92"/>
        <v>0</v>
      </c>
      <c r="CT19">
        <f t="shared" ca="1" si="93"/>
        <v>0</v>
      </c>
      <c r="CU19">
        <f t="shared" ca="1" si="94"/>
        <v>0</v>
      </c>
      <c r="CV19">
        <f t="shared" ca="1" si="95"/>
        <v>0</v>
      </c>
      <c r="CW19">
        <f t="shared" ca="1" si="96"/>
        <v>0</v>
      </c>
      <c r="CX19">
        <f t="shared" ca="1" si="97"/>
        <v>0</v>
      </c>
      <c r="CY19">
        <f t="shared" ca="1" si="98"/>
        <v>0</v>
      </c>
      <c r="CZ19">
        <f t="shared" ca="1" si="99"/>
        <v>0</v>
      </c>
      <c r="DA19">
        <f t="shared" ca="1" si="100"/>
        <v>0</v>
      </c>
      <c r="DB19">
        <f t="shared" ca="1" si="101"/>
        <v>0</v>
      </c>
      <c r="DC19">
        <f t="shared" ca="1" si="102"/>
        <v>0</v>
      </c>
      <c r="DD19">
        <f t="shared" ca="1" si="103"/>
        <v>0</v>
      </c>
      <c r="DE19">
        <f t="shared" ca="1" si="104"/>
        <v>0</v>
      </c>
      <c r="DF19">
        <f t="shared" ca="1" si="105"/>
        <v>0</v>
      </c>
      <c r="DG19">
        <f t="shared" ca="1" si="106"/>
        <v>0</v>
      </c>
      <c r="DH19">
        <f t="shared" ca="1" si="107"/>
        <v>0</v>
      </c>
      <c r="DI19">
        <f t="shared" ca="1" si="108"/>
        <v>0</v>
      </c>
      <c r="DJ19">
        <f t="shared" ca="1" si="109"/>
        <v>0</v>
      </c>
      <c r="DK19">
        <f t="shared" ca="1" si="110"/>
        <v>0</v>
      </c>
      <c r="DL19" t="e">
        <f t="shared" ca="1" si="111"/>
        <v>#VALUE!</v>
      </c>
    </row>
    <row r="20" spans="1:116" hidden="1" x14ac:dyDescent="0.25">
      <c r="A20">
        <f>Verzamelblad!A20</f>
        <v>16</v>
      </c>
      <c r="B20" s="18">
        <f t="shared" ca="1" si="3"/>
        <v>0</v>
      </c>
      <c r="C20" s="228" t="str">
        <f t="shared" ca="1" si="4"/>
        <v/>
      </c>
      <c r="D20" s="228" t="str">
        <f t="shared" ca="1" si="5"/>
        <v/>
      </c>
      <c r="E20" s="228" t="str">
        <f t="shared" ca="1" si="6"/>
        <v/>
      </c>
      <c r="F20" s="228" t="str">
        <f t="shared" ca="1" si="7"/>
        <v/>
      </c>
      <c r="G20" s="228" t="str">
        <f t="shared" ca="1" si="8"/>
        <v/>
      </c>
      <c r="H20" s="228" t="str">
        <f t="shared" ca="1" si="9"/>
        <v/>
      </c>
      <c r="I20" s="228" t="str">
        <f t="shared" ca="1" si="10"/>
        <v/>
      </c>
      <c r="J20" s="228" t="str">
        <f t="shared" ca="1" si="11"/>
        <v/>
      </c>
      <c r="K20" s="228" t="str">
        <f t="shared" ca="1" si="12"/>
        <v/>
      </c>
      <c r="L20" s="228" t="str">
        <f t="shared" ca="1" si="13"/>
        <v/>
      </c>
      <c r="M20" s="34" t="str">
        <f t="shared" ca="1" si="14"/>
        <v/>
      </c>
      <c r="N20" s="34" t="str">
        <f t="shared" ca="1" si="15"/>
        <v/>
      </c>
      <c r="O20" s="34" t="str">
        <f t="shared" ca="1" si="16"/>
        <v/>
      </c>
      <c r="P20" s="34" t="str">
        <f t="shared" ca="1" si="17"/>
        <v/>
      </c>
      <c r="Q20" s="228" t="str">
        <f t="shared" ca="1" si="18"/>
        <v/>
      </c>
      <c r="R20" s="159"/>
      <c r="T20" s="181" t="str">
        <f t="shared" ca="1" si="19"/>
        <v/>
      </c>
      <c r="U20" s="181" t="str">
        <f t="shared" ca="1" si="20"/>
        <v/>
      </c>
      <c r="V20" t="str">
        <f t="shared" si="0"/>
        <v/>
      </c>
      <c r="W20" t="str">
        <f t="shared" si="1"/>
        <v/>
      </c>
      <c r="X20" t="str">
        <f t="shared" si="2"/>
        <v/>
      </c>
      <c r="Y20" t="str">
        <f t="shared" ca="1" si="21"/>
        <v/>
      </c>
      <c r="Z20" t="str">
        <f t="shared" ca="1" si="112"/>
        <v/>
      </c>
      <c r="AA20" t="str">
        <f t="shared" ca="1" si="22"/>
        <v/>
      </c>
      <c r="AB20">
        <f t="shared" ca="1" si="23"/>
        <v>0</v>
      </c>
      <c r="AC20" t="str">
        <f t="shared" ca="1" si="24"/>
        <v/>
      </c>
      <c r="AD20">
        <f t="shared" ca="1" si="25"/>
        <v>0</v>
      </c>
      <c r="AE20" t="str">
        <f t="shared" ca="1" si="26"/>
        <v/>
      </c>
      <c r="AF20">
        <f t="shared" ca="1" si="27"/>
        <v>0</v>
      </c>
      <c r="AG20" t="str">
        <f t="shared" ca="1" si="28"/>
        <v/>
      </c>
      <c r="AH20">
        <f t="shared" ca="1" si="29"/>
        <v>0</v>
      </c>
      <c r="AI20" t="str">
        <f t="shared" ca="1" si="30"/>
        <v/>
      </c>
      <c r="AJ20">
        <f t="shared" ca="1" si="31"/>
        <v>0</v>
      </c>
      <c r="AK20" t="str">
        <f t="shared" ca="1" si="32"/>
        <v/>
      </c>
      <c r="AL20">
        <f t="shared" ca="1" si="33"/>
        <v>0</v>
      </c>
      <c r="AM20" t="str">
        <f t="shared" ca="1" si="34"/>
        <v/>
      </c>
      <c r="AN20">
        <f t="shared" ca="1" si="35"/>
        <v>0</v>
      </c>
      <c r="AO20" t="str">
        <f t="shared" ca="1" si="36"/>
        <v/>
      </c>
      <c r="AP20">
        <f t="shared" ca="1" si="37"/>
        <v>0</v>
      </c>
      <c r="AQ20" t="str">
        <f t="shared" ca="1" si="38"/>
        <v/>
      </c>
      <c r="AR20">
        <f t="shared" ca="1" si="39"/>
        <v>0</v>
      </c>
      <c r="AS20" t="str">
        <f t="shared" ca="1" si="40"/>
        <v/>
      </c>
      <c r="AT20">
        <f t="shared" ca="1" si="41"/>
        <v>0</v>
      </c>
      <c r="AU20" t="str">
        <f t="shared" ca="1" si="42"/>
        <v/>
      </c>
      <c r="AV20">
        <f t="shared" ca="1" si="43"/>
        <v>0</v>
      </c>
      <c r="AW20" t="str">
        <f t="shared" ca="1" si="44"/>
        <v/>
      </c>
      <c r="AX20">
        <f t="shared" ca="1" si="45"/>
        <v>0</v>
      </c>
      <c r="AY20" t="str">
        <f t="shared" ca="1" si="46"/>
        <v/>
      </c>
      <c r="AZ20">
        <f t="shared" ca="1" si="47"/>
        <v>0</v>
      </c>
      <c r="BA20" t="str">
        <f t="shared" ca="1" si="48"/>
        <v/>
      </c>
      <c r="BB20">
        <f t="shared" ca="1" si="49"/>
        <v>0</v>
      </c>
      <c r="BC20" t="str">
        <f t="shared" ca="1" si="50"/>
        <v/>
      </c>
      <c r="BD20">
        <f t="shared" ca="1" si="51"/>
        <v>0</v>
      </c>
      <c r="BE20" t="str">
        <f t="shared" ca="1" si="52"/>
        <v/>
      </c>
      <c r="BF20">
        <f t="shared" ca="1" si="53"/>
        <v>0</v>
      </c>
      <c r="BG20" t="str">
        <f t="shared" ca="1" si="54"/>
        <v/>
      </c>
      <c r="BH20">
        <f t="shared" ca="1" si="55"/>
        <v>0</v>
      </c>
      <c r="BI20" t="str">
        <f t="shared" ca="1" si="56"/>
        <v/>
      </c>
      <c r="BJ20">
        <f t="shared" ca="1" si="57"/>
        <v>0</v>
      </c>
      <c r="BK20" t="str">
        <f t="shared" ca="1" si="58"/>
        <v/>
      </c>
      <c r="BL20">
        <f t="shared" ca="1" si="59"/>
        <v>0</v>
      </c>
      <c r="BM20" t="str">
        <f t="shared" ca="1" si="60"/>
        <v/>
      </c>
      <c r="BN20">
        <f t="shared" ca="1" si="61"/>
        <v>0</v>
      </c>
      <c r="BO20" t="str">
        <f t="shared" ca="1" si="62"/>
        <v/>
      </c>
      <c r="BP20">
        <f t="shared" ca="1" si="63"/>
        <v>0</v>
      </c>
      <c r="BQ20" t="str">
        <f t="shared" ca="1" si="64"/>
        <v/>
      </c>
      <c r="BR20">
        <f t="shared" ca="1" si="65"/>
        <v>0</v>
      </c>
      <c r="BS20" t="str">
        <f t="shared" ca="1" si="66"/>
        <v/>
      </c>
      <c r="BT20">
        <f t="shared" ca="1" si="67"/>
        <v>0</v>
      </c>
      <c r="BU20" t="str">
        <f t="shared" ca="1" si="68"/>
        <v/>
      </c>
      <c r="BV20">
        <f t="shared" ca="1" si="69"/>
        <v>0</v>
      </c>
      <c r="BW20" t="str">
        <f t="shared" ca="1" si="70"/>
        <v/>
      </c>
      <c r="BX20">
        <f t="shared" ca="1" si="71"/>
        <v>0</v>
      </c>
      <c r="BY20" t="str">
        <f t="shared" ca="1" si="72"/>
        <v/>
      </c>
      <c r="BZ20">
        <f t="shared" ca="1" si="73"/>
        <v>0</v>
      </c>
      <c r="CA20" t="str">
        <f t="shared" ca="1" si="74"/>
        <v/>
      </c>
      <c r="CB20">
        <f t="shared" ca="1" si="75"/>
        <v>0</v>
      </c>
      <c r="CC20" t="str">
        <f t="shared" ca="1" si="76"/>
        <v/>
      </c>
      <c r="CD20">
        <f t="shared" ca="1" si="77"/>
        <v>0</v>
      </c>
      <c r="CE20" t="str">
        <f t="shared" ca="1" si="78"/>
        <v/>
      </c>
      <c r="CF20" t="str">
        <f t="shared" ca="1" si="79"/>
        <v/>
      </c>
      <c r="CG20">
        <f t="shared" ca="1" si="80"/>
        <v>0</v>
      </c>
      <c r="CH20">
        <f t="shared" ca="1" si="81"/>
        <v>0</v>
      </c>
      <c r="CI20">
        <f t="shared" ca="1" si="82"/>
        <v>0</v>
      </c>
      <c r="CJ20">
        <f t="shared" ca="1" si="83"/>
        <v>0</v>
      </c>
      <c r="CK20">
        <f t="shared" ca="1" si="84"/>
        <v>0</v>
      </c>
      <c r="CL20">
        <f t="shared" ca="1" si="85"/>
        <v>0</v>
      </c>
      <c r="CM20">
        <f t="shared" ca="1" si="86"/>
        <v>0</v>
      </c>
      <c r="CN20">
        <f t="shared" ca="1" si="87"/>
        <v>0</v>
      </c>
      <c r="CO20">
        <f t="shared" ca="1" si="88"/>
        <v>0</v>
      </c>
      <c r="CP20">
        <f t="shared" ca="1" si="89"/>
        <v>0</v>
      </c>
      <c r="CQ20">
        <f t="shared" ca="1" si="90"/>
        <v>0</v>
      </c>
      <c r="CR20">
        <f t="shared" ca="1" si="91"/>
        <v>0</v>
      </c>
      <c r="CS20">
        <f t="shared" ca="1" si="92"/>
        <v>0</v>
      </c>
      <c r="CT20">
        <f t="shared" ca="1" si="93"/>
        <v>0</v>
      </c>
      <c r="CU20">
        <f t="shared" ca="1" si="94"/>
        <v>0</v>
      </c>
      <c r="CV20">
        <f t="shared" ca="1" si="95"/>
        <v>0</v>
      </c>
      <c r="CW20">
        <f t="shared" ca="1" si="96"/>
        <v>0</v>
      </c>
      <c r="CX20">
        <f t="shared" ca="1" si="97"/>
        <v>0</v>
      </c>
      <c r="CY20">
        <f t="shared" ca="1" si="98"/>
        <v>0</v>
      </c>
      <c r="CZ20">
        <f t="shared" ca="1" si="99"/>
        <v>0</v>
      </c>
      <c r="DA20">
        <f t="shared" ca="1" si="100"/>
        <v>0</v>
      </c>
      <c r="DB20">
        <f t="shared" ca="1" si="101"/>
        <v>0</v>
      </c>
      <c r="DC20">
        <f t="shared" ca="1" si="102"/>
        <v>0</v>
      </c>
      <c r="DD20">
        <f t="shared" ca="1" si="103"/>
        <v>0</v>
      </c>
      <c r="DE20">
        <f t="shared" ca="1" si="104"/>
        <v>0</v>
      </c>
      <c r="DF20">
        <f t="shared" ca="1" si="105"/>
        <v>0</v>
      </c>
      <c r="DG20">
        <f t="shared" ca="1" si="106"/>
        <v>0</v>
      </c>
      <c r="DH20">
        <f t="shared" ca="1" si="107"/>
        <v>0</v>
      </c>
      <c r="DI20">
        <f t="shared" ca="1" si="108"/>
        <v>0</v>
      </c>
      <c r="DJ20">
        <f t="shared" ca="1" si="109"/>
        <v>0</v>
      </c>
      <c r="DK20">
        <f t="shared" ca="1" si="110"/>
        <v>0</v>
      </c>
      <c r="DL20" t="e">
        <f t="shared" ca="1" si="111"/>
        <v>#VALUE!</v>
      </c>
    </row>
    <row r="21" spans="1:116" hidden="1" x14ac:dyDescent="0.25">
      <c r="A21">
        <f>Verzamelblad!A21</f>
        <v>17</v>
      </c>
      <c r="B21" s="18">
        <f t="shared" ca="1" si="3"/>
        <v>0</v>
      </c>
      <c r="C21" s="228" t="str">
        <f t="shared" ca="1" si="4"/>
        <v/>
      </c>
      <c r="D21" s="228" t="str">
        <f t="shared" ca="1" si="5"/>
        <v/>
      </c>
      <c r="E21" s="228" t="str">
        <f t="shared" ca="1" si="6"/>
        <v/>
      </c>
      <c r="F21" s="228" t="str">
        <f t="shared" ca="1" si="7"/>
        <v/>
      </c>
      <c r="G21" s="228" t="str">
        <f t="shared" ca="1" si="8"/>
        <v/>
      </c>
      <c r="H21" s="228" t="str">
        <f t="shared" ca="1" si="9"/>
        <v/>
      </c>
      <c r="I21" s="228" t="str">
        <f t="shared" ca="1" si="10"/>
        <v/>
      </c>
      <c r="J21" s="228" t="str">
        <f t="shared" ca="1" si="11"/>
        <v/>
      </c>
      <c r="K21" s="228" t="str">
        <f t="shared" ca="1" si="12"/>
        <v/>
      </c>
      <c r="L21" s="228" t="str">
        <f t="shared" ca="1" si="13"/>
        <v/>
      </c>
      <c r="M21" s="34" t="str">
        <f t="shared" ca="1" si="14"/>
        <v/>
      </c>
      <c r="N21" s="34" t="str">
        <f t="shared" ca="1" si="15"/>
        <v/>
      </c>
      <c r="O21" s="34" t="str">
        <f t="shared" ca="1" si="16"/>
        <v/>
      </c>
      <c r="P21" s="34" t="str">
        <f t="shared" ca="1" si="17"/>
        <v/>
      </c>
      <c r="Q21" s="228" t="str">
        <f t="shared" ca="1" si="18"/>
        <v/>
      </c>
      <c r="R21" s="159"/>
      <c r="T21" s="181" t="str">
        <f t="shared" ca="1" si="19"/>
        <v/>
      </c>
      <c r="U21" s="181" t="str">
        <f t="shared" ca="1" si="20"/>
        <v/>
      </c>
      <c r="V21" t="str">
        <f t="shared" si="0"/>
        <v/>
      </c>
      <c r="W21" t="str">
        <f t="shared" si="1"/>
        <v/>
      </c>
      <c r="X21" t="str">
        <f t="shared" si="2"/>
        <v/>
      </c>
      <c r="Y21" t="str">
        <f t="shared" ca="1" si="21"/>
        <v/>
      </c>
      <c r="Z21" t="str">
        <f t="shared" ca="1" si="112"/>
        <v/>
      </c>
      <c r="AA21" t="str">
        <f t="shared" ca="1" si="22"/>
        <v/>
      </c>
      <c r="AB21">
        <f t="shared" ca="1" si="23"/>
        <v>0</v>
      </c>
      <c r="AC21" t="str">
        <f t="shared" ca="1" si="24"/>
        <v/>
      </c>
      <c r="AD21">
        <f t="shared" ca="1" si="25"/>
        <v>0</v>
      </c>
      <c r="AE21" t="str">
        <f t="shared" ca="1" si="26"/>
        <v/>
      </c>
      <c r="AF21">
        <f t="shared" ca="1" si="27"/>
        <v>0</v>
      </c>
      <c r="AG21" t="str">
        <f t="shared" ca="1" si="28"/>
        <v/>
      </c>
      <c r="AH21">
        <f t="shared" ca="1" si="29"/>
        <v>0</v>
      </c>
      <c r="AI21" t="str">
        <f t="shared" ca="1" si="30"/>
        <v/>
      </c>
      <c r="AJ21">
        <f t="shared" ca="1" si="31"/>
        <v>0</v>
      </c>
      <c r="AK21" t="str">
        <f t="shared" ca="1" si="32"/>
        <v/>
      </c>
      <c r="AL21">
        <f t="shared" ca="1" si="33"/>
        <v>0</v>
      </c>
      <c r="AM21" t="str">
        <f t="shared" ca="1" si="34"/>
        <v/>
      </c>
      <c r="AN21">
        <f t="shared" ca="1" si="35"/>
        <v>0</v>
      </c>
      <c r="AO21" t="str">
        <f t="shared" ca="1" si="36"/>
        <v/>
      </c>
      <c r="AP21">
        <f t="shared" ca="1" si="37"/>
        <v>0</v>
      </c>
      <c r="AQ21" t="str">
        <f t="shared" ca="1" si="38"/>
        <v/>
      </c>
      <c r="AR21">
        <f t="shared" ca="1" si="39"/>
        <v>0</v>
      </c>
      <c r="AS21" t="str">
        <f t="shared" ca="1" si="40"/>
        <v/>
      </c>
      <c r="AT21">
        <f t="shared" ca="1" si="41"/>
        <v>0</v>
      </c>
      <c r="AU21" t="str">
        <f t="shared" ca="1" si="42"/>
        <v/>
      </c>
      <c r="AV21">
        <f t="shared" ca="1" si="43"/>
        <v>0</v>
      </c>
      <c r="AW21" t="str">
        <f t="shared" ca="1" si="44"/>
        <v/>
      </c>
      <c r="AX21">
        <f t="shared" ca="1" si="45"/>
        <v>0</v>
      </c>
      <c r="AY21" t="str">
        <f t="shared" ca="1" si="46"/>
        <v/>
      </c>
      <c r="AZ21">
        <f t="shared" ca="1" si="47"/>
        <v>0</v>
      </c>
      <c r="BA21" t="str">
        <f t="shared" ca="1" si="48"/>
        <v/>
      </c>
      <c r="BB21">
        <f t="shared" ca="1" si="49"/>
        <v>0</v>
      </c>
      <c r="BC21" t="str">
        <f t="shared" ca="1" si="50"/>
        <v/>
      </c>
      <c r="BD21">
        <f t="shared" ca="1" si="51"/>
        <v>0</v>
      </c>
      <c r="BE21" t="str">
        <f t="shared" ca="1" si="52"/>
        <v/>
      </c>
      <c r="BF21">
        <f t="shared" ca="1" si="53"/>
        <v>0</v>
      </c>
      <c r="BG21" t="str">
        <f t="shared" ca="1" si="54"/>
        <v/>
      </c>
      <c r="BH21">
        <f t="shared" ca="1" si="55"/>
        <v>0</v>
      </c>
      <c r="BI21" t="str">
        <f t="shared" ca="1" si="56"/>
        <v/>
      </c>
      <c r="BJ21">
        <f t="shared" ca="1" si="57"/>
        <v>0</v>
      </c>
      <c r="BK21" t="str">
        <f t="shared" ca="1" si="58"/>
        <v/>
      </c>
      <c r="BL21">
        <f t="shared" ca="1" si="59"/>
        <v>0</v>
      </c>
      <c r="BM21" t="str">
        <f t="shared" ca="1" si="60"/>
        <v/>
      </c>
      <c r="BN21">
        <f t="shared" ca="1" si="61"/>
        <v>0</v>
      </c>
      <c r="BO21" t="str">
        <f t="shared" ca="1" si="62"/>
        <v/>
      </c>
      <c r="BP21">
        <f t="shared" ca="1" si="63"/>
        <v>0</v>
      </c>
      <c r="BQ21" t="str">
        <f t="shared" ca="1" si="64"/>
        <v/>
      </c>
      <c r="BR21">
        <f t="shared" ca="1" si="65"/>
        <v>0</v>
      </c>
      <c r="BS21" t="str">
        <f t="shared" ca="1" si="66"/>
        <v/>
      </c>
      <c r="BT21">
        <f t="shared" ca="1" si="67"/>
        <v>0</v>
      </c>
      <c r="BU21" t="str">
        <f t="shared" ca="1" si="68"/>
        <v/>
      </c>
      <c r="BV21">
        <f t="shared" ca="1" si="69"/>
        <v>0</v>
      </c>
      <c r="BW21" t="str">
        <f t="shared" ca="1" si="70"/>
        <v/>
      </c>
      <c r="BX21">
        <f t="shared" ca="1" si="71"/>
        <v>0</v>
      </c>
      <c r="BY21" t="str">
        <f t="shared" ca="1" si="72"/>
        <v/>
      </c>
      <c r="BZ21">
        <f t="shared" ca="1" si="73"/>
        <v>0</v>
      </c>
      <c r="CA21" t="str">
        <f t="shared" ca="1" si="74"/>
        <v/>
      </c>
      <c r="CB21">
        <f t="shared" ca="1" si="75"/>
        <v>0</v>
      </c>
      <c r="CC21" t="str">
        <f t="shared" ca="1" si="76"/>
        <v/>
      </c>
      <c r="CD21">
        <f t="shared" ca="1" si="77"/>
        <v>0</v>
      </c>
      <c r="CE21" t="str">
        <f t="shared" ca="1" si="78"/>
        <v/>
      </c>
      <c r="CF21" t="str">
        <f t="shared" ca="1" si="79"/>
        <v/>
      </c>
      <c r="CG21">
        <f t="shared" ca="1" si="80"/>
        <v>0</v>
      </c>
      <c r="CH21">
        <f t="shared" ca="1" si="81"/>
        <v>0</v>
      </c>
      <c r="CI21">
        <f t="shared" ca="1" si="82"/>
        <v>0</v>
      </c>
      <c r="CJ21">
        <f t="shared" ca="1" si="83"/>
        <v>0</v>
      </c>
      <c r="CK21">
        <f t="shared" ca="1" si="84"/>
        <v>0</v>
      </c>
      <c r="CL21">
        <f t="shared" ca="1" si="85"/>
        <v>0</v>
      </c>
      <c r="CM21">
        <f t="shared" ca="1" si="86"/>
        <v>0</v>
      </c>
      <c r="CN21">
        <f t="shared" ca="1" si="87"/>
        <v>0</v>
      </c>
      <c r="CO21">
        <f t="shared" ca="1" si="88"/>
        <v>0</v>
      </c>
      <c r="CP21">
        <f t="shared" ca="1" si="89"/>
        <v>0</v>
      </c>
      <c r="CQ21">
        <f t="shared" ca="1" si="90"/>
        <v>0</v>
      </c>
      <c r="CR21">
        <f t="shared" ca="1" si="91"/>
        <v>0</v>
      </c>
      <c r="CS21">
        <f t="shared" ca="1" si="92"/>
        <v>0</v>
      </c>
      <c r="CT21">
        <f t="shared" ca="1" si="93"/>
        <v>0</v>
      </c>
      <c r="CU21">
        <f t="shared" ca="1" si="94"/>
        <v>0</v>
      </c>
      <c r="CV21">
        <f t="shared" ca="1" si="95"/>
        <v>0</v>
      </c>
      <c r="CW21">
        <f t="shared" ca="1" si="96"/>
        <v>0</v>
      </c>
      <c r="CX21">
        <f t="shared" ca="1" si="97"/>
        <v>0</v>
      </c>
      <c r="CY21">
        <f t="shared" ca="1" si="98"/>
        <v>0</v>
      </c>
      <c r="CZ21">
        <f t="shared" ca="1" si="99"/>
        <v>0</v>
      </c>
      <c r="DA21">
        <f t="shared" ca="1" si="100"/>
        <v>0</v>
      </c>
      <c r="DB21">
        <f t="shared" ca="1" si="101"/>
        <v>0</v>
      </c>
      <c r="DC21">
        <f t="shared" ca="1" si="102"/>
        <v>0</v>
      </c>
      <c r="DD21">
        <f t="shared" ca="1" si="103"/>
        <v>0</v>
      </c>
      <c r="DE21">
        <f t="shared" ca="1" si="104"/>
        <v>0</v>
      </c>
      <c r="DF21">
        <f t="shared" ca="1" si="105"/>
        <v>0</v>
      </c>
      <c r="DG21">
        <f t="shared" ca="1" si="106"/>
        <v>0</v>
      </c>
      <c r="DH21">
        <f t="shared" ca="1" si="107"/>
        <v>0</v>
      </c>
      <c r="DI21">
        <f t="shared" ca="1" si="108"/>
        <v>0</v>
      </c>
      <c r="DJ21">
        <f t="shared" ca="1" si="109"/>
        <v>0</v>
      </c>
      <c r="DK21">
        <f t="shared" ca="1" si="110"/>
        <v>0</v>
      </c>
      <c r="DL21" t="e">
        <f t="shared" ca="1" si="111"/>
        <v>#VALUE!</v>
      </c>
    </row>
    <row r="22" spans="1:116" hidden="1" x14ac:dyDescent="0.25">
      <c r="A22">
        <f>Verzamelblad!A22</f>
        <v>18</v>
      </c>
      <c r="B22" s="18">
        <f t="shared" ca="1" si="3"/>
        <v>0</v>
      </c>
      <c r="C22" s="228" t="str">
        <f t="shared" ca="1" si="4"/>
        <v/>
      </c>
      <c r="D22" s="228" t="str">
        <f t="shared" ca="1" si="5"/>
        <v/>
      </c>
      <c r="E22" s="228" t="str">
        <f t="shared" ca="1" si="6"/>
        <v/>
      </c>
      <c r="F22" s="228" t="str">
        <f t="shared" ca="1" si="7"/>
        <v/>
      </c>
      <c r="G22" s="228" t="str">
        <f t="shared" ca="1" si="8"/>
        <v/>
      </c>
      <c r="H22" s="228" t="str">
        <f t="shared" ca="1" si="9"/>
        <v/>
      </c>
      <c r="I22" s="228" t="str">
        <f t="shared" ca="1" si="10"/>
        <v/>
      </c>
      <c r="J22" s="228" t="str">
        <f t="shared" ca="1" si="11"/>
        <v/>
      </c>
      <c r="K22" s="228" t="str">
        <f t="shared" ca="1" si="12"/>
        <v/>
      </c>
      <c r="L22" s="228" t="str">
        <f t="shared" ca="1" si="13"/>
        <v/>
      </c>
      <c r="M22" s="34" t="str">
        <f t="shared" ca="1" si="14"/>
        <v/>
      </c>
      <c r="N22" s="34" t="str">
        <f t="shared" ca="1" si="15"/>
        <v/>
      </c>
      <c r="O22" s="34" t="str">
        <f t="shared" ca="1" si="16"/>
        <v/>
      </c>
      <c r="P22" s="34" t="str">
        <f t="shared" ca="1" si="17"/>
        <v/>
      </c>
      <c r="Q22" s="228" t="str">
        <f t="shared" ca="1" si="18"/>
        <v/>
      </c>
      <c r="R22" s="159"/>
      <c r="T22" s="181" t="str">
        <f t="shared" ca="1" si="19"/>
        <v/>
      </c>
      <c r="U22" s="181" t="str">
        <f t="shared" ca="1" si="20"/>
        <v/>
      </c>
      <c r="V22" t="str">
        <f t="shared" si="0"/>
        <v/>
      </c>
      <c r="W22" t="str">
        <f t="shared" si="1"/>
        <v/>
      </c>
      <c r="X22" t="str">
        <f t="shared" si="2"/>
        <v/>
      </c>
      <c r="Y22" t="str">
        <f t="shared" ca="1" si="21"/>
        <v/>
      </c>
      <c r="Z22" t="str">
        <f t="shared" ca="1" si="112"/>
        <v/>
      </c>
      <c r="AA22" t="str">
        <f t="shared" ca="1" si="22"/>
        <v/>
      </c>
      <c r="AB22">
        <f t="shared" ca="1" si="23"/>
        <v>0</v>
      </c>
      <c r="AC22" t="str">
        <f t="shared" ca="1" si="24"/>
        <v/>
      </c>
      <c r="AD22">
        <f t="shared" ca="1" si="25"/>
        <v>0</v>
      </c>
      <c r="AE22" t="str">
        <f t="shared" ca="1" si="26"/>
        <v/>
      </c>
      <c r="AF22">
        <f t="shared" ca="1" si="27"/>
        <v>0</v>
      </c>
      <c r="AG22" t="str">
        <f t="shared" ca="1" si="28"/>
        <v/>
      </c>
      <c r="AH22">
        <f t="shared" ca="1" si="29"/>
        <v>0</v>
      </c>
      <c r="AI22" t="str">
        <f t="shared" ca="1" si="30"/>
        <v/>
      </c>
      <c r="AJ22">
        <f t="shared" ca="1" si="31"/>
        <v>0</v>
      </c>
      <c r="AK22" t="str">
        <f t="shared" ca="1" si="32"/>
        <v/>
      </c>
      <c r="AL22">
        <f t="shared" ca="1" si="33"/>
        <v>0</v>
      </c>
      <c r="AM22" t="str">
        <f t="shared" ca="1" si="34"/>
        <v/>
      </c>
      <c r="AN22">
        <f t="shared" ca="1" si="35"/>
        <v>0</v>
      </c>
      <c r="AO22" t="str">
        <f t="shared" ca="1" si="36"/>
        <v/>
      </c>
      <c r="AP22">
        <f t="shared" ca="1" si="37"/>
        <v>0</v>
      </c>
      <c r="AQ22" t="str">
        <f t="shared" ca="1" si="38"/>
        <v/>
      </c>
      <c r="AR22">
        <f t="shared" ca="1" si="39"/>
        <v>0</v>
      </c>
      <c r="AS22" t="str">
        <f t="shared" ca="1" si="40"/>
        <v/>
      </c>
      <c r="AT22">
        <f t="shared" ca="1" si="41"/>
        <v>0</v>
      </c>
      <c r="AU22" t="str">
        <f t="shared" ca="1" si="42"/>
        <v/>
      </c>
      <c r="AV22">
        <f t="shared" ca="1" si="43"/>
        <v>0</v>
      </c>
      <c r="AW22" t="str">
        <f t="shared" ca="1" si="44"/>
        <v/>
      </c>
      <c r="AX22">
        <f t="shared" ca="1" si="45"/>
        <v>0</v>
      </c>
      <c r="AY22" t="str">
        <f t="shared" ca="1" si="46"/>
        <v/>
      </c>
      <c r="AZ22">
        <f t="shared" ca="1" si="47"/>
        <v>0</v>
      </c>
      <c r="BA22" t="str">
        <f t="shared" ca="1" si="48"/>
        <v/>
      </c>
      <c r="BB22">
        <f t="shared" ca="1" si="49"/>
        <v>0</v>
      </c>
      <c r="BC22" t="str">
        <f t="shared" ca="1" si="50"/>
        <v/>
      </c>
      <c r="BD22">
        <f t="shared" ca="1" si="51"/>
        <v>0</v>
      </c>
      <c r="BE22" t="str">
        <f t="shared" ca="1" si="52"/>
        <v/>
      </c>
      <c r="BF22">
        <f t="shared" ca="1" si="53"/>
        <v>0</v>
      </c>
      <c r="BG22" t="str">
        <f t="shared" ca="1" si="54"/>
        <v/>
      </c>
      <c r="BH22">
        <f t="shared" ca="1" si="55"/>
        <v>0</v>
      </c>
      <c r="BI22" t="str">
        <f t="shared" ca="1" si="56"/>
        <v/>
      </c>
      <c r="BJ22">
        <f t="shared" ca="1" si="57"/>
        <v>0</v>
      </c>
      <c r="BK22" t="str">
        <f t="shared" ca="1" si="58"/>
        <v/>
      </c>
      <c r="BL22">
        <f t="shared" ca="1" si="59"/>
        <v>0</v>
      </c>
      <c r="BM22" t="str">
        <f t="shared" ca="1" si="60"/>
        <v/>
      </c>
      <c r="BN22">
        <f t="shared" ca="1" si="61"/>
        <v>0</v>
      </c>
      <c r="BO22" t="str">
        <f t="shared" ca="1" si="62"/>
        <v/>
      </c>
      <c r="BP22">
        <f t="shared" ca="1" si="63"/>
        <v>0</v>
      </c>
      <c r="BQ22" t="str">
        <f t="shared" ca="1" si="64"/>
        <v/>
      </c>
      <c r="BR22">
        <f t="shared" ca="1" si="65"/>
        <v>0</v>
      </c>
      <c r="BS22" t="str">
        <f t="shared" ca="1" si="66"/>
        <v/>
      </c>
      <c r="BT22">
        <f t="shared" ca="1" si="67"/>
        <v>0</v>
      </c>
      <c r="BU22" t="str">
        <f t="shared" ca="1" si="68"/>
        <v/>
      </c>
      <c r="BV22">
        <f t="shared" ca="1" si="69"/>
        <v>0</v>
      </c>
      <c r="BW22" t="str">
        <f t="shared" ca="1" si="70"/>
        <v/>
      </c>
      <c r="BX22">
        <f t="shared" ca="1" si="71"/>
        <v>0</v>
      </c>
      <c r="BY22" t="str">
        <f t="shared" ca="1" si="72"/>
        <v/>
      </c>
      <c r="BZ22">
        <f t="shared" ca="1" si="73"/>
        <v>0</v>
      </c>
      <c r="CA22" t="str">
        <f t="shared" ca="1" si="74"/>
        <v/>
      </c>
      <c r="CB22">
        <f t="shared" ca="1" si="75"/>
        <v>0</v>
      </c>
      <c r="CC22" t="str">
        <f t="shared" ca="1" si="76"/>
        <v/>
      </c>
      <c r="CD22">
        <f t="shared" ca="1" si="77"/>
        <v>0</v>
      </c>
      <c r="CE22" t="str">
        <f t="shared" ca="1" si="78"/>
        <v/>
      </c>
      <c r="CF22" t="str">
        <f t="shared" ca="1" si="79"/>
        <v/>
      </c>
      <c r="CG22">
        <f t="shared" ca="1" si="80"/>
        <v>0</v>
      </c>
      <c r="CH22">
        <f t="shared" ca="1" si="81"/>
        <v>0</v>
      </c>
      <c r="CI22">
        <f t="shared" ca="1" si="82"/>
        <v>0</v>
      </c>
      <c r="CJ22">
        <f t="shared" ca="1" si="83"/>
        <v>0</v>
      </c>
      <c r="CK22">
        <f t="shared" ca="1" si="84"/>
        <v>0</v>
      </c>
      <c r="CL22">
        <f t="shared" ca="1" si="85"/>
        <v>0</v>
      </c>
      <c r="CM22">
        <f t="shared" ca="1" si="86"/>
        <v>0</v>
      </c>
      <c r="CN22">
        <f t="shared" ca="1" si="87"/>
        <v>0</v>
      </c>
      <c r="CO22">
        <f t="shared" ca="1" si="88"/>
        <v>0</v>
      </c>
      <c r="CP22">
        <f t="shared" ca="1" si="89"/>
        <v>0</v>
      </c>
      <c r="CQ22">
        <f t="shared" ca="1" si="90"/>
        <v>0</v>
      </c>
      <c r="CR22">
        <f t="shared" ca="1" si="91"/>
        <v>0</v>
      </c>
      <c r="CS22">
        <f t="shared" ca="1" si="92"/>
        <v>0</v>
      </c>
      <c r="CT22">
        <f t="shared" ca="1" si="93"/>
        <v>0</v>
      </c>
      <c r="CU22">
        <f t="shared" ca="1" si="94"/>
        <v>0</v>
      </c>
      <c r="CV22">
        <f t="shared" ca="1" si="95"/>
        <v>0</v>
      </c>
      <c r="CW22">
        <f t="shared" ca="1" si="96"/>
        <v>0</v>
      </c>
      <c r="CX22">
        <f t="shared" ca="1" si="97"/>
        <v>0</v>
      </c>
      <c r="CY22">
        <f t="shared" ca="1" si="98"/>
        <v>0</v>
      </c>
      <c r="CZ22">
        <f t="shared" ca="1" si="99"/>
        <v>0</v>
      </c>
      <c r="DA22">
        <f t="shared" ca="1" si="100"/>
        <v>0</v>
      </c>
      <c r="DB22">
        <f t="shared" ca="1" si="101"/>
        <v>0</v>
      </c>
      <c r="DC22">
        <f t="shared" ca="1" si="102"/>
        <v>0</v>
      </c>
      <c r="DD22">
        <f t="shared" ca="1" si="103"/>
        <v>0</v>
      </c>
      <c r="DE22">
        <f t="shared" ca="1" si="104"/>
        <v>0</v>
      </c>
      <c r="DF22">
        <f t="shared" ca="1" si="105"/>
        <v>0</v>
      </c>
      <c r="DG22">
        <f t="shared" ca="1" si="106"/>
        <v>0</v>
      </c>
      <c r="DH22">
        <f t="shared" ca="1" si="107"/>
        <v>0</v>
      </c>
      <c r="DI22">
        <f t="shared" ca="1" si="108"/>
        <v>0</v>
      </c>
      <c r="DJ22">
        <f t="shared" ca="1" si="109"/>
        <v>0</v>
      </c>
      <c r="DK22">
        <f t="shared" ca="1" si="110"/>
        <v>0</v>
      </c>
      <c r="DL22" t="e">
        <f t="shared" ca="1" si="111"/>
        <v>#VALUE!</v>
      </c>
    </row>
    <row r="23" spans="1:116" hidden="1" x14ac:dyDescent="0.25">
      <c r="A23">
        <f>Verzamelblad!A23</f>
        <v>19</v>
      </c>
      <c r="B23" s="18">
        <f t="shared" ca="1" si="3"/>
        <v>0</v>
      </c>
      <c r="C23" s="228" t="str">
        <f t="shared" ca="1" si="4"/>
        <v/>
      </c>
      <c r="D23" s="228" t="str">
        <f t="shared" ca="1" si="5"/>
        <v/>
      </c>
      <c r="E23" s="228" t="str">
        <f t="shared" ca="1" si="6"/>
        <v/>
      </c>
      <c r="F23" s="228" t="str">
        <f t="shared" ca="1" si="7"/>
        <v/>
      </c>
      <c r="G23" s="228" t="str">
        <f t="shared" ca="1" si="8"/>
        <v/>
      </c>
      <c r="H23" s="228" t="str">
        <f t="shared" ca="1" si="9"/>
        <v/>
      </c>
      <c r="I23" s="228" t="str">
        <f t="shared" ca="1" si="10"/>
        <v/>
      </c>
      <c r="J23" s="228" t="str">
        <f t="shared" ca="1" si="11"/>
        <v/>
      </c>
      <c r="K23" s="228" t="str">
        <f t="shared" ca="1" si="12"/>
        <v/>
      </c>
      <c r="L23" s="228" t="str">
        <f t="shared" ca="1" si="13"/>
        <v/>
      </c>
      <c r="M23" s="34" t="str">
        <f t="shared" ca="1" si="14"/>
        <v/>
      </c>
      <c r="N23" s="34" t="str">
        <f t="shared" ca="1" si="15"/>
        <v/>
      </c>
      <c r="O23" s="34" t="str">
        <f t="shared" ca="1" si="16"/>
        <v/>
      </c>
      <c r="P23" s="34" t="str">
        <f t="shared" ca="1" si="17"/>
        <v/>
      </c>
      <c r="Q23" s="228" t="str">
        <f t="shared" ca="1" si="18"/>
        <v/>
      </c>
      <c r="R23" s="159"/>
      <c r="T23" s="181" t="str">
        <f t="shared" ca="1" si="19"/>
        <v/>
      </c>
      <c r="U23" s="181" t="str">
        <f t="shared" ca="1" si="20"/>
        <v/>
      </c>
      <c r="V23" t="str">
        <f t="shared" si="0"/>
        <v/>
      </c>
      <c r="W23" t="str">
        <f t="shared" si="1"/>
        <v/>
      </c>
      <c r="X23" t="str">
        <f t="shared" si="2"/>
        <v/>
      </c>
      <c r="Y23" t="str">
        <f t="shared" ca="1" si="21"/>
        <v/>
      </c>
      <c r="Z23" t="str">
        <f t="shared" ca="1" si="112"/>
        <v/>
      </c>
      <c r="AA23" t="str">
        <f t="shared" ca="1" si="22"/>
        <v/>
      </c>
      <c r="AB23">
        <f t="shared" ca="1" si="23"/>
        <v>0</v>
      </c>
      <c r="AC23" t="str">
        <f t="shared" ca="1" si="24"/>
        <v/>
      </c>
      <c r="AD23">
        <f t="shared" ca="1" si="25"/>
        <v>0</v>
      </c>
      <c r="AE23" t="str">
        <f t="shared" ca="1" si="26"/>
        <v/>
      </c>
      <c r="AF23">
        <f t="shared" ca="1" si="27"/>
        <v>0</v>
      </c>
      <c r="AG23" t="str">
        <f t="shared" ca="1" si="28"/>
        <v/>
      </c>
      <c r="AH23">
        <f t="shared" ca="1" si="29"/>
        <v>0</v>
      </c>
      <c r="AI23" t="str">
        <f t="shared" ca="1" si="30"/>
        <v/>
      </c>
      <c r="AJ23">
        <f t="shared" ca="1" si="31"/>
        <v>0</v>
      </c>
      <c r="AK23" t="str">
        <f t="shared" ca="1" si="32"/>
        <v/>
      </c>
      <c r="AL23">
        <f t="shared" ca="1" si="33"/>
        <v>0</v>
      </c>
      <c r="AM23" t="str">
        <f t="shared" ca="1" si="34"/>
        <v/>
      </c>
      <c r="AN23">
        <f t="shared" ca="1" si="35"/>
        <v>0</v>
      </c>
      <c r="AO23" t="str">
        <f t="shared" ca="1" si="36"/>
        <v/>
      </c>
      <c r="AP23">
        <f t="shared" ca="1" si="37"/>
        <v>0</v>
      </c>
      <c r="AQ23" t="str">
        <f t="shared" ca="1" si="38"/>
        <v/>
      </c>
      <c r="AR23">
        <f t="shared" ca="1" si="39"/>
        <v>0</v>
      </c>
      <c r="AS23" t="str">
        <f t="shared" ca="1" si="40"/>
        <v/>
      </c>
      <c r="AT23">
        <f t="shared" ca="1" si="41"/>
        <v>0</v>
      </c>
      <c r="AU23" t="str">
        <f t="shared" ca="1" si="42"/>
        <v/>
      </c>
      <c r="AV23">
        <f t="shared" ca="1" si="43"/>
        <v>0</v>
      </c>
      <c r="AW23" t="str">
        <f t="shared" ca="1" si="44"/>
        <v/>
      </c>
      <c r="AX23">
        <f t="shared" ca="1" si="45"/>
        <v>0</v>
      </c>
      <c r="AY23" t="str">
        <f t="shared" ca="1" si="46"/>
        <v/>
      </c>
      <c r="AZ23">
        <f t="shared" ca="1" si="47"/>
        <v>0</v>
      </c>
      <c r="BA23" t="str">
        <f t="shared" ca="1" si="48"/>
        <v/>
      </c>
      <c r="BB23">
        <f t="shared" ca="1" si="49"/>
        <v>0</v>
      </c>
      <c r="BC23" t="str">
        <f t="shared" ca="1" si="50"/>
        <v/>
      </c>
      <c r="BD23">
        <f t="shared" ca="1" si="51"/>
        <v>0</v>
      </c>
      <c r="BE23" t="str">
        <f t="shared" ca="1" si="52"/>
        <v/>
      </c>
      <c r="BF23">
        <f t="shared" ca="1" si="53"/>
        <v>0</v>
      </c>
      <c r="BG23" t="str">
        <f t="shared" ca="1" si="54"/>
        <v/>
      </c>
      <c r="BH23">
        <f t="shared" ca="1" si="55"/>
        <v>0</v>
      </c>
      <c r="BI23" t="str">
        <f t="shared" ca="1" si="56"/>
        <v/>
      </c>
      <c r="BJ23">
        <f t="shared" ca="1" si="57"/>
        <v>0</v>
      </c>
      <c r="BK23" t="str">
        <f t="shared" ca="1" si="58"/>
        <v/>
      </c>
      <c r="BL23">
        <f t="shared" ca="1" si="59"/>
        <v>0</v>
      </c>
      <c r="BM23" t="str">
        <f t="shared" ca="1" si="60"/>
        <v/>
      </c>
      <c r="BN23">
        <f t="shared" ca="1" si="61"/>
        <v>0</v>
      </c>
      <c r="BO23" t="str">
        <f t="shared" ca="1" si="62"/>
        <v/>
      </c>
      <c r="BP23">
        <f t="shared" ca="1" si="63"/>
        <v>0</v>
      </c>
      <c r="BQ23" t="str">
        <f t="shared" ca="1" si="64"/>
        <v/>
      </c>
      <c r="BR23">
        <f t="shared" ca="1" si="65"/>
        <v>0</v>
      </c>
      <c r="BS23" t="str">
        <f t="shared" ca="1" si="66"/>
        <v/>
      </c>
      <c r="BT23">
        <f t="shared" ca="1" si="67"/>
        <v>0</v>
      </c>
      <c r="BU23" t="str">
        <f t="shared" ca="1" si="68"/>
        <v/>
      </c>
      <c r="BV23">
        <f t="shared" ca="1" si="69"/>
        <v>0</v>
      </c>
      <c r="BW23" t="str">
        <f t="shared" ca="1" si="70"/>
        <v/>
      </c>
      <c r="BX23">
        <f t="shared" ca="1" si="71"/>
        <v>0</v>
      </c>
      <c r="BY23" t="str">
        <f t="shared" ca="1" si="72"/>
        <v/>
      </c>
      <c r="BZ23">
        <f t="shared" ca="1" si="73"/>
        <v>0</v>
      </c>
      <c r="CA23" t="str">
        <f t="shared" ca="1" si="74"/>
        <v/>
      </c>
      <c r="CB23">
        <f t="shared" ca="1" si="75"/>
        <v>0</v>
      </c>
      <c r="CC23" t="str">
        <f t="shared" ca="1" si="76"/>
        <v/>
      </c>
      <c r="CD23">
        <f t="shared" ca="1" si="77"/>
        <v>0</v>
      </c>
      <c r="CE23" t="str">
        <f t="shared" ca="1" si="78"/>
        <v/>
      </c>
      <c r="CF23" t="str">
        <f t="shared" ca="1" si="79"/>
        <v/>
      </c>
      <c r="CG23">
        <f t="shared" ca="1" si="80"/>
        <v>0</v>
      </c>
      <c r="CH23">
        <f t="shared" ca="1" si="81"/>
        <v>0</v>
      </c>
      <c r="CI23">
        <f t="shared" ca="1" si="82"/>
        <v>0</v>
      </c>
      <c r="CJ23">
        <f t="shared" ca="1" si="83"/>
        <v>0</v>
      </c>
      <c r="CK23">
        <f t="shared" ca="1" si="84"/>
        <v>0</v>
      </c>
      <c r="CL23">
        <f t="shared" ca="1" si="85"/>
        <v>0</v>
      </c>
      <c r="CM23">
        <f t="shared" ca="1" si="86"/>
        <v>0</v>
      </c>
      <c r="CN23">
        <f t="shared" ca="1" si="87"/>
        <v>0</v>
      </c>
      <c r="CO23">
        <f t="shared" ca="1" si="88"/>
        <v>0</v>
      </c>
      <c r="CP23">
        <f t="shared" ca="1" si="89"/>
        <v>0</v>
      </c>
      <c r="CQ23">
        <f t="shared" ca="1" si="90"/>
        <v>0</v>
      </c>
      <c r="CR23">
        <f t="shared" ca="1" si="91"/>
        <v>0</v>
      </c>
      <c r="CS23">
        <f t="shared" ca="1" si="92"/>
        <v>0</v>
      </c>
      <c r="CT23">
        <f t="shared" ca="1" si="93"/>
        <v>0</v>
      </c>
      <c r="CU23">
        <f t="shared" ca="1" si="94"/>
        <v>0</v>
      </c>
      <c r="CV23">
        <f t="shared" ca="1" si="95"/>
        <v>0</v>
      </c>
      <c r="CW23">
        <f t="shared" ca="1" si="96"/>
        <v>0</v>
      </c>
      <c r="CX23">
        <f t="shared" ca="1" si="97"/>
        <v>0</v>
      </c>
      <c r="CY23">
        <f t="shared" ca="1" si="98"/>
        <v>0</v>
      </c>
      <c r="CZ23">
        <f t="shared" ca="1" si="99"/>
        <v>0</v>
      </c>
      <c r="DA23">
        <f t="shared" ca="1" si="100"/>
        <v>0</v>
      </c>
      <c r="DB23">
        <f t="shared" ca="1" si="101"/>
        <v>0</v>
      </c>
      <c r="DC23">
        <f t="shared" ca="1" si="102"/>
        <v>0</v>
      </c>
      <c r="DD23">
        <f t="shared" ca="1" si="103"/>
        <v>0</v>
      </c>
      <c r="DE23">
        <f t="shared" ca="1" si="104"/>
        <v>0</v>
      </c>
      <c r="DF23">
        <f t="shared" ca="1" si="105"/>
        <v>0</v>
      </c>
      <c r="DG23">
        <f t="shared" ca="1" si="106"/>
        <v>0</v>
      </c>
      <c r="DH23">
        <f t="shared" ca="1" si="107"/>
        <v>0</v>
      </c>
      <c r="DI23">
        <f t="shared" ca="1" si="108"/>
        <v>0</v>
      </c>
      <c r="DJ23">
        <f t="shared" ca="1" si="109"/>
        <v>0</v>
      </c>
      <c r="DK23">
        <f t="shared" ca="1" si="110"/>
        <v>0</v>
      </c>
      <c r="DL23" t="e">
        <f t="shared" ca="1" si="111"/>
        <v>#VALUE!</v>
      </c>
    </row>
    <row r="24" spans="1:116" hidden="1" x14ac:dyDescent="0.25">
      <c r="A24">
        <f>Verzamelblad!A24</f>
        <v>20</v>
      </c>
      <c r="B24" s="18">
        <f t="shared" ca="1" si="3"/>
        <v>0</v>
      </c>
      <c r="C24" s="228" t="str">
        <f t="shared" ca="1" si="4"/>
        <v/>
      </c>
      <c r="D24" s="228" t="str">
        <f t="shared" ca="1" si="5"/>
        <v/>
      </c>
      <c r="E24" s="228" t="str">
        <f t="shared" ca="1" si="6"/>
        <v/>
      </c>
      <c r="F24" s="228" t="str">
        <f t="shared" ca="1" si="7"/>
        <v/>
      </c>
      <c r="G24" s="228" t="str">
        <f t="shared" ca="1" si="8"/>
        <v/>
      </c>
      <c r="H24" s="228" t="str">
        <f t="shared" ca="1" si="9"/>
        <v/>
      </c>
      <c r="I24" s="228" t="str">
        <f t="shared" ca="1" si="10"/>
        <v/>
      </c>
      <c r="J24" s="228" t="str">
        <f t="shared" ca="1" si="11"/>
        <v/>
      </c>
      <c r="K24" s="228" t="str">
        <f t="shared" ca="1" si="12"/>
        <v/>
      </c>
      <c r="L24" s="228" t="str">
        <f t="shared" ca="1" si="13"/>
        <v/>
      </c>
      <c r="M24" s="34" t="str">
        <f t="shared" ca="1" si="14"/>
        <v/>
      </c>
      <c r="N24" s="34" t="str">
        <f t="shared" ca="1" si="15"/>
        <v/>
      </c>
      <c r="O24" s="34" t="str">
        <f t="shared" ca="1" si="16"/>
        <v/>
      </c>
      <c r="P24" s="34" t="str">
        <f t="shared" ca="1" si="17"/>
        <v/>
      </c>
      <c r="Q24" s="228" t="str">
        <f t="shared" ca="1" si="18"/>
        <v/>
      </c>
      <c r="R24" s="159"/>
      <c r="T24" s="181" t="str">
        <f t="shared" ca="1" si="19"/>
        <v/>
      </c>
      <c r="U24" s="181" t="str">
        <f t="shared" ca="1" si="20"/>
        <v/>
      </c>
      <c r="V24" t="str">
        <f t="shared" si="0"/>
        <v/>
      </c>
      <c r="W24" t="str">
        <f t="shared" si="1"/>
        <v/>
      </c>
      <c r="X24" t="str">
        <f t="shared" si="2"/>
        <v/>
      </c>
      <c r="Y24" t="str">
        <f t="shared" ca="1" si="21"/>
        <v/>
      </c>
      <c r="Z24" t="str">
        <f t="shared" ca="1" si="112"/>
        <v/>
      </c>
      <c r="AA24" t="str">
        <f t="shared" ca="1" si="22"/>
        <v/>
      </c>
      <c r="AB24">
        <f t="shared" ca="1" si="23"/>
        <v>0</v>
      </c>
      <c r="AC24" t="str">
        <f t="shared" ca="1" si="24"/>
        <v/>
      </c>
      <c r="AD24">
        <f t="shared" ca="1" si="25"/>
        <v>0</v>
      </c>
      <c r="AE24" t="str">
        <f t="shared" ca="1" si="26"/>
        <v/>
      </c>
      <c r="AF24">
        <f t="shared" ca="1" si="27"/>
        <v>0</v>
      </c>
      <c r="AG24" t="str">
        <f t="shared" ca="1" si="28"/>
        <v/>
      </c>
      <c r="AH24">
        <f t="shared" ca="1" si="29"/>
        <v>0</v>
      </c>
      <c r="AI24" t="str">
        <f t="shared" ca="1" si="30"/>
        <v/>
      </c>
      <c r="AJ24">
        <f t="shared" ca="1" si="31"/>
        <v>0</v>
      </c>
      <c r="AK24" t="str">
        <f t="shared" ca="1" si="32"/>
        <v/>
      </c>
      <c r="AL24">
        <f t="shared" ca="1" si="33"/>
        <v>0</v>
      </c>
      <c r="AM24" t="str">
        <f t="shared" ca="1" si="34"/>
        <v/>
      </c>
      <c r="AN24">
        <f t="shared" ca="1" si="35"/>
        <v>0</v>
      </c>
      <c r="AO24" t="str">
        <f t="shared" ca="1" si="36"/>
        <v/>
      </c>
      <c r="AP24">
        <f t="shared" ca="1" si="37"/>
        <v>0</v>
      </c>
      <c r="AQ24" t="str">
        <f t="shared" ca="1" si="38"/>
        <v/>
      </c>
      <c r="AR24">
        <f t="shared" ca="1" si="39"/>
        <v>0</v>
      </c>
      <c r="AS24" t="str">
        <f t="shared" ca="1" si="40"/>
        <v/>
      </c>
      <c r="AT24">
        <f t="shared" ca="1" si="41"/>
        <v>0</v>
      </c>
      <c r="AU24" t="str">
        <f t="shared" ca="1" si="42"/>
        <v/>
      </c>
      <c r="AV24">
        <f t="shared" ca="1" si="43"/>
        <v>0</v>
      </c>
      <c r="AW24" t="str">
        <f t="shared" ca="1" si="44"/>
        <v/>
      </c>
      <c r="AX24">
        <f t="shared" ca="1" si="45"/>
        <v>0</v>
      </c>
      <c r="AY24" t="str">
        <f t="shared" ca="1" si="46"/>
        <v/>
      </c>
      <c r="AZ24">
        <f t="shared" ca="1" si="47"/>
        <v>0</v>
      </c>
      <c r="BA24" t="str">
        <f t="shared" ca="1" si="48"/>
        <v/>
      </c>
      <c r="BB24">
        <f t="shared" ca="1" si="49"/>
        <v>0</v>
      </c>
      <c r="BC24" t="str">
        <f t="shared" ca="1" si="50"/>
        <v/>
      </c>
      <c r="BD24">
        <f t="shared" ca="1" si="51"/>
        <v>0</v>
      </c>
      <c r="BE24" t="str">
        <f t="shared" ca="1" si="52"/>
        <v/>
      </c>
      <c r="BF24">
        <f t="shared" ca="1" si="53"/>
        <v>0</v>
      </c>
      <c r="BG24" t="str">
        <f t="shared" ca="1" si="54"/>
        <v/>
      </c>
      <c r="BH24">
        <f t="shared" ca="1" si="55"/>
        <v>0</v>
      </c>
      <c r="BI24" t="str">
        <f t="shared" ca="1" si="56"/>
        <v/>
      </c>
      <c r="BJ24">
        <f t="shared" ca="1" si="57"/>
        <v>0</v>
      </c>
      <c r="BK24" t="str">
        <f t="shared" ca="1" si="58"/>
        <v/>
      </c>
      <c r="BL24">
        <f t="shared" ca="1" si="59"/>
        <v>0</v>
      </c>
      <c r="BM24" t="str">
        <f t="shared" ca="1" si="60"/>
        <v/>
      </c>
      <c r="BN24">
        <f t="shared" ca="1" si="61"/>
        <v>0</v>
      </c>
      <c r="BO24" t="str">
        <f t="shared" ca="1" si="62"/>
        <v/>
      </c>
      <c r="BP24">
        <f t="shared" ca="1" si="63"/>
        <v>0</v>
      </c>
      <c r="BQ24" t="str">
        <f t="shared" ca="1" si="64"/>
        <v/>
      </c>
      <c r="BR24">
        <f t="shared" ca="1" si="65"/>
        <v>0</v>
      </c>
      <c r="BS24" t="str">
        <f t="shared" ca="1" si="66"/>
        <v/>
      </c>
      <c r="BT24">
        <f t="shared" ca="1" si="67"/>
        <v>0</v>
      </c>
      <c r="BU24" t="str">
        <f t="shared" ca="1" si="68"/>
        <v/>
      </c>
      <c r="BV24">
        <f t="shared" ca="1" si="69"/>
        <v>0</v>
      </c>
      <c r="BW24" t="str">
        <f t="shared" ca="1" si="70"/>
        <v/>
      </c>
      <c r="BX24">
        <f t="shared" ca="1" si="71"/>
        <v>0</v>
      </c>
      <c r="BY24" t="str">
        <f t="shared" ca="1" si="72"/>
        <v/>
      </c>
      <c r="BZ24">
        <f t="shared" ca="1" si="73"/>
        <v>0</v>
      </c>
      <c r="CA24" t="str">
        <f t="shared" ca="1" si="74"/>
        <v/>
      </c>
      <c r="CB24">
        <f t="shared" ca="1" si="75"/>
        <v>0</v>
      </c>
      <c r="CC24" t="str">
        <f t="shared" ca="1" si="76"/>
        <v/>
      </c>
      <c r="CD24">
        <f t="shared" ca="1" si="77"/>
        <v>0</v>
      </c>
      <c r="CE24" t="str">
        <f t="shared" ca="1" si="78"/>
        <v/>
      </c>
      <c r="CF24" t="str">
        <f t="shared" ca="1" si="79"/>
        <v/>
      </c>
      <c r="CG24">
        <f t="shared" ca="1" si="80"/>
        <v>0</v>
      </c>
      <c r="CH24">
        <f t="shared" ca="1" si="81"/>
        <v>0</v>
      </c>
      <c r="CI24">
        <f t="shared" ca="1" si="82"/>
        <v>0</v>
      </c>
      <c r="CJ24">
        <f t="shared" ca="1" si="83"/>
        <v>0</v>
      </c>
      <c r="CK24">
        <f t="shared" ca="1" si="84"/>
        <v>0</v>
      </c>
      <c r="CL24">
        <f t="shared" ca="1" si="85"/>
        <v>0</v>
      </c>
      <c r="CM24">
        <f t="shared" ca="1" si="86"/>
        <v>0</v>
      </c>
      <c r="CN24">
        <f t="shared" ca="1" si="87"/>
        <v>0</v>
      </c>
      <c r="CO24">
        <f t="shared" ca="1" si="88"/>
        <v>0</v>
      </c>
      <c r="CP24">
        <f t="shared" ca="1" si="89"/>
        <v>0</v>
      </c>
      <c r="CQ24">
        <f t="shared" ca="1" si="90"/>
        <v>0</v>
      </c>
      <c r="CR24">
        <f t="shared" ca="1" si="91"/>
        <v>0</v>
      </c>
      <c r="CS24">
        <f t="shared" ca="1" si="92"/>
        <v>0</v>
      </c>
      <c r="CT24">
        <f t="shared" ca="1" si="93"/>
        <v>0</v>
      </c>
      <c r="CU24">
        <f t="shared" ca="1" si="94"/>
        <v>0</v>
      </c>
      <c r="CV24">
        <f t="shared" ca="1" si="95"/>
        <v>0</v>
      </c>
      <c r="CW24">
        <f t="shared" ca="1" si="96"/>
        <v>0</v>
      </c>
      <c r="CX24">
        <f t="shared" ca="1" si="97"/>
        <v>0</v>
      </c>
      <c r="CY24">
        <f t="shared" ca="1" si="98"/>
        <v>0</v>
      </c>
      <c r="CZ24">
        <f t="shared" ca="1" si="99"/>
        <v>0</v>
      </c>
      <c r="DA24">
        <f t="shared" ca="1" si="100"/>
        <v>0</v>
      </c>
      <c r="DB24">
        <f t="shared" ca="1" si="101"/>
        <v>0</v>
      </c>
      <c r="DC24">
        <f t="shared" ca="1" si="102"/>
        <v>0</v>
      </c>
      <c r="DD24">
        <f t="shared" ca="1" si="103"/>
        <v>0</v>
      </c>
      <c r="DE24">
        <f t="shared" ca="1" si="104"/>
        <v>0</v>
      </c>
      <c r="DF24">
        <f t="shared" ca="1" si="105"/>
        <v>0</v>
      </c>
      <c r="DG24">
        <f t="shared" ca="1" si="106"/>
        <v>0</v>
      </c>
      <c r="DH24">
        <f t="shared" ca="1" si="107"/>
        <v>0</v>
      </c>
      <c r="DI24">
        <f t="shared" ca="1" si="108"/>
        <v>0</v>
      </c>
      <c r="DJ24">
        <f t="shared" ca="1" si="109"/>
        <v>0</v>
      </c>
      <c r="DK24">
        <f t="shared" ca="1" si="110"/>
        <v>0</v>
      </c>
      <c r="DL24" t="e">
        <f t="shared" ca="1" si="111"/>
        <v>#VALUE!</v>
      </c>
    </row>
    <row r="25" spans="1:116" hidden="1" x14ac:dyDescent="0.25">
      <c r="A25">
        <f>Verzamelblad!A25</f>
        <v>21</v>
      </c>
      <c r="B25" s="18">
        <f t="shared" ca="1" si="3"/>
        <v>0</v>
      </c>
      <c r="C25" s="228" t="str">
        <f t="shared" ca="1" si="4"/>
        <v/>
      </c>
      <c r="D25" s="228" t="str">
        <f t="shared" ca="1" si="5"/>
        <v/>
      </c>
      <c r="E25" s="228" t="str">
        <f t="shared" ca="1" si="6"/>
        <v/>
      </c>
      <c r="F25" s="228" t="str">
        <f t="shared" ca="1" si="7"/>
        <v/>
      </c>
      <c r="G25" s="228" t="str">
        <f t="shared" ca="1" si="8"/>
        <v/>
      </c>
      <c r="H25" s="228" t="str">
        <f t="shared" ca="1" si="9"/>
        <v/>
      </c>
      <c r="I25" s="228" t="str">
        <f t="shared" ca="1" si="10"/>
        <v/>
      </c>
      <c r="J25" s="228" t="str">
        <f t="shared" ca="1" si="11"/>
        <v/>
      </c>
      <c r="K25" s="228" t="str">
        <f t="shared" ca="1" si="12"/>
        <v/>
      </c>
      <c r="L25" s="228" t="str">
        <f t="shared" ca="1" si="13"/>
        <v/>
      </c>
      <c r="M25" s="34" t="str">
        <f t="shared" ca="1" si="14"/>
        <v/>
      </c>
      <c r="N25" s="34" t="str">
        <f t="shared" ca="1" si="15"/>
        <v/>
      </c>
      <c r="O25" s="34" t="str">
        <f t="shared" ca="1" si="16"/>
        <v/>
      </c>
      <c r="P25" s="34" t="str">
        <f t="shared" ca="1" si="17"/>
        <v/>
      </c>
      <c r="Q25" s="228" t="str">
        <f t="shared" ca="1" si="18"/>
        <v/>
      </c>
      <c r="R25" s="159"/>
      <c r="T25" s="181" t="str">
        <f t="shared" ca="1" si="19"/>
        <v/>
      </c>
      <c r="U25" s="181" t="str">
        <f t="shared" ca="1" si="20"/>
        <v/>
      </c>
      <c r="V25" t="str">
        <f t="shared" si="0"/>
        <v/>
      </c>
      <c r="W25" t="str">
        <f t="shared" si="1"/>
        <v/>
      </c>
      <c r="X25" t="str">
        <f t="shared" si="2"/>
        <v/>
      </c>
      <c r="Y25" t="str">
        <f t="shared" ca="1" si="21"/>
        <v/>
      </c>
      <c r="Z25" t="str">
        <f t="shared" ca="1" si="112"/>
        <v/>
      </c>
      <c r="AA25" t="str">
        <f t="shared" ca="1" si="22"/>
        <v/>
      </c>
      <c r="AB25">
        <f t="shared" ca="1" si="23"/>
        <v>0</v>
      </c>
      <c r="AC25" t="str">
        <f t="shared" ca="1" si="24"/>
        <v/>
      </c>
      <c r="AD25">
        <f t="shared" ca="1" si="25"/>
        <v>0</v>
      </c>
      <c r="AE25" t="str">
        <f t="shared" ca="1" si="26"/>
        <v/>
      </c>
      <c r="AF25">
        <f t="shared" ca="1" si="27"/>
        <v>0</v>
      </c>
      <c r="AG25" t="str">
        <f t="shared" ca="1" si="28"/>
        <v/>
      </c>
      <c r="AH25">
        <f t="shared" ca="1" si="29"/>
        <v>0</v>
      </c>
      <c r="AI25" t="str">
        <f t="shared" ca="1" si="30"/>
        <v/>
      </c>
      <c r="AJ25">
        <f t="shared" ca="1" si="31"/>
        <v>0</v>
      </c>
      <c r="AK25" t="str">
        <f t="shared" ca="1" si="32"/>
        <v/>
      </c>
      <c r="AL25">
        <f t="shared" ca="1" si="33"/>
        <v>0</v>
      </c>
      <c r="AM25" t="str">
        <f t="shared" ca="1" si="34"/>
        <v/>
      </c>
      <c r="AN25">
        <f t="shared" ca="1" si="35"/>
        <v>0</v>
      </c>
      <c r="AO25" t="str">
        <f t="shared" ca="1" si="36"/>
        <v/>
      </c>
      <c r="AP25">
        <f t="shared" ca="1" si="37"/>
        <v>0</v>
      </c>
      <c r="AQ25" t="str">
        <f t="shared" ca="1" si="38"/>
        <v/>
      </c>
      <c r="AR25">
        <f t="shared" ca="1" si="39"/>
        <v>0</v>
      </c>
      <c r="AS25" t="str">
        <f t="shared" ca="1" si="40"/>
        <v/>
      </c>
      <c r="AT25">
        <f t="shared" ca="1" si="41"/>
        <v>0</v>
      </c>
      <c r="AU25" t="str">
        <f t="shared" ca="1" si="42"/>
        <v/>
      </c>
      <c r="AV25">
        <f t="shared" ca="1" si="43"/>
        <v>0</v>
      </c>
      <c r="AW25" t="str">
        <f t="shared" ca="1" si="44"/>
        <v/>
      </c>
      <c r="AX25">
        <f t="shared" ca="1" si="45"/>
        <v>0</v>
      </c>
      <c r="AY25" t="str">
        <f t="shared" ca="1" si="46"/>
        <v/>
      </c>
      <c r="AZ25">
        <f t="shared" ca="1" si="47"/>
        <v>0</v>
      </c>
      <c r="BA25" t="str">
        <f t="shared" ca="1" si="48"/>
        <v/>
      </c>
      <c r="BB25">
        <f t="shared" ca="1" si="49"/>
        <v>0</v>
      </c>
      <c r="BC25" t="str">
        <f t="shared" ca="1" si="50"/>
        <v/>
      </c>
      <c r="BD25">
        <f t="shared" ca="1" si="51"/>
        <v>0</v>
      </c>
      <c r="BE25" t="str">
        <f t="shared" ca="1" si="52"/>
        <v/>
      </c>
      <c r="BF25">
        <f t="shared" ca="1" si="53"/>
        <v>0</v>
      </c>
      <c r="BG25" t="str">
        <f t="shared" ca="1" si="54"/>
        <v/>
      </c>
      <c r="BH25">
        <f t="shared" ca="1" si="55"/>
        <v>0</v>
      </c>
      <c r="BI25" t="str">
        <f t="shared" ca="1" si="56"/>
        <v/>
      </c>
      <c r="BJ25">
        <f t="shared" ca="1" si="57"/>
        <v>0</v>
      </c>
      <c r="BK25" t="str">
        <f t="shared" ca="1" si="58"/>
        <v/>
      </c>
      <c r="BL25">
        <f t="shared" ca="1" si="59"/>
        <v>0</v>
      </c>
      <c r="BM25" t="str">
        <f t="shared" ca="1" si="60"/>
        <v/>
      </c>
      <c r="BN25">
        <f t="shared" ca="1" si="61"/>
        <v>0</v>
      </c>
      <c r="BO25" t="str">
        <f t="shared" ca="1" si="62"/>
        <v/>
      </c>
      <c r="BP25">
        <f t="shared" ca="1" si="63"/>
        <v>0</v>
      </c>
      <c r="BQ25" t="str">
        <f t="shared" ca="1" si="64"/>
        <v/>
      </c>
      <c r="BR25">
        <f t="shared" ca="1" si="65"/>
        <v>0</v>
      </c>
      <c r="BS25" t="str">
        <f t="shared" ca="1" si="66"/>
        <v/>
      </c>
      <c r="BT25">
        <f t="shared" ca="1" si="67"/>
        <v>0</v>
      </c>
      <c r="BU25" t="str">
        <f t="shared" ca="1" si="68"/>
        <v/>
      </c>
      <c r="BV25">
        <f t="shared" ca="1" si="69"/>
        <v>0</v>
      </c>
      <c r="BW25" t="str">
        <f t="shared" ca="1" si="70"/>
        <v/>
      </c>
      <c r="BX25">
        <f t="shared" ca="1" si="71"/>
        <v>0</v>
      </c>
      <c r="BY25" t="str">
        <f t="shared" ca="1" si="72"/>
        <v/>
      </c>
      <c r="BZ25">
        <f t="shared" ca="1" si="73"/>
        <v>0</v>
      </c>
      <c r="CA25" t="str">
        <f t="shared" ca="1" si="74"/>
        <v/>
      </c>
      <c r="CB25">
        <f t="shared" ca="1" si="75"/>
        <v>0</v>
      </c>
      <c r="CC25" t="str">
        <f t="shared" ca="1" si="76"/>
        <v/>
      </c>
      <c r="CD25">
        <f t="shared" ca="1" si="77"/>
        <v>0</v>
      </c>
      <c r="CE25" t="str">
        <f t="shared" ca="1" si="78"/>
        <v/>
      </c>
      <c r="CF25" t="str">
        <f t="shared" ca="1" si="79"/>
        <v/>
      </c>
      <c r="CG25">
        <f t="shared" ca="1" si="80"/>
        <v>0</v>
      </c>
      <c r="CH25">
        <f t="shared" ca="1" si="81"/>
        <v>0</v>
      </c>
      <c r="CI25">
        <f t="shared" ca="1" si="82"/>
        <v>0</v>
      </c>
      <c r="CJ25">
        <f t="shared" ca="1" si="83"/>
        <v>0</v>
      </c>
      <c r="CK25">
        <f t="shared" ca="1" si="84"/>
        <v>0</v>
      </c>
      <c r="CL25">
        <f t="shared" ca="1" si="85"/>
        <v>0</v>
      </c>
      <c r="CM25">
        <f t="shared" ca="1" si="86"/>
        <v>0</v>
      </c>
      <c r="CN25">
        <f t="shared" ca="1" si="87"/>
        <v>0</v>
      </c>
      <c r="CO25">
        <f t="shared" ca="1" si="88"/>
        <v>0</v>
      </c>
      <c r="CP25">
        <f t="shared" ca="1" si="89"/>
        <v>0</v>
      </c>
      <c r="CQ25">
        <f t="shared" ca="1" si="90"/>
        <v>0</v>
      </c>
      <c r="CR25">
        <f t="shared" ca="1" si="91"/>
        <v>0</v>
      </c>
      <c r="CS25">
        <f t="shared" ca="1" si="92"/>
        <v>0</v>
      </c>
      <c r="CT25">
        <f t="shared" ca="1" si="93"/>
        <v>0</v>
      </c>
      <c r="CU25">
        <f t="shared" ca="1" si="94"/>
        <v>0</v>
      </c>
      <c r="CV25">
        <f t="shared" ca="1" si="95"/>
        <v>0</v>
      </c>
      <c r="CW25">
        <f t="shared" ca="1" si="96"/>
        <v>0</v>
      </c>
      <c r="CX25">
        <f t="shared" ca="1" si="97"/>
        <v>0</v>
      </c>
      <c r="CY25">
        <f t="shared" ca="1" si="98"/>
        <v>0</v>
      </c>
      <c r="CZ25">
        <f t="shared" ca="1" si="99"/>
        <v>0</v>
      </c>
      <c r="DA25">
        <f t="shared" ca="1" si="100"/>
        <v>0</v>
      </c>
      <c r="DB25">
        <f t="shared" ca="1" si="101"/>
        <v>0</v>
      </c>
      <c r="DC25">
        <f t="shared" ca="1" si="102"/>
        <v>0</v>
      </c>
      <c r="DD25">
        <f t="shared" ca="1" si="103"/>
        <v>0</v>
      </c>
      <c r="DE25">
        <f t="shared" ca="1" si="104"/>
        <v>0</v>
      </c>
      <c r="DF25">
        <f t="shared" ca="1" si="105"/>
        <v>0</v>
      </c>
      <c r="DG25">
        <f t="shared" ca="1" si="106"/>
        <v>0</v>
      </c>
      <c r="DH25">
        <f t="shared" ca="1" si="107"/>
        <v>0</v>
      </c>
      <c r="DI25">
        <f t="shared" ca="1" si="108"/>
        <v>0</v>
      </c>
      <c r="DJ25">
        <f t="shared" ca="1" si="109"/>
        <v>0</v>
      </c>
      <c r="DK25">
        <f t="shared" ca="1" si="110"/>
        <v>0</v>
      </c>
      <c r="DL25" t="e">
        <f t="shared" ca="1" si="111"/>
        <v>#VALUE!</v>
      </c>
    </row>
    <row r="26" spans="1:116" hidden="1" x14ac:dyDescent="0.25">
      <c r="A26">
        <f>Verzamelblad!A26</f>
        <v>22</v>
      </c>
      <c r="B26" s="18">
        <f t="shared" ca="1" si="3"/>
        <v>0</v>
      </c>
      <c r="C26" s="228" t="str">
        <f t="shared" ca="1" si="4"/>
        <v/>
      </c>
      <c r="D26" s="228" t="str">
        <f t="shared" ca="1" si="5"/>
        <v/>
      </c>
      <c r="E26" s="228" t="str">
        <f t="shared" ca="1" si="6"/>
        <v/>
      </c>
      <c r="F26" s="228" t="str">
        <f t="shared" ca="1" si="7"/>
        <v/>
      </c>
      <c r="G26" s="228" t="str">
        <f t="shared" ca="1" si="8"/>
        <v/>
      </c>
      <c r="H26" s="228" t="str">
        <f t="shared" ca="1" si="9"/>
        <v/>
      </c>
      <c r="I26" s="228" t="str">
        <f t="shared" ca="1" si="10"/>
        <v/>
      </c>
      <c r="J26" s="228" t="str">
        <f t="shared" ca="1" si="11"/>
        <v/>
      </c>
      <c r="K26" s="228" t="str">
        <f t="shared" ca="1" si="12"/>
        <v/>
      </c>
      <c r="L26" s="228" t="str">
        <f t="shared" ca="1" si="13"/>
        <v/>
      </c>
      <c r="M26" s="34" t="str">
        <f t="shared" ca="1" si="14"/>
        <v/>
      </c>
      <c r="N26" s="34" t="str">
        <f t="shared" ca="1" si="15"/>
        <v/>
      </c>
      <c r="O26" s="34" t="str">
        <f t="shared" ca="1" si="16"/>
        <v/>
      </c>
      <c r="P26" s="34" t="str">
        <f t="shared" ca="1" si="17"/>
        <v/>
      </c>
      <c r="Q26" s="228" t="str">
        <f t="shared" ca="1" si="18"/>
        <v/>
      </c>
      <c r="R26" s="159"/>
      <c r="T26" s="181" t="str">
        <f t="shared" ca="1" si="19"/>
        <v/>
      </c>
      <c r="U26" s="181" t="str">
        <f t="shared" ca="1" si="20"/>
        <v/>
      </c>
      <c r="V26" t="str">
        <f t="shared" si="0"/>
        <v/>
      </c>
      <c r="W26" t="str">
        <f t="shared" si="1"/>
        <v/>
      </c>
      <c r="X26" t="str">
        <f t="shared" si="2"/>
        <v/>
      </c>
      <c r="Y26" t="str">
        <f t="shared" ca="1" si="21"/>
        <v/>
      </c>
      <c r="Z26" t="str">
        <f t="shared" ca="1" si="112"/>
        <v/>
      </c>
      <c r="AA26" t="str">
        <f t="shared" ca="1" si="22"/>
        <v/>
      </c>
      <c r="AB26">
        <f t="shared" ca="1" si="23"/>
        <v>0</v>
      </c>
      <c r="AC26" t="str">
        <f t="shared" ca="1" si="24"/>
        <v/>
      </c>
      <c r="AD26">
        <f t="shared" ca="1" si="25"/>
        <v>0</v>
      </c>
      <c r="AE26" t="str">
        <f t="shared" ca="1" si="26"/>
        <v/>
      </c>
      <c r="AF26">
        <f t="shared" ca="1" si="27"/>
        <v>0</v>
      </c>
      <c r="AG26" t="str">
        <f t="shared" ca="1" si="28"/>
        <v/>
      </c>
      <c r="AH26">
        <f t="shared" ca="1" si="29"/>
        <v>0</v>
      </c>
      <c r="AI26" t="str">
        <f t="shared" ca="1" si="30"/>
        <v/>
      </c>
      <c r="AJ26">
        <f t="shared" ca="1" si="31"/>
        <v>0</v>
      </c>
      <c r="AK26" t="str">
        <f t="shared" ca="1" si="32"/>
        <v/>
      </c>
      <c r="AL26">
        <f t="shared" ca="1" si="33"/>
        <v>0</v>
      </c>
      <c r="AM26" t="str">
        <f t="shared" ca="1" si="34"/>
        <v/>
      </c>
      <c r="AN26">
        <f t="shared" ca="1" si="35"/>
        <v>0</v>
      </c>
      <c r="AO26" t="str">
        <f t="shared" ca="1" si="36"/>
        <v/>
      </c>
      <c r="AP26">
        <f t="shared" ca="1" si="37"/>
        <v>0</v>
      </c>
      <c r="AQ26" t="str">
        <f t="shared" ca="1" si="38"/>
        <v/>
      </c>
      <c r="AR26">
        <f t="shared" ca="1" si="39"/>
        <v>0</v>
      </c>
      <c r="AS26" t="str">
        <f t="shared" ca="1" si="40"/>
        <v/>
      </c>
      <c r="AT26">
        <f t="shared" ca="1" si="41"/>
        <v>0</v>
      </c>
      <c r="AU26" t="str">
        <f t="shared" ca="1" si="42"/>
        <v/>
      </c>
      <c r="AV26">
        <f t="shared" ca="1" si="43"/>
        <v>0</v>
      </c>
      <c r="AW26" t="str">
        <f t="shared" ca="1" si="44"/>
        <v/>
      </c>
      <c r="AX26">
        <f t="shared" ca="1" si="45"/>
        <v>0</v>
      </c>
      <c r="AY26" t="str">
        <f t="shared" ca="1" si="46"/>
        <v/>
      </c>
      <c r="AZ26">
        <f t="shared" ca="1" si="47"/>
        <v>0</v>
      </c>
      <c r="BA26" t="str">
        <f t="shared" ca="1" si="48"/>
        <v/>
      </c>
      <c r="BB26">
        <f t="shared" ca="1" si="49"/>
        <v>0</v>
      </c>
      <c r="BC26" t="str">
        <f t="shared" ca="1" si="50"/>
        <v/>
      </c>
      <c r="BD26">
        <f t="shared" ca="1" si="51"/>
        <v>0</v>
      </c>
      <c r="BE26" t="str">
        <f t="shared" ca="1" si="52"/>
        <v/>
      </c>
      <c r="BF26">
        <f t="shared" ca="1" si="53"/>
        <v>0</v>
      </c>
      <c r="BG26" t="str">
        <f t="shared" ca="1" si="54"/>
        <v/>
      </c>
      <c r="BH26">
        <f t="shared" ca="1" si="55"/>
        <v>0</v>
      </c>
      <c r="BI26" t="str">
        <f t="shared" ca="1" si="56"/>
        <v/>
      </c>
      <c r="BJ26">
        <f t="shared" ca="1" si="57"/>
        <v>0</v>
      </c>
      <c r="BK26" t="str">
        <f t="shared" ca="1" si="58"/>
        <v/>
      </c>
      <c r="BL26">
        <f t="shared" ca="1" si="59"/>
        <v>0</v>
      </c>
      <c r="BM26" t="str">
        <f t="shared" ca="1" si="60"/>
        <v/>
      </c>
      <c r="BN26">
        <f t="shared" ca="1" si="61"/>
        <v>0</v>
      </c>
      <c r="BO26" t="str">
        <f t="shared" ca="1" si="62"/>
        <v/>
      </c>
      <c r="BP26">
        <f t="shared" ca="1" si="63"/>
        <v>0</v>
      </c>
      <c r="BQ26" t="str">
        <f t="shared" ca="1" si="64"/>
        <v/>
      </c>
      <c r="BR26">
        <f t="shared" ca="1" si="65"/>
        <v>0</v>
      </c>
      <c r="BS26" t="str">
        <f t="shared" ca="1" si="66"/>
        <v/>
      </c>
      <c r="BT26">
        <f t="shared" ca="1" si="67"/>
        <v>0</v>
      </c>
      <c r="BU26" t="str">
        <f t="shared" ca="1" si="68"/>
        <v/>
      </c>
      <c r="BV26">
        <f t="shared" ca="1" si="69"/>
        <v>0</v>
      </c>
      <c r="BW26" t="str">
        <f t="shared" ca="1" si="70"/>
        <v/>
      </c>
      <c r="BX26">
        <f t="shared" ca="1" si="71"/>
        <v>0</v>
      </c>
      <c r="BY26" t="str">
        <f t="shared" ca="1" si="72"/>
        <v/>
      </c>
      <c r="BZ26">
        <f t="shared" ca="1" si="73"/>
        <v>0</v>
      </c>
      <c r="CA26" t="str">
        <f t="shared" ca="1" si="74"/>
        <v/>
      </c>
      <c r="CB26">
        <f t="shared" ca="1" si="75"/>
        <v>0</v>
      </c>
      <c r="CC26" t="str">
        <f t="shared" ca="1" si="76"/>
        <v/>
      </c>
      <c r="CD26">
        <f t="shared" ca="1" si="77"/>
        <v>0</v>
      </c>
      <c r="CE26" t="str">
        <f t="shared" ca="1" si="78"/>
        <v/>
      </c>
      <c r="CF26" t="str">
        <f t="shared" ca="1" si="79"/>
        <v/>
      </c>
      <c r="CG26">
        <f t="shared" ca="1" si="80"/>
        <v>0</v>
      </c>
      <c r="CH26">
        <f t="shared" ca="1" si="81"/>
        <v>0</v>
      </c>
      <c r="CI26">
        <f t="shared" ca="1" si="82"/>
        <v>0</v>
      </c>
      <c r="CJ26">
        <f t="shared" ca="1" si="83"/>
        <v>0</v>
      </c>
      <c r="CK26">
        <f t="shared" ca="1" si="84"/>
        <v>0</v>
      </c>
      <c r="CL26">
        <f t="shared" ca="1" si="85"/>
        <v>0</v>
      </c>
      <c r="CM26">
        <f t="shared" ca="1" si="86"/>
        <v>0</v>
      </c>
      <c r="CN26">
        <f t="shared" ca="1" si="87"/>
        <v>0</v>
      </c>
      <c r="CO26">
        <f t="shared" ca="1" si="88"/>
        <v>0</v>
      </c>
      <c r="CP26">
        <f t="shared" ca="1" si="89"/>
        <v>0</v>
      </c>
      <c r="CQ26">
        <f t="shared" ca="1" si="90"/>
        <v>0</v>
      </c>
      <c r="CR26">
        <f t="shared" ca="1" si="91"/>
        <v>0</v>
      </c>
      <c r="CS26">
        <f t="shared" ca="1" si="92"/>
        <v>0</v>
      </c>
      <c r="CT26">
        <f t="shared" ca="1" si="93"/>
        <v>0</v>
      </c>
      <c r="CU26">
        <f t="shared" ca="1" si="94"/>
        <v>0</v>
      </c>
      <c r="CV26">
        <f t="shared" ca="1" si="95"/>
        <v>0</v>
      </c>
      <c r="CW26">
        <f t="shared" ca="1" si="96"/>
        <v>0</v>
      </c>
      <c r="CX26">
        <f t="shared" ca="1" si="97"/>
        <v>0</v>
      </c>
      <c r="CY26">
        <f t="shared" ca="1" si="98"/>
        <v>0</v>
      </c>
      <c r="CZ26">
        <f t="shared" ca="1" si="99"/>
        <v>0</v>
      </c>
      <c r="DA26">
        <f t="shared" ca="1" si="100"/>
        <v>0</v>
      </c>
      <c r="DB26">
        <f t="shared" ca="1" si="101"/>
        <v>0</v>
      </c>
      <c r="DC26">
        <f t="shared" ca="1" si="102"/>
        <v>0</v>
      </c>
      <c r="DD26">
        <f t="shared" ca="1" si="103"/>
        <v>0</v>
      </c>
      <c r="DE26">
        <f t="shared" ca="1" si="104"/>
        <v>0</v>
      </c>
      <c r="DF26">
        <f t="shared" ca="1" si="105"/>
        <v>0</v>
      </c>
      <c r="DG26">
        <f t="shared" ca="1" si="106"/>
        <v>0</v>
      </c>
      <c r="DH26">
        <f t="shared" ca="1" si="107"/>
        <v>0</v>
      </c>
      <c r="DI26">
        <f t="shared" ca="1" si="108"/>
        <v>0</v>
      </c>
      <c r="DJ26">
        <f t="shared" ca="1" si="109"/>
        <v>0</v>
      </c>
      <c r="DK26">
        <f t="shared" ca="1" si="110"/>
        <v>0</v>
      </c>
      <c r="DL26" t="e">
        <f t="shared" ca="1" si="111"/>
        <v>#VALUE!</v>
      </c>
    </row>
    <row r="27" spans="1:116" hidden="1" x14ac:dyDescent="0.25">
      <c r="A27">
        <f>Verzamelblad!A27</f>
        <v>23</v>
      </c>
      <c r="B27" s="18">
        <f t="shared" ca="1" si="3"/>
        <v>0</v>
      </c>
      <c r="C27" s="228" t="str">
        <f t="shared" ca="1" si="4"/>
        <v/>
      </c>
      <c r="D27" s="228" t="str">
        <f t="shared" ca="1" si="5"/>
        <v/>
      </c>
      <c r="E27" s="228" t="str">
        <f t="shared" ca="1" si="6"/>
        <v/>
      </c>
      <c r="F27" s="228" t="str">
        <f t="shared" ca="1" si="7"/>
        <v/>
      </c>
      <c r="G27" s="228" t="str">
        <f t="shared" ca="1" si="8"/>
        <v/>
      </c>
      <c r="H27" s="228" t="str">
        <f t="shared" ca="1" si="9"/>
        <v/>
      </c>
      <c r="I27" s="228" t="str">
        <f t="shared" ca="1" si="10"/>
        <v/>
      </c>
      <c r="J27" s="228" t="str">
        <f t="shared" ca="1" si="11"/>
        <v/>
      </c>
      <c r="K27" s="228" t="str">
        <f t="shared" ca="1" si="12"/>
        <v/>
      </c>
      <c r="L27" s="228" t="str">
        <f t="shared" ca="1" si="13"/>
        <v/>
      </c>
      <c r="M27" s="34" t="str">
        <f t="shared" ca="1" si="14"/>
        <v/>
      </c>
      <c r="N27" s="34" t="str">
        <f t="shared" ca="1" si="15"/>
        <v/>
      </c>
      <c r="O27" s="34" t="str">
        <f t="shared" ca="1" si="16"/>
        <v/>
      </c>
      <c r="P27" s="34" t="str">
        <f t="shared" ca="1" si="17"/>
        <v/>
      </c>
      <c r="Q27" s="228" t="str">
        <f t="shared" ca="1" si="18"/>
        <v/>
      </c>
      <c r="R27" s="159"/>
      <c r="T27" s="181" t="str">
        <f t="shared" ca="1" si="19"/>
        <v/>
      </c>
      <c r="U27" s="181" t="str">
        <f t="shared" ca="1" si="20"/>
        <v/>
      </c>
      <c r="V27" t="str">
        <f t="shared" si="0"/>
        <v/>
      </c>
      <c r="W27" t="str">
        <f t="shared" si="1"/>
        <v/>
      </c>
      <c r="X27" t="str">
        <f t="shared" si="2"/>
        <v/>
      </c>
      <c r="Y27" t="str">
        <f t="shared" ca="1" si="21"/>
        <v/>
      </c>
      <c r="Z27" t="str">
        <f t="shared" ca="1" si="112"/>
        <v/>
      </c>
      <c r="AA27" t="str">
        <f t="shared" ca="1" si="22"/>
        <v/>
      </c>
      <c r="AB27">
        <f t="shared" ca="1" si="23"/>
        <v>0</v>
      </c>
      <c r="AC27" t="str">
        <f t="shared" ca="1" si="24"/>
        <v/>
      </c>
      <c r="AD27">
        <f t="shared" ca="1" si="25"/>
        <v>0</v>
      </c>
      <c r="AE27" t="str">
        <f t="shared" ca="1" si="26"/>
        <v/>
      </c>
      <c r="AF27">
        <f t="shared" ca="1" si="27"/>
        <v>0</v>
      </c>
      <c r="AG27" t="str">
        <f t="shared" ca="1" si="28"/>
        <v/>
      </c>
      <c r="AH27">
        <f t="shared" ca="1" si="29"/>
        <v>0</v>
      </c>
      <c r="AI27" t="str">
        <f t="shared" ca="1" si="30"/>
        <v/>
      </c>
      <c r="AJ27">
        <f t="shared" ca="1" si="31"/>
        <v>0</v>
      </c>
      <c r="AK27" t="str">
        <f t="shared" ca="1" si="32"/>
        <v/>
      </c>
      <c r="AL27">
        <f t="shared" ca="1" si="33"/>
        <v>0</v>
      </c>
      <c r="AM27" t="str">
        <f t="shared" ca="1" si="34"/>
        <v/>
      </c>
      <c r="AN27">
        <f t="shared" ca="1" si="35"/>
        <v>0</v>
      </c>
      <c r="AO27" t="str">
        <f t="shared" ca="1" si="36"/>
        <v/>
      </c>
      <c r="AP27">
        <f t="shared" ca="1" si="37"/>
        <v>0</v>
      </c>
      <c r="AQ27" t="str">
        <f t="shared" ca="1" si="38"/>
        <v/>
      </c>
      <c r="AR27">
        <f t="shared" ca="1" si="39"/>
        <v>0</v>
      </c>
      <c r="AS27" t="str">
        <f t="shared" ca="1" si="40"/>
        <v/>
      </c>
      <c r="AT27">
        <f t="shared" ca="1" si="41"/>
        <v>0</v>
      </c>
      <c r="AU27" t="str">
        <f t="shared" ca="1" si="42"/>
        <v/>
      </c>
      <c r="AV27">
        <f t="shared" ca="1" si="43"/>
        <v>0</v>
      </c>
      <c r="AW27" t="str">
        <f t="shared" ca="1" si="44"/>
        <v/>
      </c>
      <c r="AX27">
        <f t="shared" ca="1" si="45"/>
        <v>0</v>
      </c>
      <c r="AY27" t="str">
        <f t="shared" ca="1" si="46"/>
        <v/>
      </c>
      <c r="AZ27">
        <f t="shared" ca="1" si="47"/>
        <v>0</v>
      </c>
      <c r="BA27" t="str">
        <f t="shared" ca="1" si="48"/>
        <v/>
      </c>
      <c r="BB27">
        <f t="shared" ca="1" si="49"/>
        <v>0</v>
      </c>
      <c r="BC27" t="str">
        <f t="shared" ca="1" si="50"/>
        <v/>
      </c>
      <c r="BD27">
        <f t="shared" ca="1" si="51"/>
        <v>0</v>
      </c>
      <c r="BE27" t="str">
        <f t="shared" ca="1" si="52"/>
        <v/>
      </c>
      <c r="BF27">
        <f t="shared" ca="1" si="53"/>
        <v>0</v>
      </c>
      <c r="BG27" t="str">
        <f t="shared" ca="1" si="54"/>
        <v/>
      </c>
      <c r="BH27">
        <f t="shared" ca="1" si="55"/>
        <v>0</v>
      </c>
      <c r="BI27" t="str">
        <f t="shared" ca="1" si="56"/>
        <v/>
      </c>
      <c r="BJ27">
        <f t="shared" ca="1" si="57"/>
        <v>0</v>
      </c>
      <c r="BK27" t="str">
        <f t="shared" ca="1" si="58"/>
        <v/>
      </c>
      <c r="BL27">
        <f t="shared" ca="1" si="59"/>
        <v>0</v>
      </c>
      <c r="BM27" t="str">
        <f t="shared" ca="1" si="60"/>
        <v/>
      </c>
      <c r="BN27">
        <f t="shared" ca="1" si="61"/>
        <v>0</v>
      </c>
      <c r="BO27" t="str">
        <f t="shared" ca="1" si="62"/>
        <v/>
      </c>
      <c r="BP27">
        <f t="shared" ca="1" si="63"/>
        <v>0</v>
      </c>
      <c r="BQ27" t="str">
        <f t="shared" ca="1" si="64"/>
        <v/>
      </c>
      <c r="BR27">
        <f t="shared" ca="1" si="65"/>
        <v>0</v>
      </c>
      <c r="BS27" t="str">
        <f t="shared" ca="1" si="66"/>
        <v/>
      </c>
      <c r="BT27">
        <f t="shared" ca="1" si="67"/>
        <v>0</v>
      </c>
      <c r="BU27" t="str">
        <f t="shared" ca="1" si="68"/>
        <v/>
      </c>
      <c r="BV27">
        <f t="shared" ca="1" si="69"/>
        <v>0</v>
      </c>
      <c r="BW27" t="str">
        <f t="shared" ca="1" si="70"/>
        <v/>
      </c>
      <c r="BX27">
        <f t="shared" ca="1" si="71"/>
        <v>0</v>
      </c>
      <c r="BY27" t="str">
        <f t="shared" ca="1" si="72"/>
        <v/>
      </c>
      <c r="BZ27">
        <f t="shared" ca="1" si="73"/>
        <v>0</v>
      </c>
      <c r="CA27" t="str">
        <f t="shared" ca="1" si="74"/>
        <v/>
      </c>
      <c r="CB27">
        <f t="shared" ca="1" si="75"/>
        <v>0</v>
      </c>
      <c r="CC27" t="str">
        <f t="shared" ca="1" si="76"/>
        <v/>
      </c>
      <c r="CD27">
        <f t="shared" ca="1" si="77"/>
        <v>0</v>
      </c>
      <c r="CE27" t="str">
        <f t="shared" ca="1" si="78"/>
        <v/>
      </c>
      <c r="CF27" t="str">
        <f t="shared" ca="1" si="79"/>
        <v/>
      </c>
      <c r="CG27">
        <f t="shared" ca="1" si="80"/>
        <v>0</v>
      </c>
      <c r="CH27">
        <f t="shared" ca="1" si="81"/>
        <v>0</v>
      </c>
      <c r="CI27">
        <f t="shared" ca="1" si="82"/>
        <v>0</v>
      </c>
      <c r="CJ27">
        <f t="shared" ca="1" si="83"/>
        <v>0</v>
      </c>
      <c r="CK27">
        <f t="shared" ca="1" si="84"/>
        <v>0</v>
      </c>
      <c r="CL27">
        <f t="shared" ca="1" si="85"/>
        <v>0</v>
      </c>
      <c r="CM27">
        <f t="shared" ca="1" si="86"/>
        <v>0</v>
      </c>
      <c r="CN27">
        <f t="shared" ca="1" si="87"/>
        <v>0</v>
      </c>
      <c r="CO27">
        <f t="shared" ca="1" si="88"/>
        <v>0</v>
      </c>
      <c r="CP27">
        <f t="shared" ca="1" si="89"/>
        <v>0</v>
      </c>
      <c r="CQ27">
        <f t="shared" ca="1" si="90"/>
        <v>0</v>
      </c>
      <c r="CR27">
        <f t="shared" ca="1" si="91"/>
        <v>0</v>
      </c>
      <c r="CS27">
        <f t="shared" ca="1" si="92"/>
        <v>0</v>
      </c>
      <c r="CT27">
        <f t="shared" ca="1" si="93"/>
        <v>0</v>
      </c>
      <c r="CU27">
        <f t="shared" ca="1" si="94"/>
        <v>0</v>
      </c>
      <c r="CV27">
        <f t="shared" ca="1" si="95"/>
        <v>0</v>
      </c>
      <c r="CW27">
        <f t="shared" ca="1" si="96"/>
        <v>0</v>
      </c>
      <c r="CX27">
        <f t="shared" ca="1" si="97"/>
        <v>0</v>
      </c>
      <c r="CY27">
        <f t="shared" ca="1" si="98"/>
        <v>0</v>
      </c>
      <c r="CZ27">
        <f t="shared" ca="1" si="99"/>
        <v>0</v>
      </c>
      <c r="DA27">
        <f t="shared" ca="1" si="100"/>
        <v>0</v>
      </c>
      <c r="DB27">
        <f t="shared" ca="1" si="101"/>
        <v>0</v>
      </c>
      <c r="DC27">
        <f t="shared" ca="1" si="102"/>
        <v>0</v>
      </c>
      <c r="DD27">
        <f t="shared" ca="1" si="103"/>
        <v>0</v>
      </c>
      <c r="DE27">
        <f t="shared" ca="1" si="104"/>
        <v>0</v>
      </c>
      <c r="DF27">
        <f t="shared" ca="1" si="105"/>
        <v>0</v>
      </c>
      <c r="DG27">
        <f t="shared" ca="1" si="106"/>
        <v>0</v>
      </c>
      <c r="DH27">
        <f t="shared" ca="1" si="107"/>
        <v>0</v>
      </c>
      <c r="DI27">
        <f t="shared" ca="1" si="108"/>
        <v>0</v>
      </c>
      <c r="DJ27">
        <f t="shared" ca="1" si="109"/>
        <v>0</v>
      </c>
      <c r="DK27">
        <f t="shared" ca="1" si="110"/>
        <v>0</v>
      </c>
      <c r="DL27" t="e">
        <f t="shared" ca="1" si="111"/>
        <v>#VALUE!</v>
      </c>
    </row>
    <row r="28" spans="1:116" hidden="1" x14ac:dyDescent="0.25">
      <c r="A28">
        <f>Verzamelblad!A28</f>
        <v>24</v>
      </c>
      <c r="B28" s="18">
        <f t="shared" ca="1" si="3"/>
        <v>0</v>
      </c>
      <c r="C28" s="228" t="str">
        <f t="shared" ca="1" si="4"/>
        <v/>
      </c>
      <c r="D28" s="228" t="str">
        <f t="shared" ca="1" si="5"/>
        <v/>
      </c>
      <c r="E28" s="228" t="str">
        <f t="shared" ca="1" si="6"/>
        <v/>
      </c>
      <c r="F28" s="228" t="str">
        <f t="shared" ca="1" si="7"/>
        <v/>
      </c>
      <c r="G28" s="228" t="str">
        <f t="shared" ca="1" si="8"/>
        <v/>
      </c>
      <c r="H28" s="228" t="str">
        <f t="shared" ca="1" si="9"/>
        <v/>
      </c>
      <c r="I28" s="228" t="str">
        <f t="shared" ca="1" si="10"/>
        <v/>
      </c>
      <c r="J28" s="228" t="str">
        <f t="shared" ca="1" si="11"/>
        <v/>
      </c>
      <c r="K28" s="228" t="str">
        <f t="shared" ca="1" si="12"/>
        <v/>
      </c>
      <c r="L28" s="228" t="str">
        <f t="shared" ca="1" si="13"/>
        <v/>
      </c>
      <c r="M28" s="34" t="str">
        <f t="shared" ca="1" si="14"/>
        <v/>
      </c>
      <c r="N28" s="34" t="str">
        <f t="shared" ca="1" si="15"/>
        <v/>
      </c>
      <c r="O28" s="34" t="str">
        <f t="shared" ca="1" si="16"/>
        <v/>
      </c>
      <c r="P28" s="34" t="str">
        <f t="shared" ca="1" si="17"/>
        <v/>
      </c>
      <c r="Q28" s="228" t="str">
        <f t="shared" ca="1" si="18"/>
        <v/>
      </c>
      <c r="R28" s="159"/>
      <c r="T28" s="181" t="str">
        <f t="shared" ca="1" si="19"/>
        <v/>
      </c>
      <c r="U28" s="181" t="str">
        <f t="shared" ca="1" si="20"/>
        <v/>
      </c>
      <c r="V28" t="str">
        <f t="shared" si="0"/>
        <v/>
      </c>
      <c r="W28" t="str">
        <f t="shared" si="1"/>
        <v/>
      </c>
      <c r="X28" t="str">
        <f t="shared" si="2"/>
        <v/>
      </c>
      <c r="Y28" t="str">
        <f t="shared" ca="1" si="21"/>
        <v/>
      </c>
      <c r="Z28" t="str">
        <f t="shared" ca="1" si="112"/>
        <v/>
      </c>
      <c r="AA28" t="str">
        <f t="shared" ca="1" si="22"/>
        <v/>
      </c>
      <c r="AB28">
        <f t="shared" ca="1" si="23"/>
        <v>0</v>
      </c>
      <c r="AC28" t="str">
        <f t="shared" ca="1" si="24"/>
        <v/>
      </c>
      <c r="AD28">
        <f t="shared" ca="1" si="25"/>
        <v>0</v>
      </c>
      <c r="AE28" t="str">
        <f t="shared" ca="1" si="26"/>
        <v/>
      </c>
      <c r="AF28">
        <f t="shared" ca="1" si="27"/>
        <v>0</v>
      </c>
      <c r="AG28" t="str">
        <f t="shared" ca="1" si="28"/>
        <v/>
      </c>
      <c r="AH28">
        <f t="shared" ca="1" si="29"/>
        <v>0</v>
      </c>
      <c r="AI28" t="str">
        <f t="shared" ca="1" si="30"/>
        <v/>
      </c>
      <c r="AJ28">
        <f t="shared" ca="1" si="31"/>
        <v>0</v>
      </c>
      <c r="AK28" t="str">
        <f t="shared" ca="1" si="32"/>
        <v/>
      </c>
      <c r="AL28">
        <f t="shared" ca="1" si="33"/>
        <v>0</v>
      </c>
      <c r="AM28" t="str">
        <f t="shared" ca="1" si="34"/>
        <v/>
      </c>
      <c r="AN28">
        <f t="shared" ca="1" si="35"/>
        <v>0</v>
      </c>
      <c r="AO28" t="str">
        <f t="shared" ca="1" si="36"/>
        <v/>
      </c>
      <c r="AP28">
        <f t="shared" ca="1" si="37"/>
        <v>0</v>
      </c>
      <c r="AQ28" t="str">
        <f t="shared" ca="1" si="38"/>
        <v/>
      </c>
      <c r="AR28">
        <f t="shared" ca="1" si="39"/>
        <v>0</v>
      </c>
      <c r="AS28" t="str">
        <f t="shared" ca="1" si="40"/>
        <v/>
      </c>
      <c r="AT28">
        <f t="shared" ca="1" si="41"/>
        <v>0</v>
      </c>
      <c r="AU28" t="str">
        <f t="shared" ca="1" si="42"/>
        <v/>
      </c>
      <c r="AV28">
        <f t="shared" ca="1" si="43"/>
        <v>0</v>
      </c>
      <c r="AW28" t="str">
        <f t="shared" ca="1" si="44"/>
        <v/>
      </c>
      <c r="AX28">
        <f t="shared" ca="1" si="45"/>
        <v>0</v>
      </c>
      <c r="AY28" t="str">
        <f t="shared" ca="1" si="46"/>
        <v/>
      </c>
      <c r="AZ28">
        <f t="shared" ca="1" si="47"/>
        <v>0</v>
      </c>
      <c r="BA28" t="str">
        <f t="shared" ca="1" si="48"/>
        <v/>
      </c>
      <c r="BB28">
        <f t="shared" ca="1" si="49"/>
        <v>0</v>
      </c>
      <c r="BC28" t="str">
        <f t="shared" ca="1" si="50"/>
        <v/>
      </c>
      <c r="BD28">
        <f t="shared" ca="1" si="51"/>
        <v>0</v>
      </c>
      <c r="BE28" t="str">
        <f t="shared" ca="1" si="52"/>
        <v/>
      </c>
      <c r="BF28">
        <f t="shared" ca="1" si="53"/>
        <v>0</v>
      </c>
      <c r="BG28" t="str">
        <f t="shared" ca="1" si="54"/>
        <v/>
      </c>
      <c r="BH28">
        <f t="shared" ca="1" si="55"/>
        <v>0</v>
      </c>
      <c r="BI28" t="str">
        <f t="shared" ca="1" si="56"/>
        <v/>
      </c>
      <c r="BJ28">
        <f t="shared" ca="1" si="57"/>
        <v>0</v>
      </c>
      <c r="BK28" t="str">
        <f t="shared" ca="1" si="58"/>
        <v/>
      </c>
      <c r="BL28">
        <f t="shared" ca="1" si="59"/>
        <v>0</v>
      </c>
      <c r="BM28" t="str">
        <f t="shared" ca="1" si="60"/>
        <v/>
      </c>
      <c r="BN28">
        <f t="shared" ca="1" si="61"/>
        <v>0</v>
      </c>
      <c r="BO28" t="str">
        <f t="shared" ca="1" si="62"/>
        <v/>
      </c>
      <c r="BP28">
        <f t="shared" ca="1" si="63"/>
        <v>0</v>
      </c>
      <c r="BQ28" t="str">
        <f t="shared" ca="1" si="64"/>
        <v/>
      </c>
      <c r="BR28">
        <f t="shared" ca="1" si="65"/>
        <v>0</v>
      </c>
      <c r="BS28" t="str">
        <f t="shared" ca="1" si="66"/>
        <v/>
      </c>
      <c r="BT28">
        <f t="shared" ca="1" si="67"/>
        <v>0</v>
      </c>
      <c r="BU28" t="str">
        <f t="shared" ca="1" si="68"/>
        <v/>
      </c>
      <c r="BV28">
        <f t="shared" ca="1" si="69"/>
        <v>0</v>
      </c>
      <c r="BW28" t="str">
        <f t="shared" ca="1" si="70"/>
        <v/>
      </c>
      <c r="BX28">
        <f t="shared" ca="1" si="71"/>
        <v>0</v>
      </c>
      <c r="BY28" t="str">
        <f t="shared" ca="1" si="72"/>
        <v/>
      </c>
      <c r="BZ28">
        <f t="shared" ca="1" si="73"/>
        <v>0</v>
      </c>
      <c r="CA28" t="str">
        <f t="shared" ca="1" si="74"/>
        <v/>
      </c>
      <c r="CB28">
        <f t="shared" ca="1" si="75"/>
        <v>0</v>
      </c>
      <c r="CC28" t="str">
        <f t="shared" ca="1" si="76"/>
        <v/>
      </c>
      <c r="CD28">
        <f t="shared" ca="1" si="77"/>
        <v>0</v>
      </c>
      <c r="CE28" t="str">
        <f t="shared" ca="1" si="78"/>
        <v/>
      </c>
      <c r="CF28" t="str">
        <f t="shared" ca="1" si="79"/>
        <v/>
      </c>
      <c r="CG28">
        <f t="shared" ca="1" si="80"/>
        <v>0</v>
      </c>
      <c r="CH28">
        <f t="shared" ca="1" si="81"/>
        <v>0</v>
      </c>
      <c r="CI28">
        <f t="shared" ca="1" si="82"/>
        <v>0</v>
      </c>
      <c r="CJ28">
        <f t="shared" ca="1" si="83"/>
        <v>0</v>
      </c>
      <c r="CK28">
        <f t="shared" ca="1" si="84"/>
        <v>0</v>
      </c>
      <c r="CL28">
        <f t="shared" ca="1" si="85"/>
        <v>0</v>
      </c>
      <c r="CM28">
        <f t="shared" ca="1" si="86"/>
        <v>0</v>
      </c>
      <c r="CN28">
        <f t="shared" ca="1" si="87"/>
        <v>0</v>
      </c>
      <c r="CO28">
        <f t="shared" ca="1" si="88"/>
        <v>0</v>
      </c>
      <c r="CP28">
        <f t="shared" ca="1" si="89"/>
        <v>0</v>
      </c>
      <c r="CQ28">
        <f t="shared" ca="1" si="90"/>
        <v>0</v>
      </c>
      <c r="CR28">
        <f t="shared" ca="1" si="91"/>
        <v>0</v>
      </c>
      <c r="CS28">
        <f t="shared" ca="1" si="92"/>
        <v>0</v>
      </c>
      <c r="CT28">
        <f t="shared" ca="1" si="93"/>
        <v>0</v>
      </c>
      <c r="CU28">
        <f t="shared" ca="1" si="94"/>
        <v>0</v>
      </c>
      <c r="CV28">
        <f t="shared" ca="1" si="95"/>
        <v>0</v>
      </c>
      <c r="CW28">
        <f t="shared" ca="1" si="96"/>
        <v>0</v>
      </c>
      <c r="CX28">
        <f t="shared" ca="1" si="97"/>
        <v>0</v>
      </c>
      <c r="CY28">
        <f t="shared" ca="1" si="98"/>
        <v>0</v>
      </c>
      <c r="CZ28">
        <f t="shared" ca="1" si="99"/>
        <v>0</v>
      </c>
      <c r="DA28">
        <f t="shared" ca="1" si="100"/>
        <v>0</v>
      </c>
      <c r="DB28">
        <f t="shared" ca="1" si="101"/>
        <v>0</v>
      </c>
      <c r="DC28">
        <f t="shared" ca="1" si="102"/>
        <v>0</v>
      </c>
      <c r="DD28">
        <f t="shared" ca="1" si="103"/>
        <v>0</v>
      </c>
      <c r="DE28">
        <f t="shared" ca="1" si="104"/>
        <v>0</v>
      </c>
      <c r="DF28">
        <f t="shared" ca="1" si="105"/>
        <v>0</v>
      </c>
      <c r="DG28">
        <f t="shared" ca="1" si="106"/>
        <v>0</v>
      </c>
      <c r="DH28">
        <f t="shared" ca="1" si="107"/>
        <v>0</v>
      </c>
      <c r="DI28">
        <f t="shared" ca="1" si="108"/>
        <v>0</v>
      </c>
      <c r="DJ28">
        <f t="shared" ca="1" si="109"/>
        <v>0</v>
      </c>
      <c r="DK28">
        <f t="shared" ca="1" si="110"/>
        <v>0</v>
      </c>
      <c r="DL28" t="e">
        <f t="shared" ca="1" si="111"/>
        <v>#VALUE!</v>
      </c>
    </row>
    <row r="29" spans="1:116" hidden="1" x14ac:dyDescent="0.25">
      <c r="A29">
        <f>Verzamelblad!A29</f>
        <v>25</v>
      </c>
      <c r="B29" s="18">
        <f t="shared" ca="1" si="3"/>
        <v>0</v>
      </c>
      <c r="C29" s="228" t="str">
        <f t="shared" ca="1" si="4"/>
        <v/>
      </c>
      <c r="D29" s="228" t="str">
        <f t="shared" ca="1" si="5"/>
        <v/>
      </c>
      <c r="E29" s="228" t="str">
        <f t="shared" ca="1" si="6"/>
        <v/>
      </c>
      <c r="F29" s="228" t="str">
        <f t="shared" ca="1" si="7"/>
        <v/>
      </c>
      <c r="G29" s="228" t="str">
        <f t="shared" ca="1" si="8"/>
        <v/>
      </c>
      <c r="H29" s="228" t="str">
        <f t="shared" ca="1" si="9"/>
        <v/>
      </c>
      <c r="I29" s="228" t="str">
        <f t="shared" ca="1" si="10"/>
        <v/>
      </c>
      <c r="J29" s="228" t="str">
        <f t="shared" ca="1" si="11"/>
        <v/>
      </c>
      <c r="K29" s="228" t="str">
        <f t="shared" ca="1" si="12"/>
        <v/>
      </c>
      <c r="L29" s="228" t="str">
        <f t="shared" ca="1" si="13"/>
        <v/>
      </c>
      <c r="M29" s="34" t="str">
        <f t="shared" ca="1" si="14"/>
        <v/>
      </c>
      <c r="N29" s="34" t="str">
        <f t="shared" ca="1" si="15"/>
        <v/>
      </c>
      <c r="O29" s="34" t="str">
        <f t="shared" ca="1" si="16"/>
        <v/>
      </c>
      <c r="P29" s="34" t="str">
        <f t="shared" ca="1" si="17"/>
        <v/>
      </c>
      <c r="Q29" s="228" t="str">
        <f t="shared" ca="1" si="18"/>
        <v/>
      </c>
      <c r="R29" s="159"/>
      <c r="T29" s="181" t="str">
        <f t="shared" ca="1" si="19"/>
        <v/>
      </c>
      <c r="U29" s="181" t="str">
        <f t="shared" ca="1" si="20"/>
        <v/>
      </c>
      <c r="V29" t="str">
        <f t="shared" si="0"/>
        <v/>
      </c>
      <c r="W29" t="str">
        <f t="shared" si="1"/>
        <v/>
      </c>
      <c r="X29" t="str">
        <f t="shared" si="2"/>
        <v/>
      </c>
      <c r="Y29" t="str">
        <f t="shared" ca="1" si="21"/>
        <v/>
      </c>
      <c r="Z29" t="str">
        <f t="shared" ca="1" si="112"/>
        <v/>
      </c>
      <c r="AA29" t="str">
        <f t="shared" ca="1" si="22"/>
        <v/>
      </c>
      <c r="AB29">
        <f t="shared" ca="1" si="23"/>
        <v>0</v>
      </c>
      <c r="AC29" t="str">
        <f t="shared" ca="1" si="24"/>
        <v/>
      </c>
      <c r="AD29">
        <f t="shared" ca="1" si="25"/>
        <v>0</v>
      </c>
      <c r="AE29" t="str">
        <f t="shared" ca="1" si="26"/>
        <v/>
      </c>
      <c r="AF29">
        <f t="shared" ca="1" si="27"/>
        <v>0</v>
      </c>
      <c r="AG29" t="str">
        <f t="shared" ca="1" si="28"/>
        <v/>
      </c>
      <c r="AH29">
        <f t="shared" ca="1" si="29"/>
        <v>0</v>
      </c>
      <c r="AI29" t="str">
        <f t="shared" ca="1" si="30"/>
        <v/>
      </c>
      <c r="AJ29">
        <f t="shared" ca="1" si="31"/>
        <v>0</v>
      </c>
      <c r="AK29" t="str">
        <f t="shared" ca="1" si="32"/>
        <v/>
      </c>
      <c r="AL29">
        <f t="shared" ca="1" si="33"/>
        <v>0</v>
      </c>
      <c r="AM29" t="str">
        <f t="shared" ca="1" si="34"/>
        <v/>
      </c>
      <c r="AN29">
        <f t="shared" ca="1" si="35"/>
        <v>0</v>
      </c>
      <c r="AO29" t="str">
        <f t="shared" ca="1" si="36"/>
        <v/>
      </c>
      <c r="AP29">
        <f t="shared" ca="1" si="37"/>
        <v>0</v>
      </c>
      <c r="AQ29" t="str">
        <f t="shared" ca="1" si="38"/>
        <v/>
      </c>
      <c r="AR29">
        <f t="shared" ca="1" si="39"/>
        <v>0</v>
      </c>
      <c r="AS29" t="str">
        <f t="shared" ca="1" si="40"/>
        <v/>
      </c>
      <c r="AT29">
        <f t="shared" ca="1" si="41"/>
        <v>0</v>
      </c>
      <c r="AU29" t="str">
        <f t="shared" ca="1" si="42"/>
        <v/>
      </c>
      <c r="AV29">
        <f t="shared" ca="1" si="43"/>
        <v>0</v>
      </c>
      <c r="AW29" t="str">
        <f t="shared" ca="1" si="44"/>
        <v/>
      </c>
      <c r="AX29">
        <f t="shared" ca="1" si="45"/>
        <v>0</v>
      </c>
      <c r="AY29" t="str">
        <f t="shared" ca="1" si="46"/>
        <v/>
      </c>
      <c r="AZ29">
        <f t="shared" ca="1" si="47"/>
        <v>0</v>
      </c>
      <c r="BA29" t="str">
        <f t="shared" ca="1" si="48"/>
        <v/>
      </c>
      <c r="BB29">
        <f t="shared" ca="1" si="49"/>
        <v>0</v>
      </c>
      <c r="BC29" t="str">
        <f t="shared" ca="1" si="50"/>
        <v/>
      </c>
      <c r="BD29">
        <f t="shared" ca="1" si="51"/>
        <v>0</v>
      </c>
      <c r="BE29" t="str">
        <f t="shared" ca="1" si="52"/>
        <v/>
      </c>
      <c r="BF29">
        <f t="shared" ca="1" si="53"/>
        <v>0</v>
      </c>
      <c r="BG29" t="str">
        <f t="shared" ca="1" si="54"/>
        <v/>
      </c>
      <c r="BH29">
        <f t="shared" ca="1" si="55"/>
        <v>0</v>
      </c>
      <c r="BI29" t="str">
        <f t="shared" ca="1" si="56"/>
        <v/>
      </c>
      <c r="BJ29">
        <f t="shared" ca="1" si="57"/>
        <v>0</v>
      </c>
      <c r="BK29" t="str">
        <f t="shared" ca="1" si="58"/>
        <v/>
      </c>
      <c r="BL29">
        <f t="shared" ca="1" si="59"/>
        <v>0</v>
      </c>
      <c r="BM29" t="str">
        <f t="shared" ca="1" si="60"/>
        <v/>
      </c>
      <c r="BN29">
        <f t="shared" ca="1" si="61"/>
        <v>0</v>
      </c>
      <c r="BO29" t="str">
        <f t="shared" ca="1" si="62"/>
        <v/>
      </c>
      <c r="BP29">
        <f t="shared" ca="1" si="63"/>
        <v>0</v>
      </c>
      <c r="BQ29" t="str">
        <f t="shared" ca="1" si="64"/>
        <v/>
      </c>
      <c r="BR29">
        <f t="shared" ca="1" si="65"/>
        <v>0</v>
      </c>
      <c r="BS29" t="str">
        <f t="shared" ca="1" si="66"/>
        <v/>
      </c>
      <c r="BT29">
        <f t="shared" ca="1" si="67"/>
        <v>0</v>
      </c>
      <c r="BU29" t="str">
        <f t="shared" ca="1" si="68"/>
        <v/>
      </c>
      <c r="BV29">
        <f t="shared" ca="1" si="69"/>
        <v>0</v>
      </c>
      <c r="BW29" t="str">
        <f t="shared" ca="1" si="70"/>
        <v/>
      </c>
      <c r="BX29">
        <f t="shared" ca="1" si="71"/>
        <v>0</v>
      </c>
      <c r="BY29" t="str">
        <f t="shared" ca="1" si="72"/>
        <v/>
      </c>
      <c r="BZ29">
        <f t="shared" ca="1" si="73"/>
        <v>0</v>
      </c>
      <c r="CA29" t="str">
        <f t="shared" ca="1" si="74"/>
        <v/>
      </c>
      <c r="CB29">
        <f t="shared" ca="1" si="75"/>
        <v>0</v>
      </c>
      <c r="CC29" t="str">
        <f t="shared" ca="1" si="76"/>
        <v/>
      </c>
      <c r="CD29">
        <f t="shared" ca="1" si="77"/>
        <v>0</v>
      </c>
      <c r="CE29" t="str">
        <f t="shared" ca="1" si="78"/>
        <v/>
      </c>
      <c r="CF29" t="str">
        <f t="shared" ca="1" si="79"/>
        <v/>
      </c>
      <c r="CG29">
        <f t="shared" ca="1" si="80"/>
        <v>0</v>
      </c>
      <c r="CH29">
        <f t="shared" ca="1" si="81"/>
        <v>0</v>
      </c>
      <c r="CI29">
        <f t="shared" ca="1" si="82"/>
        <v>0</v>
      </c>
      <c r="CJ29">
        <f t="shared" ca="1" si="83"/>
        <v>0</v>
      </c>
      <c r="CK29">
        <f t="shared" ca="1" si="84"/>
        <v>0</v>
      </c>
      <c r="CL29">
        <f t="shared" ca="1" si="85"/>
        <v>0</v>
      </c>
      <c r="CM29">
        <f t="shared" ca="1" si="86"/>
        <v>0</v>
      </c>
      <c r="CN29">
        <f t="shared" ca="1" si="87"/>
        <v>0</v>
      </c>
      <c r="CO29">
        <f t="shared" ca="1" si="88"/>
        <v>0</v>
      </c>
      <c r="CP29">
        <f t="shared" ca="1" si="89"/>
        <v>0</v>
      </c>
      <c r="CQ29">
        <f t="shared" ca="1" si="90"/>
        <v>0</v>
      </c>
      <c r="CR29">
        <f t="shared" ca="1" si="91"/>
        <v>0</v>
      </c>
      <c r="CS29">
        <f t="shared" ca="1" si="92"/>
        <v>0</v>
      </c>
      <c r="CT29">
        <f t="shared" ca="1" si="93"/>
        <v>0</v>
      </c>
      <c r="CU29">
        <f t="shared" ca="1" si="94"/>
        <v>0</v>
      </c>
      <c r="CV29">
        <f t="shared" ca="1" si="95"/>
        <v>0</v>
      </c>
      <c r="CW29">
        <f t="shared" ca="1" si="96"/>
        <v>0</v>
      </c>
      <c r="CX29">
        <f t="shared" ca="1" si="97"/>
        <v>0</v>
      </c>
      <c r="CY29">
        <f t="shared" ca="1" si="98"/>
        <v>0</v>
      </c>
      <c r="CZ29">
        <f t="shared" ca="1" si="99"/>
        <v>0</v>
      </c>
      <c r="DA29">
        <f t="shared" ca="1" si="100"/>
        <v>0</v>
      </c>
      <c r="DB29">
        <f t="shared" ca="1" si="101"/>
        <v>0</v>
      </c>
      <c r="DC29">
        <f t="shared" ca="1" si="102"/>
        <v>0</v>
      </c>
      <c r="DD29">
        <f t="shared" ca="1" si="103"/>
        <v>0</v>
      </c>
      <c r="DE29">
        <f t="shared" ca="1" si="104"/>
        <v>0</v>
      </c>
      <c r="DF29">
        <f t="shared" ca="1" si="105"/>
        <v>0</v>
      </c>
      <c r="DG29">
        <f t="shared" ca="1" si="106"/>
        <v>0</v>
      </c>
      <c r="DH29">
        <f t="shared" ca="1" si="107"/>
        <v>0</v>
      </c>
      <c r="DI29">
        <f t="shared" ca="1" si="108"/>
        <v>0</v>
      </c>
      <c r="DJ29">
        <f t="shared" ca="1" si="109"/>
        <v>0</v>
      </c>
      <c r="DK29">
        <f t="shared" ca="1" si="110"/>
        <v>0</v>
      </c>
      <c r="DL29" t="e">
        <f t="shared" ca="1" si="111"/>
        <v>#VALUE!</v>
      </c>
    </row>
    <row r="30" spans="1:116" hidden="1" x14ac:dyDescent="0.25">
      <c r="A30">
        <f>Verzamelblad!A30</f>
        <v>26</v>
      </c>
      <c r="B30" s="18">
        <f t="shared" ca="1" si="3"/>
        <v>0</v>
      </c>
      <c r="C30" s="228" t="str">
        <f t="shared" ca="1" si="4"/>
        <v/>
      </c>
      <c r="D30" s="228" t="str">
        <f t="shared" ca="1" si="5"/>
        <v/>
      </c>
      <c r="E30" s="228" t="str">
        <f t="shared" ca="1" si="6"/>
        <v/>
      </c>
      <c r="F30" s="228" t="str">
        <f t="shared" ca="1" si="7"/>
        <v/>
      </c>
      <c r="G30" s="228" t="str">
        <f t="shared" ca="1" si="8"/>
        <v/>
      </c>
      <c r="H30" s="228" t="str">
        <f t="shared" ca="1" si="9"/>
        <v/>
      </c>
      <c r="I30" s="228" t="str">
        <f t="shared" ca="1" si="10"/>
        <v/>
      </c>
      <c r="J30" s="228" t="str">
        <f t="shared" ca="1" si="11"/>
        <v/>
      </c>
      <c r="K30" s="228" t="str">
        <f t="shared" ca="1" si="12"/>
        <v/>
      </c>
      <c r="L30" s="228" t="str">
        <f t="shared" ca="1" si="13"/>
        <v/>
      </c>
      <c r="M30" s="34" t="str">
        <f t="shared" ca="1" si="14"/>
        <v/>
      </c>
      <c r="N30" s="34" t="str">
        <f t="shared" ca="1" si="15"/>
        <v/>
      </c>
      <c r="O30" s="34" t="str">
        <f t="shared" ca="1" si="16"/>
        <v/>
      </c>
      <c r="P30" s="34" t="str">
        <f t="shared" ca="1" si="17"/>
        <v/>
      </c>
      <c r="Q30" s="228" t="str">
        <f t="shared" ca="1" si="18"/>
        <v/>
      </c>
      <c r="R30" s="159"/>
      <c r="T30" s="181" t="str">
        <f t="shared" ca="1" si="19"/>
        <v/>
      </c>
      <c r="U30" s="181" t="str">
        <f t="shared" ca="1" si="20"/>
        <v/>
      </c>
      <c r="V30" t="str">
        <f t="shared" si="0"/>
        <v/>
      </c>
      <c r="W30" t="str">
        <f t="shared" si="1"/>
        <v/>
      </c>
      <c r="X30" t="str">
        <f t="shared" si="2"/>
        <v/>
      </c>
      <c r="Y30" t="str">
        <f t="shared" ca="1" si="21"/>
        <v/>
      </c>
      <c r="Z30" t="str">
        <f t="shared" ca="1" si="112"/>
        <v/>
      </c>
      <c r="AA30" t="str">
        <f t="shared" ca="1" si="22"/>
        <v/>
      </c>
      <c r="AB30">
        <f t="shared" ca="1" si="23"/>
        <v>0</v>
      </c>
      <c r="AC30" t="str">
        <f t="shared" ca="1" si="24"/>
        <v/>
      </c>
      <c r="AD30">
        <f t="shared" ca="1" si="25"/>
        <v>0</v>
      </c>
      <c r="AE30" t="str">
        <f t="shared" ca="1" si="26"/>
        <v/>
      </c>
      <c r="AF30">
        <f t="shared" ca="1" si="27"/>
        <v>0</v>
      </c>
      <c r="AG30" t="str">
        <f t="shared" ca="1" si="28"/>
        <v/>
      </c>
      <c r="AH30">
        <f t="shared" ca="1" si="29"/>
        <v>0</v>
      </c>
      <c r="AI30" t="str">
        <f t="shared" ca="1" si="30"/>
        <v/>
      </c>
      <c r="AJ30">
        <f t="shared" ca="1" si="31"/>
        <v>0</v>
      </c>
      <c r="AK30" t="str">
        <f t="shared" ca="1" si="32"/>
        <v/>
      </c>
      <c r="AL30">
        <f t="shared" ca="1" si="33"/>
        <v>0</v>
      </c>
      <c r="AM30" t="str">
        <f t="shared" ca="1" si="34"/>
        <v/>
      </c>
      <c r="AN30">
        <f t="shared" ca="1" si="35"/>
        <v>0</v>
      </c>
      <c r="AO30" t="str">
        <f t="shared" ca="1" si="36"/>
        <v/>
      </c>
      <c r="AP30">
        <f t="shared" ca="1" si="37"/>
        <v>0</v>
      </c>
      <c r="AQ30" t="str">
        <f t="shared" ca="1" si="38"/>
        <v/>
      </c>
      <c r="AR30">
        <f t="shared" ca="1" si="39"/>
        <v>0</v>
      </c>
      <c r="AS30" t="str">
        <f t="shared" ca="1" si="40"/>
        <v/>
      </c>
      <c r="AT30">
        <f t="shared" ca="1" si="41"/>
        <v>0</v>
      </c>
      <c r="AU30" t="str">
        <f t="shared" ca="1" si="42"/>
        <v/>
      </c>
      <c r="AV30">
        <f t="shared" ca="1" si="43"/>
        <v>0</v>
      </c>
      <c r="AW30" t="str">
        <f t="shared" ca="1" si="44"/>
        <v/>
      </c>
      <c r="AX30">
        <f t="shared" ca="1" si="45"/>
        <v>0</v>
      </c>
      <c r="AY30" t="str">
        <f t="shared" ca="1" si="46"/>
        <v/>
      </c>
      <c r="AZ30">
        <f t="shared" ca="1" si="47"/>
        <v>0</v>
      </c>
      <c r="BA30" t="str">
        <f t="shared" ca="1" si="48"/>
        <v/>
      </c>
      <c r="BB30">
        <f t="shared" ca="1" si="49"/>
        <v>0</v>
      </c>
      <c r="BC30" t="str">
        <f t="shared" ca="1" si="50"/>
        <v/>
      </c>
      <c r="BD30">
        <f t="shared" ca="1" si="51"/>
        <v>0</v>
      </c>
      <c r="BE30" t="str">
        <f t="shared" ca="1" si="52"/>
        <v/>
      </c>
      <c r="BF30">
        <f t="shared" ca="1" si="53"/>
        <v>0</v>
      </c>
      <c r="BG30" t="str">
        <f t="shared" ca="1" si="54"/>
        <v/>
      </c>
      <c r="BH30">
        <f t="shared" ca="1" si="55"/>
        <v>0</v>
      </c>
      <c r="BI30" t="str">
        <f t="shared" ca="1" si="56"/>
        <v/>
      </c>
      <c r="BJ30">
        <f t="shared" ca="1" si="57"/>
        <v>0</v>
      </c>
      <c r="BK30" t="str">
        <f t="shared" ca="1" si="58"/>
        <v/>
      </c>
      <c r="BL30">
        <f t="shared" ca="1" si="59"/>
        <v>0</v>
      </c>
      <c r="BM30" t="str">
        <f t="shared" ca="1" si="60"/>
        <v/>
      </c>
      <c r="BN30">
        <f t="shared" ca="1" si="61"/>
        <v>0</v>
      </c>
      <c r="BO30" t="str">
        <f t="shared" ca="1" si="62"/>
        <v/>
      </c>
      <c r="BP30">
        <f t="shared" ca="1" si="63"/>
        <v>0</v>
      </c>
      <c r="BQ30" t="str">
        <f t="shared" ca="1" si="64"/>
        <v/>
      </c>
      <c r="BR30">
        <f t="shared" ca="1" si="65"/>
        <v>0</v>
      </c>
      <c r="BS30" t="str">
        <f t="shared" ca="1" si="66"/>
        <v/>
      </c>
      <c r="BT30">
        <f t="shared" ca="1" si="67"/>
        <v>0</v>
      </c>
      <c r="BU30" t="str">
        <f t="shared" ca="1" si="68"/>
        <v/>
      </c>
      <c r="BV30">
        <f t="shared" ca="1" si="69"/>
        <v>0</v>
      </c>
      <c r="BW30" t="str">
        <f t="shared" ca="1" si="70"/>
        <v/>
      </c>
      <c r="BX30">
        <f t="shared" ca="1" si="71"/>
        <v>0</v>
      </c>
      <c r="BY30" t="str">
        <f t="shared" ca="1" si="72"/>
        <v/>
      </c>
      <c r="BZ30">
        <f t="shared" ca="1" si="73"/>
        <v>0</v>
      </c>
      <c r="CA30" t="str">
        <f t="shared" ca="1" si="74"/>
        <v/>
      </c>
      <c r="CB30">
        <f t="shared" ca="1" si="75"/>
        <v>0</v>
      </c>
      <c r="CC30" t="str">
        <f t="shared" ca="1" si="76"/>
        <v/>
      </c>
      <c r="CD30">
        <f t="shared" ca="1" si="77"/>
        <v>0</v>
      </c>
      <c r="CE30" t="str">
        <f t="shared" ca="1" si="78"/>
        <v/>
      </c>
      <c r="CF30" t="str">
        <f t="shared" ca="1" si="79"/>
        <v/>
      </c>
      <c r="CG30">
        <f t="shared" ca="1" si="80"/>
        <v>0</v>
      </c>
      <c r="CH30">
        <f t="shared" ca="1" si="81"/>
        <v>0</v>
      </c>
      <c r="CI30">
        <f t="shared" ca="1" si="82"/>
        <v>0</v>
      </c>
      <c r="CJ30">
        <f t="shared" ca="1" si="83"/>
        <v>0</v>
      </c>
      <c r="CK30">
        <f t="shared" ca="1" si="84"/>
        <v>0</v>
      </c>
      <c r="CL30">
        <f t="shared" ca="1" si="85"/>
        <v>0</v>
      </c>
      <c r="CM30">
        <f t="shared" ca="1" si="86"/>
        <v>0</v>
      </c>
      <c r="CN30">
        <f t="shared" ca="1" si="87"/>
        <v>0</v>
      </c>
      <c r="CO30">
        <f t="shared" ca="1" si="88"/>
        <v>0</v>
      </c>
      <c r="CP30">
        <f t="shared" ca="1" si="89"/>
        <v>0</v>
      </c>
      <c r="CQ30">
        <f t="shared" ca="1" si="90"/>
        <v>0</v>
      </c>
      <c r="CR30">
        <f t="shared" ca="1" si="91"/>
        <v>0</v>
      </c>
      <c r="CS30">
        <f t="shared" ca="1" si="92"/>
        <v>0</v>
      </c>
      <c r="CT30">
        <f t="shared" ca="1" si="93"/>
        <v>0</v>
      </c>
      <c r="CU30">
        <f t="shared" ca="1" si="94"/>
        <v>0</v>
      </c>
      <c r="CV30">
        <f t="shared" ca="1" si="95"/>
        <v>0</v>
      </c>
      <c r="CW30">
        <f t="shared" ca="1" si="96"/>
        <v>0</v>
      </c>
      <c r="CX30">
        <f t="shared" ca="1" si="97"/>
        <v>0</v>
      </c>
      <c r="CY30">
        <f t="shared" ca="1" si="98"/>
        <v>0</v>
      </c>
      <c r="CZ30">
        <f t="shared" ca="1" si="99"/>
        <v>0</v>
      </c>
      <c r="DA30">
        <f t="shared" ca="1" si="100"/>
        <v>0</v>
      </c>
      <c r="DB30">
        <f t="shared" ca="1" si="101"/>
        <v>0</v>
      </c>
      <c r="DC30">
        <f t="shared" ca="1" si="102"/>
        <v>0</v>
      </c>
      <c r="DD30">
        <f t="shared" ca="1" si="103"/>
        <v>0</v>
      </c>
      <c r="DE30">
        <f t="shared" ca="1" si="104"/>
        <v>0</v>
      </c>
      <c r="DF30">
        <f t="shared" ca="1" si="105"/>
        <v>0</v>
      </c>
      <c r="DG30">
        <f t="shared" ca="1" si="106"/>
        <v>0</v>
      </c>
      <c r="DH30">
        <f t="shared" ca="1" si="107"/>
        <v>0</v>
      </c>
      <c r="DI30">
        <f t="shared" ca="1" si="108"/>
        <v>0</v>
      </c>
      <c r="DJ30">
        <f t="shared" ca="1" si="109"/>
        <v>0</v>
      </c>
      <c r="DK30">
        <f t="shared" ca="1" si="110"/>
        <v>0</v>
      </c>
      <c r="DL30" t="e">
        <f t="shared" ca="1" si="111"/>
        <v>#VALUE!</v>
      </c>
    </row>
    <row r="31" spans="1:116" hidden="1" x14ac:dyDescent="0.25">
      <c r="A31">
        <f>Verzamelblad!A31</f>
        <v>27</v>
      </c>
      <c r="B31" s="18">
        <f t="shared" ca="1" si="3"/>
        <v>0</v>
      </c>
      <c r="C31" s="228" t="str">
        <f t="shared" ca="1" si="4"/>
        <v/>
      </c>
      <c r="D31" s="228" t="str">
        <f t="shared" ca="1" si="5"/>
        <v/>
      </c>
      <c r="E31" s="228" t="str">
        <f t="shared" ca="1" si="6"/>
        <v/>
      </c>
      <c r="F31" s="228" t="str">
        <f t="shared" ca="1" si="7"/>
        <v/>
      </c>
      <c r="G31" s="228" t="str">
        <f t="shared" ca="1" si="8"/>
        <v/>
      </c>
      <c r="H31" s="228" t="str">
        <f t="shared" ca="1" si="9"/>
        <v/>
      </c>
      <c r="I31" s="228" t="str">
        <f t="shared" ca="1" si="10"/>
        <v/>
      </c>
      <c r="J31" s="228" t="str">
        <f t="shared" ca="1" si="11"/>
        <v/>
      </c>
      <c r="K31" s="228" t="str">
        <f t="shared" ca="1" si="12"/>
        <v/>
      </c>
      <c r="L31" s="228" t="str">
        <f t="shared" ca="1" si="13"/>
        <v/>
      </c>
      <c r="M31" s="34" t="str">
        <f t="shared" ca="1" si="14"/>
        <v/>
      </c>
      <c r="N31" s="34" t="str">
        <f t="shared" ca="1" si="15"/>
        <v/>
      </c>
      <c r="O31" s="34" t="str">
        <f t="shared" ca="1" si="16"/>
        <v/>
      </c>
      <c r="P31" s="34" t="str">
        <f t="shared" ca="1" si="17"/>
        <v/>
      </c>
      <c r="Q31" s="228" t="str">
        <f t="shared" ca="1" si="18"/>
        <v/>
      </c>
      <c r="R31" s="159"/>
      <c r="T31" s="181" t="str">
        <f t="shared" ca="1" si="19"/>
        <v/>
      </c>
      <c r="U31" s="181" t="str">
        <f t="shared" ca="1" si="20"/>
        <v/>
      </c>
      <c r="V31" t="str">
        <f t="shared" si="0"/>
        <v/>
      </c>
      <c r="W31" t="str">
        <f t="shared" si="1"/>
        <v/>
      </c>
      <c r="X31" t="str">
        <f t="shared" si="2"/>
        <v/>
      </c>
      <c r="Y31" t="str">
        <f t="shared" ca="1" si="21"/>
        <v/>
      </c>
      <c r="Z31" t="str">
        <f t="shared" ca="1" si="112"/>
        <v/>
      </c>
      <c r="AA31" t="str">
        <f t="shared" ca="1" si="22"/>
        <v/>
      </c>
      <c r="AB31">
        <f t="shared" ca="1" si="23"/>
        <v>0</v>
      </c>
      <c r="AC31" t="str">
        <f t="shared" ca="1" si="24"/>
        <v/>
      </c>
      <c r="AD31">
        <f t="shared" ca="1" si="25"/>
        <v>0</v>
      </c>
      <c r="AE31" t="str">
        <f t="shared" ca="1" si="26"/>
        <v/>
      </c>
      <c r="AF31">
        <f t="shared" ca="1" si="27"/>
        <v>0</v>
      </c>
      <c r="AG31" t="str">
        <f t="shared" ca="1" si="28"/>
        <v/>
      </c>
      <c r="AH31">
        <f t="shared" ca="1" si="29"/>
        <v>0</v>
      </c>
      <c r="AI31" t="str">
        <f t="shared" ca="1" si="30"/>
        <v/>
      </c>
      <c r="AJ31">
        <f t="shared" ca="1" si="31"/>
        <v>0</v>
      </c>
      <c r="AK31" t="str">
        <f t="shared" ca="1" si="32"/>
        <v/>
      </c>
      <c r="AL31">
        <f t="shared" ca="1" si="33"/>
        <v>0</v>
      </c>
      <c r="AM31" t="str">
        <f t="shared" ca="1" si="34"/>
        <v/>
      </c>
      <c r="AN31">
        <f t="shared" ca="1" si="35"/>
        <v>0</v>
      </c>
      <c r="AO31" t="str">
        <f t="shared" ca="1" si="36"/>
        <v/>
      </c>
      <c r="AP31">
        <f t="shared" ca="1" si="37"/>
        <v>0</v>
      </c>
      <c r="AQ31" t="str">
        <f t="shared" ca="1" si="38"/>
        <v/>
      </c>
      <c r="AR31">
        <f t="shared" ca="1" si="39"/>
        <v>0</v>
      </c>
      <c r="AS31" t="str">
        <f t="shared" ca="1" si="40"/>
        <v/>
      </c>
      <c r="AT31">
        <f t="shared" ca="1" si="41"/>
        <v>0</v>
      </c>
      <c r="AU31" t="str">
        <f t="shared" ca="1" si="42"/>
        <v/>
      </c>
      <c r="AV31">
        <f t="shared" ca="1" si="43"/>
        <v>0</v>
      </c>
      <c r="AW31" t="str">
        <f t="shared" ca="1" si="44"/>
        <v/>
      </c>
      <c r="AX31">
        <f t="shared" ca="1" si="45"/>
        <v>0</v>
      </c>
      <c r="AY31" t="str">
        <f t="shared" ca="1" si="46"/>
        <v/>
      </c>
      <c r="AZ31">
        <f t="shared" ca="1" si="47"/>
        <v>0</v>
      </c>
      <c r="BA31" t="str">
        <f t="shared" ca="1" si="48"/>
        <v/>
      </c>
      <c r="BB31">
        <f t="shared" ca="1" si="49"/>
        <v>0</v>
      </c>
      <c r="BC31" t="str">
        <f t="shared" ca="1" si="50"/>
        <v/>
      </c>
      <c r="BD31">
        <f t="shared" ca="1" si="51"/>
        <v>0</v>
      </c>
      <c r="BE31" t="str">
        <f t="shared" ca="1" si="52"/>
        <v/>
      </c>
      <c r="BF31">
        <f t="shared" ca="1" si="53"/>
        <v>0</v>
      </c>
      <c r="BG31" t="str">
        <f t="shared" ca="1" si="54"/>
        <v/>
      </c>
      <c r="BH31">
        <f t="shared" ca="1" si="55"/>
        <v>0</v>
      </c>
      <c r="BI31" t="str">
        <f t="shared" ca="1" si="56"/>
        <v/>
      </c>
      <c r="BJ31">
        <f t="shared" ca="1" si="57"/>
        <v>0</v>
      </c>
      <c r="BK31" t="str">
        <f t="shared" ca="1" si="58"/>
        <v/>
      </c>
      <c r="BL31">
        <f t="shared" ca="1" si="59"/>
        <v>0</v>
      </c>
      <c r="BM31" t="str">
        <f t="shared" ca="1" si="60"/>
        <v/>
      </c>
      <c r="BN31">
        <f t="shared" ca="1" si="61"/>
        <v>0</v>
      </c>
      <c r="BO31" t="str">
        <f t="shared" ca="1" si="62"/>
        <v/>
      </c>
      <c r="BP31">
        <f t="shared" ca="1" si="63"/>
        <v>0</v>
      </c>
      <c r="BQ31" t="str">
        <f t="shared" ca="1" si="64"/>
        <v/>
      </c>
      <c r="BR31">
        <f t="shared" ca="1" si="65"/>
        <v>0</v>
      </c>
      <c r="BS31" t="str">
        <f t="shared" ca="1" si="66"/>
        <v/>
      </c>
      <c r="BT31">
        <f t="shared" ca="1" si="67"/>
        <v>0</v>
      </c>
      <c r="BU31" t="str">
        <f t="shared" ca="1" si="68"/>
        <v/>
      </c>
      <c r="BV31">
        <f t="shared" ca="1" si="69"/>
        <v>0</v>
      </c>
      <c r="BW31" t="str">
        <f t="shared" ca="1" si="70"/>
        <v/>
      </c>
      <c r="BX31">
        <f t="shared" ca="1" si="71"/>
        <v>0</v>
      </c>
      <c r="BY31" t="str">
        <f t="shared" ca="1" si="72"/>
        <v/>
      </c>
      <c r="BZ31">
        <f t="shared" ca="1" si="73"/>
        <v>0</v>
      </c>
      <c r="CA31" t="str">
        <f t="shared" ca="1" si="74"/>
        <v/>
      </c>
      <c r="CB31">
        <f t="shared" ca="1" si="75"/>
        <v>0</v>
      </c>
      <c r="CC31" t="str">
        <f t="shared" ca="1" si="76"/>
        <v/>
      </c>
      <c r="CD31">
        <f t="shared" ca="1" si="77"/>
        <v>0</v>
      </c>
      <c r="CE31" t="str">
        <f t="shared" ca="1" si="78"/>
        <v/>
      </c>
      <c r="CF31" t="str">
        <f t="shared" ca="1" si="79"/>
        <v/>
      </c>
      <c r="CG31">
        <f t="shared" ca="1" si="80"/>
        <v>0</v>
      </c>
      <c r="CH31">
        <f t="shared" ca="1" si="81"/>
        <v>0</v>
      </c>
      <c r="CI31">
        <f t="shared" ca="1" si="82"/>
        <v>0</v>
      </c>
      <c r="CJ31">
        <f t="shared" ca="1" si="83"/>
        <v>0</v>
      </c>
      <c r="CK31">
        <f t="shared" ca="1" si="84"/>
        <v>0</v>
      </c>
      <c r="CL31">
        <f t="shared" ca="1" si="85"/>
        <v>0</v>
      </c>
      <c r="CM31">
        <f t="shared" ca="1" si="86"/>
        <v>0</v>
      </c>
      <c r="CN31">
        <f t="shared" ca="1" si="87"/>
        <v>0</v>
      </c>
      <c r="CO31">
        <f t="shared" ca="1" si="88"/>
        <v>0</v>
      </c>
      <c r="CP31">
        <f t="shared" ca="1" si="89"/>
        <v>0</v>
      </c>
      <c r="CQ31">
        <f t="shared" ca="1" si="90"/>
        <v>0</v>
      </c>
      <c r="CR31">
        <f t="shared" ca="1" si="91"/>
        <v>0</v>
      </c>
      <c r="CS31">
        <f t="shared" ca="1" si="92"/>
        <v>0</v>
      </c>
      <c r="CT31">
        <f t="shared" ca="1" si="93"/>
        <v>0</v>
      </c>
      <c r="CU31">
        <f t="shared" ca="1" si="94"/>
        <v>0</v>
      </c>
      <c r="CV31">
        <f t="shared" ca="1" si="95"/>
        <v>0</v>
      </c>
      <c r="CW31">
        <f t="shared" ca="1" si="96"/>
        <v>0</v>
      </c>
      <c r="CX31">
        <f t="shared" ca="1" si="97"/>
        <v>0</v>
      </c>
      <c r="CY31">
        <f t="shared" ca="1" si="98"/>
        <v>0</v>
      </c>
      <c r="CZ31">
        <f t="shared" ca="1" si="99"/>
        <v>0</v>
      </c>
      <c r="DA31">
        <f t="shared" ca="1" si="100"/>
        <v>0</v>
      </c>
      <c r="DB31">
        <f t="shared" ca="1" si="101"/>
        <v>0</v>
      </c>
      <c r="DC31">
        <f t="shared" ca="1" si="102"/>
        <v>0</v>
      </c>
      <c r="DD31">
        <f t="shared" ca="1" si="103"/>
        <v>0</v>
      </c>
      <c r="DE31">
        <f t="shared" ca="1" si="104"/>
        <v>0</v>
      </c>
      <c r="DF31">
        <f t="shared" ca="1" si="105"/>
        <v>0</v>
      </c>
      <c r="DG31">
        <f t="shared" ca="1" si="106"/>
        <v>0</v>
      </c>
      <c r="DH31">
        <f t="shared" ca="1" si="107"/>
        <v>0</v>
      </c>
      <c r="DI31">
        <f t="shared" ca="1" si="108"/>
        <v>0</v>
      </c>
      <c r="DJ31">
        <f t="shared" ca="1" si="109"/>
        <v>0</v>
      </c>
      <c r="DK31">
        <f t="shared" ca="1" si="110"/>
        <v>0</v>
      </c>
      <c r="DL31" t="e">
        <f t="shared" ca="1" si="111"/>
        <v>#VALUE!</v>
      </c>
    </row>
    <row r="32" spans="1:116" hidden="1" x14ac:dyDescent="0.25">
      <c r="A32">
        <f>Verzamelblad!A32</f>
        <v>28</v>
      </c>
      <c r="B32" s="18">
        <f t="shared" ca="1" si="3"/>
        <v>0</v>
      </c>
      <c r="C32" s="228" t="str">
        <f t="shared" ca="1" si="4"/>
        <v/>
      </c>
      <c r="D32" s="228" t="str">
        <f t="shared" ca="1" si="5"/>
        <v/>
      </c>
      <c r="E32" s="228" t="str">
        <f t="shared" ca="1" si="6"/>
        <v/>
      </c>
      <c r="F32" s="228" t="str">
        <f t="shared" ca="1" si="7"/>
        <v/>
      </c>
      <c r="G32" s="228" t="str">
        <f t="shared" ca="1" si="8"/>
        <v/>
      </c>
      <c r="H32" s="228" t="str">
        <f t="shared" ca="1" si="9"/>
        <v/>
      </c>
      <c r="I32" s="228" t="str">
        <f t="shared" ca="1" si="10"/>
        <v/>
      </c>
      <c r="J32" s="228" t="str">
        <f t="shared" ca="1" si="11"/>
        <v/>
      </c>
      <c r="K32" s="228" t="str">
        <f t="shared" ca="1" si="12"/>
        <v/>
      </c>
      <c r="L32" s="228" t="str">
        <f t="shared" ca="1" si="13"/>
        <v/>
      </c>
      <c r="M32" s="34" t="str">
        <f t="shared" ca="1" si="14"/>
        <v/>
      </c>
      <c r="N32" s="34" t="str">
        <f t="shared" ca="1" si="15"/>
        <v/>
      </c>
      <c r="O32" s="34" t="str">
        <f t="shared" ca="1" si="16"/>
        <v/>
      </c>
      <c r="P32" s="34" t="str">
        <f t="shared" ca="1" si="17"/>
        <v/>
      </c>
      <c r="Q32" s="228" t="str">
        <f t="shared" ca="1" si="18"/>
        <v/>
      </c>
      <c r="R32" s="159"/>
      <c r="T32" s="181" t="str">
        <f t="shared" ca="1" si="19"/>
        <v/>
      </c>
      <c r="U32" s="181" t="str">
        <f t="shared" ca="1" si="20"/>
        <v/>
      </c>
      <c r="V32" t="str">
        <f t="shared" si="0"/>
        <v/>
      </c>
      <c r="W32" t="str">
        <f t="shared" si="1"/>
        <v/>
      </c>
      <c r="X32" t="str">
        <f t="shared" si="2"/>
        <v/>
      </c>
      <c r="Y32" t="str">
        <f t="shared" ca="1" si="21"/>
        <v/>
      </c>
      <c r="Z32" t="str">
        <f t="shared" ca="1" si="112"/>
        <v/>
      </c>
      <c r="AA32" t="str">
        <f t="shared" ca="1" si="22"/>
        <v/>
      </c>
      <c r="AB32">
        <f t="shared" ca="1" si="23"/>
        <v>0</v>
      </c>
      <c r="AC32" t="str">
        <f t="shared" ca="1" si="24"/>
        <v/>
      </c>
      <c r="AD32">
        <f t="shared" ca="1" si="25"/>
        <v>0</v>
      </c>
      <c r="AE32" t="str">
        <f t="shared" ca="1" si="26"/>
        <v/>
      </c>
      <c r="AF32">
        <f t="shared" ca="1" si="27"/>
        <v>0</v>
      </c>
      <c r="AG32" t="str">
        <f t="shared" ca="1" si="28"/>
        <v/>
      </c>
      <c r="AH32">
        <f t="shared" ca="1" si="29"/>
        <v>0</v>
      </c>
      <c r="AI32" t="str">
        <f t="shared" ca="1" si="30"/>
        <v/>
      </c>
      <c r="AJ32">
        <f t="shared" ca="1" si="31"/>
        <v>0</v>
      </c>
      <c r="AK32" t="str">
        <f t="shared" ca="1" si="32"/>
        <v/>
      </c>
      <c r="AL32">
        <f t="shared" ca="1" si="33"/>
        <v>0</v>
      </c>
      <c r="AM32" t="str">
        <f t="shared" ca="1" si="34"/>
        <v/>
      </c>
      <c r="AN32">
        <f t="shared" ca="1" si="35"/>
        <v>0</v>
      </c>
      <c r="AO32" t="str">
        <f t="shared" ca="1" si="36"/>
        <v/>
      </c>
      <c r="AP32">
        <f t="shared" ca="1" si="37"/>
        <v>0</v>
      </c>
      <c r="AQ32" t="str">
        <f t="shared" ca="1" si="38"/>
        <v/>
      </c>
      <c r="AR32">
        <f t="shared" ca="1" si="39"/>
        <v>0</v>
      </c>
      <c r="AS32" t="str">
        <f t="shared" ca="1" si="40"/>
        <v/>
      </c>
      <c r="AT32">
        <f t="shared" ca="1" si="41"/>
        <v>0</v>
      </c>
      <c r="AU32" t="str">
        <f t="shared" ca="1" si="42"/>
        <v/>
      </c>
      <c r="AV32">
        <f t="shared" ca="1" si="43"/>
        <v>0</v>
      </c>
      <c r="AW32" t="str">
        <f t="shared" ca="1" si="44"/>
        <v/>
      </c>
      <c r="AX32">
        <f t="shared" ca="1" si="45"/>
        <v>0</v>
      </c>
      <c r="AY32" t="str">
        <f t="shared" ca="1" si="46"/>
        <v/>
      </c>
      <c r="AZ32">
        <f t="shared" ca="1" si="47"/>
        <v>0</v>
      </c>
      <c r="BA32" t="str">
        <f t="shared" ca="1" si="48"/>
        <v/>
      </c>
      <c r="BB32">
        <f t="shared" ca="1" si="49"/>
        <v>0</v>
      </c>
      <c r="BC32" t="str">
        <f t="shared" ca="1" si="50"/>
        <v/>
      </c>
      <c r="BD32">
        <f t="shared" ca="1" si="51"/>
        <v>0</v>
      </c>
      <c r="BE32" t="str">
        <f t="shared" ca="1" si="52"/>
        <v/>
      </c>
      <c r="BF32">
        <f t="shared" ca="1" si="53"/>
        <v>0</v>
      </c>
      <c r="BG32" t="str">
        <f t="shared" ca="1" si="54"/>
        <v/>
      </c>
      <c r="BH32">
        <f t="shared" ca="1" si="55"/>
        <v>0</v>
      </c>
      <c r="BI32" t="str">
        <f t="shared" ca="1" si="56"/>
        <v/>
      </c>
      <c r="BJ32">
        <f t="shared" ca="1" si="57"/>
        <v>0</v>
      </c>
      <c r="BK32" t="str">
        <f t="shared" ca="1" si="58"/>
        <v/>
      </c>
      <c r="BL32">
        <f t="shared" ca="1" si="59"/>
        <v>0</v>
      </c>
      <c r="BM32" t="str">
        <f t="shared" ca="1" si="60"/>
        <v/>
      </c>
      <c r="BN32">
        <f t="shared" ca="1" si="61"/>
        <v>0</v>
      </c>
      <c r="BO32" t="str">
        <f t="shared" ca="1" si="62"/>
        <v/>
      </c>
      <c r="BP32">
        <f t="shared" ca="1" si="63"/>
        <v>0</v>
      </c>
      <c r="BQ32" t="str">
        <f t="shared" ca="1" si="64"/>
        <v/>
      </c>
      <c r="BR32">
        <f t="shared" ca="1" si="65"/>
        <v>0</v>
      </c>
      <c r="BS32" t="str">
        <f t="shared" ca="1" si="66"/>
        <v/>
      </c>
      <c r="BT32">
        <f t="shared" ca="1" si="67"/>
        <v>0</v>
      </c>
      <c r="BU32" t="str">
        <f t="shared" ca="1" si="68"/>
        <v/>
      </c>
      <c r="BV32">
        <f t="shared" ca="1" si="69"/>
        <v>0</v>
      </c>
      <c r="BW32" t="str">
        <f t="shared" ca="1" si="70"/>
        <v/>
      </c>
      <c r="BX32">
        <f t="shared" ca="1" si="71"/>
        <v>0</v>
      </c>
      <c r="BY32" t="str">
        <f t="shared" ca="1" si="72"/>
        <v/>
      </c>
      <c r="BZ32">
        <f t="shared" ca="1" si="73"/>
        <v>0</v>
      </c>
      <c r="CA32" t="str">
        <f t="shared" ca="1" si="74"/>
        <v/>
      </c>
      <c r="CB32">
        <f t="shared" ca="1" si="75"/>
        <v>0</v>
      </c>
      <c r="CC32" t="str">
        <f t="shared" ca="1" si="76"/>
        <v/>
      </c>
      <c r="CD32">
        <f t="shared" ca="1" si="77"/>
        <v>0</v>
      </c>
      <c r="CE32" t="str">
        <f t="shared" ca="1" si="78"/>
        <v/>
      </c>
      <c r="CF32" t="str">
        <f t="shared" ca="1" si="79"/>
        <v/>
      </c>
      <c r="CG32">
        <f t="shared" ca="1" si="80"/>
        <v>0</v>
      </c>
      <c r="CH32">
        <f t="shared" ca="1" si="81"/>
        <v>0</v>
      </c>
      <c r="CI32">
        <f t="shared" ca="1" si="82"/>
        <v>0</v>
      </c>
      <c r="CJ32">
        <f t="shared" ca="1" si="83"/>
        <v>0</v>
      </c>
      <c r="CK32">
        <f t="shared" ca="1" si="84"/>
        <v>0</v>
      </c>
      <c r="CL32">
        <f t="shared" ca="1" si="85"/>
        <v>0</v>
      </c>
      <c r="CM32">
        <f t="shared" ca="1" si="86"/>
        <v>0</v>
      </c>
      <c r="CN32">
        <f t="shared" ca="1" si="87"/>
        <v>0</v>
      </c>
      <c r="CO32">
        <f t="shared" ca="1" si="88"/>
        <v>0</v>
      </c>
      <c r="CP32">
        <f t="shared" ca="1" si="89"/>
        <v>0</v>
      </c>
      <c r="CQ32">
        <f t="shared" ca="1" si="90"/>
        <v>0</v>
      </c>
      <c r="CR32">
        <f t="shared" ca="1" si="91"/>
        <v>0</v>
      </c>
      <c r="CS32">
        <f t="shared" ca="1" si="92"/>
        <v>0</v>
      </c>
      <c r="CT32">
        <f t="shared" ca="1" si="93"/>
        <v>0</v>
      </c>
      <c r="CU32">
        <f t="shared" ca="1" si="94"/>
        <v>0</v>
      </c>
      <c r="CV32">
        <f t="shared" ca="1" si="95"/>
        <v>0</v>
      </c>
      <c r="CW32">
        <f t="shared" ca="1" si="96"/>
        <v>0</v>
      </c>
      <c r="CX32">
        <f t="shared" ca="1" si="97"/>
        <v>0</v>
      </c>
      <c r="CY32">
        <f t="shared" ca="1" si="98"/>
        <v>0</v>
      </c>
      <c r="CZ32">
        <f t="shared" ca="1" si="99"/>
        <v>0</v>
      </c>
      <c r="DA32">
        <f t="shared" ca="1" si="100"/>
        <v>0</v>
      </c>
      <c r="DB32">
        <f t="shared" ca="1" si="101"/>
        <v>0</v>
      </c>
      <c r="DC32">
        <f t="shared" ca="1" si="102"/>
        <v>0</v>
      </c>
      <c r="DD32">
        <f t="shared" ca="1" si="103"/>
        <v>0</v>
      </c>
      <c r="DE32">
        <f t="shared" ca="1" si="104"/>
        <v>0</v>
      </c>
      <c r="DF32">
        <f t="shared" ca="1" si="105"/>
        <v>0</v>
      </c>
      <c r="DG32">
        <f t="shared" ca="1" si="106"/>
        <v>0</v>
      </c>
      <c r="DH32">
        <f t="shared" ca="1" si="107"/>
        <v>0</v>
      </c>
      <c r="DI32">
        <f t="shared" ca="1" si="108"/>
        <v>0</v>
      </c>
      <c r="DJ32">
        <f t="shared" ca="1" si="109"/>
        <v>0</v>
      </c>
      <c r="DK32">
        <f t="shared" ca="1" si="110"/>
        <v>0</v>
      </c>
      <c r="DL32" t="e">
        <f t="shared" ca="1" si="111"/>
        <v>#VALUE!</v>
      </c>
    </row>
    <row r="33" spans="1:116" hidden="1" x14ac:dyDescent="0.25">
      <c r="A33">
        <f>Verzamelblad!A33</f>
        <v>29</v>
      </c>
      <c r="B33" s="18">
        <f t="shared" ca="1" si="3"/>
        <v>0</v>
      </c>
      <c r="C33" s="228" t="str">
        <f t="shared" ca="1" si="4"/>
        <v/>
      </c>
      <c r="D33" s="228" t="str">
        <f t="shared" ca="1" si="5"/>
        <v/>
      </c>
      <c r="E33" s="228" t="str">
        <f t="shared" ca="1" si="6"/>
        <v/>
      </c>
      <c r="F33" s="228" t="str">
        <f t="shared" ca="1" si="7"/>
        <v/>
      </c>
      <c r="G33" s="228" t="str">
        <f t="shared" ca="1" si="8"/>
        <v/>
      </c>
      <c r="H33" s="228" t="str">
        <f t="shared" ca="1" si="9"/>
        <v/>
      </c>
      <c r="I33" s="228" t="str">
        <f t="shared" ca="1" si="10"/>
        <v/>
      </c>
      <c r="J33" s="228" t="str">
        <f t="shared" ca="1" si="11"/>
        <v/>
      </c>
      <c r="K33" s="228" t="str">
        <f t="shared" ca="1" si="12"/>
        <v/>
      </c>
      <c r="L33" s="228" t="str">
        <f t="shared" ca="1" si="13"/>
        <v/>
      </c>
      <c r="M33" s="34" t="str">
        <f t="shared" ca="1" si="14"/>
        <v/>
      </c>
      <c r="N33" s="34" t="str">
        <f t="shared" ca="1" si="15"/>
        <v/>
      </c>
      <c r="O33" s="34" t="str">
        <f t="shared" ca="1" si="16"/>
        <v/>
      </c>
      <c r="P33" s="34" t="str">
        <f t="shared" ca="1" si="17"/>
        <v/>
      </c>
      <c r="Q33" s="228" t="str">
        <f t="shared" ca="1" si="18"/>
        <v/>
      </c>
      <c r="R33" s="159"/>
      <c r="T33" s="181" t="str">
        <f t="shared" ca="1" si="19"/>
        <v/>
      </c>
      <c r="U33" s="181" t="str">
        <f t="shared" ca="1" si="20"/>
        <v/>
      </c>
      <c r="V33" t="str">
        <f t="shared" si="0"/>
        <v/>
      </c>
      <c r="W33" t="str">
        <f t="shared" si="1"/>
        <v/>
      </c>
      <c r="X33" t="str">
        <f t="shared" si="2"/>
        <v/>
      </c>
      <c r="Y33" t="str">
        <f t="shared" ca="1" si="21"/>
        <v/>
      </c>
      <c r="Z33" t="str">
        <f t="shared" ca="1" si="112"/>
        <v/>
      </c>
      <c r="AA33" t="str">
        <f t="shared" ca="1" si="22"/>
        <v/>
      </c>
      <c r="AB33">
        <f t="shared" ca="1" si="23"/>
        <v>0</v>
      </c>
      <c r="AC33" t="str">
        <f t="shared" ca="1" si="24"/>
        <v/>
      </c>
      <c r="AD33">
        <f t="shared" ca="1" si="25"/>
        <v>0</v>
      </c>
      <c r="AE33" t="str">
        <f t="shared" ca="1" si="26"/>
        <v/>
      </c>
      <c r="AF33">
        <f t="shared" ca="1" si="27"/>
        <v>0</v>
      </c>
      <c r="AG33" t="str">
        <f t="shared" ca="1" si="28"/>
        <v/>
      </c>
      <c r="AH33">
        <f t="shared" ca="1" si="29"/>
        <v>0</v>
      </c>
      <c r="AI33" t="str">
        <f t="shared" ca="1" si="30"/>
        <v/>
      </c>
      <c r="AJ33">
        <f t="shared" ca="1" si="31"/>
        <v>0</v>
      </c>
      <c r="AK33" t="str">
        <f t="shared" ca="1" si="32"/>
        <v/>
      </c>
      <c r="AL33">
        <f t="shared" ca="1" si="33"/>
        <v>0</v>
      </c>
      <c r="AM33" t="str">
        <f t="shared" ca="1" si="34"/>
        <v/>
      </c>
      <c r="AN33">
        <f t="shared" ca="1" si="35"/>
        <v>0</v>
      </c>
      <c r="AO33" t="str">
        <f t="shared" ca="1" si="36"/>
        <v/>
      </c>
      <c r="AP33">
        <f t="shared" ca="1" si="37"/>
        <v>0</v>
      </c>
      <c r="AQ33" t="str">
        <f t="shared" ca="1" si="38"/>
        <v/>
      </c>
      <c r="AR33">
        <f t="shared" ca="1" si="39"/>
        <v>0</v>
      </c>
      <c r="AS33" t="str">
        <f t="shared" ca="1" si="40"/>
        <v/>
      </c>
      <c r="AT33">
        <f t="shared" ca="1" si="41"/>
        <v>0</v>
      </c>
      <c r="AU33" t="str">
        <f t="shared" ca="1" si="42"/>
        <v/>
      </c>
      <c r="AV33">
        <f t="shared" ca="1" si="43"/>
        <v>0</v>
      </c>
      <c r="AW33" t="str">
        <f t="shared" ca="1" si="44"/>
        <v/>
      </c>
      <c r="AX33">
        <f t="shared" ca="1" si="45"/>
        <v>0</v>
      </c>
      <c r="AY33" t="str">
        <f t="shared" ca="1" si="46"/>
        <v/>
      </c>
      <c r="AZ33">
        <f t="shared" ca="1" si="47"/>
        <v>0</v>
      </c>
      <c r="BA33" t="str">
        <f t="shared" ca="1" si="48"/>
        <v/>
      </c>
      <c r="BB33">
        <f t="shared" ca="1" si="49"/>
        <v>0</v>
      </c>
      <c r="BC33" t="str">
        <f t="shared" ca="1" si="50"/>
        <v/>
      </c>
      <c r="BD33">
        <f t="shared" ca="1" si="51"/>
        <v>0</v>
      </c>
      <c r="BE33" t="str">
        <f t="shared" ca="1" si="52"/>
        <v/>
      </c>
      <c r="BF33">
        <f t="shared" ca="1" si="53"/>
        <v>0</v>
      </c>
      <c r="BG33" t="str">
        <f t="shared" ca="1" si="54"/>
        <v/>
      </c>
      <c r="BH33">
        <f t="shared" ca="1" si="55"/>
        <v>0</v>
      </c>
      <c r="BI33" t="str">
        <f t="shared" ca="1" si="56"/>
        <v/>
      </c>
      <c r="BJ33">
        <f t="shared" ca="1" si="57"/>
        <v>0</v>
      </c>
      <c r="BK33" t="str">
        <f t="shared" ca="1" si="58"/>
        <v/>
      </c>
      <c r="BL33">
        <f t="shared" ca="1" si="59"/>
        <v>0</v>
      </c>
      <c r="BM33" t="str">
        <f t="shared" ca="1" si="60"/>
        <v/>
      </c>
      <c r="BN33">
        <f t="shared" ca="1" si="61"/>
        <v>0</v>
      </c>
      <c r="BO33" t="str">
        <f t="shared" ca="1" si="62"/>
        <v/>
      </c>
      <c r="BP33">
        <f t="shared" ca="1" si="63"/>
        <v>0</v>
      </c>
      <c r="BQ33" t="str">
        <f t="shared" ca="1" si="64"/>
        <v/>
      </c>
      <c r="BR33">
        <f t="shared" ca="1" si="65"/>
        <v>0</v>
      </c>
      <c r="BS33" t="str">
        <f t="shared" ca="1" si="66"/>
        <v/>
      </c>
      <c r="BT33">
        <f t="shared" ca="1" si="67"/>
        <v>0</v>
      </c>
      <c r="BU33" t="str">
        <f t="shared" ca="1" si="68"/>
        <v/>
      </c>
      <c r="BV33">
        <f t="shared" ca="1" si="69"/>
        <v>0</v>
      </c>
      <c r="BW33" t="str">
        <f t="shared" ca="1" si="70"/>
        <v/>
      </c>
      <c r="BX33">
        <f t="shared" ca="1" si="71"/>
        <v>0</v>
      </c>
      <c r="BY33" t="str">
        <f t="shared" ca="1" si="72"/>
        <v/>
      </c>
      <c r="BZ33">
        <f t="shared" ca="1" si="73"/>
        <v>0</v>
      </c>
      <c r="CA33" t="str">
        <f t="shared" ca="1" si="74"/>
        <v/>
      </c>
      <c r="CB33">
        <f t="shared" ca="1" si="75"/>
        <v>0</v>
      </c>
      <c r="CC33" t="str">
        <f t="shared" ca="1" si="76"/>
        <v/>
      </c>
      <c r="CD33">
        <f t="shared" ca="1" si="77"/>
        <v>0</v>
      </c>
      <c r="CE33" t="str">
        <f t="shared" ca="1" si="78"/>
        <v/>
      </c>
      <c r="CF33" t="str">
        <f t="shared" ca="1" si="79"/>
        <v/>
      </c>
      <c r="CG33">
        <f t="shared" ca="1" si="80"/>
        <v>0</v>
      </c>
      <c r="CH33">
        <f t="shared" ca="1" si="81"/>
        <v>0</v>
      </c>
      <c r="CI33">
        <f t="shared" ca="1" si="82"/>
        <v>0</v>
      </c>
      <c r="CJ33">
        <f t="shared" ca="1" si="83"/>
        <v>0</v>
      </c>
      <c r="CK33">
        <f t="shared" ca="1" si="84"/>
        <v>0</v>
      </c>
      <c r="CL33">
        <f t="shared" ca="1" si="85"/>
        <v>0</v>
      </c>
      <c r="CM33">
        <f t="shared" ca="1" si="86"/>
        <v>0</v>
      </c>
      <c r="CN33">
        <f t="shared" ca="1" si="87"/>
        <v>0</v>
      </c>
      <c r="CO33">
        <f t="shared" ca="1" si="88"/>
        <v>0</v>
      </c>
      <c r="CP33">
        <f t="shared" ca="1" si="89"/>
        <v>0</v>
      </c>
      <c r="CQ33">
        <f t="shared" ca="1" si="90"/>
        <v>0</v>
      </c>
      <c r="CR33">
        <f t="shared" ca="1" si="91"/>
        <v>0</v>
      </c>
      <c r="CS33">
        <f t="shared" ca="1" si="92"/>
        <v>0</v>
      </c>
      <c r="CT33">
        <f t="shared" ca="1" si="93"/>
        <v>0</v>
      </c>
      <c r="CU33">
        <f t="shared" ca="1" si="94"/>
        <v>0</v>
      </c>
      <c r="CV33">
        <f t="shared" ca="1" si="95"/>
        <v>0</v>
      </c>
      <c r="CW33">
        <f t="shared" ca="1" si="96"/>
        <v>0</v>
      </c>
      <c r="CX33">
        <f t="shared" ca="1" si="97"/>
        <v>0</v>
      </c>
      <c r="CY33">
        <f t="shared" ca="1" si="98"/>
        <v>0</v>
      </c>
      <c r="CZ33">
        <f t="shared" ca="1" si="99"/>
        <v>0</v>
      </c>
      <c r="DA33">
        <f t="shared" ca="1" si="100"/>
        <v>0</v>
      </c>
      <c r="DB33">
        <f t="shared" ca="1" si="101"/>
        <v>0</v>
      </c>
      <c r="DC33">
        <f t="shared" ca="1" si="102"/>
        <v>0</v>
      </c>
      <c r="DD33">
        <f t="shared" ca="1" si="103"/>
        <v>0</v>
      </c>
      <c r="DE33">
        <f t="shared" ca="1" si="104"/>
        <v>0</v>
      </c>
      <c r="DF33">
        <f t="shared" ca="1" si="105"/>
        <v>0</v>
      </c>
      <c r="DG33">
        <f t="shared" ca="1" si="106"/>
        <v>0</v>
      </c>
      <c r="DH33">
        <f t="shared" ca="1" si="107"/>
        <v>0</v>
      </c>
      <c r="DI33">
        <f t="shared" ca="1" si="108"/>
        <v>0</v>
      </c>
      <c r="DJ33">
        <f t="shared" ca="1" si="109"/>
        <v>0</v>
      </c>
      <c r="DK33">
        <f t="shared" ca="1" si="110"/>
        <v>0</v>
      </c>
      <c r="DL33" t="e">
        <f t="shared" ca="1" si="111"/>
        <v>#VALUE!</v>
      </c>
    </row>
    <row r="34" spans="1:116" hidden="1" x14ac:dyDescent="0.25">
      <c r="A34">
        <f>Verzamelblad!A34</f>
        <v>30</v>
      </c>
      <c r="B34" s="267">
        <f t="shared" ca="1" si="3"/>
        <v>0</v>
      </c>
      <c r="C34" s="268" t="str">
        <f t="shared" ca="1" si="4"/>
        <v/>
      </c>
      <c r="D34" s="268" t="str">
        <f t="shared" ca="1" si="5"/>
        <v/>
      </c>
      <c r="E34" s="268" t="str">
        <f t="shared" ca="1" si="6"/>
        <v/>
      </c>
      <c r="F34" s="268" t="str">
        <f t="shared" ca="1" si="7"/>
        <v/>
      </c>
      <c r="G34" s="268" t="str">
        <f t="shared" ca="1" si="8"/>
        <v/>
      </c>
      <c r="H34" s="268" t="str">
        <f t="shared" ca="1" si="9"/>
        <v/>
      </c>
      <c r="I34" s="268" t="str">
        <f t="shared" ca="1" si="10"/>
        <v/>
      </c>
      <c r="J34" s="268" t="str">
        <f t="shared" ca="1" si="11"/>
        <v/>
      </c>
      <c r="K34" s="268" t="str">
        <f t="shared" ca="1" si="12"/>
        <v/>
      </c>
      <c r="L34" s="268" t="str">
        <f t="shared" ca="1" si="13"/>
        <v/>
      </c>
      <c r="M34" s="269" t="str">
        <f t="shared" ca="1" si="14"/>
        <v/>
      </c>
      <c r="N34" s="269" t="str">
        <f t="shared" ca="1" si="15"/>
        <v/>
      </c>
      <c r="O34" s="269" t="str">
        <f t="shared" ca="1" si="16"/>
        <v/>
      </c>
      <c r="P34" s="269" t="str">
        <f t="shared" ca="1" si="17"/>
        <v/>
      </c>
      <c r="Q34" s="268" t="str">
        <f t="shared" ca="1" si="18"/>
        <v/>
      </c>
      <c r="R34" s="159"/>
      <c r="T34" s="181" t="str">
        <f t="shared" ca="1" si="19"/>
        <v/>
      </c>
      <c r="U34" s="181" t="str">
        <f t="shared" ca="1" si="20"/>
        <v/>
      </c>
      <c r="V34" t="str">
        <f t="shared" si="0"/>
        <v/>
      </c>
      <c r="W34" t="str">
        <f t="shared" si="1"/>
        <v/>
      </c>
      <c r="X34" t="str">
        <f t="shared" si="2"/>
        <v/>
      </c>
      <c r="Y34" t="str">
        <f t="shared" ca="1" si="21"/>
        <v/>
      </c>
      <c r="Z34" t="str">
        <f t="shared" ca="1" si="112"/>
        <v/>
      </c>
      <c r="AA34" t="str">
        <f t="shared" ca="1" si="22"/>
        <v/>
      </c>
      <c r="AB34">
        <f t="shared" ca="1" si="23"/>
        <v>0</v>
      </c>
      <c r="AC34" t="str">
        <f t="shared" ca="1" si="24"/>
        <v/>
      </c>
      <c r="AD34">
        <f t="shared" ca="1" si="25"/>
        <v>0</v>
      </c>
      <c r="AE34" t="str">
        <f t="shared" ca="1" si="26"/>
        <v/>
      </c>
      <c r="AF34">
        <f t="shared" ca="1" si="27"/>
        <v>0</v>
      </c>
      <c r="AG34" t="str">
        <f t="shared" ca="1" si="28"/>
        <v/>
      </c>
      <c r="AH34">
        <f t="shared" ca="1" si="29"/>
        <v>0</v>
      </c>
      <c r="AI34" t="str">
        <f t="shared" ca="1" si="30"/>
        <v/>
      </c>
      <c r="AJ34">
        <f t="shared" ca="1" si="31"/>
        <v>0</v>
      </c>
      <c r="AK34" t="str">
        <f t="shared" ca="1" si="32"/>
        <v/>
      </c>
      <c r="AL34">
        <f t="shared" ca="1" si="33"/>
        <v>0</v>
      </c>
      <c r="AM34" t="str">
        <f t="shared" ca="1" si="34"/>
        <v/>
      </c>
      <c r="AN34">
        <f t="shared" ca="1" si="35"/>
        <v>0</v>
      </c>
      <c r="AO34" t="str">
        <f t="shared" ca="1" si="36"/>
        <v/>
      </c>
      <c r="AP34">
        <f t="shared" ca="1" si="37"/>
        <v>0</v>
      </c>
      <c r="AQ34" t="str">
        <f t="shared" ca="1" si="38"/>
        <v/>
      </c>
      <c r="AR34">
        <f t="shared" ca="1" si="39"/>
        <v>0</v>
      </c>
      <c r="AS34" t="str">
        <f t="shared" ca="1" si="40"/>
        <v/>
      </c>
      <c r="AT34">
        <f t="shared" ca="1" si="41"/>
        <v>0</v>
      </c>
      <c r="AU34" t="str">
        <f t="shared" ca="1" si="42"/>
        <v/>
      </c>
      <c r="AV34">
        <f t="shared" ca="1" si="43"/>
        <v>0</v>
      </c>
      <c r="AW34" t="str">
        <f t="shared" ca="1" si="44"/>
        <v/>
      </c>
      <c r="AX34">
        <f t="shared" ca="1" si="45"/>
        <v>0</v>
      </c>
      <c r="AY34" t="str">
        <f t="shared" ca="1" si="46"/>
        <v/>
      </c>
      <c r="AZ34">
        <f t="shared" ca="1" si="47"/>
        <v>0</v>
      </c>
      <c r="BA34" t="str">
        <f t="shared" ca="1" si="48"/>
        <v/>
      </c>
      <c r="BB34">
        <f t="shared" ca="1" si="49"/>
        <v>0</v>
      </c>
      <c r="BC34" t="str">
        <f t="shared" ca="1" si="50"/>
        <v/>
      </c>
      <c r="BD34">
        <f t="shared" ca="1" si="51"/>
        <v>0</v>
      </c>
      <c r="BE34" t="str">
        <f t="shared" ca="1" si="52"/>
        <v/>
      </c>
      <c r="BF34">
        <f t="shared" ca="1" si="53"/>
        <v>0</v>
      </c>
      <c r="BG34" t="str">
        <f t="shared" ca="1" si="54"/>
        <v/>
      </c>
      <c r="BH34">
        <f t="shared" ca="1" si="55"/>
        <v>0</v>
      </c>
      <c r="BI34" t="str">
        <f t="shared" ca="1" si="56"/>
        <v/>
      </c>
      <c r="BJ34">
        <f t="shared" ca="1" si="57"/>
        <v>0</v>
      </c>
      <c r="BK34" t="str">
        <f t="shared" ca="1" si="58"/>
        <v/>
      </c>
      <c r="BL34">
        <f t="shared" ca="1" si="59"/>
        <v>0</v>
      </c>
      <c r="BM34" t="str">
        <f t="shared" ca="1" si="60"/>
        <v/>
      </c>
      <c r="BN34">
        <f t="shared" ca="1" si="61"/>
        <v>0</v>
      </c>
      <c r="BO34" t="str">
        <f t="shared" ca="1" si="62"/>
        <v/>
      </c>
      <c r="BP34">
        <f t="shared" ca="1" si="63"/>
        <v>0</v>
      </c>
      <c r="BQ34" t="str">
        <f t="shared" ca="1" si="64"/>
        <v/>
      </c>
      <c r="BR34">
        <f t="shared" ca="1" si="65"/>
        <v>0</v>
      </c>
      <c r="BS34" t="str">
        <f t="shared" ca="1" si="66"/>
        <v/>
      </c>
      <c r="BT34">
        <f t="shared" ca="1" si="67"/>
        <v>0</v>
      </c>
      <c r="BU34" t="str">
        <f t="shared" ca="1" si="68"/>
        <v/>
      </c>
      <c r="BV34">
        <f t="shared" ca="1" si="69"/>
        <v>0</v>
      </c>
      <c r="BW34" t="str">
        <f t="shared" ca="1" si="70"/>
        <v/>
      </c>
      <c r="BX34">
        <f t="shared" ca="1" si="71"/>
        <v>0</v>
      </c>
      <c r="BY34" t="str">
        <f t="shared" ca="1" si="72"/>
        <v/>
      </c>
      <c r="BZ34">
        <f t="shared" ca="1" si="73"/>
        <v>0</v>
      </c>
      <c r="CA34" t="str">
        <f t="shared" ca="1" si="74"/>
        <v/>
      </c>
      <c r="CB34">
        <f t="shared" ca="1" si="75"/>
        <v>0</v>
      </c>
      <c r="CC34" t="str">
        <f t="shared" ca="1" si="76"/>
        <v/>
      </c>
      <c r="CD34">
        <f t="shared" ca="1" si="77"/>
        <v>0</v>
      </c>
      <c r="CE34" t="str">
        <f t="shared" ca="1" si="78"/>
        <v/>
      </c>
      <c r="CF34" t="str">
        <f t="shared" ca="1" si="79"/>
        <v/>
      </c>
      <c r="CG34">
        <f t="shared" ca="1" si="80"/>
        <v>0</v>
      </c>
      <c r="CH34">
        <f t="shared" ca="1" si="81"/>
        <v>0</v>
      </c>
      <c r="CI34">
        <f t="shared" ca="1" si="82"/>
        <v>0</v>
      </c>
      <c r="CJ34">
        <f t="shared" ca="1" si="83"/>
        <v>0</v>
      </c>
      <c r="CK34">
        <f t="shared" ca="1" si="84"/>
        <v>0</v>
      </c>
      <c r="CL34">
        <f t="shared" ca="1" si="85"/>
        <v>0</v>
      </c>
      <c r="CM34">
        <f t="shared" ca="1" si="86"/>
        <v>0</v>
      </c>
      <c r="CN34">
        <f t="shared" ca="1" si="87"/>
        <v>0</v>
      </c>
      <c r="CO34">
        <f t="shared" ca="1" si="88"/>
        <v>0</v>
      </c>
      <c r="CP34">
        <f t="shared" ca="1" si="89"/>
        <v>0</v>
      </c>
      <c r="CQ34">
        <f t="shared" ca="1" si="90"/>
        <v>0</v>
      </c>
      <c r="CR34">
        <f t="shared" ca="1" si="91"/>
        <v>0</v>
      </c>
      <c r="CS34">
        <f t="shared" ca="1" si="92"/>
        <v>0</v>
      </c>
      <c r="CT34">
        <f t="shared" ca="1" si="93"/>
        <v>0</v>
      </c>
      <c r="CU34">
        <f t="shared" ca="1" si="94"/>
        <v>0</v>
      </c>
      <c r="CV34">
        <f t="shared" ca="1" si="95"/>
        <v>0</v>
      </c>
      <c r="CW34">
        <f t="shared" ca="1" si="96"/>
        <v>0</v>
      </c>
      <c r="CX34">
        <f t="shared" ca="1" si="97"/>
        <v>0</v>
      </c>
      <c r="CY34">
        <f t="shared" ca="1" si="98"/>
        <v>0</v>
      </c>
      <c r="CZ34">
        <f t="shared" ca="1" si="99"/>
        <v>0</v>
      </c>
      <c r="DA34">
        <f t="shared" ca="1" si="100"/>
        <v>0</v>
      </c>
      <c r="DB34">
        <f t="shared" ca="1" si="101"/>
        <v>0</v>
      </c>
      <c r="DC34">
        <f t="shared" ca="1" si="102"/>
        <v>0</v>
      </c>
      <c r="DD34">
        <f t="shared" ca="1" si="103"/>
        <v>0</v>
      </c>
      <c r="DE34">
        <f t="shared" ca="1" si="104"/>
        <v>0</v>
      </c>
      <c r="DF34">
        <f t="shared" ca="1" si="105"/>
        <v>0</v>
      </c>
      <c r="DG34">
        <f t="shared" ca="1" si="106"/>
        <v>0</v>
      </c>
      <c r="DH34">
        <f t="shared" ca="1" si="107"/>
        <v>0</v>
      </c>
      <c r="DI34">
        <f t="shared" ca="1" si="108"/>
        <v>0</v>
      </c>
      <c r="DJ34">
        <f t="shared" ca="1" si="109"/>
        <v>0</v>
      </c>
      <c r="DK34">
        <f t="shared" ca="1" si="110"/>
        <v>0</v>
      </c>
      <c r="DL34" t="e">
        <f t="shared" ca="1" si="111"/>
        <v>#VALUE!</v>
      </c>
    </row>
    <row r="35" spans="1:116" s="18" customFormat="1" hidden="1" x14ac:dyDescent="0.25">
      <c r="A35">
        <f>Verzamelblad!A35</f>
        <v>31</v>
      </c>
      <c r="B35" s="267">
        <f t="shared" ref="B35:B44" ca="1" si="113">INDIRECT("'" &amp; A35 &amp; "'!$B$4")</f>
        <v>0</v>
      </c>
      <c r="C35" s="268" t="str">
        <f t="shared" ref="C35:C44" ca="1" si="114">IF(INDIRECT("'" &amp; A35 &amp; "'!$I$78")=0,"",INDIRECT("'" &amp; A35 &amp; "'!$I$78"))</f>
        <v/>
      </c>
      <c r="D35" s="268" t="str">
        <f t="shared" ref="D35:D44" ca="1" si="115">IF(INDIRECT("'" &amp; A35 &amp; "'!$F$11")=0,"",INDIRECT("'" &amp; A35 &amp; "'!$F$11"))</f>
        <v/>
      </c>
      <c r="E35" s="268" t="str">
        <f t="shared" ref="E35:E44" ca="1" si="116">IF(INDIRECT("'" &amp; A35 &amp; "'!$I$11")=0,"",INDIRECT("'" &amp; A35 &amp; "'!$I$11"))</f>
        <v/>
      </c>
      <c r="F35" s="268" t="str">
        <f t="shared" ref="F35:F44" ca="1" si="117">IF(INDIRECT("'" &amp; A35 &amp; "'!$F$12")=0,"",INDIRECT("'" &amp; A35 &amp; "'!$F$12"))</f>
        <v/>
      </c>
      <c r="G35" s="268" t="str">
        <f t="shared" ref="G35:G44" ca="1" si="118">IF(INDIRECT("'" &amp; A35 &amp; "'!$I$12")=0,"",INDIRECT("'" &amp; A35 &amp; "'!$I$12"))</f>
        <v/>
      </c>
      <c r="H35" s="268" t="str">
        <f t="shared" ref="H35:H44" ca="1" si="119">IF(INDIRECT("'" &amp; A35 &amp; "'!$F$13")=0,"",INDIRECT("'" &amp; A35 &amp; "'!$F$13"))</f>
        <v/>
      </c>
      <c r="I35" s="268" t="str">
        <f t="shared" ref="I35:I44" ca="1" si="120">IF(INDIRECT("'" &amp; A35 &amp; "'!$I$33")=0,"",INDIRECT("'" &amp; A35 &amp; "'!$I$33"))</f>
        <v/>
      </c>
      <c r="J35" s="268" t="str">
        <f t="shared" ref="J35:J44" ca="1" si="121">IF(INDIRECT("'" &amp; A35 &amp; "'!$I$44")=0,"",INDIRECT("'" &amp; A35 &amp; "'!$I$44"))</f>
        <v/>
      </c>
      <c r="K35" s="268" t="str">
        <f t="shared" ref="K35:K44" ca="1" si="122">IF(INDIRECT("'" &amp; A35 &amp; "'!$I$57")=0,"",INDIRECT("'" &amp; A35 &amp; "'!$I$57"))</f>
        <v/>
      </c>
      <c r="L35" s="268" t="str">
        <f t="shared" ref="L35:L44" ca="1" si="123">IF(INDIRECT("'" &amp; A35 &amp; "'!$I$66")=0,"",INDIRECT("'" &amp; A35 &amp; "'!$I$66"))</f>
        <v/>
      </c>
      <c r="M35" s="269" t="str">
        <f t="shared" ref="M35:M44" ca="1" si="124">IFERROR(INDIRECT("'" &amp; A35 &amp; "'!$J$11"),"")</f>
        <v/>
      </c>
      <c r="N35" s="269" t="str">
        <f t="shared" ref="N35:N44" ca="1" si="125">IFERROR(INDIRECT("'" &amp; A35 &amp; "'!$J$12"),"")</f>
        <v/>
      </c>
      <c r="O35" s="269" t="str">
        <f t="shared" ref="O35:O44" ca="1" si="126">IFERROR(INDIRECT("'" &amp; A35 &amp; "'!$J$13"),"")</f>
        <v/>
      </c>
      <c r="P35" s="269" t="str">
        <f t="shared" ref="P35:P44" ca="1" si="127">IFERROR(INDIRECT("'" &amp; A35 &amp; "'!$F$16"),"")</f>
        <v/>
      </c>
      <c r="Q35" s="268" t="str">
        <f t="shared" ref="Q35:Q44" ca="1" si="128">IF(INDIRECT("'" &amp; A35 &amp; "'!$I$76")=0,"",INDIRECT("'" &amp; A35 &amp; "'!$I$76"))</f>
        <v/>
      </c>
      <c r="R35" s="270"/>
      <c r="T35" s="34"/>
      <c r="U35" s="34"/>
    </row>
    <row r="36" spans="1:116" s="18" customFormat="1" hidden="1" x14ac:dyDescent="0.25">
      <c r="A36">
        <f>Verzamelblad!A36</f>
        <v>32</v>
      </c>
      <c r="B36" s="267">
        <f t="shared" ca="1" si="113"/>
        <v>0</v>
      </c>
      <c r="C36" s="268" t="str">
        <f t="shared" ca="1" si="114"/>
        <v/>
      </c>
      <c r="D36" s="268" t="str">
        <f t="shared" ca="1" si="115"/>
        <v/>
      </c>
      <c r="E36" s="268" t="str">
        <f t="shared" ca="1" si="116"/>
        <v/>
      </c>
      <c r="F36" s="268" t="str">
        <f t="shared" ca="1" si="117"/>
        <v/>
      </c>
      <c r="G36" s="268" t="str">
        <f t="shared" ca="1" si="118"/>
        <v/>
      </c>
      <c r="H36" s="268" t="str">
        <f t="shared" ca="1" si="119"/>
        <v/>
      </c>
      <c r="I36" s="268" t="str">
        <f t="shared" ca="1" si="120"/>
        <v/>
      </c>
      <c r="J36" s="268" t="str">
        <f t="shared" ca="1" si="121"/>
        <v/>
      </c>
      <c r="K36" s="268" t="str">
        <f t="shared" ca="1" si="122"/>
        <v/>
      </c>
      <c r="L36" s="268" t="str">
        <f t="shared" ca="1" si="123"/>
        <v/>
      </c>
      <c r="M36" s="269" t="str">
        <f t="shared" ca="1" si="124"/>
        <v/>
      </c>
      <c r="N36" s="269" t="str">
        <f t="shared" ca="1" si="125"/>
        <v/>
      </c>
      <c r="O36" s="269" t="str">
        <f t="shared" ca="1" si="126"/>
        <v/>
      </c>
      <c r="P36" s="269" t="str">
        <f t="shared" ca="1" si="127"/>
        <v/>
      </c>
      <c r="Q36" s="268" t="str">
        <f t="shared" ca="1" si="128"/>
        <v/>
      </c>
      <c r="R36" s="270"/>
      <c r="T36" s="34"/>
      <c r="U36" s="34"/>
    </row>
    <row r="37" spans="1:116" s="18" customFormat="1" hidden="1" x14ac:dyDescent="0.25">
      <c r="A37">
        <f>Verzamelblad!A37</f>
        <v>33</v>
      </c>
      <c r="B37" s="267">
        <f t="shared" ca="1" si="113"/>
        <v>0</v>
      </c>
      <c r="C37" s="268" t="str">
        <f t="shared" ca="1" si="114"/>
        <v/>
      </c>
      <c r="D37" s="268" t="str">
        <f t="shared" ca="1" si="115"/>
        <v/>
      </c>
      <c r="E37" s="268" t="str">
        <f t="shared" ca="1" si="116"/>
        <v/>
      </c>
      <c r="F37" s="268" t="str">
        <f t="shared" ca="1" si="117"/>
        <v/>
      </c>
      <c r="G37" s="268" t="str">
        <f t="shared" ca="1" si="118"/>
        <v/>
      </c>
      <c r="H37" s="268" t="str">
        <f t="shared" ca="1" si="119"/>
        <v/>
      </c>
      <c r="I37" s="268" t="str">
        <f t="shared" ca="1" si="120"/>
        <v/>
      </c>
      <c r="J37" s="268" t="str">
        <f t="shared" ca="1" si="121"/>
        <v/>
      </c>
      <c r="K37" s="268" t="str">
        <f t="shared" ca="1" si="122"/>
        <v/>
      </c>
      <c r="L37" s="268" t="str">
        <f t="shared" ca="1" si="123"/>
        <v/>
      </c>
      <c r="M37" s="269" t="str">
        <f t="shared" ca="1" si="124"/>
        <v/>
      </c>
      <c r="N37" s="269" t="str">
        <f t="shared" ca="1" si="125"/>
        <v/>
      </c>
      <c r="O37" s="269" t="str">
        <f t="shared" ca="1" si="126"/>
        <v/>
      </c>
      <c r="P37" s="269" t="str">
        <f t="shared" ca="1" si="127"/>
        <v/>
      </c>
      <c r="Q37" s="268" t="str">
        <f t="shared" ca="1" si="128"/>
        <v/>
      </c>
      <c r="R37" s="270"/>
      <c r="T37" s="34"/>
      <c r="U37" s="34"/>
    </row>
    <row r="38" spans="1:116" s="18" customFormat="1" hidden="1" x14ac:dyDescent="0.25">
      <c r="A38">
        <f>Verzamelblad!A38</f>
        <v>34</v>
      </c>
      <c r="B38" s="267">
        <f t="shared" ca="1" si="113"/>
        <v>0</v>
      </c>
      <c r="C38" s="268" t="str">
        <f t="shared" ca="1" si="114"/>
        <v/>
      </c>
      <c r="D38" s="268" t="str">
        <f t="shared" ca="1" si="115"/>
        <v/>
      </c>
      <c r="E38" s="268" t="str">
        <f t="shared" ca="1" si="116"/>
        <v/>
      </c>
      <c r="F38" s="268" t="str">
        <f t="shared" ca="1" si="117"/>
        <v/>
      </c>
      <c r="G38" s="268" t="str">
        <f t="shared" ca="1" si="118"/>
        <v/>
      </c>
      <c r="H38" s="268" t="str">
        <f t="shared" ca="1" si="119"/>
        <v/>
      </c>
      <c r="I38" s="268" t="str">
        <f t="shared" ca="1" si="120"/>
        <v/>
      </c>
      <c r="J38" s="268" t="str">
        <f t="shared" ca="1" si="121"/>
        <v/>
      </c>
      <c r="K38" s="268" t="str">
        <f t="shared" ca="1" si="122"/>
        <v/>
      </c>
      <c r="L38" s="268" t="str">
        <f t="shared" ca="1" si="123"/>
        <v/>
      </c>
      <c r="M38" s="269" t="str">
        <f t="shared" ca="1" si="124"/>
        <v/>
      </c>
      <c r="N38" s="269" t="str">
        <f t="shared" ca="1" si="125"/>
        <v/>
      </c>
      <c r="O38" s="269" t="str">
        <f t="shared" ca="1" si="126"/>
        <v/>
      </c>
      <c r="P38" s="269" t="str">
        <f t="shared" ca="1" si="127"/>
        <v/>
      </c>
      <c r="Q38" s="268" t="str">
        <f t="shared" ca="1" si="128"/>
        <v/>
      </c>
      <c r="R38" s="270"/>
      <c r="T38" s="34"/>
      <c r="U38" s="34"/>
    </row>
    <row r="39" spans="1:116" s="18" customFormat="1" hidden="1" x14ac:dyDescent="0.25">
      <c r="A39">
        <f>Verzamelblad!A39</f>
        <v>35</v>
      </c>
      <c r="B39" s="267">
        <f t="shared" ca="1" si="113"/>
        <v>0</v>
      </c>
      <c r="C39" s="268" t="str">
        <f t="shared" ca="1" si="114"/>
        <v/>
      </c>
      <c r="D39" s="268" t="str">
        <f t="shared" ca="1" si="115"/>
        <v/>
      </c>
      <c r="E39" s="268" t="str">
        <f t="shared" ca="1" si="116"/>
        <v/>
      </c>
      <c r="F39" s="268" t="str">
        <f t="shared" ca="1" si="117"/>
        <v/>
      </c>
      <c r="G39" s="268" t="str">
        <f t="shared" ca="1" si="118"/>
        <v/>
      </c>
      <c r="H39" s="268" t="str">
        <f t="shared" ca="1" si="119"/>
        <v/>
      </c>
      <c r="I39" s="268" t="str">
        <f t="shared" ca="1" si="120"/>
        <v/>
      </c>
      <c r="J39" s="268" t="str">
        <f t="shared" ca="1" si="121"/>
        <v/>
      </c>
      <c r="K39" s="268" t="str">
        <f t="shared" ca="1" si="122"/>
        <v/>
      </c>
      <c r="L39" s="268" t="str">
        <f t="shared" ca="1" si="123"/>
        <v/>
      </c>
      <c r="M39" s="269" t="str">
        <f t="shared" ca="1" si="124"/>
        <v/>
      </c>
      <c r="N39" s="269" t="str">
        <f t="shared" ca="1" si="125"/>
        <v/>
      </c>
      <c r="O39" s="269" t="str">
        <f t="shared" ca="1" si="126"/>
        <v/>
      </c>
      <c r="P39" s="269" t="str">
        <f t="shared" ca="1" si="127"/>
        <v/>
      </c>
      <c r="Q39" s="268" t="str">
        <f t="shared" ca="1" si="128"/>
        <v/>
      </c>
      <c r="R39" s="270"/>
      <c r="T39" s="34"/>
      <c r="U39" s="34"/>
    </row>
    <row r="40" spans="1:116" s="18" customFormat="1" hidden="1" x14ac:dyDescent="0.25">
      <c r="A40">
        <f>Verzamelblad!A40</f>
        <v>36</v>
      </c>
      <c r="B40" s="267">
        <f t="shared" ca="1" si="113"/>
        <v>0</v>
      </c>
      <c r="C40" s="268" t="str">
        <f t="shared" ca="1" si="114"/>
        <v/>
      </c>
      <c r="D40" s="268" t="str">
        <f t="shared" ca="1" si="115"/>
        <v/>
      </c>
      <c r="E40" s="268" t="str">
        <f t="shared" ca="1" si="116"/>
        <v/>
      </c>
      <c r="F40" s="268" t="str">
        <f t="shared" ca="1" si="117"/>
        <v/>
      </c>
      <c r="G40" s="268" t="str">
        <f t="shared" ca="1" si="118"/>
        <v/>
      </c>
      <c r="H40" s="268" t="str">
        <f t="shared" ca="1" si="119"/>
        <v/>
      </c>
      <c r="I40" s="268" t="str">
        <f t="shared" ca="1" si="120"/>
        <v/>
      </c>
      <c r="J40" s="268" t="str">
        <f t="shared" ca="1" si="121"/>
        <v/>
      </c>
      <c r="K40" s="268" t="str">
        <f t="shared" ca="1" si="122"/>
        <v/>
      </c>
      <c r="L40" s="268" t="str">
        <f t="shared" ca="1" si="123"/>
        <v/>
      </c>
      <c r="M40" s="269" t="str">
        <f t="shared" ca="1" si="124"/>
        <v/>
      </c>
      <c r="N40" s="269" t="str">
        <f t="shared" ca="1" si="125"/>
        <v/>
      </c>
      <c r="O40" s="269" t="str">
        <f t="shared" ca="1" si="126"/>
        <v/>
      </c>
      <c r="P40" s="269" t="str">
        <f t="shared" ca="1" si="127"/>
        <v/>
      </c>
      <c r="Q40" s="268" t="str">
        <f t="shared" ca="1" si="128"/>
        <v/>
      </c>
      <c r="R40" s="270"/>
      <c r="T40" s="34"/>
      <c r="U40" s="34"/>
    </row>
    <row r="41" spans="1:116" s="18" customFormat="1" hidden="1" x14ac:dyDescent="0.25">
      <c r="A41">
        <f>Verzamelblad!A41</f>
        <v>37</v>
      </c>
      <c r="B41" s="267">
        <f t="shared" ca="1" si="113"/>
        <v>0</v>
      </c>
      <c r="C41" s="268" t="str">
        <f t="shared" ca="1" si="114"/>
        <v/>
      </c>
      <c r="D41" s="268" t="str">
        <f t="shared" ca="1" si="115"/>
        <v/>
      </c>
      <c r="E41" s="268" t="str">
        <f t="shared" ca="1" si="116"/>
        <v/>
      </c>
      <c r="F41" s="268" t="str">
        <f t="shared" ca="1" si="117"/>
        <v/>
      </c>
      <c r="G41" s="268" t="str">
        <f t="shared" ca="1" si="118"/>
        <v/>
      </c>
      <c r="H41" s="268" t="str">
        <f t="shared" ca="1" si="119"/>
        <v/>
      </c>
      <c r="I41" s="268" t="str">
        <f t="shared" ca="1" si="120"/>
        <v/>
      </c>
      <c r="J41" s="268" t="str">
        <f t="shared" ca="1" si="121"/>
        <v/>
      </c>
      <c r="K41" s="268" t="str">
        <f t="shared" ca="1" si="122"/>
        <v/>
      </c>
      <c r="L41" s="268" t="str">
        <f t="shared" ca="1" si="123"/>
        <v/>
      </c>
      <c r="M41" s="269" t="str">
        <f t="shared" ca="1" si="124"/>
        <v/>
      </c>
      <c r="N41" s="269" t="str">
        <f t="shared" ca="1" si="125"/>
        <v/>
      </c>
      <c r="O41" s="269" t="str">
        <f t="shared" ca="1" si="126"/>
        <v/>
      </c>
      <c r="P41" s="269" t="str">
        <f t="shared" ca="1" si="127"/>
        <v/>
      </c>
      <c r="Q41" s="268" t="str">
        <f t="shared" ca="1" si="128"/>
        <v/>
      </c>
      <c r="R41" s="270"/>
      <c r="T41" s="34"/>
      <c r="U41" s="34"/>
    </row>
    <row r="42" spans="1:116" s="18" customFormat="1" hidden="1" x14ac:dyDescent="0.25">
      <c r="A42">
        <f>Verzamelblad!A42</f>
        <v>38</v>
      </c>
      <c r="B42" s="267">
        <f t="shared" ca="1" si="113"/>
        <v>0</v>
      </c>
      <c r="C42" s="268" t="str">
        <f t="shared" ca="1" si="114"/>
        <v/>
      </c>
      <c r="D42" s="268" t="str">
        <f t="shared" ca="1" si="115"/>
        <v/>
      </c>
      <c r="E42" s="268" t="str">
        <f t="shared" ca="1" si="116"/>
        <v/>
      </c>
      <c r="F42" s="268" t="str">
        <f t="shared" ca="1" si="117"/>
        <v/>
      </c>
      <c r="G42" s="268" t="str">
        <f t="shared" ca="1" si="118"/>
        <v/>
      </c>
      <c r="H42" s="268" t="str">
        <f t="shared" ca="1" si="119"/>
        <v/>
      </c>
      <c r="I42" s="268" t="str">
        <f t="shared" ca="1" si="120"/>
        <v/>
      </c>
      <c r="J42" s="268" t="str">
        <f t="shared" ca="1" si="121"/>
        <v/>
      </c>
      <c r="K42" s="268" t="str">
        <f t="shared" ca="1" si="122"/>
        <v/>
      </c>
      <c r="L42" s="268" t="str">
        <f t="shared" ca="1" si="123"/>
        <v/>
      </c>
      <c r="M42" s="269" t="str">
        <f t="shared" ca="1" si="124"/>
        <v/>
      </c>
      <c r="N42" s="269" t="str">
        <f t="shared" ca="1" si="125"/>
        <v/>
      </c>
      <c r="O42" s="269" t="str">
        <f t="shared" ca="1" si="126"/>
        <v/>
      </c>
      <c r="P42" s="269" t="str">
        <f t="shared" ca="1" si="127"/>
        <v/>
      </c>
      <c r="Q42" s="268" t="str">
        <f t="shared" ca="1" si="128"/>
        <v/>
      </c>
      <c r="R42" s="270"/>
      <c r="T42" s="34"/>
      <c r="U42" s="34"/>
    </row>
    <row r="43" spans="1:116" s="18" customFormat="1" hidden="1" x14ac:dyDescent="0.25">
      <c r="A43">
        <f>Verzamelblad!A43</f>
        <v>39</v>
      </c>
      <c r="B43" s="267">
        <f t="shared" ca="1" si="113"/>
        <v>0</v>
      </c>
      <c r="C43" s="268" t="str">
        <f t="shared" ca="1" si="114"/>
        <v/>
      </c>
      <c r="D43" s="268" t="str">
        <f t="shared" ca="1" si="115"/>
        <v/>
      </c>
      <c r="E43" s="268" t="str">
        <f t="shared" ca="1" si="116"/>
        <v/>
      </c>
      <c r="F43" s="268" t="str">
        <f t="shared" ca="1" si="117"/>
        <v/>
      </c>
      <c r="G43" s="268" t="str">
        <f t="shared" ca="1" si="118"/>
        <v/>
      </c>
      <c r="H43" s="268" t="str">
        <f t="shared" ca="1" si="119"/>
        <v/>
      </c>
      <c r="I43" s="268" t="str">
        <f t="shared" ca="1" si="120"/>
        <v/>
      </c>
      <c r="J43" s="268" t="str">
        <f t="shared" ca="1" si="121"/>
        <v/>
      </c>
      <c r="K43" s="268" t="str">
        <f t="shared" ca="1" si="122"/>
        <v/>
      </c>
      <c r="L43" s="268" t="str">
        <f t="shared" ca="1" si="123"/>
        <v/>
      </c>
      <c r="M43" s="269" t="str">
        <f t="shared" ca="1" si="124"/>
        <v/>
      </c>
      <c r="N43" s="269" t="str">
        <f t="shared" ca="1" si="125"/>
        <v/>
      </c>
      <c r="O43" s="269" t="str">
        <f t="shared" ca="1" si="126"/>
        <v/>
      </c>
      <c r="P43" s="269" t="str">
        <f t="shared" ca="1" si="127"/>
        <v/>
      </c>
      <c r="Q43" s="268" t="str">
        <f t="shared" ca="1" si="128"/>
        <v/>
      </c>
      <c r="R43" s="270"/>
      <c r="T43" s="34"/>
      <c r="U43" s="34"/>
    </row>
    <row r="44" spans="1:116" s="18" customFormat="1" hidden="1" x14ac:dyDescent="0.25">
      <c r="A44">
        <f>Verzamelblad!A44</f>
        <v>40</v>
      </c>
      <c r="B44" s="18">
        <f t="shared" ca="1" si="113"/>
        <v>0</v>
      </c>
      <c r="C44" s="228" t="str">
        <f t="shared" ca="1" si="114"/>
        <v/>
      </c>
      <c r="D44" s="228" t="str">
        <f t="shared" ca="1" si="115"/>
        <v/>
      </c>
      <c r="E44" s="228" t="str">
        <f t="shared" ca="1" si="116"/>
        <v/>
      </c>
      <c r="F44" s="228" t="str">
        <f t="shared" ca="1" si="117"/>
        <v/>
      </c>
      <c r="G44" s="228" t="str">
        <f t="shared" ca="1" si="118"/>
        <v/>
      </c>
      <c r="H44" s="228" t="str">
        <f t="shared" ca="1" si="119"/>
        <v/>
      </c>
      <c r="I44" s="228" t="str">
        <f t="shared" ca="1" si="120"/>
        <v/>
      </c>
      <c r="J44" s="228" t="str">
        <f t="shared" ca="1" si="121"/>
        <v/>
      </c>
      <c r="K44" s="228" t="str">
        <f t="shared" ca="1" si="122"/>
        <v/>
      </c>
      <c r="L44" s="228" t="str">
        <f t="shared" ca="1" si="123"/>
        <v/>
      </c>
      <c r="M44" s="34" t="str">
        <f t="shared" ca="1" si="124"/>
        <v/>
      </c>
      <c r="N44" s="34" t="str">
        <f t="shared" ca="1" si="125"/>
        <v/>
      </c>
      <c r="O44" s="34" t="str">
        <f t="shared" ca="1" si="126"/>
        <v/>
      </c>
      <c r="P44" s="34" t="str">
        <f t="shared" ca="1" si="127"/>
        <v/>
      </c>
      <c r="Q44" s="228" t="str">
        <f t="shared" ca="1" si="128"/>
        <v/>
      </c>
      <c r="R44" s="270"/>
      <c r="T44" s="34"/>
      <c r="U44" s="34"/>
    </row>
    <row r="45" spans="1:116" x14ac:dyDescent="0.25">
      <c r="R45" s="156"/>
    </row>
    <row r="46" spans="1:116" ht="15.75" thickBot="1" x14ac:dyDescent="0.3">
      <c r="B46" s="62" t="s">
        <v>221</v>
      </c>
      <c r="C46" s="62"/>
      <c r="D46" s="62"/>
      <c r="E46" s="63" t="str">
        <f ca="1">IF(SUM(E5:E44)=0,"",SUM(E5:E44))</f>
        <v/>
      </c>
      <c r="F46" s="62"/>
      <c r="G46" s="63" t="str">
        <f t="shared" ref="G46:P46" ca="1" si="129">IF(SUM(G5:G44)=0,"",SUM(G5:G44))</f>
        <v/>
      </c>
      <c r="H46" s="63" t="str">
        <f t="shared" ca="1" si="129"/>
        <v/>
      </c>
      <c r="I46" s="63" t="str">
        <f t="shared" ca="1" si="129"/>
        <v/>
      </c>
      <c r="J46" s="63" t="str">
        <f t="shared" ca="1" si="129"/>
        <v/>
      </c>
      <c r="K46" s="63" t="str">
        <f t="shared" ca="1" si="129"/>
        <v/>
      </c>
      <c r="L46" s="63" t="str">
        <f t="shared" ca="1" si="129"/>
        <v/>
      </c>
      <c r="M46" s="154" t="str">
        <f t="shared" ca="1" si="129"/>
        <v/>
      </c>
      <c r="N46" s="154" t="str">
        <f t="shared" ca="1" si="129"/>
        <v/>
      </c>
      <c r="O46" s="154" t="str">
        <f t="shared" ca="1" si="129"/>
        <v/>
      </c>
      <c r="P46" s="154" t="str">
        <f t="shared" ca="1" si="129"/>
        <v/>
      </c>
      <c r="Q46" s="63" t="str">
        <f ca="1">IF(SUM(Q5:Q13)=0,"",SUM(Q5:Q13))</f>
        <v/>
      </c>
      <c r="R46" s="159"/>
    </row>
    <row r="47" spans="1:116" ht="16.5" thickTop="1" thickBot="1" x14ac:dyDescent="0.3">
      <c r="B47" s="62" t="s">
        <v>658</v>
      </c>
      <c r="C47" s="62"/>
      <c r="D47" s="62"/>
      <c r="E47" s="63"/>
      <c r="F47" s="62"/>
      <c r="G47" s="63"/>
      <c r="H47" s="63"/>
      <c r="I47" s="63"/>
      <c r="J47" s="63"/>
      <c r="K47" s="63"/>
      <c r="L47" s="63"/>
      <c r="M47" s="154"/>
      <c r="N47" s="154"/>
      <c r="O47" s="154"/>
      <c r="P47" s="154"/>
      <c r="Q47" s="63">
        <f ca="1">(SUM(Q5:Q13))*2</f>
        <v>0</v>
      </c>
    </row>
    <row r="48" spans="1:116" ht="15.75" thickTop="1" x14ac:dyDescent="0.25">
      <c r="B48" t="s">
        <v>220</v>
      </c>
    </row>
    <row r="49" x14ac:dyDescent="0.25"/>
  </sheetData>
  <mergeCells count="1">
    <mergeCell ref="B1:Q1"/>
  </mergeCells>
  <pageMargins left="0.70866141732283472" right="0.70866141732283472" top="0.94488188976377963" bottom="0.74803149606299213" header="0.31496062992125984" footer="0.31496062992125984"/>
  <pageSetup paperSize="9" scale="54" orientation="landscape" r:id="rId1"/>
  <headerFooter>
    <oddHeader xml:space="preserve">&amp;L&amp;G
</oddHeader>
  </headerFooter>
  <colBreaks count="1" manualBreakCount="1">
    <brk id="18" max="1048575" man="1"/>
  </colBreaks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38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18,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18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18a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4" priority="4" operator="equal">
      <formula>"Geen 100%"</formula>
    </cfRule>
  </conditionalFormatting>
  <conditionalFormatting sqref="G12">
    <cfRule type="containsText" dxfId="93" priority="2" operator="containsText" text="te laag">
      <formula>NOT(ISERROR(SEARCH("te laag",G12)))</formula>
    </cfRule>
  </conditionalFormatting>
  <conditionalFormatting sqref="G13">
    <cfRule type="containsText" dxfId="9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A80ED98-71A3-46C2-9C98-164F05D9D0B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39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'18'!H4</f>
        <v>18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40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19,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19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19a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0" priority="4" operator="equal">
      <formula>"Geen 100%"</formula>
    </cfRule>
  </conditionalFormatting>
  <conditionalFormatting sqref="G12">
    <cfRule type="containsText" dxfId="89" priority="2" operator="containsText" text="te laag">
      <formula>NOT(ISERROR(SEARCH("te laag",G12)))</formula>
    </cfRule>
  </conditionalFormatting>
  <conditionalFormatting sqref="G13">
    <cfRule type="containsText" dxfId="8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2EB500-B6CB-401C-8394-3972DD8EB83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41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'19'!H4</f>
        <v>19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42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20,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20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20a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6" priority="4" operator="equal">
      <formula>"Geen 100%"</formula>
    </cfRule>
  </conditionalFormatting>
  <conditionalFormatting sqref="G12">
    <cfRule type="containsText" dxfId="85" priority="2" operator="containsText" text="te laag">
      <formula>NOT(ISERROR(SEARCH("te laag",G12)))</formula>
    </cfRule>
  </conditionalFormatting>
  <conditionalFormatting sqref="G13">
    <cfRule type="containsText" dxfId="8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8178352-365E-4705-A5F6-29EDB13368B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43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'20'!H4</f>
        <v>20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44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21,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21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21a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2" priority="4" operator="equal">
      <formula>"Geen 100%"</formula>
    </cfRule>
  </conditionalFormatting>
  <conditionalFormatting sqref="G12">
    <cfRule type="containsText" dxfId="81" priority="2" operator="containsText" text="te laag">
      <formula>NOT(ISERROR(SEARCH("te laag",G12)))</formula>
    </cfRule>
  </conditionalFormatting>
  <conditionalFormatting sqref="G13">
    <cfRule type="containsText" dxfId="8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EB24386-62B0-4B3B-A9DE-2075AAAEAEF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45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'21'!H4</f>
        <v>21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Blad46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22,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22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22a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8" priority="4" operator="equal">
      <formula>"Geen 100%"</formula>
    </cfRule>
  </conditionalFormatting>
  <conditionalFormatting sqref="G12">
    <cfRule type="containsText" dxfId="77" priority="2" operator="containsText" text="te laag">
      <formula>NOT(ISERROR(SEARCH("te laag",G12)))</formula>
    </cfRule>
  </conditionalFormatting>
  <conditionalFormatting sqref="G13">
    <cfRule type="containsText" dxfId="7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45EB43-C52B-4F84-BD18-C833D9DCBC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Blad47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'22'!H4</f>
        <v>22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C2C4-8BF0-4C4C-A6F0-12A113E1CEFF}">
  <sheetPr>
    <tabColor rgb="FFC2E76B"/>
  </sheetPr>
  <dimension ref="A1:F15"/>
  <sheetViews>
    <sheetView workbookViewId="0">
      <selection activeCell="E14" sqref="E14"/>
    </sheetView>
  </sheetViews>
  <sheetFormatPr defaultRowHeight="15" x14ac:dyDescent="0.25"/>
  <cols>
    <col min="1" max="1" width="41.5703125" bestFit="1" customWidth="1"/>
    <col min="3" max="3" width="0.5703125" customWidth="1"/>
    <col min="4" max="4" width="9.140625" hidden="1" customWidth="1"/>
    <col min="6" max="6" width="11.140625" bestFit="1" customWidth="1"/>
  </cols>
  <sheetData>
    <row r="1" spans="1:6" ht="23.25" x14ac:dyDescent="0.35">
      <c r="A1" s="374" t="s">
        <v>655</v>
      </c>
    </row>
    <row r="2" spans="1:6" x14ac:dyDescent="0.25">
      <c r="A2" s="55" t="s">
        <v>170</v>
      </c>
      <c r="B2" s="53"/>
      <c r="C2" s="53"/>
      <c r="D2" s="53"/>
      <c r="E2" s="375" t="s">
        <v>238</v>
      </c>
      <c r="F2" s="376" t="s">
        <v>239</v>
      </c>
    </row>
    <row r="3" spans="1:6" x14ac:dyDescent="0.25">
      <c r="A3" s="81" t="s">
        <v>649</v>
      </c>
      <c r="B3" s="82"/>
      <c r="C3" s="82"/>
      <c r="D3" s="65"/>
      <c r="E3" s="114" t="s">
        <v>650</v>
      </c>
      <c r="F3" s="377"/>
    </row>
    <row r="4" spans="1:6" x14ac:dyDescent="0.25">
      <c r="A4" s="78" t="s">
        <v>649</v>
      </c>
      <c r="B4" s="79"/>
      <c r="C4" s="79"/>
      <c r="D4" s="66"/>
      <c r="E4" s="115" t="s">
        <v>651</v>
      </c>
      <c r="F4" s="378"/>
    </row>
    <row r="5" spans="1:6" x14ac:dyDescent="0.25">
      <c r="A5" s="78" t="s">
        <v>649</v>
      </c>
      <c r="B5" s="79"/>
      <c r="C5" s="79"/>
      <c r="D5" s="66"/>
      <c r="E5" s="115" t="s">
        <v>652</v>
      </c>
      <c r="F5" s="378"/>
    </row>
    <row r="6" spans="1:6" x14ac:dyDescent="0.25">
      <c r="A6" s="78" t="s">
        <v>649</v>
      </c>
      <c r="B6" s="79"/>
      <c r="C6" s="79"/>
      <c r="D6" s="66"/>
      <c r="E6" s="115" t="s">
        <v>653</v>
      </c>
      <c r="F6" s="378"/>
    </row>
    <row r="7" spans="1:6" x14ac:dyDescent="0.25">
      <c r="A7" s="80" t="s">
        <v>649</v>
      </c>
      <c r="B7" s="67"/>
      <c r="C7" s="67"/>
      <c r="D7" s="68"/>
      <c r="E7" s="116" t="s">
        <v>654</v>
      </c>
      <c r="F7" s="379"/>
    </row>
    <row r="8" spans="1:6" x14ac:dyDescent="0.25">
      <c r="A8" s="20"/>
      <c r="B8" s="20"/>
      <c r="C8" s="20"/>
      <c r="D8" s="20"/>
      <c r="E8" s="156"/>
      <c r="F8" s="373"/>
    </row>
    <row r="9" spans="1:6" x14ac:dyDescent="0.25">
      <c r="A9" s="20" t="s">
        <v>656</v>
      </c>
      <c r="B9" s="20"/>
      <c r="C9" s="20"/>
      <c r="D9" s="20"/>
      <c r="E9" s="156"/>
      <c r="F9" s="373"/>
    </row>
    <row r="10" spans="1:6" x14ac:dyDescent="0.25">
      <c r="A10" s="20" t="s">
        <v>657</v>
      </c>
      <c r="B10" s="20"/>
      <c r="C10" s="20"/>
      <c r="D10" s="20"/>
      <c r="E10" s="156"/>
      <c r="F10" s="373"/>
    </row>
    <row r="11" spans="1:6" x14ac:dyDescent="0.25">
      <c r="A11" s="20"/>
      <c r="B11" s="20"/>
      <c r="C11" s="20"/>
      <c r="D11" s="20"/>
      <c r="E11" s="156"/>
      <c r="F11" s="373"/>
    </row>
    <row r="12" spans="1:6" x14ac:dyDescent="0.25">
      <c r="A12" s="20"/>
      <c r="B12" s="20"/>
      <c r="C12" s="20"/>
      <c r="D12" s="20"/>
      <c r="E12" s="156"/>
      <c r="F12" s="373"/>
    </row>
    <row r="13" spans="1:6" x14ac:dyDescent="0.25">
      <c r="A13" s="20"/>
      <c r="B13" s="20"/>
      <c r="C13" s="20"/>
      <c r="D13" s="20"/>
      <c r="E13" s="156"/>
      <c r="F13" s="373"/>
    </row>
    <row r="14" spans="1:6" x14ac:dyDescent="0.25">
      <c r="A14" s="20"/>
      <c r="B14" s="20"/>
      <c r="C14" s="20"/>
      <c r="D14" s="20"/>
      <c r="E14" s="156"/>
      <c r="F14" s="373"/>
    </row>
    <row r="15" spans="1:6" x14ac:dyDescent="0.25">
      <c r="A15" s="380"/>
      <c r="B15" s="380"/>
      <c r="C15" s="380"/>
      <c r="D15" s="380"/>
      <c r="E15" s="380"/>
      <c r="F15" s="381"/>
    </row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Blad48">
    <tabColor rgb="FFC2E76B"/>
  </sheetPr>
  <dimension ref="A1:O121"/>
  <sheetViews>
    <sheetView showGridLines="0" showZeros="0" topLeftCell="A13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23,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23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23a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4" priority="4" operator="equal">
      <formula>"Geen 100%"</formula>
    </cfRule>
  </conditionalFormatting>
  <conditionalFormatting sqref="G12">
    <cfRule type="containsText" dxfId="73" priority="2" operator="containsText" text="te laag">
      <formula>NOT(ISERROR(SEARCH("te laag",G12)))</formula>
    </cfRule>
  </conditionalFormatting>
  <conditionalFormatting sqref="G13">
    <cfRule type="containsText" dxfId="7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F60DD51-35CD-4B2C-833C-92A22B3B91C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Blad49">
    <tabColor rgb="FF173583"/>
  </sheetPr>
  <dimension ref="A1:M553"/>
  <sheetViews>
    <sheetView topLeftCell="A524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'23'!H4</f>
        <v>23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Blad50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24,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24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24a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0" priority="4" operator="equal">
      <formula>"Geen 100%"</formula>
    </cfRule>
  </conditionalFormatting>
  <conditionalFormatting sqref="G12">
    <cfRule type="containsText" dxfId="69" priority="2" operator="containsText" text="te laag">
      <formula>NOT(ISERROR(SEARCH("te laag",G12)))</formula>
    </cfRule>
  </conditionalFormatting>
  <conditionalFormatting sqref="G13">
    <cfRule type="containsText" dxfId="6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9A98D13A-58D7-44AF-9424-480ED06376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51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'24'!H4</f>
        <v>24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Blad53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25,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25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25a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6" priority="4" operator="equal">
      <formula>"Geen 100%"</formula>
    </cfRule>
  </conditionalFormatting>
  <conditionalFormatting sqref="G12">
    <cfRule type="containsText" dxfId="65" priority="2" operator="containsText" text="te laag">
      <formula>NOT(ISERROR(SEARCH("te laag",G12)))</formula>
    </cfRule>
  </conditionalFormatting>
  <conditionalFormatting sqref="G13">
    <cfRule type="containsText" dxfId="6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54F6D43-A0B0-483D-9C20-E85CE441AC8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Blad54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'25'!H4</f>
        <v>25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55"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26,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26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26a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2" priority="4" operator="equal">
      <formula>"Geen 100%"</formula>
    </cfRule>
  </conditionalFormatting>
  <conditionalFormatting sqref="G12">
    <cfRule type="containsText" dxfId="61" priority="2" operator="containsText" text="te laag">
      <formula>NOT(ISERROR(SEARCH("te laag",G12)))</formula>
    </cfRule>
  </conditionalFormatting>
  <conditionalFormatting sqref="G13">
    <cfRule type="containsText" dxfId="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30BD00A-2398-494C-AAFB-74FAF1F942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Blad56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'26'!H4</f>
        <v>26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Blad57">
    <tabColor rgb="FFC2E76B"/>
  </sheetPr>
  <dimension ref="A1:O121"/>
  <sheetViews>
    <sheetView showGridLines="0" showZeros="0" topLeftCell="A3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27,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27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27a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8" priority="4" operator="equal">
      <formula>"Geen 100%"</formula>
    </cfRule>
  </conditionalFormatting>
  <conditionalFormatting sqref="G12">
    <cfRule type="containsText" dxfId="57" priority="2" operator="containsText" text="te laag">
      <formula>NOT(ISERROR(SEARCH("te laag",G12)))</formula>
    </cfRule>
  </conditionalFormatting>
  <conditionalFormatting sqref="G13">
    <cfRule type="containsText" dxfId="5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EF3C67-ADDB-4722-9963-FA3C4435B4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Blad58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'27'!H4</f>
        <v>27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C2E76B"/>
  </sheetPr>
  <dimension ref="A1:O101"/>
  <sheetViews>
    <sheetView showGridLines="0" showZeros="0" zoomScaleNormal="100" workbookViewId="0">
      <selection activeCell="D2" sqref="D2"/>
    </sheetView>
  </sheetViews>
  <sheetFormatPr defaultColWidth="0" defaultRowHeight="15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1, onderdeel van Bestek </v>
      </c>
      <c r="E2" s="12"/>
      <c r="F2" s="12"/>
      <c r="G2" s="12"/>
      <c r="H2" s="19"/>
    </row>
    <row r="3" spans="1:11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81" t="s">
        <v>7</v>
      </c>
      <c r="B4" s="442" t="str">
        <f>VLOOKUP(H4,Verzamelblad!A5:E54,3)</f>
        <v>MFA de Orchidee</v>
      </c>
      <c r="C4" s="443"/>
      <c r="D4" s="443"/>
      <c r="E4" s="444"/>
      <c r="F4" s="432" t="s">
        <v>11</v>
      </c>
      <c r="G4" s="433"/>
      <c r="H4" s="307">
        <f>Verzamelblad!A5</f>
        <v>1</v>
      </c>
    </row>
    <row r="5" spans="1:11" x14ac:dyDescent="0.25">
      <c r="A5" s="78" t="s">
        <v>6</v>
      </c>
      <c r="B5" s="439" t="str">
        <f>VLOOKUP(H4,Verzamelblad!A5:E54,4)</f>
        <v>Tuinstraat 5</v>
      </c>
      <c r="C5" s="440"/>
      <c r="D5" s="440"/>
      <c r="E5" s="441"/>
      <c r="F5" s="434" t="s">
        <v>12</v>
      </c>
      <c r="G5" s="435"/>
      <c r="H5" s="308" t="str">
        <f>CONCATENATE(H4,"a")</f>
        <v>1a</v>
      </c>
    </row>
    <row r="6" spans="1:11" x14ac:dyDescent="0.25">
      <c r="A6" s="80" t="s">
        <v>8</v>
      </c>
      <c r="B6" s="436" t="str">
        <f>VLOOKUP(H4,Verzamelblad!A5:E54,5)</f>
        <v>Assen</v>
      </c>
      <c r="C6" s="437"/>
      <c r="D6" s="437"/>
      <c r="E6" s="438"/>
      <c r="F6" s="445" t="s">
        <v>172</v>
      </c>
      <c r="G6" s="446"/>
      <c r="H6" s="309"/>
      <c r="I6" s="13"/>
    </row>
    <row r="7" spans="1:11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x14ac:dyDescent="0.25">
      <c r="A8" s="81" t="s">
        <v>9</v>
      </c>
      <c r="B8" s="82"/>
      <c r="C8" s="82"/>
      <c r="D8" s="82"/>
      <c r="E8" s="307" t="str">
        <f>VLOOKUP($H$4,Verzamelblad!$A$5:$EK$54,14,0)</f>
        <v>in overleg</v>
      </c>
      <c r="F8" s="306"/>
      <c r="G8" s="13"/>
      <c r="H8" s="13"/>
      <c r="I8" s="13"/>
    </row>
    <row r="9" spans="1:11" x14ac:dyDescent="0.25">
      <c r="A9" s="80" t="s">
        <v>10</v>
      </c>
      <c r="B9" s="67"/>
      <c r="C9" s="67"/>
      <c r="D9" s="67"/>
      <c r="E9" s="310">
        <f>VLOOKUP($H$4,Verzamelblad!$A$5:$EK$54,6,0)</f>
        <v>210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x14ac:dyDescent="0.25">
      <c r="A11" s="76" t="s">
        <v>18</v>
      </c>
      <c r="B11" s="77"/>
      <c r="C11" s="77"/>
      <c r="D11" s="87"/>
      <c r="E11" s="65"/>
      <c r="F11" s="97" t="str">
        <f>IFERROR(IF(SUM(I11/12)=0,"",SUM(I11/12)),"")</f>
        <v/>
      </c>
      <c r="G11" s="98" t="str">
        <f>IFERROR(SUM(J11/12),"")</f>
        <v/>
      </c>
      <c r="H11" s="105" t="str">
        <f>IFERROR(SUM(J11/E9),"")</f>
        <v/>
      </c>
      <c r="I11" s="97" t="str">
        <f>IFERROR(IF(SUM($I$14*K11)=0,"",SUM($I$14*K11)),"")</f>
        <v/>
      </c>
      <c r="J11" s="98" t="str">
        <f>IFERROR(SUM(J14*K11),"")</f>
        <v/>
      </c>
      <c r="K11" s="300"/>
    </row>
    <row r="12" spans="1:11" x14ac:dyDescent="0.25">
      <c r="A12" s="88" t="s">
        <v>19</v>
      </c>
      <c r="B12" s="89"/>
      <c r="C12" s="89"/>
      <c r="D12" s="90"/>
      <c r="E12" s="66"/>
      <c r="F12" s="99" t="str">
        <f>IFERROR(IF(SUM(I12/3)=0,"",SUM(I12/3)),"")</f>
        <v/>
      </c>
      <c r="G12" s="100" t="str">
        <f>IFERROR(SUM(J12/3),"")</f>
        <v/>
      </c>
      <c r="H12" s="40"/>
      <c r="I12" s="106" t="str">
        <f>IFERROR(IF(SUM($I$14*K12)=0,"",SUM($I$14*K12)),"")</f>
        <v/>
      </c>
      <c r="J12" s="107" t="str">
        <f>IFERROR(SUM(J14*K12),"")</f>
        <v/>
      </c>
      <c r="K12" s="301"/>
    </row>
    <row r="13" spans="1:11" x14ac:dyDescent="0.25">
      <c r="A13" s="91" t="s">
        <v>20</v>
      </c>
      <c r="B13" s="92"/>
      <c r="C13" s="92"/>
      <c r="D13" s="93"/>
      <c r="E13" s="68"/>
      <c r="F13" s="101" t="str">
        <f>IF(I13=0,"",I13)</f>
        <v/>
      </c>
      <c r="G13" s="102" t="str">
        <f>IFERROR(J13,"")</f>
        <v/>
      </c>
      <c r="H13" s="41"/>
      <c r="I13" s="108" t="str">
        <f>IFERROR(IF(SUM($I$14*K13)=0,"",SUM($I$14*K13)),"")</f>
        <v/>
      </c>
      <c r="J13" s="109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03" t="str">
        <f>IFERROR(IF(SUM(F11:F13)=0,"",SUM(F11:F13)),"")</f>
        <v/>
      </c>
      <c r="G14" s="104">
        <f>IFERROR(SUM(G11:G13),"")</f>
        <v>0</v>
      </c>
      <c r="H14" s="54"/>
      <c r="I14" s="103" t="str">
        <f>IFERROR(IF(E100=0,"",E100),"")</f>
        <v/>
      </c>
      <c r="J14" s="104" t="str">
        <f>IFERROR(SUM(I14/offertetarief),"")</f>
        <v/>
      </c>
      <c r="K14" s="155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x14ac:dyDescent="0.25">
      <c r="A16" s="85" t="s">
        <v>14</v>
      </c>
      <c r="B16" s="83"/>
      <c r="C16" s="83"/>
      <c r="D16" s="83"/>
      <c r="E16" s="86"/>
      <c r="F16" s="110" t="str">
        <f>IFERROR(SUM((J14*directtoezicht)/E9),"")</f>
        <v/>
      </c>
      <c r="G16" s="111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x14ac:dyDescent="0.25">
      <c r="A19" s="426" t="s">
        <v>229</v>
      </c>
      <c r="B19" s="427"/>
      <c r="C19" s="428"/>
      <c r="D19" s="261">
        <f ca="1">D100</f>
        <v>546072</v>
      </c>
      <c r="E19" s="424" t="s">
        <v>230</v>
      </c>
      <c r="F19" s="425"/>
      <c r="G19" s="112">
        <f ca="1">IFERROR(D100/E9,"")</f>
        <v>2600.3428571428572</v>
      </c>
      <c r="H19" s="84" t="s">
        <v>231</v>
      </c>
      <c r="I19" s="113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7"/>
    </row>
    <row r="20" spans="1:12" x14ac:dyDescent="0.25">
      <c r="K20" s="74" t="str">
        <f ca="1">IF(INDIRECT("'"&amp;$H$5&amp;"'!F540")="X","",IF(INDIRECT("'"&amp;$H$5&amp;"'!F540")="Vrije categorie","",INDIRECT("'"&amp;$H$5&amp;"'!F540")))</f>
        <v>B</v>
      </c>
      <c r="L20" s="298"/>
    </row>
    <row r="21" spans="1:12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IF(INDIRECT("'"&amp;$H$5&amp;"'!F541")="X","",IF(INDIRECT("'"&amp;$H$5&amp;"'!F541")="Vrije categorie","",INDIRECT("'"&amp;$H$5&amp;"'!F541")))</f>
        <v>C</v>
      </c>
      <c r="L21" s="298"/>
    </row>
    <row r="22" spans="1:12" x14ac:dyDescent="0.25">
      <c r="A22" s="421" t="str">
        <f>VLOOKUP($H$4,Verzamelblad!$A$5:$EK$54,32,0)</f>
        <v>Dieptereiniging sanitair</v>
      </c>
      <c r="B22" s="422"/>
      <c r="C22" s="423"/>
      <c r="D22" s="69" t="str">
        <f>VLOOKUP($H$4,Verzamelblad!$A$5:$EK$54,33,0)</f>
        <v>m²</v>
      </c>
      <c r="E22" s="252">
        <f>VLOOKUP($H$4,Verzamelblad!$A$5:$DE$54,34)</f>
        <v>105</v>
      </c>
      <c r="F22" s="338"/>
      <c r="G22" s="208" t="str">
        <f>IF(IF(E22="","",SUM(E22*F22))=0,"",IF(E22="","",SUM(E22*F22)))</f>
        <v/>
      </c>
      <c r="H22" s="69" t="str">
        <f>VLOOKUP($H$4,Verzamelblad!$A$5:$EK$54,35,0)</f>
        <v>op afroep</v>
      </c>
      <c r="I22" s="211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8"/>
    </row>
    <row r="23" spans="1:12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09" t="str">
        <f>IF(IF(E23="","",SUM(E23*F23))=0,"",IF(E23="","",SUM(E23*F23)))</f>
        <v/>
      </c>
      <c r="H23" s="70">
        <f>VLOOKUP($H$4,Verzamelblad!$A$5:$EK$54,39,0)</f>
        <v>0</v>
      </c>
      <c r="I23" s="212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8"/>
    </row>
    <row r="24" spans="1:12" x14ac:dyDescent="0.25">
      <c r="A24" s="78">
        <f>VLOOKUP($H$4,Verzamelblad!$A$5:$EK$54,40,0)</f>
        <v>0</v>
      </c>
      <c r="B24" s="79"/>
      <c r="C24" s="66"/>
      <c r="D24" s="71">
        <f>VLOOKUP($H$4,Verzamelblad!$A$5:$EK$54,41,0)</f>
        <v>0</v>
      </c>
      <c r="E24" s="70">
        <f>VLOOKUP($H$4,Verzamelblad!$A$5:$DE$54,42)</f>
        <v>0</v>
      </c>
      <c r="F24" s="339"/>
      <c r="G24" s="209" t="str">
        <f t="shared" ref="G24:G32" si="0">IF(IF(E24="","",SUM(E24*F24))=0,"",IF(E24="","",SUM(E24*F24)))</f>
        <v/>
      </c>
      <c r="H24" s="70">
        <f>VLOOKUP($H$4,Verzamelblad!$A$5:$EK$54,43,0)</f>
        <v>0</v>
      </c>
      <c r="I24" s="212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8"/>
    </row>
    <row r="25" spans="1:12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09" t="str">
        <f t="shared" si="0"/>
        <v/>
      </c>
      <c r="H25" s="70">
        <f>VLOOKUP($H$4,Verzamelblad!$A$5:$EK$54,47,0)</f>
        <v>0</v>
      </c>
      <c r="I25" s="212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8"/>
    </row>
    <row r="26" spans="1:12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09" t="str">
        <f t="shared" si="0"/>
        <v/>
      </c>
      <c r="H26" s="70">
        <f>VLOOKUP($H$4,Verzamelblad!$A$5:$EK$54,51,0)</f>
        <v>0</v>
      </c>
      <c r="I26" s="212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8"/>
    </row>
    <row r="27" spans="1:12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09" t="str">
        <f t="shared" si="0"/>
        <v/>
      </c>
      <c r="H27" s="70">
        <f>VLOOKUP($H$4,Verzamelblad!$A$5:$EK$54,55,0)</f>
        <v>0</v>
      </c>
      <c r="I27" s="212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8"/>
    </row>
    <row r="28" spans="1:12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09" t="str">
        <f t="shared" si="0"/>
        <v/>
      </c>
      <c r="H28" s="70">
        <f>VLOOKUP($H$4,Verzamelblad!$A$5:$EK$54,59,0)</f>
        <v>0</v>
      </c>
      <c r="I28" s="212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8"/>
    </row>
    <row r="29" spans="1:12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09" t="str">
        <f t="shared" si="0"/>
        <v/>
      </c>
      <c r="H29" s="70">
        <f>VLOOKUP($H$4,Verzamelblad!$A$5:$EK$54,63,0)</f>
        <v>0</v>
      </c>
      <c r="I29" s="212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8"/>
    </row>
    <row r="30" spans="1:12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09" t="str">
        <f t="shared" si="0"/>
        <v/>
      </c>
      <c r="H30" s="70">
        <f>VLOOKUP($H$4,Verzamelblad!$A$5:$EK$54,67,0)</f>
        <v>0</v>
      </c>
      <c r="I30" s="212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8"/>
    </row>
    <row r="31" spans="1:12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09" t="str">
        <f t="shared" si="0"/>
        <v/>
      </c>
      <c r="H31" s="70">
        <f>VLOOKUP($H$4,Verzamelblad!$A$5:$EK$54,71,0)</f>
        <v>0</v>
      </c>
      <c r="I31" s="212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8"/>
    </row>
    <row r="32" spans="1:12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0" t="str">
        <f t="shared" si="0"/>
        <v/>
      </c>
      <c r="H32" s="72">
        <f>VLOOKUP($H$4,Verzamelblad!$A$5:$EK$54,75,0)</f>
        <v>0</v>
      </c>
      <c r="I32" s="213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14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9"/>
    </row>
    <row r="34" spans="1:12" ht="15.75" thickTop="1" x14ac:dyDescent="0.25"/>
    <row r="35" spans="1:12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x14ac:dyDescent="0.25">
      <c r="A36" s="81" t="str">
        <f>VLOOKUP($H$4,Verzamelblad!$A$5:$EK$54,16,0)</f>
        <v>Recoaten</v>
      </c>
      <c r="B36" s="82"/>
      <c r="C36" s="82"/>
      <c r="D36" s="65"/>
      <c r="E36" s="98"/>
      <c r="F36" s="338"/>
      <c r="G36" s="208" t="str">
        <f>IF(IF(E36="","",SUM(E36*F36))=0,"",IF(E36="","",SUM(E36*F36)))</f>
        <v/>
      </c>
      <c r="H36" s="69" t="str">
        <f>VLOOKUP($H$4,Verzamelblad!$A$5:$DE$54,17)</f>
        <v>op afroep</v>
      </c>
      <c r="I36" s="211" t="str">
        <f t="shared" ref="I36:I43" si="2">IFERROR(IF(IF(H36="op afroep","",SUM(G36*H36))=0,"",IF(H36="op afroep","",SUM(G36*H36))),"")</f>
        <v/>
      </c>
    </row>
    <row r="37" spans="1:12" x14ac:dyDescent="0.25">
      <c r="A37" s="78" t="str">
        <f>VLOOKUP($H$4,Verzamelblad!$A$5:$EK$54,18,0)</f>
        <v>Topstrippen en topcoaten</v>
      </c>
      <c r="B37" s="79"/>
      <c r="C37" s="79"/>
      <c r="D37" s="66"/>
      <c r="E37" s="107"/>
      <c r="F37" s="339"/>
      <c r="G37" s="209" t="str">
        <f>IF(IF(E37="","",SUM(E37*F37))=0,"",IF(E37="","",SUM(E37*F37)))</f>
        <v/>
      </c>
      <c r="H37" s="70">
        <f>VLOOKUP($H$4,Verzamelblad!$A$5:$DE$54,19)</f>
        <v>1</v>
      </c>
      <c r="I37" s="212" t="str">
        <f t="shared" si="2"/>
        <v/>
      </c>
    </row>
    <row r="38" spans="1:12" x14ac:dyDescent="0.25">
      <c r="A38" s="78" t="str">
        <f>VLOOKUP($H$4,Verzamelblad!$A$5:$EK$54,20,0)</f>
        <v>Volsprayen</v>
      </c>
      <c r="B38" s="79"/>
      <c r="C38" s="79"/>
      <c r="D38" s="66"/>
      <c r="E38" s="107"/>
      <c r="F38" s="339"/>
      <c r="G38" s="209" t="str">
        <f t="shared" ref="G38:G43" si="3">IF(IF(E38="","",SUM(E38*F38))=0,"",IF(E38="","",SUM(E38*F38)))</f>
        <v/>
      </c>
      <c r="H38" s="70">
        <f>VLOOKUP($H$4,Verzamelblad!$A$5:$DE$54,21)</f>
        <v>1</v>
      </c>
      <c r="I38" s="212" t="str">
        <f t="shared" si="2"/>
        <v/>
      </c>
      <c r="K38" s="13"/>
    </row>
    <row r="39" spans="1:12" x14ac:dyDescent="0.25">
      <c r="A39" s="78" t="str">
        <f>VLOOKUP($H$4,Verzamelblad!$A$5:$EK$54,22,0)</f>
        <v>Tapijtreinigen</v>
      </c>
      <c r="B39" s="79"/>
      <c r="C39" s="79"/>
      <c r="D39" s="66"/>
      <c r="E39" s="107">
        <f ca="1">VLOOKUP($H$4,Verzamelblad!$A$5:$DE$54,108)</f>
        <v>278</v>
      </c>
      <c r="F39" s="339"/>
      <c r="G39" s="209" t="str">
        <f t="shared" ca="1" si="3"/>
        <v/>
      </c>
      <c r="H39" s="70" t="str">
        <f>VLOOKUP($H$4,Verzamelblad!$A$5:$DE$54,23)</f>
        <v>op afroep</v>
      </c>
      <c r="I39" s="212" t="str">
        <f t="shared" si="2"/>
        <v/>
      </c>
    </row>
    <row r="40" spans="1:12" x14ac:dyDescent="0.25">
      <c r="A40" s="78" t="str">
        <f>VLOOKUP($H$4,Verzamelblad!$A$5:$EK$54,24,0)</f>
        <v>Reinigen inloopzones</v>
      </c>
      <c r="B40" s="79"/>
      <c r="C40" s="79"/>
      <c r="D40" s="66"/>
      <c r="E40" s="115">
        <f>VLOOKUP($H$4,Verzamelblad!$A$5:$DE$54,109)</f>
        <v>0</v>
      </c>
      <c r="F40" s="339"/>
      <c r="G40" s="209" t="str">
        <f t="shared" si="3"/>
        <v/>
      </c>
      <c r="H40" s="70" t="str">
        <f>VLOOKUP($H$4,Verzamelblad!$A$5:$DE$54,25)</f>
        <v>op afroep</v>
      </c>
      <c r="I40" s="212" t="str">
        <f t="shared" si="2"/>
        <v/>
      </c>
    </row>
    <row r="41" spans="1:12" ht="30.75" customHeight="1" x14ac:dyDescent="0.25">
      <c r="A41" s="429" t="str">
        <f>VLOOKUP($H$4,Verzamelblad!$A$5:$EK$54,26,0)</f>
        <v>Rubberen vloer met houtstructuur inweken en schrobben</v>
      </c>
      <c r="B41" s="430"/>
      <c r="C41" s="430"/>
      <c r="D41" s="431"/>
      <c r="E41" s="107">
        <f>'1a'!I515</f>
        <v>1741</v>
      </c>
      <c r="F41" s="339"/>
      <c r="G41" s="209" t="str">
        <f t="shared" si="3"/>
        <v/>
      </c>
      <c r="H41" s="70">
        <f>VLOOKUP($H$4,Verzamelblad!$A$5:$DE$54,27)</f>
        <v>1</v>
      </c>
      <c r="I41" s="212" t="str">
        <f t="shared" si="2"/>
        <v/>
      </c>
    </row>
    <row r="42" spans="1:12" x14ac:dyDescent="0.25">
      <c r="A42" s="78">
        <f>VLOOKUP($H$4,Verzamelblad!$A$5:$EK$54,28,0)</f>
        <v>0</v>
      </c>
      <c r="B42" s="79"/>
      <c r="C42" s="79"/>
      <c r="D42" s="66"/>
      <c r="E42" s="115">
        <v>0</v>
      </c>
      <c r="F42" s="339"/>
      <c r="G42" s="209" t="str">
        <f t="shared" si="3"/>
        <v/>
      </c>
      <c r="H42" s="70">
        <f>VLOOKUP($H$4,Verzamelblad!$A$5:$DE$54,29)</f>
        <v>0</v>
      </c>
      <c r="I42" s="212" t="str">
        <f t="shared" si="2"/>
        <v/>
      </c>
    </row>
    <row r="43" spans="1:12" x14ac:dyDescent="0.25">
      <c r="A43" s="80">
        <f>VLOOKUP($H$4,Verzamelblad!$A$5:$EK$54,30,0)</f>
        <v>0</v>
      </c>
      <c r="B43" s="67"/>
      <c r="C43" s="67"/>
      <c r="D43" s="68"/>
      <c r="E43" s="116">
        <v>0</v>
      </c>
      <c r="F43" s="340"/>
      <c r="G43" s="209" t="str">
        <f t="shared" si="3"/>
        <v/>
      </c>
      <c r="H43" s="72">
        <f>VLOOKUP($H$4,Verzamelblad!$A$5:$DE$54,31)</f>
        <v>0</v>
      </c>
      <c r="I43" s="212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15" t="str">
        <f>IF(SUM(I36:I43)=0,"",SUM(I36:I43))</f>
        <v/>
      </c>
    </row>
    <row r="45" spans="1:12" ht="15.75" thickTop="1" x14ac:dyDescent="0.25"/>
    <row r="46" spans="1:12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14">
        <f ca="1">VLOOKUP($H$4,Verzamelblad!$A$5:$DE$54,100)</f>
        <v>0</v>
      </c>
      <c r="F47" s="338"/>
      <c r="G47" s="208" t="str">
        <f ca="1">IF(IF(E47="","",SUM(E47*F47))=0,"",IF(E47="","",SUM(E47*F47)))</f>
        <v/>
      </c>
      <c r="H47" s="229">
        <f>VLOOKUP($H$4,Verzamelblad!$A$5:$EK$54,77,0)</f>
        <v>0</v>
      </c>
      <c r="I47" s="211" t="str">
        <f t="shared" ref="I47:I56" ca="1" si="4">IFERROR(IF(IF(H47="op afroep","",SUM(G47*H47))=0,"",IF(H47="op afroep","",SUM(G47*H47))),"")</f>
        <v/>
      </c>
    </row>
    <row r="48" spans="1:12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15">
        <f ca="1">VLOOKUP($H$4,Verzamelblad!$A$5:$DE$54,99)</f>
        <v>0</v>
      </c>
      <c r="F48" s="339"/>
      <c r="G48" s="209" t="str">
        <f ca="1">IF(IF(E48="","",SUM(E48*F48))=0,"",IF(E48="","",SUM(E48*F48)))</f>
        <v/>
      </c>
      <c r="H48" s="230">
        <f>VLOOKUP($H$4,Verzamelblad!$A$5:$EK$54,79,0)</f>
        <v>0</v>
      </c>
      <c r="I48" s="212" t="str">
        <f t="shared" ca="1" si="4"/>
        <v/>
      </c>
    </row>
    <row r="49" spans="1:12" x14ac:dyDescent="0.25">
      <c r="A49" s="78" t="str">
        <f>VLOOKUP($H$4,Verzamelblad!$A$5:$EK$54,80,0)</f>
        <v>Separatieglas dubbelvoudig gemeten</v>
      </c>
      <c r="B49" s="79"/>
      <c r="C49" s="79"/>
      <c r="D49" s="66"/>
      <c r="E49" s="115">
        <f ca="1">VLOOKUP($H$4,Verzamelblad!$A$5:$DE$54,101)</f>
        <v>0</v>
      </c>
      <c r="F49" s="339"/>
      <c r="G49" s="209" t="str">
        <f t="shared" ref="G49:G56" ca="1" si="5">IF(IF(E49="","",SUM(E49*F49))=0,"",IF(E49="","",SUM(E49*F49)))</f>
        <v/>
      </c>
      <c r="H49" s="230">
        <f>VLOOKUP($H$4,Verzamelblad!$A$5:$EK$54,81,0)</f>
        <v>2</v>
      </c>
      <c r="I49" s="212" t="str">
        <f t="shared" ca="1" si="4"/>
        <v/>
      </c>
    </row>
    <row r="50" spans="1:12" x14ac:dyDescent="0.25">
      <c r="A50" s="78" t="str">
        <f>VLOOKUP($H$4,Verzamelblad!$A$5:$EK$54,82,0)</f>
        <v>Koepelglas enkelvoudig gemeten</v>
      </c>
      <c r="B50" s="79"/>
      <c r="C50" s="79"/>
      <c r="D50" s="66"/>
      <c r="E50" s="115">
        <f ca="1">VLOOKUP($H$4,Verzamelblad!$A$5:$DE$54,102)</f>
        <v>0</v>
      </c>
      <c r="F50" s="339"/>
      <c r="G50" s="209" t="str">
        <f t="shared" ca="1" si="5"/>
        <v/>
      </c>
      <c r="H50" s="230">
        <f>VLOOKUP($H$4,Verzamelblad!$A$5:$EK$54,83,0)</f>
        <v>0</v>
      </c>
      <c r="I50" s="212" t="str">
        <f t="shared" ca="1" si="4"/>
        <v/>
      </c>
    </row>
    <row r="51" spans="1:12" x14ac:dyDescent="0.25">
      <c r="A51" s="78" t="str">
        <f>VLOOKUP($H$4,Verzamelblad!$A$5:$EK$54,84,0)</f>
        <v>Boeidelen</v>
      </c>
      <c r="B51" s="79"/>
      <c r="C51" s="79"/>
      <c r="D51" s="66"/>
      <c r="E51" s="115">
        <f ca="1">VLOOKUP($H$4,Verzamelblad!$A$5:$DE$54,103)</f>
        <v>0</v>
      </c>
      <c r="F51" s="339"/>
      <c r="G51" s="209" t="str">
        <f t="shared" ca="1" si="5"/>
        <v/>
      </c>
      <c r="H51" s="230">
        <f>VLOOKUP($H$4,Verzamelblad!$A$5:$EK$54,85,0)</f>
        <v>0</v>
      </c>
      <c r="I51" s="212" t="str">
        <f t="shared" ca="1" si="4"/>
        <v/>
      </c>
    </row>
    <row r="52" spans="1:12" x14ac:dyDescent="0.25">
      <c r="A52" s="78" t="str">
        <f>VLOOKUP($H$4,Verzamelblad!$A$5:$EK$54,86,0)</f>
        <v>Gevelbeplating</v>
      </c>
      <c r="B52" s="79"/>
      <c r="C52" s="79"/>
      <c r="D52" s="66"/>
      <c r="E52" s="115">
        <f ca="1">VLOOKUP($H$4,Verzamelblad!$A$5:$DE$54,104)</f>
        <v>0</v>
      </c>
      <c r="F52" s="339"/>
      <c r="G52" s="209" t="str">
        <f t="shared" ca="1" si="5"/>
        <v/>
      </c>
      <c r="H52" s="230">
        <f>VLOOKUP($H$4,Verzamelblad!$A$5:$EK$54,87,0)</f>
        <v>0</v>
      </c>
      <c r="I52" s="212" t="str">
        <f t="shared" ca="1" si="4"/>
        <v/>
      </c>
    </row>
    <row r="53" spans="1:12" x14ac:dyDescent="0.25">
      <c r="A53" s="78">
        <f>VLOOKUP($H$4,Verzamelblad!$A$5:$EK$54,88,0)</f>
        <v>0</v>
      </c>
      <c r="B53" s="79"/>
      <c r="C53" s="79"/>
      <c r="D53" s="66"/>
      <c r="E53" s="115"/>
      <c r="F53" s="339"/>
      <c r="G53" s="209" t="str">
        <f t="shared" si="5"/>
        <v/>
      </c>
      <c r="H53" s="230">
        <f>VLOOKUP($H$4,Verzamelblad!$A$5:$EK$54,89,0)</f>
        <v>0</v>
      </c>
      <c r="I53" s="212" t="str">
        <f t="shared" si="4"/>
        <v/>
      </c>
    </row>
    <row r="54" spans="1:12" x14ac:dyDescent="0.25">
      <c r="A54" s="78">
        <f>VLOOKUP($H$4,Verzamelblad!$A$5:$EK$54,90,0)</f>
        <v>0</v>
      </c>
      <c r="B54" s="79"/>
      <c r="C54" s="79"/>
      <c r="D54" s="66"/>
      <c r="E54" s="115">
        <v>0</v>
      </c>
      <c r="F54" s="339"/>
      <c r="G54" s="209" t="str">
        <f t="shared" si="5"/>
        <v/>
      </c>
      <c r="H54" s="230">
        <f>VLOOKUP($H$4,Verzamelblad!$A$5:$EK$54,91,0)</f>
        <v>0</v>
      </c>
      <c r="I54" s="212" t="str">
        <f t="shared" si="4"/>
        <v/>
      </c>
    </row>
    <row r="55" spans="1:12" x14ac:dyDescent="0.25">
      <c r="A55" s="78">
        <f>VLOOKUP($H$4,Verzamelblad!$A$5:$EK$54,92,0)</f>
        <v>0</v>
      </c>
      <c r="B55" s="79"/>
      <c r="C55" s="79"/>
      <c r="D55" s="66"/>
      <c r="E55" s="115">
        <v>0</v>
      </c>
      <c r="F55" s="339"/>
      <c r="G55" s="209" t="str">
        <f t="shared" si="5"/>
        <v/>
      </c>
      <c r="H55" s="230">
        <f>VLOOKUP($H$4,Verzamelblad!$A$5:$EK$54,93,0)</f>
        <v>0</v>
      </c>
      <c r="I55" s="212" t="str">
        <f t="shared" si="4"/>
        <v/>
      </c>
    </row>
    <row r="56" spans="1:12" x14ac:dyDescent="0.25">
      <c r="A56" s="80">
        <f>VLOOKUP($H$4,Verzamelblad!$A$5:$EK$54,94,0)</f>
        <v>0</v>
      </c>
      <c r="B56" s="67"/>
      <c r="C56" s="67"/>
      <c r="D56" s="68"/>
      <c r="E56" s="116">
        <v>0</v>
      </c>
      <c r="F56" s="340"/>
      <c r="G56" s="209" t="str">
        <f t="shared" si="5"/>
        <v/>
      </c>
      <c r="H56" s="231">
        <f>VLOOKUP($H$4,Verzamelblad!$A$5:$EK$54,95,0)</f>
        <v>0</v>
      </c>
      <c r="I56" s="212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15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idden="1" x14ac:dyDescent="0.25">
      <c r="A60" s="81"/>
      <c r="B60" s="82"/>
      <c r="C60" s="82"/>
      <c r="D60" s="65"/>
      <c r="E60" s="59"/>
      <c r="F60" s="59"/>
      <c r="G60" s="69"/>
      <c r="H60" s="59"/>
      <c r="I60" s="211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idden="1" x14ac:dyDescent="0.25">
      <c r="A61" s="78"/>
      <c r="B61" s="79"/>
      <c r="C61" s="79"/>
      <c r="D61" s="66"/>
      <c r="E61" s="60"/>
      <c r="F61" s="60"/>
      <c r="G61" s="70"/>
      <c r="H61" s="60"/>
      <c r="I61" s="212" t="str">
        <f t="shared" si="6"/>
        <v/>
      </c>
      <c r="K61" s="81" t="s">
        <v>243</v>
      </c>
      <c r="L61" s="118"/>
    </row>
    <row r="62" spans="1:12" hidden="1" x14ac:dyDescent="0.25">
      <c r="A62" s="78"/>
      <c r="B62" s="79"/>
      <c r="C62" s="79"/>
      <c r="D62" s="66"/>
      <c r="E62" s="60"/>
      <c r="F62" s="60"/>
      <c r="G62" s="70"/>
      <c r="H62" s="60"/>
      <c r="I62" s="212" t="str">
        <f t="shared" si="6"/>
        <v/>
      </c>
      <c r="K62" s="80" t="s">
        <v>244</v>
      </c>
      <c r="L62" s="119"/>
    </row>
    <row r="63" spans="1:12" hidden="1" x14ac:dyDescent="0.25">
      <c r="A63" s="78"/>
      <c r="B63" s="79"/>
      <c r="C63" s="79"/>
      <c r="D63" s="66"/>
      <c r="E63" s="60"/>
      <c r="F63" s="60"/>
      <c r="G63" s="70"/>
      <c r="H63" s="60"/>
      <c r="I63" s="212" t="str">
        <f t="shared" si="6"/>
        <v/>
      </c>
    </row>
    <row r="64" spans="1:12" hidden="1" x14ac:dyDescent="0.25">
      <c r="A64" s="78"/>
      <c r="B64" s="79"/>
      <c r="C64" s="79"/>
      <c r="D64" s="66"/>
      <c r="E64" s="60"/>
      <c r="F64" s="60"/>
      <c r="G64" s="70"/>
      <c r="H64" s="60"/>
      <c r="I64" s="212" t="str">
        <f t="shared" si="6"/>
        <v/>
      </c>
    </row>
    <row r="65" spans="1:12" hidden="1" x14ac:dyDescent="0.25">
      <c r="A65" s="80"/>
      <c r="B65" s="67"/>
      <c r="C65" s="67"/>
      <c r="D65" s="68"/>
      <c r="E65" s="61"/>
      <c r="F65" s="61"/>
      <c r="G65" s="72"/>
      <c r="H65" s="61"/>
      <c r="I65" s="212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15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x14ac:dyDescent="0.25"/>
    <row r="76" spans="1:12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x14ac:dyDescent="0.25">
      <c r="A77" s="20"/>
      <c r="B77" s="20"/>
      <c r="C77" s="20"/>
      <c r="D77" s="20"/>
      <c r="E77" s="20"/>
      <c r="F77" s="20"/>
      <c r="G77" s="20"/>
      <c r="H77" s="20"/>
      <c r="I77" s="159"/>
    </row>
    <row r="78" spans="1:12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4" t="str">
        <f>IFERROR(I11/12,"")</f>
        <v/>
      </c>
    </row>
    <row r="79" spans="1:12" x14ac:dyDescent="0.25">
      <c r="A79" s="20"/>
      <c r="B79" s="20"/>
      <c r="C79" s="20"/>
      <c r="D79" s="20"/>
      <c r="E79" s="20"/>
      <c r="F79" s="20"/>
      <c r="G79" s="20"/>
      <c r="H79" s="20"/>
      <c r="I79" s="159"/>
      <c r="J79" s="33"/>
      <c r="K79" s="33"/>
      <c r="L79" s="33"/>
    </row>
    <row r="80" spans="1:12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17">
        <f>VLOOKUP($H$4,Verzamelblad!$A$5:$EK$54,9,0)</f>
        <v>250</v>
      </c>
      <c r="F81" s="96">
        <f>VLOOKUP($H$4,Verzamelblad!$A$5:$EK$54,10,0)</f>
        <v>2</v>
      </c>
      <c r="G81" s="95"/>
      <c r="H81" s="95"/>
      <c r="I81" s="226">
        <f>IFERROR(IF(SUM(E81*F81)=0,"",SUM(E81*F81)),"")</f>
        <v>500</v>
      </c>
    </row>
    <row r="82" spans="1:9" ht="15.75" thickTop="1" x14ac:dyDescent="0.25"/>
    <row r="83" spans="1:9" x14ac:dyDescent="0.25"/>
    <row r="84" spans="1:9" hidden="1" x14ac:dyDescent="0.25">
      <c r="A84" t="s">
        <v>22</v>
      </c>
      <c r="D84" t="s">
        <v>86</v>
      </c>
      <c r="E84" t="s">
        <v>87</v>
      </c>
    </row>
    <row r="85" spans="1:9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250530</v>
      </c>
      <c r="E85" t="str">
        <f>IF(L19=0,"",IF(L19="","",SUM(D85/L19)*Uurtariefopbouw!$F$35))</f>
        <v/>
      </c>
    </row>
    <row r="86" spans="1:9" hidden="1" x14ac:dyDescent="0.25">
      <c r="A86" t="str">
        <f t="shared" ca="1" si="7"/>
        <v>B</v>
      </c>
      <c r="D86">
        <f t="shared" ca="1" si="8"/>
        <v>70140</v>
      </c>
      <c r="E86" t="str">
        <f>IF(L20=0,"",IF(L20="","",SUM(D86/L20)*Uurtariefopbouw!$F$35))</f>
        <v/>
      </c>
    </row>
    <row r="87" spans="1:9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idden="1" x14ac:dyDescent="0.25">
      <c r="A88" t="str">
        <f t="shared" ca="1" si="7"/>
        <v>D</v>
      </c>
      <c r="D88">
        <f t="shared" ca="1" si="8"/>
        <v>1890</v>
      </c>
      <c r="E88" t="str">
        <f>IF(L22=0,"",IF(L22="","",SUM(D88/L22)*Uurtariefopbouw!$F$35))</f>
        <v/>
      </c>
    </row>
    <row r="89" spans="1:9" hidden="1" x14ac:dyDescent="0.25">
      <c r="A89" t="str">
        <f t="shared" ca="1" si="7"/>
        <v>E</v>
      </c>
      <c r="D89">
        <f t="shared" ca="1" si="8"/>
        <v>86520</v>
      </c>
      <c r="E89" t="str">
        <f>IF(L23=0,"",IF(L23="","",SUM(D89/L23)*Uurtariefopbouw!$F$35))</f>
        <v/>
      </c>
    </row>
    <row r="90" spans="1:9" hidden="1" x14ac:dyDescent="0.25">
      <c r="A90" t="str">
        <f t="shared" ca="1" si="7"/>
        <v>F</v>
      </c>
      <c r="D90">
        <f t="shared" ca="1" si="8"/>
        <v>912</v>
      </c>
      <c r="E90" t="str">
        <f>IF(L24=0,"",IF(L24="","",SUM(D90/L24)*Uurtariefopbouw!$F$35))</f>
        <v/>
      </c>
    </row>
    <row r="91" spans="1:9" hidden="1" x14ac:dyDescent="0.25">
      <c r="A91" t="str">
        <f t="shared" ca="1" si="7"/>
        <v>G</v>
      </c>
      <c r="D91">
        <f t="shared" ca="1" si="8"/>
        <v>22050</v>
      </c>
      <c r="E91" t="str">
        <f>IF(L25=0,"",IF(L25="","",SUM(D91/L25)*Uurtariefopbouw!$F$35))</f>
        <v/>
      </c>
    </row>
    <row r="92" spans="1:9" hidden="1" x14ac:dyDescent="0.25">
      <c r="A92" t="str">
        <f t="shared" ca="1" si="7"/>
        <v>H</v>
      </c>
      <c r="D92">
        <f t="shared" ca="1" si="8"/>
        <v>31710</v>
      </c>
      <c r="E92" t="str">
        <f>IF(L26=0,"",IF(L26="","",SUM(D92/L26)*Uurtariefopbouw!$F$35))</f>
        <v/>
      </c>
    </row>
    <row r="93" spans="1:9" hidden="1" x14ac:dyDescent="0.25">
      <c r="A93" t="str">
        <f t="shared" ca="1" si="7"/>
        <v>I</v>
      </c>
      <c r="D93">
        <f t="shared" ca="1" si="8"/>
        <v>82320</v>
      </c>
      <c r="E93" t="str">
        <f>IF(L27=0,"",IF(L27="","",SUM(D93/L27)*Uurtariefopbouw!$F$35))</f>
        <v/>
      </c>
    </row>
    <row r="94" spans="1:9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546072</v>
      </c>
      <c r="E100" s="4">
        <f>SUM(E85:E99)</f>
        <v>0</v>
      </c>
    </row>
    <row r="101" spans="1:5" ht="15.75" hidden="1" thickTop="1" x14ac:dyDescent="0.25"/>
  </sheetData>
  <mergeCells count="17">
    <mergeCell ref="F4:G4"/>
    <mergeCell ref="F5:G5"/>
    <mergeCell ref="B6:E6"/>
    <mergeCell ref="B5:E5"/>
    <mergeCell ref="B4:E4"/>
    <mergeCell ref="F6:G6"/>
    <mergeCell ref="K17:K18"/>
    <mergeCell ref="L17:L18"/>
    <mergeCell ref="A71:I71"/>
    <mergeCell ref="A72:I72"/>
    <mergeCell ref="A73:I73"/>
    <mergeCell ref="A70:I70"/>
    <mergeCell ref="A69:I69"/>
    <mergeCell ref="A22:C22"/>
    <mergeCell ref="E19:F19"/>
    <mergeCell ref="A19:C19"/>
    <mergeCell ref="A41:D41"/>
  </mergeCells>
  <conditionalFormatting sqref="K14">
    <cfRule type="cellIs" dxfId="162" priority="4" operator="equal">
      <formula>"Geen 100%"</formula>
    </cfRule>
  </conditionalFormatting>
  <conditionalFormatting sqref="G12">
    <cfRule type="containsText" dxfId="161" priority="2" operator="containsText" text="te laag">
      <formula>NOT(ISERROR(SEARCH("te laag",G12)))</formula>
    </cfRule>
  </conditionalFormatting>
  <conditionalFormatting sqref="G13">
    <cfRule type="containsText" dxfId="1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Blad59"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28,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28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28a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4" priority="4" operator="equal">
      <formula>"Geen 100%"</formula>
    </cfRule>
  </conditionalFormatting>
  <conditionalFormatting sqref="G12">
    <cfRule type="containsText" dxfId="53" priority="2" operator="containsText" text="te laag">
      <formula>NOT(ISERROR(SEARCH("te laag",G12)))</formula>
    </cfRule>
  </conditionalFormatting>
  <conditionalFormatting sqref="G13">
    <cfRule type="containsText" dxfId="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75D8448A-B818-473F-A078-7BD6DE6188B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Blad60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'28'!H4</f>
        <v>28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Blad61"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29,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29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29a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0" priority="4" operator="equal">
      <formula>"Geen 100%"</formula>
    </cfRule>
  </conditionalFormatting>
  <conditionalFormatting sqref="G12">
    <cfRule type="containsText" dxfId="49" priority="2" operator="containsText" text="te laag">
      <formula>NOT(ISERROR(SEARCH("te laag",G12)))</formula>
    </cfRule>
  </conditionalFormatting>
  <conditionalFormatting sqref="G13">
    <cfRule type="containsText" dxfId="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9C4819B-926F-4238-89BD-66D03B69460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Blad62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'29'!H4</f>
        <v>29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Blad63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30,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30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30a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46" priority="4" operator="equal">
      <formula>"Geen 100%"</formula>
    </cfRule>
  </conditionalFormatting>
  <conditionalFormatting sqref="G12">
    <cfRule type="containsText" dxfId="45" priority="2" operator="containsText" text="te laag">
      <formula>NOT(ISERROR(SEARCH("te laag",G12)))</formula>
    </cfRule>
  </conditionalFormatting>
  <conditionalFormatting sqref="G13">
    <cfRule type="containsText" dxfId="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A99CE8E-880E-452D-88EA-79F747DE9E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Blad64">
    <tabColor rgb="FF173583"/>
  </sheetPr>
  <dimension ref="A1:M553"/>
  <sheetViews>
    <sheetView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'30'!H4</f>
        <v>30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ref="M491:M494" si="25">SUM(K491*L491)</f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5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5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5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6">SUMPRODUCT(--($E$4:$E$498=C500),--($D$4:$D$498=""),$F$4:$F$498)</f>
        <v>0</v>
      </c>
      <c r="G500" s="146">
        <f t="shared" ref="G500:G514" si="27">SUMPRODUCT(--($E$4:$E$498=C500),--($D$4:$D$498=""),$G$4:$G$498)</f>
        <v>0</v>
      </c>
      <c r="H500" s="146">
        <f t="shared" ref="H500:H514" si="28">SUMPRODUCT(--($E$4:$E$498=C500),--($D$4:$D$498=""),$H$4:$H$498)</f>
        <v>0</v>
      </c>
      <c r="I500" s="146">
        <f t="shared" ref="I500:I514" si="29">SUMPRODUCT(--($E$4:$E$498=C500),--($D$4:$D$498=""),$I$4:$I$498)</f>
        <v>0</v>
      </c>
      <c r="J500" s="146">
        <f t="shared" ref="J500:J514" si="30">SUMPRODUCT(--($E$4:$E$498=C500),--($D$4:$D$498=""),$J$4:$J$498)</f>
        <v>0</v>
      </c>
      <c r="K500" s="146">
        <f t="shared" ref="K500:K514" si="31">SUM(F500:J500)</f>
        <v>0</v>
      </c>
      <c r="L500" s="146"/>
      <c r="M500" s="146">
        <f t="shared" ref="M500:M507" si="32">SUMPRODUCT(--($E$4:$E$498=C500),--($D$4:$D$498=""),$M$4:$M$498)</f>
        <v>0</v>
      </c>
    </row>
    <row r="501" spans="3:13" x14ac:dyDescent="0.25">
      <c r="C501" s="146" t="str">
        <f t="shared" ref="C501:C514" si="33">IF(F540="","Vrije categorie",F540)</f>
        <v>B</v>
      </c>
      <c r="D501" s="146"/>
      <c r="E501" s="146"/>
      <c r="F501" s="146">
        <f t="shared" si="26"/>
        <v>0</v>
      </c>
      <c r="G501" s="146">
        <f t="shared" si="27"/>
        <v>0</v>
      </c>
      <c r="H501" s="146">
        <f t="shared" si="28"/>
        <v>0</v>
      </c>
      <c r="I501" s="146">
        <f t="shared" si="29"/>
        <v>0</v>
      </c>
      <c r="J501" s="146">
        <f t="shared" si="30"/>
        <v>0</v>
      </c>
      <c r="K501" s="146">
        <f t="shared" si="31"/>
        <v>0</v>
      </c>
      <c r="L501" s="146"/>
      <c r="M501" s="146">
        <f t="shared" si="32"/>
        <v>0</v>
      </c>
    </row>
    <row r="502" spans="3:13" x14ac:dyDescent="0.25">
      <c r="C502" s="146" t="str">
        <f t="shared" si="33"/>
        <v>C</v>
      </c>
      <c r="D502" s="146"/>
      <c r="E502" s="146"/>
      <c r="F502" s="146">
        <f t="shared" si="26"/>
        <v>0</v>
      </c>
      <c r="G502" s="146">
        <f t="shared" si="27"/>
        <v>0</v>
      </c>
      <c r="H502" s="146">
        <f t="shared" si="28"/>
        <v>0</v>
      </c>
      <c r="I502" s="146">
        <f t="shared" si="29"/>
        <v>0</v>
      </c>
      <c r="J502" s="146">
        <f t="shared" si="30"/>
        <v>0</v>
      </c>
      <c r="K502" s="146">
        <f t="shared" si="31"/>
        <v>0</v>
      </c>
      <c r="L502" s="146"/>
      <c r="M502" s="146">
        <f t="shared" si="32"/>
        <v>0</v>
      </c>
    </row>
    <row r="503" spans="3:13" x14ac:dyDescent="0.25">
      <c r="C503" s="146" t="str">
        <f t="shared" si="33"/>
        <v>D</v>
      </c>
      <c r="D503" s="146"/>
      <c r="E503" s="146"/>
      <c r="F503" s="146">
        <f t="shared" si="26"/>
        <v>0</v>
      </c>
      <c r="G503" s="146">
        <f t="shared" si="27"/>
        <v>0</v>
      </c>
      <c r="H503" s="146">
        <f t="shared" si="28"/>
        <v>0</v>
      </c>
      <c r="I503" s="146">
        <f t="shared" si="29"/>
        <v>0</v>
      </c>
      <c r="J503" s="146">
        <f t="shared" si="30"/>
        <v>0</v>
      </c>
      <c r="K503" s="146">
        <f t="shared" si="31"/>
        <v>0</v>
      </c>
      <c r="L503" s="146"/>
      <c r="M503" s="146">
        <f t="shared" si="32"/>
        <v>0</v>
      </c>
    </row>
    <row r="504" spans="3:13" x14ac:dyDescent="0.25">
      <c r="C504" s="146" t="str">
        <f t="shared" si="33"/>
        <v>E</v>
      </c>
      <c r="D504" s="146"/>
      <c r="E504" s="146"/>
      <c r="F504" s="146">
        <f t="shared" si="26"/>
        <v>0</v>
      </c>
      <c r="G504" s="146">
        <f t="shared" si="27"/>
        <v>0</v>
      </c>
      <c r="H504" s="146">
        <f t="shared" si="28"/>
        <v>0</v>
      </c>
      <c r="I504" s="146">
        <f t="shared" si="29"/>
        <v>0</v>
      </c>
      <c r="J504" s="146">
        <f t="shared" si="30"/>
        <v>0</v>
      </c>
      <c r="K504" s="146">
        <f t="shared" si="31"/>
        <v>0</v>
      </c>
      <c r="L504" s="146"/>
      <c r="M504" s="146">
        <f t="shared" si="32"/>
        <v>0</v>
      </c>
    </row>
    <row r="505" spans="3:13" x14ac:dyDescent="0.25">
      <c r="C505" s="146" t="str">
        <f t="shared" si="33"/>
        <v>F</v>
      </c>
      <c r="D505" s="146"/>
      <c r="E505" s="146"/>
      <c r="F505" s="146">
        <f t="shared" si="26"/>
        <v>0</v>
      </c>
      <c r="G505" s="146">
        <f t="shared" si="27"/>
        <v>0</v>
      </c>
      <c r="H505" s="146">
        <f t="shared" si="28"/>
        <v>0</v>
      </c>
      <c r="I505" s="146">
        <f t="shared" si="29"/>
        <v>0</v>
      </c>
      <c r="J505" s="146">
        <f t="shared" si="30"/>
        <v>0</v>
      </c>
      <c r="K505" s="146">
        <f t="shared" si="31"/>
        <v>0</v>
      </c>
      <c r="L505" s="146"/>
      <c r="M505" s="146">
        <f t="shared" si="32"/>
        <v>0</v>
      </c>
    </row>
    <row r="506" spans="3:13" x14ac:dyDescent="0.25">
      <c r="C506" s="146" t="str">
        <f t="shared" si="33"/>
        <v>G</v>
      </c>
      <c r="D506" s="146"/>
      <c r="E506" s="146"/>
      <c r="F506" s="146">
        <f t="shared" si="26"/>
        <v>0</v>
      </c>
      <c r="G506" s="146">
        <f t="shared" si="27"/>
        <v>0</v>
      </c>
      <c r="H506" s="146">
        <f t="shared" si="28"/>
        <v>0</v>
      </c>
      <c r="I506" s="146">
        <f t="shared" si="29"/>
        <v>0</v>
      </c>
      <c r="J506" s="146">
        <f t="shared" si="30"/>
        <v>0</v>
      </c>
      <c r="K506" s="146">
        <f t="shared" si="31"/>
        <v>0</v>
      </c>
      <c r="L506" s="146"/>
      <c r="M506" s="146">
        <f t="shared" si="32"/>
        <v>0</v>
      </c>
    </row>
    <row r="507" spans="3:13" x14ac:dyDescent="0.25">
      <c r="C507" s="146" t="str">
        <f t="shared" si="33"/>
        <v>H</v>
      </c>
      <c r="D507" s="146"/>
      <c r="E507" s="146"/>
      <c r="F507" s="146">
        <f t="shared" si="26"/>
        <v>0</v>
      </c>
      <c r="G507" s="146">
        <f t="shared" si="27"/>
        <v>0</v>
      </c>
      <c r="H507" s="146">
        <f t="shared" si="28"/>
        <v>0</v>
      </c>
      <c r="I507" s="146">
        <f t="shared" si="29"/>
        <v>0</v>
      </c>
      <c r="J507" s="146">
        <f t="shared" si="30"/>
        <v>0</v>
      </c>
      <c r="K507" s="146">
        <f t="shared" si="31"/>
        <v>0</v>
      </c>
      <c r="L507" s="146"/>
      <c r="M507" s="146">
        <f t="shared" si="32"/>
        <v>0</v>
      </c>
    </row>
    <row r="508" spans="3:13" x14ac:dyDescent="0.25">
      <c r="C508" s="146" t="str">
        <f t="shared" si="33"/>
        <v>I</v>
      </c>
      <c r="D508" s="146"/>
      <c r="E508" s="146"/>
      <c r="F508" s="146">
        <f t="shared" si="26"/>
        <v>0</v>
      </c>
      <c r="G508" s="146">
        <f t="shared" si="27"/>
        <v>0</v>
      </c>
      <c r="H508" s="146">
        <f t="shared" si="28"/>
        <v>0</v>
      </c>
      <c r="I508" s="146">
        <f t="shared" si="29"/>
        <v>0</v>
      </c>
      <c r="J508" s="146">
        <f t="shared" si="30"/>
        <v>0</v>
      </c>
      <c r="K508" s="146">
        <f t="shared" si="31"/>
        <v>0</v>
      </c>
      <c r="L508" s="146"/>
      <c r="M508" s="146">
        <f t="shared" ref="M508:M513" si="34">SUMPRODUCT(--($E$4:$E$498=C508),--($D$4:$D$498=""),$M$4:$M$498)</f>
        <v>0</v>
      </c>
    </row>
    <row r="509" spans="3:13" x14ac:dyDescent="0.25">
      <c r="C509" s="146" t="str">
        <f t="shared" si="33"/>
        <v>J</v>
      </c>
      <c r="D509" s="146"/>
      <c r="E509" s="146"/>
      <c r="F509" s="146">
        <f t="shared" si="26"/>
        <v>0</v>
      </c>
      <c r="G509" s="146">
        <f t="shared" si="27"/>
        <v>0</v>
      </c>
      <c r="H509" s="146">
        <f t="shared" si="28"/>
        <v>0</v>
      </c>
      <c r="I509" s="146">
        <f t="shared" si="29"/>
        <v>0</v>
      </c>
      <c r="J509" s="146">
        <f t="shared" si="30"/>
        <v>0</v>
      </c>
      <c r="K509" s="146">
        <f t="shared" si="31"/>
        <v>0</v>
      </c>
      <c r="L509" s="146"/>
      <c r="M509" s="146">
        <f t="shared" si="34"/>
        <v>0</v>
      </c>
    </row>
    <row r="510" spans="3:13" x14ac:dyDescent="0.25">
      <c r="C510" s="146" t="str">
        <f t="shared" si="33"/>
        <v>K</v>
      </c>
      <c r="D510" s="146"/>
      <c r="E510" s="146"/>
      <c r="F510" s="146">
        <f t="shared" si="26"/>
        <v>0</v>
      </c>
      <c r="G510" s="146">
        <f t="shared" si="27"/>
        <v>0</v>
      </c>
      <c r="H510" s="146">
        <f t="shared" si="28"/>
        <v>0</v>
      </c>
      <c r="I510" s="146">
        <f t="shared" si="29"/>
        <v>0</v>
      </c>
      <c r="J510" s="146">
        <f t="shared" si="30"/>
        <v>0</v>
      </c>
      <c r="K510" s="146">
        <f t="shared" si="31"/>
        <v>0</v>
      </c>
      <c r="L510" s="146"/>
      <c r="M510" s="146">
        <f t="shared" si="34"/>
        <v>0</v>
      </c>
    </row>
    <row r="511" spans="3:13" x14ac:dyDescent="0.25">
      <c r="C511" s="146" t="str">
        <f t="shared" si="33"/>
        <v>X</v>
      </c>
      <c r="D511" s="146"/>
      <c r="E511" s="146"/>
      <c r="F511" s="146">
        <f t="shared" si="26"/>
        <v>0</v>
      </c>
      <c r="G511" s="146">
        <f t="shared" si="27"/>
        <v>0</v>
      </c>
      <c r="H511" s="146">
        <f t="shared" si="28"/>
        <v>0</v>
      </c>
      <c r="I511" s="146">
        <f t="shared" si="29"/>
        <v>0</v>
      </c>
      <c r="J511" s="146">
        <f t="shared" si="30"/>
        <v>0</v>
      </c>
      <c r="K511" s="146">
        <f t="shared" si="31"/>
        <v>0</v>
      </c>
      <c r="L511" s="146"/>
      <c r="M511" s="146">
        <f t="shared" si="34"/>
        <v>0</v>
      </c>
    </row>
    <row r="512" spans="3:13" x14ac:dyDescent="0.25">
      <c r="C512" s="146" t="str">
        <f t="shared" si="33"/>
        <v>Vrije categorie</v>
      </c>
      <c r="D512" s="146"/>
      <c r="E512" s="146"/>
      <c r="F512" s="146">
        <f t="shared" si="26"/>
        <v>0</v>
      </c>
      <c r="G512" s="146">
        <f t="shared" si="27"/>
        <v>0</v>
      </c>
      <c r="H512" s="146">
        <f t="shared" si="28"/>
        <v>0</v>
      </c>
      <c r="I512" s="146">
        <f t="shared" si="29"/>
        <v>0</v>
      </c>
      <c r="J512" s="146">
        <f t="shared" si="30"/>
        <v>0</v>
      </c>
      <c r="K512" s="146">
        <f t="shared" si="31"/>
        <v>0</v>
      </c>
      <c r="L512" s="146"/>
      <c r="M512" s="146">
        <f t="shared" si="34"/>
        <v>0</v>
      </c>
    </row>
    <row r="513" spans="3:13" x14ac:dyDescent="0.25">
      <c r="C513" s="146" t="str">
        <f t="shared" si="33"/>
        <v>Vrije categorie</v>
      </c>
      <c r="D513" s="146"/>
      <c r="E513" s="146"/>
      <c r="F513" s="146">
        <f t="shared" si="26"/>
        <v>0</v>
      </c>
      <c r="G513" s="146">
        <f t="shared" si="27"/>
        <v>0</v>
      </c>
      <c r="H513" s="146">
        <f t="shared" si="28"/>
        <v>0</v>
      </c>
      <c r="I513" s="146">
        <f t="shared" si="29"/>
        <v>0</v>
      </c>
      <c r="J513" s="146">
        <f t="shared" si="30"/>
        <v>0</v>
      </c>
      <c r="K513" s="146">
        <f t="shared" si="31"/>
        <v>0</v>
      </c>
      <c r="L513" s="146"/>
      <c r="M513" s="146">
        <f t="shared" si="34"/>
        <v>0</v>
      </c>
    </row>
    <row r="514" spans="3:13" x14ac:dyDescent="0.25">
      <c r="C514" s="146" t="str">
        <f t="shared" si="33"/>
        <v>Vrije categorie</v>
      </c>
      <c r="D514" s="146"/>
      <c r="E514" s="146"/>
      <c r="F514" s="146">
        <f t="shared" si="26"/>
        <v>0</v>
      </c>
      <c r="G514" s="146">
        <f t="shared" si="27"/>
        <v>0</v>
      </c>
      <c r="H514" s="146">
        <f t="shared" si="28"/>
        <v>0</v>
      </c>
      <c r="I514" s="146">
        <f t="shared" si="29"/>
        <v>0</v>
      </c>
      <c r="J514" s="146">
        <f t="shared" si="30"/>
        <v>0</v>
      </c>
      <c r="K514" s="146">
        <f t="shared" si="31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5">SUM(G500:G514)</f>
        <v>0</v>
      </c>
      <c r="H515" s="147">
        <f t="shared" si="35"/>
        <v>0</v>
      </c>
      <c r="I515" s="147">
        <f t="shared" si="35"/>
        <v>0</v>
      </c>
      <c r="J515" s="147">
        <f t="shared" si="35"/>
        <v>0</v>
      </c>
      <c r="K515" s="147">
        <f t="shared" si="35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6">C500</f>
        <v>A</v>
      </c>
      <c r="D520" s="9"/>
      <c r="E520" s="9"/>
      <c r="F520" s="9">
        <f t="shared" ref="F520:F534" si="37">SUMPRODUCT(--($E$4:$E$498=C520),--($D$4:$D$498="X"),$F$4:$F$498)</f>
        <v>0</v>
      </c>
      <c r="G520" s="9">
        <f t="shared" ref="G520:G534" si="38">SUMPRODUCT(--($E$4:$E$498=C520),--($D$4:$D$498="X"),$G$4:$G$498)</f>
        <v>0</v>
      </c>
      <c r="H520" s="9">
        <f t="shared" ref="H520:H534" si="39">SUMPRODUCT(--($E$4:$E$498=C520),--($D$4:$D$498="X"),$H$4:$H$498)</f>
        <v>0</v>
      </c>
      <c r="I520" s="9">
        <f t="shared" ref="I520:I534" si="40">SUMPRODUCT(--($E$4:$E$498=C520),--($D$4:$D$498="X"),$I$4:$I$498)</f>
        <v>0</v>
      </c>
      <c r="J520" s="9">
        <f t="shared" ref="J520:J534" si="41">SUMPRODUCT(--($E$4:$E$498=C520),--($D$4:$D$498="X"),$J$4:$J$498)</f>
        <v>0</v>
      </c>
      <c r="K520" s="9">
        <f t="shared" ref="K520:K534" si="42">SUM(F520:J520)</f>
        <v>0</v>
      </c>
    </row>
    <row r="521" spans="3:13" x14ac:dyDescent="0.25">
      <c r="C521" s="9" t="str">
        <f t="shared" si="36"/>
        <v>B</v>
      </c>
      <c r="D521" s="9"/>
      <c r="E521" s="9"/>
      <c r="F521" s="9">
        <f t="shared" si="37"/>
        <v>0</v>
      </c>
      <c r="G521" s="9">
        <f t="shared" si="38"/>
        <v>0</v>
      </c>
      <c r="H521" s="9">
        <f t="shared" si="39"/>
        <v>0</v>
      </c>
      <c r="I521" s="9">
        <f t="shared" si="40"/>
        <v>0</v>
      </c>
      <c r="J521" s="9">
        <f t="shared" si="41"/>
        <v>0</v>
      </c>
      <c r="K521" s="9">
        <f t="shared" si="42"/>
        <v>0</v>
      </c>
    </row>
    <row r="522" spans="3:13" x14ac:dyDescent="0.25">
      <c r="C522" s="9" t="str">
        <f t="shared" si="36"/>
        <v>C</v>
      </c>
      <c r="D522" s="9"/>
      <c r="E522" s="9"/>
      <c r="F522" s="9">
        <f t="shared" si="37"/>
        <v>0</v>
      </c>
      <c r="G522" s="9">
        <f t="shared" si="38"/>
        <v>0</v>
      </c>
      <c r="H522" s="9">
        <f t="shared" si="39"/>
        <v>0</v>
      </c>
      <c r="I522" s="9">
        <f t="shared" si="40"/>
        <v>0</v>
      </c>
      <c r="J522" s="9">
        <f t="shared" si="41"/>
        <v>0</v>
      </c>
      <c r="K522" s="9">
        <f t="shared" si="42"/>
        <v>0</v>
      </c>
    </row>
    <row r="523" spans="3:13" x14ac:dyDescent="0.25">
      <c r="C523" s="9" t="str">
        <f t="shared" si="36"/>
        <v>D</v>
      </c>
      <c r="D523" s="9"/>
      <c r="E523" s="9"/>
      <c r="F523" s="9">
        <f t="shared" si="37"/>
        <v>0</v>
      </c>
      <c r="G523" s="9">
        <f t="shared" si="38"/>
        <v>0</v>
      </c>
      <c r="H523" s="9">
        <f t="shared" si="39"/>
        <v>0</v>
      </c>
      <c r="I523" s="9">
        <f t="shared" si="40"/>
        <v>0</v>
      </c>
      <c r="J523" s="9">
        <f t="shared" si="41"/>
        <v>0</v>
      </c>
      <c r="K523" s="9">
        <f t="shared" si="42"/>
        <v>0</v>
      </c>
    </row>
    <row r="524" spans="3:13" x14ac:dyDescent="0.25">
      <c r="C524" s="9" t="str">
        <f t="shared" si="36"/>
        <v>E</v>
      </c>
      <c r="D524" s="9"/>
      <c r="E524" s="9"/>
      <c r="F524" s="9">
        <f t="shared" si="37"/>
        <v>0</v>
      </c>
      <c r="G524" s="9">
        <f t="shared" si="38"/>
        <v>0</v>
      </c>
      <c r="H524" s="9">
        <f t="shared" si="39"/>
        <v>0</v>
      </c>
      <c r="I524" s="9">
        <f t="shared" si="40"/>
        <v>0</v>
      </c>
      <c r="J524" s="9">
        <f t="shared" si="41"/>
        <v>0</v>
      </c>
      <c r="K524" s="9">
        <f t="shared" si="42"/>
        <v>0</v>
      </c>
    </row>
    <row r="525" spans="3:13" x14ac:dyDescent="0.25">
      <c r="C525" s="9" t="str">
        <f t="shared" si="36"/>
        <v>F</v>
      </c>
      <c r="D525" s="9"/>
      <c r="E525" s="9"/>
      <c r="F525" s="9">
        <f t="shared" si="37"/>
        <v>0</v>
      </c>
      <c r="G525" s="9">
        <f t="shared" si="38"/>
        <v>0</v>
      </c>
      <c r="H525" s="9">
        <f t="shared" si="39"/>
        <v>0</v>
      </c>
      <c r="I525" s="9">
        <f t="shared" si="40"/>
        <v>0</v>
      </c>
      <c r="J525" s="9">
        <f t="shared" si="41"/>
        <v>0</v>
      </c>
      <c r="K525" s="9">
        <f t="shared" si="42"/>
        <v>0</v>
      </c>
    </row>
    <row r="526" spans="3:13" x14ac:dyDescent="0.25">
      <c r="C526" s="9" t="str">
        <f t="shared" si="36"/>
        <v>G</v>
      </c>
      <c r="D526" s="9"/>
      <c r="E526" s="9"/>
      <c r="F526" s="9">
        <f t="shared" si="37"/>
        <v>0</v>
      </c>
      <c r="G526" s="9">
        <f t="shared" si="38"/>
        <v>0</v>
      </c>
      <c r="H526" s="9">
        <f t="shared" si="39"/>
        <v>0</v>
      </c>
      <c r="I526" s="9">
        <f t="shared" si="40"/>
        <v>0</v>
      </c>
      <c r="J526" s="9">
        <f t="shared" si="41"/>
        <v>0</v>
      </c>
      <c r="K526" s="9">
        <f t="shared" si="42"/>
        <v>0</v>
      </c>
    </row>
    <row r="527" spans="3:13" x14ac:dyDescent="0.25">
      <c r="C527" s="9" t="str">
        <f t="shared" si="36"/>
        <v>H</v>
      </c>
      <c r="D527" s="9"/>
      <c r="E527" s="9"/>
      <c r="F527" s="9">
        <f t="shared" si="37"/>
        <v>0</v>
      </c>
      <c r="G527" s="9">
        <f t="shared" si="38"/>
        <v>0</v>
      </c>
      <c r="H527" s="9">
        <f t="shared" si="39"/>
        <v>0</v>
      </c>
      <c r="I527" s="9">
        <f t="shared" si="40"/>
        <v>0</v>
      </c>
      <c r="J527" s="9">
        <f t="shared" si="41"/>
        <v>0</v>
      </c>
      <c r="K527" s="9">
        <f t="shared" si="42"/>
        <v>0</v>
      </c>
    </row>
    <row r="528" spans="3:13" x14ac:dyDescent="0.25">
      <c r="C528" s="9" t="str">
        <f t="shared" si="36"/>
        <v>I</v>
      </c>
      <c r="D528" s="9"/>
      <c r="E528" s="9"/>
      <c r="F528" s="9">
        <f t="shared" si="37"/>
        <v>0</v>
      </c>
      <c r="G528" s="9">
        <f t="shared" si="38"/>
        <v>0</v>
      </c>
      <c r="H528" s="9">
        <f t="shared" si="39"/>
        <v>0</v>
      </c>
      <c r="I528" s="9">
        <f t="shared" si="40"/>
        <v>0</v>
      </c>
      <c r="J528" s="9">
        <f t="shared" si="41"/>
        <v>0</v>
      </c>
      <c r="K528" s="9">
        <f t="shared" si="42"/>
        <v>0</v>
      </c>
    </row>
    <row r="529" spans="3:12" x14ac:dyDescent="0.25">
      <c r="C529" s="9" t="str">
        <f t="shared" si="36"/>
        <v>J</v>
      </c>
      <c r="D529" s="9"/>
      <c r="E529" s="9"/>
      <c r="F529" s="9">
        <f t="shared" si="37"/>
        <v>0</v>
      </c>
      <c r="G529" s="9">
        <f t="shared" si="38"/>
        <v>0</v>
      </c>
      <c r="H529" s="9">
        <f t="shared" si="39"/>
        <v>0</v>
      </c>
      <c r="I529" s="9">
        <f t="shared" si="40"/>
        <v>0</v>
      </c>
      <c r="J529" s="9">
        <f t="shared" si="41"/>
        <v>0</v>
      </c>
      <c r="K529" s="9">
        <f t="shared" si="42"/>
        <v>0</v>
      </c>
    </row>
    <row r="530" spans="3:12" x14ac:dyDescent="0.25">
      <c r="C530" s="9" t="str">
        <f t="shared" si="36"/>
        <v>K</v>
      </c>
      <c r="D530" s="9"/>
      <c r="E530" s="9"/>
      <c r="F530" s="9">
        <f t="shared" si="37"/>
        <v>0</v>
      </c>
      <c r="G530" s="9">
        <f t="shared" si="38"/>
        <v>0</v>
      </c>
      <c r="H530" s="9">
        <f t="shared" si="39"/>
        <v>0</v>
      </c>
      <c r="I530" s="9">
        <f t="shared" si="40"/>
        <v>0</v>
      </c>
      <c r="J530" s="9">
        <f t="shared" si="41"/>
        <v>0</v>
      </c>
      <c r="K530" s="9">
        <f t="shared" si="42"/>
        <v>0</v>
      </c>
    </row>
    <row r="531" spans="3:12" x14ac:dyDescent="0.25">
      <c r="C531" s="9" t="str">
        <f t="shared" si="36"/>
        <v>X</v>
      </c>
      <c r="D531" s="9"/>
      <c r="E531" s="9"/>
      <c r="F531" s="9">
        <f t="shared" si="37"/>
        <v>0</v>
      </c>
      <c r="G531" s="9">
        <f t="shared" si="38"/>
        <v>0</v>
      </c>
      <c r="H531" s="9">
        <f t="shared" si="39"/>
        <v>0</v>
      </c>
      <c r="I531" s="9">
        <f t="shared" si="40"/>
        <v>0</v>
      </c>
      <c r="J531" s="9">
        <f t="shared" si="41"/>
        <v>0</v>
      </c>
      <c r="K531" s="9">
        <f t="shared" si="42"/>
        <v>0</v>
      </c>
    </row>
    <row r="532" spans="3:12" x14ac:dyDescent="0.25">
      <c r="C532" s="9" t="str">
        <f t="shared" si="36"/>
        <v>Vrije categorie</v>
      </c>
      <c r="D532" s="9"/>
      <c r="E532" s="9"/>
      <c r="F532" s="9">
        <f t="shared" si="37"/>
        <v>0</v>
      </c>
      <c r="G532" s="9">
        <f t="shared" si="38"/>
        <v>0</v>
      </c>
      <c r="H532" s="9">
        <f t="shared" si="39"/>
        <v>0</v>
      </c>
      <c r="I532" s="9">
        <f t="shared" si="40"/>
        <v>0</v>
      </c>
      <c r="J532" s="9">
        <f t="shared" si="41"/>
        <v>0</v>
      </c>
      <c r="K532" s="9">
        <f t="shared" si="42"/>
        <v>0</v>
      </c>
    </row>
    <row r="533" spans="3:12" x14ac:dyDescent="0.25">
      <c r="C533" s="9" t="str">
        <f t="shared" si="36"/>
        <v>Vrije categorie</v>
      </c>
      <c r="D533" s="9"/>
      <c r="E533" s="9"/>
      <c r="F533" s="9">
        <f t="shared" si="37"/>
        <v>0</v>
      </c>
      <c r="G533" s="9">
        <f t="shared" si="38"/>
        <v>0</v>
      </c>
      <c r="H533" s="9">
        <f t="shared" si="39"/>
        <v>0</v>
      </c>
      <c r="I533" s="9">
        <f t="shared" si="40"/>
        <v>0</v>
      </c>
      <c r="J533" s="9">
        <f t="shared" si="41"/>
        <v>0</v>
      </c>
      <c r="K533" s="9">
        <f t="shared" si="42"/>
        <v>0</v>
      </c>
    </row>
    <row r="534" spans="3:12" x14ac:dyDescent="0.25">
      <c r="C534" s="9" t="str">
        <f t="shared" si="36"/>
        <v>Vrije categorie</v>
      </c>
      <c r="D534" s="9"/>
      <c r="E534" s="9"/>
      <c r="F534" s="9">
        <f t="shared" si="37"/>
        <v>0</v>
      </c>
      <c r="G534" s="9">
        <f t="shared" si="38"/>
        <v>0</v>
      </c>
      <c r="H534" s="9">
        <f t="shared" si="39"/>
        <v>0</v>
      </c>
      <c r="I534" s="9">
        <f t="shared" si="40"/>
        <v>0</v>
      </c>
      <c r="J534" s="9">
        <f t="shared" si="41"/>
        <v>0</v>
      </c>
      <c r="K534" s="9">
        <f t="shared" si="42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3">SUM(F520:F534)</f>
        <v>0</v>
      </c>
      <c r="G535" s="10">
        <f t="shared" si="43"/>
        <v>0</v>
      </c>
      <c r="H535" s="10">
        <f t="shared" si="43"/>
        <v>0</v>
      </c>
      <c r="I535" s="10">
        <f t="shared" si="43"/>
        <v>0</v>
      </c>
      <c r="J535" s="10">
        <f t="shared" si="43"/>
        <v>0</v>
      </c>
      <c r="K535" s="10">
        <f t="shared" si="43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31,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31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31a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216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216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217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5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42" priority="4" operator="equal">
      <formula>"Geen 100%"</formula>
    </cfRule>
  </conditionalFormatting>
  <conditionalFormatting sqref="G12">
    <cfRule type="containsText" dxfId="41" priority="2" operator="containsText" text="te laag">
      <formula>NOT(ISERROR(SEARCH("te laag",G12)))</formula>
    </cfRule>
  </conditionalFormatting>
  <conditionalFormatting sqref="G13">
    <cfRule type="containsText" dxfId="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AFCD14E-9276-4DDD-BE17-97DE2F82F2F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173583"/>
  </sheetPr>
  <dimension ref="A1:M553"/>
  <sheetViews>
    <sheetView topLeftCell="A523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'31'!H4</f>
        <v>31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5">SUMPRODUCT(--($E$4:$E$498=C500),--($D$4:$D$498=""),$F$4:$F$498)</f>
        <v>0</v>
      </c>
      <c r="G500" s="146">
        <f t="shared" ref="G500:G514" si="26">SUMPRODUCT(--($E$4:$E$498=C500),--($D$4:$D$498=""),$G$4:$G$498)</f>
        <v>0</v>
      </c>
      <c r="H500" s="146">
        <f t="shared" ref="H500:H514" si="27">SUMPRODUCT(--($E$4:$E$498=C500),--($D$4:$D$498=""),$H$4:$H$498)</f>
        <v>0</v>
      </c>
      <c r="I500" s="146">
        <f t="shared" ref="I500:I514" si="28">SUMPRODUCT(--($E$4:$E$498=C500),--($D$4:$D$498=""),$I$4:$I$498)</f>
        <v>0</v>
      </c>
      <c r="J500" s="146">
        <f t="shared" ref="J500:J514" si="29">SUMPRODUCT(--($E$4:$E$498=C500),--($D$4:$D$498=""),$J$4:$J$498)</f>
        <v>0</v>
      </c>
      <c r="K500" s="146">
        <f t="shared" ref="K500:K514" si="30">SUM(F500:J500)</f>
        <v>0</v>
      </c>
      <c r="L500" s="146"/>
      <c r="M500" s="146">
        <f t="shared" ref="M500:M513" si="31">SUMPRODUCT(--($E$4:$E$498=C500),--($D$4:$D$498=""),$M$4:$M$498)</f>
        <v>0</v>
      </c>
    </row>
    <row r="501" spans="3:13" x14ac:dyDescent="0.25">
      <c r="C501" s="146" t="str">
        <f t="shared" ref="C501:C514" si="32">IF(F540="","Vrije categorie",F540)</f>
        <v>B</v>
      </c>
      <c r="D501" s="146"/>
      <c r="E501" s="146"/>
      <c r="F501" s="146">
        <f t="shared" si="25"/>
        <v>0</v>
      </c>
      <c r="G501" s="146">
        <f t="shared" si="26"/>
        <v>0</v>
      </c>
      <c r="H501" s="146">
        <f t="shared" si="27"/>
        <v>0</v>
      </c>
      <c r="I501" s="146">
        <f t="shared" si="28"/>
        <v>0</v>
      </c>
      <c r="J501" s="146">
        <f t="shared" si="29"/>
        <v>0</v>
      </c>
      <c r="K501" s="146">
        <f t="shared" si="30"/>
        <v>0</v>
      </c>
      <c r="L501" s="146"/>
      <c r="M501" s="146">
        <f t="shared" si="31"/>
        <v>0</v>
      </c>
    </row>
    <row r="502" spans="3:13" x14ac:dyDescent="0.25">
      <c r="C502" s="146" t="str">
        <f t="shared" si="32"/>
        <v>C</v>
      </c>
      <c r="D502" s="146"/>
      <c r="E502" s="146"/>
      <c r="F502" s="146">
        <f t="shared" si="25"/>
        <v>0</v>
      </c>
      <c r="G502" s="146">
        <f t="shared" si="26"/>
        <v>0</v>
      </c>
      <c r="H502" s="146">
        <f t="shared" si="27"/>
        <v>0</v>
      </c>
      <c r="I502" s="146">
        <f t="shared" si="28"/>
        <v>0</v>
      </c>
      <c r="J502" s="146">
        <f t="shared" si="29"/>
        <v>0</v>
      </c>
      <c r="K502" s="146">
        <f t="shared" si="30"/>
        <v>0</v>
      </c>
      <c r="L502" s="146"/>
      <c r="M502" s="146">
        <f t="shared" si="31"/>
        <v>0</v>
      </c>
    </row>
    <row r="503" spans="3:13" x14ac:dyDescent="0.25">
      <c r="C503" s="146" t="str">
        <f t="shared" si="32"/>
        <v>D</v>
      </c>
      <c r="D503" s="146"/>
      <c r="E503" s="146"/>
      <c r="F503" s="146">
        <f t="shared" si="25"/>
        <v>0</v>
      </c>
      <c r="G503" s="146">
        <f t="shared" si="26"/>
        <v>0</v>
      </c>
      <c r="H503" s="146">
        <f t="shared" si="27"/>
        <v>0</v>
      </c>
      <c r="I503" s="146">
        <f t="shared" si="28"/>
        <v>0</v>
      </c>
      <c r="J503" s="146">
        <f t="shared" si="29"/>
        <v>0</v>
      </c>
      <c r="K503" s="146">
        <f t="shared" si="30"/>
        <v>0</v>
      </c>
      <c r="L503" s="146"/>
      <c r="M503" s="146">
        <f t="shared" si="31"/>
        <v>0</v>
      </c>
    </row>
    <row r="504" spans="3:13" x14ac:dyDescent="0.25">
      <c r="C504" s="146" t="str">
        <f t="shared" si="32"/>
        <v>E</v>
      </c>
      <c r="D504" s="146"/>
      <c r="E504" s="146"/>
      <c r="F504" s="146">
        <f t="shared" si="25"/>
        <v>0</v>
      </c>
      <c r="G504" s="146">
        <f t="shared" si="26"/>
        <v>0</v>
      </c>
      <c r="H504" s="146">
        <f t="shared" si="27"/>
        <v>0</v>
      </c>
      <c r="I504" s="146">
        <f t="shared" si="28"/>
        <v>0</v>
      </c>
      <c r="J504" s="146">
        <f t="shared" si="29"/>
        <v>0</v>
      </c>
      <c r="K504" s="146">
        <f t="shared" si="30"/>
        <v>0</v>
      </c>
      <c r="L504" s="146"/>
      <c r="M504" s="146">
        <f t="shared" si="31"/>
        <v>0</v>
      </c>
    </row>
    <row r="505" spans="3:13" x14ac:dyDescent="0.25">
      <c r="C505" s="146" t="str">
        <f t="shared" si="32"/>
        <v>F</v>
      </c>
      <c r="D505" s="146"/>
      <c r="E505" s="146"/>
      <c r="F505" s="146">
        <f t="shared" si="25"/>
        <v>0</v>
      </c>
      <c r="G505" s="146">
        <f t="shared" si="26"/>
        <v>0</v>
      </c>
      <c r="H505" s="146">
        <f t="shared" si="27"/>
        <v>0</v>
      </c>
      <c r="I505" s="146">
        <f t="shared" si="28"/>
        <v>0</v>
      </c>
      <c r="J505" s="146">
        <f t="shared" si="29"/>
        <v>0</v>
      </c>
      <c r="K505" s="146">
        <f t="shared" si="30"/>
        <v>0</v>
      </c>
      <c r="L505" s="146"/>
      <c r="M505" s="146">
        <f t="shared" si="31"/>
        <v>0</v>
      </c>
    </row>
    <row r="506" spans="3:13" x14ac:dyDescent="0.25">
      <c r="C506" s="146" t="str">
        <f t="shared" si="32"/>
        <v>G</v>
      </c>
      <c r="D506" s="146"/>
      <c r="E506" s="146"/>
      <c r="F506" s="146">
        <f t="shared" si="25"/>
        <v>0</v>
      </c>
      <c r="G506" s="146">
        <f t="shared" si="26"/>
        <v>0</v>
      </c>
      <c r="H506" s="146">
        <f t="shared" si="27"/>
        <v>0</v>
      </c>
      <c r="I506" s="146">
        <f t="shared" si="28"/>
        <v>0</v>
      </c>
      <c r="J506" s="146">
        <f t="shared" si="29"/>
        <v>0</v>
      </c>
      <c r="K506" s="146">
        <f t="shared" si="30"/>
        <v>0</v>
      </c>
      <c r="L506" s="146"/>
      <c r="M506" s="146">
        <f t="shared" si="31"/>
        <v>0</v>
      </c>
    </row>
    <row r="507" spans="3:13" x14ac:dyDescent="0.25">
      <c r="C507" s="146" t="str">
        <f t="shared" si="32"/>
        <v>H</v>
      </c>
      <c r="D507" s="146"/>
      <c r="E507" s="146"/>
      <c r="F507" s="146">
        <f t="shared" si="25"/>
        <v>0</v>
      </c>
      <c r="G507" s="146">
        <f t="shared" si="26"/>
        <v>0</v>
      </c>
      <c r="H507" s="146">
        <f t="shared" si="27"/>
        <v>0</v>
      </c>
      <c r="I507" s="146">
        <f t="shared" si="28"/>
        <v>0</v>
      </c>
      <c r="J507" s="146">
        <f t="shared" si="29"/>
        <v>0</v>
      </c>
      <c r="K507" s="146">
        <f t="shared" si="30"/>
        <v>0</v>
      </c>
      <c r="L507" s="146"/>
      <c r="M507" s="146">
        <f t="shared" si="31"/>
        <v>0</v>
      </c>
    </row>
    <row r="508" spans="3:13" x14ac:dyDescent="0.25">
      <c r="C508" s="146" t="str">
        <f t="shared" si="32"/>
        <v>I</v>
      </c>
      <c r="D508" s="146"/>
      <c r="E508" s="146"/>
      <c r="F508" s="146">
        <f t="shared" si="25"/>
        <v>0</v>
      </c>
      <c r="G508" s="146">
        <f t="shared" si="26"/>
        <v>0</v>
      </c>
      <c r="H508" s="146">
        <f t="shared" si="27"/>
        <v>0</v>
      </c>
      <c r="I508" s="146">
        <f t="shared" si="28"/>
        <v>0</v>
      </c>
      <c r="J508" s="146">
        <f t="shared" si="29"/>
        <v>0</v>
      </c>
      <c r="K508" s="146">
        <f t="shared" si="30"/>
        <v>0</v>
      </c>
      <c r="L508" s="146"/>
      <c r="M508" s="146">
        <f t="shared" si="31"/>
        <v>0</v>
      </c>
    </row>
    <row r="509" spans="3:13" x14ac:dyDescent="0.25">
      <c r="C509" s="146" t="str">
        <f t="shared" si="32"/>
        <v>J</v>
      </c>
      <c r="D509" s="146"/>
      <c r="E509" s="146"/>
      <c r="F509" s="146">
        <f t="shared" si="25"/>
        <v>0</v>
      </c>
      <c r="G509" s="146">
        <f t="shared" si="26"/>
        <v>0</v>
      </c>
      <c r="H509" s="146">
        <f t="shared" si="27"/>
        <v>0</v>
      </c>
      <c r="I509" s="146">
        <f t="shared" si="28"/>
        <v>0</v>
      </c>
      <c r="J509" s="146">
        <f t="shared" si="29"/>
        <v>0</v>
      </c>
      <c r="K509" s="146">
        <f t="shared" si="30"/>
        <v>0</v>
      </c>
      <c r="L509" s="146"/>
      <c r="M509" s="146">
        <f t="shared" si="31"/>
        <v>0</v>
      </c>
    </row>
    <row r="510" spans="3:13" x14ac:dyDescent="0.25">
      <c r="C510" s="146" t="str">
        <f t="shared" si="32"/>
        <v>K</v>
      </c>
      <c r="D510" s="146"/>
      <c r="E510" s="146"/>
      <c r="F510" s="146">
        <f t="shared" si="25"/>
        <v>0</v>
      </c>
      <c r="G510" s="146">
        <f t="shared" si="26"/>
        <v>0</v>
      </c>
      <c r="H510" s="146">
        <f t="shared" si="27"/>
        <v>0</v>
      </c>
      <c r="I510" s="146">
        <f t="shared" si="28"/>
        <v>0</v>
      </c>
      <c r="J510" s="146">
        <f t="shared" si="29"/>
        <v>0</v>
      </c>
      <c r="K510" s="146">
        <f t="shared" si="30"/>
        <v>0</v>
      </c>
      <c r="L510" s="146"/>
      <c r="M510" s="146">
        <f t="shared" si="31"/>
        <v>0</v>
      </c>
    </row>
    <row r="511" spans="3:13" x14ac:dyDescent="0.25">
      <c r="C511" s="146" t="str">
        <f t="shared" si="32"/>
        <v>X</v>
      </c>
      <c r="D511" s="146"/>
      <c r="E511" s="146"/>
      <c r="F511" s="146">
        <f t="shared" si="25"/>
        <v>0</v>
      </c>
      <c r="G511" s="146">
        <f t="shared" si="26"/>
        <v>0</v>
      </c>
      <c r="H511" s="146">
        <f t="shared" si="27"/>
        <v>0</v>
      </c>
      <c r="I511" s="146">
        <f t="shared" si="28"/>
        <v>0</v>
      </c>
      <c r="J511" s="146">
        <f t="shared" si="29"/>
        <v>0</v>
      </c>
      <c r="K511" s="146">
        <f t="shared" si="30"/>
        <v>0</v>
      </c>
      <c r="L511" s="146"/>
      <c r="M511" s="146">
        <f t="shared" si="31"/>
        <v>0</v>
      </c>
    </row>
    <row r="512" spans="3:13" x14ac:dyDescent="0.25">
      <c r="C512" s="146" t="str">
        <f t="shared" si="32"/>
        <v>Vrije categorie</v>
      </c>
      <c r="D512" s="146"/>
      <c r="E512" s="146"/>
      <c r="F512" s="146">
        <f t="shared" si="25"/>
        <v>0</v>
      </c>
      <c r="G512" s="146">
        <f t="shared" si="26"/>
        <v>0</v>
      </c>
      <c r="H512" s="146">
        <f t="shared" si="27"/>
        <v>0</v>
      </c>
      <c r="I512" s="146">
        <f t="shared" si="28"/>
        <v>0</v>
      </c>
      <c r="J512" s="146">
        <f t="shared" si="29"/>
        <v>0</v>
      </c>
      <c r="K512" s="146">
        <f t="shared" si="30"/>
        <v>0</v>
      </c>
      <c r="L512" s="146"/>
      <c r="M512" s="146">
        <f t="shared" si="31"/>
        <v>0</v>
      </c>
    </row>
    <row r="513" spans="3:13" x14ac:dyDescent="0.25">
      <c r="C513" s="146" t="str">
        <f t="shared" si="32"/>
        <v>Vrije categorie</v>
      </c>
      <c r="D513" s="146"/>
      <c r="E513" s="146"/>
      <c r="F513" s="146">
        <f t="shared" si="25"/>
        <v>0</v>
      </c>
      <c r="G513" s="146">
        <f t="shared" si="26"/>
        <v>0</v>
      </c>
      <c r="H513" s="146">
        <f t="shared" si="27"/>
        <v>0</v>
      </c>
      <c r="I513" s="146">
        <f t="shared" si="28"/>
        <v>0</v>
      </c>
      <c r="J513" s="146">
        <f t="shared" si="29"/>
        <v>0</v>
      </c>
      <c r="K513" s="146">
        <f t="shared" si="30"/>
        <v>0</v>
      </c>
      <c r="L513" s="146"/>
      <c r="M513" s="146">
        <f t="shared" si="31"/>
        <v>0</v>
      </c>
    </row>
    <row r="514" spans="3:13" x14ac:dyDescent="0.25">
      <c r="C514" s="146" t="str">
        <f t="shared" si="32"/>
        <v>Vrije categorie</v>
      </c>
      <c r="D514" s="146"/>
      <c r="E514" s="146"/>
      <c r="F514" s="146">
        <f t="shared" si="25"/>
        <v>0</v>
      </c>
      <c r="G514" s="146">
        <f t="shared" si="26"/>
        <v>0</v>
      </c>
      <c r="H514" s="146">
        <f t="shared" si="27"/>
        <v>0</v>
      </c>
      <c r="I514" s="146">
        <f t="shared" si="28"/>
        <v>0</v>
      </c>
      <c r="J514" s="146">
        <f t="shared" si="29"/>
        <v>0</v>
      </c>
      <c r="K514" s="146">
        <f t="shared" si="30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3">SUM(G500:G514)</f>
        <v>0</v>
      </c>
      <c r="H515" s="147">
        <f t="shared" si="33"/>
        <v>0</v>
      </c>
      <c r="I515" s="147">
        <f t="shared" si="33"/>
        <v>0</v>
      </c>
      <c r="J515" s="147">
        <f t="shared" si="33"/>
        <v>0</v>
      </c>
      <c r="K515" s="147">
        <f t="shared" si="33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32,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32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32a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216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216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217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5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8" priority="4" operator="equal">
      <formula>"Geen 100%"</formula>
    </cfRule>
  </conditionalFormatting>
  <conditionalFormatting sqref="G12">
    <cfRule type="containsText" dxfId="37" priority="2" operator="containsText" text="te laag">
      <formula>NOT(ISERROR(SEARCH("te laag",G12)))</formula>
    </cfRule>
  </conditionalFormatting>
  <conditionalFormatting sqref="G13">
    <cfRule type="containsText" dxfId="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1893E8C-B0C2-4AB5-A90D-7E2DDA16B2E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'32'!H4</f>
        <v>32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5">SUMPRODUCT(--($E$4:$E$498=C500),--($D$4:$D$498=""),$F$4:$F$498)</f>
        <v>0</v>
      </c>
      <c r="G500" s="146">
        <f t="shared" ref="G500:G514" si="26">SUMPRODUCT(--($E$4:$E$498=C500),--($D$4:$D$498=""),$G$4:$G$498)</f>
        <v>0</v>
      </c>
      <c r="H500" s="146">
        <f t="shared" ref="H500:H514" si="27">SUMPRODUCT(--($E$4:$E$498=C500),--($D$4:$D$498=""),$H$4:$H$498)</f>
        <v>0</v>
      </c>
      <c r="I500" s="146">
        <f t="shared" ref="I500:I514" si="28">SUMPRODUCT(--($E$4:$E$498=C500),--($D$4:$D$498=""),$I$4:$I$498)</f>
        <v>0</v>
      </c>
      <c r="J500" s="146">
        <f t="shared" ref="J500:J514" si="29">SUMPRODUCT(--($E$4:$E$498=C500),--($D$4:$D$498=""),$J$4:$J$498)</f>
        <v>0</v>
      </c>
      <c r="K500" s="146">
        <f t="shared" ref="K500:K514" si="30">SUM(F500:J500)</f>
        <v>0</v>
      </c>
      <c r="L500" s="146"/>
      <c r="M500" s="146">
        <f t="shared" ref="M500:M513" si="31">SUMPRODUCT(--($E$4:$E$498=C500),--($D$4:$D$498=""),$M$4:$M$498)</f>
        <v>0</v>
      </c>
    </row>
    <row r="501" spans="3:13" x14ac:dyDescent="0.25">
      <c r="C501" s="146" t="str">
        <f t="shared" ref="C501:C514" si="32">IF(F540="","Vrije categorie",F540)</f>
        <v>B</v>
      </c>
      <c r="D501" s="146"/>
      <c r="E501" s="146"/>
      <c r="F501" s="146">
        <f t="shared" si="25"/>
        <v>0</v>
      </c>
      <c r="G501" s="146">
        <f t="shared" si="26"/>
        <v>0</v>
      </c>
      <c r="H501" s="146">
        <f t="shared" si="27"/>
        <v>0</v>
      </c>
      <c r="I501" s="146">
        <f t="shared" si="28"/>
        <v>0</v>
      </c>
      <c r="J501" s="146">
        <f t="shared" si="29"/>
        <v>0</v>
      </c>
      <c r="K501" s="146">
        <f t="shared" si="30"/>
        <v>0</v>
      </c>
      <c r="L501" s="146"/>
      <c r="M501" s="146">
        <f t="shared" si="31"/>
        <v>0</v>
      </c>
    </row>
    <row r="502" spans="3:13" x14ac:dyDescent="0.25">
      <c r="C502" s="146" t="str">
        <f t="shared" si="32"/>
        <v>C</v>
      </c>
      <c r="D502" s="146"/>
      <c r="E502" s="146"/>
      <c r="F502" s="146">
        <f t="shared" si="25"/>
        <v>0</v>
      </c>
      <c r="G502" s="146">
        <f t="shared" si="26"/>
        <v>0</v>
      </c>
      <c r="H502" s="146">
        <f t="shared" si="27"/>
        <v>0</v>
      </c>
      <c r="I502" s="146">
        <f t="shared" si="28"/>
        <v>0</v>
      </c>
      <c r="J502" s="146">
        <f t="shared" si="29"/>
        <v>0</v>
      </c>
      <c r="K502" s="146">
        <f t="shared" si="30"/>
        <v>0</v>
      </c>
      <c r="L502" s="146"/>
      <c r="M502" s="146">
        <f t="shared" si="31"/>
        <v>0</v>
      </c>
    </row>
    <row r="503" spans="3:13" x14ac:dyDescent="0.25">
      <c r="C503" s="146" t="str">
        <f t="shared" si="32"/>
        <v>D</v>
      </c>
      <c r="D503" s="146"/>
      <c r="E503" s="146"/>
      <c r="F503" s="146">
        <f t="shared" si="25"/>
        <v>0</v>
      </c>
      <c r="G503" s="146">
        <f t="shared" si="26"/>
        <v>0</v>
      </c>
      <c r="H503" s="146">
        <f t="shared" si="27"/>
        <v>0</v>
      </c>
      <c r="I503" s="146">
        <f t="shared" si="28"/>
        <v>0</v>
      </c>
      <c r="J503" s="146">
        <f t="shared" si="29"/>
        <v>0</v>
      </c>
      <c r="K503" s="146">
        <f t="shared" si="30"/>
        <v>0</v>
      </c>
      <c r="L503" s="146"/>
      <c r="M503" s="146">
        <f t="shared" si="31"/>
        <v>0</v>
      </c>
    </row>
    <row r="504" spans="3:13" x14ac:dyDescent="0.25">
      <c r="C504" s="146" t="str">
        <f t="shared" si="32"/>
        <v>E</v>
      </c>
      <c r="D504" s="146"/>
      <c r="E504" s="146"/>
      <c r="F504" s="146">
        <f t="shared" si="25"/>
        <v>0</v>
      </c>
      <c r="G504" s="146">
        <f t="shared" si="26"/>
        <v>0</v>
      </c>
      <c r="H504" s="146">
        <f t="shared" si="27"/>
        <v>0</v>
      </c>
      <c r="I504" s="146">
        <f t="shared" si="28"/>
        <v>0</v>
      </c>
      <c r="J504" s="146">
        <f t="shared" si="29"/>
        <v>0</v>
      </c>
      <c r="K504" s="146">
        <f t="shared" si="30"/>
        <v>0</v>
      </c>
      <c r="L504" s="146"/>
      <c r="M504" s="146">
        <f t="shared" si="31"/>
        <v>0</v>
      </c>
    </row>
    <row r="505" spans="3:13" x14ac:dyDescent="0.25">
      <c r="C505" s="146" t="str">
        <f t="shared" si="32"/>
        <v>F</v>
      </c>
      <c r="D505" s="146"/>
      <c r="E505" s="146"/>
      <c r="F505" s="146">
        <f t="shared" si="25"/>
        <v>0</v>
      </c>
      <c r="G505" s="146">
        <f t="shared" si="26"/>
        <v>0</v>
      </c>
      <c r="H505" s="146">
        <f t="shared" si="27"/>
        <v>0</v>
      </c>
      <c r="I505" s="146">
        <f t="shared" si="28"/>
        <v>0</v>
      </c>
      <c r="J505" s="146">
        <f t="shared" si="29"/>
        <v>0</v>
      </c>
      <c r="K505" s="146">
        <f t="shared" si="30"/>
        <v>0</v>
      </c>
      <c r="L505" s="146"/>
      <c r="M505" s="146">
        <f t="shared" si="31"/>
        <v>0</v>
      </c>
    </row>
    <row r="506" spans="3:13" x14ac:dyDescent="0.25">
      <c r="C506" s="146" t="str">
        <f t="shared" si="32"/>
        <v>G</v>
      </c>
      <c r="D506" s="146"/>
      <c r="E506" s="146"/>
      <c r="F506" s="146">
        <f t="shared" si="25"/>
        <v>0</v>
      </c>
      <c r="G506" s="146">
        <f t="shared" si="26"/>
        <v>0</v>
      </c>
      <c r="H506" s="146">
        <f t="shared" si="27"/>
        <v>0</v>
      </c>
      <c r="I506" s="146">
        <f t="shared" si="28"/>
        <v>0</v>
      </c>
      <c r="J506" s="146">
        <f t="shared" si="29"/>
        <v>0</v>
      </c>
      <c r="K506" s="146">
        <f t="shared" si="30"/>
        <v>0</v>
      </c>
      <c r="L506" s="146"/>
      <c r="M506" s="146">
        <f t="shared" si="31"/>
        <v>0</v>
      </c>
    </row>
    <row r="507" spans="3:13" x14ac:dyDescent="0.25">
      <c r="C507" s="146" t="str">
        <f t="shared" si="32"/>
        <v>H</v>
      </c>
      <c r="D507" s="146"/>
      <c r="E507" s="146"/>
      <c r="F507" s="146">
        <f t="shared" si="25"/>
        <v>0</v>
      </c>
      <c r="G507" s="146">
        <f t="shared" si="26"/>
        <v>0</v>
      </c>
      <c r="H507" s="146">
        <f t="shared" si="27"/>
        <v>0</v>
      </c>
      <c r="I507" s="146">
        <f t="shared" si="28"/>
        <v>0</v>
      </c>
      <c r="J507" s="146">
        <f t="shared" si="29"/>
        <v>0</v>
      </c>
      <c r="K507" s="146">
        <f t="shared" si="30"/>
        <v>0</v>
      </c>
      <c r="L507" s="146"/>
      <c r="M507" s="146">
        <f t="shared" si="31"/>
        <v>0</v>
      </c>
    </row>
    <row r="508" spans="3:13" x14ac:dyDescent="0.25">
      <c r="C508" s="146" t="str">
        <f t="shared" si="32"/>
        <v>I</v>
      </c>
      <c r="D508" s="146"/>
      <c r="E508" s="146"/>
      <c r="F508" s="146">
        <f t="shared" si="25"/>
        <v>0</v>
      </c>
      <c r="G508" s="146">
        <f t="shared" si="26"/>
        <v>0</v>
      </c>
      <c r="H508" s="146">
        <f t="shared" si="27"/>
        <v>0</v>
      </c>
      <c r="I508" s="146">
        <f t="shared" si="28"/>
        <v>0</v>
      </c>
      <c r="J508" s="146">
        <f t="shared" si="29"/>
        <v>0</v>
      </c>
      <c r="K508" s="146">
        <f t="shared" si="30"/>
        <v>0</v>
      </c>
      <c r="L508" s="146"/>
      <c r="M508" s="146">
        <f t="shared" si="31"/>
        <v>0</v>
      </c>
    </row>
    <row r="509" spans="3:13" x14ac:dyDescent="0.25">
      <c r="C509" s="146" t="str">
        <f t="shared" si="32"/>
        <v>J</v>
      </c>
      <c r="D509" s="146"/>
      <c r="E509" s="146"/>
      <c r="F509" s="146">
        <f t="shared" si="25"/>
        <v>0</v>
      </c>
      <c r="G509" s="146">
        <f t="shared" si="26"/>
        <v>0</v>
      </c>
      <c r="H509" s="146">
        <f t="shared" si="27"/>
        <v>0</v>
      </c>
      <c r="I509" s="146">
        <f t="shared" si="28"/>
        <v>0</v>
      </c>
      <c r="J509" s="146">
        <f t="shared" si="29"/>
        <v>0</v>
      </c>
      <c r="K509" s="146">
        <f t="shared" si="30"/>
        <v>0</v>
      </c>
      <c r="L509" s="146"/>
      <c r="M509" s="146">
        <f t="shared" si="31"/>
        <v>0</v>
      </c>
    </row>
    <row r="510" spans="3:13" x14ac:dyDescent="0.25">
      <c r="C510" s="146" t="str">
        <f t="shared" si="32"/>
        <v>K</v>
      </c>
      <c r="D510" s="146"/>
      <c r="E510" s="146"/>
      <c r="F510" s="146">
        <f t="shared" si="25"/>
        <v>0</v>
      </c>
      <c r="G510" s="146">
        <f t="shared" si="26"/>
        <v>0</v>
      </c>
      <c r="H510" s="146">
        <f t="shared" si="27"/>
        <v>0</v>
      </c>
      <c r="I510" s="146">
        <f t="shared" si="28"/>
        <v>0</v>
      </c>
      <c r="J510" s="146">
        <f t="shared" si="29"/>
        <v>0</v>
      </c>
      <c r="K510" s="146">
        <f t="shared" si="30"/>
        <v>0</v>
      </c>
      <c r="L510" s="146"/>
      <c r="M510" s="146">
        <f t="shared" si="31"/>
        <v>0</v>
      </c>
    </row>
    <row r="511" spans="3:13" x14ac:dyDescent="0.25">
      <c r="C511" s="146" t="str">
        <f t="shared" si="32"/>
        <v>X</v>
      </c>
      <c r="D511" s="146"/>
      <c r="E511" s="146"/>
      <c r="F511" s="146">
        <f t="shared" si="25"/>
        <v>0</v>
      </c>
      <c r="G511" s="146">
        <f t="shared" si="26"/>
        <v>0</v>
      </c>
      <c r="H511" s="146">
        <f t="shared" si="27"/>
        <v>0</v>
      </c>
      <c r="I511" s="146">
        <f t="shared" si="28"/>
        <v>0</v>
      </c>
      <c r="J511" s="146">
        <f t="shared" si="29"/>
        <v>0</v>
      </c>
      <c r="K511" s="146">
        <f t="shared" si="30"/>
        <v>0</v>
      </c>
      <c r="L511" s="146"/>
      <c r="M511" s="146">
        <f t="shared" si="31"/>
        <v>0</v>
      </c>
    </row>
    <row r="512" spans="3:13" x14ac:dyDescent="0.25">
      <c r="C512" s="146" t="str">
        <f t="shared" si="32"/>
        <v>Vrije categorie</v>
      </c>
      <c r="D512" s="146"/>
      <c r="E512" s="146"/>
      <c r="F512" s="146">
        <f t="shared" si="25"/>
        <v>0</v>
      </c>
      <c r="G512" s="146">
        <f t="shared" si="26"/>
        <v>0</v>
      </c>
      <c r="H512" s="146">
        <f t="shared" si="27"/>
        <v>0</v>
      </c>
      <c r="I512" s="146">
        <f t="shared" si="28"/>
        <v>0</v>
      </c>
      <c r="J512" s="146">
        <f t="shared" si="29"/>
        <v>0</v>
      </c>
      <c r="K512" s="146">
        <f t="shared" si="30"/>
        <v>0</v>
      </c>
      <c r="L512" s="146"/>
      <c r="M512" s="146">
        <f t="shared" si="31"/>
        <v>0</v>
      </c>
    </row>
    <row r="513" spans="3:13" x14ac:dyDescent="0.25">
      <c r="C513" s="146" t="str">
        <f t="shared" si="32"/>
        <v>Vrije categorie</v>
      </c>
      <c r="D513" s="146"/>
      <c r="E513" s="146"/>
      <c r="F513" s="146">
        <f t="shared" si="25"/>
        <v>0</v>
      </c>
      <c r="G513" s="146">
        <f t="shared" si="26"/>
        <v>0</v>
      </c>
      <c r="H513" s="146">
        <f t="shared" si="27"/>
        <v>0</v>
      </c>
      <c r="I513" s="146">
        <f t="shared" si="28"/>
        <v>0</v>
      </c>
      <c r="J513" s="146">
        <f t="shared" si="29"/>
        <v>0</v>
      </c>
      <c r="K513" s="146">
        <f t="shared" si="30"/>
        <v>0</v>
      </c>
      <c r="L513" s="146"/>
      <c r="M513" s="146">
        <f t="shared" si="31"/>
        <v>0</v>
      </c>
    </row>
    <row r="514" spans="3:13" x14ac:dyDescent="0.25">
      <c r="C514" s="146" t="str">
        <f t="shared" si="32"/>
        <v>Vrije categorie</v>
      </c>
      <c r="D514" s="146"/>
      <c r="E514" s="146"/>
      <c r="F514" s="146">
        <f t="shared" si="25"/>
        <v>0</v>
      </c>
      <c r="G514" s="146">
        <f t="shared" si="26"/>
        <v>0</v>
      </c>
      <c r="H514" s="146">
        <f t="shared" si="27"/>
        <v>0</v>
      </c>
      <c r="I514" s="146">
        <f t="shared" si="28"/>
        <v>0</v>
      </c>
      <c r="J514" s="146">
        <f t="shared" si="29"/>
        <v>0</v>
      </c>
      <c r="K514" s="146">
        <f t="shared" si="30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3">SUM(G500:G514)</f>
        <v>0</v>
      </c>
      <c r="H515" s="147">
        <f t="shared" si="33"/>
        <v>0</v>
      </c>
      <c r="I515" s="147">
        <f t="shared" si="33"/>
        <v>0</v>
      </c>
      <c r="J515" s="147">
        <f t="shared" si="33"/>
        <v>0</v>
      </c>
      <c r="K515" s="147">
        <f t="shared" si="33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173583"/>
  </sheetPr>
  <dimension ref="A1:M553"/>
  <sheetViews>
    <sheetView topLeftCell="A10" zoomScaleNormal="100" workbookViewId="0">
      <selection activeCell="C30" sqref="C30"/>
    </sheetView>
  </sheetViews>
  <sheetFormatPr defaultRowHeight="15" x14ac:dyDescent="0.25"/>
  <cols>
    <col min="1" max="1" width="6" style="5" customWidth="1"/>
    <col min="2" max="2" width="3.42578125" style="5" customWidth="1"/>
    <col min="3" max="3" width="25.42578125" style="3" customWidth="1"/>
    <col min="4" max="4" width="3" style="3" customWidth="1"/>
    <col min="5" max="5" width="3.7109375" style="3" customWidth="1"/>
    <col min="6" max="6" width="9.42578125" style="7" customWidth="1"/>
    <col min="7" max="7" width="10.5703125" style="7" customWidth="1"/>
    <col min="8" max="10" width="8.7109375" style="7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'1'!H4</f>
        <v>1</v>
      </c>
      <c r="B1" s="42" t="s">
        <v>7</v>
      </c>
      <c r="C1" s="43"/>
      <c r="D1" s="56" t="str">
        <f>IF(VLOOKUP(A1,Verzamelblad!A5:E54,3)=0,"",VLOOKUP(A1,Verzamelblad!A5:E54,3))</f>
        <v>MFA de Orchidee</v>
      </c>
      <c r="E1" s="57"/>
      <c r="F1" s="183"/>
      <c r="G1" s="183"/>
      <c r="H1" s="183"/>
      <c r="I1" s="183"/>
      <c r="J1" s="183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>Tuinstraat 5 te Assen</v>
      </c>
      <c r="E2" s="57"/>
      <c r="F2" s="183"/>
      <c r="G2" s="183"/>
      <c r="H2" s="183"/>
      <c r="I2" s="183"/>
      <c r="J2" s="183"/>
      <c r="K2" s="58"/>
    </row>
    <row r="3" spans="1:13" ht="45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30</v>
      </c>
      <c r="H3" s="8" t="s">
        <v>359</v>
      </c>
      <c r="I3" s="296" t="s">
        <v>358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A4" s="357">
        <v>0</v>
      </c>
      <c r="B4" s="357"/>
      <c r="C4" s="358" t="s">
        <v>309</v>
      </c>
      <c r="D4" s="359"/>
      <c r="E4" s="359" t="s">
        <v>363</v>
      </c>
      <c r="F4" s="360">
        <v>17</v>
      </c>
      <c r="G4" s="360"/>
      <c r="H4" s="360"/>
      <c r="I4" s="360"/>
      <c r="J4" s="360"/>
      <c r="K4" s="360">
        <f t="shared" ref="K4:K29" si="0">SUM(F4:J4)</f>
        <v>17</v>
      </c>
      <c r="L4" s="357">
        <f>IF(D4="X",0,IF(E4="",0,IF(E4="X",0,VLOOKUP(E4,$F$539:$G$553,2))))</f>
        <v>210</v>
      </c>
      <c r="M4" s="361">
        <f t="shared" ref="M4:M29" si="1">SUM(K4*L4)</f>
        <v>3570</v>
      </c>
    </row>
    <row r="5" spans="1:13" x14ac:dyDescent="0.25">
      <c r="A5" s="357">
        <v>0</v>
      </c>
      <c r="B5" s="357"/>
      <c r="C5" s="362" t="s">
        <v>310</v>
      </c>
      <c r="D5" s="359"/>
      <c r="E5" s="359" t="s">
        <v>363</v>
      </c>
      <c r="F5" s="360"/>
      <c r="G5" s="360"/>
      <c r="H5" s="360"/>
      <c r="I5" s="360"/>
      <c r="J5" s="360">
        <v>12</v>
      </c>
      <c r="K5" s="360">
        <f t="shared" si="0"/>
        <v>12</v>
      </c>
      <c r="L5" s="357">
        <f>IF(D5="X",0,IF(E5="",0,IF(E5="X",0,VLOOKUP(E5,$F$539:$G$553,2))))</f>
        <v>210</v>
      </c>
      <c r="M5" s="361">
        <f t="shared" si="1"/>
        <v>2520</v>
      </c>
    </row>
    <row r="6" spans="1:13" x14ac:dyDescent="0.25">
      <c r="A6" s="357">
        <v>0</v>
      </c>
      <c r="B6" s="357"/>
      <c r="C6" s="363" t="s">
        <v>311</v>
      </c>
      <c r="D6" s="359"/>
      <c r="E6" s="359" t="s">
        <v>363</v>
      </c>
      <c r="F6" s="360"/>
      <c r="G6" s="360"/>
      <c r="H6" s="360"/>
      <c r="I6" s="360">
        <v>157</v>
      </c>
      <c r="J6" s="360"/>
      <c r="K6" s="360">
        <f t="shared" si="0"/>
        <v>157</v>
      </c>
      <c r="L6" s="357">
        <f t="shared" ref="L6:L69" si="2">IF(D6="X",0,IF(E6="",0,IF(E6="X",0,VLOOKUP(E6,$F$539:$G$553,2))))</f>
        <v>210</v>
      </c>
      <c r="M6" s="361">
        <f t="shared" si="1"/>
        <v>32970</v>
      </c>
    </row>
    <row r="7" spans="1:13" x14ac:dyDescent="0.25">
      <c r="A7" s="357">
        <v>0</v>
      </c>
      <c r="B7" s="357"/>
      <c r="C7" s="363" t="s">
        <v>312</v>
      </c>
      <c r="D7" s="359"/>
      <c r="E7" s="359" t="s">
        <v>361</v>
      </c>
      <c r="F7" s="360">
        <v>17</v>
      </c>
      <c r="G7" s="360"/>
      <c r="H7" s="360"/>
      <c r="I7" s="360"/>
      <c r="J7" s="360"/>
      <c r="K7" s="360">
        <f t="shared" si="0"/>
        <v>17</v>
      </c>
      <c r="L7" s="357">
        <f t="shared" si="2"/>
        <v>210</v>
      </c>
      <c r="M7" s="361">
        <f t="shared" si="1"/>
        <v>3570</v>
      </c>
    </row>
    <row r="8" spans="1:13" x14ac:dyDescent="0.25">
      <c r="A8" s="357">
        <v>0</v>
      </c>
      <c r="B8" s="357"/>
      <c r="C8" s="363" t="s">
        <v>313</v>
      </c>
      <c r="D8" s="359"/>
      <c r="E8" s="359" t="s">
        <v>361</v>
      </c>
      <c r="F8" s="360">
        <v>18</v>
      </c>
      <c r="G8" s="360"/>
      <c r="H8" s="360"/>
      <c r="I8" s="360"/>
      <c r="J8" s="360"/>
      <c r="K8" s="360">
        <f t="shared" si="0"/>
        <v>18</v>
      </c>
      <c r="L8" s="357">
        <f t="shared" si="2"/>
        <v>210</v>
      </c>
      <c r="M8" s="361">
        <f t="shared" si="1"/>
        <v>3780</v>
      </c>
    </row>
    <row r="9" spans="1:13" x14ac:dyDescent="0.25">
      <c r="A9" s="357">
        <v>0</v>
      </c>
      <c r="B9" s="357"/>
      <c r="C9" s="363" t="s">
        <v>314</v>
      </c>
      <c r="D9" s="359"/>
      <c r="E9" s="359" t="s">
        <v>360</v>
      </c>
      <c r="F9" s="360">
        <v>79</v>
      </c>
      <c r="G9" s="360"/>
      <c r="H9" s="360"/>
      <c r="I9" s="360"/>
      <c r="J9" s="360"/>
      <c r="K9" s="360">
        <f t="shared" si="0"/>
        <v>79</v>
      </c>
      <c r="L9" s="357">
        <f t="shared" si="2"/>
        <v>210</v>
      </c>
      <c r="M9" s="361">
        <f t="shared" si="1"/>
        <v>16590</v>
      </c>
    </row>
    <row r="10" spans="1:13" x14ac:dyDescent="0.25">
      <c r="A10" s="357">
        <v>0</v>
      </c>
      <c r="B10" s="357"/>
      <c r="C10" s="363" t="s">
        <v>315</v>
      </c>
      <c r="D10" s="359"/>
      <c r="E10" s="359" t="s">
        <v>361</v>
      </c>
      <c r="F10" s="360">
        <v>20</v>
      </c>
      <c r="G10" s="360"/>
      <c r="H10" s="360"/>
      <c r="I10" s="360"/>
      <c r="J10" s="360"/>
      <c r="K10" s="360">
        <f t="shared" si="0"/>
        <v>20</v>
      </c>
      <c r="L10" s="357">
        <f t="shared" si="2"/>
        <v>210</v>
      </c>
      <c r="M10" s="361">
        <f t="shared" si="1"/>
        <v>4200</v>
      </c>
    </row>
    <row r="11" spans="1:13" x14ac:dyDescent="0.25">
      <c r="A11" s="357">
        <v>0</v>
      </c>
      <c r="B11" s="357"/>
      <c r="C11" s="363" t="s">
        <v>316</v>
      </c>
      <c r="D11" s="359"/>
      <c r="E11" s="359" t="s">
        <v>364</v>
      </c>
      <c r="F11" s="360"/>
      <c r="G11" s="360"/>
      <c r="H11" s="360"/>
      <c r="I11" s="360">
        <v>3</v>
      </c>
      <c r="J11" s="360"/>
      <c r="K11" s="360">
        <f t="shared" si="0"/>
        <v>3</v>
      </c>
      <c r="L11" s="357">
        <f t="shared" si="2"/>
        <v>12</v>
      </c>
      <c r="M11" s="361">
        <f t="shared" si="1"/>
        <v>36</v>
      </c>
    </row>
    <row r="12" spans="1:13" x14ac:dyDescent="0.25">
      <c r="A12" s="357">
        <v>0</v>
      </c>
      <c r="B12" s="357"/>
      <c r="C12" s="363" t="s">
        <v>317</v>
      </c>
      <c r="D12" s="359"/>
      <c r="E12" s="359" t="s">
        <v>360</v>
      </c>
      <c r="F12" s="360"/>
      <c r="G12" s="360"/>
      <c r="H12" s="360"/>
      <c r="I12" s="360">
        <v>56</v>
      </c>
      <c r="J12" s="360"/>
      <c r="K12" s="360">
        <f t="shared" si="0"/>
        <v>56</v>
      </c>
      <c r="L12" s="357">
        <f t="shared" si="2"/>
        <v>210</v>
      </c>
      <c r="M12" s="361">
        <f t="shared" si="1"/>
        <v>11760</v>
      </c>
    </row>
    <row r="13" spans="1:13" x14ac:dyDescent="0.25">
      <c r="A13" s="357">
        <v>0</v>
      </c>
      <c r="B13" s="357"/>
      <c r="C13" s="363" t="s">
        <v>318</v>
      </c>
      <c r="D13" s="359"/>
      <c r="E13" s="359" t="s">
        <v>360</v>
      </c>
      <c r="F13" s="360"/>
      <c r="G13" s="360"/>
      <c r="H13" s="360"/>
      <c r="I13" s="360">
        <v>113</v>
      </c>
      <c r="J13" s="360"/>
      <c r="K13" s="360">
        <f t="shared" si="0"/>
        <v>113</v>
      </c>
      <c r="L13" s="357">
        <f t="shared" si="2"/>
        <v>210</v>
      </c>
      <c r="M13" s="361">
        <f t="shared" si="1"/>
        <v>23730</v>
      </c>
    </row>
    <row r="14" spans="1:13" x14ac:dyDescent="0.25">
      <c r="A14" s="357">
        <v>0</v>
      </c>
      <c r="B14" s="357"/>
      <c r="C14" s="363" t="s">
        <v>309</v>
      </c>
      <c r="D14" s="359"/>
      <c r="E14" s="359" t="s">
        <v>363</v>
      </c>
      <c r="F14" s="360"/>
      <c r="G14" s="360"/>
      <c r="H14" s="360"/>
      <c r="I14" s="360">
        <v>33</v>
      </c>
      <c r="J14" s="360"/>
      <c r="K14" s="360">
        <f t="shared" si="0"/>
        <v>33</v>
      </c>
      <c r="L14" s="357">
        <f t="shared" si="2"/>
        <v>210</v>
      </c>
      <c r="M14" s="361">
        <f t="shared" si="1"/>
        <v>6930</v>
      </c>
    </row>
    <row r="15" spans="1:13" x14ac:dyDescent="0.25">
      <c r="A15" s="357">
        <v>0</v>
      </c>
      <c r="B15" s="357"/>
      <c r="C15" s="363" t="s">
        <v>317</v>
      </c>
      <c r="D15" s="359"/>
      <c r="E15" s="359" t="s">
        <v>360</v>
      </c>
      <c r="F15" s="360"/>
      <c r="G15" s="360"/>
      <c r="H15" s="360"/>
      <c r="I15" s="360">
        <v>53</v>
      </c>
      <c r="J15" s="360"/>
      <c r="K15" s="360">
        <f t="shared" si="0"/>
        <v>53</v>
      </c>
      <c r="L15" s="357">
        <f t="shared" si="2"/>
        <v>210</v>
      </c>
      <c r="M15" s="361">
        <f t="shared" si="1"/>
        <v>11130</v>
      </c>
    </row>
    <row r="16" spans="1:13" x14ac:dyDescent="0.25">
      <c r="A16" s="357">
        <v>0</v>
      </c>
      <c r="B16" s="357"/>
      <c r="C16" s="363" t="s">
        <v>309</v>
      </c>
      <c r="D16" s="359"/>
      <c r="E16" s="359" t="s">
        <v>363</v>
      </c>
      <c r="F16" s="360">
        <v>14</v>
      </c>
      <c r="G16" s="360"/>
      <c r="H16" s="360"/>
      <c r="I16" s="360"/>
      <c r="J16" s="360"/>
      <c r="K16" s="360">
        <f t="shared" si="0"/>
        <v>14</v>
      </c>
      <c r="L16" s="357">
        <f t="shared" si="2"/>
        <v>210</v>
      </c>
      <c r="M16" s="361">
        <f t="shared" si="1"/>
        <v>2940</v>
      </c>
    </row>
    <row r="17" spans="1:13" x14ac:dyDescent="0.25">
      <c r="A17" s="357">
        <v>0</v>
      </c>
      <c r="B17" s="357"/>
      <c r="C17" s="358" t="s">
        <v>319</v>
      </c>
      <c r="D17" s="359"/>
      <c r="E17" s="359" t="s">
        <v>361</v>
      </c>
      <c r="F17" s="360">
        <v>29</v>
      </c>
      <c r="G17" s="360"/>
      <c r="H17" s="360"/>
      <c r="I17" s="360"/>
      <c r="J17" s="360"/>
      <c r="K17" s="360">
        <f t="shared" si="0"/>
        <v>29</v>
      </c>
      <c r="L17" s="357">
        <f t="shared" si="2"/>
        <v>210</v>
      </c>
      <c r="M17" s="361">
        <f t="shared" si="1"/>
        <v>6090</v>
      </c>
    </row>
    <row r="18" spans="1:13" x14ac:dyDescent="0.25">
      <c r="A18" s="357">
        <v>0</v>
      </c>
      <c r="B18" s="357"/>
      <c r="C18" s="358" t="s">
        <v>320</v>
      </c>
      <c r="D18" s="359"/>
      <c r="E18" s="359" t="s">
        <v>640</v>
      </c>
      <c r="F18" s="360"/>
      <c r="G18" s="360"/>
      <c r="H18" s="360">
        <v>2</v>
      </c>
      <c r="I18" s="360"/>
      <c r="J18" s="360"/>
      <c r="K18" s="360">
        <f t="shared" si="0"/>
        <v>2</v>
      </c>
      <c r="L18" s="357">
        <f t="shared" si="2"/>
        <v>0</v>
      </c>
      <c r="M18" s="361">
        <f t="shared" si="1"/>
        <v>0</v>
      </c>
    </row>
    <row r="19" spans="1:13" x14ac:dyDescent="0.25">
      <c r="A19" s="357">
        <v>0</v>
      </c>
      <c r="B19" s="357"/>
      <c r="C19" s="358" t="s">
        <v>321</v>
      </c>
      <c r="D19" s="359"/>
      <c r="E19" s="359" t="s">
        <v>360</v>
      </c>
      <c r="F19" s="360"/>
      <c r="G19" s="360"/>
      <c r="H19" s="360"/>
      <c r="I19" s="360">
        <v>61</v>
      </c>
      <c r="J19" s="360"/>
      <c r="K19" s="360">
        <f t="shared" si="0"/>
        <v>61</v>
      </c>
      <c r="L19" s="357">
        <f t="shared" si="2"/>
        <v>210</v>
      </c>
      <c r="M19" s="361">
        <f t="shared" si="1"/>
        <v>12810</v>
      </c>
    </row>
    <row r="20" spans="1:13" x14ac:dyDescent="0.25">
      <c r="A20" s="357">
        <v>0</v>
      </c>
      <c r="B20" s="357"/>
      <c r="C20" s="363" t="s">
        <v>322</v>
      </c>
      <c r="D20" s="359"/>
      <c r="E20" s="359" t="s">
        <v>363</v>
      </c>
      <c r="F20" s="360"/>
      <c r="G20" s="360"/>
      <c r="H20" s="360"/>
      <c r="I20" s="360">
        <v>9</v>
      </c>
      <c r="J20" s="360"/>
      <c r="K20" s="360">
        <f t="shared" si="0"/>
        <v>9</v>
      </c>
      <c r="L20" s="357">
        <f t="shared" si="2"/>
        <v>210</v>
      </c>
      <c r="M20" s="361">
        <f t="shared" si="1"/>
        <v>1890</v>
      </c>
    </row>
    <row r="21" spans="1:13" x14ac:dyDescent="0.25">
      <c r="A21" s="357">
        <v>0</v>
      </c>
      <c r="B21" s="357"/>
      <c r="C21" s="363" t="s">
        <v>322</v>
      </c>
      <c r="D21" s="359"/>
      <c r="E21" s="359" t="s">
        <v>363</v>
      </c>
      <c r="F21" s="360"/>
      <c r="G21" s="360"/>
      <c r="H21" s="360"/>
      <c r="I21" s="360">
        <v>9</v>
      </c>
      <c r="J21" s="360"/>
      <c r="K21" s="360">
        <f t="shared" si="0"/>
        <v>9</v>
      </c>
      <c r="L21" s="357">
        <f t="shared" si="2"/>
        <v>210</v>
      </c>
      <c r="M21" s="361">
        <f t="shared" si="1"/>
        <v>1890</v>
      </c>
    </row>
    <row r="22" spans="1:13" x14ac:dyDescent="0.25">
      <c r="A22" s="357">
        <v>0</v>
      </c>
      <c r="B22" s="357"/>
      <c r="C22" s="358" t="s">
        <v>323</v>
      </c>
      <c r="D22" s="359"/>
      <c r="E22" s="359" t="s">
        <v>365</v>
      </c>
      <c r="F22" s="360"/>
      <c r="G22" s="360"/>
      <c r="H22" s="360">
        <v>9</v>
      </c>
      <c r="I22" s="360"/>
      <c r="J22" s="360"/>
      <c r="K22" s="360">
        <f t="shared" si="0"/>
        <v>9</v>
      </c>
      <c r="L22" s="357">
        <f t="shared" si="2"/>
        <v>210</v>
      </c>
      <c r="M22" s="361">
        <f t="shared" si="1"/>
        <v>1890</v>
      </c>
    </row>
    <row r="23" spans="1:13" x14ac:dyDescent="0.25">
      <c r="A23" s="357">
        <v>0</v>
      </c>
      <c r="B23" s="357"/>
      <c r="C23" s="363" t="s">
        <v>316</v>
      </c>
      <c r="D23" s="359"/>
      <c r="E23" s="359" t="s">
        <v>364</v>
      </c>
      <c r="F23" s="360"/>
      <c r="G23" s="360"/>
      <c r="H23" s="360"/>
      <c r="I23" s="360">
        <v>10</v>
      </c>
      <c r="J23" s="360"/>
      <c r="K23" s="360">
        <f t="shared" si="0"/>
        <v>10</v>
      </c>
      <c r="L23" s="357">
        <f t="shared" si="2"/>
        <v>12</v>
      </c>
      <c r="M23" s="361">
        <f t="shared" si="1"/>
        <v>120</v>
      </c>
    </row>
    <row r="24" spans="1:13" x14ac:dyDescent="0.25">
      <c r="A24" s="357">
        <v>0</v>
      </c>
      <c r="B24" s="357"/>
      <c r="C24" s="363" t="s">
        <v>324</v>
      </c>
      <c r="D24" s="359"/>
      <c r="E24" s="359" t="s">
        <v>360</v>
      </c>
      <c r="F24" s="360"/>
      <c r="G24" s="360"/>
      <c r="H24" s="360"/>
      <c r="I24" s="360">
        <v>60</v>
      </c>
      <c r="J24" s="360"/>
      <c r="K24" s="360">
        <f t="shared" si="0"/>
        <v>60</v>
      </c>
      <c r="L24" s="357">
        <f t="shared" si="2"/>
        <v>210</v>
      </c>
      <c r="M24" s="361">
        <f t="shared" si="1"/>
        <v>12600</v>
      </c>
    </row>
    <row r="25" spans="1:13" x14ac:dyDescent="0.25">
      <c r="A25" s="357">
        <v>0</v>
      </c>
      <c r="B25" s="357"/>
      <c r="C25" s="363" t="s">
        <v>323</v>
      </c>
      <c r="D25" s="359"/>
      <c r="E25" s="359" t="s">
        <v>365</v>
      </c>
      <c r="F25" s="360"/>
      <c r="G25" s="360"/>
      <c r="H25" s="360">
        <v>10</v>
      </c>
      <c r="I25" s="360"/>
      <c r="J25" s="360"/>
      <c r="K25" s="360">
        <f t="shared" si="0"/>
        <v>10</v>
      </c>
      <c r="L25" s="357">
        <f t="shared" si="2"/>
        <v>210</v>
      </c>
      <c r="M25" s="361">
        <f t="shared" si="1"/>
        <v>2100</v>
      </c>
    </row>
    <row r="26" spans="1:13" x14ac:dyDescent="0.25">
      <c r="A26" s="357">
        <v>0</v>
      </c>
      <c r="B26" s="357"/>
      <c r="C26" s="363" t="s">
        <v>324</v>
      </c>
      <c r="D26" s="359"/>
      <c r="E26" s="359" t="s">
        <v>360</v>
      </c>
      <c r="F26" s="360"/>
      <c r="G26" s="360"/>
      <c r="H26" s="360"/>
      <c r="I26" s="360">
        <v>61</v>
      </c>
      <c r="J26" s="360"/>
      <c r="K26" s="360">
        <f t="shared" si="0"/>
        <v>61</v>
      </c>
      <c r="L26" s="357">
        <f t="shared" si="2"/>
        <v>210</v>
      </c>
      <c r="M26" s="361">
        <f t="shared" si="1"/>
        <v>12810</v>
      </c>
    </row>
    <row r="27" spans="1:13" x14ac:dyDescent="0.25">
      <c r="A27" s="357">
        <v>0</v>
      </c>
      <c r="B27" s="357"/>
      <c r="C27" s="363" t="s">
        <v>325</v>
      </c>
      <c r="D27" s="359"/>
      <c r="E27" s="359" t="s">
        <v>366</v>
      </c>
      <c r="F27" s="360"/>
      <c r="G27" s="360"/>
      <c r="H27" s="360"/>
      <c r="I27" s="360">
        <v>69</v>
      </c>
      <c r="J27" s="360"/>
      <c r="K27" s="360">
        <f t="shared" si="0"/>
        <v>69</v>
      </c>
      <c r="L27" s="357">
        <f t="shared" si="2"/>
        <v>210</v>
      </c>
      <c r="M27" s="361">
        <f t="shared" si="1"/>
        <v>14490</v>
      </c>
    </row>
    <row r="28" spans="1:13" x14ac:dyDescent="0.25">
      <c r="A28" s="357">
        <v>0</v>
      </c>
      <c r="B28" s="357"/>
      <c r="C28" s="363" t="s">
        <v>326</v>
      </c>
      <c r="D28" s="359"/>
      <c r="E28" s="359" t="s">
        <v>362</v>
      </c>
      <c r="F28" s="360"/>
      <c r="G28" s="360"/>
      <c r="H28" s="360"/>
      <c r="I28" s="360">
        <v>9</v>
      </c>
      <c r="J28" s="360"/>
      <c r="K28" s="360">
        <f t="shared" si="0"/>
        <v>9</v>
      </c>
      <c r="L28" s="357">
        <f t="shared" si="2"/>
        <v>210</v>
      </c>
      <c r="M28" s="361">
        <f t="shared" si="1"/>
        <v>1890</v>
      </c>
    </row>
    <row r="29" spans="1:13" x14ac:dyDescent="0.25">
      <c r="A29" s="357">
        <v>0</v>
      </c>
      <c r="B29" s="357"/>
      <c r="C29" s="363" t="s">
        <v>327</v>
      </c>
      <c r="D29" s="359"/>
      <c r="E29" s="359" t="s">
        <v>365</v>
      </c>
      <c r="F29" s="360"/>
      <c r="G29" s="360"/>
      <c r="H29" s="360">
        <v>4</v>
      </c>
      <c r="I29" s="360"/>
      <c r="J29" s="360"/>
      <c r="K29" s="360">
        <f t="shared" si="0"/>
        <v>4</v>
      </c>
      <c r="L29" s="357">
        <f t="shared" si="2"/>
        <v>210</v>
      </c>
      <c r="M29" s="361">
        <f t="shared" si="1"/>
        <v>840</v>
      </c>
    </row>
    <row r="30" spans="1:13" x14ac:dyDescent="0.25">
      <c r="A30" s="357">
        <v>0</v>
      </c>
      <c r="B30" s="357"/>
      <c r="C30" s="363" t="s">
        <v>328</v>
      </c>
      <c r="D30" s="359"/>
      <c r="E30" s="359" t="s">
        <v>363</v>
      </c>
      <c r="F30" s="360"/>
      <c r="G30" s="360"/>
      <c r="H30" s="360">
        <v>5</v>
      </c>
      <c r="I30" s="360"/>
      <c r="J30" s="360"/>
      <c r="K30" s="360">
        <f t="shared" ref="K30:K68" si="3">SUM(F30:J30)</f>
        <v>5</v>
      </c>
      <c r="L30" s="357">
        <f t="shared" si="2"/>
        <v>210</v>
      </c>
      <c r="M30" s="361">
        <f t="shared" ref="M30:M68" si="4">SUM(K30*L30)</f>
        <v>1050</v>
      </c>
    </row>
    <row r="31" spans="1:13" x14ac:dyDescent="0.25">
      <c r="A31" s="357">
        <v>0</v>
      </c>
      <c r="B31" s="357"/>
      <c r="C31" s="363" t="s">
        <v>316</v>
      </c>
      <c r="D31" s="359"/>
      <c r="E31" s="359" t="s">
        <v>364</v>
      </c>
      <c r="F31" s="360"/>
      <c r="G31" s="360"/>
      <c r="H31" s="360">
        <v>6</v>
      </c>
      <c r="I31" s="360"/>
      <c r="J31" s="360"/>
      <c r="K31" s="360">
        <f t="shared" si="3"/>
        <v>6</v>
      </c>
      <c r="L31" s="357">
        <f t="shared" si="2"/>
        <v>12</v>
      </c>
      <c r="M31" s="361">
        <f t="shared" si="4"/>
        <v>72</v>
      </c>
    </row>
    <row r="32" spans="1:13" x14ac:dyDescent="0.25">
      <c r="A32" s="357">
        <v>0</v>
      </c>
      <c r="B32" s="357"/>
      <c r="C32" s="363" t="s">
        <v>329</v>
      </c>
      <c r="D32" s="359"/>
      <c r="E32" s="359" t="s">
        <v>363</v>
      </c>
      <c r="F32" s="360"/>
      <c r="G32" s="360"/>
      <c r="H32" s="360"/>
      <c r="I32" s="360">
        <v>8</v>
      </c>
      <c r="J32" s="360"/>
      <c r="K32" s="360">
        <f t="shared" si="3"/>
        <v>8</v>
      </c>
      <c r="L32" s="357">
        <f t="shared" si="2"/>
        <v>210</v>
      </c>
      <c r="M32" s="361">
        <f t="shared" si="4"/>
        <v>1680</v>
      </c>
    </row>
    <row r="33" spans="1:13" x14ac:dyDescent="0.25">
      <c r="A33" s="357">
        <v>0</v>
      </c>
      <c r="B33" s="357"/>
      <c r="C33" s="363" t="s">
        <v>310</v>
      </c>
      <c r="D33" s="359"/>
      <c r="E33" s="359" t="s">
        <v>363</v>
      </c>
      <c r="F33" s="360"/>
      <c r="G33" s="360"/>
      <c r="H33" s="360"/>
      <c r="I33" s="360"/>
      <c r="J33" s="360">
        <v>12</v>
      </c>
      <c r="K33" s="360">
        <f t="shared" si="3"/>
        <v>12</v>
      </c>
      <c r="L33" s="357">
        <f t="shared" si="2"/>
        <v>210</v>
      </c>
      <c r="M33" s="361">
        <f t="shared" si="4"/>
        <v>2520</v>
      </c>
    </row>
    <row r="34" spans="1:13" x14ac:dyDescent="0.25">
      <c r="A34" s="357">
        <v>0</v>
      </c>
      <c r="B34" s="357"/>
      <c r="C34" s="358" t="s">
        <v>316</v>
      </c>
      <c r="D34" s="359"/>
      <c r="E34" s="359" t="s">
        <v>364</v>
      </c>
      <c r="F34" s="360"/>
      <c r="G34" s="360"/>
      <c r="H34" s="360"/>
      <c r="I34" s="360">
        <v>4</v>
      </c>
      <c r="J34" s="360"/>
      <c r="K34" s="360">
        <f t="shared" si="3"/>
        <v>4</v>
      </c>
      <c r="L34" s="357">
        <f t="shared" si="2"/>
        <v>12</v>
      </c>
      <c r="M34" s="361">
        <f t="shared" si="4"/>
        <v>48</v>
      </c>
    </row>
    <row r="35" spans="1:13" x14ac:dyDescent="0.25">
      <c r="A35" s="357">
        <v>0</v>
      </c>
      <c r="B35" s="357"/>
      <c r="C35" s="358" t="s">
        <v>317</v>
      </c>
      <c r="D35" s="359"/>
      <c r="E35" s="359" t="s">
        <v>360</v>
      </c>
      <c r="F35" s="360"/>
      <c r="G35" s="360"/>
      <c r="H35" s="360"/>
      <c r="I35" s="360">
        <v>54</v>
      </c>
      <c r="J35" s="360"/>
      <c r="K35" s="360">
        <f t="shared" si="3"/>
        <v>54</v>
      </c>
      <c r="L35" s="357">
        <f t="shared" si="2"/>
        <v>210</v>
      </c>
      <c r="M35" s="361">
        <f t="shared" si="4"/>
        <v>11340</v>
      </c>
    </row>
    <row r="36" spans="1:13" x14ac:dyDescent="0.25">
      <c r="A36" s="357">
        <v>0</v>
      </c>
      <c r="B36" s="357"/>
      <c r="C36" s="358" t="s">
        <v>316</v>
      </c>
      <c r="D36" s="359"/>
      <c r="E36" s="359" t="s">
        <v>364</v>
      </c>
      <c r="F36" s="360"/>
      <c r="G36" s="360"/>
      <c r="H36" s="360"/>
      <c r="I36" s="360">
        <v>2</v>
      </c>
      <c r="J36" s="360"/>
      <c r="K36" s="360">
        <f t="shared" si="3"/>
        <v>2</v>
      </c>
      <c r="L36" s="357">
        <f t="shared" si="2"/>
        <v>12</v>
      </c>
      <c r="M36" s="361">
        <f t="shared" si="4"/>
        <v>24</v>
      </c>
    </row>
    <row r="37" spans="1:13" x14ac:dyDescent="0.25">
      <c r="A37" s="357">
        <v>0</v>
      </c>
      <c r="B37" s="357"/>
      <c r="C37" s="358" t="s">
        <v>309</v>
      </c>
      <c r="D37" s="359"/>
      <c r="E37" s="359" t="s">
        <v>363</v>
      </c>
      <c r="F37" s="360">
        <v>5</v>
      </c>
      <c r="G37" s="360"/>
      <c r="H37" s="360"/>
      <c r="I37" s="360"/>
      <c r="J37" s="360"/>
      <c r="K37" s="360">
        <f t="shared" si="3"/>
        <v>5</v>
      </c>
      <c r="L37" s="357">
        <f t="shared" si="2"/>
        <v>210</v>
      </c>
      <c r="M37" s="361">
        <f t="shared" si="4"/>
        <v>1050</v>
      </c>
    </row>
    <row r="38" spans="1:13" x14ac:dyDescent="0.25">
      <c r="A38" s="357">
        <v>0</v>
      </c>
      <c r="B38" s="357"/>
      <c r="C38" s="358" t="s">
        <v>330</v>
      </c>
      <c r="D38" s="359"/>
      <c r="E38" s="359" t="s">
        <v>360</v>
      </c>
      <c r="F38" s="360"/>
      <c r="G38" s="360"/>
      <c r="H38" s="360"/>
      <c r="I38" s="360">
        <v>74</v>
      </c>
      <c r="J38" s="360"/>
      <c r="K38" s="360">
        <f t="shared" si="3"/>
        <v>74</v>
      </c>
      <c r="L38" s="357">
        <f t="shared" si="2"/>
        <v>210</v>
      </c>
      <c r="M38" s="361">
        <f t="shared" si="4"/>
        <v>15540</v>
      </c>
    </row>
    <row r="39" spans="1:13" x14ac:dyDescent="0.25">
      <c r="A39" s="357">
        <v>0</v>
      </c>
      <c r="B39" s="357"/>
      <c r="C39" s="363" t="s">
        <v>317</v>
      </c>
      <c r="D39" s="359"/>
      <c r="E39" s="359" t="s">
        <v>360</v>
      </c>
      <c r="F39" s="360"/>
      <c r="G39" s="360"/>
      <c r="H39" s="360"/>
      <c r="I39" s="360">
        <v>54</v>
      </c>
      <c r="J39" s="360"/>
      <c r="K39" s="360">
        <f t="shared" si="3"/>
        <v>54</v>
      </c>
      <c r="L39" s="357">
        <f t="shared" si="2"/>
        <v>210</v>
      </c>
      <c r="M39" s="361">
        <f t="shared" si="4"/>
        <v>11340</v>
      </c>
    </row>
    <row r="40" spans="1:13" x14ac:dyDescent="0.25">
      <c r="A40" s="357">
        <v>0</v>
      </c>
      <c r="B40" s="357"/>
      <c r="C40" s="363" t="s">
        <v>315</v>
      </c>
      <c r="D40" s="359"/>
      <c r="E40" s="359" t="s">
        <v>361</v>
      </c>
      <c r="F40" s="360">
        <v>16</v>
      </c>
      <c r="G40" s="360"/>
      <c r="H40" s="360"/>
      <c r="I40" s="360"/>
      <c r="J40" s="360"/>
      <c r="K40" s="360">
        <f t="shared" si="3"/>
        <v>16</v>
      </c>
      <c r="L40" s="357">
        <f t="shared" si="2"/>
        <v>210</v>
      </c>
      <c r="M40" s="361">
        <f t="shared" si="4"/>
        <v>3360</v>
      </c>
    </row>
    <row r="41" spans="1:13" x14ac:dyDescent="0.25">
      <c r="A41" s="357">
        <v>0</v>
      </c>
      <c r="B41" s="357"/>
      <c r="C41" s="358" t="s">
        <v>331</v>
      </c>
      <c r="D41" s="359"/>
      <c r="E41" s="359" t="s">
        <v>361</v>
      </c>
      <c r="F41" s="360">
        <v>30</v>
      </c>
      <c r="G41" s="360"/>
      <c r="H41" s="360"/>
      <c r="I41" s="360"/>
      <c r="J41" s="360"/>
      <c r="K41" s="360">
        <f t="shared" si="3"/>
        <v>30</v>
      </c>
      <c r="L41" s="357">
        <f t="shared" si="2"/>
        <v>210</v>
      </c>
      <c r="M41" s="361">
        <f t="shared" si="4"/>
        <v>6300</v>
      </c>
    </row>
    <row r="42" spans="1:13" x14ac:dyDescent="0.25">
      <c r="A42" s="357">
        <v>0</v>
      </c>
      <c r="B42" s="357"/>
      <c r="C42" s="363" t="s">
        <v>332</v>
      </c>
      <c r="D42" s="359"/>
      <c r="E42" s="359" t="s">
        <v>361</v>
      </c>
      <c r="F42" s="360">
        <v>33</v>
      </c>
      <c r="G42" s="360"/>
      <c r="H42" s="360"/>
      <c r="I42" s="360"/>
      <c r="J42" s="360"/>
      <c r="K42" s="360">
        <f t="shared" si="3"/>
        <v>33</v>
      </c>
      <c r="L42" s="357">
        <f t="shared" si="2"/>
        <v>210</v>
      </c>
      <c r="M42" s="361">
        <f t="shared" si="4"/>
        <v>6930</v>
      </c>
    </row>
    <row r="43" spans="1:13" x14ac:dyDescent="0.25">
      <c r="A43" s="357">
        <v>0</v>
      </c>
      <c r="B43" s="357"/>
      <c r="C43" s="363" t="s">
        <v>333</v>
      </c>
      <c r="D43" s="359"/>
      <c r="E43" s="359" t="s">
        <v>365</v>
      </c>
      <c r="F43" s="360"/>
      <c r="G43" s="360"/>
      <c r="H43" s="360">
        <v>4</v>
      </c>
      <c r="I43" s="360"/>
      <c r="J43" s="360"/>
      <c r="K43" s="360">
        <f t="shared" si="3"/>
        <v>4</v>
      </c>
      <c r="L43" s="357">
        <f t="shared" si="2"/>
        <v>210</v>
      </c>
      <c r="M43" s="361">
        <f t="shared" si="4"/>
        <v>840</v>
      </c>
    </row>
    <row r="44" spans="1:13" x14ac:dyDescent="0.25">
      <c r="A44" s="357">
        <v>0</v>
      </c>
      <c r="B44" s="357"/>
      <c r="C44" s="363" t="s">
        <v>334</v>
      </c>
      <c r="D44" s="359"/>
      <c r="E44" s="359" t="s">
        <v>363</v>
      </c>
      <c r="F44" s="360"/>
      <c r="G44" s="360"/>
      <c r="H44" s="360"/>
      <c r="I44" s="360">
        <v>2</v>
      </c>
      <c r="J44" s="360"/>
      <c r="K44" s="360">
        <f t="shared" si="3"/>
        <v>2</v>
      </c>
      <c r="L44" s="357">
        <f t="shared" si="2"/>
        <v>210</v>
      </c>
      <c r="M44" s="361">
        <f t="shared" si="4"/>
        <v>420</v>
      </c>
    </row>
    <row r="45" spans="1:13" x14ac:dyDescent="0.25">
      <c r="A45" s="357">
        <v>0</v>
      </c>
      <c r="B45" s="357"/>
      <c r="C45" s="363" t="s">
        <v>316</v>
      </c>
      <c r="D45" s="359"/>
      <c r="E45" s="359" t="s">
        <v>364</v>
      </c>
      <c r="F45" s="360"/>
      <c r="G45" s="360"/>
      <c r="H45" s="360"/>
      <c r="I45" s="360">
        <v>11</v>
      </c>
      <c r="J45" s="360"/>
      <c r="K45" s="360">
        <f t="shared" si="3"/>
        <v>11</v>
      </c>
      <c r="L45" s="357">
        <f t="shared" si="2"/>
        <v>12</v>
      </c>
      <c r="M45" s="361">
        <f t="shared" si="4"/>
        <v>132</v>
      </c>
    </row>
    <row r="46" spans="1:13" x14ac:dyDescent="0.25">
      <c r="A46" s="357">
        <v>0</v>
      </c>
      <c r="B46" s="357"/>
      <c r="C46" s="363" t="s">
        <v>316</v>
      </c>
      <c r="D46" s="359"/>
      <c r="E46" s="359" t="s">
        <v>364</v>
      </c>
      <c r="F46" s="360"/>
      <c r="G46" s="360"/>
      <c r="H46" s="360"/>
      <c r="I46" s="360">
        <v>7</v>
      </c>
      <c r="J46" s="360"/>
      <c r="K46" s="360">
        <f t="shared" si="3"/>
        <v>7</v>
      </c>
      <c r="L46" s="357">
        <f t="shared" si="2"/>
        <v>12</v>
      </c>
      <c r="M46" s="361">
        <f t="shared" si="4"/>
        <v>84</v>
      </c>
    </row>
    <row r="47" spans="1:13" x14ac:dyDescent="0.25">
      <c r="A47" s="357">
        <v>0</v>
      </c>
      <c r="B47" s="357"/>
      <c r="C47" s="363" t="s">
        <v>323</v>
      </c>
      <c r="D47" s="359"/>
      <c r="E47" s="359" t="s">
        <v>365</v>
      </c>
      <c r="F47" s="360"/>
      <c r="G47" s="360"/>
      <c r="H47" s="360">
        <v>8</v>
      </c>
      <c r="I47" s="360"/>
      <c r="J47" s="360"/>
      <c r="K47" s="360">
        <f t="shared" si="3"/>
        <v>8</v>
      </c>
      <c r="L47" s="357">
        <f t="shared" si="2"/>
        <v>210</v>
      </c>
      <c r="M47" s="361">
        <f t="shared" si="4"/>
        <v>1680</v>
      </c>
    </row>
    <row r="48" spans="1:13" x14ac:dyDescent="0.25">
      <c r="A48" s="357">
        <v>0</v>
      </c>
      <c r="B48" s="357"/>
      <c r="C48" s="363" t="s">
        <v>323</v>
      </c>
      <c r="D48" s="359"/>
      <c r="E48" s="359" t="s">
        <v>365</v>
      </c>
      <c r="F48" s="360"/>
      <c r="G48" s="360"/>
      <c r="H48" s="360">
        <v>3</v>
      </c>
      <c r="I48" s="360"/>
      <c r="J48" s="360"/>
      <c r="K48" s="360">
        <f t="shared" si="3"/>
        <v>3</v>
      </c>
      <c r="L48" s="357">
        <f t="shared" si="2"/>
        <v>210</v>
      </c>
      <c r="M48" s="361">
        <f t="shared" si="4"/>
        <v>630</v>
      </c>
    </row>
    <row r="49" spans="1:13" x14ac:dyDescent="0.25">
      <c r="A49" s="357">
        <v>0</v>
      </c>
      <c r="B49" s="357"/>
      <c r="C49" s="363" t="s">
        <v>323</v>
      </c>
      <c r="D49" s="359"/>
      <c r="E49" s="359" t="s">
        <v>365</v>
      </c>
      <c r="F49" s="360"/>
      <c r="G49" s="360"/>
      <c r="H49" s="360">
        <v>4</v>
      </c>
      <c r="I49" s="360"/>
      <c r="J49" s="360"/>
      <c r="K49" s="360">
        <f t="shared" si="3"/>
        <v>4</v>
      </c>
      <c r="L49" s="357">
        <f t="shared" si="2"/>
        <v>210</v>
      </c>
      <c r="M49" s="361">
        <f t="shared" si="4"/>
        <v>840</v>
      </c>
    </row>
    <row r="50" spans="1:13" x14ac:dyDescent="0.25">
      <c r="A50" s="357">
        <v>0</v>
      </c>
      <c r="B50" s="357"/>
      <c r="C50" s="363" t="s">
        <v>335</v>
      </c>
      <c r="D50" s="359"/>
      <c r="E50" s="359" t="s">
        <v>361</v>
      </c>
      <c r="F50" s="360"/>
      <c r="G50" s="360"/>
      <c r="H50" s="360"/>
      <c r="I50" s="360">
        <v>82</v>
      </c>
      <c r="J50" s="360"/>
      <c r="K50" s="360">
        <f t="shared" si="3"/>
        <v>82</v>
      </c>
      <c r="L50" s="357">
        <f t="shared" si="2"/>
        <v>210</v>
      </c>
      <c r="M50" s="361">
        <f t="shared" si="4"/>
        <v>17220</v>
      </c>
    </row>
    <row r="51" spans="1:13" x14ac:dyDescent="0.25">
      <c r="A51" s="357">
        <v>0</v>
      </c>
      <c r="B51" s="357"/>
      <c r="C51" s="363" t="s">
        <v>336</v>
      </c>
      <c r="D51" s="359"/>
      <c r="E51" s="359" t="s">
        <v>367</v>
      </c>
      <c r="F51" s="360"/>
      <c r="G51" s="360"/>
      <c r="H51" s="360"/>
      <c r="I51" s="360">
        <v>5</v>
      </c>
      <c r="J51" s="360"/>
      <c r="K51" s="360">
        <f t="shared" si="3"/>
        <v>5</v>
      </c>
      <c r="L51" s="357">
        <f t="shared" si="2"/>
        <v>210</v>
      </c>
      <c r="M51" s="361">
        <f t="shared" si="4"/>
        <v>1050</v>
      </c>
    </row>
    <row r="52" spans="1:13" x14ac:dyDescent="0.25">
      <c r="A52" s="357">
        <v>0</v>
      </c>
      <c r="B52" s="357"/>
      <c r="C52" s="363" t="s">
        <v>337</v>
      </c>
      <c r="D52" s="359"/>
      <c r="E52" s="359" t="s">
        <v>365</v>
      </c>
      <c r="F52" s="360"/>
      <c r="G52" s="360"/>
      <c r="H52" s="360">
        <v>1</v>
      </c>
      <c r="I52" s="360"/>
      <c r="J52" s="360"/>
      <c r="K52" s="360">
        <f t="shared" si="3"/>
        <v>1</v>
      </c>
      <c r="L52" s="357">
        <f t="shared" si="2"/>
        <v>210</v>
      </c>
      <c r="M52" s="361">
        <f t="shared" si="4"/>
        <v>210</v>
      </c>
    </row>
    <row r="53" spans="1:13" x14ac:dyDescent="0.25">
      <c r="A53" s="357">
        <v>0</v>
      </c>
      <c r="B53" s="357"/>
      <c r="C53" s="363" t="s">
        <v>338</v>
      </c>
      <c r="D53" s="359"/>
      <c r="E53" s="359" t="s">
        <v>365</v>
      </c>
      <c r="F53" s="360"/>
      <c r="G53" s="360"/>
      <c r="H53" s="360">
        <v>3</v>
      </c>
      <c r="I53" s="360"/>
      <c r="J53" s="360"/>
      <c r="K53" s="360">
        <f t="shared" si="3"/>
        <v>3</v>
      </c>
      <c r="L53" s="357">
        <f t="shared" si="2"/>
        <v>210</v>
      </c>
      <c r="M53" s="361">
        <f t="shared" si="4"/>
        <v>630</v>
      </c>
    </row>
    <row r="54" spans="1:13" x14ac:dyDescent="0.25">
      <c r="A54" s="357">
        <v>0</v>
      </c>
      <c r="B54" s="357"/>
      <c r="C54" s="363" t="s">
        <v>339</v>
      </c>
      <c r="D54" s="359"/>
      <c r="E54" s="359" t="s">
        <v>366</v>
      </c>
      <c r="F54" s="360"/>
      <c r="G54" s="360"/>
      <c r="H54" s="360"/>
      <c r="I54" s="360">
        <v>82</v>
      </c>
      <c r="J54" s="360"/>
      <c r="K54" s="360">
        <f t="shared" si="3"/>
        <v>82</v>
      </c>
      <c r="L54" s="357">
        <f t="shared" si="2"/>
        <v>210</v>
      </c>
      <c r="M54" s="361">
        <f t="shared" si="4"/>
        <v>17220</v>
      </c>
    </row>
    <row r="55" spans="1:13" x14ac:dyDescent="0.25">
      <c r="A55" s="357">
        <v>0</v>
      </c>
      <c r="B55" s="357"/>
      <c r="C55" s="363" t="s">
        <v>336</v>
      </c>
      <c r="D55" s="359"/>
      <c r="E55" s="359" t="s">
        <v>367</v>
      </c>
      <c r="F55" s="360"/>
      <c r="G55" s="360"/>
      <c r="H55" s="360"/>
      <c r="I55" s="360">
        <v>7</v>
      </c>
      <c r="J55" s="360"/>
      <c r="K55" s="360">
        <f t="shared" si="3"/>
        <v>7</v>
      </c>
      <c r="L55" s="357">
        <f t="shared" si="2"/>
        <v>210</v>
      </c>
      <c r="M55" s="361">
        <f t="shared" si="4"/>
        <v>1470</v>
      </c>
    </row>
    <row r="56" spans="1:13" x14ac:dyDescent="0.25">
      <c r="A56" s="357">
        <v>0</v>
      </c>
      <c r="B56" s="357"/>
      <c r="C56" s="363" t="s">
        <v>316</v>
      </c>
      <c r="D56" s="359"/>
      <c r="E56" s="359" t="s">
        <v>364</v>
      </c>
      <c r="F56" s="360"/>
      <c r="G56" s="360"/>
      <c r="H56" s="360"/>
      <c r="I56" s="360">
        <v>5</v>
      </c>
      <c r="J56" s="360"/>
      <c r="K56" s="360">
        <f t="shared" si="3"/>
        <v>5</v>
      </c>
      <c r="L56" s="357">
        <f t="shared" si="2"/>
        <v>12</v>
      </c>
      <c r="M56" s="361">
        <f t="shared" si="4"/>
        <v>60</v>
      </c>
    </row>
    <row r="57" spans="1:13" x14ac:dyDescent="0.25">
      <c r="A57" s="357">
        <v>0</v>
      </c>
      <c r="B57" s="357"/>
      <c r="C57" s="363" t="s">
        <v>329</v>
      </c>
      <c r="D57" s="359"/>
      <c r="E57" s="359" t="s">
        <v>363</v>
      </c>
      <c r="F57" s="360"/>
      <c r="G57" s="360"/>
      <c r="H57" s="360"/>
      <c r="I57" s="360">
        <v>10</v>
      </c>
      <c r="J57" s="360"/>
      <c r="K57" s="360">
        <f t="shared" si="3"/>
        <v>10</v>
      </c>
      <c r="L57" s="357">
        <f t="shared" si="2"/>
        <v>210</v>
      </c>
      <c r="M57" s="361">
        <f t="shared" si="4"/>
        <v>2100</v>
      </c>
    </row>
    <row r="58" spans="1:13" x14ac:dyDescent="0.25">
      <c r="A58" s="357">
        <v>0</v>
      </c>
      <c r="B58" s="357"/>
      <c r="C58" s="363" t="s">
        <v>310</v>
      </c>
      <c r="D58" s="359"/>
      <c r="E58" s="359" t="s">
        <v>363</v>
      </c>
      <c r="F58" s="360"/>
      <c r="G58" s="360"/>
      <c r="H58" s="360"/>
      <c r="I58" s="360"/>
      <c r="J58" s="360">
        <v>12</v>
      </c>
      <c r="K58" s="360">
        <f t="shared" si="3"/>
        <v>12</v>
      </c>
      <c r="L58" s="357">
        <f t="shared" si="2"/>
        <v>210</v>
      </c>
      <c r="M58" s="361">
        <f t="shared" si="4"/>
        <v>2520</v>
      </c>
    </row>
    <row r="59" spans="1:13" x14ac:dyDescent="0.25">
      <c r="A59" s="357">
        <v>0</v>
      </c>
      <c r="B59" s="357"/>
      <c r="C59" s="363" t="s">
        <v>316</v>
      </c>
      <c r="D59" s="359"/>
      <c r="E59" s="359" t="s">
        <v>364</v>
      </c>
      <c r="F59" s="360"/>
      <c r="G59" s="360"/>
      <c r="H59" s="360"/>
      <c r="I59" s="360">
        <v>14</v>
      </c>
      <c r="J59" s="360"/>
      <c r="K59" s="360">
        <f t="shared" si="3"/>
        <v>14</v>
      </c>
      <c r="L59" s="357">
        <f t="shared" si="2"/>
        <v>12</v>
      </c>
      <c r="M59" s="361">
        <f t="shared" si="4"/>
        <v>168</v>
      </c>
    </row>
    <row r="60" spans="1:13" x14ac:dyDescent="0.25">
      <c r="A60" s="357">
        <v>0</v>
      </c>
      <c r="B60" s="357"/>
      <c r="C60" s="363" t="s">
        <v>323</v>
      </c>
      <c r="D60" s="359"/>
      <c r="E60" s="359" t="s">
        <v>365</v>
      </c>
      <c r="F60" s="360"/>
      <c r="G60" s="360"/>
      <c r="H60" s="360">
        <v>10</v>
      </c>
      <c r="I60" s="360"/>
      <c r="J60" s="360"/>
      <c r="K60" s="360">
        <f t="shared" si="3"/>
        <v>10</v>
      </c>
      <c r="L60" s="357">
        <f t="shared" si="2"/>
        <v>210</v>
      </c>
      <c r="M60" s="361">
        <f t="shared" si="4"/>
        <v>2100</v>
      </c>
    </row>
    <row r="61" spans="1:13" x14ac:dyDescent="0.25">
      <c r="A61" s="357">
        <v>0</v>
      </c>
      <c r="B61" s="357"/>
      <c r="C61" s="363" t="s">
        <v>340</v>
      </c>
      <c r="D61" s="359"/>
      <c r="E61" s="359" t="s">
        <v>363</v>
      </c>
      <c r="F61" s="360"/>
      <c r="G61" s="360"/>
      <c r="H61" s="360"/>
      <c r="I61" s="360">
        <v>24</v>
      </c>
      <c r="J61" s="360"/>
      <c r="K61" s="360">
        <f t="shared" si="3"/>
        <v>24</v>
      </c>
      <c r="L61" s="357">
        <f t="shared" si="2"/>
        <v>210</v>
      </c>
      <c r="M61" s="361">
        <f t="shared" si="4"/>
        <v>5040</v>
      </c>
    </row>
    <row r="62" spans="1:13" x14ac:dyDescent="0.25">
      <c r="A62" s="357">
        <v>0</v>
      </c>
      <c r="B62" s="357"/>
      <c r="C62" s="363" t="s">
        <v>333</v>
      </c>
      <c r="D62" s="359"/>
      <c r="E62" s="359" t="s">
        <v>365</v>
      </c>
      <c r="F62" s="360"/>
      <c r="G62" s="360"/>
      <c r="H62" s="360">
        <v>4</v>
      </c>
      <c r="I62" s="360"/>
      <c r="J62" s="360"/>
      <c r="K62" s="360">
        <f t="shared" si="3"/>
        <v>4</v>
      </c>
      <c r="L62" s="357">
        <f t="shared" si="2"/>
        <v>210</v>
      </c>
      <c r="M62" s="361">
        <f t="shared" si="4"/>
        <v>840</v>
      </c>
    </row>
    <row r="63" spans="1:13" x14ac:dyDescent="0.25">
      <c r="A63" s="357">
        <v>0</v>
      </c>
      <c r="B63" s="357"/>
      <c r="C63" s="363" t="s">
        <v>341</v>
      </c>
      <c r="D63" s="359"/>
      <c r="E63" s="359" t="s">
        <v>363</v>
      </c>
      <c r="F63" s="360"/>
      <c r="G63" s="360"/>
      <c r="H63" s="360">
        <v>25</v>
      </c>
      <c r="I63" s="360"/>
      <c r="J63" s="360"/>
      <c r="K63" s="360">
        <f t="shared" si="3"/>
        <v>25</v>
      </c>
      <c r="L63" s="357">
        <f t="shared" si="2"/>
        <v>210</v>
      </c>
      <c r="M63" s="361">
        <f t="shared" si="4"/>
        <v>5250</v>
      </c>
    </row>
    <row r="64" spans="1:13" x14ac:dyDescent="0.25">
      <c r="A64" s="357">
        <v>0</v>
      </c>
      <c r="B64" s="357"/>
      <c r="C64" s="363" t="s">
        <v>342</v>
      </c>
      <c r="D64" s="359"/>
      <c r="E64" s="359" t="s">
        <v>365</v>
      </c>
      <c r="F64" s="360"/>
      <c r="G64" s="360"/>
      <c r="H64" s="360">
        <v>13</v>
      </c>
      <c r="I64" s="360"/>
      <c r="J64" s="360"/>
      <c r="K64" s="360">
        <f t="shared" si="3"/>
        <v>13</v>
      </c>
      <c r="L64" s="357">
        <f t="shared" si="2"/>
        <v>210</v>
      </c>
      <c r="M64" s="361">
        <f t="shared" si="4"/>
        <v>2730</v>
      </c>
    </row>
    <row r="65" spans="1:13" x14ac:dyDescent="0.25">
      <c r="A65" s="357">
        <v>0</v>
      </c>
      <c r="B65" s="357"/>
      <c r="C65" s="363" t="s">
        <v>343</v>
      </c>
      <c r="D65" s="359"/>
      <c r="E65" s="359" t="s">
        <v>361</v>
      </c>
      <c r="F65" s="360"/>
      <c r="G65" s="360"/>
      <c r="H65" s="360">
        <v>14</v>
      </c>
      <c r="I65" s="360"/>
      <c r="J65" s="360"/>
      <c r="K65" s="360">
        <f t="shared" si="3"/>
        <v>14</v>
      </c>
      <c r="L65" s="357">
        <f t="shared" si="2"/>
        <v>210</v>
      </c>
      <c r="M65" s="361">
        <f t="shared" si="4"/>
        <v>2940</v>
      </c>
    </row>
    <row r="66" spans="1:13" x14ac:dyDescent="0.25">
      <c r="A66" s="357">
        <v>0</v>
      </c>
      <c r="B66" s="357"/>
      <c r="C66" s="363" t="s">
        <v>341</v>
      </c>
      <c r="D66" s="359"/>
      <c r="E66" s="359" t="s">
        <v>363</v>
      </c>
      <c r="F66" s="360"/>
      <c r="G66" s="360"/>
      <c r="H66" s="360">
        <v>21</v>
      </c>
      <c r="I66" s="360"/>
      <c r="J66" s="360"/>
      <c r="K66" s="360">
        <f t="shared" si="3"/>
        <v>21</v>
      </c>
      <c r="L66" s="357">
        <f t="shared" si="2"/>
        <v>210</v>
      </c>
      <c r="M66" s="361">
        <f t="shared" si="4"/>
        <v>4410</v>
      </c>
    </row>
    <row r="67" spans="1:13" x14ac:dyDescent="0.25">
      <c r="A67" s="357">
        <v>0</v>
      </c>
      <c r="B67" s="357"/>
      <c r="C67" s="363" t="s">
        <v>342</v>
      </c>
      <c r="D67" s="359"/>
      <c r="E67" s="359" t="s">
        <v>365</v>
      </c>
      <c r="F67" s="360"/>
      <c r="G67" s="360"/>
      <c r="H67" s="360">
        <v>14</v>
      </c>
      <c r="I67" s="360"/>
      <c r="J67" s="360"/>
      <c r="K67" s="360">
        <f t="shared" si="3"/>
        <v>14</v>
      </c>
      <c r="L67" s="357">
        <f t="shared" si="2"/>
        <v>210</v>
      </c>
      <c r="M67" s="361">
        <f t="shared" si="4"/>
        <v>2940</v>
      </c>
    </row>
    <row r="68" spans="1:13" x14ac:dyDescent="0.25">
      <c r="A68" s="357">
        <v>0</v>
      </c>
      <c r="B68" s="357"/>
      <c r="C68" s="363" t="s">
        <v>344</v>
      </c>
      <c r="D68" s="359"/>
      <c r="E68" s="359" t="s">
        <v>367</v>
      </c>
      <c r="F68" s="360"/>
      <c r="G68" s="360"/>
      <c r="H68" s="360">
        <v>317</v>
      </c>
      <c r="I68" s="360"/>
      <c r="J68" s="360"/>
      <c r="K68" s="360">
        <f t="shared" si="3"/>
        <v>317</v>
      </c>
      <c r="L68" s="357">
        <f t="shared" si="2"/>
        <v>210</v>
      </c>
      <c r="M68" s="361">
        <f t="shared" si="4"/>
        <v>66570</v>
      </c>
    </row>
    <row r="69" spans="1:13" x14ac:dyDescent="0.25">
      <c r="A69" s="357">
        <v>0</v>
      </c>
      <c r="B69" s="357"/>
      <c r="C69" s="363" t="s">
        <v>336</v>
      </c>
      <c r="D69" s="359"/>
      <c r="E69" s="359" t="s">
        <v>367</v>
      </c>
      <c r="F69" s="360"/>
      <c r="G69" s="360"/>
      <c r="H69" s="360">
        <v>63</v>
      </c>
      <c r="I69" s="360"/>
      <c r="J69" s="360"/>
      <c r="K69" s="360">
        <f t="shared" ref="K69:K132" si="5">SUM(F69:J69)</f>
        <v>63</v>
      </c>
      <c r="L69" s="357">
        <f t="shared" si="2"/>
        <v>210</v>
      </c>
      <c r="M69" s="361">
        <f t="shared" ref="M69:M132" si="6">SUM(K69*L69)</f>
        <v>13230</v>
      </c>
    </row>
    <row r="70" spans="1:13" x14ac:dyDescent="0.25">
      <c r="A70" s="357">
        <v>0</v>
      </c>
      <c r="B70" s="357"/>
      <c r="C70" s="363" t="s">
        <v>320</v>
      </c>
      <c r="D70" s="359"/>
      <c r="E70" s="359" t="s">
        <v>640</v>
      </c>
      <c r="F70" s="360"/>
      <c r="G70" s="360"/>
      <c r="H70" s="360">
        <v>10</v>
      </c>
      <c r="I70" s="360"/>
      <c r="J70" s="360"/>
      <c r="K70" s="360">
        <f t="shared" si="5"/>
        <v>10</v>
      </c>
      <c r="L70" s="357">
        <f t="shared" ref="L70:L133" si="7">IF(D70="X",0,IF(E70="",0,IF(E70="X",0,VLOOKUP(E70,$F$539:$G$553,2))))</f>
        <v>0</v>
      </c>
      <c r="M70" s="361">
        <f t="shared" si="6"/>
        <v>0</v>
      </c>
    </row>
    <row r="71" spans="1:13" x14ac:dyDescent="0.25">
      <c r="A71" s="357">
        <v>0</v>
      </c>
      <c r="B71" s="357"/>
      <c r="C71" s="363" t="s">
        <v>345</v>
      </c>
      <c r="D71" s="359"/>
      <c r="E71" s="359" t="s">
        <v>640</v>
      </c>
      <c r="F71" s="360"/>
      <c r="G71" s="360"/>
      <c r="H71" s="360">
        <v>35</v>
      </c>
      <c r="I71" s="360"/>
      <c r="J71" s="360"/>
      <c r="K71" s="360">
        <f t="shared" si="5"/>
        <v>35</v>
      </c>
      <c r="L71" s="357">
        <f t="shared" si="7"/>
        <v>0</v>
      </c>
      <c r="M71" s="361">
        <f t="shared" si="6"/>
        <v>0</v>
      </c>
    </row>
    <row r="72" spans="1:13" x14ac:dyDescent="0.25">
      <c r="A72" s="357">
        <v>0</v>
      </c>
      <c r="B72" s="357"/>
      <c r="C72" s="363" t="s">
        <v>337</v>
      </c>
      <c r="D72" s="359"/>
      <c r="E72" s="359" t="s">
        <v>365</v>
      </c>
      <c r="F72" s="360"/>
      <c r="G72" s="360"/>
      <c r="H72" s="360">
        <v>2</v>
      </c>
      <c r="I72" s="360"/>
      <c r="J72" s="360"/>
      <c r="K72" s="360">
        <f t="shared" si="5"/>
        <v>2</v>
      </c>
      <c r="L72" s="357">
        <f t="shared" si="7"/>
        <v>210</v>
      </c>
      <c r="M72" s="361">
        <f t="shared" si="6"/>
        <v>420</v>
      </c>
    </row>
    <row r="73" spans="1:13" x14ac:dyDescent="0.25">
      <c r="A73" s="357">
        <v>0</v>
      </c>
      <c r="B73" s="357"/>
      <c r="C73" s="363" t="s">
        <v>316</v>
      </c>
      <c r="D73" s="359"/>
      <c r="E73" s="359" t="s">
        <v>364</v>
      </c>
      <c r="F73" s="360"/>
      <c r="G73" s="360"/>
      <c r="H73" s="360"/>
      <c r="I73" s="360">
        <v>3</v>
      </c>
      <c r="J73" s="360"/>
      <c r="K73" s="360">
        <f t="shared" si="5"/>
        <v>3</v>
      </c>
      <c r="L73" s="357">
        <f t="shared" si="7"/>
        <v>12</v>
      </c>
      <c r="M73" s="361">
        <f t="shared" si="6"/>
        <v>36</v>
      </c>
    </row>
    <row r="74" spans="1:13" x14ac:dyDescent="0.25">
      <c r="A74" s="357">
        <v>0</v>
      </c>
      <c r="B74" s="357"/>
      <c r="C74" s="363" t="s">
        <v>346</v>
      </c>
      <c r="D74" s="359"/>
      <c r="E74" s="359" t="s">
        <v>360</v>
      </c>
      <c r="F74" s="360"/>
      <c r="G74" s="360"/>
      <c r="H74" s="360"/>
      <c r="I74" s="360">
        <v>57</v>
      </c>
      <c r="J74" s="360"/>
      <c r="K74" s="360">
        <f t="shared" si="5"/>
        <v>57</v>
      </c>
      <c r="L74" s="357">
        <f t="shared" si="7"/>
        <v>210</v>
      </c>
      <c r="M74" s="361">
        <f t="shared" si="6"/>
        <v>11970</v>
      </c>
    </row>
    <row r="75" spans="1:13" x14ac:dyDescent="0.25">
      <c r="A75" s="357">
        <v>0</v>
      </c>
      <c r="B75" s="357"/>
      <c r="C75" s="363" t="s">
        <v>346</v>
      </c>
      <c r="D75" s="359"/>
      <c r="E75" s="359" t="s">
        <v>360</v>
      </c>
      <c r="F75" s="360"/>
      <c r="G75" s="360"/>
      <c r="H75" s="360"/>
      <c r="I75" s="360">
        <v>55</v>
      </c>
      <c r="J75" s="360"/>
      <c r="K75" s="360">
        <f t="shared" si="5"/>
        <v>55</v>
      </c>
      <c r="L75" s="357">
        <f t="shared" si="7"/>
        <v>210</v>
      </c>
      <c r="M75" s="361">
        <f t="shared" si="6"/>
        <v>11550</v>
      </c>
    </row>
    <row r="76" spans="1:13" x14ac:dyDescent="0.25">
      <c r="A76" s="357">
        <v>0</v>
      </c>
      <c r="B76" s="357"/>
      <c r="C76" s="363" t="s">
        <v>316</v>
      </c>
      <c r="D76" s="359"/>
      <c r="E76" s="359" t="s">
        <v>364</v>
      </c>
      <c r="F76" s="360"/>
      <c r="G76" s="360"/>
      <c r="H76" s="360"/>
      <c r="I76" s="360">
        <v>6</v>
      </c>
      <c r="J76" s="360"/>
      <c r="K76" s="360">
        <f t="shared" si="5"/>
        <v>6</v>
      </c>
      <c r="L76" s="357">
        <f t="shared" si="7"/>
        <v>12</v>
      </c>
      <c r="M76" s="361">
        <f t="shared" si="6"/>
        <v>72</v>
      </c>
    </row>
    <row r="77" spans="1:13" x14ac:dyDescent="0.25">
      <c r="A77" s="357">
        <v>0</v>
      </c>
      <c r="B77" s="357"/>
      <c r="C77" s="363" t="s">
        <v>347</v>
      </c>
      <c r="D77" s="359"/>
      <c r="E77" s="359" t="s">
        <v>360</v>
      </c>
      <c r="F77" s="360"/>
      <c r="G77" s="360"/>
      <c r="H77" s="360"/>
      <c r="I77" s="360">
        <v>57</v>
      </c>
      <c r="J77" s="360"/>
      <c r="K77" s="360">
        <f t="shared" si="5"/>
        <v>57</v>
      </c>
      <c r="L77" s="357">
        <f t="shared" si="7"/>
        <v>210</v>
      </c>
      <c r="M77" s="361">
        <f t="shared" si="6"/>
        <v>11970</v>
      </c>
    </row>
    <row r="78" spans="1:13" x14ac:dyDescent="0.25">
      <c r="A78" s="357">
        <v>0</v>
      </c>
      <c r="B78" s="357"/>
      <c r="C78" s="363" t="s">
        <v>347</v>
      </c>
      <c r="D78" s="359"/>
      <c r="E78" s="359" t="s">
        <v>360</v>
      </c>
      <c r="F78" s="360"/>
      <c r="G78" s="360"/>
      <c r="H78" s="360"/>
      <c r="I78" s="360">
        <v>57</v>
      </c>
      <c r="J78" s="360"/>
      <c r="K78" s="360">
        <f t="shared" si="5"/>
        <v>57</v>
      </c>
      <c r="L78" s="357">
        <f t="shared" si="7"/>
        <v>210</v>
      </c>
      <c r="M78" s="361">
        <f t="shared" si="6"/>
        <v>11970</v>
      </c>
    </row>
    <row r="79" spans="1:13" x14ac:dyDescent="0.25">
      <c r="A79" s="357">
        <v>0</v>
      </c>
      <c r="B79" s="357"/>
      <c r="C79" s="363" t="s">
        <v>316</v>
      </c>
      <c r="D79" s="359"/>
      <c r="E79" s="359" t="s">
        <v>364</v>
      </c>
      <c r="F79" s="360"/>
      <c r="G79" s="360"/>
      <c r="H79" s="360"/>
      <c r="I79" s="360">
        <v>3</v>
      </c>
      <c r="J79" s="360"/>
      <c r="K79" s="360">
        <f t="shared" si="5"/>
        <v>3</v>
      </c>
      <c r="L79" s="357">
        <f t="shared" si="7"/>
        <v>12</v>
      </c>
      <c r="M79" s="361">
        <f t="shared" si="6"/>
        <v>36</v>
      </c>
    </row>
    <row r="80" spans="1:13" x14ac:dyDescent="0.25">
      <c r="A80" s="357">
        <v>0</v>
      </c>
      <c r="B80" s="357"/>
      <c r="C80" s="363" t="s">
        <v>348</v>
      </c>
      <c r="D80" s="359"/>
      <c r="E80" s="359" t="s">
        <v>360</v>
      </c>
      <c r="F80" s="360"/>
      <c r="G80" s="360"/>
      <c r="H80" s="360"/>
      <c r="I80" s="360">
        <v>40</v>
      </c>
      <c r="J80" s="360"/>
      <c r="K80" s="360">
        <f t="shared" si="5"/>
        <v>40</v>
      </c>
      <c r="L80" s="357">
        <f t="shared" si="7"/>
        <v>210</v>
      </c>
      <c r="M80" s="361">
        <f t="shared" si="6"/>
        <v>8400</v>
      </c>
    </row>
    <row r="81" spans="1:13" x14ac:dyDescent="0.25">
      <c r="A81" s="357">
        <v>0</v>
      </c>
      <c r="B81" s="357"/>
      <c r="C81" s="363" t="s">
        <v>349</v>
      </c>
      <c r="D81" s="359"/>
      <c r="E81" s="359" t="s">
        <v>360</v>
      </c>
      <c r="F81" s="360"/>
      <c r="G81" s="360"/>
      <c r="H81" s="360"/>
      <c r="I81" s="360">
        <v>70</v>
      </c>
      <c r="J81" s="360"/>
      <c r="K81" s="360">
        <f t="shared" si="5"/>
        <v>70</v>
      </c>
      <c r="L81" s="357">
        <f t="shared" si="7"/>
        <v>210</v>
      </c>
      <c r="M81" s="361">
        <f t="shared" si="6"/>
        <v>14700</v>
      </c>
    </row>
    <row r="82" spans="1:13" x14ac:dyDescent="0.25">
      <c r="A82" s="357">
        <v>0</v>
      </c>
      <c r="B82" s="357"/>
      <c r="C82" s="363" t="s">
        <v>329</v>
      </c>
      <c r="D82" s="359"/>
      <c r="E82" s="359" t="s">
        <v>363</v>
      </c>
      <c r="F82" s="360"/>
      <c r="G82" s="360"/>
      <c r="H82" s="360"/>
      <c r="I82" s="360">
        <v>11</v>
      </c>
      <c r="J82" s="360"/>
      <c r="K82" s="360">
        <f t="shared" si="5"/>
        <v>11</v>
      </c>
      <c r="L82" s="357">
        <f t="shared" si="7"/>
        <v>210</v>
      </c>
      <c r="M82" s="361">
        <f t="shared" si="6"/>
        <v>2310</v>
      </c>
    </row>
    <row r="83" spans="1:13" x14ac:dyDescent="0.25">
      <c r="A83" s="357">
        <v>0</v>
      </c>
      <c r="B83" s="357"/>
      <c r="C83" s="363" t="s">
        <v>350</v>
      </c>
      <c r="D83" s="359"/>
      <c r="E83" s="359" t="s">
        <v>365</v>
      </c>
      <c r="F83" s="360"/>
      <c r="G83" s="360"/>
      <c r="H83" s="360">
        <v>5</v>
      </c>
      <c r="I83" s="360"/>
      <c r="J83" s="360"/>
      <c r="K83" s="360">
        <f t="shared" si="5"/>
        <v>5</v>
      </c>
      <c r="L83" s="357">
        <f t="shared" si="7"/>
        <v>210</v>
      </c>
      <c r="M83" s="361">
        <f t="shared" si="6"/>
        <v>1050</v>
      </c>
    </row>
    <row r="84" spans="1:13" x14ac:dyDescent="0.25">
      <c r="A84" s="357">
        <v>0</v>
      </c>
      <c r="B84" s="357"/>
      <c r="C84" s="363" t="s">
        <v>350</v>
      </c>
      <c r="D84" s="359"/>
      <c r="E84" s="359" t="s">
        <v>365</v>
      </c>
      <c r="F84" s="360"/>
      <c r="G84" s="360"/>
      <c r="H84" s="360">
        <v>5</v>
      </c>
      <c r="I84" s="360"/>
      <c r="J84" s="360"/>
      <c r="K84" s="360">
        <f t="shared" si="5"/>
        <v>5</v>
      </c>
      <c r="L84" s="357">
        <f t="shared" si="7"/>
        <v>210</v>
      </c>
      <c r="M84" s="361">
        <f t="shared" si="6"/>
        <v>1050</v>
      </c>
    </row>
    <row r="85" spans="1:13" x14ac:dyDescent="0.25">
      <c r="A85" s="357">
        <v>0</v>
      </c>
      <c r="B85" s="357"/>
      <c r="C85" s="363" t="s">
        <v>351</v>
      </c>
      <c r="D85" s="359"/>
      <c r="E85" s="359" t="s">
        <v>365</v>
      </c>
      <c r="F85" s="360"/>
      <c r="G85" s="360"/>
      <c r="H85" s="360">
        <v>3</v>
      </c>
      <c r="I85" s="360"/>
      <c r="J85" s="360"/>
      <c r="K85" s="360">
        <f t="shared" si="5"/>
        <v>3</v>
      </c>
      <c r="L85" s="357">
        <f t="shared" si="7"/>
        <v>210</v>
      </c>
      <c r="M85" s="361">
        <f t="shared" si="6"/>
        <v>630</v>
      </c>
    </row>
    <row r="86" spans="1:13" x14ac:dyDescent="0.25">
      <c r="A86" s="357">
        <v>0</v>
      </c>
      <c r="B86" s="357"/>
      <c r="C86" s="362" t="s">
        <v>352</v>
      </c>
      <c r="D86" s="359"/>
      <c r="E86" s="359" t="s">
        <v>363</v>
      </c>
      <c r="F86" s="360"/>
      <c r="G86" s="360"/>
      <c r="H86" s="360"/>
      <c r="I86" s="360">
        <v>17</v>
      </c>
      <c r="J86" s="360"/>
      <c r="K86" s="360">
        <f t="shared" si="5"/>
        <v>17</v>
      </c>
      <c r="L86" s="357">
        <f t="shared" si="7"/>
        <v>210</v>
      </c>
      <c r="M86" s="361">
        <f t="shared" si="6"/>
        <v>3570</v>
      </c>
    </row>
    <row r="87" spans="1:13" x14ac:dyDescent="0.25">
      <c r="A87" s="357">
        <v>0</v>
      </c>
      <c r="B87" s="357"/>
      <c r="C87" s="362" t="s">
        <v>320</v>
      </c>
      <c r="D87" s="359"/>
      <c r="E87" s="359" t="s">
        <v>640</v>
      </c>
      <c r="F87" s="360"/>
      <c r="G87" s="360"/>
      <c r="H87" s="360">
        <v>2</v>
      </c>
      <c r="I87" s="360"/>
      <c r="J87" s="360"/>
      <c r="K87" s="360">
        <f t="shared" si="5"/>
        <v>2</v>
      </c>
      <c r="L87" s="357">
        <f t="shared" si="7"/>
        <v>0</v>
      </c>
      <c r="M87" s="361">
        <f t="shared" si="6"/>
        <v>0</v>
      </c>
    </row>
    <row r="88" spans="1:13" x14ac:dyDescent="0.25">
      <c r="A88" s="357">
        <v>0</v>
      </c>
      <c r="B88" s="357"/>
      <c r="C88" s="362" t="s">
        <v>353</v>
      </c>
      <c r="D88" s="359"/>
      <c r="E88" s="359" t="s">
        <v>363</v>
      </c>
      <c r="F88" s="360"/>
      <c r="G88" s="360"/>
      <c r="H88" s="360"/>
      <c r="I88" s="360">
        <v>7</v>
      </c>
      <c r="J88" s="360"/>
      <c r="K88" s="360">
        <f t="shared" si="5"/>
        <v>7</v>
      </c>
      <c r="L88" s="357">
        <f t="shared" si="7"/>
        <v>210</v>
      </c>
      <c r="M88" s="361">
        <f t="shared" si="6"/>
        <v>1470</v>
      </c>
    </row>
    <row r="89" spans="1:13" x14ac:dyDescent="0.25">
      <c r="A89" s="357">
        <v>0</v>
      </c>
      <c r="B89" s="357"/>
      <c r="C89" s="363" t="s">
        <v>354</v>
      </c>
      <c r="D89" s="359"/>
      <c r="E89" s="359" t="s">
        <v>361</v>
      </c>
      <c r="F89" s="360"/>
      <c r="G89" s="360"/>
      <c r="H89" s="360"/>
      <c r="I89" s="360">
        <v>75</v>
      </c>
      <c r="J89" s="360"/>
      <c r="K89" s="360">
        <f t="shared" si="5"/>
        <v>75</v>
      </c>
      <c r="L89" s="357">
        <f t="shared" si="7"/>
        <v>210</v>
      </c>
      <c r="M89" s="361">
        <f t="shared" si="6"/>
        <v>15750</v>
      </c>
    </row>
    <row r="90" spans="1:13" x14ac:dyDescent="0.25">
      <c r="A90" s="357">
        <v>0</v>
      </c>
      <c r="B90" s="357"/>
      <c r="C90" s="363" t="s">
        <v>355</v>
      </c>
      <c r="D90" s="359"/>
      <c r="E90" s="359" t="s">
        <v>640</v>
      </c>
      <c r="F90" s="360"/>
      <c r="G90" s="360"/>
      <c r="H90" s="360"/>
      <c r="I90" s="360">
        <v>5</v>
      </c>
      <c r="J90" s="360"/>
      <c r="K90" s="360">
        <f t="shared" si="5"/>
        <v>5</v>
      </c>
      <c r="L90" s="357">
        <f t="shared" si="7"/>
        <v>0</v>
      </c>
      <c r="M90" s="361">
        <f t="shared" si="6"/>
        <v>0</v>
      </c>
    </row>
    <row r="91" spans="1:13" x14ac:dyDescent="0.25">
      <c r="A91" s="357">
        <v>0</v>
      </c>
      <c r="B91" s="357"/>
      <c r="C91" s="363" t="s">
        <v>334</v>
      </c>
      <c r="D91" s="359"/>
      <c r="E91" s="359" t="s">
        <v>363</v>
      </c>
      <c r="F91" s="360"/>
      <c r="G91" s="360"/>
      <c r="H91" s="360"/>
      <c r="I91" s="360">
        <v>2</v>
      </c>
      <c r="J91" s="360"/>
      <c r="K91" s="360">
        <f t="shared" si="5"/>
        <v>2</v>
      </c>
      <c r="L91" s="357">
        <f t="shared" si="7"/>
        <v>210</v>
      </c>
      <c r="M91" s="361">
        <f t="shared" si="6"/>
        <v>420</v>
      </c>
    </row>
    <row r="92" spans="1:13" x14ac:dyDescent="0.25">
      <c r="A92" s="357">
        <v>0</v>
      </c>
      <c r="B92" s="357"/>
      <c r="C92" s="362" t="s">
        <v>351</v>
      </c>
      <c r="D92" s="359"/>
      <c r="E92" s="359" t="s">
        <v>365</v>
      </c>
      <c r="F92" s="360"/>
      <c r="G92" s="360"/>
      <c r="H92" s="360">
        <v>3</v>
      </c>
      <c r="I92" s="360"/>
      <c r="J92" s="360"/>
      <c r="K92" s="360">
        <f t="shared" si="5"/>
        <v>3</v>
      </c>
      <c r="L92" s="357">
        <f t="shared" si="7"/>
        <v>210</v>
      </c>
      <c r="M92" s="361">
        <f t="shared" si="6"/>
        <v>630</v>
      </c>
    </row>
    <row r="93" spans="1:13" x14ac:dyDescent="0.25">
      <c r="A93" s="357">
        <v>0</v>
      </c>
      <c r="B93" s="357"/>
      <c r="C93" s="362" t="s">
        <v>356</v>
      </c>
      <c r="D93" s="359"/>
      <c r="E93" s="359" t="s">
        <v>360</v>
      </c>
      <c r="F93" s="360"/>
      <c r="G93" s="360">
        <v>66</v>
      </c>
      <c r="H93" s="360"/>
      <c r="I93" s="360"/>
      <c r="J93" s="360"/>
      <c r="K93" s="360">
        <f t="shared" si="5"/>
        <v>66</v>
      </c>
      <c r="L93" s="357">
        <f t="shared" si="7"/>
        <v>210</v>
      </c>
      <c r="M93" s="361">
        <f t="shared" si="6"/>
        <v>13860</v>
      </c>
    </row>
    <row r="94" spans="1:13" ht="30" x14ac:dyDescent="0.25">
      <c r="A94" s="357">
        <v>0</v>
      </c>
      <c r="B94" s="357"/>
      <c r="C94" s="362" t="s">
        <v>346</v>
      </c>
      <c r="D94" s="359"/>
      <c r="E94" s="359" t="s">
        <v>360</v>
      </c>
      <c r="F94" s="360"/>
      <c r="G94" s="360"/>
      <c r="H94" s="360"/>
      <c r="I94" s="360">
        <v>56</v>
      </c>
      <c r="J94" s="360"/>
      <c r="K94" s="360">
        <f t="shared" si="5"/>
        <v>56</v>
      </c>
      <c r="L94" s="357">
        <f t="shared" si="7"/>
        <v>210</v>
      </c>
      <c r="M94" s="361">
        <f t="shared" si="6"/>
        <v>11760</v>
      </c>
    </row>
    <row r="95" spans="1:13" x14ac:dyDescent="0.25">
      <c r="A95" s="357">
        <v>0</v>
      </c>
      <c r="B95" s="357"/>
      <c r="C95" s="363" t="s">
        <v>316</v>
      </c>
      <c r="D95" s="359"/>
      <c r="E95" s="359" t="s">
        <v>364</v>
      </c>
      <c r="F95" s="360"/>
      <c r="G95" s="360"/>
      <c r="H95" s="360"/>
      <c r="I95" s="360">
        <v>2</v>
      </c>
      <c r="J95" s="360"/>
      <c r="K95" s="360">
        <f t="shared" si="5"/>
        <v>2</v>
      </c>
      <c r="L95" s="357">
        <f t="shared" si="7"/>
        <v>12</v>
      </c>
      <c r="M95" s="361">
        <f t="shared" si="6"/>
        <v>24</v>
      </c>
    </row>
    <row r="96" spans="1:13" x14ac:dyDescent="0.25">
      <c r="A96" s="357">
        <v>0</v>
      </c>
      <c r="B96" s="357"/>
      <c r="C96" s="363" t="s">
        <v>357</v>
      </c>
      <c r="D96" s="359"/>
      <c r="E96" s="359" t="s">
        <v>360</v>
      </c>
      <c r="F96" s="360"/>
      <c r="G96" s="360"/>
      <c r="H96" s="360"/>
      <c r="I96" s="360">
        <v>70</v>
      </c>
      <c r="J96" s="360"/>
      <c r="K96" s="360">
        <f t="shared" si="5"/>
        <v>70</v>
      </c>
      <c r="L96" s="357">
        <f t="shared" si="7"/>
        <v>210</v>
      </c>
      <c r="M96" s="361">
        <f t="shared" si="6"/>
        <v>14700</v>
      </c>
    </row>
    <row r="97" spans="11:13" hidden="1" x14ac:dyDescent="0.25">
      <c r="K97" s="7">
        <f t="shared" si="5"/>
        <v>0</v>
      </c>
      <c r="L97" s="5">
        <f t="shared" si="7"/>
        <v>0</v>
      </c>
      <c r="M97">
        <f t="shared" si="6"/>
        <v>0</v>
      </c>
    </row>
    <row r="98" spans="11:13" hidden="1" x14ac:dyDescent="0.25">
      <c r="K98" s="7">
        <f t="shared" si="5"/>
        <v>0</v>
      </c>
      <c r="L98" s="5">
        <f t="shared" si="7"/>
        <v>0</v>
      </c>
      <c r="M98">
        <f t="shared" si="6"/>
        <v>0</v>
      </c>
    </row>
    <row r="99" spans="11:13" hidden="1" x14ac:dyDescent="0.25">
      <c r="K99" s="7">
        <f t="shared" si="5"/>
        <v>0</v>
      </c>
      <c r="L99" s="5">
        <f t="shared" si="7"/>
        <v>0</v>
      </c>
      <c r="M99">
        <f t="shared" si="6"/>
        <v>0</v>
      </c>
    </row>
    <row r="100" spans="11:13" hidden="1" x14ac:dyDescent="0.25">
      <c r="K100" s="7">
        <f t="shared" si="5"/>
        <v>0</v>
      </c>
      <c r="L100" s="5">
        <f t="shared" si="7"/>
        <v>0</v>
      </c>
      <c r="M100">
        <f t="shared" si="6"/>
        <v>0</v>
      </c>
    </row>
    <row r="101" spans="11:13" hidden="1" x14ac:dyDescent="0.25">
      <c r="K101" s="7">
        <f t="shared" si="5"/>
        <v>0</v>
      </c>
      <c r="L101" s="5">
        <f t="shared" si="7"/>
        <v>0</v>
      </c>
      <c r="M101">
        <f t="shared" si="6"/>
        <v>0</v>
      </c>
    </row>
    <row r="102" spans="11:13" hidden="1" x14ac:dyDescent="0.25">
      <c r="K102" s="7">
        <f t="shared" si="5"/>
        <v>0</v>
      </c>
      <c r="L102" s="5">
        <f t="shared" si="7"/>
        <v>0</v>
      </c>
      <c r="M102">
        <f t="shared" si="6"/>
        <v>0</v>
      </c>
    </row>
    <row r="103" spans="11:13" hidden="1" x14ac:dyDescent="0.25">
      <c r="K103" s="7">
        <f t="shared" si="5"/>
        <v>0</v>
      </c>
      <c r="L103" s="5">
        <f t="shared" si="7"/>
        <v>0</v>
      </c>
      <c r="M103">
        <f t="shared" si="6"/>
        <v>0</v>
      </c>
    </row>
    <row r="104" spans="11:13" hidden="1" x14ac:dyDescent="0.25">
      <c r="K104" s="7">
        <f t="shared" si="5"/>
        <v>0</v>
      </c>
      <c r="L104" s="5">
        <f t="shared" si="7"/>
        <v>0</v>
      </c>
      <c r="M104">
        <f t="shared" si="6"/>
        <v>0</v>
      </c>
    </row>
    <row r="105" spans="11:13" hidden="1" x14ac:dyDescent="0.25">
      <c r="K105" s="7">
        <f t="shared" si="5"/>
        <v>0</v>
      </c>
      <c r="L105" s="5">
        <f t="shared" si="7"/>
        <v>0</v>
      </c>
      <c r="M105">
        <f t="shared" si="6"/>
        <v>0</v>
      </c>
    </row>
    <row r="106" spans="11:13" hidden="1" x14ac:dyDescent="0.25">
      <c r="K106" s="7">
        <f t="shared" si="5"/>
        <v>0</v>
      </c>
      <c r="L106" s="5">
        <f t="shared" si="7"/>
        <v>0</v>
      </c>
      <c r="M106">
        <f t="shared" si="6"/>
        <v>0</v>
      </c>
    </row>
    <row r="107" spans="11:13" hidden="1" x14ac:dyDescent="0.25">
      <c r="K107" s="7">
        <f t="shared" si="5"/>
        <v>0</v>
      </c>
      <c r="L107" s="5">
        <f t="shared" si="7"/>
        <v>0</v>
      </c>
      <c r="M107">
        <f t="shared" si="6"/>
        <v>0</v>
      </c>
    </row>
    <row r="108" spans="11:13" hidden="1" x14ac:dyDescent="0.25">
      <c r="K108" s="7">
        <f t="shared" si="5"/>
        <v>0</v>
      </c>
      <c r="L108" s="5">
        <f t="shared" si="7"/>
        <v>0</v>
      </c>
      <c r="M108">
        <f t="shared" si="6"/>
        <v>0</v>
      </c>
    </row>
    <row r="109" spans="11:13" hidden="1" x14ac:dyDescent="0.25">
      <c r="K109" s="7">
        <f t="shared" si="5"/>
        <v>0</v>
      </c>
      <c r="L109" s="5">
        <f t="shared" si="7"/>
        <v>0</v>
      </c>
      <c r="M109">
        <f t="shared" si="6"/>
        <v>0</v>
      </c>
    </row>
    <row r="110" spans="11:13" hidden="1" x14ac:dyDescent="0.25">
      <c r="K110" s="7">
        <f t="shared" si="5"/>
        <v>0</v>
      </c>
      <c r="L110" s="5">
        <f t="shared" si="7"/>
        <v>0</v>
      </c>
      <c r="M110">
        <f t="shared" si="6"/>
        <v>0</v>
      </c>
    </row>
    <row r="111" spans="11:13" hidden="1" x14ac:dyDescent="0.25">
      <c r="K111" s="7">
        <f t="shared" si="5"/>
        <v>0</v>
      </c>
      <c r="L111" s="5">
        <f t="shared" si="7"/>
        <v>0</v>
      </c>
      <c r="M111">
        <f t="shared" si="6"/>
        <v>0</v>
      </c>
    </row>
    <row r="112" spans="11:13" hidden="1" x14ac:dyDescent="0.25">
      <c r="K112" s="7">
        <f t="shared" si="5"/>
        <v>0</v>
      </c>
      <c r="L112" s="5">
        <f t="shared" si="7"/>
        <v>0</v>
      </c>
      <c r="M112">
        <f t="shared" si="6"/>
        <v>0</v>
      </c>
    </row>
    <row r="113" spans="11:13" hidden="1" x14ac:dyDescent="0.25">
      <c r="K113" s="7">
        <f t="shared" si="5"/>
        <v>0</v>
      </c>
      <c r="L113" s="5">
        <f t="shared" si="7"/>
        <v>0</v>
      </c>
      <c r="M113">
        <f t="shared" si="6"/>
        <v>0</v>
      </c>
    </row>
    <row r="114" spans="11:13" hidden="1" x14ac:dyDescent="0.25">
      <c r="K114" s="7">
        <f t="shared" si="5"/>
        <v>0</v>
      </c>
      <c r="L114" s="5">
        <f t="shared" si="7"/>
        <v>0</v>
      </c>
      <c r="M114">
        <f t="shared" si="6"/>
        <v>0</v>
      </c>
    </row>
    <row r="115" spans="11:13" hidden="1" x14ac:dyDescent="0.25">
      <c r="K115" s="7">
        <f t="shared" si="5"/>
        <v>0</v>
      </c>
      <c r="L115" s="5">
        <f t="shared" si="7"/>
        <v>0</v>
      </c>
      <c r="M115">
        <f t="shared" si="6"/>
        <v>0</v>
      </c>
    </row>
    <row r="116" spans="11:13" hidden="1" x14ac:dyDescent="0.25">
      <c r="K116" s="7">
        <f t="shared" si="5"/>
        <v>0</v>
      </c>
      <c r="L116" s="5">
        <f t="shared" si="7"/>
        <v>0</v>
      </c>
      <c r="M116">
        <f t="shared" si="6"/>
        <v>0</v>
      </c>
    </row>
    <row r="117" spans="11:13" hidden="1" x14ac:dyDescent="0.25">
      <c r="K117" s="7">
        <f t="shared" si="5"/>
        <v>0</v>
      </c>
      <c r="L117" s="5">
        <f t="shared" si="7"/>
        <v>0</v>
      </c>
      <c r="M117">
        <f t="shared" si="6"/>
        <v>0</v>
      </c>
    </row>
    <row r="118" spans="11:13" hidden="1" x14ac:dyDescent="0.25">
      <c r="K118" s="7">
        <f t="shared" si="5"/>
        <v>0</v>
      </c>
      <c r="L118" s="5">
        <f t="shared" si="7"/>
        <v>0</v>
      </c>
      <c r="M118">
        <f t="shared" si="6"/>
        <v>0</v>
      </c>
    </row>
    <row r="119" spans="11:13" hidden="1" x14ac:dyDescent="0.25">
      <c r="K119" s="7">
        <f t="shared" si="5"/>
        <v>0</v>
      </c>
      <c r="L119" s="5">
        <f t="shared" si="7"/>
        <v>0</v>
      </c>
      <c r="M119">
        <f t="shared" si="6"/>
        <v>0</v>
      </c>
    </row>
    <row r="120" spans="11:13" hidden="1" x14ac:dyDescent="0.25">
      <c r="K120" s="7">
        <f t="shared" si="5"/>
        <v>0</v>
      </c>
      <c r="L120" s="5">
        <f t="shared" si="7"/>
        <v>0</v>
      </c>
      <c r="M120">
        <f t="shared" si="6"/>
        <v>0</v>
      </c>
    </row>
    <row r="121" spans="11:13" hidden="1" x14ac:dyDescent="0.25">
      <c r="K121" s="7">
        <f t="shared" si="5"/>
        <v>0</v>
      </c>
      <c r="L121" s="5">
        <f t="shared" si="7"/>
        <v>0</v>
      </c>
      <c r="M121">
        <f t="shared" si="6"/>
        <v>0</v>
      </c>
    </row>
    <row r="122" spans="11:13" hidden="1" x14ac:dyDescent="0.25">
      <c r="K122" s="7">
        <f t="shared" si="5"/>
        <v>0</v>
      </c>
      <c r="L122" s="5">
        <f t="shared" si="7"/>
        <v>0</v>
      </c>
      <c r="M122">
        <f t="shared" si="6"/>
        <v>0</v>
      </c>
    </row>
    <row r="123" spans="11:13" hidden="1" x14ac:dyDescent="0.25">
      <c r="K123" s="7">
        <f t="shared" si="5"/>
        <v>0</v>
      </c>
      <c r="L123" s="5">
        <f t="shared" si="7"/>
        <v>0</v>
      </c>
      <c r="M123">
        <f t="shared" si="6"/>
        <v>0</v>
      </c>
    </row>
    <row r="124" spans="11:13" hidden="1" x14ac:dyDescent="0.25">
      <c r="K124" s="7">
        <f t="shared" si="5"/>
        <v>0</v>
      </c>
      <c r="L124" s="5">
        <f t="shared" si="7"/>
        <v>0</v>
      </c>
      <c r="M124">
        <f t="shared" si="6"/>
        <v>0</v>
      </c>
    </row>
    <row r="125" spans="11:13" hidden="1" x14ac:dyDescent="0.25">
      <c r="K125" s="7">
        <f t="shared" si="5"/>
        <v>0</v>
      </c>
      <c r="L125" s="5">
        <f t="shared" si="7"/>
        <v>0</v>
      </c>
      <c r="M125">
        <f t="shared" si="6"/>
        <v>0</v>
      </c>
    </row>
    <row r="126" spans="11:13" hidden="1" x14ac:dyDescent="0.25">
      <c r="K126" s="7">
        <f t="shared" si="5"/>
        <v>0</v>
      </c>
      <c r="L126" s="5">
        <f t="shared" si="7"/>
        <v>0</v>
      </c>
      <c r="M126">
        <f t="shared" si="6"/>
        <v>0</v>
      </c>
    </row>
    <row r="127" spans="11:13" hidden="1" x14ac:dyDescent="0.25">
      <c r="K127" s="7">
        <f t="shared" si="5"/>
        <v>0</v>
      </c>
      <c r="L127" s="5">
        <f t="shared" si="7"/>
        <v>0</v>
      </c>
      <c r="M127">
        <f t="shared" si="6"/>
        <v>0</v>
      </c>
    </row>
    <row r="128" spans="11:13" hidden="1" x14ac:dyDescent="0.25">
      <c r="K128" s="7">
        <f t="shared" si="5"/>
        <v>0</v>
      </c>
      <c r="L128" s="5">
        <f t="shared" si="7"/>
        <v>0</v>
      </c>
      <c r="M128">
        <f t="shared" si="6"/>
        <v>0</v>
      </c>
    </row>
    <row r="129" spans="11:13" hidden="1" x14ac:dyDescent="0.25">
      <c r="K129" s="7">
        <f t="shared" si="5"/>
        <v>0</v>
      </c>
      <c r="L129" s="5">
        <f t="shared" si="7"/>
        <v>0</v>
      </c>
      <c r="M129">
        <f t="shared" si="6"/>
        <v>0</v>
      </c>
    </row>
    <row r="130" spans="11:13" hidden="1" x14ac:dyDescent="0.25">
      <c r="K130" s="7">
        <f t="shared" si="5"/>
        <v>0</v>
      </c>
      <c r="L130" s="5">
        <f t="shared" si="7"/>
        <v>0</v>
      </c>
      <c r="M130">
        <f t="shared" si="6"/>
        <v>0</v>
      </c>
    </row>
    <row r="131" spans="11:13" hidden="1" x14ac:dyDescent="0.25">
      <c r="K131" s="7">
        <f t="shared" si="5"/>
        <v>0</v>
      </c>
      <c r="L131" s="5">
        <f t="shared" si="7"/>
        <v>0</v>
      </c>
      <c r="M131">
        <f t="shared" si="6"/>
        <v>0</v>
      </c>
    </row>
    <row r="132" spans="11:13" hidden="1" x14ac:dyDescent="0.25">
      <c r="K132" s="7">
        <f t="shared" si="5"/>
        <v>0</v>
      </c>
      <c r="L132" s="5">
        <f t="shared" si="7"/>
        <v>0</v>
      </c>
      <c r="M132">
        <f t="shared" si="6"/>
        <v>0</v>
      </c>
    </row>
    <row r="133" spans="11:13" hidden="1" x14ac:dyDescent="0.25">
      <c r="K133" s="7">
        <f t="shared" ref="K133:K196" si="8">SUM(F133:J133)</f>
        <v>0</v>
      </c>
      <c r="L133" s="5">
        <f t="shared" si="7"/>
        <v>0</v>
      </c>
      <c r="M133">
        <f t="shared" ref="M133:M196" si="9">SUM(K133*L133)</f>
        <v>0</v>
      </c>
    </row>
    <row r="134" spans="11:13" hidden="1" x14ac:dyDescent="0.25">
      <c r="K134" s="7">
        <f t="shared" si="8"/>
        <v>0</v>
      </c>
      <c r="L134" s="5">
        <f t="shared" ref="L134:L197" si="10">IF(D134="X",0,IF(E134="",0,IF(E134="X",0,VLOOKUP(E134,$F$539:$G$553,2))))</f>
        <v>0</v>
      </c>
      <c r="M134">
        <f t="shared" si="9"/>
        <v>0</v>
      </c>
    </row>
    <row r="135" spans="11:13" hidden="1" x14ac:dyDescent="0.25">
      <c r="K135" s="7">
        <f t="shared" si="8"/>
        <v>0</v>
      </c>
      <c r="L135" s="5">
        <f t="shared" si="10"/>
        <v>0</v>
      </c>
      <c r="M135">
        <f t="shared" si="9"/>
        <v>0</v>
      </c>
    </row>
    <row r="136" spans="11:13" hidden="1" x14ac:dyDescent="0.25">
      <c r="K136" s="7">
        <f t="shared" si="8"/>
        <v>0</v>
      </c>
      <c r="L136" s="5">
        <f t="shared" si="10"/>
        <v>0</v>
      </c>
      <c r="M136">
        <f t="shared" si="9"/>
        <v>0</v>
      </c>
    </row>
    <row r="137" spans="11:13" hidden="1" x14ac:dyDescent="0.25">
      <c r="K137" s="7">
        <f t="shared" si="8"/>
        <v>0</v>
      </c>
      <c r="L137" s="5">
        <f t="shared" si="10"/>
        <v>0</v>
      </c>
      <c r="M137">
        <f t="shared" si="9"/>
        <v>0</v>
      </c>
    </row>
    <row r="138" spans="11:13" hidden="1" x14ac:dyDescent="0.25">
      <c r="K138" s="7">
        <f t="shared" si="8"/>
        <v>0</v>
      </c>
      <c r="L138" s="5">
        <f t="shared" si="10"/>
        <v>0</v>
      </c>
      <c r="M138">
        <f t="shared" si="9"/>
        <v>0</v>
      </c>
    </row>
    <row r="139" spans="11:13" hidden="1" x14ac:dyDescent="0.25">
      <c r="K139" s="7">
        <f t="shared" si="8"/>
        <v>0</v>
      </c>
      <c r="L139" s="5">
        <f t="shared" si="10"/>
        <v>0</v>
      </c>
      <c r="M139">
        <f t="shared" si="9"/>
        <v>0</v>
      </c>
    </row>
    <row r="140" spans="11:13" hidden="1" x14ac:dyDescent="0.25">
      <c r="K140" s="7">
        <f t="shared" si="8"/>
        <v>0</v>
      </c>
      <c r="L140" s="5">
        <f t="shared" si="10"/>
        <v>0</v>
      </c>
      <c r="M140">
        <f t="shared" si="9"/>
        <v>0</v>
      </c>
    </row>
    <row r="141" spans="11:13" hidden="1" x14ac:dyDescent="0.25">
      <c r="K141" s="7">
        <f t="shared" si="8"/>
        <v>0</v>
      </c>
      <c r="L141" s="5">
        <f t="shared" si="10"/>
        <v>0</v>
      </c>
      <c r="M141">
        <f t="shared" si="9"/>
        <v>0</v>
      </c>
    </row>
    <row r="142" spans="11:13" hidden="1" x14ac:dyDescent="0.25">
      <c r="K142" s="7">
        <f t="shared" si="8"/>
        <v>0</v>
      </c>
      <c r="L142" s="5">
        <f t="shared" si="10"/>
        <v>0</v>
      </c>
      <c r="M142">
        <f t="shared" si="9"/>
        <v>0</v>
      </c>
    </row>
    <row r="143" spans="11:13" hidden="1" x14ac:dyDescent="0.25">
      <c r="K143" s="7">
        <f t="shared" si="8"/>
        <v>0</v>
      </c>
      <c r="L143" s="5">
        <f t="shared" si="10"/>
        <v>0</v>
      </c>
      <c r="M143">
        <f t="shared" si="9"/>
        <v>0</v>
      </c>
    </row>
    <row r="144" spans="11:13" hidden="1" x14ac:dyDescent="0.25">
      <c r="K144" s="7">
        <f t="shared" si="8"/>
        <v>0</v>
      </c>
      <c r="L144" s="5">
        <f t="shared" si="10"/>
        <v>0</v>
      </c>
      <c r="M144">
        <f t="shared" si="9"/>
        <v>0</v>
      </c>
    </row>
    <row r="145" spans="11:13" hidden="1" x14ac:dyDescent="0.25">
      <c r="K145" s="7">
        <f t="shared" si="8"/>
        <v>0</v>
      </c>
      <c r="L145" s="5">
        <f t="shared" si="10"/>
        <v>0</v>
      </c>
      <c r="M145">
        <f t="shared" si="9"/>
        <v>0</v>
      </c>
    </row>
    <row r="146" spans="11:13" hidden="1" x14ac:dyDescent="0.25">
      <c r="K146" s="7">
        <f t="shared" si="8"/>
        <v>0</v>
      </c>
      <c r="L146" s="5">
        <f t="shared" si="10"/>
        <v>0</v>
      </c>
      <c r="M146">
        <f t="shared" si="9"/>
        <v>0</v>
      </c>
    </row>
    <row r="147" spans="11:13" hidden="1" x14ac:dyDescent="0.25">
      <c r="K147" s="7">
        <f t="shared" si="8"/>
        <v>0</v>
      </c>
      <c r="L147" s="5">
        <f t="shared" si="10"/>
        <v>0</v>
      </c>
      <c r="M147">
        <f t="shared" si="9"/>
        <v>0</v>
      </c>
    </row>
    <row r="148" spans="11:13" hidden="1" x14ac:dyDescent="0.25">
      <c r="K148" s="7">
        <f t="shared" si="8"/>
        <v>0</v>
      </c>
      <c r="L148" s="5">
        <f t="shared" si="10"/>
        <v>0</v>
      </c>
      <c r="M148">
        <f t="shared" si="9"/>
        <v>0</v>
      </c>
    </row>
    <row r="149" spans="11:13" hidden="1" x14ac:dyDescent="0.25">
      <c r="K149" s="7">
        <f t="shared" si="8"/>
        <v>0</v>
      </c>
      <c r="L149" s="5">
        <f t="shared" si="10"/>
        <v>0</v>
      </c>
      <c r="M149">
        <f t="shared" si="9"/>
        <v>0</v>
      </c>
    </row>
    <row r="150" spans="11:13" hidden="1" x14ac:dyDescent="0.25">
      <c r="K150" s="7">
        <f t="shared" si="8"/>
        <v>0</v>
      </c>
      <c r="L150" s="5">
        <f t="shared" si="10"/>
        <v>0</v>
      </c>
      <c r="M150">
        <f t="shared" si="9"/>
        <v>0</v>
      </c>
    </row>
    <row r="151" spans="11:13" hidden="1" x14ac:dyDescent="0.25">
      <c r="K151" s="7">
        <f t="shared" si="8"/>
        <v>0</v>
      </c>
      <c r="L151" s="5">
        <f t="shared" si="10"/>
        <v>0</v>
      </c>
      <c r="M151">
        <f t="shared" si="9"/>
        <v>0</v>
      </c>
    </row>
    <row r="152" spans="11:13" hidden="1" x14ac:dyDescent="0.25">
      <c r="K152" s="7">
        <f t="shared" si="8"/>
        <v>0</v>
      </c>
      <c r="L152" s="5">
        <f t="shared" si="10"/>
        <v>0</v>
      </c>
      <c r="M152">
        <f t="shared" si="9"/>
        <v>0</v>
      </c>
    </row>
    <row r="153" spans="11:13" hidden="1" x14ac:dyDescent="0.25">
      <c r="K153" s="7">
        <f t="shared" si="8"/>
        <v>0</v>
      </c>
      <c r="L153" s="5">
        <f t="shared" si="10"/>
        <v>0</v>
      </c>
      <c r="M153">
        <f t="shared" si="9"/>
        <v>0</v>
      </c>
    </row>
    <row r="154" spans="11:13" hidden="1" x14ac:dyDescent="0.25">
      <c r="K154" s="7">
        <f t="shared" si="8"/>
        <v>0</v>
      </c>
      <c r="L154" s="5">
        <f t="shared" si="10"/>
        <v>0</v>
      </c>
      <c r="M154">
        <f t="shared" si="9"/>
        <v>0</v>
      </c>
    </row>
    <row r="155" spans="11:13" hidden="1" x14ac:dyDescent="0.25">
      <c r="K155" s="7">
        <f t="shared" si="8"/>
        <v>0</v>
      </c>
      <c r="L155" s="5">
        <f t="shared" si="10"/>
        <v>0</v>
      </c>
      <c r="M155">
        <f t="shared" si="9"/>
        <v>0</v>
      </c>
    </row>
    <row r="156" spans="11:13" hidden="1" x14ac:dyDescent="0.25">
      <c r="K156" s="7">
        <f t="shared" si="8"/>
        <v>0</v>
      </c>
      <c r="L156" s="5">
        <f t="shared" si="10"/>
        <v>0</v>
      </c>
      <c r="M156">
        <f t="shared" si="9"/>
        <v>0</v>
      </c>
    </row>
    <row r="157" spans="11:13" hidden="1" x14ac:dyDescent="0.25">
      <c r="K157" s="7">
        <f t="shared" si="8"/>
        <v>0</v>
      </c>
      <c r="L157" s="5">
        <f t="shared" si="10"/>
        <v>0</v>
      </c>
      <c r="M157">
        <f t="shared" si="9"/>
        <v>0</v>
      </c>
    </row>
    <row r="158" spans="11:13" hidden="1" x14ac:dyDescent="0.25">
      <c r="K158" s="7">
        <f t="shared" si="8"/>
        <v>0</v>
      </c>
      <c r="L158" s="5">
        <f t="shared" si="10"/>
        <v>0</v>
      </c>
      <c r="M158">
        <f t="shared" si="9"/>
        <v>0</v>
      </c>
    </row>
    <row r="159" spans="11:13" hidden="1" x14ac:dyDescent="0.25">
      <c r="K159" s="7">
        <f t="shared" si="8"/>
        <v>0</v>
      </c>
      <c r="L159" s="5">
        <f t="shared" si="10"/>
        <v>0</v>
      </c>
      <c r="M159">
        <f t="shared" si="9"/>
        <v>0</v>
      </c>
    </row>
    <row r="160" spans="11:13" hidden="1" x14ac:dyDescent="0.25">
      <c r="K160" s="7">
        <f t="shared" si="8"/>
        <v>0</v>
      </c>
      <c r="L160" s="5">
        <f t="shared" si="10"/>
        <v>0</v>
      </c>
      <c r="M160">
        <f t="shared" si="9"/>
        <v>0</v>
      </c>
    </row>
    <row r="161" spans="11:13" hidden="1" x14ac:dyDescent="0.25">
      <c r="K161" s="7">
        <f t="shared" si="8"/>
        <v>0</v>
      </c>
      <c r="L161" s="5">
        <f t="shared" si="10"/>
        <v>0</v>
      </c>
      <c r="M161">
        <f t="shared" si="9"/>
        <v>0</v>
      </c>
    </row>
    <row r="162" spans="11:13" hidden="1" x14ac:dyDescent="0.25">
      <c r="K162" s="7">
        <f t="shared" si="8"/>
        <v>0</v>
      </c>
      <c r="L162" s="5">
        <f t="shared" si="10"/>
        <v>0</v>
      </c>
      <c r="M162">
        <f t="shared" si="9"/>
        <v>0</v>
      </c>
    </row>
    <row r="163" spans="11:13" hidden="1" x14ac:dyDescent="0.25">
      <c r="K163" s="7">
        <f t="shared" si="8"/>
        <v>0</v>
      </c>
      <c r="L163" s="5">
        <f t="shared" si="10"/>
        <v>0</v>
      </c>
      <c r="M163">
        <f t="shared" si="9"/>
        <v>0</v>
      </c>
    </row>
    <row r="164" spans="11:13" hidden="1" x14ac:dyDescent="0.25">
      <c r="K164" s="7">
        <f t="shared" si="8"/>
        <v>0</v>
      </c>
      <c r="L164" s="5">
        <f t="shared" si="10"/>
        <v>0</v>
      </c>
      <c r="M164">
        <f t="shared" si="9"/>
        <v>0</v>
      </c>
    </row>
    <row r="165" spans="11:13" hidden="1" x14ac:dyDescent="0.25">
      <c r="K165" s="7">
        <f t="shared" si="8"/>
        <v>0</v>
      </c>
      <c r="L165" s="5">
        <f t="shared" si="10"/>
        <v>0</v>
      </c>
      <c r="M165">
        <f t="shared" si="9"/>
        <v>0</v>
      </c>
    </row>
    <row r="166" spans="11:13" hidden="1" x14ac:dyDescent="0.25">
      <c r="K166" s="7">
        <f t="shared" si="8"/>
        <v>0</v>
      </c>
      <c r="L166" s="5">
        <f t="shared" si="10"/>
        <v>0</v>
      </c>
      <c r="M166">
        <f t="shared" si="9"/>
        <v>0</v>
      </c>
    </row>
    <row r="167" spans="11:13" hidden="1" x14ac:dyDescent="0.25">
      <c r="K167" s="7">
        <f t="shared" si="8"/>
        <v>0</v>
      </c>
      <c r="L167" s="5">
        <f t="shared" si="10"/>
        <v>0</v>
      </c>
      <c r="M167">
        <f t="shared" si="9"/>
        <v>0</v>
      </c>
    </row>
    <row r="168" spans="11:13" hidden="1" x14ac:dyDescent="0.25">
      <c r="K168" s="7">
        <f t="shared" si="8"/>
        <v>0</v>
      </c>
      <c r="L168" s="5">
        <f t="shared" si="10"/>
        <v>0</v>
      </c>
      <c r="M168">
        <f t="shared" si="9"/>
        <v>0</v>
      </c>
    </row>
    <row r="169" spans="11:13" hidden="1" x14ac:dyDescent="0.25">
      <c r="K169" s="7">
        <f t="shared" si="8"/>
        <v>0</v>
      </c>
      <c r="L169" s="5">
        <f t="shared" si="10"/>
        <v>0</v>
      </c>
      <c r="M169">
        <f t="shared" si="9"/>
        <v>0</v>
      </c>
    </row>
    <row r="170" spans="11:13" hidden="1" x14ac:dyDescent="0.25">
      <c r="K170" s="7">
        <f t="shared" si="8"/>
        <v>0</v>
      </c>
      <c r="L170" s="5">
        <f t="shared" si="10"/>
        <v>0</v>
      </c>
      <c r="M170">
        <f t="shared" si="9"/>
        <v>0</v>
      </c>
    </row>
    <row r="171" spans="11:13" hidden="1" x14ac:dyDescent="0.25">
      <c r="K171" s="7">
        <f t="shared" si="8"/>
        <v>0</v>
      </c>
      <c r="L171" s="5">
        <f t="shared" si="10"/>
        <v>0</v>
      </c>
      <c r="M171">
        <f t="shared" si="9"/>
        <v>0</v>
      </c>
    </row>
    <row r="172" spans="11:13" hidden="1" x14ac:dyDescent="0.25">
      <c r="K172" s="7">
        <f t="shared" si="8"/>
        <v>0</v>
      </c>
      <c r="L172" s="5">
        <f t="shared" si="10"/>
        <v>0</v>
      </c>
      <c r="M172">
        <f t="shared" si="9"/>
        <v>0</v>
      </c>
    </row>
    <row r="173" spans="11:13" hidden="1" x14ac:dyDescent="0.25">
      <c r="K173" s="7">
        <f t="shared" si="8"/>
        <v>0</v>
      </c>
      <c r="L173" s="5">
        <f t="shared" si="10"/>
        <v>0</v>
      </c>
      <c r="M173">
        <f t="shared" si="9"/>
        <v>0</v>
      </c>
    </row>
    <row r="174" spans="11:13" hidden="1" x14ac:dyDescent="0.25">
      <c r="K174" s="7">
        <f t="shared" si="8"/>
        <v>0</v>
      </c>
      <c r="L174" s="5">
        <f t="shared" si="10"/>
        <v>0</v>
      </c>
      <c r="M174">
        <f t="shared" si="9"/>
        <v>0</v>
      </c>
    </row>
    <row r="175" spans="11:13" hidden="1" x14ac:dyDescent="0.25">
      <c r="K175" s="7">
        <f t="shared" si="8"/>
        <v>0</v>
      </c>
      <c r="L175" s="5">
        <f t="shared" si="10"/>
        <v>0</v>
      </c>
      <c r="M175">
        <f t="shared" si="9"/>
        <v>0</v>
      </c>
    </row>
    <row r="176" spans="11:13" hidden="1" x14ac:dyDescent="0.25">
      <c r="K176" s="7">
        <f t="shared" si="8"/>
        <v>0</v>
      </c>
      <c r="L176" s="5">
        <f t="shared" si="10"/>
        <v>0</v>
      </c>
      <c r="M176">
        <f t="shared" si="9"/>
        <v>0</v>
      </c>
    </row>
    <row r="177" spans="11:13" hidden="1" x14ac:dyDescent="0.25">
      <c r="K177" s="7">
        <f t="shared" si="8"/>
        <v>0</v>
      </c>
      <c r="L177" s="5">
        <f t="shared" si="10"/>
        <v>0</v>
      </c>
      <c r="M177">
        <f t="shared" si="9"/>
        <v>0</v>
      </c>
    </row>
    <row r="178" spans="11:13" hidden="1" x14ac:dyDescent="0.25">
      <c r="K178" s="7">
        <f t="shared" si="8"/>
        <v>0</v>
      </c>
      <c r="L178" s="5">
        <f t="shared" si="10"/>
        <v>0</v>
      </c>
      <c r="M178">
        <f t="shared" si="9"/>
        <v>0</v>
      </c>
    </row>
    <row r="179" spans="11:13" hidden="1" x14ac:dyDescent="0.25">
      <c r="K179" s="7">
        <f t="shared" si="8"/>
        <v>0</v>
      </c>
      <c r="L179" s="5">
        <f t="shared" si="10"/>
        <v>0</v>
      </c>
      <c r="M179">
        <f t="shared" si="9"/>
        <v>0</v>
      </c>
    </row>
    <row r="180" spans="11:13" hidden="1" x14ac:dyDescent="0.25">
      <c r="K180" s="7">
        <f t="shared" si="8"/>
        <v>0</v>
      </c>
      <c r="L180" s="5">
        <f t="shared" si="10"/>
        <v>0</v>
      </c>
      <c r="M180">
        <f t="shared" si="9"/>
        <v>0</v>
      </c>
    </row>
    <row r="181" spans="11:13" hidden="1" x14ac:dyDescent="0.25">
      <c r="K181" s="7">
        <f t="shared" si="8"/>
        <v>0</v>
      </c>
      <c r="L181" s="5">
        <f t="shared" si="10"/>
        <v>0</v>
      </c>
      <c r="M181">
        <f t="shared" si="9"/>
        <v>0</v>
      </c>
    </row>
    <row r="182" spans="11:13" hidden="1" x14ac:dyDescent="0.25">
      <c r="K182" s="7">
        <f t="shared" si="8"/>
        <v>0</v>
      </c>
      <c r="L182" s="5">
        <f t="shared" si="10"/>
        <v>0</v>
      </c>
      <c r="M182">
        <f t="shared" si="9"/>
        <v>0</v>
      </c>
    </row>
    <row r="183" spans="11:13" hidden="1" x14ac:dyDescent="0.25">
      <c r="K183" s="7">
        <f t="shared" si="8"/>
        <v>0</v>
      </c>
      <c r="L183" s="5">
        <f t="shared" si="10"/>
        <v>0</v>
      </c>
      <c r="M183">
        <f t="shared" si="9"/>
        <v>0</v>
      </c>
    </row>
    <row r="184" spans="11:13" hidden="1" x14ac:dyDescent="0.25">
      <c r="K184" s="7">
        <f t="shared" si="8"/>
        <v>0</v>
      </c>
      <c r="L184" s="5">
        <f t="shared" si="10"/>
        <v>0</v>
      </c>
      <c r="M184">
        <f t="shared" si="9"/>
        <v>0</v>
      </c>
    </row>
    <row r="185" spans="11:13" hidden="1" x14ac:dyDescent="0.25">
      <c r="K185" s="7">
        <f t="shared" si="8"/>
        <v>0</v>
      </c>
      <c r="L185" s="5">
        <f t="shared" si="10"/>
        <v>0</v>
      </c>
      <c r="M185">
        <f t="shared" si="9"/>
        <v>0</v>
      </c>
    </row>
    <row r="186" spans="11:13" hidden="1" x14ac:dyDescent="0.25">
      <c r="K186" s="7">
        <f t="shared" si="8"/>
        <v>0</v>
      </c>
      <c r="L186" s="5">
        <f t="shared" si="10"/>
        <v>0</v>
      </c>
      <c r="M186">
        <f t="shared" si="9"/>
        <v>0</v>
      </c>
    </row>
    <row r="187" spans="11:13" hidden="1" x14ac:dyDescent="0.25">
      <c r="K187" s="7">
        <f t="shared" si="8"/>
        <v>0</v>
      </c>
      <c r="L187" s="5">
        <f t="shared" si="10"/>
        <v>0</v>
      </c>
      <c r="M187">
        <f t="shared" si="9"/>
        <v>0</v>
      </c>
    </row>
    <row r="188" spans="11:13" hidden="1" x14ac:dyDescent="0.25">
      <c r="K188" s="7">
        <f t="shared" si="8"/>
        <v>0</v>
      </c>
      <c r="L188" s="5">
        <f t="shared" si="10"/>
        <v>0</v>
      </c>
      <c r="M188">
        <f t="shared" si="9"/>
        <v>0</v>
      </c>
    </row>
    <row r="189" spans="11:13" hidden="1" x14ac:dyDescent="0.25">
      <c r="K189" s="7">
        <f t="shared" si="8"/>
        <v>0</v>
      </c>
      <c r="L189" s="5">
        <f t="shared" si="10"/>
        <v>0</v>
      </c>
      <c r="M189">
        <f t="shared" si="9"/>
        <v>0</v>
      </c>
    </row>
    <row r="190" spans="11:13" hidden="1" x14ac:dyDescent="0.25">
      <c r="K190" s="7">
        <f t="shared" si="8"/>
        <v>0</v>
      </c>
      <c r="L190" s="5">
        <f t="shared" si="10"/>
        <v>0</v>
      </c>
      <c r="M190">
        <f t="shared" si="9"/>
        <v>0</v>
      </c>
    </row>
    <row r="191" spans="11:13" hidden="1" x14ac:dyDescent="0.25">
      <c r="K191" s="7">
        <f t="shared" si="8"/>
        <v>0</v>
      </c>
      <c r="L191" s="5">
        <f t="shared" si="10"/>
        <v>0</v>
      </c>
      <c r="M191">
        <f t="shared" si="9"/>
        <v>0</v>
      </c>
    </row>
    <row r="192" spans="11:13" hidden="1" x14ac:dyDescent="0.25">
      <c r="K192" s="7">
        <f t="shared" si="8"/>
        <v>0</v>
      </c>
      <c r="L192" s="5">
        <f t="shared" si="10"/>
        <v>0</v>
      </c>
      <c r="M192">
        <f t="shared" si="9"/>
        <v>0</v>
      </c>
    </row>
    <row r="193" spans="11:13" hidden="1" x14ac:dyDescent="0.25">
      <c r="K193" s="7">
        <f t="shared" si="8"/>
        <v>0</v>
      </c>
      <c r="L193" s="5">
        <f t="shared" si="10"/>
        <v>0</v>
      </c>
      <c r="M193">
        <f t="shared" si="9"/>
        <v>0</v>
      </c>
    </row>
    <row r="194" spans="11:13" hidden="1" x14ac:dyDescent="0.25">
      <c r="K194" s="7">
        <f t="shared" si="8"/>
        <v>0</v>
      </c>
      <c r="L194" s="5">
        <f t="shared" si="10"/>
        <v>0</v>
      </c>
      <c r="M194">
        <f t="shared" si="9"/>
        <v>0</v>
      </c>
    </row>
    <row r="195" spans="11:13" hidden="1" x14ac:dyDescent="0.25">
      <c r="K195" s="7">
        <f t="shared" si="8"/>
        <v>0</v>
      </c>
      <c r="L195" s="5">
        <f t="shared" si="10"/>
        <v>0</v>
      </c>
      <c r="M195">
        <f t="shared" si="9"/>
        <v>0</v>
      </c>
    </row>
    <row r="196" spans="11:13" hidden="1" x14ac:dyDescent="0.25">
      <c r="K196" s="7">
        <f t="shared" si="8"/>
        <v>0</v>
      </c>
      <c r="L196" s="5">
        <f t="shared" si="10"/>
        <v>0</v>
      </c>
      <c r="M196">
        <f t="shared" si="9"/>
        <v>0</v>
      </c>
    </row>
    <row r="197" spans="11:13" hidden="1" x14ac:dyDescent="0.25">
      <c r="K197" s="7">
        <f t="shared" ref="K197:K260" si="11">SUM(F197:J197)</f>
        <v>0</v>
      </c>
      <c r="L197" s="5">
        <f t="shared" si="10"/>
        <v>0</v>
      </c>
      <c r="M197">
        <f t="shared" ref="M197:M260" si="12">SUM(K197*L197)</f>
        <v>0</v>
      </c>
    </row>
    <row r="198" spans="11:13" hidden="1" x14ac:dyDescent="0.25">
      <c r="K198" s="7">
        <f t="shared" si="11"/>
        <v>0</v>
      </c>
      <c r="L198" s="5">
        <f t="shared" ref="L198:L261" si="13">IF(D198="X",0,IF(E198="",0,IF(E198="X",0,VLOOKUP(E198,$F$539:$G$553,2))))</f>
        <v>0</v>
      </c>
      <c r="M198">
        <f t="shared" si="12"/>
        <v>0</v>
      </c>
    </row>
    <row r="199" spans="11:13" hidden="1" x14ac:dyDescent="0.25">
      <c r="K199" s="7">
        <f t="shared" si="11"/>
        <v>0</v>
      </c>
      <c r="L199" s="5">
        <f t="shared" si="13"/>
        <v>0</v>
      </c>
      <c r="M199">
        <f t="shared" si="12"/>
        <v>0</v>
      </c>
    </row>
    <row r="200" spans="11:13" hidden="1" x14ac:dyDescent="0.25">
      <c r="K200" s="7">
        <f t="shared" si="11"/>
        <v>0</v>
      </c>
      <c r="L200" s="5">
        <f t="shared" si="13"/>
        <v>0</v>
      </c>
      <c r="M200">
        <f t="shared" si="12"/>
        <v>0</v>
      </c>
    </row>
    <row r="201" spans="11:13" hidden="1" x14ac:dyDescent="0.25">
      <c r="K201" s="7">
        <f t="shared" si="11"/>
        <v>0</v>
      </c>
      <c r="L201" s="5">
        <f t="shared" si="13"/>
        <v>0</v>
      </c>
      <c r="M201">
        <f t="shared" si="12"/>
        <v>0</v>
      </c>
    </row>
    <row r="202" spans="11:13" hidden="1" x14ac:dyDescent="0.25">
      <c r="K202" s="7">
        <f t="shared" si="11"/>
        <v>0</v>
      </c>
      <c r="L202" s="5">
        <f t="shared" si="13"/>
        <v>0</v>
      </c>
      <c r="M202">
        <f t="shared" si="12"/>
        <v>0</v>
      </c>
    </row>
    <row r="203" spans="11:13" hidden="1" x14ac:dyDescent="0.25">
      <c r="K203" s="7">
        <f t="shared" si="11"/>
        <v>0</v>
      </c>
      <c r="L203" s="5">
        <f t="shared" si="13"/>
        <v>0</v>
      </c>
      <c r="M203">
        <f t="shared" si="12"/>
        <v>0</v>
      </c>
    </row>
    <row r="204" spans="11:13" hidden="1" x14ac:dyDescent="0.25">
      <c r="K204" s="7">
        <f t="shared" si="11"/>
        <v>0</v>
      </c>
      <c r="L204" s="5">
        <f t="shared" si="13"/>
        <v>0</v>
      </c>
      <c r="M204">
        <f t="shared" si="12"/>
        <v>0</v>
      </c>
    </row>
    <row r="205" spans="11:13" hidden="1" x14ac:dyDescent="0.25">
      <c r="K205" s="7">
        <f t="shared" si="11"/>
        <v>0</v>
      </c>
      <c r="L205" s="5">
        <f t="shared" si="13"/>
        <v>0</v>
      </c>
      <c r="M205">
        <f t="shared" si="12"/>
        <v>0</v>
      </c>
    </row>
    <row r="206" spans="11:13" hidden="1" x14ac:dyDescent="0.25">
      <c r="K206" s="7">
        <f t="shared" si="11"/>
        <v>0</v>
      </c>
      <c r="L206" s="5">
        <f t="shared" si="13"/>
        <v>0</v>
      </c>
      <c r="M206">
        <f t="shared" si="12"/>
        <v>0</v>
      </c>
    </row>
    <row r="207" spans="11:13" hidden="1" x14ac:dyDescent="0.25">
      <c r="K207" s="7">
        <f t="shared" si="11"/>
        <v>0</v>
      </c>
      <c r="L207" s="5">
        <f t="shared" si="13"/>
        <v>0</v>
      </c>
      <c r="M207">
        <f t="shared" si="12"/>
        <v>0</v>
      </c>
    </row>
    <row r="208" spans="11:13" hidden="1" x14ac:dyDescent="0.25">
      <c r="K208" s="7">
        <f t="shared" si="11"/>
        <v>0</v>
      </c>
      <c r="L208" s="5">
        <f t="shared" si="13"/>
        <v>0</v>
      </c>
      <c r="M208">
        <f t="shared" si="12"/>
        <v>0</v>
      </c>
    </row>
    <row r="209" spans="11:13" hidden="1" x14ac:dyDescent="0.25">
      <c r="K209" s="7">
        <f t="shared" si="11"/>
        <v>0</v>
      </c>
      <c r="L209" s="5">
        <f t="shared" si="13"/>
        <v>0</v>
      </c>
      <c r="M209">
        <f t="shared" si="12"/>
        <v>0</v>
      </c>
    </row>
    <row r="210" spans="11:13" hidden="1" x14ac:dyDescent="0.25">
      <c r="K210" s="7">
        <f t="shared" si="11"/>
        <v>0</v>
      </c>
      <c r="L210" s="5">
        <f t="shared" si="13"/>
        <v>0</v>
      </c>
      <c r="M210">
        <f t="shared" si="12"/>
        <v>0</v>
      </c>
    </row>
    <row r="211" spans="11:13" hidden="1" x14ac:dyDescent="0.25">
      <c r="K211" s="7">
        <f t="shared" si="11"/>
        <v>0</v>
      </c>
      <c r="L211" s="5">
        <f t="shared" si="13"/>
        <v>0</v>
      </c>
      <c r="M211">
        <f t="shared" si="12"/>
        <v>0</v>
      </c>
    </row>
    <row r="212" spans="11:13" hidden="1" x14ac:dyDescent="0.25">
      <c r="K212" s="7">
        <f t="shared" si="11"/>
        <v>0</v>
      </c>
      <c r="L212" s="5">
        <f t="shared" si="13"/>
        <v>0</v>
      </c>
      <c r="M212">
        <f t="shared" si="12"/>
        <v>0</v>
      </c>
    </row>
    <row r="213" spans="11:13" hidden="1" x14ac:dyDescent="0.25">
      <c r="K213" s="7">
        <f t="shared" si="11"/>
        <v>0</v>
      </c>
      <c r="L213" s="5">
        <f t="shared" si="13"/>
        <v>0</v>
      </c>
      <c r="M213">
        <f t="shared" si="12"/>
        <v>0</v>
      </c>
    </row>
    <row r="214" spans="11:13" hidden="1" x14ac:dyDescent="0.25">
      <c r="K214" s="7">
        <f t="shared" si="11"/>
        <v>0</v>
      </c>
      <c r="L214" s="5">
        <f t="shared" si="13"/>
        <v>0</v>
      </c>
      <c r="M214">
        <f t="shared" si="12"/>
        <v>0</v>
      </c>
    </row>
    <row r="215" spans="11:13" hidden="1" x14ac:dyDescent="0.25">
      <c r="K215" s="7">
        <f t="shared" si="11"/>
        <v>0</v>
      </c>
      <c r="L215" s="5">
        <f t="shared" si="13"/>
        <v>0</v>
      </c>
      <c r="M215">
        <f t="shared" si="12"/>
        <v>0</v>
      </c>
    </row>
    <row r="216" spans="11:13" hidden="1" x14ac:dyDescent="0.25">
      <c r="K216" s="7">
        <f t="shared" si="11"/>
        <v>0</v>
      </c>
      <c r="L216" s="5">
        <f t="shared" si="13"/>
        <v>0</v>
      </c>
      <c r="M216">
        <f t="shared" si="12"/>
        <v>0</v>
      </c>
    </row>
    <row r="217" spans="11:13" hidden="1" x14ac:dyDescent="0.25">
      <c r="K217" s="7">
        <f t="shared" si="11"/>
        <v>0</v>
      </c>
      <c r="L217" s="5">
        <f t="shared" si="13"/>
        <v>0</v>
      </c>
      <c r="M217">
        <f t="shared" si="12"/>
        <v>0</v>
      </c>
    </row>
    <row r="218" spans="11:13" hidden="1" x14ac:dyDescent="0.25">
      <c r="K218" s="7">
        <f t="shared" si="11"/>
        <v>0</v>
      </c>
      <c r="L218" s="5">
        <f t="shared" si="13"/>
        <v>0</v>
      </c>
      <c r="M218">
        <f t="shared" si="12"/>
        <v>0</v>
      </c>
    </row>
    <row r="219" spans="11:13" hidden="1" x14ac:dyDescent="0.25">
      <c r="K219" s="7">
        <f t="shared" si="11"/>
        <v>0</v>
      </c>
      <c r="L219" s="5">
        <f t="shared" si="13"/>
        <v>0</v>
      </c>
      <c r="M219">
        <f t="shared" si="12"/>
        <v>0</v>
      </c>
    </row>
    <row r="220" spans="11:13" hidden="1" x14ac:dyDescent="0.25">
      <c r="K220" s="7">
        <f t="shared" si="11"/>
        <v>0</v>
      </c>
      <c r="L220" s="5">
        <f t="shared" si="13"/>
        <v>0</v>
      </c>
      <c r="M220">
        <f t="shared" si="12"/>
        <v>0</v>
      </c>
    </row>
    <row r="221" spans="11:13" hidden="1" x14ac:dyDescent="0.25">
      <c r="K221" s="7">
        <f t="shared" si="11"/>
        <v>0</v>
      </c>
      <c r="L221" s="5">
        <f t="shared" si="13"/>
        <v>0</v>
      </c>
      <c r="M221">
        <f t="shared" si="12"/>
        <v>0</v>
      </c>
    </row>
    <row r="222" spans="11:13" hidden="1" x14ac:dyDescent="0.25">
      <c r="K222" s="7">
        <f t="shared" si="11"/>
        <v>0</v>
      </c>
      <c r="L222" s="5">
        <f t="shared" si="13"/>
        <v>0</v>
      </c>
      <c r="M222">
        <f t="shared" si="12"/>
        <v>0</v>
      </c>
    </row>
    <row r="223" spans="11:13" hidden="1" x14ac:dyDescent="0.25">
      <c r="K223" s="7">
        <f t="shared" si="11"/>
        <v>0</v>
      </c>
      <c r="L223" s="5">
        <f t="shared" si="13"/>
        <v>0</v>
      </c>
      <c r="M223">
        <f t="shared" si="12"/>
        <v>0</v>
      </c>
    </row>
    <row r="224" spans="11:13" hidden="1" x14ac:dyDescent="0.25">
      <c r="K224" s="7">
        <f t="shared" si="11"/>
        <v>0</v>
      </c>
      <c r="L224" s="5">
        <f t="shared" si="13"/>
        <v>0</v>
      </c>
      <c r="M224">
        <f t="shared" si="12"/>
        <v>0</v>
      </c>
    </row>
    <row r="225" spans="11:13" hidden="1" x14ac:dyDescent="0.25">
      <c r="K225" s="7">
        <f t="shared" si="11"/>
        <v>0</v>
      </c>
      <c r="L225" s="5">
        <f t="shared" si="13"/>
        <v>0</v>
      </c>
      <c r="M225">
        <f t="shared" si="12"/>
        <v>0</v>
      </c>
    </row>
    <row r="226" spans="11:13" hidden="1" x14ac:dyDescent="0.25">
      <c r="K226" s="7">
        <f t="shared" si="11"/>
        <v>0</v>
      </c>
      <c r="L226" s="5">
        <f t="shared" si="13"/>
        <v>0</v>
      </c>
      <c r="M226">
        <f t="shared" si="12"/>
        <v>0</v>
      </c>
    </row>
    <row r="227" spans="11:13" hidden="1" x14ac:dyDescent="0.25">
      <c r="K227" s="7">
        <f t="shared" si="11"/>
        <v>0</v>
      </c>
      <c r="L227" s="5">
        <f t="shared" si="13"/>
        <v>0</v>
      </c>
      <c r="M227">
        <f t="shared" si="12"/>
        <v>0</v>
      </c>
    </row>
    <row r="228" spans="11:13" hidden="1" x14ac:dyDescent="0.25">
      <c r="K228" s="7">
        <f t="shared" si="11"/>
        <v>0</v>
      </c>
      <c r="L228" s="5">
        <f t="shared" si="13"/>
        <v>0</v>
      </c>
      <c r="M228">
        <f t="shared" si="12"/>
        <v>0</v>
      </c>
    </row>
    <row r="229" spans="11:13" hidden="1" x14ac:dyDescent="0.25">
      <c r="K229" s="7">
        <f t="shared" si="11"/>
        <v>0</v>
      </c>
      <c r="L229" s="5">
        <f t="shared" si="13"/>
        <v>0</v>
      </c>
      <c r="M229">
        <f t="shared" si="12"/>
        <v>0</v>
      </c>
    </row>
    <row r="230" spans="11:13" hidden="1" x14ac:dyDescent="0.25">
      <c r="K230" s="7">
        <f t="shared" si="11"/>
        <v>0</v>
      </c>
      <c r="L230" s="5">
        <f t="shared" si="13"/>
        <v>0</v>
      </c>
      <c r="M230">
        <f t="shared" si="12"/>
        <v>0</v>
      </c>
    </row>
    <row r="231" spans="11:13" hidden="1" x14ac:dyDescent="0.25">
      <c r="K231" s="7">
        <f t="shared" si="11"/>
        <v>0</v>
      </c>
      <c r="L231" s="5">
        <f t="shared" si="13"/>
        <v>0</v>
      </c>
      <c r="M231">
        <f t="shared" si="12"/>
        <v>0</v>
      </c>
    </row>
    <row r="232" spans="11:13" hidden="1" x14ac:dyDescent="0.25">
      <c r="K232" s="7">
        <f t="shared" si="11"/>
        <v>0</v>
      </c>
      <c r="L232" s="5">
        <f t="shared" si="13"/>
        <v>0</v>
      </c>
      <c r="M232">
        <f t="shared" si="12"/>
        <v>0</v>
      </c>
    </row>
    <row r="233" spans="11:13" hidden="1" x14ac:dyDescent="0.25">
      <c r="K233" s="7">
        <f t="shared" si="11"/>
        <v>0</v>
      </c>
      <c r="L233" s="5">
        <f t="shared" si="13"/>
        <v>0</v>
      </c>
      <c r="M233">
        <f t="shared" si="12"/>
        <v>0</v>
      </c>
    </row>
    <row r="234" spans="11:13" hidden="1" x14ac:dyDescent="0.25">
      <c r="K234" s="7">
        <f t="shared" si="11"/>
        <v>0</v>
      </c>
      <c r="L234" s="5">
        <f t="shared" si="13"/>
        <v>0</v>
      </c>
      <c r="M234">
        <f t="shared" si="12"/>
        <v>0</v>
      </c>
    </row>
    <row r="235" spans="11:13" hidden="1" x14ac:dyDescent="0.25">
      <c r="K235" s="7">
        <f t="shared" si="11"/>
        <v>0</v>
      </c>
      <c r="L235" s="5">
        <f t="shared" si="13"/>
        <v>0</v>
      </c>
      <c r="M235">
        <f t="shared" si="12"/>
        <v>0</v>
      </c>
    </row>
    <row r="236" spans="11:13" hidden="1" x14ac:dyDescent="0.25">
      <c r="K236" s="7">
        <f t="shared" si="11"/>
        <v>0</v>
      </c>
      <c r="L236" s="5">
        <f t="shared" si="13"/>
        <v>0</v>
      </c>
      <c r="M236">
        <f t="shared" si="12"/>
        <v>0</v>
      </c>
    </row>
    <row r="237" spans="11:13" hidden="1" x14ac:dyDescent="0.25">
      <c r="K237" s="7">
        <f t="shared" si="11"/>
        <v>0</v>
      </c>
      <c r="L237" s="5">
        <f t="shared" si="13"/>
        <v>0</v>
      </c>
      <c r="M237">
        <f t="shared" si="12"/>
        <v>0</v>
      </c>
    </row>
    <row r="238" spans="11:13" hidden="1" x14ac:dyDescent="0.25">
      <c r="K238" s="7">
        <f t="shared" si="11"/>
        <v>0</v>
      </c>
      <c r="L238" s="5">
        <f t="shared" si="13"/>
        <v>0</v>
      </c>
      <c r="M238">
        <f t="shared" si="12"/>
        <v>0</v>
      </c>
    </row>
    <row r="239" spans="11:13" hidden="1" x14ac:dyDescent="0.25">
      <c r="K239" s="7">
        <f t="shared" si="11"/>
        <v>0</v>
      </c>
      <c r="L239" s="5">
        <f t="shared" si="13"/>
        <v>0</v>
      </c>
      <c r="M239">
        <f t="shared" si="12"/>
        <v>0</v>
      </c>
    </row>
    <row r="240" spans="11:13" hidden="1" x14ac:dyDescent="0.25">
      <c r="K240" s="7">
        <f t="shared" si="11"/>
        <v>0</v>
      </c>
      <c r="L240" s="5">
        <f t="shared" si="13"/>
        <v>0</v>
      </c>
      <c r="M240">
        <f t="shared" si="12"/>
        <v>0</v>
      </c>
    </row>
    <row r="241" spans="11:13" hidden="1" x14ac:dyDescent="0.25">
      <c r="K241" s="7">
        <f t="shared" si="11"/>
        <v>0</v>
      </c>
      <c r="L241" s="5">
        <f t="shared" si="13"/>
        <v>0</v>
      </c>
      <c r="M241">
        <f t="shared" si="12"/>
        <v>0</v>
      </c>
    </row>
    <row r="242" spans="11:13" hidden="1" x14ac:dyDescent="0.25">
      <c r="K242" s="7">
        <f t="shared" si="11"/>
        <v>0</v>
      </c>
      <c r="L242" s="5">
        <f t="shared" si="13"/>
        <v>0</v>
      </c>
      <c r="M242">
        <f t="shared" si="12"/>
        <v>0</v>
      </c>
    </row>
    <row r="243" spans="11:13" hidden="1" x14ac:dyDescent="0.25">
      <c r="K243" s="7">
        <f t="shared" si="11"/>
        <v>0</v>
      </c>
      <c r="L243" s="5">
        <f t="shared" si="13"/>
        <v>0</v>
      </c>
      <c r="M243">
        <f t="shared" si="12"/>
        <v>0</v>
      </c>
    </row>
    <row r="244" spans="11:13" hidden="1" x14ac:dyDescent="0.25">
      <c r="K244" s="7">
        <f t="shared" si="11"/>
        <v>0</v>
      </c>
      <c r="L244" s="5">
        <f t="shared" si="13"/>
        <v>0</v>
      </c>
      <c r="M244">
        <f t="shared" si="12"/>
        <v>0</v>
      </c>
    </row>
    <row r="245" spans="11:13" hidden="1" x14ac:dyDescent="0.25">
      <c r="K245" s="7">
        <f t="shared" si="11"/>
        <v>0</v>
      </c>
      <c r="L245" s="5">
        <f t="shared" si="13"/>
        <v>0</v>
      </c>
      <c r="M245">
        <f t="shared" si="12"/>
        <v>0</v>
      </c>
    </row>
    <row r="246" spans="11:13" hidden="1" x14ac:dyDescent="0.25">
      <c r="K246" s="7">
        <f t="shared" si="11"/>
        <v>0</v>
      </c>
      <c r="L246" s="5">
        <f t="shared" si="13"/>
        <v>0</v>
      </c>
      <c r="M246">
        <f t="shared" si="12"/>
        <v>0</v>
      </c>
    </row>
    <row r="247" spans="11:13" hidden="1" x14ac:dyDescent="0.25">
      <c r="K247" s="7">
        <f t="shared" si="11"/>
        <v>0</v>
      </c>
      <c r="L247" s="5">
        <f t="shared" si="13"/>
        <v>0</v>
      </c>
      <c r="M247">
        <f t="shared" si="12"/>
        <v>0</v>
      </c>
    </row>
    <row r="248" spans="11:13" hidden="1" x14ac:dyDescent="0.25">
      <c r="K248" s="7">
        <f t="shared" si="11"/>
        <v>0</v>
      </c>
      <c r="L248" s="5">
        <f t="shared" si="13"/>
        <v>0</v>
      </c>
      <c r="M248">
        <f t="shared" si="12"/>
        <v>0</v>
      </c>
    </row>
    <row r="249" spans="11:13" hidden="1" x14ac:dyDescent="0.25">
      <c r="K249" s="7">
        <f t="shared" si="11"/>
        <v>0</v>
      </c>
      <c r="L249" s="5">
        <f t="shared" si="13"/>
        <v>0</v>
      </c>
      <c r="M249">
        <f t="shared" si="12"/>
        <v>0</v>
      </c>
    </row>
    <row r="250" spans="11:13" hidden="1" x14ac:dyDescent="0.25">
      <c r="K250" s="7">
        <f t="shared" si="11"/>
        <v>0</v>
      </c>
      <c r="L250" s="5">
        <f t="shared" si="13"/>
        <v>0</v>
      </c>
      <c r="M250">
        <f t="shared" si="12"/>
        <v>0</v>
      </c>
    </row>
    <row r="251" spans="11:13" hidden="1" x14ac:dyDescent="0.25">
      <c r="K251" s="7">
        <f t="shared" si="11"/>
        <v>0</v>
      </c>
      <c r="L251" s="5">
        <f t="shared" si="13"/>
        <v>0</v>
      </c>
      <c r="M251">
        <f t="shared" si="12"/>
        <v>0</v>
      </c>
    </row>
    <row r="252" spans="11:13" hidden="1" x14ac:dyDescent="0.25">
      <c r="K252" s="7">
        <f t="shared" si="11"/>
        <v>0</v>
      </c>
      <c r="L252" s="5">
        <f t="shared" si="13"/>
        <v>0</v>
      </c>
      <c r="M252">
        <f t="shared" si="12"/>
        <v>0</v>
      </c>
    </row>
    <row r="253" spans="11:13" hidden="1" x14ac:dyDescent="0.25">
      <c r="K253" s="7">
        <f t="shared" si="11"/>
        <v>0</v>
      </c>
      <c r="L253" s="5">
        <f t="shared" si="13"/>
        <v>0</v>
      </c>
      <c r="M253">
        <f t="shared" si="12"/>
        <v>0</v>
      </c>
    </row>
    <row r="254" spans="11:13" hidden="1" x14ac:dyDescent="0.25">
      <c r="K254" s="7">
        <f t="shared" si="11"/>
        <v>0</v>
      </c>
      <c r="L254" s="5">
        <f t="shared" si="13"/>
        <v>0</v>
      </c>
      <c r="M254">
        <f t="shared" si="12"/>
        <v>0</v>
      </c>
    </row>
    <row r="255" spans="11:13" hidden="1" x14ac:dyDescent="0.25">
      <c r="K255" s="7">
        <f t="shared" si="11"/>
        <v>0</v>
      </c>
      <c r="L255" s="5">
        <f t="shared" si="13"/>
        <v>0</v>
      </c>
      <c r="M255">
        <f t="shared" si="12"/>
        <v>0</v>
      </c>
    </row>
    <row r="256" spans="11:13" hidden="1" x14ac:dyDescent="0.25">
      <c r="K256" s="7">
        <f t="shared" si="11"/>
        <v>0</v>
      </c>
      <c r="L256" s="5">
        <f t="shared" si="13"/>
        <v>0</v>
      </c>
      <c r="M256">
        <f t="shared" si="12"/>
        <v>0</v>
      </c>
    </row>
    <row r="257" spans="11:13" hidden="1" x14ac:dyDescent="0.25">
      <c r="K257" s="7">
        <f t="shared" si="11"/>
        <v>0</v>
      </c>
      <c r="L257" s="5">
        <f t="shared" si="13"/>
        <v>0</v>
      </c>
      <c r="M257">
        <f t="shared" si="12"/>
        <v>0</v>
      </c>
    </row>
    <row r="258" spans="11:13" hidden="1" x14ac:dyDescent="0.25">
      <c r="K258" s="7">
        <f t="shared" si="11"/>
        <v>0</v>
      </c>
      <c r="L258" s="5">
        <f t="shared" si="13"/>
        <v>0</v>
      </c>
      <c r="M258">
        <f t="shared" si="12"/>
        <v>0</v>
      </c>
    </row>
    <row r="259" spans="11:13" hidden="1" x14ac:dyDescent="0.25">
      <c r="K259" s="7">
        <f t="shared" si="11"/>
        <v>0</v>
      </c>
      <c r="L259" s="5">
        <f t="shared" si="13"/>
        <v>0</v>
      </c>
      <c r="M259">
        <f t="shared" si="12"/>
        <v>0</v>
      </c>
    </row>
    <row r="260" spans="11:13" hidden="1" x14ac:dyDescent="0.25">
      <c r="K260" s="7">
        <f t="shared" si="11"/>
        <v>0</v>
      </c>
      <c r="L260" s="5">
        <f t="shared" si="13"/>
        <v>0</v>
      </c>
      <c r="M260">
        <f t="shared" si="12"/>
        <v>0</v>
      </c>
    </row>
    <row r="261" spans="11:13" hidden="1" x14ac:dyDescent="0.25">
      <c r="K261" s="7">
        <f t="shared" ref="K261:K324" si="14">SUM(F261:J261)</f>
        <v>0</v>
      </c>
      <c r="L261" s="5">
        <f t="shared" si="13"/>
        <v>0</v>
      </c>
      <c r="M261">
        <f t="shared" ref="M261:M324" si="15">SUM(K261*L261)</f>
        <v>0</v>
      </c>
    </row>
    <row r="262" spans="11:13" hidden="1" x14ac:dyDescent="0.25">
      <c r="K262" s="7">
        <f t="shared" si="14"/>
        <v>0</v>
      </c>
      <c r="L262" s="5">
        <f t="shared" ref="L262:L325" si="16">IF(D262="X",0,IF(E262="",0,IF(E262="X",0,VLOOKUP(E262,$F$539:$G$553,2))))</f>
        <v>0</v>
      </c>
      <c r="M262">
        <f t="shared" si="15"/>
        <v>0</v>
      </c>
    </row>
    <row r="263" spans="11:13" hidden="1" x14ac:dyDescent="0.25">
      <c r="K263" s="7">
        <f t="shared" si="14"/>
        <v>0</v>
      </c>
      <c r="L263" s="5">
        <f t="shared" si="16"/>
        <v>0</v>
      </c>
      <c r="M263">
        <f t="shared" si="15"/>
        <v>0</v>
      </c>
    </row>
    <row r="264" spans="11:13" hidden="1" x14ac:dyDescent="0.25">
      <c r="K264" s="7">
        <f t="shared" si="14"/>
        <v>0</v>
      </c>
      <c r="L264" s="5">
        <f t="shared" si="16"/>
        <v>0</v>
      </c>
      <c r="M264">
        <f t="shared" si="15"/>
        <v>0</v>
      </c>
    </row>
    <row r="265" spans="11:13" hidden="1" x14ac:dyDescent="0.25">
      <c r="K265" s="7">
        <f t="shared" si="14"/>
        <v>0</v>
      </c>
      <c r="L265" s="5">
        <f t="shared" si="16"/>
        <v>0</v>
      </c>
      <c r="M265">
        <f t="shared" si="15"/>
        <v>0</v>
      </c>
    </row>
    <row r="266" spans="11:13" hidden="1" x14ac:dyDescent="0.25">
      <c r="K266" s="7">
        <f t="shared" si="14"/>
        <v>0</v>
      </c>
      <c r="L266" s="5">
        <f t="shared" si="16"/>
        <v>0</v>
      </c>
      <c r="M266">
        <f t="shared" si="15"/>
        <v>0</v>
      </c>
    </row>
    <row r="267" spans="11:13" hidden="1" x14ac:dyDescent="0.25">
      <c r="K267" s="7">
        <f t="shared" si="14"/>
        <v>0</v>
      </c>
      <c r="L267" s="5">
        <f t="shared" si="16"/>
        <v>0</v>
      </c>
      <c r="M267">
        <f t="shared" si="15"/>
        <v>0</v>
      </c>
    </row>
    <row r="268" spans="11:13" hidden="1" x14ac:dyDescent="0.25">
      <c r="K268" s="7">
        <f t="shared" si="14"/>
        <v>0</v>
      </c>
      <c r="L268" s="5">
        <f t="shared" si="16"/>
        <v>0</v>
      </c>
      <c r="M268">
        <f t="shared" si="15"/>
        <v>0</v>
      </c>
    </row>
    <row r="269" spans="11:13" hidden="1" x14ac:dyDescent="0.25">
      <c r="K269" s="7">
        <f t="shared" si="14"/>
        <v>0</v>
      </c>
      <c r="L269" s="5">
        <f t="shared" si="16"/>
        <v>0</v>
      </c>
      <c r="M269">
        <f t="shared" si="15"/>
        <v>0</v>
      </c>
    </row>
    <row r="270" spans="11:13" hidden="1" x14ac:dyDescent="0.25">
      <c r="K270" s="7">
        <f t="shared" si="14"/>
        <v>0</v>
      </c>
      <c r="L270" s="5">
        <f t="shared" si="16"/>
        <v>0</v>
      </c>
      <c r="M270">
        <f t="shared" si="15"/>
        <v>0</v>
      </c>
    </row>
    <row r="271" spans="11:13" hidden="1" x14ac:dyDescent="0.25">
      <c r="K271" s="7">
        <f t="shared" si="14"/>
        <v>0</v>
      </c>
      <c r="L271" s="5">
        <f t="shared" si="16"/>
        <v>0</v>
      </c>
      <c r="M271">
        <f t="shared" si="15"/>
        <v>0</v>
      </c>
    </row>
    <row r="272" spans="11:13" hidden="1" x14ac:dyDescent="0.25">
      <c r="K272" s="7">
        <f t="shared" si="14"/>
        <v>0</v>
      </c>
      <c r="L272" s="5">
        <f t="shared" si="16"/>
        <v>0</v>
      </c>
      <c r="M272">
        <f t="shared" si="15"/>
        <v>0</v>
      </c>
    </row>
    <row r="273" spans="11:13" hidden="1" x14ac:dyDescent="0.25">
      <c r="K273" s="7">
        <f t="shared" si="14"/>
        <v>0</v>
      </c>
      <c r="L273" s="5">
        <f t="shared" si="16"/>
        <v>0</v>
      </c>
      <c r="M273">
        <f t="shared" si="15"/>
        <v>0</v>
      </c>
    </row>
    <row r="274" spans="11:13" hidden="1" x14ac:dyDescent="0.25">
      <c r="K274" s="7">
        <f t="shared" si="14"/>
        <v>0</v>
      </c>
      <c r="L274" s="5">
        <f t="shared" si="16"/>
        <v>0</v>
      </c>
      <c r="M274">
        <f t="shared" si="15"/>
        <v>0</v>
      </c>
    </row>
    <row r="275" spans="11:13" hidden="1" x14ac:dyDescent="0.25">
      <c r="K275" s="7">
        <f t="shared" si="14"/>
        <v>0</v>
      </c>
      <c r="L275" s="5">
        <f t="shared" si="16"/>
        <v>0</v>
      </c>
      <c r="M275">
        <f t="shared" si="15"/>
        <v>0</v>
      </c>
    </row>
    <row r="276" spans="11:13" hidden="1" x14ac:dyDescent="0.25">
      <c r="K276" s="7">
        <f t="shared" si="14"/>
        <v>0</v>
      </c>
      <c r="L276" s="5">
        <f t="shared" si="16"/>
        <v>0</v>
      </c>
      <c r="M276">
        <f t="shared" si="15"/>
        <v>0</v>
      </c>
    </row>
    <row r="277" spans="11:13" hidden="1" x14ac:dyDescent="0.25">
      <c r="K277" s="7">
        <f t="shared" si="14"/>
        <v>0</v>
      </c>
      <c r="L277" s="5">
        <f t="shared" si="16"/>
        <v>0</v>
      </c>
      <c r="M277">
        <f t="shared" si="15"/>
        <v>0</v>
      </c>
    </row>
    <row r="278" spans="11:13" hidden="1" x14ac:dyDescent="0.25">
      <c r="K278" s="7">
        <f t="shared" si="14"/>
        <v>0</v>
      </c>
      <c r="L278" s="5">
        <f t="shared" si="16"/>
        <v>0</v>
      </c>
      <c r="M278">
        <f t="shared" si="15"/>
        <v>0</v>
      </c>
    </row>
    <row r="279" spans="11:13" hidden="1" x14ac:dyDescent="0.25">
      <c r="K279" s="7">
        <f t="shared" si="14"/>
        <v>0</v>
      </c>
      <c r="L279" s="5">
        <f t="shared" si="16"/>
        <v>0</v>
      </c>
      <c r="M279">
        <f t="shared" si="15"/>
        <v>0</v>
      </c>
    </row>
    <row r="280" spans="11:13" hidden="1" x14ac:dyDescent="0.25">
      <c r="K280" s="7">
        <f t="shared" si="14"/>
        <v>0</v>
      </c>
      <c r="L280" s="5">
        <f t="shared" si="16"/>
        <v>0</v>
      </c>
      <c r="M280">
        <f t="shared" si="15"/>
        <v>0</v>
      </c>
    </row>
    <row r="281" spans="11:13" hidden="1" x14ac:dyDescent="0.25">
      <c r="K281" s="7">
        <f t="shared" si="14"/>
        <v>0</v>
      </c>
      <c r="L281" s="5">
        <f t="shared" si="16"/>
        <v>0</v>
      </c>
      <c r="M281">
        <f t="shared" si="15"/>
        <v>0</v>
      </c>
    </row>
    <row r="282" spans="11:13" hidden="1" x14ac:dyDescent="0.25">
      <c r="K282" s="7">
        <f t="shared" si="14"/>
        <v>0</v>
      </c>
      <c r="L282" s="5">
        <f t="shared" si="16"/>
        <v>0</v>
      </c>
      <c r="M282">
        <f t="shared" si="15"/>
        <v>0</v>
      </c>
    </row>
    <row r="283" spans="11:13" hidden="1" x14ac:dyDescent="0.25">
      <c r="K283" s="7">
        <f t="shared" si="14"/>
        <v>0</v>
      </c>
      <c r="L283" s="5">
        <f t="shared" si="16"/>
        <v>0</v>
      </c>
      <c r="M283">
        <f t="shared" si="15"/>
        <v>0</v>
      </c>
    </row>
    <row r="284" spans="11:13" hidden="1" x14ac:dyDescent="0.25">
      <c r="K284" s="7">
        <f t="shared" si="14"/>
        <v>0</v>
      </c>
      <c r="L284" s="5">
        <f t="shared" si="16"/>
        <v>0</v>
      </c>
      <c r="M284">
        <f t="shared" si="15"/>
        <v>0</v>
      </c>
    </row>
    <row r="285" spans="11:13" hidden="1" x14ac:dyDescent="0.25">
      <c r="K285" s="7">
        <f t="shared" si="14"/>
        <v>0</v>
      </c>
      <c r="L285" s="5">
        <f t="shared" si="16"/>
        <v>0</v>
      </c>
      <c r="M285">
        <f t="shared" si="15"/>
        <v>0</v>
      </c>
    </row>
    <row r="286" spans="11:13" hidden="1" x14ac:dyDescent="0.25">
      <c r="K286" s="7">
        <f t="shared" si="14"/>
        <v>0</v>
      </c>
      <c r="L286" s="5">
        <f t="shared" si="16"/>
        <v>0</v>
      </c>
      <c r="M286">
        <f t="shared" si="15"/>
        <v>0</v>
      </c>
    </row>
    <row r="287" spans="11:13" hidden="1" x14ac:dyDescent="0.25">
      <c r="K287" s="7">
        <f t="shared" si="14"/>
        <v>0</v>
      </c>
      <c r="L287" s="5">
        <f t="shared" si="16"/>
        <v>0</v>
      </c>
      <c r="M287">
        <f t="shared" si="15"/>
        <v>0</v>
      </c>
    </row>
    <row r="288" spans="11:13" hidden="1" x14ac:dyDescent="0.25">
      <c r="K288" s="7">
        <f t="shared" si="14"/>
        <v>0</v>
      </c>
      <c r="L288" s="5">
        <f t="shared" si="16"/>
        <v>0</v>
      </c>
      <c r="M288">
        <f t="shared" si="15"/>
        <v>0</v>
      </c>
    </row>
    <row r="289" spans="11:13" hidden="1" x14ac:dyDescent="0.25">
      <c r="K289" s="7">
        <f t="shared" si="14"/>
        <v>0</v>
      </c>
      <c r="L289" s="5">
        <f t="shared" si="16"/>
        <v>0</v>
      </c>
      <c r="M289">
        <f t="shared" si="15"/>
        <v>0</v>
      </c>
    </row>
    <row r="290" spans="11:13" hidden="1" x14ac:dyDescent="0.25">
      <c r="K290" s="7">
        <f t="shared" si="14"/>
        <v>0</v>
      </c>
      <c r="L290" s="5">
        <f t="shared" si="16"/>
        <v>0</v>
      </c>
      <c r="M290">
        <f t="shared" si="15"/>
        <v>0</v>
      </c>
    </row>
    <row r="291" spans="11:13" hidden="1" x14ac:dyDescent="0.25">
      <c r="K291" s="7">
        <f t="shared" si="14"/>
        <v>0</v>
      </c>
      <c r="L291" s="5">
        <f t="shared" si="16"/>
        <v>0</v>
      </c>
      <c r="M291">
        <f t="shared" si="15"/>
        <v>0</v>
      </c>
    </row>
    <row r="292" spans="11:13" hidden="1" x14ac:dyDescent="0.25">
      <c r="K292" s="7">
        <f t="shared" si="14"/>
        <v>0</v>
      </c>
      <c r="L292" s="5">
        <f t="shared" si="16"/>
        <v>0</v>
      </c>
      <c r="M292">
        <f t="shared" si="15"/>
        <v>0</v>
      </c>
    </row>
    <row r="293" spans="11:13" hidden="1" x14ac:dyDescent="0.25">
      <c r="K293" s="7">
        <f t="shared" si="14"/>
        <v>0</v>
      </c>
      <c r="L293" s="5">
        <f t="shared" si="16"/>
        <v>0</v>
      </c>
      <c r="M293">
        <f t="shared" si="15"/>
        <v>0</v>
      </c>
    </row>
    <row r="294" spans="11:13" hidden="1" x14ac:dyDescent="0.25">
      <c r="K294" s="7">
        <f t="shared" si="14"/>
        <v>0</v>
      </c>
      <c r="L294" s="5">
        <f t="shared" si="16"/>
        <v>0</v>
      </c>
      <c r="M294">
        <f t="shared" si="15"/>
        <v>0</v>
      </c>
    </row>
    <row r="295" spans="11:13" hidden="1" x14ac:dyDescent="0.25">
      <c r="K295" s="7">
        <f t="shared" si="14"/>
        <v>0</v>
      </c>
      <c r="L295" s="5">
        <f t="shared" si="16"/>
        <v>0</v>
      </c>
      <c r="M295">
        <f t="shared" si="15"/>
        <v>0</v>
      </c>
    </row>
    <row r="296" spans="11:13" hidden="1" x14ac:dyDescent="0.25">
      <c r="K296" s="7">
        <f t="shared" si="14"/>
        <v>0</v>
      </c>
      <c r="L296" s="5">
        <f t="shared" si="16"/>
        <v>0</v>
      </c>
      <c r="M296">
        <f t="shared" si="15"/>
        <v>0</v>
      </c>
    </row>
    <row r="297" spans="11:13" hidden="1" x14ac:dyDescent="0.25">
      <c r="K297" s="7">
        <f t="shared" si="14"/>
        <v>0</v>
      </c>
      <c r="L297" s="5">
        <f t="shared" si="16"/>
        <v>0</v>
      </c>
      <c r="M297">
        <f t="shared" si="15"/>
        <v>0</v>
      </c>
    </row>
    <row r="298" spans="11:13" hidden="1" x14ac:dyDescent="0.25">
      <c r="K298" s="7">
        <f t="shared" si="14"/>
        <v>0</v>
      </c>
      <c r="L298" s="5">
        <f t="shared" si="16"/>
        <v>0</v>
      </c>
      <c r="M298">
        <f t="shared" si="15"/>
        <v>0</v>
      </c>
    </row>
    <row r="299" spans="11:13" hidden="1" x14ac:dyDescent="0.25">
      <c r="K299" s="7">
        <f t="shared" si="14"/>
        <v>0</v>
      </c>
      <c r="L299" s="5">
        <f t="shared" si="16"/>
        <v>0</v>
      </c>
      <c r="M299">
        <f t="shared" si="15"/>
        <v>0</v>
      </c>
    </row>
    <row r="300" spans="11:13" hidden="1" x14ac:dyDescent="0.25">
      <c r="K300" s="7">
        <f t="shared" si="14"/>
        <v>0</v>
      </c>
      <c r="L300" s="5">
        <f t="shared" si="16"/>
        <v>0</v>
      </c>
      <c r="M300">
        <f t="shared" si="15"/>
        <v>0</v>
      </c>
    </row>
    <row r="301" spans="11:13" hidden="1" x14ac:dyDescent="0.25">
      <c r="K301" s="7">
        <f t="shared" si="14"/>
        <v>0</v>
      </c>
      <c r="L301" s="5">
        <f t="shared" si="16"/>
        <v>0</v>
      </c>
      <c r="M301">
        <f t="shared" si="15"/>
        <v>0</v>
      </c>
    </row>
    <row r="302" spans="11:13" hidden="1" x14ac:dyDescent="0.25">
      <c r="K302" s="7">
        <f t="shared" si="14"/>
        <v>0</v>
      </c>
      <c r="L302" s="5">
        <f t="shared" si="16"/>
        <v>0</v>
      </c>
      <c r="M302">
        <f t="shared" si="15"/>
        <v>0</v>
      </c>
    </row>
    <row r="303" spans="11:13" hidden="1" x14ac:dyDescent="0.25">
      <c r="K303" s="7">
        <f t="shared" si="14"/>
        <v>0</v>
      </c>
      <c r="L303" s="5">
        <f t="shared" si="16"/>
        <v>0</v>
      </c>
      <c r="M303">
        <f t="shared" si="15"/>
        <v>0</v>
      </c>
    </row>
    <row r="304" spans="11:13" hidden="1" x14ac:dyDescent="0.25">
      <c r="K304" s="7">
        <f t="shared" si="14"/>
        <v>0</v>
      </c>
      <c r="L304" s="5">
        <f t="shared" si="16"/>
        <v>0</v>
      </c>
      <c r="M304">
        <f t="shared" si="15"/>
        <v>0</v>
      </c>
    </row>
    <row r="305" spans="11:13" hidden="1" x14ac:dyDescent="0.25">
      <c r="K305" s="7">
        <f t="shared" si="14"/>
        <v>0</v>
      </c>
      <c r="L305" s="5">
        <f t="shared" si="16"/>
        <v>0</v>
      </c>
      <c r="M305">
        <f t="shared" si="15"/>
        <v>0</v>
      </c>
    </row>
    <row r="306" spans="11:13" hidden="1" x14ac:dyDescent="0.25">
      <c r="K306" s="7">
        <f t="shared" si="14"/>
        <v>0</v>
      </c>
      <c r="L306" s="5">
        <f t="shared" si="16"/>
        <v>0</v>
      </c>
      <c r="M306">
        <f t="shared" si="15"/>
        <v>0</v>
      </c>
    </row>
    <row r="307" spans="11:13" hidden="1" x14ac:dyDescent="0.25">
      <c r="K307" s="7">
        <f t="shared" si="14"/>
        <v>0</v>
      </c>
      <c r="L307" s="5">
        <f t="shared" si="16"/>
        <v>0</v>
      </c>
      <c r="M307">
        <f t="shared" si="15"/>
        <v>0</v>
      </c>
    </row>
    <row r="308" spans="11:13" hidden="1" x14ac:dyDescent="0.25">
      <c r="K308" s="7">
        <f t="shared" si="14"/>
        <v>0</v>
      </c>
      <c r="L308" s="5">
        <f t="shared" si="16"/>
        <v>0</v>
      </c>
      <c r="M308">
        <f t="shared" si="15"/>
        <v>0</v>
      </c>
    </row>
    <row r="309" spans="11:13" hidden="1" x14ac:dyDescent="0.25">
      <c r="K309" s="7">
        <f t="shared" si="14"/>
        <v>0</v>
      </c>
      <c r="L309" s="5">
        <f t="shared" si="16"/>
        <v>0</v>
      </c>
      <c r="M309">
        <f t="shared" si="15"/>
        <v>0</v>
      </c>
    </row>
    <row r="310" spans="11:13" hidden="1" x14ac:dyDescent="0.25">
      <c r="K310" s="7">
        <f t="shared" si="14"/>
        <v>0</v>
      </c>
      <c r="L310" s="5">
        <f t="shared" si="16"/>
        <v>0</v>
      </c>
      <c r="M310">
        <f t="shared" si="15"/>
        <v>0</v>
      </c>
    </row>
    <row r="311" spans="11:13" hidden="1" x14ac:dyDescent="0.25">
      <c r="K311" s="7">
        <f t="shared" si="14"/>
        <v>0</v>
      </c>
      <c r="L311" s="5">
        <f t="shared" si="16"/>
        <v>0</v>
      </c>
      <c r="M311">
        <f t="shared" si="15"/>
        <v>0</v>
      </c>
    </row>
    <row r="312" spans="11:13" hidden="1" x14ac:dyDescent="0.25">
      <c r="K312" s="7">
        <f t="shared" si="14"/>
        <v>0</v>
      </c>
      <c r="L312" s="5">
        <f t="shared" si="16"/>
        <v>0</v>
      </c>
      <c r="M312">
        <f t="shared" si="15"/>
        <v>0</v>
      </c>
    </row>
    <row r="313" spans="11:13" hidden="1" x14ac:dyDescent="0.25">
      <c r="K313" s="7">
        <f t="shared" si="14"/>
        <v>0</v>
      </c>
      <c r="L313" s="5">
        <f t="shared" si="16"/>
        <v>0</v>
      </c>
      <c r="M313">
        <f t="shared" si="15"/>
        <v>0</v>
      </c>
    </row>
    <row r="314" spans="11:13" hidden="1" x14ac:dyDescent="0.25">
      <c r="K314" s="7">
        <f t="shared" si="14"/>
        <v>0</v>
      </c>
      <c r="L314" s="5">
        <f t="shared" si="16"/>
        <v>0</v>
      </c>
      <c r="M314">
        <f t="shared" si="15"/>
        <v>0</v>
      </c>
    </row>
    <row r="315" spans="11:13" hidden="1" x14ac:dyDescent="0.25">
      <c r="K315" s="7">
        <f t="shared" si="14"/>
        <v>0</v>
      </c>
      <c r="L315" s="5">
        <f t="shared" si="16"/>
        <v>0</v>
      </c>
      <c r="M315">
        <f t="shared" si="15"/>
        <v>0</v>
      </c>
    </row>
    <row r="316" spans="11:13" hidden="1" x14ac:dyDescent="0.25">
      <c r="K316" s="7">
        <f t="shared" si="14"/>
        <v>0</v>
      </c>
      <c r="L316" s="5">
        <f t="shared" si="16"/>
        <v>0</v>
      </c>
      <c r="M316">
        <f t="shared" si="15"/>
        <v>0</v>
      </c>
    </row>
    <row r="317" spans="11:13" hidden="1" x14ac:dyDescent="0.25">
      <c r="K317" s="7">
        <f t="shared" si="14"/>
        <v>0</v>
      </c>
      <c r="L317" s="5">
        <f t="shared" si="16"/>
        <v>0</v>
      </c>
      <c r="M317">
        <f t="shared" si="15"/>
        <v>0</v>
      </c>
    </row>
    <row r="318" spans="11:13" hidden="1" x14ac:dyDescent="0.25">
      <c r="K318" s="7">
        <f t="shared" si="14"/>
        <v>0</v>
      </c>
      <c r="L318" s="5">
        <f t="shared" si="16"/>
        <v>0</v>
      </c>
      <c r="M318">
        <f t="shared" si="15"/>
        <v>0</v>
      </c>
    </row>
    <row r="319" spans="11:13" hidden="1" x14ac:dyDescent="0.25">
      <c r="K319" s="7">
        <f t="shared" si="14"/>
        <v>0</v>
      </c>
      <c r="L319" s="5">
        <f t="shared" si="16"/>
        <v>0</v>
      </c>
      <c r="M319">
        <f t="shared" si="15"/>
        <v>0</v>
      </c>
    </row>
    <row r="320" spans="11:13" hidden="1" x14ac:dyDescent="0.25">
      <c r="K320" s="7">
        <f t="shared" si="14"/>
        <v>0</v>
      </c>
      <c r="L320" s="5">
        <f t="shared" si="16"/>
        <v>0</v>
      </c>
      <c r="M320">
        <f t="shared" si="15"/>
        <v>0</v>
      </c>
    </row>
    <row r="321" spans="11:13" hidden="1" x14ac:dyDescent="0.25">
      <c r="K321" s="7">
        <f t="shared" si="14"/>
        <v>0</v>
      </c>
      <c r="L321" s="5">
        <f t="shared" si="16"/>
        <v>0</v>
      </c>
      <c r="M321">
        <f t="shared" si="15"/>
        <v>0</v>
      </c>
    </row>
    <row r="322" spans="11:13" hidden="1" x14ac:dyDescent="0.25">
      <c r="K322" s="7">
        <f t="shared" si="14"/>
        <v>0</v>
      </c>
      <c r="L322" s="5">
        <f t="shared" si="16"/>
        <v>0</v>
      </c>
      <c r="M322">
        <f t="shared" si="15"/>
        <v>0</v>
      </c>
    </row>
    <row r="323" spans="11:13" hidden="1" x14ac:dyDescent="0.25">
      <c r="K323" s="7">
        <f t="shared" si="14"/>
        <v>0</v>
      </c>
      <c r="L323" s="5">
        <f t="shared" si="16"/>
        <v>0</v>
      </c>
      <c r="M323">
        <f t="shared" si="15"/>
        <v>0</v>
      </c>
    </row>
    <row r="324" spans="11:13" hidden="1" x14ac:dyDescent="0.25">
      <c r="K324" s="7">
        <f t="shared" si="14"/>
        <v>0</v>
      </c>
      <c r="L324" s="5">
        <f t="shared" si="16"/>
        <v>0</v>
      </c>
      <c r="M324">
        <f t="shared" si="15"/>
        <v>0</v>
      </c>
    </row>
    <row r="325" spans="11:13" hidden="1" x14ac:dyDescent="0.25">
      <c r="K325" s="7">
        <f t="shared" ref="K325:K388" si="17">SUM(F325:J325)</f>
        <v>0</v>
      </c>
      <c r="L325" s="5">
        <f t="shared" si="16"/>
        <v>0</v>
      </c>
      <c r="M325">
        <f t="shared" ref="M325:M388" si="18">SUM(K325*L325)</f>
        <v>0</v>
      </c>
    </row>
    <row r="326" spans="11:13" hidden="1" x14ac:dyDescent="0.25">
      <c r="K326" s="7">
        <f t="shared" si="17"/>
        <v>0</v>
      </c>
      <c r="L326" s="5">
        <f t="shared" ref="L326:L389" si="19">IF(D326="X",0,IF(E326="",0,IF(E326="X",0,VLOOKUP(E326,$F$539:$G$553,2))))</f>
        <v>0</v>
      </c>
      <c r="M326">
        <f t="shared" si="18"/>
        <v>0</v>
      </c>
    </row>
    <row r="327" spans="11:13" hidden="1" x14ac:dyDescent="0.25">
      <c r="K327" s="7">
        <f t="shared" si="17"/>
        <v>0</v>
      </c>
      <c r="L327" s="5">
        <f t="shared" si="19"/>
        <v>0</v>
      </c>
      <c r="M327">
        <f t="shared" si="18"/>
        <v>0</v>
      </c>
    </row>
    <row r="328" spans="11:13" hidden="1" x14ac:dyDescent="0.25">
      <c r="K328" s="7">
        <f t="shared" si="17"/>
        <v>0</v>
      </c>
      <c r="L328" s="5">
        <f t="shared" si="19"/>
        <v>0</v>
      </c>
      <c r="M328">
        <f t="shared" si="18"/>
        <v>0</v>
      </c>
    </row>
    <row r="329" spans="11:13" hidden="1" x14ac:dyDescent="0.25">
      <c r="K329" s="7">
        <f t="shared" si="17"/>
        <v>0</v>
      </c>
      <c r="L329" s="5">
        <f t="shared" si="19"/>
        <v>0</v>
      </c>
      <c r="M329">
        <f t="shared" si="18"/>
        <v>0</v>
      </c>
    </row>
    <row r="330" spans="11:13" hidden="1" x14ac:dyDescent="0.25">
      <c r="K330" s="7">
        <f t="shared" si="17"/>
        <v>0</v>
      </c>
      <c r="L330" s="5">
        <f t="shared" si="19"/>
        <v>0</v>
      </c>
      <c r="M330">
        <f t="shared" si="18"/>
        <v>0</v>
      </c>
    </row>
    <row r="331" spans="11:13" hidden="1" x14ac:dyDescent="0.25">
      <c r="K331" s="7">
        <f t="shared" si="17"/>
        <v>0</v>
      </c>
      <c r="L331" s="5">
        <f t="shared" si="19"/>
        <v>0</v>
      </c>
      <c r="M331">
        <f t="shared" si="18"/>
        <v>0</v>
      </c>
    </row>
    <row r="332" spans="11:13" hidden="1" x14ac:dyDescent="0.25">
      <c r="K332" s="7">
        <f t="shared" si="17"/>
        <v>0</v>
      </c>
      <c r="L332" s="5">
        <f t="shared" si="19"/>
        <v>0</v>
      </c>
      <c r="M332">
        <f t="shared" si="18"/>
        <v>0</v>
      </c>
    </row>
    <row r="333" spans="11:13" hidden="1" x14ac:dyDescent="0.25">
      <c r="K333" s="7">
        <f t="shared" si="17"/>
        <v>0</v>
      </c>
      <c r="L333" s="5">
        <f t="shared" si="19"/>
        <v>0</v>
      </c>
      <c r="M333">
        <f t="shared" si="18"/>
        <v>0</v>
      </c>
    </row>
    <row r="334" spans="11:13" hidden="1" x14ac:dyDescent="0.25">
      <c r="K334" s="7">
        <f t="shared" si="17"/>
        <v>0</v>
      </c>
      <c r="L334" s="5">
        <f t="shared" si="19"/>
        <v>0</v>
      </c>
      <c r="M334">
        <f t="shared" si="18"/>
        <v>0</v>
      </c>
    </row>
    <row r="335" spans="11:13" hidden="1" x14ac:dyDescent="0.25">
      <c r="K335" s="7">
        <f t="shared" si="17"/>
        <v>0</v>
      </c>
      <c r="L335" s="5">
        <f t="shared" si="19"/>
        <v>0</v>
      </c>
      <c r="M335">
        <f t="shared" si="18"/>
        <v>0</v>
      </c>
    </row>
    <row r="336" spans="11:13" hidden="1" x14ac:dyDescent="0.25">
      <c r="K336" s="7">
        <f t="shared" si="17"/>
        <v>0</v>
      </c>
      <c r="L336" s="5">
        <f t="shared" si="19"/>
        <v>0</v>
      </c>
      <c r="M336">
        <f t="shared" si="18"/>
        <v>0</v>
      </c>
    </row>
    <row r="337" spans="11:13" hidden="1" x14ac:dyDescent="0.25">
      <c r="K337" s="7">
        <f t="shared" si="17"/>
        <v>0</v>
      </c>
      <c r="L337" s="5">
        <f t="shared" si="19"/>
        <v>0</v>
      </c>
      <c r="M337">
        <f t="shared" si="18"/>
        <v>0</v>
      </c>
    </row>
    <row r="338" spans="11:13" hidden="1" x14ac:dyDescent="0.25">
      <c r="K338" s="7">
        <f t="shared" si="17"/>
        <v>0</v>
      </c>
      <c r="L338" s="5">
        <f t="shared" si="19"/>
        <v>0</v>
      </c>
      <c r="M338">
        <f t="shared" si="18"/>
        <v>0</v>
      </c>
    </row>
    <row r="339" spans="11:13" hidden="1" x14ac:dyDescent="0.25">
      <c r="K339" s="7">
        <f t="shared" si="17"/>
        <v>0</v>
      </c>
      <c r="L339" s="5">
        <f t="shared" si="19"/>
        <v>0</v>
      </c>
      <c r="M339">
        <f t="shared" si="18"/>
        <v>0</v>
      </c>
    </row>
    <row r="340" spans="11:13" hidden="1" x14ac:dyDescent="0.25">
      <c r="K340" s="7">
        <f t="shared" si="17"/>
        <v>0</v>
      </c>
      <c r="L340" s="5">
        <f t="shared" si="19"/>
        <v>0</v>
      </c>
      <c r="M340">
        <f t="shared" si="18"/>
        <v>0</v>
      </c>
    </row>
    <row r="341" spans="11:13" hidden="1" x14ac:dyDescent="0.25">
      <c r="K341" s="7">
        <f t="shared" si="17"/>
        <v>0</v>
      </c>
      <c r="L341" s="5">
        <f t="shared" si="19"/>
        <v>0</v>
      </c>
      <c r="M341">
        <f t="shared" si="18"/>
        <v>0</v>
      </c>
    </row>
    <row r="342" spans="11:13" hidden="1" x14ac:dyDescent="0.25">
      <c r="K342" s="7">
        <f t="shared" si="17"/>
        <v>0</v>
      </c>
      <c r="L342" s="5">
        <f t="shared" si="19"/>
        <v>0</v>
      </c>
      <c r="M342">
        <f t="shared" si="18"/>
        <v>0</v>
      </c>
    </row>
    <row r="343" spans="11:13" hidden="1" x14ac:dyDescent="0.25">
      <c r="K343" s="7">
        <f t="shared" si="17"/>
        <v>0</v>
      </c>
      <c r="L343" s="5">
        <f t="shared" si="19"/>
        <v>0</v>
      </c>
      <c r="M343">
        <f t="shared" si="18"/>
        <v>0</v>
      </c>
    </row>
    <row r="344" spans="11:13" hidden="1" x14ac:dyDescent="0.25">
      <c r="K344" s="7">
        <f t="shared" si="17"/>
        <v>0</v>
      </c>
      <c r="L344" s="5">
        <f t="shared" si="19"/>
        <v>0</v>
      </c>
      <c r="M344">
        <f t="shared" si="18"/>
        <v>0</v>
      </c>
    </row>
    <row r="345" spans="11:13" hidden="1" x14ac:dyDescent="0.25">
      <c r="K345" s="7">
        <f t="shared" si="17"/>
        <v>0</v>
      </c>
      <c r="L345" s="5">
        <f t="shared" si="19"/>
        <v>0</v>
      </c>
      <c r="M345">
        <f t="shared" si="18"/>
        <v>0</v>
      </c>
    </row>
    <row r="346" spans="11:13" hidden="1" x14ac:dyDescent="0.25">
      <c r="K346" s="7">
        <f t="shared" si="17"/>
        <v>0</v>
      </c>
      <c r="L346" s="5">
        <f t="shared" si="19"/>
        <v>0</v>
      </c>
      <c r="M346">
        <f t="shared" si="18"/>
        <v>0</v>
      </c>
    </row>
    <row r="347" spans="11:13" hidden="1" x14ac:dyDescent="0.25">
      <c r="K347" s="7">
        <f t="shared" si="17"/>
        <v>0</v>
      </c>
      <c r="L347" s="5">
        <f t="shared" si="19"/>
        <v>0</v>
      </c>
      <c r="M347">
        <f t="shared" si="18"/>
        <v>0</v>
      </c>
    </row>
    <row r="348" spans="11:13" hidden="1" x14ac:dyDescent="0.25">
      <c r="K348" s="7">
        <f t="shared" si="17"/>
        <v>0</v>
      </c>
      <c r="L348" s="5">
        <f t="shared" si="19"/>
        <v>0</v>
      </c>
      <c r="M348">
        <f t="shared" si="18"/>
        <v>0</v>
      </c>
    </row>
    <row r="349" spans="11:13" hidden="1" x14ac:dyDescent="0.25">
      <c r="K349" s="7">
        <f t="shared" si="17"/>
        <v>0</v>
      </c>
      <c r="L349" s="5">
        <f t="shared" si="19"/>
        <v>0</v>
      </c>
      <c r="M349">
        <f t="shared" si="18"/>
        <v>0</v>
      </c>
    </row>
    <row r="350" spans="11:13" hidden="1" x14ac:dyDescent="0.25">
      <c r="K350" s="7">
        <f t="shared" si="17"/>
        <v>0</v>
      </c>
      <c r="L350" s="5">
        <f t="shared" si="19"/>
        <v>0</v>
      </c>
      <c r="M350">
        <f t="shared" si="18"/>
        <v>0</v>
      </c>
    </row>
    <row r="351" spans="11:13" hidden="1" x14ac:dyDescent="0.25">
      <c r="K351" s="7">
        <f t="shared" si="17"/>
        <v>0</v>
      </c>
      <c r="L351" s="5">
        <f t="shared" si="19"/>
        <v>0</v>
      </c>
      <c r="M351">
        <f t="shared" si="18"/>
        <v>0</v>
      </c>
    </row>
    <row r="352" spans="11:13" hidden="1" x14ac:dyDescent="0.25">
      <c r="K352" s="7">
        <f t="shared" si="17"/>
        <v>0</v>
      </c>
      <c r="L352" s="5">
        <f t="shared" si="19"/>
        <v>0</v>
      </c>
      <c r="M352">
        <f t="shared" si="18"/>
        <v>0</v>
      </c>
    </row>
    <row r="353" spans="11:13" hidden="1" x14ac:dyDescent="0.25">
      <c r="K353" s="7">
        <f t="shared" si="17"/>
        <v>0</v>
      </c>
      <c r="L353" s="5">
        <f t="shared" si="19"/>
        <v>0</v>
      </c>
      <c r="M353">
        <f t="shared" si="18"/>
        <v>0</v>
      </c>
    </row>
    <row r="354" spans="11:13" hidden="1" x14ac:dyDescent="0.25">
      <c r="K354" s="7">
        <f t="shared" si="17"/>
        <v>0</v>
      </c>
      <c r="L354" s="5">
        <f t="shared" si="19"/>
        <v>0</v>
      </c>
      <c r="M354">
        <f t="shared" si="18"/>
        <v>0</v>
      </c>
    </row>
    <row r="355" spans="11:13" hidden="1" x14ac:dyDescent="0.25">
      <c r="K355" s="7">
        <f t="shared" si="17"/>
        <v>0</v>
      </c>
      <c r="L355" s="5">
        <f t="shared" si="19"/>
        <v>0</v>
      </c>
      <c r="M355">
        <f t="shared" si="18"/>
        <v>0</v>
      </c>
    </row>
    <row r="356" spans="11:13" hidden="1" x14ac:dyDescent="0.25">
      <c r="K356" s="7">
        <f t="shared" si="17"/>
        <v>0</v>
      </c>
      <c r="L356" s="5">
        <f t="shared" si="19"/>
        <v>0</v>
      </c>
      <c r="M356">
        <f t="shared" si="18"/>
        <v>0</v>
      </c>
    </row>
    <row r="357" spans="11:13" hidden="1" x14ac:dyDescent="0.25">
      <c r="K357" s="7">
        <f t="shared" si="17"/>
        <v>0</v>
      </c>
      <c r="L357" s="5">
        <f t="shared" si="19"/>
        <v>0</v>
      </c>
      <c r="M357">
        <f t="shared" si="18"/>
        <v>0</v>
      </c>
    </row>
    <row r="358" spans="11:13" hidden="1" x14ac:dyDescent="0.25">
      <c r="K358" s="7">
        <f t="shared" si="17"/>
        <v>0</v>
      </c>
      <c r="L358" s="5">
        <f t="shared" si="19"/>
        <v>0</v>
      </c>
      <c r="M358">
        <f t="shared" si="18"/>
        <v>0</v>
      </c>
    </row>
    <row r="359" spans="11:13" hidden="1" x14ac:dyDescent="0.25">
      <c r="K359" s="7">
        <f t="shared" si="17"/>
        <v>0</v>
      </c>
      <c r="L359" s="5">
        <f t="shared" si="19"/>
        <v>0</v>
      </c>
      <c r="M359">
        <f t="shared" si="18"/>
        <v>0</v>
      </c>
    </row>
    <row r="360" spans="11:13" hidden="1" x14ac:dyDescent="0.25">
      <c r="K360" s="7">
        <f t="shared" si="17"/>
        <v>0</v>
      </c>
      <c r="L360" s="5">
        <f t="shared" si="19"/>
        <v>0</v>
      </c>
      <c r="M360">
        <f t="shared" si="18"/>
        <v>0</v>
      </c>
    </row>
    <row r="361" spans="11:13" hidden="1" x14ac:dyDescent="0.25">
      <c r="K361" s="7">
        <f t="shared" si="17"/>
        <v>0</v>
      </c>
      <c r="L361" s="5">
        <f t="shared" si="19"/>
        <v>0</v>
      </c>
      <c r="M361">
        <f t="shared" si="18"/>
        <v>0</v>
      </c>
    </row>
    <row r="362" spans="11:13" hidden="1" x14ac:dyDescent="0.25">
      <c r="K362" s="7">
        <f t="shared" si="17"/>
        <v>0</v>
      </c>
      <c r="L362" s="5">
        <f t="shared" si="19"/>
        <v>0</v>
      </c>
      <c r="M362">
        <f t="shared" si="18"/>
        <v>0</v>
      </c>
    </row>
    <row r="363" spans="11:13" hidden="1" x14ac:dyDescent="0.25">
      <c r="K363" s="7">
        <f t="shared" si="17"/>
        <v>0</v>
      </c>
      <c r="L363" s="5">
        <f t="shared" si="19"/>
        <v>0</v>
      </c>
      <c r="M363">
        <f t="shared" si="18"/>
        <v>0</v>
      </c>
    </row>
    <row r="364" spans="11:13" hidden="1" x14ac:dyDescent="0.25">
      <c r="K364" s="7">
        <f t="shared" si="17"/>
        <v>0</v>
      </c>
      <c r="L364" s="5">
        <f t="shared" si="19"/>
        <v>0</v>
      </c>
      <c r="M364">
        <f t="shared" si="18"/>
        <v>0</v>
      </c>
    </row>
    <row r="365" spans="11:13" hidden="1" x14ac:dyDescent="0.25">
      <c r="K365" s="7">
        <f t="shared" si="17"/>
        <v>0</v>
      </c>
      <c r="L365" s="5">
        <f t="shared" si="19"/>
        <v>0</v>
      </c>
      <c r="M365">
        <f t="shared" si="18"/>
        <v>0</v>
      </c>
    </row>
    <row r="366" spans="11:13" hidden="1" x14ac:dyDescent="0.25">
      <c r="K366" s="7">
        <f t="shared" si="17"/>
        <v>0</v>
      </c>
      <c r="L366" s="5">
        <f t="shared" si="19"/>
        <v>0</v>
      </c>
      <c r="M366">
        <f t="shared" si="18"/>
        <v>0</v>
      </c>
    </row>
    <row r="367" spans="11:13" hidden="1" x14ac:dyDescent="0.25">
      <c r="K367" s="7">
        <f t="shared" si="17"/>
        <v>0</v>
      </c>
      <c r="L367" s="5">
        <f t="shared" si="19"/>
        <v>0</v>
      </c>
      <c r="M367">
        <f t="shared" si="18"/>
        <v>0</v>
      </c>
    </row>
    <row r="368" spans="11:13" hidden="1" x14ac:dyDescent="0.25">
      <c r="K368" s="7">
        <f t="shared" si="17"/>
        <v>0</v>
      </c>
      <c r="L368" s="5">
        <f t="shared" si="19"/>
        <v>0</v>
      </c>
      <c r="M368">
        <f t="shared" si="18"/>
        <v>0</v>
      </c>
    </row>
    <row r="369" spans="11:13" hidden="1" x14ac:dyDescent="0.25">
      <c r="K369" s="7">
        <f t="shared" si="17"/>
        <v>0</v>
      </c>
      <c r="L369" s="5">
        <f t="shared" si="19"/>
        <v>0</v>
      </c>
      <c r="M369">
        <f t="shared" si="18"/>
        <v>0</v>
      </c>
    </row>
    <row r="370" spans="11:13" hidden="1" x14ac:dyDescent="0.25">
      <c r="K370" s="7">
        <f t="shared" si="17"/>
        <v>0</v>
      </c>
      <c r="L370" s="5">
        <f t="shared" si="19"/>
        <v>0</v>
      </c>
      <c r="M370">
        <f t="shared" si="18"/>
        <v>0</v>
      </c>
    </row>
    <row r="371" spans="11:13" hidden="1" x14ac:dyDescent="0.25">
      <c r="K371" s="7">
        <f t="shared" si="17"/>
        <v>0</v>
      </c>
      <c r="L371" s="5">
        <f t="shared" si="19"/>
        <v>0</v>
      </c>
      <c r="M371">
        <f t="shared" si="18"/>
        <v>0</v>
      </c>
    </row>
    <row r="372" spans="11:13" hidden="1" x14ac:dyDescent="0.25">
      <c r="K372" s="7">
        <f t="shared" si="17"/>
        <v>0</v>
      </c>
      <c r="L372" s="5">
        <f t="shared" si="19"/>
        <v>0</v>
      </c>
      <c r="M372">
        <f t="shared" si="18"/>
        <v>0</v>
      </c>
    </row>
    <row r="373" spans="11:13" hidden="1" x14ac:dyDescent="0.25">
      <c r="K373" s="7">
        <f t="shared" si="17"/>
        <v>0</v>
      </c>
      <c r="L373" s="5">
        <f t="shared" si="19"/>
        <v>0</v>
      </c>
      <c r="M373">
        <f t="shared" si="18"/>
        <v>0</v>
      </c>
    </row>
    <row r="374" spans="11:13" hidden="1" x14ac:dyDescent="0.25">
      <c r="K374" s="7">
        <f t="shared" si="17"/>
        <v>0</v>
      </c>
      <c r="L374" s="5">
        <f t="shared" si="19"/>
        <v>0</v>
      </c>
      <c r="M374">
        <f t="shared" si="18"/>
        <v>0</v>
      </c>
    </row>
    <row r="375" spans="11:13" hidden="1" x14ac:dyDescent="0.25">
      <c r="K375" s="7">
        <f t="shared" si="17"/>
        <v>0</v>
      </c>
      <c r="L375" s="5">
        <f t="shared" si="19"/>
        <v>0</v>
      </c>
      <c r="M375">
        <f t="shared" si="18"/>
        <v>0</v>
      </c>
    </row>
    <row r="376" spans="11:13" hidden="1" x14ac:dyDescent="0.25">
      <c r="K376" s="7">
        <f t="shared" si="17"/>
        <v>0</v>
      </c>
      <c r="L376" s="5">
        <f t="shared" si="19"/>
        <v>0</v>
      </c>
      <c r="M376">
        <f t="shared" si="18"/>
        <v>0</v>
      </c>
    </row>
    <row r="377" spans="11:13" hidden="1" x14ac:dyDescent="0.25">
      <c r="K377" s="7">
        <f t="shared" si="17"/>
        <v>0</v>
      </c>
      <c r="L377" s="5">
        <f t="shared" si="19"/>
        <v>0</v>
      </c>
      <c r="M377">
        <f t="shared" si="18"/>
        <v>0</v>
      </c>
    </row>
    <row r="378" spans="11:13" hidden="1" x14ac:dyDescent="0.25">
      <c r="K378" s="7">
        <f t="shared" si="17"/>
        <v>0</v>
      </c>
      <c r="L378" s="5">
        <f t="shared" si="19"/>
        <v>0</v>
      </c>
      <c r="M378">
        <f t="shared" si="18"/>
        <v>0</v>
      </c>
    </row>
    <row r="379" spans="11:13" hidden="1" x14ac:dyDescent="0.25">
      <c r="K379" s="7">
        <f t="shared" si="17"/>
        <v>0</v>
      </c>
      <c r="L379" s="5">
        <f t="shared" si="19"/>
        <v>0</v>
      </c>
      <c r="M379">
        <f t="shared" si="18"/>
        <v>0</v>
      </c>
    </row>
    <row r="380" spans="11:13" hidden="1" x14ac:dyDescent="0.25">
      <c r="K380" s="7">
        <f t="shared" si="17"/>
        <v>0</v>
      </c>
      <c r="L380" s="5">
        <f t="shared" si="19"/>
        <v>0</v>
      </c>
      <c r="M380">
        <f t="shared" si="18"/>
        <v>0</v>
      </c>
    </row>
    <row r="381" spans="11:13" hidden="1" x14ac:dyDescent="0.25">
      <c r="K381" s="7">
        <f t="shared" si="17"/>
        <v>0</v>
      </c>
      <c r="L381" s="5">
        <f t="shared" si="19"/>
        <v>0</v>
      </c>
      <c r="M381">
        <f t="shared" si="18"/>
        <v>0</v>
      </c>
    </row>
    <row r="382" spans="11:13" hidden="1" x14ac:dyDescent="0.25">
      <c r="K382" s="7">
        <f t="shared" si="17"/>
        <v>0</v>
      </c>
      <c r="L382" s="5">
        <f t="shared" si="19"/>
        <v>0</v>
      </c>
      <c r="M382">
        <f t="shared" si="18"/>
        <v>0</v>
      </c>
    </row>
    <row r="383" spans="11:13" hidden="1" x14ac:dyDescent="0.25">
      <c r="K383" s="7">
        <f t="shared" si="17"/>
        <v>0</v>
      </c>
      <c r="L383" s="5">
        <f t="shared" si="19"/>
        <v>0</v>
      </c>
      <c r="M383">
        <f t="shared" si="18"/>
        <v>0</v>
      </c>
    </row>
    <row r="384" spans="11:13" hidden="1" x14ac:dyDescent="0.25">
      <c r="K384" s="7">
        <f t="shared" si="17"/>
        <v>0</v>
      </c>
      <c r="L384" s="5">
        <f t="shared" si="19"/>
        <v>0</v>
      </c>
      <c r="M384">
        <f t="shared" si="18"/>
        <v>0</v>
      </c>
    </row>
    <row r="385" spans="11:13" hidden="1" x14ac:dyDescent="0.25">
      <c r="K385" s="7">
        <f t="shared" si="17"/>
        <v>0</v>
      </c>
      <c r="L385" s="5">
        <f t="shared" si="19"/>
        <v>0</v>
      </c>
      <c r="M385">
        <f t="shared" si="18"/>
        <v>0</v>
      </c>
    </row>
    <row r="386" spans="11:13" hidden="1" x14ac:dyDescent="0.25">
      <c r="K386" s="7">
        <f t="shared" si="17"/>
        <v>0</v>
      </c>
      <c r="L386" s="5">
        <f t="shared" si="19"/>
        <v>0</v>
      </c>
      <c r="M386">
        <f t="shared" si="18"/>
        <v>0</v>
      </c>
    </row>
    <row r="387" spans="11:13" hidden="1" x14ac:dyDescent="0.25">
      <c r="K387" s="7">
        <f t="shared" si="17"/>
        <v>0</v>
      </c>
      <c r="L387" s="5">
        <f t="shared" si="19"/>
        <v>0</v>
      </c>
      <c r="M387">
        <f t="shared" si="18"/>
        <v>0</v>
      </c>
    </row>
    <row r="388" spans="11:13" hidden="1" x14ac:dyDescent="0.25">
      <c r="K388" s="7">
        <f t="shared" si="17"/>
        <v>0</v>
      </c>
      <c r="L388" s="5">
        <f t="shared" si="19"/>
        <v>0</v>
      </c>
      <c r="M388">
        <f t="shared" si="18"/>
        <v>0</v>
      </c>
    </row>
    <row r="389" spans="11:13" hidden="1" x14ac:dyDescent="0.25">
      <c r="K389" s="7">
        <f t="shared" ref="K389:K452" si="20">SUM(F389:J389)</f>
        <v>0</v>
      </c>
      <c r="L389" s="5">
        <f t="shared" si="19"/>
        <v>0</v>
      </c>
      <c r="M389">
        <f t="shared" ref="M389:M452" si="21">SUM(K389*L389)</f>
        <v>0</v>
      </c>
    </row>
    <row r="390" spans="11:13" hidden="1" x14ac:dyDescent="0.25">
      <c r="K390" s="7">
        <f t="shared" si="20"/>
        <v>0</v>
      </c>
      <c r="L390" s="5">
        <f t="shared" ref="L390:L453" si="22">IF(D390="X",0,IF(E390="",0,IF(E390="X",0,VLOOKUP(E390,$F$539:$G$553,2))))</f>
        <v>0</v>
      </c>
      <c r="M390">
        <f t="shared" si="21"/>
        <v>0</v>
      </c>
    </row>
    <row r="391" spans="11:13" hidden="1" x14ac:dyDescent="0.25">
      <c r="K391" s="7">
        <f t="shared" si="20"/>
        <v>0</v>
      </c>
      <c r="L391" s="5">
        <f t="shared" si="22"/>
        <v>0</v>
      </c>
      <c r="M391">
        <f t="shared" si="21"/>
        <v>0</v>
      </c>
    </row>
    <row r="392" spans="11:13" hidden="1" x14ac:dyDescent="0.25">
      <c r="K392" s="7">
        <f t="shared" si="20"/>
        <v>0</v>
      </c>
      <c r="L392" s="5">
        <f t="shared" si="22"/>
        <v>0</v>
      </c>
      <c r="M392">
        <f t="shared" si="21"/>
        <v>0</v>
      </c>
    </row>
    <row r="393" spans="11:13" hidden="1" x14ac:dyDescent="0.25">
      <c r="K393" s="7">
        <f t="shared" si="20"/>
        <v>0</v>
      </c>
      <c r="L393" s="5">
        <f t="shared" si="22"/>
        <v>0</v>
      </c>
      <c r="M393">
        <f t="shared" si="21"/>
        <v>0</v>
      </c>
    </row>
    <row r="394" spans="11:13" hidden="1" x14ac:dyDescent="0.25">
      <c r="K394" s="7">
        <f t="shared" si="20"/>
        <v>0</v>
      </c>
      <c r="L394" s="5">
        <f t="shared" si="22"/>
        <v>0</v>
      </c>
      <c r="M394">
        <f t="shared" si="21"/>
        <v>0</v>
      </c>
    </row>
    <row r="395" spans="11:13" hidden="1" x14ac:dyDescent="0.25">
      <c r="K395" s="7">
        <f t="shared" si="20"/>
        <v>0</v>
      </c>
      <c r="L395" s="5">
        <f t="shared" si="22"/>
        <v>0</v>
      </c>
      <c r="M395">
        <f t="shared" si="21"/>
        <v>0</v>
      </c>
    </row>
    <row r="396" spans="11:13" hidden="1" x14ac:dyDescent="0.25">
      <c r="K396" s="7">
        <f t="shared" si="20"/>
        <v>0</v>
      </c>
      <c r="L396" s="5">
        <f t="shared" si="22"/>
        <v>0</v>
      </c>
      <c r="M396">
        <f t="shared" si="21"/>
        <v>0</v>
      </c>
    </row>
    <row r="397" spans="11:13" hidden="1" x14ac:dyDescent="0.25">
      <c r="K397" s="7">
        <f t="shared" si="20"/>
        <v>0</v>
      </c>
      <c r="L397" s="5">
        <f t="shared" si="22"/>
        <v>0</v>
      </c>
      <c r="M397">
        <f t="shared" si="21"/>
        <v>0</v>
      </c>
    </row>
    <row r="398" spans="11:13" hidden="1" x14ac:dyDescent="0.25">
      <c r="K398" s="7">
        <f t="shared" si="20"/>
        <v>0</v>
      </c>
      <c r="L398" s="5">
        <f t="shared" si="22"/>
        <v>0</v>
      </c>
      <c r="M398">
        <f t="shared" si="21"/>
        <v>0</v>
      </c>
    </row>
    <row r="399" spans="11:13" hidden="1" x14ac:dyDescent="0.25">
      <c r="K399" s="7">
        <f t="shared" si="20"/>
        <v>0</v>
      </c>
      <c r="L399" s="5">
        <f t="shared" si="22"/>
        <v>0</v>
      </c>
      <c r="M399">
        <f t="shared" si="21"/>
        <v>0</v>
      </c>
    </row>
    <row r="400" spans="11:13" hidden="1" x14ac:dyDescent="0.25">
      <c r="K400" s="7">
        <f t="shared" si="20"/>
        <v>0</v>
      </c>
      <c r="L400" s="5">
        <f t="shared" si="22"/>
        <v>0</v>
      </c>
      <c r="M400">
        <f t="shared" si="21"/>
        <v>0</v>
      </c>
    </row>
    <row r="401" spans="11:13" hidden="1" x14ac:dyDescent="0.25">
      <c r="K401" s="7">
        <f t="shared" si="20"/>
        <v>0</v>
      </c>
      <c r="L401" s="5">
        <f t="shared" si="22"/>
        <v>0</v>
      </c>
      <c r="M401">
        <f t="shared" si="21"/>
        <v>0</v>
      </c>
    </row>
    <row r="402" spans="11:13" hidden="1" x14ac:dyDescent="0.25">
      <c r="K402" s="7">
        <f t="shared" si="20"/>
        <v>0</v>
      </c>
      <c r="L402" s="5">
        <f t="shared" si="22"/>
        <v>0</v>
      </c>
      <c r="M402">
        <f t="shared" si="21"/>
        <v>0</v>
      </c>
    </row>
    <row r="403" spans="11:13" hidden="1" x14ac:dyDescent="0.25">
      <c r="K403" s="7">
        <f t="shared" si="20"/>
        <v>0</v>
      </c>
      <c r="L403" s="5">
        <f t="shared" si="22"/>
        <v>0</v>
      </c>
      <c r="M403">
        <f t="shared" si="21"/>
        <v>0</v>
      </c>
    </row>
    <row r="404" spans="11:13" hidden="1" x14ac:dyDescent="0.25">
      <c r="K404" s="7">
        <f t="shared" si="20"/>
        <v>0</v>
      </c>
      <c r="L404" s="5">
        <f t="shared" si="22"/>
        <v>0</v>
      </c>
      <c r="M404">
        <f t="shared" si="21"/>
        <v>0</v>
      </c>
    </row>
    <row r="405" spans="11:13" hidden="1" x14ac:dyDescent="0.25">
      <c r="K405" s="7">
        <f t="shared" si="20"/>
        <v>0</v>
      </c>
      <c r="L405" s="5">
        <f t="shared" si="22"/>
        <v>0</v>
      </c>
      <c r="M405">
        <f t="shared" si="21"/>
        <v>0</v>
      </c>
    </row>
    <row r="406" spans="11:13" hidden="1" x14ac:dyDescent="0.25">
      <c r="K406" s="7">
        <f t="shared" si="20"/>
        <v>0</v>
      </c>
      <c r="L406" s="5">
        <f t="shared" si="22"/>
        <v>0</v>
      </c>
      <c r="M406">
        <f t="shared" si="21"/>
        <v>0</v>
      </c>
    </row>
    <row r="407" spans="11:13" hidden="1" x14ac:dyDescent="0.25">
      <c r="K407" s="7">
        <f t="shared" si="20"/>
        <v>0</v>
      </c>
      <c r="L407" s="5">
        <f t="shared" si="22"/>
        <v>0</v>
      </c>
      <c r="M407">
        <f t="shared" si="21"/>
        <v>0</v>
      </c>
    </row>
    <row r="408" spans="11:13" hidden="1" x14ac:dyDescent="0.25">
      <c r="K408" s="7">
        <f t="shared" si="20"/>
        <v>0</v>
      </c>
      <c r="L408" s="5">
        <f t="shared" si="22"/>
        <v>0</v>
      </c>
      <c r="M408">
        <f t="shared" si="21"/>
        <v>0</v>
      </c>
    </row>
    <row r="409" spans="11:13" hidden="1" x14ac:dyDescent="0.25">
      <c r="K409" s="7">
        <f t="shared" si="20"/>
        <v>0</v>
      </c>
      <c r="L409" s="5">
        <f t="shared" si="22"/>
        <v>0</v>
      </c>
      <c r="M409">
        <f t="shared" si="21"/>
        <v>0</v>
      </c>
    </row>
    <row r="410" spans="11:13" hidden="1" x14ac:dyDescent="0.25">
      <c r="K410" s="7">
        <f t="shared" si="20"/>
        <v>0</v>
      </c>
      <c r="L410" s="5">
        <f t="shared" si="22"/>
        <v>0</v>
      </c>
      <c r="M410">
        <f t="shared" si="21"/>
        <v>0</v>
      </c>
    </row>
    <row r="411" spans="11:13" hidden="1" x14ac:dyDescent="0.25">
      <c r="K411" s="7">
        <f t="shared" si="20"/>
        <v>0</v>
      </c>
      <c r="L411" s="5">
        <f t="shared" si="22"/>
        <v>0</v>
      </c>
      <c r="M411">
        <f t="shared" si="21"/>
        <v>0</v>
      </c>
    </row>
    <row r="412" spans="11:13" hidden="1" x14ac:dyDescent="0.25">
      <c r="K412" s="7">
        <f t="shared" si="20"/>
        <v>0</v>
      </c>
      <c r="L412" s="5">
        <f t="shared" si="22"/>
        <v>0</v>
      </c>
      <c r="M412">
        <f t="shared" si="21"/>
        <v>0</v>
      </c>
    </row>
    <row r="413" spans="11:13" hidden="1" x14ac:dyDescent="0.25">
      <c r="K413" s="7">
        <f t="shared" si="20"/>
        <v>0</v>
      </c>
      <c r="L413" s="5">
        <f t="shared" si="22"/>
        <v>0</v>
      </c>
      <c r="M413">
        <f t="shared" si="21"/>
        <v>0</v>
      </c>
    </row>
    <row r="414" spans="11:13" hidden="1" x14ac:dyDescent="0.25">
      <c r="K414" s="7">
        <f t="shared" si="20"/>
        <v>0</v>
      </c>
      <c r="L414" s="5">
        <f t="shared" si="22"/>
        <v>0</v>
      </c>
      <c r="M414">
        <f t="shared" si="21"/>
        <v>0</v>
      </c>
    </row>
    <row r="415" spans="11:13" hidden="1" x14ac:dyDescent="0.25">
      <c r="K415" s="7">
        <f t="shared" si="20"/>
        <v>0</v>
      </c>
      <c r="L415" s="5">
        <f t="shared" si="22"/>
        <v>0</v>
      </c>
      <c r="M415">
        <f t="shared" si="21"/>
        <v>0</v>
      </c>
    </row>
    <row r="416" spans="11:13" hidden="1" x14ac:dyDescent="0.25">
      <c r="K416" s="7">
        <f t="shared" si="20"/>
        <v>0</v>
      </c>
      <c r="L416" s="5">
        <f t="shared" si="22"/>
        <v>0</v>
      </c>
      <c r="M416">
        <f t="shared" si="21"/>
        <v>0</v>
      </c>
    </row>
    <row r="417" spans="11:13" hidden="1" x14ac:dyDescent="0.25">
      <c r="K417" s="7">
        <f t="shared" si="20"/>
        <v>0</v>
      </c>
      <c r="L417" s="5">
        <f t="shared" si="22"/>
        <v>0</v>
      </c>
      <c r="M417">
        <f t="shared" si="21"/>
        <v>0</v>
      </c>
    </row>
    <row r="418" spans="11:13" hidden="1" x14ac:dyDescent="0.25">
      <c r="K418" s="7">
        <f t="shared" si="20"/>
        <v>0</v>
      </c>
      <c r="L418" s="5">
        <f t="shared" si="22"/>
        <v>0</v>
      </c>
      <c r="M418">
        <f t="shared" si="21"/>
        <v>0</v>
      </c>
    </row>
    <row r="419" spans="11:13" hidden="1" x14ac:dyDescent="0.25">
      <c r="K419" s="7">
        <f t="shared" si="20"/>
        <v>0</v>
      </c>
      <c r="L419" s="5">
        <f t="shared" si="22"/>
        <v>0</v>
      </c>
      <c r="M419">
        <f t="shared" si="21"/>
        <v>0</v>
      </c>
    </row>
    <row r="420" spans="11:13" hidden="1" x14ac:dyDescent="0.25">
      <c r="K420" s="7">
        <f t="shared" si="20"/>
        <v>0</v>
      </c>
      <c r="L420" s="5">
        <f t="shared" si="22"/>
        <v>0</v>
      </c>
      <c r="M420">
        <f t="shared" si="21"/>
        <v>0</v>
      </c>
    </row>
    <row r="421" spans="11:13" hidden="1" x14ac:dyDescent="0.25">
      <c r="K421" s="7">
        <f t="shared" si="20"/>
        <v>0</v>
      </c>
      <c r="L421" s="5">
        <f t="shared" si="22"/>
        <v>0</v>
      </c>
      <c r="M421">
        <f t="shared" si="21"/>
        <v>0</v>
      </c>
    </row>
    <row r="422" spans="11:13" hidden="1" x14ac:dyDescent="0.25">
      <c r="K422" s="7">
        <f t="shared" si="20"/>
        <v>0</v>
      </c>
      <c r="L422" s="5">
        <f t="shared" si="22"/>
        <v>0</v>
      </c>
      <c r="M422">
        <f t="shared" si="21"/>
        <v>0</v>
      </c>
    </row>
    <row r="423" spans="11:13" hidden="1" x14ac:dyDescent="0.25">
      <c r="K423" s="7">
        <f t="shared" si="20"/>
        <v>0</v>
      </c>
      <c r="L423" s="5">
        <f t="shared" si="22"/>
        <v>0</v>
      </c>
      <c r="M423">
        <f t="shared" si="21"/>
        <v>0</v>
      </c>
    </row>
    <row r="424" spans="11:13" hidden="1" x14ac:dyDescent="0.25">
      <c r="K424" s="7">
        <f t="shared" si="20"/>
        <v>0</v>
      </c>
      <c r="L424" s="5">
        <f t="shared" si="22"/>
        <v>0</v>
      </c>
      <c r="M424">
        <f t="shared" si="21"/>
        <v>0</v>
      </c>
    </row>
    <row r="425" spans="11:13" hidden="1" x14ac:dyDescent="0.25">
      <c r="K425" s="7">
        <f t="shared" si="20"/>
        <v>0</v>
      </c>
      <c r="L425" s="5">
        <f t="shared" si="22"/>
        <v>0</v>
      </c>
      <c r="M425">
        <f t="shared" si="21"/>
        <v>0</v>
      </c>
    </row>
    <row r="426" spans="11:13" hidden="1" x14ac:dyDescent="0.25">
      <c r="K426" s="7">
        <f t="shared" si="20"/>
        <v>0</v>
      </c>
      <c r="L426" s="5">
        <f t="shared" si="22"/>
        <v>0</v>
      </c>
      <c r="M426">
        <f t="shared" si="21"/>
        <v>0</v>
      </c>
    </row>
    <row r="427" spans="11:13" hidden="1" x14ac:dyDescent="0.25">
      <c r="K427" s="7">
        <f t="shared" si="20"/>
        <v>0</v>
      </c>
      <c r="L427" s="5">
        <f t="shared" si="22"/>
        <v>0</v>
      </c>
      <c r="M427">
        <f t="shared" si="21"/>
        <v>0</v>
      </c>
    </row>
    <row r="428" spans="11:13" hidden="1" x14ac:dyDescent="0.25">
      <c r="K428" s="7">
        <f t="shared" si="20"/>
        <v>0</v>
      </c>
      <c r="L428" s="5">
        <f t="shared" si="22"/>
        <v>0</v>
      </c>
      <c r="M428">
        <f t="shared" si="21"/>
        <v>0</v>
      </c>
    </row>
    <row r="429" spans="11:13" hidden="1" x14ac:dyDescent="0.25">
      <c r="K429" s="7">
        <f t="shared" si="20"/>
        <v>0</v>
      </c>
      <c r="L429" s="5">
        <f t="shared" si="22"/>
        <v>0</v>
      </c>
      <c r="M429">
        <f t="shared" si="21"/>
        <v>0</v>
      </c>
    </row>
    <row r="430" spans="11:13" hidden="1" x14ac:dyDescent="0.25">
      <c r="K430" s="7">
        <f t="shared" si="20"/>
        <v>0</v>
      </c>
      <c r="L430" s="5">
        <f t="shared" si="22"/>
        <v>0</v>
      </c>
      <c r="M430">
        <f t="shared" si="21"/>
        <v>0</v>
      </c>
    </row>
    <row r="431" spans="11:13" hidden="1" x14ac:dyDescent="0.25">
      <c r="K431" s="7">
        <f t="shared" si="20"/>
        <v>0</v>
      </c>
      <c r="L431" s="5">
        <f t="shared" si="22"/>
        <v>0</v>
      </c>
      <c r="M431">
        <f t="shared" si="21"/>
        <v>0</v>
      </c>
    </row>
    <row r="432" spans="11:13" hidden="1" x14ac:dyDescent="0.25">
      <c r="K432" s="7">
        <f t="shared" si="20"/>
        <v>0</v>
      </c>
      <c r="L432" s="5">
        <f t="shared" si="22"/>
        <v>0</v>
      </c>
      <c r="M432">
        <f t="shared" si="21"/>
        <v>0</v>
      </c>
    </row>
    <row r="433" spans="11:13" hidden="1" x14ac:dyDescent="0.25">
      <c r="K433" s="7">
        <f t="shared" si="20"/>
        <v>0</v>
      </c>
      <c r="L433" s="5">
        <f t="shared" si="22"/>
        <v>0</v>
      </c>
      <c r="M433">
        <f t="shared" si="21"/>
        <v>0</v>
      </c>
    </row>
    <row r="434" spans="11:13" hidden="1" x14ac:dyDescent="0.25">
      <c r="K434" s="7">
        <f t="shared" si="20"/>
        <v>0</v>
      </c>
      <c r="L434" s="5">
        <f t="shared" si="22"/>
        <v>0</v>
      </c>
      <c r="M434">
        <f t="shared" si="21"/>
        <v>0</v>
      </c>
    </row>
    <row r="435" spans="11:13" hidden="1" x14ac:dyDescent="0.25">
      <c r="K435" s="7">
        <f t="shared" si="20"/>
        <v>0</v>
      </c>
      <c r="L435" s="5">
        <f t="shared" si="22"/>
        <v>0</v>
      </c>
      <c r="M435">
        <f t="shared" si="21"/>
        <v>0</v>
      </c>
    </row>
    <row r="436" spans="11:13" hidden="1" x14ac:dyDescent="0.25">
      <c r="K436" s="7">
        <f t="shared" si="20"/>
        <v>0</v>
      </c>
      <c r="L436" s="5">
        <f t="shared" si="22"/>
        <v>0</v>
      </c>
      <c r="M436">
        <f t="shared" si="21"/>
        <v>0</v>
      </c>
    </row>
    <row r="437" spans="11:13" hidden="1" x14ac:dyDescent="0.25">
      <c r="K437" s="7">
        <f t="shared" si="20"/>
        <v>0</v>
      </c>
      <c r="L437" s="5">
        <f t="shared" si="22"/>
        <v>0</v>
      </c>
      <c r="M437">
        <f t="shared" si="21"/>
        <v>0</v>
      </c>
    </row>
    <row r="438" spans="11:13" hidden="1" x14ac:dyDescent="0.25">
      <c r="K438" s="7">
        <f t="shared" si="20"/>
        <v>0</v>
      </c>
      <c r="L438" s="5">
        <f t="shared" si="22"/>
        <v>0</v>
      </c>
      <c r="M438">
        <f t="shared" si="21"/>
        <v>0</v>
      </c>
    </row>
    <row r="439" spans="11:13" hidden="1" x14ac:dyDescent="0.25">
      <c r="K439" s="7">
        <f t="shared" si="20"/>
        <v>0</v>
      </c>
      <c r="L439" s="5">
        <f t="shared" si="22"/>
        <v>0</v>
      </c>
      <c r="M439">
        <f t="shared" si="21"/>
        <v>0</v>
      </c>
    </row>
    <row r="440" spans="11:13" hidden="1" x14ac:dyDescent="0.25">
      <c r="K440" s="7">
        <f t="shared" si="20"/>
        <v>0</v>
      </c>
      <c r="L440" s="5">
        <f t="shared" si="22"/>
        <v>0</v>
      </c>
      <c r="M440">
        <f t="shared" si="21"/>
        <v>0</v>
      </c>
    </row>
    <row r="441" spans="11:13" hidden="1" x14ac:dyDescent="0.25">
      <c r="K441" s="7">
        <f t="shared" si="20"/>
        <v>0</v>
      </c>
      <c r="L441" s="5">
        <f t="shared" si="22"/>
        <v>0</v>
      </c>
      <c r="M441">
        <f t="shared" si="21"/>
        <v>0</v>
      </c>
    </row>
    <row r="442" spans="11:13" hidden="1" x14ac:dyDescent="0.25">
      <c r="K442" s="7">
        <f t="shared" si="20"/>
        <v>0</v>
      </c>
      <c r="L442" s="5">
        <f t="shared" si="22"/>
        <v>0</v>
      </c>
      <c r="M442">
        <f t="shared" si="21"/>
        <v>0</v>
      </c>
    </row>
    <row r="443" spans="11:13" hidden="1" x14ac:dyDescent="0.25">
      <c r="K443" s="7">
        <f t="shared" si="20"/>
        <v>0</v>
      </c>
      <c r="L443" s="5">
        <f t="shared" si="22"/>
        <v>0</v>
      </c>
      <c r="M443">
        <f t="shared" si="21"/>
        <v>0</v>
      </c>
    </row>
    <row r="444" spans="11:13" hidden="1" x14ac:dyDescent="0.25">
      <c r="K444" s="7">
        <f t="shared" si="20"/>
        <v>0</v>
      </c>
      <c r="L444" s="5">
        <f t="shared" si="22"/>
        <v>0</v>
      </c>
      <c r="M444">
        <f t="shared" si="21"/>
        <v>0</v>
      </c>
    </row>
    <row r="445" spans="11:13" hidden="1" x14ac:dyDescent="0.25">
      <c r="K445" s="7">
        <f t="shared" si="20"/>
        <v>0</v>
      </c>
      <c r="L445" s="5">
        <f t="shared" si="22"/>
        <v>0</v>
      </c>
      <c r="M445">
        <f t="shared" si="21"/>
        <v>0</v>
      </c>
    </row>
    <row r="446" spans="11:13" hidden="1" x14ac:dyDescent="0.25">
      <c r="K446" s="7">
        <f t="shared" si="20"/>
        <v>0</v>
      </c>
      <c r="L446" s="5">
        <f t="shared" si="22"/>
        <v>0</v>
      </c>
      <c r="M446">
        <f t="shared" si="21"/>
        <v>0</v>
      </c>
    </row>
    <row r="447" spans="11:13" hidden="1" x14ac:dyDescent="0.25">
      <c r="K447" s="7">
        <f t="shared" si="20"/>
        <v>0</v>
      </c>
      <c r="L447" s="5">
        <f t="shared" si="22"/>
        <v>0</v>
      </c>
      <c r="M447">
        <f t="shared" si="21"/>
        <v>0</v>
      </c>
    </row>
    <row r="448" spans="11:13" hidden="1" x14ac:dyDescent="0.25">
      <c r="K448" s="7">
        <f t="shared" si="20"/>
        <v>0</v>
      </c>
      <c r="L448" s="5">
        <f t="shared" si="22"/>
        <v>0</v>
      </c>
      <c r="M448">
        <f t="shared" si="21"/>
        <v>0</v>
      </c>
    </row>
    <row r="449" spans="11:13" hidden="1" x14ac:dyDescent="0.25">
      <c r="K449" s="7">
        <f t="shared" si="20"/>
        <v>0</v>
      </c>
      <c r="L449" s="5">
        <f t="shared" si="22"/>
        <v>0</v>
      </c>
      <c r="M449">
        <f t="shared" si="21"/>
        <v>0</v>
      </c>
    </row>
    <row r="450" spans="11:13" hidden="1" x14ac:dyDescent="0.25">
      <c r="K450" s="7">
        <f t="shared" si="20"/>
        <v>0</v>
      </c>
      <c r="L450" s="5">
        <f t="shared" si="22"/>
        <v>0</v>
      </c>
      <c r="M450">
        <f t="shared" si="21"/>
        <v>0</v>
      </c>
    </row>
    <row r="451" spans="11:13" hidden="1" x14ac:dyDescent="0.25">
      <c r="K451" s="7">
        <f t="shared" si="20"/>
        <v>0</v>
      </c>
      <c r="L451" s="5">
        <f t="shared" si="22"/>
        <v>0</v>
      </c>
      <c r="M451">
        <f t="shared" si="21"/>
        <v>0</v>
      </c>
    </row>
    <row r="452" spans="11:13" hidden="1" x14ac:dyDescent="0.25">
      <c r="K452" s="7">
        <f t="shared" si="20"/>
        <v>0</v>
      </c>
      <c r="L452" s="5">
        <f t="shared" si="22"/>
        <v>0</v>
      </c>
      <c r="M452">
        <f t="shared" si="21"/>
        <v>0</v>
      </c>
    </row>
    <row r="453" spans="11:13" hidden="1" x14ac:dyDescent="0.25">
      <c r="K453" s="7">
        <f t="shared" ref="K453:K496" si="23">SUM(F453:J453)</f>
        <v>0</v>
      </c>
      <c r="L453" s="5">
        <f t="shared" si="22"/>
        <v>0</v>
      </c>
      <c r="M453">
        <f t="shared" ref="M453:M496" si="24">SUM(K453*L453)</f>
        <v>0</v>
      </c>
    </row>
    <row r="454" spans="11:13" hidden="1" x14ac:dyDescent="0.25">
      <c r="K454" s="7">
        <f t="shared" si="23"/>
        <v>0</v>
      </c>
      <c r="L454" s="5">
        <f t="shared" ref="L454:L496" si="25">IF(D454="X",0,IF(E454="",0,IF(E454="X",0,VLOOKUP(E454,$F$539:$G$553,2))))</f>
        <v>0</v>
      </c>
      <c r="M454">
        <f t="shared" si="24"/>
        <v>0</v>
      </c>
    </row>
    <row r="455" spans="11:13" hidden="1" x14ac:dyDescent="0.25">
      <c r="K455" s="7">
        <f t="shared" si="23"/>
        <v>0</v>
      </c>
      <c r="L455" s="5">
        <f t="shared" si="25"/>
        <v>0</v>
      </c>
      <c r="M455">
        <f t="shared" si="24"/>
        <v>0</v>
      </c>
    </row>
    <row r="456" spans="11:13" hidden="1" x14ac:dyDescent="0.25">
      <c r="K456" s="7">
        <f t="shared" si="23"/>
        <v>0</v>
      </c>
      <c r="L456" s="5">
        <f t="shared" si="25"/>
        <v>0</v>
      </c>
      <c r="M456">
        <f t="shared" si="24"/>
        <v>0</v>
      </c>
    </row>
    <row r="457" spans="11:13" hidden="1" x14ac:dyDescent="0.25">
      <c r="K457" s="7">
        <f t="shared" si="23"/>
        <v>0</v>
      </c>
      <c r="L457" s="5">
        <f t="shared" si="25"/>
        <v>0</v>
      </c>
      <c r="M457">
        <f t="shared" si="24"/>
        <v>0</v>
      </c>
    </row>
    <row r="458" spans="11:13" hidden="1" x14ac:dyDescent="0.25">
      <c r="K458" s="7">
        <f t="shared" si="23"/>
        <v>0</v>
      </c>
      <c r="L458" s="5">
        <f t="shared" si="25"/>
        <v>0</v>
      </c>
      <c r="M458">
        <f t="shared" si="24"/>
        <v>0</v>
      </c>
    </row>
    <row r="459" spans="11:13" hidden="1" x14ac:dyDescent="0.25">
      <c r="K459" s="7">
        <f t="shared" si="23"/>
        <v>0</v>
      </c>
      <c r="L459" s="5">
        <f t="shared" si="25"/>
        <v>0</v>
      </c>
      <c r="M459">
        <f t="shared" si="24"/>
        <v>0</v>
      </c>
    </row>
    <row r="460" spans="11:13" hidden="1" x14ac:dyDescent="0.25">
      <c r="K460" s="7">
        <f t="shared" si="23"/>
        <v>0</v>
      </c>
      <c r="L460" s="5">
        <f t="shared" si="25"/>
        <v>0</v>
      </c>
      <c r="M460">
        <f t="shared" si="24"/>
        <v>0</v>
      </c>
    </row>
    <row r="461" spans="11:13" hidden="1" x14ac:dyDescent="0.25">
      <c r="K461" s="7">
        <f t="shared" si="23"/>
        <v>0</v>
      </c>
      <c r="L461" s="5">
        <f t="shared" si="25"/>
        <v>0</v>
      </c>
      <c r="M461">
        <f t="shared" si="24"/>
        <v>0</v>
      </c>
    </row>
    <row r="462" spans="11:13" hidden="1" x14ac:dyDescent="0.25">
      <c r="K462" s="7">
        <f t="shared" si="23"/>
        <v>0</v>
      </c>
      <c r="L462" s="5">
        <f t="shared" si="25"/>
        <v>0</v>
      </c>
      <c r="M462">
        <f t="shared" si="24"/>
        <v>0</v>
      </c>
    </row>
    <row r="463" spans="11:13" hidden="1" x14ac:dyDescent="0.25">
      <c r="K463" s="7">
        <f t="shared" si="23"/>
        <v>0</v>
      </c>
      <c r="L463" s="5">
        <f t="shared" si="25"/>
        <v>0</v>
      </c>
      <c r="M463">
        <f t="shared" si="24"/>
        <v>0</v>
      </c>
    </row>
    <row r="464" spans="11:13" hidden="1" x14ac:dyDescent="0.25">
      <c r="K464" s="7">
        <f t="shared" si="23"/>
        <v>0</v>
      </c>
      <c r="L464" s="5">
        <f t="shared" si="25"/>
        <v>0</v>
      </c>
      <c r="M464">
        <f t="shared" si="24"/>
        <v>0</v>
      </c>
    </row>
    <row r="465" spans="11:13" hidden="1" x14ac:dyDescent="0.25">
      <c r="K465" s="7">
        <f t="shared" si="23"/>
        <v>0</v>
      </c>
      <c r="L465" s="5">
        <f t="shared" si="25"/>
        <v>0</v>
      </c>
      <c r="M465">
        <f t="shared" si="24"/>
        <v>0</v>
      </c>
    </row>
    <row r="466" spans="11:13" hidden="1" x14ac:dyDescent="0.25">
      <c r="K466" s="7">
        <f t="shared" si="23"/>
        <v>0</v>
      </c>
      <c r="L466" s="5">
        <f t="shared" si="25"/>
        <v>0</v>
      </c>
      <c r="M466">
        <f t="shared" si="24"/>
        <v>0</v>
      </c>
    </row>
    <row r="467" spans="11:13" hidden="1" x14ac:dyDescent="0.25">
      <c r="K467" s="7">
        <f t="shared" si="23"/>
        <v>0</v>
      </c>
      <c r="L467" s="5">
        <f t="shared" si="25"/>
        <v>0</v>
      </c>
      <c r="M467">
        <f t="shared" si="24"/>
        <v>0</v>
      </c>
    </row>
    <row r="468" spans="11:13" hidden="1" x14ac:dyDescent="0.25">
      <c r="K468" s="7">
        <f t="shared" si="23"/>
        <v>0</v>
      </c>
      <c r="L468" s="5">
        <f t="shared" si="25"/>
        <v>0</v>
      </c>
      <c r="M468">
        <f t="shared" si="24"/>
        <v>0</v>
      </c>
    </row>
    <row r="469" spans="11:13" hidden="1" x14ac:dyDescent="0.25">
      <c r="K469" s="7">
        <f t="shared" si="23"/>
        <v>0</v>
      </c>
      <c r="L469" s="5">
        <f t="shared" si="25"/>
        <v>0</v>
      </c>
      <c r="M469">
        <f t="shared" si="24"/>
        <v>0</v>
      </c>
    </row>
    <row r="470" spans="11:13" hidden="1" x14ac:dyDescent="0.25">
      <c r="K470" s="7">
        <f t="shared" si="23"/>
        <v>0</v>
      </c>
      <c r="L470" s="5">
        <f t="shared" si="25"/>
        <v>0</v>
      </c>
      <c r="M470">
        <f t="shared" si="24"/>
        <v>0</v>
      </c>
    </row>
    <row r="471" spans="11:13" hidden="1" x14ac:dyDescent="0.25">
      <c r="K471" s="7">
        <f t="shared" si="23"/>
        <v>0</v>
      </c>
      <c r="L471" s="5">
        <f t="shared" si="25"/>
        <v>0</v>
      </c>
      <c r="M471">
        <f t="shared" si="24"/>
        <v>0</v>
      </c>
    </row>
    <row r="472" spans="11:13" hidden="1" x14ac:dyDescent="0.25">
      <c r="K472" s="7">
        <f t="shared" si="23"/>
        <v>0</v>
      </c>
      <c r="L472" s="5">
        <f t="shared" si="25"/>
        <v>0</v>
      </c>
      <c r="M472">
        <f t="shared" si="24"/>
        <v>0</v>
      </c>
    </row>
    <row r="473" spans="11:13" hidden="1" x14ac:dyDescent="0.25">
      <c r="K473" s="7">
        <f t="shared" si="23"/>
        <v>0</v>
      </c>
      <c r="L473" s="5">
        <f t="shared" si="25"/>
        <v>0</v>
      </c>
      <c r="M473">
        <f t="shared" si="24"/>
        <v>0</v>
      </c>
    </row>
    <row r="474" spans="11:13" hidden="1" x14ac:dyDescent="0.25">
      <c r="K474" s="7">
        <f t="shared" si="23"/>
        <v>0</v>
      </c>
      <c r="L474" s="5">
        <f t="shared" si="25"/>
        <v>0</v>
      </c>
      <c r="M474">
        <f t="shared" si="24"/>
        <v>0</v>
      </c>
    </row>
    <row r="475" spans="11:13" hidden="1" x14ac:dyDescent="0.25">
      <c r="K475" s="7">
        <f t="shared" si="23"/>
        <v>0</v>
      </c>
      <c r="L475" s="5">
        <f t="shared" si="25"/>
        <v>0</v>
      </c>
      <c r="M475">
        <f t="shared" si="24"/>
        <v>0</v>
      </c>
    </row>
    <row r="476" spans="11:13" hidden="1" x14ac:dyDescent="0.25">
      <c r="K476" s="7">
        <f t="shared" ref="K476:K484" si="26">SUM(F476:J476)</f>
        <v>0</v>
      </c>
      <c r="L476" s="5">
        <f t="shared" si="25"/>
        <v>0</v>
      </c>
      <c r="M476">
        <f t="shared" ref="M476:M484" si="27">SUM(K476*L476)</f>
        <v>0</v>
      </c>
    </row>
    <row r="477" spans="11:13" hidden="1" x14ac:dyDescent="0.25">
      <c r="K477" s="7">
        <f t="shared" si="26"/>
        <v>0</v>
      </c>
      <c r="L477" s="5">
        <f t="shared" si="25"/>
        <v>0</v>
      </c>
      <c r="M477">
        <f t="shared" si="27"/>
        <v>0</v>
      </c>
    </row>
    <row r="478" spans="11:13" hidden="1" x14ac:dyDescent="0.25">
      <c r="K478" s="7">
        <f t="shared" si="26"/>
        <v>0</v>
      </c>
      <c r="L478" s="5">
        <f t="shared" si="25"/>
        <v>0</v>
      </c>
      <c r="M478">
        <f t="shared" si="27"/>
        <v>0</v>
      </c>
    </row>
    <row r="479" spans="11:13" hidden="1" x14ac:dyDescent="0.25">
      <c r="K479" s="7">
        <f t="shared" si="26"/>
        <v>0</v>
      </c>
      <c r="L479" s="5">
        <f t="shared" si="25"/>
        <v>0</v>
      </c>
      <c r="M479">
        <f t="shared" si="27"/>
        <v>0</v>
      </c>
    </row>
    <row r="480" spans="11:13" hidden="1" x14ac:dyDescent="0.25">
      <c r="K480" s="7">
        <f t="shared" si="26"/>
        <v>0</v>
      </c>
      <c r="L480" s="5">
        <f t="shared" si="25"/>
        <v>0</v>
      </c>
      <c r="M480">
        <f t="shared" si="27"/>
        <v>0</v>
      </c>
    </row>
    <row r="481" spans="11:13" hidden="1" x14ac:dyDescent="0.25">
      <c r="K481" s="7">
        <f t="shared" si="26"/>
        <v>0</v>
      </c>
      <c r="L481" s="5">
        <f t="shared" si="25"/>
        <v>0</v>
      </c>
      <c r="M481">
        <f t="shared" si="27"/>
        <v>0</v>
      </c>
    </row>
    <row r="482" spans="11:13" hidden="1" x14ac:dyDescent="0.25">
      <c r="K482" s="7">
        <f t="shared" si="26"/>
        <v>0</v>
      </c>
      <c r="L482" s="5">
        <f t="shared" si="25"/>
        <v>0</v>
      </c>
      <c r="M482">
        <f t="shared" si="27"/>
        <v>0</v>
      </c>
    </row>
    <row r="483" spans="11:13" hidden="1" x14ac:dyDescent="0.25">
      <c r="K483" s="7">
        <f t="shared" si="26"/>
        <v>0</v>
      </c>
      <c r="L483" s="5">
        <f t="shared" si="25"/>
        <v>0</v>
      </c>
      <c r="M483">
        <f t="shared" si="27"/>
        <v>0</v>
      </c>
    </row>
    <row r="484" spans="11:13" hidden="1" x14ac:dyDescent="0.25">
      <c r="K484" s="7">
        <f t="shared" si="26"/>
        <v>0</v>
      </c>
      <c r="L484" s="5">
        <f t="shared" si="25"/>
        <v>0</v>
      </c>
      <c r="M484">
        <f t="shared" si="27"/>
        <v>0</v>
      </c>
    </row>
    <row r="485" spans="11:13" hidden="1" x14ac:dyDescent="0.25">
      <c r="K485" s="7">
        <f t="shared" si="23"/>
        <v>0</v>
      </c>
      <c r="L485" s="5">
        <f t="shared" si="25"/>
        <v>0</v>
      </c>
      <c r="M485">
        <f t="shared" si="24"/>
        <v>0</v>
      </c>
    </row>
    <row r="486" spans="11:13" hidden="1" x14ac:dyDescent="0.25">
      <c r="K486" s="7">
        <f t="shared" si="23"/>
        <v>0</v>
      </c>
      <c r="L486" s="5">
        <f t="shared" si="25"/>
        <v>0</v>
      </c>
      <c r="M486">
        <f t="shared" si="24"/>
        <v>0</v>
      </c>
    </row>
    <row r="487" spans="11:13" hidden="1" x14ac:dyDescent="0.25">
      <c r="K487" s="7">
        <f t="shared" si="23"/>
        <v>0</v>
      </c>
      <c r="L487" s="5">
        <f t="shared" si="25"/>
        <v>0</v>
      </c>
      <c r="M487">
        <f t="shared" si="24"/>
        <v>0</v>
      </c>
    </row>
    <row r="488" spans="11:13" hidden="1" x14ac:dyDescent="0.25">
      <c r="K488" s="7">
        <f t="shared" si="23"/>
        <v>0</v>
      </c>
      <c r="L488" s="5">
        <f t="shared" si="25"/>
        <v>0</v>
      </c>
      <c r="M488">
        <f t="shared" si="24"/>
        <v>0</v>
      </c>
    </row>
    <row r="489" spans="11:13" hidden="1" x14ac:dyDescent="0.25">
      <c r="K489" s="7">
        <f t="shared" si="23"/>
        <v>0</v>
      </c>
      <c r="L489" s="5">
        <f t="shared" si="25"/>
        <v>0</v>
      </c>
      <c r="M489">
        <f t="shared" si="24"/>
        <v>0</v>
      </c>
    </row>
    <row r="490" spans="11:13" hidden="1" x14ac:dyDescent="0.25">
      <c r="K490" s="7">
        <f t="shared" si="23"/>
        <v>0</v>
      </c>
      <c r="L490" s="5">
        <f t="shared" si="25"/>
        <v>0</v>
      </c>
      <c r="M490">
        <f t="shared" si="24"/>
        <v>0</v>
      </c>
    </row>
    <row r="491" spans="11:13" hidden="1" x14ac:dyDescent="0.25">
      <c r="K491" s="7">
        <f t="shared" si="23"/>
        <v>0</v>
      </c>
      <c r="L491" s="5">
        <f t="shared" si="25"/>
        <v>0</v>
      </c>
      <c r="M491">
        <f t="shared" si="24"/>
        <v>0</v>
      </c>
    </row>
    <row r="492" spans="11:13" hidden="1" x14ac:dyDescent="0.25">
      <c r="K492" s="7">
        <f t="shared" si="23"/>
        <v>0</v>
      </c>
      <c r="L492" s="5">
        <f t="shared" si="25"/>
        <v>0</v>
      </c>
      <c r="M492">
        <f t="shared" si="24"/>
        <v>0</v>
      </c>
    </row>
    <row r="493" spans="11:13" hidden="1" x14ac:dyDescent="0.25">
      <c r="K493" s="7">
        <f t="shared" si="23"/>
        <v>0</v>
      </c>
      <c r="L493" s="5">
        <f t="shared" si="25"/>
        <v>0</v>
      </c>
      <c r="M493">
        <f t="shared" si="24"/>
        <v>0</v>
      </c>
    </row>
    <row r="494" spans="11:13" hidden="1" x14ac:dyDescent="0.25">
      <c r="K494" s="7">
        <f t="shared" si="23"/>
        <v>0</v>
      </c>
      <c r="L494" s="5">
        <f t="shared" si="25"/>
        <v>0</v>
      </c>
      <c r="M494">
        <f t="shared" si="24"/>
        <v>0</v>
      </c>
    </row>
    <row r="495" spans="11:13" hidden="1" x14ac:dyDescent="0.25">
      <c r="K495" s="7">
        <f t="shared" si="23"/>
        <v>0</v>
      </c>
      <c r="L495" s="5">
        <f t="shared" si="25"/>
        <v>0</v>
      </c>
      <c r="M495">
        <f t="shared" si="24"/>
        <v>0</v>
      </c>
    </row>
    <row r="496" spans="11:13" hidden="1" x14ac:dyDescent="0.25">
      <c r="K496" s="7">
        <f t="shared" si="23"/>
        <v>0</v>
      </c>
      <c r="L496" s="5">
        <f t="shared" si="25"/>
        <v>0</v>
      </c>
      <c r="M496">
        <f t="shared" si="24"/>
        <v>0</v>
      </c>
    </row>
    <row r="499" spans="3:13" x14ac:dyDescent="0.25">
      <c r="C499" s="146" t="s">
        <v>35</v>
      </c>
      <c r="D499" s="146"/>
      <c r="E499" s="146"/>
      <c r="F499" s="184"/>
      <c r="G499" s="184"/>
      <c r="H499" s="184"/>
      <c r="I499" s="184"/>
      <c r="J499" s="184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84">
        <f t="shared" ref="F500:F514" si="28">SUMPRODUCT(--($E$4:$E$498=C500),--($D$4:$D$498=""),$F$4:$F$498)</f>
        <v>79</v>
      </c>
      <c r="G500" s="184">
        <f t="shared" ref="G500:G514" si="29">SUMPRODUCT(--($E$4:$E$498=C500),--($D$4:$D$498=""),$G$4:$G$498)</f>
        <v>66</v>
      </c>
      <c r="H500" s="184">
        <f t="shared" ref="H500:H514" si="30">SUMPRODUCT(--($E$4:$E$498=C500),--($D$4:$D$498=""),$H$4:$H$498)</f>
        <v>0</v>
      </c>
      <c r="I500" s="184">
        <f t="shared" ref="I500:I514" si="31">SUMPRODUCT(--($E$4:$E$498=C500),--($D$4:$D$498=""),$I$4:$I$498)</f>
        <v>1048</v>
      </c>
      <c r="J500" s="184">
        <f t="shared" ref="J500:J514" si="32">SUMPRODUCT(--($E$4:$E$498=C500),--($D$4:$D$498=""),$J$4:$J$498)</f>
        <v>0</v>
      </c>
      <c r="K500" s="146">
        <f t="shared" ref="K500:K510" si="33">SUM(F500:J500)</f>
        <v>1193</v>
      </c>
      <c r="L500" s="146"/>
      <c r="M500" s="146">
        <f t="shared" ref="M500:M514" si="34">SUMPRODUCT(--($E$4:$E$498=C500),--($D$4:$D$498=""),$M$4:$M$498)</f>
        <v>250530</v>
      </c>
    </row>
    <row r="501" spans="3:13" x14ac:dyDescent="0.25">
      <c r="C501" s="146" t="str">
        <f t="shared" ref="C501:C514" si="35">IF(F540="","Vrije categorie",F540)</f>
        <v>B</v>
      </c>
      <c r="D501" s="146"/>
      <c r="E501" s="146"/>
      <c r="F501" s="184">
        <f t="shared" si="28"/>
        <v>163</v>
      </c>
      <c r="G501" s="184">
        <f t="shared" si="29"/>
        <v>0</v>
      </c>
      <c r="H501" s="184">
        <f t="shared" si="30"/>
        <v>14</v>
      </c>
      <c r="I501" s="184">
        <f t="shared" si="31"/>
        <v>157</v>
      </c>
      <c r="J501" s="184">
        <f t="shared" si="32"/>
        <v>0</v>
      </c>
      <c r="K501" s="146">
        <f t="shared" si="33"/>
        <v>334</v>
      </c>
      <c r="L501" s="146"/>
      <c r="M501" s="146">
        <f t="shared" si="34"/>
        <v>70140</v>
      </c>
    </row>
    <row r="502" spans="3:13" x14ac:dyDescent="0.25">
      <c r="C502" s="146" t="str">
        <f t="shared" si="35"/>
        <v>C</v>
      </c>
      <c r="D502" s="146"/>
      <c r="E502" s="146"/>
      <c r="F502" s="184">
        <f t="shared" si="28"/>
        <v>0</v>
      </c>
      <c r="G502" s="184">
        <f t="shared" si="29"/>
        <v>0</v>
      </c>
      <c r="H502" s="184">
        <f t="shared" si="30"/>
        <v>0</v>
      </c>
      <c r="I502" s="184">
        <f t="shared" si="31"/>
        <v>0</v>
      </c>
      <c r="J502" s="184">
        <f t="shared" si="32"/>
        <v>0</v>
      </c>
      <c r="K502" s="146">
        <f t="shared" si="33"/>
        <v>0</v>
      </c>
      <c r="L502" s="146"/>
      <c r="M502" s="146">
        <f t="shared" si="34"/>
        <v>0</v>
      </c>
    </row>
    <row r="503" spans="3:13" x14ac:dyDescent="0.25">
      <c r="C503" s="146" t="str">
        <f t="shared" si="35"/>
        <v>D</v>
      </c>
      <c r="D503" s="146"/>
      <c r="E503" s="146"/>
      <c r="F503" s="184">
        <f t="shared" si="28"/>
        <v>0</v>
      </c>
      <c r="G503" s="184">
        <f t="shared" si="29"/>
        <v>0</v>
      </c>
      <c r="H503" s="184">
        <f t="shared" si="30"/>
        <v>0</v>
      </c>
      <c r="I503" s="184">
        <f t="shared" si="31"/>
        <v>9</v>
      </c>
      <c r="J503" s="184">
        <f t="shared" si="32"/>
        <v>0</v>
      </c>
      <c r="K503" s="146">
        <f t="shared" si="33"/>
        <v>9</v>
      </c>
      <c r="L503" s="146"/>
      <c r="M503" s="146">
        <f t="shared" si="34"/>
        <v>1890</v>
      </c>
    </row>
    <row r="504" spans="3:13" x14ac:dyDescent="0.25">
      <c r="C504" s="146" t="str">
        <f t="shared" si="35"/>
        <v>E</v>
      </c>
      <c r="D504" s="146"/>
      <c r="E504" s="146"/>
      <c r="F504" s="184">
        <f t="shared" si="28"/>
        <v>36</v>
      </c>
      <c r="G504" s="184">
        <f t="shared" si="29"/>
        <v>0</v>
      </c>
      <c r="H504" s="184">
        <f t="shared" si="30"/>
        <v>51</v>
      </c>
      <c r="I504" s="184">
        <f t="shared" si="31"/>
        <v>289</v>
      </c>
      <c r="J504" s="184">
        <f t="shared" si="32"/>
        <v>36</v>
      </c>
      <c r="K504" s="146">
        <f t="shared" si="33"/>
        <v>412</v>
      </c>
      <c r="L504" s="146"/>
      <c r="M504" s="146">
        <f t="shared" si="34"/>
        <v>86520</v>
      </c>
    </row>
    <row r="505" spans="3:13" x14ac:dyDescent="0.25">
      <c r="C505" s="146" t="str">
        <f t="shared" si="35"/>
        <v>F</v>
      </c>
      <c r="D505" s="146"/>
      <c r="E505" s="146"/>
      <c r="F505" s="184">
        <f t="shared" si="28"/>
        <v>0</v>
      </c>
      <c r="G505" s="184">
        <f t="shared" si="29"/>
        <v>0</v>
      </c>
      <c r="H505" s="184">
        <f t="shared" si="30"/>
        <v>6</v>
      </c>
      <c r="I505" s="184">
        <f t="shared" si="31"/>
        <v>70</v>
      </c>
      <c r="J505" s="184">
        <f t="shared" si="32"/>
        <v>0</v>
      </c>
      <c r="K505" s="146">
        <f t="shared" si="33"/>
        <v>76</v>
      </c>
      <c r="L505" s="146"/>
      <c r="M505" s="146">
        <f t="shared" si="34"/>
        <v>912</v>
      </c>
    </row>
    <row r="506" spans="3:13" x14ac:dyDescent="0.25">
      <c r="C506" s="146" t="str">
        <f t="shared" si="35"/>
        <v>G</v>
      </c>
      <c r="D506" s="146"/>
      <c r="E506" s="146"/>
      <c r="F506" s="184">
        <f t="shared" si="28"/>
        <v>0</v>
      </c>
      <c r="G506" s="184">
        <f t="shared" si="29"/>
        <v>0</v>
      </c>
      <c r="H506" s="184">
        <f t="shared" si="30"/>
        <v>105</v>
      </c>
      <c r="I506" s="184">
        <f t="shared" si="31"/>
        <v>0</v>
      </c>
      <c r="J506" s="184">
        <f t="shared" si="32"/>
        <v>0</v>
      </c>
      <c r="K506" s="146">
        <f t="shared" si="33"/>
        <v>105</v>
      </c>
      <c r="L506" s="146"/>
      <c r="M506" s="146">
        <f t="shared" si="34"/>
        <v>22050</v>
      </c>
    </row>
    <row r="507" spans="3:13" x14ac:dyDescent="0.25">
      <c r="C507" s="146" t="str">
        <f t="shared" si="35"/>
        <v>H</v>
      </c>
      <c r="D507" s="146"/>
      <c r="E507" s="146"/>
      <c r="F507" s="184">
        <f t="shared" si="28"/>
        <v>0</v>
      </c>
      <c r="G507" s="184">
        <f t="shared" si="29"/>
        <v>0</v>
      </c>
      <c r="H507" s="184">
        <f t="shared" si="30"/>
        <v>0</v>
      </c>
      <c r="I507" s="184">
        <f t="shared" si="31"/>
        <v>151</v>
      </c>
      <c r="J507" s="184">
        <f t="shared" si="32"/>
        <v>0</v>
      </c>
      <c r="K507" s="146">
        <f t="shared" si="33"/>
        <v>151</v>
      </c>
      <c r="L507" s="146"/>
      <c r="M507" s="146">
        <f t="shared" si="34"/>
        <v>31710</v>
      </c>
    </row>
    <row r="508" spans="3:13" x14ac:dyDescent="0.25">
      <c r="C508" s="146" t="str">
        <f t="shared" si="35"/>
        <v>I</v>
      </c>
      <c r="D508" s="146"/>
      <c r="E508" s="146"/>
      <c r="F508" s="184">
        <f t="shared" si="28"/>
        <v>0</v>
      </c>
      <c r="G508" s="184">
        <f t="shared" si="29"/>
        <v>0</v>
      </c>
      <c r="H508" s="184">
        <f t="shared" si="30"/>
        <v>380</v>
      </c>
      <c r="I508" s="184">
        <f t="shared" si="31"/>
        <v>12</v>
      </c>
      <c r="J508" s="184">
        <f t="shared" si="32"/>
        <v>0</v>
      </c>
      <c r="K508" s="146">
        <f t="shared" si="33"/>
        <v>392</v>
      </c>
      <c r="L508" s="146"/>
      <c r="M508" s="146">
        <f t="shared" si="34"/>
        <v>82320</v>
      </c>
    </row>
    <row r="509" spans="3:13" x14ac:dyDescent="0.25">
      <c r="C509" s="146" t="str">
        <f t="shared" si="35"/>
        <v>J</v>
      </c>
      <c r="D509" s="146"/>
      <c r="E509" s="146"/>
      <c r="F509" s="184">
        <f t="shared" si="28"/>
        <v>0</v>
      </c>
      <c r="G509" s="184">
        <f t="shared" si="29"/>
        <v>0</v>
      </c>
      <c r="H509" s="184">
        <f t="shared" si="30"/>
        <v>0</v>
      </c>
      <c r="I509" s="184">
        <f t="shared" si="31"/>
        <v>0</v>
      </c>
      <c r="J509" s="184">
        <f t="shared" si="32"/>
        <v>0</v>
      </c>
      <c r="K509" s="146">
        <f t="shared" si="33"/>
        <v>0</v>
      </c>
      <c r="L509" s="146"/>
      <c r="M509" s="146">
        <f t="shared" si="34"/>
        <v>0</v>
      </c>
    </row>
    <row r="510" spans="3:13" x14ac:dyDescent="0.25">
      <c r="C510" s="146" t="str">
        <f t="shared" si="35"/>
        <v>K</v>
      </c>
      <c r="D510" s="146"/>
      <c r="E510" s="146"/>
      <c r="F510" s="184">
        <f t="shared" si="28"/>
        <v>0</v>
      </c>
      <c r="G510" s="184">
        <f t="shared" si="29"/>
        <v>0</v>
      </c>
      <c r="H510" s="184">
        <f t="shared" si="30"/>
        <v>0</v>
      </c>
      <c r="I510" s="184">
        <f t="shared" si="31"/>
        <v>0</v>
      </c>
      <c r="J510" s="184">
        <f t="shared" si="32"/>
        <v>0</v>
      </c>
      <c r="K510" s="146">
        <f t="shared" si="33"/>
        <v>0</v>
      </c>
      <c r="L510" s="146"/>
      <c r="M510" s="146">
        <f t="shared" si="34"/>
        <v>0</v>
      </c>
    </row>
    <row r="511" spans="3:13" hidden="1" x14ac:dyDescent="0.25">
      <c r="C511" s="146" t="str">
        <f t="shared" si="35"/>
        <v>X</v>
      </c>
      <c r="D511" s="146"/>
      <c r="E511" s="146"/>
      <c r="F511" s="184">
        <f t="shared" si="28"/>
        <v>0</v>
      </c>
      <c r="G511" s="184">
        <f t="shared" si="29"/>
        <v>0</v>
      </c>
      <c r="H511" s="184">
        <f t="shared" si="30"/>
        <v>49</v>
      </c>
      <c r="I511" s="184">
        <f t="shared" si="31"/>
        <v>5</v>
      </c>
      <c r="J511" s="184">
        <f t="shared" si="32"/>
        <v>0</v>
      </c>
      <c r="K511" s="146">
        <f t="shared" ref="K511:K514" si="36">SUM(F511:J511)</f>
        <v>54</v>
      </c>
      <c r="L511" s="146"/>
      <c r="M511" s="146">
        <f t="shared" si="34"/>
        <v>0</v>
      </c>
    </row>
    <row r="512" spans="3:13" hidden="1" x14ac:dyDescent="0.25">
      <c r="C512" s="146" t="str">
        <f t="shared" si="35"/>
        <v>Vrije categorie</v>
      </c>
      <c r="D512" s="146"/>
      <c r="E512" s="146"/>
      <c r="F512" s="184">
        <f t="shared" si="28"/>
        <v>0</v>
      </c>
      <c r="G512" s="184">
        <f t="shared" si="29"/>
        <v>0</v>
      </c>
      <c r="H512" s="184">
        <f t="shared" si="30"/>
        <v>0</v>
      </c>
      <c r="I512" s="184">
        <f t="shared" si="31"/>
        <v>0</v>
      </c>
      <c r="J512" s="184">
        <f t="shared" si="32"/>
        <v>0</v>
      </c>
      <c r="K512" s="146">
        <f t="shared" si="36"/>
        <v>0</v>
      </c>
      <c r="L512" s="146"/>
      <c r="M512" s="146">
        <f t="shared" si="34"/>
        <v>0</v>
      </c>
    </row>
    <row r="513" spans="3:13" hidden="1" x14ac:dyDescent="0.25">
      <c r="C513" s="146" t="str">
        <f t="shared" si="35"/>
        <v>Vrije categorie</v>
      </c>
      <c r="D513" s="146"/>
      <c r="E513" s="146"/>
      <c r="F513" s="184">
        <f t="shared" si="28"/>
        <v>0</v>
      </c>
      <c r="G513" s="184">
        <f t="shared" si="29"/>
        <v>0</v>
      </c>
      <c r="H513" s="184">
        <f t="shared" si="30"/>
        <v>0</v>
      </c>
      <c r="I513" s="184">
        <f t="shared" si="31"/>
        <v>0</v>
      </c>
      <c r="J513" s="184">
        <f t="shared" si="32"/>
        <v>0</v>
      </c>
      <c r="K513" s="146">
        <f t="shared" si="36"/>
        <v>0</v>
      </c>
      <c r="L513" s="146"/>
      <c r="M513" s="146">
        <f t="shared" si="34"/>
        <v>0</v>
      </c>
    </row>
    <row r="514" spans="3:13" hidden="1" x14ac:dyDescent="0.25">
      <c r="C514" s="146" t="str">
        <f t="shared" si="35"/>
        <v>Vrije categorie</v>
      </c>
      <c r="D514" s="146"/>
      <c r="E514" s="146"/>
      <c r="F514" s="184">
        <f t="shared" si="28"/>
        <v>0</v>
      </c>
      <c r="G514" s="184">
        <f t="shared" si="29"/>
        <v>0</v>
      </c>
      <c r="H514" s="184">
        <f t="shared" si="30"/>
        <v>0</v>
      </c>
      <c r="I514" s="184">
        <f t="shared" si="31"/>
        <v>0</v>
      </c>
      <c r="J514" s="184">
        <f t="shared" si="32"/>
        <v>0</v>
      </c>
      <c r="K514" s="146">
        <f t="shared" si="36"/>
        <v>0</v>
      </c>
      <c r="L514" s="146"/>
      <c r="M514" s="146">
        <f t="shared" si="34"/>
        <v>0</v>
      </c>
    </row>
    <row r="515" spans="3:13" ht="15.75" thickBot="1" x14ac:dyDescent="0.3">
      <c r="C515" s="147" t="s">
        <v>38</v>
      </c>
      <c r="D515" s="147"/>
      <c r="E515" s="147"/>
      <c r="F515" s="185">
        <f t="shared" ref="F515:K515" si="37">SUM(F500:F514)</f>
        <v>278</v>
      </c>
      <c r="G515" s="185">
        <f t="shared" si="37"/>
        <v>66</v>
      </c>
      <c r="H515" s="185">
        <f t="shared" si="37"/>
        <v>605</v>
      </c>
      <c r="I515" s="185">
        <f t="shared" si="37"/>
        <v>1741</v>
      </c>
      <c r="J515" s="185">
        <f t="shared" si="37"/>
        <v>36</v>
      </c>
      <c r="K515" s="185">
        <f t="shared" si="37"/>
        <v>2726</v>
      </c>
      <c r="L515" s="147"/>
      <c r="M515" s="147">
        <f>SUM(M499:M514)</f>
        <v>546072</v>
      </c>
    </row>
    <row r="516" spans="3:13" ht="15.75" thickTop="1" x14ac:dyDescent="0.25">
      <c r="C516" s="148"/>
      <c r="D516" s="148"/>
      <c r="E516" s="148"/>
      <c r="F516" s="150"/>
      <c r="G516" s="150"/>
      <c r="H516" s="150"/>
      <c r="I516" s="150"/>
      <c r="J516" s="150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85">
        <f>SUMPRODUCT(--($E$4:$E$498="H"),$F$4:$F$498)</f>
        <v>0</v>
      </c>
      <c r="G517" s="185">
        <f>SUMPRODUCT(--($E$4:$E$498="H"),G4:G498)</f>
        <v>0</v>
      </c>
      <c r="H517" s="185">
        <f>SUMPRODUCT(--($E$4:$E$498="H"),H4:H498)</f>
        <v>0</v>
      </c>
      <c r="I517" s="185">
        <f>SUMPRODUCT(--($E$4:$E$498="H"),I4:I498)</f>
        <v>151</v>
      </c>
      <c r="J517" s="185">
        <f>SUMPRODUCT(--($E$4:$E$498="H"),J4:J498)</f>
        <v>0</v>
      </c>
      <c r="K517" s="147">
        <f>SUM(F517:J517)</f>
        <v>151</v>
      </c>
      <c r="L517" s="152"/>
      <c r="M517" s="153"/>
    </row>
    <row r="518" spans="3:13" ht="15.75" thickTop="1" x14ac:dyDescent="0.25"/>
    <row r="519" spans="3:13" hidden="1" x14ac:dyDescent="0.25">
      <c r="C519" s="9" t="s">
        <v>143</v>
      </c>
      <c r="D519" s="9"/>
      <c r="E519" s="9"/>
      <c r="F519" s="186"/>
      <c r="G519" s="186"/>
      <c r="H519" s="186"/>
      <c r="I519" s="186"/>
      <c r="J519" s="186"/>
      <c r="K519" s="9"/>
    </row>
    <row r="520" spans="3:13" hidden="1" x14ac:dyDescent="0.25">
      <c r="C520" s="9" t="str">
        <f t="shared" ref="C520:C525" si="38">C500</f>
        <v>A</v>
      </c>
      <c r="D520" s="9"/>
      <c r="E520" s="9"/>
      <c r="F520" s="186">
        <f t="shared" ref="F520:F534" si="39">SUMPRODUCT(--($E$4:$E$498=C520),--($D$4:$D$498="X"),$F$4:$F$498)</f>
        <v>0</v>
      </c>
      <c r="G520" s="186">
        <f t="shared" ref="G520:G534" si="40">SUMPRODUCT(--($E$4:$E$498=C520),--($D$4:$D$498="X"),$G$4:$G$498)</f>
        <v>0</v>
      </c>
      <c r="H520" s="186">
        <f t="shared" ref="H520:H534" si="41">SUMPRODUCT(--($E$4:$E$498=C520),--($D$4:$D$498="X"),$H$4:$H$498)</f>
        <v>0</v>
      </c>
      <c r="I520" s="186">
        <f t="shared" ref="I520:I534" si="42">SUMPRODUCT(--($E$4:$E$498=C520),--($D$4:$D$498="X"),$I$4:$I$498)</f>
        <v>0</v>
      </c>
      <c r="J520" s="186">
        <f t="shared" ref="J520:J534" si="43">SUMPRODUCT(--($E$4:$E$498=C520),--($D$4:$D$498="X"),$J$4:$J$498)</f>
        <v>0</v>
      </c>
      <c r="K520" s="9">
        <f t="shared" ref="K520:K531" si="44">SUM(F520:J520)</f>
        <v>0</v>
      </c>
    </row>
    <row r="521" spans="3:13" hidden="1" x14ac:dyDescent="0.25">
      <c r="C521" s="9" t="str">
        <f t="shared" si="38"/>
        <v>B</v>
      </c>
      <c r="D521" s="9"/>
      <c r="E521" s="9"/>
      <c r="F521" s="186">
        <f t="shared" si="39"/>
        <v>0</v>
      </c>
      <c r="G521" s="186">
        <f t="shared" si="40"/>
        <v>0</v>
      </c>
      <c r="H521" s="186">
        <f t="shared" si="41"/>
        <v>0</v>
      </c>
      <c r="I521" s="186">
        <f t="shared" si="42"/>
        <v>0</v>
      </c>
      <c r="J521" s="186">
        <f t="shared" si="43"/>
        <v>0</v>
      </c>
      <c r="K521" s="9">
        <f t="shared" si="44"/>
        <v>0</v>
      </c>
    </row>
    <row r="522" spans="3:13" hidden="1" x14ac:dyDescent="0.25">
      <c r="C522" s="9" t="str">
        <f t="shared" si="38"/>
        <v>C</v>
      </c>
      <c r="D522" s="9"/>
      <c r="E522" s="9"/>
      <c r="F522" s="186">
        <f t="shared" si="39"/>
        <v>0</v>
      </c>
      <c r="G522" s="186">
        <f t="shared" si="40"/>
        <v>0</v>
      </c>
      <c r="H522" s="186">
        <f t="shared" si="41"/>
        <v>0</v>
      </c>
      <c r="I522" s="186">
        <f t="shared" si="42"/>
        <v>0</v>
      </c>
      <c r="J522" s="186">
        <f t="shared" si="43"/>
        <v>0</v>
      </c>
      <c r="K522" s="9">
        <f t="shared" si="44"/>
        <v>0</v>
      </c>
    </row>
    <row r="523" spans="3:13" hidden="1" x14ac:dyDescent="0.25">
      <c r="C523" s="9" t="str">
        <f t="shared" si="38"/>
        <v>D</v>
      </c>
      <c r="D523" s="9"/>
      <c r="E523" s="9"/>
      <c r="F523" s="186">
        <f t="shared" si="39"/>
        <v>0</v>
      </c>
      <c r="G523" s="186">
        <f t="shared" si="40"/>
        <v>0</v>
      </c>
      <c r="H523" s="186">
        <f t="shared" si="41"/>
        <v>0</v>
      </c>
      <c r="I523" s="186">
        <f t="shared" si="42"/>
        <v>0</v>
      </c>
      <c r="J523" s="186">
        <f t="shared" si="43"/>
        <v>0</v>
      </c>
      <c r="K523" s="9">
        <f t="shared" si="44"/>
        <v>0</v>
      </c>
    </row>
    <row r="524" spans="3:13" hidden="1" x14ac:dyDescent="0.25">
      <c r="C524" s="9" t="str">
        <f t="shared" si="38"/>
        <v>E</v>
      </c>
      <c r="D524" s="9"/>
      <c r="E524" s="9"/>
      <c r="F524" s="186">
        <f t="shared" si="39"/>
        <v>0</v>
      </c>
      <c r="G524" s="186">
        <f t="shared" si="40"/>
        <v>0</v>
      </c>
      <c r="H524" s="186">
        <f t="shared" si="41"/>
        <v>0</v>
      </c>
      <c r="I524" s="186">
        <f t="shared" si="42"/>
        <v>0</v>
      </c>
      <c r="J524" s="186">
        <f t="shared" si="43"/>
        <v>0</v>
      </c>
      <c r="K524" s="9">
        <f t="shared" si="44"/>
        <v>0</v>
      </c>
    </row>
    <row r="525" spans="3:13" hidden="1" x14ac:dyDescent="0.25">
      <c r="C525" s="9" t="str">
        <f t="shared" si="38"/>
        <v>F</v>
      </c>
      <c r="D525" s="9"/>
      <c r="E525" s="9"/>
      <c r="F525" s="186">
        <f t="shared" si="39"/>
        <v>0</v>
      </c>
      <c r="G525" s="186">
        <f t="shared" si="40"/>
        <v>0</v>
      </c>
      <c r="H525" s="186">
        <f t="shared" si="41"/>
        <v>0</v>
      </c>
      <c r="I525" s="186">
        <f t="shared" si="42"/>
        <v>0</v>
      </c>
      <c r="J525" s="186">
        <f t="shared" si="43"/>
        <v>0</v>
      </c>
      <c r="K525" s="9">
        <f t="shared" si="44"/>
        <v>0</v>
      </c>
    </row>
    <row r="526" spans="3:13" hidden="1" x14ac:dyDescent="0.25">
      <c r="C526" s="9" t="str">
        <f t="shared" ref="C526:C534" si="45">C506</f>
        <v>G</v>
      </c>
      <c r="D526" s="9"/>
      <c r="E526" s="9"/>
      <c r="F526" s="186">
        <f t="shared" si="39"/>
        <v>0</v>
      </c>
      <c r="G526" s="186">
        <f t="shared" si="40"/>
        <v>0</v>
      </c>
      <c r="H526" s="186">
        <f t="shared" si="41"/>
        <v>0</v>
      </c>
      <c r="I526" s="186">
        <f t="shared" si="42"/>
        <v>0</v>
      </c>
      <c r="J526" s="186">
        <f t="shared" si="43"/>
        <v>0</v>
      </c>
      <c r="K526" s="9">
        <f t="shared" si="44"/>
        <v>0</v>
      </c>
    </row>
    <row r="527" spans="3:13" hidden="1" x14ac:dyDescent="0.25">
      <c r="C527" s="9" t="str">
        <f t="shared" si="45"/>
        <v>H</v>
      </c>
      <c r="D527" s="9"/>
      <c r="E527" s="9"/>
      <c r="F527" s="186">
        <f t="shared" si="39"/>
        <v>0</v>
      </c>
      <c r="G527" s="186">
        <f t="shared" si="40"/>
        <v>0</v>
      </c>
      <c r="H527" s="186">
        <f t="shared" si="41"/>
        <v>0</v>
      </c>
      <c r="I527" s="186">
        <f t="shared" si="42"/>
        <v>0</v>
      </c>
      <c r="J527" s="186">
        <f t="shared" si="43"/>
        <v>0</v>
      </c>
      <c r="K527" s="9">
        <f t="shared" si="44"/>
        <v>0</v>
      </c>
    </row>
    <row r="528" spans="3:13" hidden="1" x14ac:dyDescent="0.25">
      <c r="C528" s="9" t="str">
        <f t="shared" si="45"/>
        <v>I</v>
      </c>
      <c r="D528" s="9"/>
      <c r="E528" s="9"/>
      <c r="F528" s="186">
        <f t="shared" si="39"/>
        <v>0</v>
      </c>
      <c r="G528" s="186">
        <f t="shared" si="40"/>
        <v>0</v>
      </c>
      <c r="H528" s="186">
        <f t="shared" si="41"/>
        <v>0</v>
      </c>
      <c r="I528" s="186">
        <f t="shared" si="42"/>
        <v>0</v>
      </c>
      <c r="J528" s="186">
        <f t="shared" si="43"/>
        <v>0</v>
      </c>
      <c r="K528" s="9">
        <f t="shared" si="44"/>
        <v>0</v>
      </c>
    </row>
    <row r="529" spans="3:11" hidden="1" x14ac:dyDescent="0.25">
      <c r="C529" s="9" t="str">
        <f t="shared" si="45"/>
        <v>J</v>
      </c>
      <c r="D529" s="9"/>
      <c r="E529" s="9"/>
      <c r="F529" s="186">
        <f t="shared" si="39"/>
        <v>0</v>
      </c>
      <c r="G529" s="186">
        <f t="shared" si="40"/>
        <v>0</v>
      </c>
      <c r="H529" s="186">
        <f t="shared" si="41"/>
        <v>0</v>
      </c>
      <c r="I529" s="186">
        <f t="shared" si="42"/>
        <v>0</v>
      </c>
      <c r="J529" s="186">
        <f t="shared" si="43"/>
        <v>0</v>
      </c>
      <c r="K529" s="9">
        <f t="shared" si="44"/>
        <v>0</v>
      </c>
    </row>
    <row r="530" spans="3:11" hidden="1" x14ac:dyDescent="0.25">
      <c r="C530" s="9" t="str">
        <f t="shared" si="45"/>
        <v>K</v>
      </c>
      <c r="D530" s="9"/>
      <c r="E530" s="9"/>
      <c r="F530" s="186">
        <f t="shared" si="39"/>
        <v>0</v>
      </c>
      <c r="G530" s="186">
        <f t="shared" si="40"/>
        <v>0</v>
      </c>
      <c r="H530" s="186">
        <f t="shared" si="41"/>
        <v>0</v>
      </c>
      <c r="I530" s="186">
        <f t="shared" si="42"/>
        <v>0</v>
      </c>
      <c r="J530" s="186">
        <f t="shared" si="43"/>
        <v>0</v>
      </c>
      <c r="K530" s="9">
        <f t="shared" si="44"/>
        <v>0</v>
      </c>
    </row>
    <row r="531" spans="3:11" hidden="1" x14ac:dyDescent="0.25">
      <c r="C531" s="9" t="str">
        <f t="shared" si="45"/>
        <v>X</v>
      </c>
      <c r="D531" s="9"/>
      <c r="E531" s="9"/>
      <c r="F531" s="186">
        <f t="shared" si="39"/>
        <v>0</v>
      </c>
      <c r="G531" s="186">
        <f t="shared" si="40"/>
        <v>0</v>
      </c>
      <c r="H531" s="186">
        <f t="shared" si="41"/>
        <v>0</v>
      </c>
      <c r="I531" s="186">
        <f t="shared" si="42"/>
        <v>0</v>
      </c>
      <c r="J531" s="186">
        <f t="shared" si="43"/>
        <v>0</v>
      </c>
      <c r="K531" s="9">
        <f t="shared" si="44"/>
        <v>0</v>
      </c>
    </row>
    <row r="532" spans="3:11" hidden="1" x14ac:dyDescent="0.25">
      <c r="C532" s="9" t="str">
        <f t="shared" si="45"/>
        <v>Vrije categorie</v>
      </c>
      <c r="D532" s="9"/>
      <c r="E532" s="9"/>
      <c r="F532" s="186">
        <f t="shared" si="39"/>
        <v>0</v>
      </c>
      <c r="G532" s="186">
        <f t="shared" si="40"/>
        <v>0</v>
      </c>
      <c r="H532" s="186">
        <f t="shared" si="41"/>
        <v>0</v>
      </c>
      <c r="I532" s="186">
        <f t="shared" si="42"/>
        <v>0</v>
      </c>
      <c r="J532" s="186">
        <f t="shared" si="43"/>
        <v>0</v>
      </c>
      <c r="K532" s="9">
        <f t="shared" ref="K532:K534" si="46">SUM(F532:J532)</f>
        <v>0</v>
      </c>
    </row>
    <row r="533" spans="3:11" hidden="1" x14ac:dyDescent="0.25">
      <c r="C533" s="9" t="str">
        <f t="shared" si="45"/>
        <v>Vrije categorie</v>
      </c>
      <c r="D533" s="9"/>
      <c r="E533" s="9"/>
      <c r="F533" s="186">
        <f t="shared" si="39"/>
        <v>0</v>
      </c>
      <c r="G533" s="186">
        <f t="shared" si="40"/>
        <v>0</v>
      </c>
      <c r="H533" s="186">
        <f t="shared" si="41"/>
        <v>0</v>
      </c>
      <c r="I533" s="186">
        <f t="shared" si="42"/>
        <v>0</v>
      </c>
      <c r="J533" s="186">
        <f t="shared" si="43"/>
        <v>0</v>
      </c>
      <c r="K533" s="9">
        <f t="shared" si="46"/>
        <v>0</v>
      </c>
    </row>
    <row r="534" spans="3:11" hidden="1" x14ac:dyDescent="0.25">
      <c r="C534" s="9" t="str">
        <f t="shared" si="45"/>
        <v>Vrije categorie</v>
      </c>
      <c r="D534" s="9"/>
      <c r="E534" s="9"/>
      <c r="F534" s="186">
        <f t="shared" si="39"/>
        <v>0</v>
      </c>
      <c r="G534" s="186">
        <f t="shared" si="40"/>
        <v>0</v>
      </c>
      <c r="H534" s="186">
        <f t="shared" si="41"/>
        <v>0</v>
      </c>
      <c r="I534" s="186">
        <f t="shared" si="42"/>
        <v>0</v>
      </c>
      <c r="J534" s="186">
        <f t="shared" si="43"/>
        <v>0</v>
      </c>
      <c r="K534" s="9">
        <f t="shared" si="46"/>
        <v>0</v>
      </c>
    </row>
    <row r="535" spans="3:11" ht="15.75" hidden="1" thickBot="1" x14ac:dyDescent="0.3">
      <c r="C535" s="10" t="s">
        <v>142</v>
      </c>
      <c r="D535" s="10"/>
      <c r="E535" s="10"/>
      <c r="F535" s="187">
        <f t="shared" ref="F535:K535" si="47">SUM(F520:F534)</f>
        <v>0</v>
      </c>
      <c r="G535" s="187">
        <f t="shared" si="47"/>
        <v>0</v>
      </c>
      <c r="H535" s="187">
        <f t="shared" si="47"/>
        <v>0</v>
      </c>
      <c r="I535" s="187">
        <f t="shared" si="47"/>
        <v>0</v>
      </c>
      <c r="J535" s="187">
        <f t="shared" si="47"/>
        <v>0</v>
      </c>
      <c r="K535" s="10">
        <f t="shared" si="47"/>
        <v>0</v>
      </c>
    </row>
    <row r="536" spans="3:11" ht="15.75" hidden="1" thickTop="1" x14ac:dyDescent="0.25">
      <c r="C536" s="31"/>
    </row>
    <row r="537" spans="3:11" x14ac:dyDescent="0.25">
      <c r="C537" s="31"/>
    </row>
    <row r="538" spans="3:11" x14ac:dyDescent="0.25">
      <c r="F538" s="352" t="s">
        <v>36</v>
      </c>
      <c r="G538" s="353" t="s">
        <v>37</v>
      </c>
      <c r="I538" s="449" t="s">
        <v>284</v>
      </c>
      <c r="J538" s="450"/>
      <c r="K538" s="316" t="s">
        <v>238</v>
      </c>
    </row>
    <row r="539" spans="3:11" x14ac:dyDescent="0.25">
      <c r="F539" s="354" t="s">
        <v>360</v>
      </c>
      <c r="G539" s="355">
        <v>210</v>
      </c>
      <c r="I539" s="451" t="s">
        <v>285</v>
      </c>
      <c r="J539" s="452"/>
      <c r="K539" s="317"/>
    </row>
    <row r="540" spans="3:11" x14ac:dyDescent="0.25">
      <c r="F540" s="354" t="s">
        <v>361</v>
      </c>
      <c r="G540" s="355">
        <v>210</v>
      </c>
      <c r="I540" s="451" t="s">
        <v>286</v>
      </c>
      <c r="J540" s="452"/>
      <c r="K540" s="317"/>
    </row>
    <row r="541" spans="3:11" x14ac:dyDescent="0.25">
      <c r="F541" s="354" t="s">
        <v>282</v>
      </c>
      <c r="G541" s="355">
        <v>210</v>
      </c>
      <c r="I541" s="451" t="s">
        <v>287</v>
      </c>
      <c r="J541" s="452"/>
      <c r="K541" s="317"/>
    </row>
    <row r="542" spans="3:11" x14ac:dyDescent="0.25">
      <c r="F542" s="354" t="s">
        <v>362</v>
      </c>
      <c r="G542" s="355">
        <v>210</v>
      </c>
      <c r="I542" s="451" t="s">
        <v>288</v>
      </c>
      <c r="J542" s="452"/>
      <c r="K542" s="317"/>
    </row>
    <row r="543" spans="3:11" x14ac:dyDescent="0.25">
      <c r="F543" s="354" t="s">
        <v>363</v>
      </c>
      <c r="G543" s="355">
        <v>210</v>
      </c>
      <c r="I543" s="451" t="s">
        <v>197</v>
      </c>
      <c r="J543" s="452"/>
      <c r="K543" s="317"/>
    </row>
    <row r="544" spans="3:11" x14ac:dyDescent="0.25">
      <c r="F544" s="354" t="s">
        <v>364</v>
      </c>
      <c r="G544" s="355">
        <v>12</v>
      </c>
      <c r="I544" s="447" t="s">
        <v>198</v>
      </c>
      <c r="J544" s="448"/>
      <c r="K544" s="318"/>
    </row>
    <row r="545" spans="6:7" x14ac:dyDescent="0.25">
      <c r="F545" s="354" t="s">
        <v>365</v>
      </c>
      <c r="G545" s="355">
        <v>210</v>
      </c>
    </row>
    <row r="546" spans="6:7" x14ac:dyDescent="0.25">
      <c r="F546" s="354" t="s">
        <v>366</v>
      </c>
      <c r="G546" s="355">
        <v>210</v>
      </c>
    </row>
    <row r="547" spans="6:7" x14ac:dyDescent="0.25">
      <c r="F547" s="354" t="s">
        <v>367</v>
      </c>
      <c r="G547" s="355">
        <v>210</v>
      </c>
    </row>
    <row r="548" spans="6:7" x14ac:dyDescent="0.25">
      <c r="F548" s="354" t="s">
        <v>368</v>
      </c>
      <c r="G548" s="355">
        <v>210</v>
      </c>
    </row>
    <row r="549" spans="6:7" x14ac:dyDescent="0.25">
      <c r="F549" s="354" t="s">
        <v>369</v>
      </c>
      <c r="G549" s="355">
        <v>12</v>
      </c>
    </row>
    <row r="550" spans="6:7" x14ac:dyDescent="0.25">
      <c r="F550" s="354" t="s">
        <v>640</v>
      </c>
      <c r="G550" s="355">
        <v>0</v>
      </c>
    </row>
    <row r="551" spans="6:7" hidden="1" x14ac:dyDescent="0.25">
      <c r="F551" s="290" t="s">
        <v>289</v>
      </c>
      <c r="G551" s="282"/>
    </row>
    <row r="552" spans="6:7" hidden="1" x14ac:dyDescent="0.25">
      <c r="F552" s="290" t="s">
        <v>289</v>
      </c>
      <c r="G552" s="282"/>
    </row>
    <row r="553" spans="6:7" hidden="1" x14ac:dyDescent="0.25">
      <c r="F553" s="291" t="s">
        <v>289</v>
      </c>
      <c r="G553" s="283"/>
    </row>
  </sheetData>
  <mergeCells count="7">
    <mergeCell ref="I544:J544"/>
    <mergeCell ref="I538:J538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 r:id="rId2"/>
  <legacyDrawingHF r:id="rId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33,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33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33a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216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216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217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5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4" priority="4" operator="equal">
      <formula>"Geen 100%"</formula>
    </cfRule>
  </conditionalFormatting>
  <conditionalFormatting sqref="G12">
    <cfRule type="containsText" dxfId="33" priority="2" operator="containsText" text="te laag">
      <formula>NOT(ISERROR(SEARCH("te laag",G12)))</formula>
    </cfRule>
  </conditionalFormatting>
  <conditionalFormatting sqref="G13">
    <cfRule type="containsText" dxfId="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B27F573-3207-44B6-BCDB-F8DFB993F9E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173583"/>
  </sheetPr>
  <dimension ref="A1:M553"/>
  <sheetViews>
    <sheetView topLeftCell="A526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'33'!H4</f>
        <v>33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5">SUMPRODUCT(--($E$4:$E$498=C500),--($D$4:$D$498=""),$F$4:$F$498)</f>
        <v>0</v>
      </c>
      <c r="G500" s="146">
        <f t="shared" ref="G500:G514" si="26">SUMPRODUCT(--($E$4:$E$498=C500),--($D$4:$D$498=""),$G$4:$G$498)</f>
        <v>0</v>
      </c>
      <c r="H500" s="146">
        <f t="shared" ref="H500:H514" si="27">SUMPRODUCT(--($E$4:$E$498=C500),--($D$4:$D$498=""),$H$4:$H$498)</f>
        <v>0</v>
      </c>
      <c r="I500" s="146">
        <f t="shared" ref="I500:I514" si="28">SUMPRODUCT(--($E$4:$E$498=C500),--($D$4:$D$498=""),$I$4:$I$498)</f>
        <v>0</v>
      </c>
      <c r="J500" s="146">
        <f t="shared" ref="J500:J514" si="29">SUMPRODUCT(--($E$4:$E$498=C500),--($D$4:$D$498=""),$J$4:$J$498)</f>
        <v>0</v>
      </c>
      <c r="K500" s="146">
        <f t="shared" ref="K500:K514" si="30">SUM(F500:J500)</f>
        <v>0</v>
      </c>
      <c r="L500" s="146"/>
      <c r="M500" s="146">
        <f t="shared" ref="M500:M513" si="31">SUMPRODUCT(--($E$4:$E$498=C500),--($D$4:$D$498=""),$M$4:$M$498)</f>
        <v>0</v>
      </c>
    </row>
    <row r="501" spans="3:13" x14ac:dyDescent="0.25">
      <c r="C501" s="146" t="str">
        <f t="shared" ref="C501:C514" si="32">IF(F540="","Vrije categorie",F540)</f>
        <v>B</v>
      </c>
      <c r="D501" s="146"/>
      <c r="E501" s="146"/>
      <c r="F501" s="146">
        <f t="shared" si="25"/>
        <v>0</v>
      </c>
      <c r="G501" s="146">
        <f t="shared" si="26"/>
        <v>0</v>
      </c>
      <c r="H501" s="146">
        <f t="shared" si="27"/>
        <v>0</v>
      </c>
      <c r="I501" s="146">
        <f t="shared" si="28"/>
        <v>0</v>
      </c>
      <c r="J501" s="146">
        <f t="shared" si="29"/>
        <v>0</v>
      </c>
      <c r="K501" s="146">
        <f t="shared" si="30"/>
        <v>0</v>
      </c>
      <c r="L501" s="146"/>
      <c r="M501" s="146">
        <f t="shared" si="31"/>
        <v>0</v>
      </c>
    </row>
    <row r="502" spans="3:13" x14ac:dyDescent="0.25">
      <c r="C502" s="146" t="str">
        <f t="shared" si="32"/>
        <v>C</v>
      </c>
      <c r="D502" s="146"/>
      <c r="E502" s="146"/>
      <c r="F502" s="146">
        <f t="shared" si="25"/>
        <v>0</v>
      </c>
      <c r="G502" s="146">
        <f t="shared" si="26"/>
        <v>0</v>
      </c>
      <c r="H502" s="146">
        <f t="shared" si="27"/>
        <v>0</v>
      </c>
      <c r="I502" s="146">
        <f t="shared" si="28"/>
        <v>0</v>
      </c>
      <c r="J502" s="146">
        <f t="shared" si="29"/>
        <v>0</v>
      </c>
      <c r="K502" s="146">
        <f t="shared" si="30"/>
        <v>0</v>
      </c>
      <c r="L502" s="146"/>
      <c r="M502" s="146">
        <f t="shared" si="31"/>
        <v>0</v>
      </c>
    </row>
    <row r="503" spans="3:13" x14ac:dyDescent="0.25">
      <c r="C503" s="146" t="str">
        <f t="shared" si="32"/>
        <v>D</v>
      </c>
      <c r="D503" s="146"/>
      <c r="E503" s="146"/>
      <c r="F503" s="146">
        <f t="shared" si="25"/>
        <v>0</v>
      </c>
      <c r="G503" s="146">
        <f t="shared" si="26"/>
        <v>0</v>
      </c>
      <c r="H503" s="146">
        <f t="shared" si="27"/>
        <v>0</v>
      </c>
      <c r="I503" s="146">
        <f t="shared" si="28"/>
        <v>0</v>
      </c>
      <c r="J503" s="146">
        <f t="shared" si="29"/>
        <v>0</v>
      </c>
      <c r="K503" s="146">
        <f t="shared" si="30"/>
        <v>0</v>
      </c>
      <c r="L503" s="146"/>
      <c r="M503" s="146">
        <f t="shared" si="31"/>
        <v>0</v>
      </c>
    </row>
    <row r="504" spans="3:13" x14ac:dyDescent="0.25">
      <c r="C504" s="146" t="str">
        <f t="shared" si="32"/>
        <v>E</v>
      </c>
      <c r="D504" s="146"/>
      <c r="E504" s="146"/>
      <c r="F504" s="146">
        <f t="shared" si="25"/>
        <v>0</v>
      </c>
      <c r="G504" s="146">
        <f t="shared" si="26"/>
        <v>0</v>
      </c>
      <c r="H504" s="146">
        <f t="shared" si="27"/>
        <v>0</v>
      </c>
      <c r="I504" s="146">
        <f t="shared" si="28"/>
        <v>0</v>
      </c>
      <c r="J504" s="146">
        <f t="shared" si="29"/>
        <v>0</v>
      </c>
      <c r="K504" s="146">
        <f t="shared" si="30"/>
        <v>0</v>
      </c>
      <c r="L504" s="146"/>
      <c r="M504" s="146">
        <f t="shared" si="31"/>
        <v>0</v>
      </c>
    </row>
    <row r="505" spans="3:13" x14ac:dyDescent="0.25">
      <c r="C505" s="146" t="str">
        <f t="shared" si="32"/>
        <v>F</v>
      </c>
      <c r="D505" s="146"/>
      <c r="E505" s="146"/>
      <c r="F505" s="146">
        <f t="shared" si="25"/>
        <v>0</v>
      </c>
      <c r="G505" s="146">
        <f t="shared" si="26"/>
        <v>0</v>
      </c>
      <c r="H505" s="146">
        <f t="shared" si="27"/>
        <v>0</v>
      </c>
      <c r="I505" s="146">
        <f t="shared" si="28"/>
        <v>0</v>
      </c>
      <c r="J505" s="146">
        <f t="shared" si="29"/>
        <v>0</v>
      </c>
      <c r="K505" s="146">
        <f t="shared" si="30"/>
        <v>0</v>
      </c>
      <c r="L505" s="146"/>
      <c r="M505" s="146">
        <f t="shared" si="31"/>
        <v>0</v>
      </c>
    </row>
    <row r="506" spans="3:13" x14ac:dyDescent="0.25">
      <c r="C506" s="146" t="str">
        <f t="shared" si="32"/>
        <v>G</v>
      </c>
      <c r="D506" s="146"/>
      <c r="E506" s="146"/>
      <c r="F506" s="146">
        <f t="shared" si="25"/>
        <v>0</v>
      </c>
      <c r="G506" s="146">
        <f t="shared" si="26"/>
        <v>0</v>
      </c>
      <c r="H506" s="146">
        <f t="shared" si="27"/>
        <v>0</v>
      </c>
      <c r="I506" s="146">
        <f t="shared" si="28"/>
        <v>0</v>
      </c>
      <c r="J506" s="146">
        <f t="shared" si="29"/>
        <v>0</v>
      </c>
      <c r="K506" s="146">
        <f t="shared" si="30"/>
        <v>0</v>
      </c>
      <c r="L506" s="146"/>
      <c r="M506" s="146">
        <f t="shared" si="31"/>
        <v>0</v>
      </c>
    </row>
    <row r="507" spans="3:13" x14ac:dyDescent="0.25">
      <c r="C507" s="146" t="str">
        <f t="shared" si="32"/>
        <v>H</v>
      </c>
      <c r="D507" s="146"/>
      <c r="E507" s="146"/>
      <c r="F507" s="146">
        <f t="shared" si="25"/>
        <v>0</v>
      </c>
      <c r="G507" s="146">
        <f t="shared" si="26"/>
        <v>0</v>
      </c>
      <c r="H507" s="146">
        <f t="shared" si="27"/>
        <v>0</v>
      </c>
      <c r="I507" s="146">
        <f t="shared" si="28"/>
        <v>0</v>
      </c>
      <c r="J507" s="146">
        <f t="shared" si="29"/>
        <v>0</v>
      </c>
      <c r="K507" s="146">
        <f t="shared" si="30"/>
        <v>0</v>
      </c>
      <c r="L507" s="146"/>
      <c r="M507" s="146">
        <f t="shared" si="31"/>
        <v>0</v>
      </c>
    </row>
    <row r="508" spans="3:13" x14ac:dyDescent="0.25">
      <c r="C508" s="146" t="str">
        <f t="shared" si="32"/>
        <v>I</v>
      </c>
      <c r="D508" s="146"/>
      <c r="E508" s="146"/>
      <c r="F508" s="146">
        <f t="shared" si="25"/>
        <v>0</v>
      </c>
      <c r="G508" s="146">
        <f t="shared" si="26"/>
        <v>0</v>
      </c>
      <c r="H508" s="146">
        <f t="shared" si="27"/>
        <v>0</v>
      </c>
      <c r="I508" s="146">
        <f t="shared" si="28"/>
        <v>0</v>
      </c>
      <c r="J508" s="146">
        <f t="shared" si="29"/>
        <v>0</v>
      </c>
      <c r="K508" s="146">
        <f t="shared" si="30"/>
        <v>0</v>
      </c>
      <c r="L508" s="146"/>
      <c r="M508" s="146">
        <f t="shared" si="31"/>
        <v>0</v>
      </c>
    </row>
    <row r="509" spans="3:13" x14ac:dyDescent="0.25">
      <c r="C509" s="146" t="str">
        <f t="shared" si="32"/>
        <v>J</v>
      </c>
      <c r="D509" s="146"/>
      <c r="E509" s="146"/>
      <c r="F509" s="146">
        <f t="shared" si="25"/>
        <v>0</v>
      </c>
      <c r="G509" s="146">
        <f t="shared" si="26"/>
        <v>0</v>
      </c>
      <c r="H509" s="146">
        <f t="shared" si="27"/>
        <v>0</v>
      </c>
      <c r="I509" s="146">
        <f t="shared" si="28"/>
        <v>0</v>
      </c>
      <c r="J509" s="146">
        <f t="shared" si="29"/>
        <v>0</v>
      </c>
      <c r="K509" s="146">
        <f t="shared" si="30"/>
        <v>0</v>
      </c>
      <c r="L509" s="146"/>
      <c r="M509" s="146">
        <f t="shared" si="31"/>
        <v>0</v>
      </c>
    </row>
    <row r="510" spans="3:13" x14ac:dyDescent="0.25">
      <c r="C510" s="146" t="str">
        <f t="shared" si="32"/>
        <v>K</v>
      </c>
      <c r="D510" s="146"/>
      <c r="E510" s="146"/>
      <c r="F510" s="146">
        <f t="shared" si="25"/>
        <v>0</v>
      </c>
      <c r="G510" s="146">
        <f t="shared" si="26"/>
        <v>0</v>
      </c>
      <c r="H510" s="146">
        <f t="shared" si="27"/>
        <v>0</v>
      </c>
      <c r="I510" s="146">
        <f t="shared" si="28"/>
        <v>0</v>
      </c>
      <c r="J510" s="146">
        <f t="shared" si="29"/>
        <v>0</v>
      </c>
      <c r="K510" s="146">
        <f t="shared" si="30"/>
        <v>0</v>
      </c>
      <c r="L510" s="146"/>
      <c r="M510" s="146">
        <f t="shared" si="31"/>
        <v>0</v>
      </c>
    </row>
    <row r="511" spans="3:13" x14ac:dyDescent="0.25">
      <c r="C511" s="146" t="str">
        <f t="shared" si="32"/>
        <v>X</v>
      </c>
      <c r="D511" s="146"/>
      <c r="E511" s="146"/>
      <c r="F511" s="146">
        <f t="shared" si="25"/>
        <v>0</v>
      </c>
      <c r="G511" s="146">
        <f t="shared" si="26"/>
        <v>0</v>
      </c>
      <c r="H511" s="146">
        <f t="shared" si="27"/>
        <v>0</v>
      </c>
      <c r="I511" s="146">
        <f t="shared" si="28"/>
        <v>0</v>
      </c>
      <c r="J511" s="146">
        <f t="shared" si="29"/>
        <v>0</v>
      </c>
      <c r="K511" s="146">
        <f t="shared" si="30"/>
        <v>0</v>
      </c>
      <c r="L511" s="146"/>
      <c r="M511" s="146">
        <f t="shared" si="31"/>
        <v>0</v>
      </c>
    </row>
    <row r="512" spans="3:13" x14ac:dyDescent="0.25">
      <c r="C512" s="146" t="str">
        <f t="shared" si="32"/>
        <v>Vrije categorie</v>
      </c>
      <c r="D512" s="146"/>
      <c r="E512" s="146"/>
      <c r="F512" s="146">
        <f t="shared" si="25"/>
        <v>0</v>
      </c>
      <c r="G512" s="146">
        <f t="shared" si="26"/>
        <v>0</v>
      </c>
      <c r="H512" s="146">
        <f t="shared" si="27"/>
        <v>0</v>
      </c>
      <c r="I512" s="146">
        <f t="shared" si="28"/>
        <v>0</v>
      </c>
      <c r="J512" s="146">
        <f t="shared" si="29"/>
        <v>0</v>
      </c>
      <c r="K512" s="146">
        <f t="shared" si="30"/>
        <v>0</v>
      </c>
      <c r="L512" s="146"/>
      <c r="M512" s="146">
        <f t="shared" si="31"/>
        <v>0</v>
      </c>
    </row>
    <row r="513" spans="3:13" x14ac:dyDescent="0.25">
      <c r="C513" s="146" t="str">
        <f t="shared" si="32"/>
        <v>Vrije categorie</v>
      </c>
      <c r="D513" s="146"/>
      <c r="E513" s="146"/>
      <c r="F513" s="146">
        <f t="shared" si="25"/>
        <v>0</v>
      </c>
      <c r="G513" s="146">
        <f t="shared" si="26"/>
        <v>0</v>
      </c>
      <c r="H513" s="146">
        <f t="shared" si="27"/>
        <v>0</v>
      </c>
      <c r="I513" s="146">
        <f t="shared" si="28"/>
        <v>0</v>
      </c>
      <c r="J513" s="146">
        <f t="shared" si="29"/>
        <v>0</v>
      </c>
      <c r="K513" s="146">
        <f t="shared" si="30"/>
        <v>0</v>
      </c>
      <c r="L513" s="146"/>
      <c r="M513" s="146">
        <f t="shared" si="31"/>
        <v>0</v>
      </c>
    </row>
    <row r="514" spans="3:13" x14ac:dyDescent="0.25">
      <c r="C514" s="146" t="str">
        <f t="shared" si="32"/>
        <v>Vrije categorie</v>
      </c>
      <c r="D514" s="146"/>
      <c r="E514" s="146"/>
      <c r="F514" s="146">
        <f t="shared" si="25"/>
        <v>0</v>
      </c>
      <c r="G514" s="146">
        <f t="shared" si="26"/>
        <v>0</v>
      </c>
      <c r="H514" s="146">
        <f t="shared" si="27"/>
        <v>0</v>
      </c>
      <c r="I514" s="146">
        <f t="shared" si="28"/>
        <v>0</v>
      </c>
      <c r="J514" s="146">
        <f t="shared" si="29"/>
        <v>0</v>
      </c>
      <c r="K514" s="146">
        <f t="shared" si="30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3">SUM(G500:G514)</f>
        <v>0</v>
      </c>
      <c r="H515" s="147">
        <f t="shared" si="33"/>
        <v>0</v>
      </c>
      <c r="I515" s="147">
        <f t="shared" si="33"/>
        <v>0</v>
      </c>
      <c r="J515" s="147">
        <f t="shared" si="33"/>
        <v>0</v>
      </c>
      <c r="K515" s="147">
        <f t="shared" si="33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34,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34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34a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216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216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217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5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0" priority="4" operator="equal">
      <formula>"Geen 100%"</formula>
    </cfRule>
  </conditionalFormatting>
  <conditionalFormatting sqref="G12">
    <cfRule type="containsText" dxfId="29" priority="2" operator="containsText" text="te laag">
      <formula>NOT(ISERROR(SEARCH("te laag",G12)))</formula>
    </cfRule>
  </conditionalFormatting>
  <conditionalFormatting sqref="G13">
    <cfRule type="containsText" dxfId="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021115-A6AD-4A53-9978-993C30D8EA5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'34'!H4</f>
        <v>34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5">SUMPRODUCT(--($E$4:$E$498=C500),--($D$4:$D$498=""),$F$4:$F$498)</f>
        <v>0</v>
      </c>
      <c r="G500" s="146">
        <f t="shared" ref="G500:G514" si="26">SUMPRODUCT(--($E$4:$E$498=C500),--($D$4:$D$498=""),$G$4:$G$498)</f>
        <v>0</v>
      </c>
      <c r="H500" s="146">
        <f t="shared" ref="H500:H514" si="27">SUMPRODUCT(--($E$4:$E$498=C500),--($D$4:$D$498=""),$H$4:$H$498)</f>
        <v>0</v>
      </c>
      <c r="I500" s="146">
        <f t="shared" ref="I500:I514" si="28">SUMPRODUCT(--($E$4:$E$498=C500),--($D$4:$D$498=""),$I$4:$I$498)</f>
        <v>0</v>
      </c>
      <c r="J500" s="146">
        <f t="shared" ref="J500:J514" si="29">SUMPRODUCT(--($E$4:$E$498=C500),--($D$4:$D$498=""),$J$4:$J$498)</f>
        <v>0</v>
      </c>
      <c r="K500" s="146">
        <f t="shared" ref="K500:K514" si="30">SUM(F500:J500)</f>
        <v>0</v>
      </c>
      <c r="L500" s="146"/>
      <c r="M500" s="146">
        <f t="shared" ref="M500:M513" si="31">SUMPRODUCT(--($E$4:$E$498=C500),--($D$4:$D$498=""),$M$4:$M$498)</f>
        <v>0</v>
      </c>
    </row>
    <row r="501" spans="3:13" x14ac:dyDescent="0.25">
      <c r="C501" s="146" t="str">
        <f t="shared" ref="C501:C514" si="32">IF(F540="","Vrije categorie",F540)</f>
        <v>B</v>
      </c>
      <c r="D501" s="146"/>
      <c r="E501" s="146"/>
      <c r="F501" s="146">
        <f t="shared" si="25"/>
        <v>0</v>
      </c>
      <c r="G501" s="146">
        <f t="shared" si="26"/>
        <v>0</v>
      </c>
      <c r="H501" s="146">
        <f t="shared" si="27"/>
        <v>0</v>
      </c>
      <c r="I501" s="146">
        <f t="shared" si="28"/>
        <v>0</v>
      </c>
      <c r="J501" s="146">
        <f t="shared" si="29"/>
        <v>0</v>
      </c>
      <c r="K501" s="146">
        <f t="shared" si="30"/>
        <v>0</v>
      </c>
      <c r="L501" s="146"/>
      <c r="M501" s="146">
        <f t="shared" si="31"/>
        <v>0</v>
      </c>
    </row>
    <row r="502" spans="3:13" x14ac:dyDescent="0.25">
      <c r="C502" s="146" t="str">
        <f t="shared" si="32"/>
        <v>C</v>
      </c>
      <c r="D502" s="146"/>
      <c r="E502" s="146"/>
      <c r="F502" s="146">
        <f t="shared" si="25"/>
        <v>0</v>
      </c>
      <c r="G502" s="146">
        <f t="shared" si="26"/>
        <v>0</v>
      </c>
      <c r="H502" s="146">
        <f t="shared" si="27"/>
        <v>0</v>
      </c>
      <c r="I502" s="146">
        <f t="shared" si="28"/>
        <v>0</v>
      </c>
      <c r="J502" s="146">
        <f t="shared" si="29"/>
        <v>0</v>
      </c>
      <c r="K502" s="146">
        <f t="shared" si="30"/>
        <v>0</v>
      </c>
      <c r="L502" s="146"/>
      <c r="M502" s="146">
        <f t="shared" si="31"/>
        <v>0</v>
      </c>
    </row>
    <row r="503" spans="3:13" x14ac:dyDescent="0.25">
      <c r="C503" s="146" t="str">
        <f t="shared" si="32"/>
        <v>D</v>
      </c>
      <c r="D503" s="146"/>
      <c r="E503" s="146"/>
      <c r="F503" s="146">
        <f t="shared" si="25"/>
        <v>0</v>
      </c>
      <c r="G503" s="146">
        <f t="shared" si="26"/>
        <v>0</v>
      </c>
      <c r="H503" s="146">
        <f t="shared" si="27"/>
        <v>0</v>
      </c>
      <c r="I503" s="146">
        <f t="shared" si="28"/>
        <v>0</v>
      </c>
      <c r="J503" s="146">
        <f t="shared" si="29"/>
        <v>0</v>
      </c>
      <c r="K503" s="146">
        <f t="shared" si="30"/>
        <v>0</v>
      </c>
      <c r="L503" s="146"/>
      <c r="M503" s="146">
        <f t="shared" si="31"/>
        <v>0</v>
      </c>
    </row>
    <row r="504" spans="3:13" x14ac:dyDescent="0.25">
      <c r="C504" s="146" t="str">
        <f t="shared" si="32"/>
        <v>E</v>
      </c>
      <c r="D504" s="146"/>
      <c r="E504" s="146"/>
      <c r="F504" s="146">
        <f t="shared" si="25"/>
        <v>0</v>
      </c>
      <c r="G504" s="146">
        <f t="shared" si="26"/>
        <v>0</v>
      </c>
      <c r="H504" s="146">
        <f t="shared" si="27"/>
        <v>0</v>
      </c>
      <c r="I504" s="146">
        <f t="shared" si="28"/>
        <v>0</v>
      </c>
      <c r="J504" s="146">
        <f t="shared" si="29"/>
        <v>0</v>
      </c>
      <c r="K504" s="146">
        <f t="shared" si="30"/>
        <v>0</v>
      </c>
      <c r="L504" s="146"/>
      <c r="M504" s="146">
        <f t="shared" si="31"/>
        <v>0</v>
      </c>
    </row>
    <row r="505" spans="3:13" x14ac:dyDescent="0.25">
      <c r="C505" s="146" t="str">
        <f t="shared" si="32"/>
        <v>F</v>
      </c>
      <c r="D505" s="146"/>
      <c r="E505" s="146"/>
      <c r="F505" s="146">
        <f t="shared" si="25"/>
        <v>0</v>
      </c>
      <c r="G505" s="146">
        <f t="shared" si="26"/>
        <v>0</v>
      </c>
      <c r="H505" s="146">
        <f t="shared" si="27"/>
        <v>0</v>
      </c>
      <c r="I505" s="146">
        <f t="shared" si="28"/>
        <v>0</v>
      </c>
      <c r="J505" s="146">
        <f t="shared" si="29"/>
        <v>0</v>
      </c>
      <c r="K505" s="146">
        <f t="shared" si="30"/>
        <v>0</v>
      </c>
      <c r="L505" s="146"/>
      <c r="M505" s="146">
        <f t="shared" si="31"/>
        <v>0</v>
      </c>
    </row>
    <row r="506" spans="3:13" x14ac:dyDescent="0.25">
      <c r="C506" s="146" t="str">
        <f t="shared" si="32"/>
        <v>G</v>
      </c>
      <c r="D506" s="146"/>
      <c r="E506" s="146"/>
      <c r="F506" s="146">
        <f t="shared" si="25"/>
        <v>0</v>
      </c>
      <c r="G506" s="146">
        <f t="shared" si="26"/>
        <v>0</v>
      </c>
      <c r="H506" s="146">
        <f t="shared" si="27"/>
        <v>0</v>
      </c>
      <c r="I506" s="146">
        <f t="shared" si="28"/>
        <v>0</v>
      </c>
      <c r="J506" s="146">
        <f t="shared" si="29"/>
        <v>0</v>
      </c>
      <c r="K506" s="146">
        <f t="shared" si="30"/>
        <v>0</v>
      </c>
      <c r="L506" s="146"/>
      <c r="M506" s="146">
        <f t="shared" si="31"/>
        <v>0</v>
      </c>
    </row>
    <row r="507" spans="3:13" x14ac:dyDescent="0.25">
      <c r="C507" s="146" t="str">
        <f t="shared" si="32"/>
        <v>H</v>
      </c>
      <c r="D507" s="146"/>
      <c r="E507" s="146"/>
      <c r="F507" s="146">
        <f t="shared" si="25"/>
        <v>0</v>
      </c>
      <c r="G507" s="146">
        <f t="shared" si="26"/>
        <v>0</v>
      </c>
      <c r="H507" s="146">
        <f t="shared" si="27"/>
        <v>0</v>
      </c>
      <c r="I507" s="146">
        <f t="shared" si="28"/>
        <v>0</v>
      </c>
      <c r="J507" s="146">
        <f t="shared" si="29"/>
        <v>0</v>
      </c>
      <c r="K507" s="146">
        <f t="shared" si="30"/>
        <v>0</v>
      </c>
      <c r="L507" s="146"/>
      <c r="M507" s="146">
        <f t="shared" si="31"/>
        <v>0</v>
      </c>
    </row>
    <row r="508" spans="3:13" x14ac:dyDescent="0.25">
      <c r="C508" s="146" t="str">
        <f t="shared" si="32"/>
        <v>I</v>
      </c>
      <c r="D508" s="146"/>
      <c r="E508" s="146"/>
      <c r="F508" s="146">
        <f t="shared" si="25"/>
        <v>0</v>
      </c>
      <c r="G508" s="146">
        <f t="shared" si="26"/>
        <v>0</v>
      </c>
      <c r="H508" s="146">
        <f t="shared" si="27"/>
        <v>0</v>
      </c>
      <c r="I508" s="146">
        <f t="shared" si="28"/>
        <v>0</v>
      </c>
      <c r="J508" s="146">
        <f t="shared" si="29"/>
        <v>0</v>
      </c>
      <c r="K508" s="146">
        <f t="shared" si="30"/>
        <v>0</v>
      </c>
      <c r="L508" s="146"/>
      <c r="M508" s="146">
        <f t="shared" si="31"/>
        <v>0</v>
      </c>
    </row>
    <row r="509" spans="3:13" x14ac:dyDescent="0.25">
      <c r="C509" s="146" t="str">
        <f t="shared" si="32"/>
        <v>J</v>
      </c>
      <c r="D509" s="146"/>
      <c r="E509" s="146"/>
      <c r="F509" s="146">
        <f t="shared" si="25"/>
        <v>0</v>
      </c>
      <c r="G509" s="146">
        <f t="shared" si="26"/>
        <v>0</v>
      </c>
      <c r="H509" s="146">
        <f t="shared" si="27"/>
        <v>0</v>
      </c>
      <c r="I509" s="146">
        <f t="shared" si="28"/>
        <v>0</v>
      </c>
      <c r="J509" s="146">
        <f t="shared" si="29"/>
        <v>0</v>
      </c>
      <c r="K509" s="146">
        <f t="shared" si="30"/>
        <v>0</v>
      </c>
      <c r="L509" s="146"/>
      <c r="M509" s="146">
        <f t="shared" si="31"/>
        <v>0</v>
      </c>
    </row>
    <row r="510" spans="3:13" x14ac:dyDescent="0.25">
      <c r="C510" s="146" t="str">
        <f t="shared" si="32"/>
        <v>K</v>
      </c>
      <c r="D510" s="146"/>
      <c r="E510" s="146"/>
      <c r="F510" s="146">
        <f t="shared" si="25"/>
        <v>0</v>
      </c>
      <c r="G510" s="146">
        <f t="shared" si="26"/>
        <v>0</v>
      </c>
      <c r="H510" s="146">
        <f t="shared" si="27"/>
        <v>0</v>
      </c>
      <c r="I510" s="146">
        <f t="shared" si="28"/>
        <v>0</v>
      </c>
      <c r="J510" s="146">
        <f t="shared" si="29"/>
        <v>0</v>
      </c>
      <c r="K510" s="146">
        <f t="shared" si="30"/>
        <v>0</v>
      </c>
      <c r="L510" s="146"/>
      <c r="M510" s="146">
        <f t="shared" si="31"/>
        <v>0</v>
      </c>
    </row>
    <row r="511" spans="3:13" x14ac:dyDescent="0.25">
      <c r="C511" s="146" t="str">
        <f t="shared" si="32"/>
        <v>X</v>
      </c>
      <c r="D511" s="146"/>
      <c r="E511" s="146"/>
      <c r="F511" s="146">
        <f t="shared" si="25"/>
        <v>0</v>
      </c>
      <c r="G511" s="146">
        <f t="shared" si="26"/>
        <v>0</v>
      </c>
      <c r="H511" s="146">
        <f t="shared" si="27"/>
        <v>0</v>
      </c>
      <c r="I511" s="146">
        <f t="shared" si="28"/>
        <v>0</v>
      </c>
      <c r="J511" s="146">
        <f t="shared" si="29"/>
        <v>0</v>
      </c>
      <c r="K511" s="146">
        <f t="shared" si="30"/>
        <v>0</v>
      </c>
      <c r="L511" s="146"/>
      <c r="M511" s="146">
        <f t="shared" si="31"/>
        <v>0</v>
      </c>
    </row>
    <row r="512" spans="3:13" x14ac:dyDescent="0.25">
      <c r="C512" s="146" t="str">
        <f t="shared" si="32"/>
        <v>Vrije categorie</v>
      </c>
      <c r="D512" s="146"/>
      <c r="E512" s="146"/>
      <c r="F512" s="146">
        <f t="shared" si="25"/>
        <v>0</v>
      </c>
      <c r="G512" s="146">
        <f t="shared" si="26"/>
        <v>0</v>
      </c>
      <c r="H512" s="146">
        <f t="shared" si="27"/>
        <v>0</v>
      </c>
      <c r="I512" s="146">
        <f t="shared" si="28"/>
        <v>0</v>
      </c>
      <c r="J512" s="146">
        <f t="shared" si="29"/>
        <v>0</v>
      </c>
      <c r="K512" s="146">
        <f t="shared" si="30"/>
        <v>0</v>
      </c>
      <c r="L512" s="146"/>
      <c r="M512" s="146">
        <f t="shared" si="31"/>
        <v>0</v>
      </c>
    </row>
    <row r="513" spans="3:13" x14ac:dyDescent="0.25">
      <c r="C513" s="146" t="str">
        <f t="shared" si="32"/>
        <v>Vrije categorie</v>
      </c>
      <c r="D513" s="146"/>
      <c r="E513" s="146"/>
      <c r="F513" s="146">
        <f t="shared" si="25"/>
        <v>0</v>
      </c>
      <c r="G513" s="146">
        <f t="shared" si="26"/>
        <v>0</v>
      </c>
      <c r="H513" s="146">
        <f t="shared" si="27"/>
        <v>0</v>
      </c>
      <c r="I513" s="146">
        <f t="shared" si="28"/>
        <v>0</v>
      </c>
      <c r="J513" s="146">
        <f t="shared" si="29"/>
        <v>0</v>
      </c>
      <c r="K513" s="146">
        <f t="shared" si="30"/>
        <v>0</v>
      </c>
      <c r="L513" s="146"/>
      <c r="M513" s="146">
        <f t="shared" si="31"/>
        <v>0</v>
      </c>
    </row>
    <row r="514" spans="3:13" x14ac:dyDescent="0.25">
      <c r="C514" s="146" t="str">
        <f t="shared" si="32"/>
        <v>Vrije categorie</v>
      </c>
      <c r="D514" s="146"/>
      <c r="E514" s="146"/>
      <c r="F514" s="146">
        <f t="shared" si="25"/>
        <v>0</v>
      </c>
      <c r="G514" s="146">
        <f t="shared" si="26"/>
        <v>0</v>
      </c>
      <c r="H514" s="146">
        <f t="shared" si="27"/>
        <v>0</v>
      </c>
      <c r="I514" s="146">
        <f t="shared" si="28"/>
        <v>0</v>
      </c>
      <c r="J514" s="146">
        <f t="shared" si="29"/>
        <v>0</v>
      </c>
      <c r="K514" s="146">
        <f t="shared" si="30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3">SUM(G500:G514)</f>
        <v>0</v>
      </c>
      <c r="H515" s="147">
        <f t="shared" si="33"/>
        <v>0</v>
      </c>
      <c r="I515" s="147">
        <f t="shared" si="33"/>
        <v>0</v>
      </c>
      <c r="J515" s="147">
        <f t="shared" si="33"/>
        <v>0</v>
      </c>
      <c r="K515" s="147">
        <f t="shared" si="33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35,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35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35a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216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216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217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5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6" priority="4" operator="equal">
      <formula>"Geen 100%"</formula>
    </cfRule>
  </conditionalFormatting>
  <conditionalFormatting sqref="G12">
    <cfRule type="containsText" dxfId="25" priority="2" operator="containsText" text="te laag">
      <formula>NOT(ISERROR(SEARCH("te laag",G12)))</formula>
    </cfRule>
  </conditionalFormatting>
  <conditionalFormatting sqref="G13">
    <cfRule type="containsText" dxfId="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980E7A-DE1F-4A42-85C7-00754C30227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173583"/>
  </sheetPr>
  <dimension ref="A1:M553"/>
  <sheetViews>
    <sheetView topLeftCell="A517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'35'!H4</f>
        <v>35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5">SUMPRODUCT(--($E$4:$E$498=C500),--($D$4:$D$498=""),$F$4:$F$498)</f>
        <v>0</v>
      </c>
      <c r="G500" s="146">
        <f t="shared" ref="G500:G514" si="26">SUMPRODUCT(--($E$4:$E$498=C500),--($D$4:$D$498=""),$G$4:$G$498)</f>
        <v>0</v>
      </c>
      <c r="H500" s="146">
        <f t="shared" ref="H500:H514" si="27">SUMPRODUCT(--($E$4:$E$498=C500),--($D$4:$D$498=""),$H$4:$H$498)</f>
        <v>0</v>
      </c>
      <c r="I500" s="146">
        <f t="shared" ref="I500:I514" si="28">SUMPRODUCT(--($E$4:$E$498=C500),--($D$4:$D$498=""),$I$4:$I$498)</f>
        <v>0</v>
      </c>
      <c r="J500" s="146">
        <f t="shared" ref="J500:J514" si="29">SUMPRODUCT(--($E$4:$E$498=C500),--($D$4:$D$498=""),$J$4:$J$498)</f>
        <v>0</v>
      </c>
      <c r="K500" s="146">
        <f t="shared" ref="K500:K514" si="30">SUM(F500:J500)</f>
        <v>0</v>
      </c>
      <c r="L500" s="146"/>
      <c r="M500" s="146">
        <f t="shared" ref="M500:M513" si="31">SUMPRODUCT(--($E$4:$E$498=C500),--($D$4:$D$498=""),$M$4:$M$498)</f>
        <v>0</v>
      </c>
    </row>
    <row r="501" spans="3:13" x14ac:dyDescent="0.25">
      <c r="C501" s="146" t="str">
        <f t="shared" ref="C501:C514" si="32">IF(F540="","Vrije categorie",F540)</f>
        <v>B</v>
      </c>
      <c r="D501" s="146"/>
      <c r="E501" s="146"/>
      <c r="F501" s="146">
        <f t="shared" si="25"/>
        <v>0</v>
      </c>
      <c r="G501" s="146">
        <f t="shared" si="26"/>
        <v>0</v>
      </c>
      <c r="H501" s="146">
        <f t="shared" si="27"/>
        <v>0</v>
      </c>
      <c r="I501" s="146">
        <f t="shared" si="28"/>
        <v>0</v>
      </c>
      <c r="J501" s="146">
        <f t="shared" si="29"/>
        <v>0</v>
      </c>
      <c r="K501" s="146">
        <f t="shared" si="30"/>
        <v>0</v>
      </c>
      <c r="L501" s="146"/>
      <c r="M501" s="146">
        <f t="shared" si="31"/>
        <v>0</v>
      </c>
    </row>
    <row r="502" spans="3:13" x14ac:dyDescent="0.25">
      <c r="C502" s="146" t="str">
        <f t="shared" si="32"/>
        <v>C</v>
      </c>
      <c r="D502" s="146"/>
      <c r="E502" s="146"/>
      <c r="F502" s="146">
        <f t="shared" si="25"/>
        <v>0</v>
      </c>
      <c r="G502" s="146">
        <f t="shared" si="26"/>
        <v>0</v>
      </c>
      <c r="H502" s="146">
        <f t="shared" si="27"/>
        <v>0</v>
      </c>
      <c r="I502" s="146">
        <f t="shared" si="28"/>
        <v>0</v>
      </c>
      <c r="J502" s="146">
        <f t="shared" si="29"/>
        <v>0</v>
      </c>
      <c r="K502" s="146">
        <f t="shared" si="30"/>
        <v>0</v>
      </c>
      <c r="L502" s="146"/>
      <c r="M502" s="146">
        <f t="shared" si="31"/>
        <v>0</v>
      </c>
    </row>
    <row r="503" spans="3:13" x14ac:dyDescent="0.25">
      <c r="C503" s="146" t="str">
        <f t="shared" si="32"/>
        <v>D</v>
      </c>
      <c r="D503" s="146"/>
      <c r="E503" s="146"/>
      <c r="F503" s="146">
        <f t="shared" si="25"/>
        <v>0</v>
      </c>
      <c r="G503" s="146">
        <f t="shared" si="26"/>
        <v>0</v>
      </c>
      <c r="H503" s="146">
        <f t="shared" si="27"/>
        <v>0</v>
      </c>
      <c r="I503" s="146">
        <f t="shared" si="28"/>
        <v>0</v>
      </c>
      <c r="J503" s="146">
        <f t="shared" si="29"/>
        <v>0</v>
      </c>
      <c r="K503" s="146">
        <f t="shared" si="30"/>
        <v>0</v>
      </c>
      <c r="L503" s="146"/>
      <c r="M503" s="146">
        <f t="shared" si="31"/>
        <v>0</v>
      </c>
    </row>
    <row r="504" spans="3:13" x14ac:dyDescent="0.25">
      <c r="C504" s="146" t="str">
        <f t="shared" si="32"/>
        <v>E</v>
      </c>
      <c r="D504" s="146"/>
      <c r="E504" s="146"/>
      <c r="F504" s="146">
        <f t="shared" si="25"/>
        <v>0</v>
      </c>
      <c r="G504" s="146">
        <f t="shared" si="26"/>
        <v>0</v>
      </c>
      <c r="H504" s="146">
        <f t="shared" si="27"/>
        <v>0</v>
      </c>
      <c r="I504" s="146">
        <f t="shared" si="28"/>
        <v>0</v>
      </c>
      <c r="J504" s="146">
        <f t="shared" si="29"/>
        <v>0</v>
      </c>
      <c r="K504" s="146">
        <f t="shared" si="30"/>
        <v>0</v>
      </c>
      <c r="L504" s="146"/>
      <c r="M504" s="146">
        <f t="shared" si="31"/>
        <v>0</v>
      </c>
    </row>
    <row r="505" spans="3:13" x14ac:dyDescent="0.25">
      <c r="C505" s="146" t="str">
        <f t="shared" si="32"/>
        <v>F</v>
      </c>
      <c r="D505" s="146"/>
      <c r="E505" s="146"/>
      <c r="F505" s="146">
        <f t="shared" si="25"/>
        <v>0</v>
      </c>
      <c r="G505" s="146">
        <f t="shared" si="26"/>
        <v>0</v>
      </c>
      <c r="H505" s="146">
        <f t="shared" si="27"/>
        <v>0</v>
      </c>
      <c r="I505" s="146">
        <f t="shared" si="28"/>
        <v>0</v>
      </c>
      <c r="J505" s="146">
        <f t="shared" si="29"/>
        <v>0</v>
      </c>
      <c r="K505" s="146">
        <f t="shared" si="30"/>
        <v>0</v>
      </c>
      <c r="L505" s="146"/>
      <c r="M505" s="146">
        <f t="shared" si="31"/>
        <v>0</v>
      </c>
    </row>
    <row r="506" spans="3:13" x14ac:dyDescent="0.25">
      <c r="C506" s="146" t="str">
        <f t="shared" si="32"/>
        <v>G</v>
      </c>
      <c r="D506" s="146"/>
      <c r="E506" s="146"/>
      <c r="F506" s="146">
        <f t="shared" si="25"/>
        <v>0</v>
      </c>
      <c r="G506" s="146">
        <f t="shared" si="26"/>
        <v>0</v>
      </c>
      <c r="H506" s="146">
        <f t="shared" si="27"/>
        <v>0</v>
      </c>
      <c r="I506" s="146">
        <f t="shared" si="28"/>
        <v>0</v>
      </c>
      <c r="J506" s="146">
        <f t="shared" si="29"/>
        <v>0</v>
      </c>
      <c r="K506" s="146">
        <f t="shared" si="30"/>
        <v>0</v>
      </c>
      <c r="L506" s="146"/>
      <c r="M506" s="146">
        <f t="shared" si="31"/>
        <v>0</v>
      </c>
    </row>
    <row r="507" spans="3:13" x14ac:dyDescent="0.25">
      <c r="C507" s="146" t="str">
        <f t="shared" si="32"/>
        <v>H</v>
      </c>
      <c r="D507" s="146"/>
      <c r="E507" s="146"/>
      <c r="F507" s="146">
        <f t="shared" si="25"/>
        <v>0</v>
      </c>
      <c r="G507" s="146">
        <f t="shared" si="26"/>
        <v>0</v>
      </c>
      <c r="H507" s="146">
        <f t="shared" si="27"/>
        <v>0</v>
      </c>
      <c r="I507" s="146">
        <f t="shared" si="28"/>
        <v>0</v>
      </c>
      <c r="J507" s="146">
        <f t="shared" si="29"/>
        <v>0</v>
      </c>
      <c r="K507" s="146">
        <f t="shared" si="30"/>
        <v>0</v>
      </c>
      <c r="L507" s="146"/>
      <c r="M507" s="146">
        <f t="shared" si="31"/>
        <v>0</v>
      </c>
    </row>
    <row r="508" spans="3:13" x14ac:dyDescent="0.25">
      <c r="C508" s="146" t="str">
        <f t="shared" si="32"/>
        <v>I</v>
      </c>
      <c r="D508" s="146"/>
      <c r="E508" s="146"/>
      <c r="F508" s="146">
        <f t="shared" si="25"/>
        <v>0</v>
      </c>
      <c r="G508" s="146">
        <f t="shared" si="26"/>
        <v>0</v>
      </c>
      <c r="H508" s="146">
        <f t="shared" si="27"/>
        <v>0</v>
      </c>
      <c r="I508" s="146">
        <f t="shared" si="28"/>
        <v>0</v>
      </c>
      <c r="J508" s="146">
        <f t="shared" si="29"/>
        <v>0</v>
      </c>
      <c r="K508" s="146">
        <f t="shared" si="30"/>
        <v>0</v>
      </c>
      <c r="L508" s="146"/>
      <c r="M508" s="146">
        <f t="shared" si="31"/>
        <v>0</v>
      </c>
    </row>
    <row r="509" spans="3:13" x14ac:dyDescent="0.25">
      <c r="C509" s="146" t="str">
        <f t="shared" si="32"/>
        <v>J</v>
      </c>
      <c r="D509" s="146"/>
      <c r="E509" s="146"/>
      <c r="F509" s="146">
        <f t="shared" si="25"/>
        <v>0</v>
      </c>
      <c r="G509" s="146">
        <f t="shared" si="26"/>
        <v>0</v>
      </c>
      <c r="H509" s="146">
        <f t="shared" si="27"/>
        <v>0</v>
      </c>
      <c r="I509" s="146">
        <f t="shared" si="28"/>
        <v>0</v>
      </c>
      <c r="J509" s="146">
        <f t="shared" si="29"/>
        <v>0</v>
      </c>
      <c r="K509" s="146">
        <f t="shared" si="30"/>
        <v>0</v>
      </c>
      <c r="L509" s="146"/>
      <c r="M509" s="146">
        <f t="shared" si="31"/>
        <v>0</v>
      </c>
    </row>
    <row r="510" spans="3:13" x14ac:dyDescent="0.25">
      <c r="C510" s="146" t="str">
        <f t="shared" si="32"/>
        <v>K</v>
      </c>
      <c r="D510" s="146"/>
      <c r="E510" s="146"/>
      <c r="F510" s="146">
        <f t="shared" si="25"/>
        <v>0</v>
      </c>
      <c r="G510" s="146">
        <f t="shared" si="26"/>
        <v>0</v>
      </c>
      <c r="H510" s="146">
        <f t="shared" si="27"/>
        <v>0</v>
      </c>
      <c r="I510" s="146">
        <f t="shared" si="28"/>
        <v>0</v>
      </c>
      <c r="J510" s="146">
        <f t="shared" si="29"/>
        <v>0</v>
      </c>
      <c r="K510" s="146">
        <f t="shared" si="30"/>
        <v>0</v>
      </c>
      <c r="L510" s="146"/>
      <c r="M510" s="146">
        <f t="shared" si="31"/>
        <v>0</v>
      </c>
    </row>
    <row r="511" spans="3:13" x14ac:dyDescent="0.25">
      <c r="C511" s="146" t="str">
        <f t="shared" si="32"/>
        <v>X</v>
      </c>
      <c r="D511" s="146"/>
      <c r="E511" s="146"/>
      <c r="F511" s="146">
        <f t="shared" si="25"/>
        <v>0</v>
      </c>
      <c r="G511" s="146">
        <f t="shared" si="26"/>
        <v>0</v>
      </c>
      <c r="H511" s="146">
        <f t="shared" si="27"/>
        <v>0</v>
      </c>
      <c r="I511" s="146">
        <f t="shared" si="28"/>
        <v>0</v>
      </c>
      <c r="J511" s="146">
        <f t="shared" si="29"/>
        <v>0</v>
      </c>
      <c r="K511" s="146">
        <f t="shared" si="30"/>
        <v>0</v>
      </c>
      <c r="L511" s="146"/>
      <c r="M511" s="146">
        <f t="shared" si="31"/>
        <v>0</v>
      </c>
    </row>
    <row r="512" spans="3:13" x14ac:dyDescent="0.25">
      <c r="C512" s="146" t="str">
        <f t="shared" si="32"/>
        <v>Vrije categorie</v>
      </c>
      <c r="D512" s="146"/>
      <c r="E512" s="146"/>
      <c r="F512" s="146">
        <f t="shared" si="25"/>
        <v>0</v>
      </c>
      <c r="G512" s="146">
        <f t="shared" si="26"/>
        <v>0</v>
      </c>
      <c r="H512" s="146">
        <f t="shared" si="27"/>
        <v>0</v>
      </c>
      <c r="I512" s="146">
        <f t="shared" si="28"/>
        <v>0</v>
      </c>
      <c r="J512" s="146">
        <f t="shared" si="29"/>
        <v>0</v>
      </c>
      <c r="K512" s="146">
        <f t="shared" si="30"/>
        <v>0</v>
      </c>
      <c r="L512" s="146"/>
      <c r="M512" s="146">
        <f t="shared" si="31"/>
        <v>0</v>
      </c>
    </row>
    <row r="513" spans="3:13" x14ac:dyDescent="0.25">
      <c r="C513" s="146" t="str">
        <f t="shared" si="32"/>
        <v>Vrije categorie</v>
      </c>
      <c r="D513" s="146"/>
      <c r="E513" s="146"/>
      <c r="F513" s="146">
        <f t="shared" si="25"/>
        <v>0</v>
      </c>
      <c r="G513" s="146">
        <f t="shared" si="26"/>
        <v>0</v>
      </c>
      <c r="H513" s="146">
        <f t="shared" si="27"/>
        <v>0</v>
      </c>
      <c r="I513" s="146">
        <f t="shared" si="28"/>
        <v>0</v>
      </c>
      <c r="J513" s="146">
        <f t="shared" si="29"/>
        <v>0</v>
      </c>
      <c r="K513" s="146">
        <f t="shared" si="30"/>
        <v>0</v>
      </c>
      <c r="L513" s="146"/>
      <c r="M513" s="146">
        <f t="shared" si="31"/>
        <v>0</v>
      </c>
    </row>
    <row r="514" spans="3:13" x14ac:dyDescent="0.25">
      <c r="C514" s="146" t="str">
        <f t="shared" si="32"/>
        <v>Vrije categorie</v>
      </c>
      <c r="D514" s="146"/>
      <c r="E514" s="146"/>
      <c r="F514" s="146">
        <f t="shared" si="25"/>
        <v>0</v>
      </c>
      <c r="G514" s="146">
        <f t="shared" si="26"/>
        <v>0</v>
      </c>
      <c r="H514" s="146">
        <f t="shared" si="27"/>
        <v>0</v>
      </c>
      <c r="I514" s="146">
        <f t="shared" si="28"/>
        <v>0</v>
      </c>
      <c r="J514" s="146">
        <f t="shared" si="29"/>
        <v>0</v>
      </c>
      <c r="K514" s="146">
        <f t="shared" si="30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3">SUM(G500:G514)</f>
        <v>0</v>
      </c>
      <c r="H515" s="147">
        <f t="shared" si="33"/>
        <v>0</v>
      </c>
      <c r="I515" s="147">
        <f t="shared" si="33"/>
        <v>0</v>
      </c>
      <c r="J515" s="147">
        <f t="shared" si="33"/>
        <v>0</v>
      </c>
      <c r="K515" s="147">
        <f t="shared" si="33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36,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36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36a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216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216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217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5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2" priority="4" operator="equal">
      <formula>"Geen 100%"</formula>
    </cfRule>
  </conditionalFormatting>
  <conditionalFormatting sqref="G12">
    <cfRule type="containsText" dxfId="21" priority="2" operator="containsText" text="te laag">
      <formula>NOT(ISERROR(SEARCH("te laag",G12)))</formula>
    </cfRule>
  </conditionalFormatting>
  <conditionalFormatting sqref="G13">
    <cfRule type="containsText" dxfId="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6890856-ED36-4A9D-AE28-6FDFCE30E50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'36'!H4</f>
        <v>36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5">SUMPRODUCT(--($E$4:$E$498=C500),--($D$4:$D$498=""),$F$4:$F$498)</f>
        <v>0</v>
      </c>
      <c r="G500" s="146">
        <f t="shared" ref="G500:G514" si="26">SUMPRODUCT(--($E$4:$E$498=C500),--($D$4:$D$498=""),$G$4:$G$498)</f>
        <v>0</v>
      </c>
      <c r="H500" s="146">
        <f t="shared" ref="H500:H514" si="27">SUMPRODUCT(--($E$4:$E$498=C500),--($D$4:$D$498=""),$H$4:$H$498)</f>
        <v>0</v>
      </c>
      <c r="I500" s="146">
        <f t="shared" ref="I500:I514" si="28">SUMPRODUCT(--($E$4:$E$498=C500),--($D$4:$D$498=""),$I$4:$I$498)</f>
        <v>0</v>
      </c>
      <c r="J500" s="146">
        <f t="shared" ref="J500:J514" si="29">SUMPRODUCT(--($E$4:$E$498=C500),--($D$4:$D$498=""),$J$4:$J$498)</f>
        <v>0</v>
      </c>
      <c r="K500" s="146">
        <f t="shared" ref="K500:K514" si="30">SUM(F500:J500)</f>
        <v>0</v>
      </c>
      <c r="L500" s="146"/>
      <c r="M500" s="146">
        <f t="shared" ref="M500:M513" si="31">SUMPRODUCT(--($E$4:$E$498=C500),--($D$4:$D$498=""),$M$4:$M$498)</f>
        <v>0</v>
      </c>
    </row>
    <row r="501" spans="3:13" x14ac:dyDescent="0.25">
      <c r="C501" s="146" t="str">
        <f t="shared" ref="C501:C514" si="32">IF(F540="","Vrije categorie",F540)</f>
        <v>B</v>
      </c>
      <c r="D501" s="146"/>
      <c r="E501" s="146"/>
      <c r="F501" s="146">
        <f t="shared" si="25"/>
        <v>0</v>
      </c>
      <c r="G501" s="146">
        <f t="shared" si="26"/>
        <v>0</v>
      </c>
      <c r="H501" s="146">
        <f t="shared" si="27"/>
        <v>0</v>
      </c>
      <c r="I501" s="146">
        <f t="shared" si="28"/>
        <v>0</v>
      </c>
      <c r="J501" s="146">
        <f t="shared" si="29"/>
        <v>0</v>
      </c>
      <c r="K501" s="146">
        <f t="shared" si="30"/>
        <v>0</v>
      </c>
      <c r="L501" s="146"/>
      <c r="M501" s="146">
        <f t="shared" si="31"/>
        <v>0</v>
      </c>
    </row>
    <row r="502" spans="3:13" x14ac:dyDescent="0.25">
      <c r="C502" s="146" t="str">
        <f t="shared" si="32"/>
        <v>C</v>
      </c>
      <c r="D502" s="146"/>
      <c r="E502" s="146"/>
      <c r="F502" s="146">
        <f t="shared" si="25"/>
        <v>0</v>
      </c>
      <c r="G502" s="146">
        <f t="shared" si="26"/>
        <v>0</v>
      </c>
      <c r="H502" s="146">
        <f t="shared" si="27"/>
        <v>0</v>
      </c>
      <c r="I502" s="146">
        <f t="shared" si="28"/>
        <v>0</v>
      </c>
      <c r="J502" s="146">
        <f t="shared" si="29"/>
        <v>0</v>
      </c>
      <c r="K502" s="146">
        <f t="shared" si="30"/>
        <v>0</v>
      </c>
      <c r="L502" s="146"/>
      <c r="M502" s="146">
        <f t="shared" si="31"/>
        <v>0</v>
      </c>
    </row>
    <row r="503" spans="3:13" x14ac:dyDescent="0.25">
      <c r="C503" s="146" t="str">
        <f t="shared" si="32"/>
        <v>D</v>
      </c>
      <c r="D503" s="146"/>
      <c r="E503" s="146"/>
      <c r="F503" s="146">
        <f t="shared" si="25"/>
        <v>0</v>
      </c>
      <c r="G503" s="146">
        <f t="shared" si="26"/>
        <v>0</v>
      </c>
      <c r="H503" s="146">
        <f t="shared" si="27"/>
        <v>0</v>
      </c>
      <c r="I503" s="146">
        <f t="shared" si="28"/>
        <v>0</v>
      </c>
      <c r="J503" s="146">
        <f t="shared" si="29"/>
        <v>0</v>
      </c>
      <c r="K503" s="146">
        <f t="shared" si="30"/>
        <v>0</v>
      </c>
      <c r="L503" s="146"/>
      <c r="M503" s="146">
        <f t="shared" si="31"/>
        <v>0</v>
      </c>
    </row>
    <row r="504" spans="3:13" x14ac:dyDescent="0.25">
      <c r="C504" s="146" t="str">
        <f t="shared" si="32"/>
        <v>E</v>
      </c>
      <c r="D504" s="146"/>
      <c r="E504" s="146"/>
      <c r="F504" s="146">
        <f t="shared" si="25"/>
        <v>0</v>
      </c>
      <c r="G504" s="146">
        <f t="shared" si="26"/>
        <v>0</v>
      </c>
      <c r="H504" s="146">
        <f t="shared" si="27"/>
        <v>0</v>
      </c>
      <c r="I504" s="146">
        <f t="shared" si="28"/>
        <v>0</v>
      </c>
      <c r="J504" s="146">
        <f t="shared" si="29"/>
        <v>0</v>
      </c>
      <c r="K504" s="146">
        <f t="shared" si="30"/>
        <v>0</v>
      </c>
      <c r="L504" s="146"/>
      <c r="M504" s="146">
        <f t="shared" si="31"/>
        <v>0</v>
      </c>
    </row>
    <row r="505" spans="3:13" x14ac:dyDescent="0.25">
      <c r="C505" s="146" t="str">
        <f t="shared" si="32"/>
        <v>F</v>
      </c>
      <c r="D505" s="146"/>
      <c r="E505" s="146"/>
      <c r="F505" s="146">
        <f t="shared" si="25"/>
        <v>0</v>
      </c>
      <c r="G505" s="146">
        <f t="shared" si="26"/>
        <v>0</v>
      </c>
      <c r="H505" s="146">
        <f t="shared" si="27"/>
        <v>0</v>
      </c>
      <c r="I505" s="146">
        <f t="shared" si="28"/>
        <v>0</v>
      </c>
      <c r="J505" s="146">
        <f t="shared" si="29"/>
        <v>0</v>
      </c>
      <c r="K505" s="146">
        <f t="shared" si="30"/>
        <v>0</v>
      </c>
      <c r="L505" s="146"/>
      <c r="M505" s="146">
        <f t="shared" si="31"/>
        <v>0</v>
      </c>
    </row>
    <row r="506" spans="3:13" x14ac:dyDescent="0.25">
      <c r="C506" s="146" t="str">
        <f t="shared" si="32"/>
        <v>G</v>
      </c>
      <c r="D506" s="146"/>
      <c r="E506" s="146"/>
      <c r="F506" s="146">
        <f t="shared" si="25"/>
        <v>0</v>
      </c>
      <c r="G506" s="146">
        <f t="shared" si="26"/>
        <v>0</v>
      </c>
      <c r="H506" s="146">
        <f t="shared" si="27"/>
        <v>0</v>
      </c>
      <c r="I506" s="146">
        <f t="shared" si="28"/>
        <v>0</v>
      </c>
      <c r="J506" s="146">
        <f t="shared" si="29"/>
        <v>0</v>
      </c>
      <c r="K506" s="146">
        <f t="shared" si="30"/>
        <v>0</v>
      </c>
      <c r="L506" s="146"/>
      <c r="M506" s="146">
        <f t="shared" si="31"/>
        <v>0</v>
      </c>
    </row>
    <row r="507" spans="3:13" x14ac:dyDescent="0.25">
      <c r="C507" s="146" t="str">
        <f t="shared" si="32"/>
        <v>H</v>
      </c>
      <c r="D507" s="146"/>
      <c r="E507" s="146"/>
      <c r="F507" s="146">
        <f t="shared" si="25"/>
        <v>0</v>
      </c>
      <c r="G507" s="146">
        <f t="shared" si="26"/>
        <v>0</v>
      </c>
      <c r="H507" s="146">
        <f t="shared" si="27"/>
        <v>0</v>
      </c>
      <c r="I507" s="146">
        <f t="shared" si="28"/>
        <v>0</v>
      </c>
      <c r="J507" s="146">
        <f t="shared" si="29"/>
        <v>0</v>
      </c>
      <c r="K507" s="146">
        <f t="shared" si="30"/>
        <v>0</v>
      </c>
      <c r="L507" s="146"/>
      <c r="M507" s="146">
        <f t="shared" si="31"/>
        <v>0</v>
      </c>
    </row>
    <row r="508" spans="3:13" x14ac:dyDescent="0.25">
      <c r="C508" s="146" t="str">
        <f t="shared" si="32"/>
        <v>I</v>
      </c>
      <c r="D508" s="146"/>
      <c r="E508" s="146"/>
      <c r="F508" s="146">
        <f t="shared" si="25"/>
        <v>0</v>
      </c>
      <c r="G508" s="146">
        <f t="shared" si="26"/>
        <v>0</v>
      </c>
      <c r="H508" s="146">
        <f t="shared" si="27"/>
        <v>0</v>
      </c>
      <c r="I508" s="146">
        <f t="shared" si="28"/>
        <v>0</v>
      </c>
      <c r="J508" s="146">
        <f t="shared" si="29"/>
        <v>0</v>
      </c>
      <c r="K508" s="146">
        <f t="shared" si="30"/>
        <v>0</v>
      </c>
      <c r="L508" s="146"/>
      <c r="M508" s="146">
        <f t="shared" si="31"/>
        <v>0</v>
      </c>
    </row>
    <row r="509" spans="3:13" x14ac:dyDescent="0.25">
      <c r="C509" s="146" t="str">
        <f t="shared" si="32"/>
        <v>J</v>
      </c>
      <c r="D509" s="146"/>
      <c r="E509" s="146"/>
      <c r="F509" s="146">
        <f t="shared" si="25"/>
        <v>0</v>
      </c>
      <c r="G509" s="146">
        <f t="shared" si="26"/>
        <v>0</v>
      </c>
      <c r="H509" s="146">
        <f t="shared" si="27"/>
        <v>0</v>
      </c>
      <c r="I509" s="146">
        <f t="shared" si="28"/>
        <v>0</v>
      </c>
      <c r="J509" s="146">
        <f t="shared" si="29"/>
        <v>0</v>
      </c>
      <c r="K509" s="146">
        <f t="shared" si="30"/>
        <v>0</v>
      </c>
      <c r="L509" s="146"/>
      <c r="M509" s="146">
        <f t="shared" si="31"/>
        <v>0</v>
      </c>
    </row>
    <row r="510" spans="3:13" x14ac:dyDescent="0.25">
      <c r="C510" s="146" t="str">
        <f t="shared" si="32"/>
        <v>K</v>
      </c>
      <c r="D510" s="146"/>
      <c r="E510" s="146"/>
      <c r="F510" s="146">
        <f t="shared" si="25"/>
        <v>0</v>
      </c>
      <c r="G510" s="146">
        <f t="shared" si="26"/>
        <v>0</v>
      </c>
      <c r="H510" s="146">
        <f t="shared" si="27"/>
        <v>0</v>
      </c>
      <c r="I510" s="146">
        <f t="shared" si="28"/>
        <v>0</v>
      </c>
      <c r="J510" s="146">
        <f t="shared" si="29"/>
        <v>0</v>
      </c>
      <c r="K510" s="146">
        <f t="shared" si="30"/>
        <v>0</v>
      </c>
      <c r="L510" s="146"/>
      <c r="M510" s="146">
        <f t="shared" si="31"/>
        <v>0</v>
      </c>
    </row>
    <row r="511" spans="3:13" x14ac:dyDescent="0.25">
      <c r="C511" s="146" t="str">
        <f t="shared" si="32"/>
        <v>X</v>
      </c>
      <c r="D511" s="146"/>
      <c r="E511" s="146"/>
      <c r="F511" s="146">
        <f t="shared" si="25"/>
        <v>0</v>
      </c>
      <c r="G511" s="146">
        <f t="shared" si="26"/>
        <v>0</v>
      </c>
      <c r="H511" s="146">
        <f t="shared" si="27"/>
        <v>0</v>
      </c>
      <c r="I511" s="146">
        <f t="shared" si="28"/>
        <v>0</v>
      </c>
      <c r="J511" s="146">
        <f t="shared" si="29"/>
        <v>0</v>
      </c>
      <c r="K511" s="146">
        <f t="shared" si="30"/>
        <v>0</v>
      </c>
      <c r="L511" s="146"/>
      <c r="M511" s="146">
        <f t="shared" si="31"/>
        <v>0</v>
      </c>
    </row>
    <row r="512" spans="3:13" x14ac:dyDescent="0.25">
      <c r="C512" s="146" t="str">
        <f t="shared" si="32"/>
        <v>Vrije categorie</v>
      </c>
      <c r="D512" s="146"/>
      <c r="E512" s="146"/>
      <c r="F512" s="146">
        <f t="shared" si="25"/>
        <v>0</v>
      </c>
      <c r="G512" s="146">
        <f t="shared" si="26"/>
        <v>0</v>
      </c>
      <c r="H512" s="146">
        <f t="shared" si="27"/>
        <v>0</v>
      </c>
      <c r="I512" s="146">
        <f t="shared" si="28"/>
        <v>0</v>
      </c>
      <c r="J512" s="146">
        <f t="shared" si="29"/>
        <v>0</v>
      </c>
      <c r="K512" s="146">
        <f t="shared" si="30"/>
        <v>0</v>
      </c>
      <c r="L512" s="146"/>
      <c r="M512" s="146">
        <f t="shared" si="31"/>
        <v>0</v>
      </c>
    </row>
    <row r="513" spans="3:13" x14ac:dyDescent="0.25">
      <c r="C513" s="146" t="str">
        <f t="shared" si="32"/>
        <v>Vrije categorie</v>
      </c>
      <c r="D513" s="146"/>
      <c r="E513" s="146"/>
      <c r="F513" s="146">
        <f t="shared" si="25"/>
        <v>0</v>
      </c>
      <c r="G513" s="146">
        <f t="shared" si="26"/>
        <v>0</v>
      </c>
      <c r="H513" s="146">
        <f t="shared" si="27"/>
        <v>0</v>
      </c>
      <c r="I513" s="146">
        <f t="shared" si="28"/>
        <v>0</v>
      </c>
      <c r="J513" s="146">
        <f t="shared" si="29"/>
        <v>0</v>
      </c>
      <c r="K513" s="146">
        <f t="shared" si="30"/>
        <v>0</v>
      </c>
      <c r="L513" s="146"/>
      <c r="M513" s="146">
        <f t="shared" si="31"/>
        <v>0</v>
      </c>
    </row>
    <row r="514" spans="3:13" x14ac:dyDescent="0.25">
      <c r="C514" s="146" t="str">
        <f t="shared" si="32"/>
        <v>Vrije categorie</v>
      </c>
      <c r="D514" s="146"/>
      <c r="E514" s="146"/>
      <c r="F514" s="146">
        <f t="shared" si="25"/>
        <v>0</v>
      </c>
      <c r="G514" s="146">
        <f t="shared" si="26"/>
        <v>0</v>
      </c>
      <c r="H514" s="146">
        <f t="shared" si="27"/>
        <v>0</v>
      </c>
      <c r="I514" s="146">
        <f t="shared" si="28"/>
        <v>0</v>
      </c>
      <c r="J514" s="146">
        <f t="shared" si="29"/>
        <v>0</v>
      </c>
      <c r="K514" s="146">
        <f t="shared" si="30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3">SUM(G500:G514)</f>
        <v>0</v>
      </c>
      <c r="H515" s="147">
        <f t="shared" si="33"/>
        <v>0</v>
      </c>
      <c r="I515" s="147">
        <f t="shared" si="33"/>
        <v>0</v>
      </c>
      <c r="J515" s="147">
        <f t="shared" si="33"/>
        <v>0</v>
      </c>
      <c r="K515" s="147">
        <f t="shared" si="33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37,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37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37a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216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216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217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5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8" priority="4" operator="equal">
      <formula>"Geen 100%"</formula>
    </cfRule>
  </conditionalFormatting>
  <conditionalFormatting sqref="G12">
    <cfRule type="containsText" dxfId="17" priority="2" operator="containsText" text="te laag">
      <formula>NOT(ISERROR(SEARCH("te laag",G12)))</formula>
    </cfRule>
  </conditionalFormatting>
  <conditionalFormatting sqref="G13">
    <cfRule type="containsText" dxfId="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FAD92B-1705-4ADC-A634-037422EE2D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rgb="FF173583"/>
  </sheetPr>
  <dimension ref="A1:M553"/>
  <sheetViews>
    <sheetView topLeftCell="A514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'37'!H4</f>
        <v>37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5">SUMPRODUCT(--($E$4:$E$498=C500),--($D$4:$D$498=""),$F$4:$F$498)</f>
        <v>0</v>
      </c>
      <c r="G500" s="146">
        <f t="shared" ref="G500:G514" si="26">SUMPRODUCT(--($E$4:$E$498=C500),--($D$4:$D$498=""),$G$4:$G$498)</f>
        <v>0</v>
      </c>
      <c r="H500" s="146">
        <f t="shared" ref="H500:H514" si="27">SUMPRODUCT(--($E$4:$E$498=C500),--($D$4:$D$498=""),$H$4:$H$498)</f>
        <v>0</v>
      </c>
      <c r="I500" s="146">
        <f t="shared" ref="I500:I514" si="28">SUMPRODUCT(--($E$4:$E$498=C500),--($D$4:$D$498=""),$I$4:$I$498)</f>
        <v>0</v>
      </c>
      <c r="J500" s="146">
        <f t="shared" ref="J500:J514" si="29">SUMPRODUCT(--($E$4:$E$498=C500),--($D$4:$D$498=""),$J$4:$J$498)</f>
        <v>0</v>
      </c>
      <c r="K500" s="146">
        <f t="shared" ref="K500:K514" si="30">SUM(F500:J500)</f>
        <v>0</v>
      </c>
      <c r="L500" s="146"/>
      <c r="M500" s="146">
        <f t="shared" ref="M500:M513" si="31">SUMPRODUCT(--($E$4:$E$498=C500),--($D$4:$D$498=""),$M$4:$M$498)</f>
        <v>0</v>
      </c>
    </row>
    <row r="501" spans="3:13" x14ac:dyDescent="0.25">
      <c r="C501" s="146" t="str">
        <f t="shared" ref="C501:C514" si="32">IF(F540="","Vrije categorie",F540)</f>
        <v>B</v>
      </c>
      <c r="D501" s="146"/>
      <c r="E501" s="146"/>
      <c r="F501" s="146">
        <f t="shared" si="25"/>
        <v>0</v>
      </c>
      <c r="G501" s="146">
        <f t="shared" si="26"/>
        <v>0</v>
      </c>
      <c r="H501" s="146">
        <f t="shared" si="27"/>
        <v>0</v>
      </c>
      <c r="I501" s="146">
        <f t="shared" si="28"/>
        <v>0</v>
      </c>
      <c r="J501" s="146">
        <f t="shared" si="29"/>
        <v>0</v>
      </c>
      <c r="K501" s="146">
        <f t="shared" si="30"/>
        <v>0</v>
      </c>
      <c r="L501" s="146"/>
      <c r="M501" s="146">
        <f t="shared" si="31"/>
        <v>0</v>
      </c>
    </row>
    <row r="502" spans="3:13" x14ac:dyDescent="0.25">
      <c r="C502" s="146" t="str">
        <f t="shared" si="32"/>
        <v>C</v>
      </c>
      <c r="D502" s="146"/>
      <c r="E502" s="146"/>
      <c r="F502" s="146">
        <f t="shared" si="25"/>
        <v>0</v>
      </c>
      <c r="G502" s="146">
        <f t="shared" si="26"/>
        <v>0</v>
      </c>
      <c r="H502" s="146">
        <f t="shared" si="27"/>
        <v>0</v>
      </c>
      <c r="I502" s="146">
        <f t="shared" si="28"/>
        <v>0</v>
      </c>
      <c r="J502" s="146">
        <f t="shared" si="29"/>
        <v>0</v>
      </c>
      <c r="K502" s="146">
        <f t="shared" si="30"/>
        <v>0</v>
      </c>
      <c r="L502" s="146"/>
      <c r="M502" s="146">
        <f t="shared" si="31"/>
        <v>0</v>
      </c>
    </row>
    <row r="503" spans="3:13" x14ac:dyDescent="0.25">
      <c r="C503" s="146" t="str">
        <f t="shared" si="32"/>
        <v>D</v>
      </c>
      <c r="D503" s="146"/>
      <c r="E503" s="146"/>
      <c r="F503" s="146">
        <f t="shared" si="25"/>
        <v>0</v>
      </c>
      <c r="G503" s="146">
        <f t="shared" si="26"/>
        <v>0</v>
      </c>
      <c r="H503" s="146">
        <f t="shared" si="27"/>
        <v>0</v>
      </c>
      <c r="I503" s="146">
        <f t="shared" si="28"/>
        <v>0</v>
      </c>
      <c r="J503" s="146">
        <f t="shared" si="29"/>
        <v>0</v>
      </c>
      <c r="K503" s="146">
        <f t="shared" si="30"/>
        <v>0</v>
      </c>
      <c r="L503" s="146"/>
      <c r="M503" s="146">
        <f t="shared" si="31"/>
        <v>0</v>
      </c>
    </row>
    <row r="504" spans="3:13" x14ac:dyDescent="0.25">
      <c r="C504" s="146" t="str">
        <f t="shared" si="32"/>
        <v>E</v>
      </c>
      <c r="D504" s="146"/>
      <c r="E504" s="146"/>
      <c r="F504" s="146">
        <f t="shared" si="25"/>
        <v>0</v>
      </c>
      <c r="G504" s="146">
        <f t="shared" si="26"/>
        <v>0</v>
      </c>
      <c r="H504" s="146">
        <f t="shared" si="27"/>
        <v>0</v>
      </c>
      <c r="I504" s="146">
        <f t="shared" si="28"/>
        <v>0</v>
      </c>
      <c r="J504" s="146">
        <f t="shared" si="29"/>
        <v>0</v>
      </c>
      <c r="K504" s="146">
        <f t="shared" si="30"/>
        <v>0</v>
      </c>
      <c r="L504" s="146"/>
      <c r="M504" s="146">
        <f t="shared" si="31"/>
        <v>0</v>
      </c>
    </row>
    <row r="505" spans="3:13" x14ac:dyDescent="0.25">
      <c r="C505" s="146" t="str">
        <f t="shared" si="32"/>
        <v>F</v>
      </c>
      <c r="D505" s="146"/>
      <c r="E505" s="146"/>
      <c r="F505" s="146">
        <f t="shared" si="25"/>
        <v>0</v>
      </c>
      <c r="G505" s="146">
        <f t="shared" si="26"/>
        <v>0</v>
      </c>
      <c r="H505" s="146">
        <f t="shared" si="27"/>
        <v>0</v>
      </c>
      <c r="I505" s="146">
        <f t="shared" si="28"/>
        <v>0</v>
      </c>
      <c r="J505" s="146">
        <f t="shared" si="29"/>
        <v>0</v>
      </c>
      <c r="K505" s="146">
        <f t="shared" si="30"/>
        <v>0</v>
      </c>
      <c r="L505" s="146"/>
      <c r="M505" s="146">
        <f t="shared" si="31"/>
        <v>0</v>
      </c>
    </row>
    <row r="506" spans="3:13" x14ac:dyDescent="0.25">
      <c r="C506" s="146" t="str">
        <f t="shared" si="32"/>
        <v>G</v>
      </c>
      <c r="D506" s="146"/>
      <c r="E506" s="146"/>
      <c r="F506" s="146">
        <f t="shared" si="25"/>
        <v>0</v>
      </c>
      <c r="G506" s="146">
        <f t="shared" si="26"/>
        <v>0</v>
      </c>
      <c r="H506" s="146">
        <f t="shared" si="27"/>
        <v>0</v>
      </c>
      <c r="I506" s="146">
        <f t="shared" si="28"/>
        <v>0</v>
      </c>
      <c r="J506" s="146">
        <f t="shared" si="29"/>
        <v>0</v>
      </c>
      <c r="K506" s="146">
        <f t="shared" si="30"/>
        <v>0</v>
      </c>
      <c r="L506" s="146"/>
      <c r="M506" s="146">
        <f t="shared" si="31"/>
        <v>0</v>
      </c>
    </row>
    <row r="507" spans="3:13" x14ac:dyDescent="0.25">
      <c r="C507" s="146" t="str">
        <f t="shared" si="32"/>
        <v>H</v>
      </c>
      <c r="D507" s="146"/>
      <c r="E507" s="146"/>
      <c r="F507" s="146">
        <f t="shared" si="25"/>
        <v>0</v>
      </c>
      <c r="G507" s="146">
        <f t="shared" si="26"/>
        <v>0</v>
      </c>
      <c r="H507" s="146">
        <f t="shared" si="27"/>
        <v>0</v>
      </c>
      <c r="I507" s="146">
        <f t="shared" si="28"/>
        <v>0</v>
      </c>
      <c r="J507" s="146">
        <f t="shared" si="29"/>
        <v>0</v>
      </c>
      <c r="K507" s="146">
        <f t="shared" si="30"/>
        <v>0</v>
      </c>
      <c r="L507" s="146"/>
      <c r="M507" s="146">
        <f t="shared" si="31"/>
        <v>0</v>
      </c>
    </row>
    <row r="508" spans="3:13" x14ac:dyDescent="0.25">
      <c r="C508" s="146" t="str">
        <f t="shared" si="32"/>
        <v>I</v>
      </c>
      <c r="D508" s="146"/>
      <c r="E508" s="146"/>
      <c r="F508" s="146">
        <f t="shared" si="25"/>
        <v>0</v>
      </c>
      <c r="G508" s="146">
        <f t="shared" si="26"/>
        <v>0</v>
      </c>
      <c r="H508" s="146">
        <f t="shared" si="27"/>
        <v>0</v>
      </c>
      <c r="I508" s="146">
        <f t="shared" si="28"/>
        <v>0</v>
      </c>
      <c r="J508" s="146">
        <f t="shared" si="29"/>
        <v>0</v>
      </c>
      <c r="K508" s="146">
        <f t="shared" si="30"/>
        <v>0</v>
      </c>
      <c r="L508" s="146"/>
      <c r="M508" s="146">
        <f t="shared" si="31"/>
        <v>0</v>
      </c>
    </row>
    <row r="509" spans="3:13" x14ac:dyDescent="0.25">
      <c r="C509" s="146" t="str">
        <f t="shared" si="32"/>
        <v>J</v>
      </c>
      <c r="D509" s="146"/>
      <c r="E509" s="146"/>
      <c r="F509" s="146">
        <f t="shared" si="25"/>
        <v>0</v>
      </c>
      <c r="G509" s="146">
        <f t="shared" si="26"/>
        <v>0</v>
      </c>
      <c r="H509" s="146">
        <f t="shared" si="27"/>
        <v>0</v>
      </c>
      <c r="I509" s="146">
        <f t="shared" si="28"/>
        <v>0</v>
      </c>
      <c r="J509" s="146">
        <f t="shared" si="29"/>
        <v>0</v>
      </c>
      <c r="K509" s="146">
        <f t="shared" si="30"/>
        <v>0</v>
      </c>
      <c r="L509" s="146"/>
      <c r="M509" s="146">
        <f t="shared" si="31"/>
        <v>0</v>
      </c>
    </row>
    <row r="510" spans="3:13" x14ac:dyDescent="0.25">
      <c r="C510" s="146" t="str">
        <f t="shared" si="32"/>
        <v>K</v>
      </c>
      <c r="D510" s="146"/>
      <c r="E510" s="146"/>
      <c r="F510" s="146">
        <f t="shared" si="25"/>
        <v>0</v>
      </c>
      <c r="G510" s="146">
        <f t="shared" si="26"/>
        <v>0</v>
      </c>
      <c r="H510" s="146">
        <f t="shared" si="27"/>
        <v>0</v>
      </c>
      <c r="I510" s="146">
        <f t="shared" si="28"/>
        <v>0</v>
      </c>
      <c r="J510" s="146">
        <f t="shared" si="29"/>
        <v>0</v>
      </c>
      <c r="K510" s="146">
        <f t="shared" si="30"/>
        <v>0</v>
      </c>
      <c r="L510" s="146"/>
      <c r="M510" s="146">
        <f t="shared" si="31"/>
        <v>0</v>
      </c>
    </row>
    <row r="511" spans="3:13" x14ac:dyDescent="0.25">
      <c r="C511" s="146" t="str">
        <f t="shared" si="32"/>
        <v>X</v>
      </c>
      <c r="D511" s="146"/>
      <c r="E511" s="146"/>
      <c r="F511" s="146">
        <f t="shared" si="25"/>
        <v>0</v>
      </c>
      <c r="G511" s="146">
        <f t="shared" si="26"/>
        <v>0</v>
      </c>
      <c r="H511" s="146">
        <f t="shared" si="27"/>
        <v>0</v>
      </c>
      <c r="I511" s="146">
        <f t="shared" si="28"/>
        <v>0</v>
      </c>
      <c r="J511" s="146">
        <f t="shared" si="29"/>
        <v>0</v>
      </c>
      <c r="K511" s="146">
        <f t="shared" si="30"/>
        <v>0</v>
      </c>
      <c r="L511" s="146"/>
      <c r="M511" s="146">
        <f t="shared" si="31"/>
        <v>0</v>
      </c>
    </row>
    <row r="512" spans="3:13" x14ac:dyDescent="0.25">
      <c r="C512" s="146" t="str">
        <f t="shared" si="32"/>
        <v>Vrije categorie</v>
      </c>
      <c r="D512" s="146"/>
      <c r="E512" s="146"/>
      <c r="F512" s="146">
        <f t="shared" si="25"/>
        <v>0</v>
      </c>
      <c r="G512" s="146">
        <f t="shared" si="26"/>
        <v>0</v>
      </c>
      <c r="H512" s="146">
        <f t="shared" si="27"/>
        <v>0</v>
      </c>
      <c r="I512" s="146">
        <f t="shared" si="28"/>
        <v>0</v>
      </c>
      <c r="J512" s="146">
        <f t="shared" si="29"/>
        <v>0</v>
      </c>
      <c r="K512" s="146">
        <f t="shared" si="30"/>
        <v>0</v>
      </c>
      <c r="L512" s="146"/>
      <c r="M512" s="146">
        <f t="shared" si="31"/>
        <v>0</v>
      </c>
    </row>
    <row r="513" spans="3:13" x14ac:dyDescent="0.25">
      <c r="C513" s="146" t="str">
        <f t="shared" si="32"/>
        <v>Vrije categorie</v>
      </c>
      <c r="D513" s="146"/>
      <c r="E513" s="146"/>
      <c r="F513" s="146">
        <f t="shared" si="25"/>
        <v>0</v>
      </c>
      <c r="G513" s="146">
        <f t="shared" si="26"/>
        <v>0</v>
      </c>
      <c r="H513" s="146">
        <f t="shared" si="27"/>
        <v>0</v>
      </c>
      <c r="I513" s="146">
        <f t="shared" si="28"/>
        <v>0</v>
      </c>
      <c r="J513" s="146">
        <f t="shared" si="29"/>
        <v>0</v>
      </c>
      <c r="K513" s="146">
        <f t="shared" si="30"/>
        <v>0</v>
      </c>
      <c r="L513" s="146"/>
      <c r="M513" s="146">
        <f t="shared" si="31"/>
        <v>0</v>
      </c>
    </row>
    <row r="514" spans="3:13" x14ac:dyDescent="0.25">
      <c r="C514" s="146" t="str">
        <f t="shared" si="32"/>
        <v>Vrije categorie</v>
      </c>
      <c r="D514" s="146"/>
      <c r="E514" s="146"/>
      <c r="F514" s="146">
        <f t="shared" si="25"/>
        <v>0</v>
      </c>
      <c r="G514" s="146">
        <f t="shared" si="26"/>
        <v>0</v>
      </c>
      <c r="H514" s="146">
        <f t="shared" si="27"/>
        <v>0</v>
      </c>
      <c r="I514" s="146">
        <f t="shared" si="28"/>
        <v>0</v>
      </c>
      <c r="J514" s="146">
        <f t="shared" si="29"/>
        <v>0</v>
      </c>
      <c r="K514" s="146">
        <f t="shared" si="30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3">SUM(G500:G514)</f>
        <v>0</v>
      </c>
      <c r="H515" s="147">
        <f t="shared" si="33"/>
        <v>0</v>
      </c>
      <c r="I515" s="147">
        <f t="shared" si="33"/>
        <v>0</v>
      </c>
      <c r="J515" s="147">
        <f t="shared" si="33"/>
        <v>0</v>
      </c>
      <c r="K515" s="147">
        <f t="shared" si="33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">
    <tabColor rgb="FFC2E76B"/>
  </sheetPr>
  <dimension ref="A1:O121"/>
  <sheetViews>
    <sheetView showGridLines="0" showZeros="0" zoomScaleNormal="100" workbookViewId="0">
      <selection activeCell="D40" sqref="D40"/>
    </sheetView>
  </sheetViews>
  <sheetFormatPr defaultColWidth="0" defaultRowHeight="0" customHeight="1" zeroHeight="1" x14ac:dyDescent="0.25"/>
  <cols>
    <col min="1" max="3" width="9.140625" customWidth="1"/>
    <col min="4" max="4" width="17.710937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5.8554687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2,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 t="str">
        <f>VLOOKUP(H4,Verzamelblad!A5:E54,3)</f>
        <v>MFA Pittelo</v>
      </c>
      <c r="C4" s="443"/>
      <c r="D4" s="443"/>
      <c r="E4" s="443"/>
      <c r="F4" s="460" t="s">
        <v>11</v>
      </c>
      <c r="G4" s="460"/>
      <c r="H4" s="311">
        <v>2</v>
      </c>
    </row>
    <row r="5" spans="1:11" ht="15" x14ac:dyDescent="0.25">
      <c r="A5" s="88" t="s">
        <v>6</v>
      </c>
      <c r="B5" s="440" t="str">
        <f>VLOOKUP(H4,Verzamelblad!A5:E54,4)</f>
        <v>Amstelstraat 14</v>
      </c>
      <c r="C5" s="440"/>
      <c r="D5" s="440"/>
      <c r="E5" s="440"/>
      <c r="F5" s="461" t="s">
        <v>12</v>
      </c>
      <c r="G5" s="461"/>
      <c r="H5" s="312" t="str">
        <f>CONCATENATE(H4,"a")</f>
        <v>2a</v>
      </c>
    </row>
    <row r="6" spans="1:11" ht="15" x14ac:dyDescent="0.25">
      <c r="A6" s="91" t="s">
        <v>8</v>
      </c>
      <c r="B6" s="437" t="str">
        <f>VLOOKUP(H4,Verzamelblad!A5:E54,5)</f>
        <v>Assen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 t="str">
        <f>VLOOKUP($H$4,Verzamelblad!$A$5:$EK$54,14,0)</f>
        <v>in overleg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210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122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122" t="str">
        <f>IFERROR(IF(SUM($I$14*K11)=0,"",SUM($I$14*K11)),"")</f>
        <v/>
      </c>
      <c r="J11" s="123" t="str">
        <f>IFERROR(SUM(J14*K11),"")</f>
        <v/>
      </c>
      <c r="K11" s="303"/>
    </row>
    <row r="12" spans="1:11" ht="15" x14ac:dyDescent="0.25">
      <c r="A12" s="88" t="s">
        <v>19</v>
      </c>
      <c r="B12" s="89"/>
      <c r="C12" s="89"/>
      <c r="D12" s="90"/>
      <c r="E12" s="66"/>
      <c r="F12" s="124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4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5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787824</v>
      </c>
      <c r="E19" s="424" t="s">
        <v>230</v>
      </c>
      <c r="F19" s="425"/>
      <c r="G19" s="136">
        <f ca="1">IFERROR(D100/E9,"")</f>
        <v>3751.542857142857</v>
      </c>
      <c r="H19" s="84" t="s">
        <v>231</v>
      </c>
      <c r="I19" s="137" t="str">
        <f ca="1">IFERROR(SUM(D19/J14),"")</f>
        <v/>
      </c>
      <c r="K19" s="73" t="str">
        <f ca="1">IF(INDIRECT("'"&amp;$H$5&amp;"'!F539")="X","",IF(INDIRECT("'"&amp;$H$5&amp;"'!F539")="Vrije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IF(INDIRECT("'"&amp;$H$5&amp;"'!F540")="X","",IF(INDIRECT("'"&amp;$H$5&amp;"'!F540")="Vrije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IF(INDIRECT("'"&amp;$H$5&amp;"'!F541")="X","",IF(INDIRECT("'"&amp;$H$5&amp;"'!F541")="Vrije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140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IF(INDIRECT("'"&amp;$H$5&amp;"'!F542")="X","",IF(INDIRECT("'"&amp;$H$5&amp;"'!F542")="Vrije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IF(INDIRECT("'"&amp;$H$5&amp;"'!F543")="X","",IF(INDIRECT("'"&amp;$H$5&amp;"'!F543")="Vrije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IF(INDIRECT("'"&amp;$H$5&amp;"'!F544")="X","",IF(INDIRECT("'"&amp;$H$5&amp;"'!F544")="Vrije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IF(INDIRECT("'"&amp;$H$5&amp;"'!F545")="X","",IF(INDIRECT("'"&amp;$H$5&amp;"'!F545")="Vrije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IF(INDIRECT("'"&amp;$H$5&amp;"'!F546")="X","",IF(INDIRECT("'"&amp;$H$5&amp;"'!F546")="Vrije categorie","",INDIRECT("'"&amp;$H$5&amp;"'!F546")))</f>
        <v>H</v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IF(INDIRECT("'"&amp;$H$5&amp;"'!F547")="X","",IF(INDIRECT("'"&amp;$H$5&amp;"'!F547")="Vrije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IF(INDIRECT("'"&amp;$H$5&amp;"'!F548")="X","",IF(INDIRECT("'"&amp;$H$5&amp;"'!F548")="Vrije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IF(INDIRECT("'"&amp;$H$5&amp;"'!F549")="X","",IF(INDIRECT("'"&amp;$H$5&amp;"'!F549")="Vrije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IF(INDIRECT("'"&amp;$H$5&amp;"'!F550")="X","",IF(INDIRECT("'"&amp;$H$5&amp;"'!F550")="Vrije categorie","",INDIRECT("'"&amp;$H$5&amp;"'!F550")))</f>
        <v/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IF(INDIRECT("'"&amp;$H$5&amp;"'!F551")="X","",IF(INDIRECT("'"&amp;$H$5&amp;"'!F551")="Vrije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IF(INDIRECT("'"&amp;$H$5&amp;"'!F552")="X","",IF(INDIRECT("'"&amp;$H$5&amp;"'!F552")="Vrije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IF(INDIRECT("'"&amp;$H$5&amp;"'!F553")="X","",IF(INDIRECT("'"&amp;$H$5&amp;"'!F553")="Vrije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262">
        <f>'2a'!G497</f>
        <v>0</v>
      </c>
      <c r="F36" s="338"/>
      <c r="G36" s="216" t="str">
        <f>IF(IF(E36="","",SUM(E36*F36))=0,"",IF(E36="","",SUM(E36*F36)))</f>
        <v/>
      </c>
      <c r="H36" s="69" t="str">
        <f>VLOOKUP($H$4,Verzamelblad!$A$5:$DE$54,17)</f>
        <v>op afroep</v>
      </c>
      <c r="I36" s="219" t="str">
        <f t="shared" ref="I36:I43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263">
        <f>E36</f>
        <v>0</v>
      </c>
      <c r="F37" s="339"/>
      <c r="G37" s="217" t="str">
        <f>IF(IF(E37="","",SUM(E37*F37))=0,"",IF(E37="","",SUM(E37*F37)))</f>
        <v/>
      </c>
      <c r="H37" s="70">
        <f>VLOOKUP($H$4,Verzamelblad!$A$5:$DE$54,19)</f>
        <v>1</v>
      </c>
      <c r="I37" s="220" t="str">
        <f t="shared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263">
        <f>E36</f>
        <v>0</v>
      </c>
      <c r="F38" s="339"/>
      <c r="G38" s="217" t="str">
        <f t="shared" ref="G38:G43" si="3">IF(IF(E38="","",SUM(E38*F38))=0,"",IF(E38="","",SUM(E38*F38)))</f>
        <v/>
      </c>
      <c r="H38" s="70">
        <f>VLOOKUP($H$4,Verzamelblad!$A$5:$DE$54,21)</f>
        <v>1</v>
      </c>
      <c r="I38" s="220" t="str">
        <f t="shared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263">
        <f>'2a'!F497</f>
        <v>0</v>
      </c>
      <c r="F39" s="339"/>
      <c r="G39" s="217" t="str">
        <f t="shared" si="3"/>
        <v/>
      </c>
      <c r="H39" s="70" t="str">
        <f>VLOOKUP($H$4,Verzamelblad!$A$5:$DE$54,23)</f>
        <v>op afroep</v>
      </c>
      <c r="I39" s="220" t="str">
        <f t="shared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263">
        <f>VLOOKUP($H$4,Verzamelblad!$A$5:$DE$54,109)</f>
        <v>0</v>
      </c>
      <c r="F40" s="339"/>
      <c r="G40" s="217" t="str">
        <f t="shared" si="3"/>
        <v/>
      </c>
      <c r="H40" s="70" t="str">
        <f>VLOOKUP($H$4,Verzamelblad!$A$5:$DE$54,25)</f>
        <v>op afroep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263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263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264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77"/>
      <c r="C47" s="77"/>
      <c r="D47" s="77"/>
      <c r="E47" s="262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89"/>
      <c r="C48" s="89"/>
      <c r="D48" s="89"/>
      <c r="E48" s="263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89"/>
      <c r="C49" s="89"/>
      <c r="D49" s="89"/>
      <c r="E49" s="263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2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89"/>
      <c r="C50" s="89"/>
      <c r="D50" s="89"/>
      <c r="E50" s="263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263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263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263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263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457">
        <f>VLOOKUP($H$4,Verzamelblad!$A$5:$EK$54,92,0)</f>
        <v>0</v>
      </c>
      <c r="B55" s="458"/>
      <c r="C55" s="458"/>
      <c r="D55" s="459"/>
      <c r="E55" s="263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454">
        <f>VLOOKUP($H$4,Verzamelblad!$A$5:$EK$54,94,0)</f>
        <v>0</v>
      </c>
      <c r="B56" s="455"/>
      <c r="C56" s="455"/>
      <c r="D56" s="456"/>
      <c r="E56" s="264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143">
        <f>VLOOKUP($H$4,Verzamelblad!$A$5:$EK$54,9,0)</f>
        <v>350</v>
      </c>
      <c r="F81" s="96">
        <f>VLOOKUP($H$4,Verzamelblad!$A$5:$EK$54,10,0)</f>
        <v>2</v>
      </c>
      <c r="G81" s="95"/>
      <c r="H81" s="95"/>
      <c r="I81" s="227">
        <f>IFERROR(IF(SUM(E81*F81)=0,"",SUM(E81*F81)),"")</f>
        <v>700</v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341040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68040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2730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7560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230580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2004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29400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H</v>
      </c>
      <c r="D92">
        <f t="shared" ca="1" si="8"/>
        <v>30240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76230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787824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7">
    <mergeCell ref="F4:G4"/>
    <mergeCell ref="F5:G5"/>
    <mergeCell ref="B6:E6"/>
    <mergeCell ref="B5:E5"/>
    <mergeCell ref="B4:E4"/>
    <mergeCell ref="A73:I73"/>
    <mergeCell ref="F6:G6"/>
    <mergeCell ref="A70:I70"/>
    <mergeCell ref="A69:I69"/>
    <mergeCell ref="A56:D56"/>
    <mergeCell ref="A55:D55"/>
    <mergeCell ref="A19:C19"/>
    <mergeCell ref="K17:K18"/>
    <mergeCell ref="L17:L18"/>
    <mergeCell ref="E19:F19"/>
    <mergeCell ref="A71:I71"/>
    <mergeCell ref="A72:I72"/>
  </mergeCells>
  <conditionalFormatting sqref="G12">
    <cfRule type="containsText" dxfId="158" priority="4" operator="containsText" text="te laag">
      <formula>NOT(ISERROR(SEARCH("te laag",G12)))</formula>
    </cfRule>
  </conditionalFormatting>
  <conditionalFormatting sqref="G13">
    <cfRule type="containsText" dxfId="157" priority="3" operator="containsText" text="te laag">
      <formula>NOT(ISERROR(SEARCH("te laag",G13)))</formula>
    </cfRule>
  </conditionalFormatting>
  <conditionalFormatting sqref="K14">
    <cfRule type="cellIs" dxfId="156" priority="1" operator="equal">
      <formula>"Geen 100%"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38,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38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38a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216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216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217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5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4" priority="4" operator="equal">
      <formula>"Geen 100%"</formula>
    </cfRule>
  </conditionalFormatting>
  <conditionalFormatting sqref="G12">
    <cfRule type="containsText" dxfId="13" priority="2" operator="containsText" text="te laag">
      <formula>NOT(ISERROR(SEARCH("te laag",G12)))</formula>
    </cfRule>
  </conditionalFormatting>
  <conditionalFormatting sqref="G13">
    <cfRule type="containsText" dxfId="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13FBDC-5E4A-48B1-BF10-61ACC89F8CA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173583"/>
  </sheetPr>
  <dimension ref="A1:M553"/>
  <sheetViews>
    <sheetView topLeftCell="A514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'38'!H4</f>
        <v>38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5">SUMPRODUCT(--($E$4:$E$498=C500),--($D$4:$D$498=""),$F$4:$F$498)</f>
        <v>0</v>
      </c>
      <c r="G500" s="146">
        <f t="shared" ref="G500:G514" si="26">SUMPRODUCT(--($E$4:$E$498=C500),--($D$4:$D$498=""),$G$4:$G$498)</f>
        <v>0</v>
      </c>
      <c r="H500" s="146">
        <f t="shared" ref="H500:H514" si="27">SUMPRODUCT(--($E$4:$E$498=C500),--($D$4:$D$498=""),$H$4:$H$498)</f>
        <v>0</v>
      </c>
      <c r="I500" s="146">
        <f t="shared" ref="I500:I514" si="28">SUMPRODUCT(--($E$4:$E$498=C500),--($D$4:$D$498=""),$I$4:$I$498)</f>
        <v>0</v>
      </c>
      <c r="J500" s="146">
        <f t="shared" ref="J500:J514" si="29">SUMPRODUCT(--($E$4:$E$498=C500),--($D$4:$D$498=""),$J$4:$J$498)</f>
        <v>0</v>
      </c>
      <c r="K500" s="146">
        <f t="shared" ref="K500:K514" si="30">SUM(F500:J500)</f>
        <v>0</v>
      </c>
      <c r="L500" s="146"/>
      <c r="M500" s="146">
        <f t="shared" ref="M500:M513" si="31">SUMPRODUCT(--($E$4:$E$498=C500),--($D$4:$D$498=""),$M$4:$M$498)</f>
        <v>0</v>
      </c>
    </row>
    <row r="501" spans="3:13" x14ac:dyDescent="0.25">
      <c r="C501" s="146" t="str">
        <f t="shared" ref="C501:C514" si="32">IF(F540="","Vrije categorie",F540)</f>
        <v>B</v>
      </c>
      <c r="D501" s="146"/>
      <c r="E501" s="146"/>
      <c r="F501" s="146">
        <f t="shared" si="25"/>
        <v>0</v>
      </c>
      <c r="G501" s="146">
        <f t="shared" si="26"/>
        <v>0</v>
      </c>
      <c r="H501" s="146">
        <f t="shared" si="27"/>
        <v>0</v>
      </c>
      <c r="I501" s="146">
        <f t="shared" si="28"/>
        <v>0</v>
      </c>
      <c r="J501" s="146">
        <f t="shared" si="29"/>
        <v>0</v>
      </c>
      <c r="K501" s="146">
        <f t="shared" si="30"/>
        <v>0</v>
      </c>
      <c r="L501" s="146"/>
      <c r="M501" s="146">
        <f t="shared" si="31"/>
        <v>0</v>
      </c>
    </row>
    <row r="502" spans="3:13" x14ac:dyDescent="0.25">
      <c r="C502" s="146" t="str">
        <f t="shared" si="32"/>
        <v>C</v>
      </c>
      <c r="D502" s="146"/>
      <c r="E502" s="146"/>
      <c r="F502" s="146">
        <f t="shared" si="25"/>
        <v>0</v>
      </c>
      <c r="G502" s="146">
        <f t="shared" si="26"/>
        <v>0</v>
      </c>
      <c r="H502" s="146">
        <f t="shared" si="27"/>
        <v>0</v>
      </c>
      <c r="I502" s="146">
        <f t="shared" si="28"/>
        <v>0</v>
      </c>
      <c r="J502" s="146">
        <f t="shared" si="29"/>
        <v>0</v>
      </c>
      <c r="K502" s="146">
        <f t="shared" si="30"/>
        <v>0</v>
      </c>
      <c r="L502" s="146"/>
      <c r="M502" s="146">
        <f t="shared" si="31"/>
        <v>0</v>
      </c>
    </row>
    <row r="503" spans="3:13" x14ac:dyDescent="0.25">
      <c r="C503" s="146" t="str">
        <f t="shared" si="32"/>
        <v>D</v>
      </c>
      <c r="D503" s="146"/>
      <c r="E503" s="146"/>
      <c r="F503" s="146">
        <f t="shared" si="25"/>
        <v>0</v>
      </c>
      <c r="G503" s="146">
        <f t="shared" si="26"/>
        <v>0</v>
      </c>
      <c r="H503" s="146">
        <f t="shared" si="27"/>
        <v>0</v>
      </c>
      <c r="I503" s="146">
        <f t="shared" si="28"/>
        <v>0</v>
      </c>
      <c r="J503" s="146">
        <f t="shared" si="29"/>
        <v>0</v>
      </c>
      <c r="K503" s="146">
        <f t="shared" si="30"/>
        <v>0</v>
      </c>
      <c r="L503" s="146"/>
      <c r="M503" s="146">
        <f t="shared" si="31"/>
        <v>0</v>
      </c>
    </row>
    <row r="504" spans="3:13" x14ac:dyDescent="0.25">
      <c r="C504" s="146" t="str">
        <f t="shared" si="32"/>
        <v>E</v>
      </c>
      <c r="D504" s="146"/>
      <c r="E504" s="146"/>
      <c r="F504" s="146">
        <f t="shared" si="25"/>
        <v>0</v>
      </c>
      <c r="G504" s="146">
        <f t="shared" si="26"/>
        <v>0</v>
      </c>
      <c r="H504" s="146">
        <f t="shared" si="27"/>
        <v>0</v>
      </c>
      <c r="I504" s="146">
        <f t="shared" si="28"/>
        <v>0</v>
      </c>
      <c r="J504" s="146">
        <f t="shared" si="29"/>
        <v>0</v>
      </c>
      <c r="K504" s="146">
        <f t="shared" si="30"/>
        <v>0</v>
      </c>
      <c r="L504" s="146"/>
      <c r="M504" s="146">
        <f t="shared" si="31"/>
        <v>0</v>
      </c>
    </row>
    <row r="505" spans="3:13" x14ac:dyDescent="0.25">
      <c r="C505" s="146" t="str">
        <f t="shared" si="32"/>
        <v>F</v>
      </c>
      <c r="D505" s="146"/>
      <c r="E505" s="146"/>
      <c r="F505" s="146">
        <f t="shared" si="25"/>
        <v>0</v>
      </c>
      <c r="G505" s="146">
        <f t="shared" si="26"/>
        <v>0</v>
      </c>
      <c r="H505" s="146">
        <f t="shared" si="27"/>
        <v>0</v>
      </c>
      <c r="I505" s="146">
        <f t="shared" si="28"/>
        <v>0</v>
      </c>
      <c r="J505" s="146">
        <f t="shared" si="29"/>
        <v>0</v>
      </c>
      <c r="K505" s="146">
        <f t="shared" si="30"/>
        <v>0</v>
      </c>
      <c r="L505" s="146"/>
      <c r="M505" s="146">
        <f t="shared" si="31"/>
        <v>0</v>
      </c>
    </row>
    <row r="506" spans="3:13" x14ac:dyDescent="0.25">
      <c r="C506" s="146" t="str">
        <f t="shared" si="32"/>
        <v>G</v>
      </c>
      <c r="D506" s="146"/>
      <c r="E506" s="146"/>
      <c r="F506" s="146">
        <f t="shared" si="25"/>
        <v>0</v>
      </c>
      <c r="G506" s="146">
        <f t="shared" si="26"/>
        <v>0</v>
      </c>
      <c r="H506" s="146">
        <f t="shared" si="27"/>
        <v>0</v>
      </c>
      <c r="I506" s="146">
        <f t="shared" si="28"/>
        <v>0</v>
      </c>
      <c r="J506" s="146">
        <f t="shared" si="29"/>
        <v>0</v>
      </c>
      <c r="K506" s="146">
        <f t="shared" si="30"/>
        <v>0</v>
      </c>
      <c r="L506" s="146"/>
      <c r="M506" s="146">
        <f t="shared" si="31"/>
        <v>0</v>
      </c>
    </row>
    <row r="507" spans="3:13" x14ac:dyDescent="0.25">
      <c r="C507" s="146" t="str">
        <f t="shared" si="32"/>
        <v>H</v>
      </c>
      <c r="D507" s="146"/>
      <c r="E507" s="146"/>
      <c r="F507" s="146">
        <f t="shared" si="25"/>
        <v>0</v>
      </c>
      <c r="G507" s="146">
        <f t="shared" si="26"/>
        <v>0</v>
      </c>
      <c r="H507" s="146">
        <f t="shared" si="27"/>
        <v>0</v>
      </c>
      <c r="I507" s="146">
        <f t="shared" si="28"/>
        <v>0</v>
      </c>
      <c r="J507" s="146">
        <f t="shared" si="29"/>
        <v>0</v>
      </c>
      <c r="K507" s="146">
        <f t="shared" si="30"/>
        <v>0</v>
      </c>
      <c r="L507" s="146"/>
      <c r="M507" s="146">
        <f t="shared" si="31"/>
        <v>0</v>
      </c>
    </row>
    <row r="508" spans="3:13" x14ac:dyDescent="0.25">
      <c r="C508" s="146" t="str">
        <f t="shared" si="32"/>
        <v>I</v>
      </c>
      <c r="D508" s="146"/>
      <c r="E508" s="146"/>
      <c r="F508" s="146">
        <f t="shared" si="25"/>
        <v>0</v>
      </c>
      <c r="G508" s="146">
        <f t="shared" si="26"/>
        <v>0</v>
      </c>
      <c r="H508" s="146">
        <f t="shared" si="27"/>
        <v>0</v>
      </c>
      <c r="I508" s="146">
        <f t="shared" si="28"/>
        <v>0</v>
      </c>
      <c r="J508" s="146">
        <f t="shared" si="29"/>
        <v>0</v>
      </c>
      <c r="K508" s="146">
        <f t="shared" si="30"/>
        <v>0</v>
      </c>
      <c r="L508" s="146"/>
      <c r="M508" s="146">
        <f t="shared" si="31"/>
        <v>0</v>
      </c>
    </row>
    <row r="509" spans="3:13" x14ac:dyDescent="0.25">
      <c r="C509" s="146" t="str">
        <f t="shared" si="32"/>
        <v>J</v>
      </c>
      <c r="D509" s="146"/>
      <c r="E509" s="146"/>
      <c r="F509" s="146">
        <f t="shared" si="25"/>
        <v>0</v>
      </c>
      <c r="G509" s="146">
        <f t="shared" si="26"/>
        <v>0</v>
      </c>
      <c r="H509" s="146">
        <f t="shared" si="27"/>
        <v>0</v>
      </c>
      <c r="I509" s="146">
        <f t="shared" si="28"/>
        <v>0</v>
      </c>
      <c r="J509" s="146">
        <f t="shared" si="29"/>
        <v>0</v>
      </c>
      <c r="K509" s="146">
        <f t="shared" si="30"/>
        <v>0</v>
      </c>
      <c r="L509" s="146"/>
      <c r="M509" s="146">
        <f t="shared" si="31"/>
        <v>0</v>
      </c>
    </row>
    <row r="510" spans="3:13" x14ac:dyDescent="0.25">
      <c r="C510" s="146" t="str">
        <f t="shared" si="32"/>
        <v>K</v>
      </c>
      <c r="D510" s="146"/>
      <c r="E510" s="146"/>
      <c r="F510" s="146">
        <f t="shared" si="25"/>
        <v>0</v>
      </c>
      <c r="G510" s="146">
        <f t="shared" si="26"/>
        <v>0</v>
      </c>
      <c r="H510" s="146">
        <f t="shared" si="27"/>
        <v>0</v>
      </c>
      <c r="I510" s="146">
        <f t="shared" si="28"/>
        <v>0</v>
      </c>
      <c r="J510" s="146">
        <f t="shared" si="29"/>
        <v>0</v>
      </c>
      <c r="K510" s="146">
        <f t="shared" si="30"/>
        <v>0</v>
      </c>
      <c r="L510" s="146"/>
      <c r="M510" s="146">
        <f t="shared" si="31"/>
        <v>0</v>
      </c>
    </row>
    <row r="511" spans="3:13" x14ac:dyDescent="0.25">
      <c r="C511" s="146" t="str">
        <f t="shared" si="32"/>
        <v>X</v>
      </c>
      <c r="D511" s="146"/>
      <c r="E511" s="146"/>
      <c r="F511" s="146">
        <f t="shared" si="25"/>
        <v>0</v>
      </c>
      <c r="G511" s="146">
        <f t="shared" si="26"/>
        <v>0</v>
      </c>
      <c r="H511" s="146">
        <f t="shared" si="27"/>
        <v>0</v>
      </c>
      <c r="I511" s="146">
        <f t="shared" si="28"/>
        <v>0</v>
      </c>
      <c r="J511" s="146">
        <f t="shared" si="29"/>
        <v>0</v>
      </c>
      <c r="K511" s="146">
        <f t="shared" si="30"/>
        <v>0</v>
      </c>
      <c r="L511" s="146"/>
      <c r="M511" s="146">
        <f t="shared" si="31"/>
        <v>0</v>
      </c>
    </row>
    <row r="512" spans="3:13" x14ac:dyDescent="0.25">
      <c r="C512" s="146" t="str">
        <f t="shared" si="32"/>
        <v>Vrije categorie</v>
      </c>
      <c r="D512" s="146"/>
      <c r="E512" s="146"/>
      <c r="F512" s="146">
        <f t="shared" si="25"/>
        <v>0</v>
      </c>
      <c r="G512" s="146">
        <f t="shared" si="26"/>
        <v>0</v>
      </c>
      <c r="H512" s="146">
        <f t="shared" si="27"/>
        <v>0</v>
      </c>
      <c r="I512" s="146">
        <f t="shared" si="28"/>
        <v>0</v>
      </c>
      <c r="J512" s="146">
        <f t="shared" si="29"/>
        <v>0</v>
      </c>
      <c r="K512" s="146">
        <f t="shared" si="30"/>
        <v>0</v>
      </c>
      <c r="L512" s="146"/>
      <c r="M512" s="146">
        <f t="shared" si="31"/>
        <v>0</v>
      </c>
    </row>
    <row r="513" spans="3:13" x14ac:dyDescent="0.25">
      <c r="C513" s="146" t="str">
        <f t="shared" si="32"/>
        <v>Vrije categorie</v>
      </c>
      <c r="D513" s="146"/>
      <c r="E513" s="146"/>
      <c r="F513" s="146">
        <f t="shared" si="25"/>
        <v>0</v>
      </c>
      <c r="G513" s="146">
        <f t="shared" si="26"/>
        <v>0</v>
      </c>
      <c r="H513" s="146">
        <f t="shared" si="27"/>
        <v>0</v>
      </c>
      <c r="I513" s="146">
        <f t="shared" si="28"/>
        <v>0</v>
      </c>
      <c r="J513" s="146">
        <f t="shared" si="29"/>
        <v>0</v>
      </c>
      <c r="K513" s="146">
        <f t="shared" si="30"/>
        <v>0</v>
      </c>
      <c r="L513" s="146"/>
      <c r="M513" s="146">
        <f t="shared" si="31"/>
        <v>0</v>
      </c>
    </row>
    <row r="514" spans="3:13" x14ac:dyDescent="0.25">
      <c r="C514" s="146" t="str">
        <f t="shared" si="32"/>
        <v>Vrije categorie</v>
      </c>
      <c r="D514" s="146"/>
      <c r="E514" s="146"/>
      <c r="F514" s="146">
        <f t="shared" si="25"/>
        <v>0</v>
      </c>
      <c r="G514" s="146">
        <f t="shared" si="26"/>
        <v>0</v>
      </c>
      <c r="H514" s="146">
        <f t="shared" si="27"/>
        <v>0</v>
      </c>
      <c r="I514" s="146">
        <f t="shared" si="28"/>
        <v>0</v>
      </c>
      <c r="J514" s="146">
        <f t="shared" si="29"/>
        <v>0</v>
      </c>
      <c r="K514" s="146">
        <f t="shared" si="30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3">SUM(G500:G514)</f>
        <v>0</v>
      </c>
      <c r="H515" s="147">
        <f t="shared" si="33"/>
        <v>0</v>
      </c>
      <c r="I515" s="147">
        <f t="shared" si="33"/>
        <v>0</v>
      </c>
      <c r="J515" s="147">
        <f t="shared" si="33"/>
        <v>0</v>
      </c>
      <c r="K515" s="147">
        <f t="shared" si="33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39,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39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39a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216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216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217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5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43F3B8D-EA27-4B40-88B7-97F22BFBAA1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'39'!H4</f>
        <v>39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5">SUMPRODUCT(--($E$4:$E$498=C500),--($D$4:$D$498=""),$F$4:$F$498)</f>
        <v>0</v>
      </c>
      <c r="G500" s="146">
        <f t="shared" ref="G500:G514" si="26">SUMPRODUCT(--($E$4:$E$498=C500),--($D$4:$D$498=""),$G$4:$G$498)</f>
        <v>0</v>
      </c>
      <c r="H500" s="146">
        <f t="shared" ref="H500:H514" si="27">SUMPRODUCT(--($E$4:$E$498=C500),--($D$4:$D$498=""),$H$4:$H$498)</f>
        <v>0</v>
      </c>
      <c r="I500" s="146">
        <f t="shared" ref="I500:I514" si="28">SUMPRODUCT(--($E$4:$E$498=C500),--($D$4:$D$498=""),$I$4:$I$498)</f>
        <v>0</v>
      </c>
      <c r="J500" s="146">
        <f t="shared" ref="J500:J514" si="29">SUMPRODUCT(--($E$4:$E$498=C500),--($D$4:$D$498=""),$J$4:$J$498)</f>
        <v>0</v>
      </c>
      <c r="K500" s="146">
        <f t="shared" ref="K500:K514" si="30">SUM(F500:J500)</f>
        <v>0</v>
      </c>
      <c r="L500" s="146"/>
      <c r="M500" s="146">
        <f t="shared" ref="M500:M513" si="31">SUMPRODUCT(--($E$4:$E$498=C500),--($D$4:$D$498=""),$M$4:$M$498)</f>
        <v>0</v>
      </c>
    </row>
    <row r="501" spans="3:13" x14ac:dyDescent="0.25">
      <c r="C501" s="146" t="str">
        <f t="shared" ref="C501:C514" si="32">IF(F540="","Vrije categorie",F540)</f>
        <v>B</v>
      </c>
      <c r="D501" s="146"/>
      <c r="E501" s="146"/>
      <c r="F501" s="146">
        <f t="shared" si="25"/>
        <v>0</v>
      </c>
      <c r="G501" s="146">
        <f t="shared" si="26"/>
        <v>0</v>
      </c>
      <c r="H501" s="146">
        <f t="shared" si="27"/>
        <v>0</v>
      </c>
      <c r="I501" s="146">
        <f t="shared" si="28"/>
        <v>0</v>
      </c>
      <c r="J501" s="146">
        <f t="shared" si="29"/>
        <v>0</v>
      </c>
      <c r="K501" s="146">
        <f t="shared" si="30"/>
        <v>0</v>
      </c>
      <c r="L501" s="146"/>
      <c r="M501" s="146">
        <f t="shared" si="31"/>
        <v>0</v>
      </c>
    </row>
    <row r="502" spans="3:13" x14ac:dyDescent="0.25">
      <c r="C502" s="146" t="str">
        <f t="shared" si="32"/>
        <v>C</v>
      </c>
      <c r="D502" s="146"/>
      <c r="E502" s="146"/>
      <c r="F502" s="146">
        <f t="shared" si="25"/>
        <v>0</v>
      </c>
      <c r="G502" s="146">
        <f t="shared" si="26"/>
        <v>0</v>
      </c>
      <c r="H502" s="146">
        <f t="shared" si="27"/>
        <v>0</v>
      </c>
      <c r="I502" s="146">
        <f t="shared" si="28"/>
        <v>0</v>
      </c>
      <c r="J502" s="146">
        <f t="shared" si="29"/>
        <v>0</v>
      </c>
      <c r="K502" s="146">
        <f t="shared" si="30"/>
        <v>0</v>
      </c>
      <c r="L502" s="146"/>
      <c r="M502" s="146">
        <f t="shared" si="31"/>
        <v>0</v>
      </c>
    </row>
    <row r="503" spans="3:13" x14ac:dyDescent="0.25">
      <c r="C503" s="146" t="str">
        <f t="shared" si="32"/>
        <v>D</v>
      </c>
      <c r="D503" s="146"/>
      <c r="E503" s="146"/>
      <c r="F503" s="146">
        <f t="shared" si="25"/>
        <v>0</v>
      </c>
      <c r="G503" s="146">
        <f t="shared" si="26"/>
        <v>0</v>
      </c>
      <c r="H503" s="146">
        <f t="shared" si="27"/>
        <v>0</v>
      </c>
      <c r="I503" s="146">
        <f t="shared" si="28"/>
        <v>0</v>
      </c>
      <c r="J503" s="146">
        <f t="shared" si="29"/>
        <v>0</v>
      </c>
      <c r="K503" s="146">
        <f t="shared" si="30"/>
        <v>0</v>
      </c>
      <c r="L503" s="146"/>
      <c r="M503" s="146">
        <f t="shared" si="31"/>
        <v>0</v>
      </c>
    </row>
    <row r="504" spans="3:13" x14ac:dyDescent="0.25">
      <c r="C504" s="146" t="str">
        <f t="shared" si="32"/>
        <v>E</v>
      </c>
      <c r="D504" s="146"/>
      <c r="E504" s="146"/>
      <c r="F504" s="146">
        <f t="shared" si="25"/>
        <v>0</v>
      </c>
      <c r="G504" s="146">
        <f t="shared" si="26"/>
        <v>0</v>
      </c>
      <c r="H504" s="146">
        <f t="shared" si="27"/>
        <v>0</v>
      </c>
      <c r="I504" s="146">
        <f t="shared" si="28"/>
        <v>0</v>
      </c>
      <c r="J504" s="146">
        <f t="shared" si="29"/>
        <v>0</v>
      </c>
      <c r="K504" s="146">
        <f t="shared" si="30"/>
        <v>0</v>
      </c>
      <c r="L504" s="146"/>
      <c r="M504" s="146">
        <f t="shared" si="31"/>
        <v>0</v>
      </c>
    </row>
    <row r="505" spans="3:13" x14ac:dyDescent="0.25">
      <c r="C505" s="146" t="str">
        <f t="shared" si="32"/>
        <v>F</v>
      </c>
      <c r="D505" s="146"/>
      <c r="E505" s="146"/>
      <c r="F505" s="146">
        <f t="shared" si="25"/>
        <v>0</v>
      </c>
      <c r="G505" s="146">
        <f t="shared" si="26"/>
        <v>0</v>
      </c>
      <c r="H505" s="146">
        <f t="shared" si="27"/>
        <v>0</v>
      </c>
      <c r="I505" s="146">
        <f t="shared" si="28"/>
        <v>0</v>
      </c>
      <c r="J505" s="146">
        <f t="shared" si="29"/>
        <v>0</v>
      </c>
      <c r="K505" s="146">
        <f t="shared" si="30"/>
        <v>0</v>
      </c>
      <c r="L505" s="146"/>
      <c r="M505" s="146">
        <f t="shared" si="31"/>
        <v>0</v>
      </c>
    </row>
    <row r="506" spans="3:13" x14ac:dyDescent="0.25">
      <c r="C506" s="146" t="str">
        <f t="shared" si="32"/>
        <v>G</v>
      </c>
      <c r="D506" s="146"/>
      <c r="E506" s="146"/>
      <c r="F506" s="146">
        <f t="shared" si="25"/>
        <v>0</v>
      </c>
      <c r="G506" s="146">
        <f t="shared" si="26"/>
        <v>0</v>
      </c>
      <c r="H506" s="146">
        <f t="shared" si="27"/>
        <v>0</v>
      </c>
      <c r="I506" s="146">
        <f t="shared" si="28"/>
        <v>0</v>
      </c>
      <c r="J506" s="146">
        <f t="shared" si="29"/>
        <v>0</v>
      </c>
      <c r="K506" s="146">
        <f t="shared" si="30"/>
        <v>0</v>
      </c>
      <c r="L506" s="146"/>
      <c r="M506" s="146">
        <f t="shared" si="31"/>
        <v>0</v>
      </c>
    </row>
    <row r="507" spans="3:13" x14ac:dyDescent="0.25">
      <c r="C507" s="146" t="str">
        <f t="shared" si="32"/>
        <v>H</v>
      </c>
      <c r="D507" s="146"/>
      <c r="E507" s="146"/>
      <c r="F507" s="146">
        <f t="shared" si="25"/>
        <v>0</v>
      </c>
      <c r="G507" s="146">
        <f t="shared" si="26"/>
        <v>0</v>
      </c>
      <c r="H507" s="146">
        <f t="shared" si="27"/>
        <v>0</v>
      </c>
      <c r="I507" s="146">
        <f t="shared" si="28"/>
        <v>0</v>
      </c>
      <c r="J507" s="146">
        <f t="shared" si="29"/>
        <v>0</v>
      </c>
      <c r="K507" s="146">
        <f t="shared" si="30"/>
        <v>0</v>
      </c>
      <c r="L507" s="146"/>
      <c r="M507" s="146">
        <f t="shared" si="31"/>
        <v>0</v>
      </c>
    </row>
    <row r="508" spans="3:13" x14ac:dyDescent="0.25">
      <c r="C508" s="146" t="str">
        <f t="shared" si="32"/>
        <v>I</v>
      </c>
      <c r="D508" s="146"/>
      <c r="E508" s="146"/>
      <c r="F508" s="146">
        <f t="shared" si="25"/>
        <v>0</v>
      </c>
      <c r="G508" s="146">
        <f t="shared" si="26"/>
        <v>0</v>
      </c>
      <c r="H508" s="146">
        <f t="shared" si="27"/>
        <v>0</v>
      </c>
      <c r="I508" s="146">
        <f t="shared" si="28"/>
        <v>0</v>
      </c>
      <c r="J508" s="146">
        <f t="shared" si="29"/>
        <v>0</v>
      </c>
      <c r="K508" s="146">
        <f t="shared" si="30"/>
        <v>0</v>
      </c>
      <c r="L508" s="146"/>
      <c r="M508" s="146">
        <f t="shared" si="31"/>
        <v>0</v>
      </c>
    </row>
    <row r="509" spans="3:13" x14ac:dyDescent="0.25">
      <c r="C509" s="146" t="str">
        <f t="shared" si="32"/>
        <v>J</v>
      </c>
      <c r="D509" s="146"/>
      <c r="E509" s="146"/>
      <c r="F509" s="146">
        <f t="shared" si="25"/>
        <v>0</v>
      </c>
      <c r="G509" s="146">
        <f t="shared" si="26"/>
        <v>0</v>
      </c>
      <c r="H509" s="146">
        <f t="shared" si="27"/>
        <v>0</v>
      </c>
      <c r="I509" s="146">
        <f t="shared" si="28"/>
        <v>0</v>
      </c>
      <c r="J509" s="146">
        <f t="shared" si="29"/>
        <v>0</v>
      </c>
      <c r="K509" s="146">
        <f t="shared" si="30"/>
        <v>0</v>
      </c>
      <c r="L509" s="146"/>
      <c r="M509" s="146">
        <f t="shared" si="31"/>
        <v>0</v>
      </c>
    </row>
    <row r="510" spans="3:13" x14ac:dyDescent="0.25">
      <c r="C510" s="146" t="str">
        <f t="shared" si="32"/>
        <v>K</v>
      </c>
      <c r="D510" s="146"/>
      <c r="E510" s="146"/>
      <c r="F510" s="146">
        <f t="shared" si="25"/>
        <v>0</v>
      </c>
      <c r="G510" s="146">
        <f t="shared" si="26"/>
        <v>0</v>
      </c>
      <c r="H510" s="146">
        <f t="shared" si="27"/>
        <v>0</v>
      </c>
      <c r="I510" s="146">
        <f t="shared" si="28"/>
        <v>0</v>
      </c>
      <c r="J510" s="146">
        <f t="shared" si="29"/>
        <v>0</v>
      </c>
      <c r="K510" s="146">
        <f t="shared" si="30"/>
        <v>0</v>
      </c>
      <c r="L510" s="146"/>
      <c r="M510" s="146">
        <f t="shared" si="31"/>
        <v>0</v>
      </c>
    </row>
    <row r="511" spans="3:13" x14ac:dyDescent="0.25">
      <c r="C511" s="146" t="str">
        <f t="shared" si="32"/>
        <v>X</v>
      </c>
      <c r="D511" s="146"/>
      <c r="E511" s="146"/>
      <c r="F511" s="146">
        <f t="shared" si="25"/>
        <v>0</v>
      </c>
      <c r="G511" s="146">
        <f t="shared" si="26"/>
        <v>0</v>
      </c>
      <c r="H511" s="146">
        <f t="shared" si="27"/>
        <v>0</v>
      </c>
      <c r="I511" s="146">
        <f t="shared" si="28"/>
        <v>0</v>
      </c>
      <c r="J511" s="146">
        <f t="shared" si="29"/>
        <v>0</v>
      </c>
      <c r="K511" s="146">
        <f t="shared" si="30"/>
        <v>0</v>
      </c>
      <c r="L511" s="146"/>
      <c r="M511" s="146">
        <f t="shared" si="31"/>
        <v>0</v>
      </c>
    </row>
    <row r="512" spans="3:13" x14ac:dyDescent="0.25">
      <c r="C512" s="146" t="str">
        <f t="shared" si="32"/>
        <v>Vrije categorie</v>
      </c>
      <c r="D512" s="146"/>
      <c r="E512" s="146"/>
      <c r="F512" s="146">
        <f t="shared" si="25"/>
        <v>0</v>
      </c>
      <c r="G512" s="146">
        <f t="shared" si="26"/>
        <v>0</v>
      </c>
      <c r="H512" s="146">
        <f t="shared" si="27"/>
        <v>0</v>
      </c>
      <c r="I512" s="146">
        <f t="shared" si="28"/>
        <v>0</v>
      </c>
      <c r="J512" s="146">
        <f t="shared" si="29"/>
        <v>0</v>
      </c>
      <c r="K512" s="146">
        <f t="shared" si="30"/>
        <v>0</v>
      </c>
      <c r="L512" s="146"/>
      <c r="M512" s="146">
        <f t="shared" si="31"/>
        <v>0</v>
      </c>
    </row>
    <row r="513" spans="3:13" x14ac:dyDescent="0.25">
      <c r="C513" s="146" t="str">
        <f t="shared" si="32"/>
        <v>Vrije categorie</v>
      </c>
      <c r="D513" s="146"/>
      <c r="E513" s="146"/>
      <c r="F513" s="146">
        <f t="shared" si="25"/>
        <v>0</v>
      </c>
      <c r="G513" s="146">
        <f t="shared" si="26"/>
        <v>0</v>
      </c>
      <c r="H513" s="146">
        <f t="shared" si="27"/>
        <v>0</v>
      </c>
      <c r="I513" s="146">
        <f t="shared" si="28"/>
        <v>0</v>
      </c>
      <c r="J513" s="146">
        <f t="shared" si="29"/>
        <v>0</v>
      </c>
      <c r="K513" s="146">
        <f t="shared" si="30"/>
        <v>0</v>
      </c>
      <c r="L513" s="146"/>
      <c r="M513" s="146">
        <f t="shared" si="31"/>
        <v>0</v>
      </c>
    </row>
    <row r="514" spans="3:13" x14ac:dyDescent="0.25">
      <c r="C514" s="146" t="str">
        <f t="shared" si="32"/>
        <v>Vrije categorie</v>
      </c>
      <c r="D514" s="146"/>
      <c r="E514" s="146"/>
      <c r="F514" s="146">
        <f t="shared" si="25"/>
        <v>0</v>
      </c>
      <c r="G514" s="146">
        <f t="shared" si="26"/>
        <v>0</v>
      </c>
      <c r="H514" s="146">
        <f t="shared" si="27"/>
        <v>0</v>
      </c>
      <c r="I514" s="146">
        <f t="shared" si="28"/>
        <v>0</v>
      </c>
      <c r="J514" s="146">
        <f t="shared" si="29"/>
        <v>0</v>
      </c>
      <c r="K514" s="146">
        <f t="shared" si="30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3">SUM(G500:G514)</f>
        <v>0</v>
      </c>
      <c r="H515" s="147">
        <f t="shared" si="33"/>
        <v>0</v>
      </c>
      <c r="I515" s="147">
        <f t="shared" si="33"/>
        <v>0</v>
      </c>
      <c r="J515" s="147">
        <f t="shared" si="33"/>
        <v>0</v>
      </c>
      <c r="K515" s="147">
        <f t="shared" si="33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C2E76B"/>
  </sheetPr>
  <dimension ref="A1:O121"/>
  <sheetViews>
    <sheetView showGridLines="0" showZeros="0" topLeftCell="A31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7" t="str">
        <f>CONCATENATE("Uitvoeringsbepaling"," ",H4,", onderdeel van ",Verzamelblad!A2," ",Verzamelblad!A3)</f>
        <v xml:space="preserve">Uitvoeringsbepaling 40, onderdeel van Bestek </v>
      </c>
      <c r="E2" s="12"/>
      <c r="F2" s="12"/>
      <c r="G2" s="12"/>
      <c r="H2" s="19"/>
    </row>
    <row r="3" spans="1:11" ht="15" x14ac:dyDescent="0.25">
      <c r="A3" s="13"/>
      <c r="B3" s="13"/>
      <c r="C3" s="13"/>
      <c r="D3" s="53"/>
      <c r="E3" s="53"/>
      <c r="F3" s="13"/>
      <c r="G3" s="13"/>
      <c r="H3" s="13"/>
    </row>
    <row r="4" spans="1:11" ht="15" customHeight="1" x14ac:dyDescent="0.25">
      <c r="A4" s="76" t="s">
        <v>7</v>
      </c>
      <c r="B4" s="443">
        <f>VLOOKUP(H4,Verzamelblad!A5:E54,3)</f>
        <v>0</v>
      </c>
      <c r="C4" s="443"/>
      <c r="D4" s="443"/>
      <c r="E4" s="443"/>
      <c r="F4" s="460" t="s">
        <v>11</v>
      </c>
      <c r="G4" s="460"/>
      <c r="H4" s="311">
        <v>40</v>
      </c>
    </row>
    <row r="5" spans="1:11" ht="15" x14ac:dyDescent="0.25">
      <c r="A5" s="88" t="s">
        <v>6</v>
      </c>
      <c r="B5" s="440">
        <f>VLOOKUP(H4,Verzamelblad!A5:E54,4)</f>
        <v>0</v>
      </c>
      <c r="C5" s="440"/>
      <c r="D5" s="440"/>
      <c r="E5" s="440"/>
      <c r="F5" s="461" t="s">
        <v>12</v>
      </c>
      <c r="G5" s="461"/>
      <c r="H5" s="312" t="str">
        <f>CONCATENATE(H4,"a")</f>
        <v>40a</v>
      </c>
    </row>
    <row r="6" spans="1:11" ht="15" x14ac:dyDescent="0.25">
      <c r="A6" s="91" t="s">
        <v>8</v>
      </c>
      <c r="B6" s="437">
        <f>VLOOKUP(H4,Verzamelblad!A5:E54,5)</f>
        <v>0</v>
      </c>
      <c r="C6" s="437"/>
      <c r="D6" s="437"/>
      <c r="E6" s="437"/>
      <c r="F6" s="453" t="s">
        <v>172</v>
      </c>
      <c r="G6" s="453"/>
      <c r="H6" s="313"/>
      <c r="I6" s="13"/>
    </row>
    <row r="7" spans="1:11" ht="15" x14ac:dyDescent="0.25">
      <c r="A7" s="20"/>
      <c r="B7" s="20"/>
      <c r="C7" s="20"/>
      <c r="D7" s="20"/>
      <c r="E7" s="20"/>
      <c r="F7" s="13"/>
      <c r="G7" s="38"/>
      <c r="H7" s="39"/>
      <c r="I7" s="13"/>
    </row>
    <row r="8" spans="1:11" ht="15" x14ac:dyDescent="0.25">
      <c r="A8" s="81" t="s">
        <v>9</v>
      </c>
      <c r="B8" s="82"/>
      <c r="C8" s="82"/>
      <c r="D8" s="82"/>
      <c r="E8" s="314">
        <f>VLOOKUP($H$4,Verzamelblad!$A$5:$EK$54,14,0)</f>
        <v>0</v>
      </c>
      <c r="F8" s="306"/>
      <c r="G8" s="13"/>
      <c r="H8" s="13"/>
      <c r="I8" s="13"/>
    </row>
    <row r="9" spans="1:11" ht="15" x14ac:dyDescent="0.25">
      <c r="A9" s="80" t="s">
        <v>10</v>
      </c>
      <c r="B9" s="67"/>
      <c r="C9" s="67"/>
      <c r="D9" s="67"/>
      <c r="E9" s="315">
        <f>VLOOKUP($H$4,Verzamelblad!$A$5:$EK$54,6,0)</f>
        <v>0</v>
      </c>
      <c r="F9" s="13"/>
      <c r="G9" s="13"/>
      <c r="H9" s="13"/>
      <c r="I9" s="13"/>
    </row>
    <row r="10" spans="1:11" ht="18.75" customHeight="1" x14ac:dyDescent="0.25">
      <c r="F10" s="3" t="s">
        <v>222</v>
      </c>
      <c r="G10" s="3" t="s">
        <v>223</v>
      </c>
      <c r="H10" s="3" t="s">
        <v>90</v>
      </c>
      <c r="I10" s="3" t="s">
        <v>224</v>
      </c>
      <c r="J10" s="3" t="s">
        <v>225</v>
      </c>
      <c r="K10" s="3" t="s">
        <v>226</v>
      </c>
    </row>
    <row r="11" spans="1:11" ht="15" x14ac:dyDescent="0.25">
      <c r="A11" s="76" t="s">
        <v>18</v>
      </c>
      <c r="B11" s="77"/>
      <c r="C11" s="77"/>
      <c r="D11" s="87"/>
      <c r="E11" s="65"/>
      <c r="F11" s="216" t="str">
        <f>IFERROR(IF(SUM(I11/12)=0,"",SUM(I11/12)),"")</f>
        <v/>
      </c>
      <c r="G11" s="123" t="str">
        <f>IFERROR(SUM(J11/12),"")</f>
        <v/>
      </c>
      <c r="H11" s="105" t="str">
        <f>IFERROR(SUM(J11/E9),"")</f>
        <v/>
      </c>
      <c r="I11" s="216" t="str">
        <f>IFERROR(IF(SUM($I$14*K11)=0,"",SUM($I$14*K11)),"")</f>
        <v/>
      </c>
      <c r="J11" s="123" t="str">
        <f>IFERROR(SUM(J14*K11),"")</f>
        <v/>
      </c>
      <c r="K11" s="300"/>
    </row>
    <row r="12" spans="1:11" ht="15" x14ac:dyDescent="0.25">
      <c r="A12" s="88" t="s">
        <v>19</v>
      </c>
      <c r="B12" s="89"/>
      <c r="C12" s="89"/>
      <c r="D12" s="90"/>
      <c r="E12" s="66"/>
      <c r="F12" s="217" t="str">
        <f>IFERROR(IF(SUM(I12/3)=0,"",SUM(I12/3)),"")</f>
        <v/>
      </c>
      <c r="G12" s="125" t="str">
        <f>IFERROR(SUM(J12/3),"")</f>
        <v/>
      </c>
      <c r="H12" s="40"/>
      <c r="I12" s="130" t="str">
        <f>IFERROR(IF(SUM($I$14*K12)=0,"",SUM($I$14*K12)),"")</f>
        <v/>
      </c>
      <c r="J12" s="131" t="str">
        <f>IFERROR(SUM(J14*K12),"")</f>
        <v/>
      </c>
      <c r="K12" s="301"/>
    </row>
    <row r="13" spans="1:11" ht="15" x14ac:dyDescent="0.25">
      <c r="A13" s="91" t="s">
        <v>20</v>
      </c>
      <c r="B13" s="92"/>
      <c r="C13" s="92"/>
      <c r="D13" s="93"/>
      <c r="E13" s="68"/>
      <c r="F13" s="126" t="str">
        <f>IF(I13=0,"",I13)</f>
        <v/>
      </c>
      <c r="G13" s="127" t="str">
        <f>IFERROR(J13,"")</f>
        <v/>
      </c>
      <c r="H13" s="41"/>
      <c r="I13" s="132" t="str">
        <f>IFERROR(IF(SUM($I$14*K13)=0,"",SUM($I$14*K13)),"")</f>
        <v/>
      </c>
      <c r="J13" s="133" t="str">
        <f>IFERROR(SUM(J14*K13),"")</f>
        <v/>
      </c>
      <c r="K13" s="302"/>
    </row>
    <row r="14" spans="1:11" ht="15.75" thickBot="1" x14ac:dyDescent="0.3">
      <c r="A14" s="13" t="s">
        <v>13</v>
      </c>
      <c r="B14" s="13"/>
      <c r="C14" s="13"/>
      <c r="D14" s="13"/>
      <c r="E14" s="53"/>
      <c r="F14" s="128" t="str">
        <f>IFERROR(IF(SUM(F11:F13)=0,"",SUM(F11:F13)),"")</f>
        <v/>
      </c>
      <c r="G14" s="129">
        <f>IFERROR(SUM(G11:G13),"")</f>
        <v>0</v>
      </c>
      <c r="H14" s="54"/>
      <c r="I14" s="128" t="str">
        <f>IFERROR(IF(E100=0,"",E100),"")</f>
        <v/>
      </c>
      <c r="J14" s="129" t="str">
        <f>IFERROR(SUM(I14/offertetarief),"")</f>
        <v/>
      </c>
      <c r="K14" s="13" t="str">
        <f>IF(SUM(K11:K13)=100%,"","Geen 100%")</f>
        <v>Geen 100%</v>
      </c>
    </row>
    <row r="15" spans="1:11" ht="15.75" thickTop="1" x14ac:dyDescent="0.25">
      <c r="F15" s="3" t="s">
        <v>227</v>
      </c>
      <c r="G15" s="3" t="s">
        <v>228</v>
      </c>
    </row>
    <row r="16" spans="1:11" ht="15" x14ac:dyDescent="0.25">
      <c r="A16" s="85" t="s">
        <v>14</v>
      </c>
      <c r="B16" s="83"/>
      <c r="C16" s="83"/>
      <c r="D16" s="83"/>
      <c r="E16" s="86"/>
      <c r="F16" s="134" t="str">
        <f>IFERROR(SUM((J14*directtoezicht)/E9),"")</f>
        <v/>
      </c>
      <c r="G16" s="135" t="str">
        <f>IF(J14="","",SUM(J14*directtoezicht))</f>
        <v/>
      </c>
    </row>
    <row r="17" spans="1:12" ht="15.75" customHeight="1" x14ac:dyDescent="0.25">
      <c r="K17" s="413" t="s">
        <v>246</v>
      </c>
      <c r="L17" s="413" t="s">
        <v>247</v>
      </c>
    </row>
    <row r="18" spans="1:12" ht="15.75" customHeight="1" x14ac:dyDescent="0.25">
      <c r="A18" t="s">
        <v>91</v>
      </c>
      <c r="K18" s="414"/>
      <c r="L18" s="414"/>
    </row>
    <row r="19" spans="1:12" ht="15" x14ac:dyDescent="0.25">
      <c r="A19" s="426" t="s">
        <v>229</v>
      </c>
      <c r="B19" s="427"/>
      <c r="C19" s="428"/>
      <c r="D19" s="265">
        <f ca="1">D100</f>
        <v>0</v>
      </c>
      <c r="E19" s="424" t="s">
        <v>230</v>
      </c>
      <c r="F19" s="425"/>
      <c r="G19" s="136" t="str">
        <f ca="1">IFERROR(D100/E9,"")</f>
        <v/>
      </c>
      <c r="H19" s="84" t="s">
        <v>231</v>
      </c>
      <c r="I19" s="137" t="str">
        <f ca="1">IFERROR(SUM(D19/J14),"")</f>
        <v/>
      </c>
      <c r="K19" s="73" t="str">
        <f ca="1">IF(INDIRECT("'"&amp;$H$5&amp;"'!F539")="H","",IF(INDIRECT("'"&amp;$H$5&amp;"'!F539")="Vrije categorie","",INDIRECT("'"&amp;$H$5&amp;"'!F539")))</f>
        <v>A</v>
      </c>
      <c r="L19" s="297"/>
    </row>
    <row r="20" spans="1:12" ht="15" x14ac:dyDescent="0.25">
      <c r="K20" s="74" t="str">
        <f ca="1">IF(INDIRECT("'"&amp;$H$5&amp;"'!F540")="H","",IF(INDIRECT("'"&amp;$H$5&amp;"'!F540")="Vrije categorie","",INDIRECT("'"&amp;$H$5&amp;"'!F540")))</f>
        <v>B</v>
      </c>
      <c r="L20" s="298"/>
    </row>
    <row r="21" spans="1:12" ht="15" x14ac:dyDescent="0.25">
      <c r="A21" t="s">
        <v>15</v>
      </c>
      <c r="B21" s="15"/>
      <c r="D21" s="3" t="s">
        <v>232</v>
      </c>
      <c r="E21" s="3" t="s">
        <v>233</v>
      </c>
      <c r="F21" s="3" t="s">
        <v>234</v>
      </c>
      <c r="G21" s="3" t="s">
        <v>235</v>
      </c>
      <c r="H21" s="3" t="s">
        <v>236</v>
      </c>
      <c r="I21" s="3" t="s">
        <v>237</v>
      </c>
      <c r="K21" s="74" t="str">
        <f ca="1">IF(INDIRECT("'"&amp;$H$5&amp;"'!F541")="H","",IF(INDIRECT("'"&amp;$H$5&amp;"'!F541")="Vrije categorie","",INDIRECT("'"&amp;$H$5&amp;"'!F541")))</f>
        <v>C</v>
      </c>
      <c r="L21" s="298"/>
    </row>
    <row r="22" spans="1:12" ht="15" x14ac:dyDescent="0.25">
      <c r="A22" s="81" t="str">
        <f>VLOOKUP($H$4,Verzamelblad!$A$5:$EK$54,32,0)</f>
        <v>Dieptereiniging sanitair</v>
      </c>
      <c r="B22" s="64"/>
      <c r="C22" s="65"/>
      <c r="D22" s="69" t="str">
        <f>VLOOKUP($H$4,Verzamelblad!$A$5:$EK$54,33,0)</f>
        <v>m²</v>
      </c>
      <c r="E22" s="252">
        <f>VLOOKUP($H$4,Verzamelblad!$A$5:$DE$54,34)</f>
        <v>0</v>
      </c>
      <c r="F22" s="338"/>
      <c r="G22" s="216" t="str">
        <f>IF(IF(E22="","",SUM(E22*F22))=0,"",IF(E22="","",SUM(E22*F22)))</f>
        <v/>
      </c>
      <c r="H22" s="69" t="str">
        <f>VLOOKUP($H$4,Verzamelblad!$A$5:$EK$54,35,0)</f>
        <v>op afroep</v>
      </c>
      <c r="I22" s="219" t="str">
        <f>IFERROR(IF(IF(H22="op afroep","",SUM(G22*H22))=0,"",IF(H22="op afroep","",SUM(G22*H22))),"")</f>
        <v/>
      </c>
      <c r="K22" s="74" t="str">
        <f ca="1">IF(INDIRECT("'"&amp;$H$5&amp;"'!F542")="H","",IF(INDIRECT("'"&amp;$H$5&amp;"'!F542")="Vrije categorie","",INDIRECT("'"&amp;$H$5&amp;"'!F542")))</f>
        <v>D</v>
      </c>
      <c r="L22" s="298"/>
    </row>
    <row r="23" spans="1:12" ht="15" x14ac:dyDescent="0.25">
      <c r="A23" s="78">
        <f>VLOOKUP($H$4,Verzamelblad!$A$5:$EK$54,36,0)</f>
        <v>0</v>
      </c>
      <c r="B23" s="79"/>
      <c r="C23" s="66"/>
      <c r="D23" s="70">
        <f>VLOOKUP($H$4,Verzamelblad!$A$5:$EK$54,37,0)</f>
        <v>0</v>
      </c>
      <c r="E23" s="70">
        <f>VLOOKUP($H$4,Verzamelblad!$A$5:$DE$54,38)</f>
        <v>0</v>
      </c>
      <c r="F23" s="339"/>
      <c r="G23" s="217" t="str">
        <f>IF(IF(E23="","",SUM(E23*F23))=0,"",IF(E23="","",SUM(E23*F23)))</f>
        <v/>
      </c>
      <c r="H23" s="70">
        <f>VLOOKUP($H$4,Verzamelblad!$A$5:$EK$54,39,0)</f>
        <v>0</v>
      </c>
      <c r="I23" s="220" t="str">
        <f>IFERROR(IF(IF(H23="op afroep","",SUM(G23*H23))=0,"",IF(H23="op afroep","",SUM(G23*H23))),"")</f>
        <v/>
      </c>
      <c r="K23" s="74" t="str">
        <f ca="1">IF(INDIRECT("'"&amp;$H$5&amp;"'!F543")="H","",IF(INDIRECT("'"&amp;$H$5&amp;"'!F543")="Vrije categorie","",INDIRECT("'"&amp;$H$5&amp;"'!F543")))</f>
        <v>E</v>
      </c>
      <c r="L23" s="298"/>
    </row>
    <row r="24" spans="1:12" ht="15" x14ac:dyDescent="0.25">
      <c r="A24" s="78">
        <f>VLOOKUP($H$4,Verzamelblad!$A$5:$EK$54,40,0)</f>
        <v>0</v>
      </c>
      <c r="B24" s="79"/>
      <c r="C24" s="66"/>
      <c r="D24" s="70">
        <f>VLOOKUP($H$4,Verzamelblad!$A$5:$EK$54,41,0)</f>
        <v>0</v>
      </c>
      <c r="E24" s="70">
        <f>VLOOKUP($H$4,Verzamelblad!$A$5:$DE$54,42)</f>
        <v>0</v>
      </c>
      <c r="F24" s="339"/>
      <c r="G24" s="217" t="str">
        <f t="shared" ref="G24:G32" si="0">IF(IF(E24="","",SUM(E24*F24))=0,"",IF(E24="","",SUM(E24*F24)))</f>
        <v/>
      </c>
      <c r="H24" s="70">
        <f>VLOOKUP($H$4,Verzamelblad!$A$5:$EK$54,43,0)</f>
        <v>0</v>
      </c>
      <c r="I24" s="220" t="str">
        <f t="shared" ref="I24:I31" si="1">IFERROR(IF(IF(H24="op afroep","",SUM(G24*H24))=0,"",IF(H24="op afroep","",SUM(G24*H24))),"")</f>
        <v/>
      </c>
      <c r="K24" s="74" t="str">
        <f ca="1">IF(INDIRECT("'"&amp;$H$5&amp;"'!F544")="H","",IF(INDIRECT("'"&amp;$H$5&amp;"'!F544")="Vrije categorie","",INDIRECT("'"&amp;$H$5&amp;"'!F544")))</f>
        <v>F</v>
      </c>
      <c r="L24" s="298"/>
    </row>
    <row r="25" spans="1:12" ht="15" x14ac:dyDescent="0.25">
      <c r="A25" s="78">
        <f>VLOOKUP($H$4,Verzamelblad!$A$5:$EK$54,44,0)</f>
        <v>0</v>
      </c>
      <c r="B25" s="79"/>
      <c r="C25" s="66"/>
      <c r="D25" s="70">
        <f>VLOOKUP($H$4,Verzamelblad!$A$5:$EK$54,45,0)</f>
        <v>0</v>
      </c>
      <c r="E25" s="70">
        <f>VLOOKUP($H$4,Verzamelblad!$A$5:$DE$54,46)</f>
        <v>0</v>
      </c>
      <c r="F25" s="339"/>
      <c r="G25" s="217" t="str">
        <f t="shared" si="0"/>
        <v/>
      </c>
      <c r="H25" s="70">
        <f>VLOOKUP($H$4,Verzamelblad!$A$5:$EK$54,47,0)</f>
        <v>0</v>
      </c>
      <c r="I25" s="220" t="str">
        <f t="shared" si="1"/>
        <v/>
      </c>
      <c r="K25" s="74" t="str">
        <f ca="1">IF(INDIRECT("'"&amp;$H$5&amp;"'!F545")="H","",IF(INDIRECT("'"&amp;$H$5&amp;"'!F545")="Vrije categorie","",INDIRECT("'"&amp;$H$5&amp;"'!F545")))</f>
        <v>G</v>
      </c>
      <c r="L25" s="298"/>
    </row>
    <row r="26" spans="1:12" ht="15" x14ac:dyDescent="0.25">
      <c r="A26" s="78">
        <f>VLOOKUP($H$4,Verzamelblad!$A$5:$EK$54,48,0)</f>
        <v>0</v>
      </c>
      <c r="B26" s="79"/>
      <c r="C26" s="66"/>
      <c r="D26" s="70">
        <f>VLOOKUP($H$4,Verzamelblad!$A$5:$EK$54,49,0)</f>
        <v>0</v>
      </c>
      <c r="E26" s="70">
        <f>VLOOKUP($H$4,Verzamelblad!$A$5:$DE$54,50)</f>
        <v>0</v>
      </c>
      <c r="F26" s="339"/>
      <c r="G26" s="217" t="str">
        <f t="shared" si="0"/>
        <v/>
      </c>
      <c r="H26" s="70">
        <f>VLOOKUP($H$4,Verzamelblad!$A$5:$EK$54,51,0)</f>
        <v>0</v>
      </c>
      <c r="I26" s="220" t="str">
        <f t="shared" si="1"/>
        <v/>
      </c>
      <c r="K26" s="74" t="str">
        <f ca="1">IF(INDIRECT("'"&amp;$H$5&amp;"'!F546")="H","",IF(INDIRECT("'"&amp;$H$5&amp;"'!F546")="Vrije categorie","",INDIRECT("'"&amp;$H$5&amp;"'!F546")))</f>
        <v/>
      </c>
      <c r="L26" s="298"/>
    </row>
    <row r="27" spans="1:12" ht="15" x14ac:dyDescent="0.25">
      <c r="A27" s="78">
        <f>VLOOKUP($H$4,Verzamelblad!$A$5:$EK$54,52,0)</f>
        <v>0</v>
      </c>
      <c r="B27" s="79"/>
      <c r="C27" s="66"/>
      <c r="D27" s="70">
        <f>VLOOKUP($H$4,Verzamelblad!$A$5:$EK$54,53,0)</f>
        <v>0</v>
      </c>
      <c r="E27" s="70">
        <f>VLOOKUP($H$4,Verzamelblad!$A$5:$DE$54,54)</f>
        <v>0</v>
      </c>
      <c r="F27" s="339"/>
      <c r="G27" s="217" t="str">
        <f t="shared" si="0"/>
        <v/>
      </c>
      <c r="H27" s="70">
        <f>VLOOKUP($H$4,Verzamelblad!$A$5:$EK$54,55,0)</f>
        <v>0</v>
      </c>
      <c r="I27" s="220" t="str">
        <f t="shared" si="1"/>
        <v/>
      </c>
      <c r="K27" s="74" t="str">
        <f ca="1">IF(INDIRECT("'"&amp;$H$5&amp;"'!F547")="H","",IF(INDIRECT("'"&amp;$H$5&amp;"'!F547")="Vrije categorie","",INDIRECT("'"&amp;$H$5&amp;"'!F547")))</f>
        <v>I</v>
      </c>
      <c r="L27" s="298"/>
    </row>
    <row r="28" spans="1:12" ht="15" x14ac:dyDescent="0.25">
      <c r="A28" s="78">
        <f>VLOOKUP($H$4,Verzamelblad!$A$5:$EK$54,56,0)</f>
        <v>0</v>
      </c>
      <c r="B28" s="79"/>
      <c r="C28" s="66"/>
      <c r="D28" s="70">
        <f>VLOOKUP($H$4,Verzamelblad!$A$5:$EK$54,57,0)</f>
        <v>0</v>
      </c>
      <c r="E28" s="70">
        <f>VLOOKUP($H$4,Verzamelblad!$A$5:$DE$54,58)</f>
        <v>0</v>
      </c>
      <c r="F28" s="339"/>
      <c r="G28" s="217" t="str">
        <f t="shared" si="0"/>
        <v/>
      </c>
      <c r="H28" s="70">
        <f>VLOOKUP($H$4,Verzamelblad!$A$5:$EK$54,59,0)</f>
        <v>0</v>
      </c>
      <c r="I28" s="220" t="str">
        <f t="shared" si="1"/>
        <v/>
      </c>
      <c r="K28" s="74" t="str">
        <f ca="1">IF(INDIRECT("'"&amp;$H$5&amp;"'!F548")="H","",IF(INDIRECT("'"&amp;$H$5&amp;"'!F548")="Vrije categorie","",INDIRECT("'"&amp;$H$5&amp;"'!F548")))</f>
        <v>J</v>
      </c>
      <c r="L28" s="298"/>
    </row>
    <row r="29" spans="1:12" ht="15" x14ac:dyDescent="0.25">
      <c r="A29" s="78">
        <f>VLOOKUP($H$4,Verzamelblad!$A$5:$EK$54,60,0)</f>
        <v>0</v>
      </c>
      <c r="B29" s="79"/>
      <c r="C29" s="66"/>
      <c r="D29" s="70">
        <f>VLOOKUP($H$4,Verzamelblad!$A$5:$EK$54,61,0)</f>
        <v>0</v>
      </c>
      <c r="E29" s="70">
        <f>VLOOKUP($H$4,Verzamelblad!$A$5:$DE$54,62)</f>
        <v>0</v>
      </c>
      <c r="F29" s="339"/>
      <c r="G29" s="217" t="str">
        <f t="shared" si="0"/>
        <v/>
      </c>
      <c r="H29" s="70">
        <f>VLOOKUP($H$4,Verzamelblad!$A$5:$EK$54,63,0)</f>
        <v>0</v>
      </c>
      <c r="I29" s="220" t="str">
        <f t="shared" si="1"/>
        <v/>
      </c>
      <c r="K29" s="74" t="str">
        <f ca="1">IF(INDIRECT("'"&amp;$H$5&amp;"'!F549")="H","",IF(INDIRECT("'"&amp;$H$5&amp;"'!F549")="Vrije categorie","",INDIRECT("'"&amp;$H$5&amp;"'!F549")))</f>
        <v>K</v>
      </c>
      <c r="L29" s="298"/>
    </row>
    <row r="30" spans="1:12" ht="15" x14ac:dyDescent="0.25">
      <c r="A30" s="78">
        <f>VLOOKUP($H$4,Verzamelblad!$A$5:$EK$54,64,0)</f>
        <v>0</v>
      </c>
      <c r="B30" s="79"/>
      <c r="C30" s="66"/>
      <c r="D30" s="70">
        <f>VLOOKUP($H$4,Verzamelblad!$A$5:$EK$54,65,0)</f>
        <v>0</v>
      </c>
      <c r="E30" s="70">
        <f>VLOOKUP($H$4,Verzamelblad!$A$5:$DE$54,66)</f>
        <v>0</v>
      </c>
      <c r="F30" s="339"/>
      <c r="G30" s="217" t="str">
        <f t="shared" si="0"/>
        <v/>
      </c>
      <c r="H30" s="70">
        <f>VLOOKUP($H$4,Verzamelblad!$A$5:$EK$54,67,0)</f>
        <v>0</v>
      </c>
      <c r="I30" s="220" t="str">
        <f t="shared" si="1"/>
        <v/>
      </c>
      <c r="K30" s="74" t="str">
        <f ca="1">IF(INDIRECT("'"&amp;$H$5&amp;"'!F550")="H","",IF(INDIRECT("'"&amp;$H$5&amp;"'!F550")="Vrije categorie","",INDIRECT("'"&amp;$H$5&amp;"'!F550")))</f>
        <v>X</v>
      </c>
      <c r="L30" s="298"/>
    </row>
    <row r="31" spans="1:12" ht="15" x14ac:dyDescent="0.25">
      <c r="A31" s="78">
        <f>VLOOKUP($H$4,Verzamelblad!$A$5:$EK$54,68,0)</f>
        <v>0</v>
      </c>
      <c r="B31" s="79"/>
      <c r="C31" s="66"/>
      <c r="D31" s="70">
        <f>VLOOKUP($H$4,Verzamelblad!$A$5:$EK$54,69,0)</f>
        <v>0</v>
      </c>
      <c r="E31" s="70">
        <f>VLOOKUP($H$4,Verzamelblad!$A$5:$DE$54,70)</f>
        <v>0</v>
      </c>
      <c r="F31" s="339"/>
      <c r="G31" s="217" t="str">
        <f t="shared" si="0"/>
        <v/>
      </c>
      <c r="H31" s="70">
        <f>VLOOKUP($H$4,Verzamelblad!$A$5:$EK$54,71,0)</f>
        <v>0</v>
      </c>
      <c r="I31" s="220" t="str">
        <f t="shared" si="1"/>
        <v/>
      </c>
      <c r="K31" s="74" t="str">
        <f ca="1">IF(INDIRECT("'"&amp;$H$5&amp;"'!F551")="H","",IF(INDIRECT("'"&amp;$H$5&amp;"'!F551")="Vrije categorie","",INDIRECT("'"&amp;$H$5&amp;"'!F551")))</f>
        <v/>
      </c>
      <c r="L31" s="298"/>
    </row>
    <row r="32" spans="1:12" ht="15" x14ac:dyDescent="0.25">
      <c r="A32" s="80">
        <f>VLOOKUP($H$4,Verzamelblad!$A$5:$EK$54,72,0)</f>
        <v>0</v>
      </c>
      <c r="B32" s="67"/>
      <c r="C32" s="68"/>
      <c r="D32" s="72">
        <f>VLOOKUP($H$4,Verzamelblad!$A$5:$EK$54,73,0)</f>
        <v>0</v>
      </c>
      <c r="E32" s="72">
        <f>VLOOKUP($H$4,Verzamelblad!$A$5:$DE$54,74)</f>
        <v>0</v>
      </c>
      <c r="F32" s="340"/>
      <c r="G32" s="218" t="str">
        <f t="shared" si="0"/>
        <v/>
      </c>
      <c r="H32" s="72">
        <f>VLOOKUP($H$4,Verzamelblad!$A$5:$EK$54,75,0)</f>
        <v>0</v>
      </c>
      <c r="I32" s="221" t="str">
        <f>IFERROR(IF(IF(H32="op afroep","",SUM(G32*H32))=0,"",IF(H32="op afroep","",SUM(G32*H32))),"")</f>
        <v/>
      </c>
      <c r="K32" s="74" t="str">
        <f ca="1">IF(INDIRECT("'"&amp;$H$5&amp;"'!F552")="H","",IF(INDIRECT("'"&amp;$H$5&amp;"'!F552")="Vrije categorie","",INDIRECT("'"&amp;$H$5&amp;"'!F552")))</f>
        <v/>
      </c>
      <c r="L32" s="298"/>
    </row>
    <row r="33" spans="1:12" ht="15.75" thickBot="1" x14ac:dyDescent="0.3">
      <c r="A33" s="13" t="s">
        <v>17</v>
      </c>
      <c r="B33" s="13"/>
      <c r="C33" s="13"/>
      <c r="D33" s="13"/>
      <c r="E33" s="13"/>
      <c r="F33" s="13"/>
      <c r="G33" s="13"/>
      <c r="H33" s="13"/>
      <c r="I33" s="222" t="str">
        <f>IF(SUM(I22:I32)=0,"",SUM(I22:I32))</f>
        <v/>
      </c>
      <c r="K33" s="75" t="str">
        <f ca="1">IF(INDIRECT("'"&amp;$H$5&amp;"'!F553")="H","",IF(INDIRECT("'"&amp;$H$5&amp;"'!F553")="Vrije categorie","",INDIRECT("'"&amp;$H$5&amp;"'!F553")))</f>
        <v/>
      </c>
      <c r="L33" s="299"/>
    </row>
    <row r="34" spans="1:12" ht="15.75" thickTop="1" x14ac:dyDescent="0.25"/>
    <row r="35" spans="1:12" ht="15" x14ac:dyDescent="0.25">
      <c r="A35" t="s">
        <v>171</v>
      </c>
      <c r="E35" s="3" t="s">
        <v>238</v>
      </c>
      <c r="F35" s="3" t="s">
        <v>239</v>
      </c>
      <c r="G35" s="3" t="s">
        <v>235</v>
      </c>
      <c r="H35" s="3" t="s">
        <v>236</v>
      </c>
      <c r="I35" s="3" t="s">
        <v>237</v>
      </c>
    </row>
    <row r="36" spans="1:12" ht="15" x14ac:dyDescent="0.25">
      <c r="A36" s="81" t="str">
        <f>VLOOKUP($H$4,Verzamelblad!$A$5:$EK$54,16,0)</f>
        <v>Recoaten</v>
      </c>
      <c r="B36" s="82"/>
      <c r="C36" s="82"/>
      <c r="D36" s="65"/>
      <c r="E36" s="123">
        <f ca="1">VLOOKUP($H$4,Verzamelblad!$A$5:$DE$54,105)</f>
        <v>0</v>
      </c>
      <c r="F36" s="338"/>
      <c r="G36" s="216" t="str">
        <f ca="1">IF(IF(E36="","",SUM(E36*F36))=0,"",IF(E36="","",SUM(E36*F36)))</f>
        <v/>
      </c>
      <c r="H36" s="69">
        <f>VLOOKUP($H$4,Verzamelblad!$A$5:$DE$54,17)</f>
        <v>0</v>
      </c>
      <c r="I36" s="219" t="str">
        <f t="shared" ref="I36:I43" ca="1" si="2">IFERROR(IF(IF(H36="op afroep","",SUM(G36*H36))=0,"",IF(H36="op afroep","",SUM(G36*H36))),"")</f>
        <v/>
      </c>
    </row>
    <row r="37" spans="1:12" ht="15" x14ac:dyDescent="0.25">
      <c r="A37" s="78" t="str">
        <f>VLOOKUP($H$4,Verzamelblad!$A$5:$EK$54,18,0)</f>
        <v>Topstrippen en topcoaten</v>
      </c>
      <c r="B37" s="79"/>
      <c r="C37" s="79"/>
      <c r="D37" s="66"/>
      <c r="E37" s="131">
        <f ca="1">VLOOKUP($H$4,Verzamelblad!$A$5:$DE$54,106)</f>
        <v>0</v>
      </c>
      <c r="F37" s="339"/>
      <c r="G37" s="217" t="str">
        <f ca="1">IF(IF(E37="","",SUM(E37*F37))=0,"",IF(E37="","",SUM(E37*F37)))</f>
        <v/>
      </c>
      <c r="H37" s="70">
        <f>VLOOKUP($H$4,Verzamelblad!$A$5:$DE$54,19)</f>
        <v>0</v>
      </c>
      <c r="I37" s="220" t="str">
        <f t="shared" ca="1" si="2"/>
        <v/>
      </c>
    </row>
    <row r="38" spans="1:12" ht="15" x14ac:dyDescent="0.25">
      <c r="A38" s="78" t="str">
        <f>VLOOKUP($H$4,Verzamelblad!$A$5:$EK$54,20,0)</f>
        <v>Volsprayen</v>
      </c>
      <c r="B38" s="79"/>
      <c r="C38" s="79"/>
      <c r="D38" s="66"/>
      <c r="E38" s="131">
        <f ca="1">VLOOKUP($H$4,Verzamelblad!$A$5:$DE$54,107)</f>
        <v>0</v>
      </c>
      <c r="F38" s="339"/>
      <c r="G38" s="217" t="str">
        <f t="shared" ref="G38:G43" ca="1" si="3">IF(IF(E38="","",SUM(E38*F38))=0,"",IF(E38="","",SUM(E38*F38)))</f>
        <v/>
      </c>
      <c r="H38" s="70">
        <f>VLOOKUP($H$4,Verzamelblad!$A$5:$DE$54,21)</f>
        <v>0</v>
      </c>
      <c r="I38" s="220" t="str">
        <f t="shared" ca="1" si="2"/>
        <v/>
      </c>
      <c r="K38" s="13"/>
    </row>
    <row r="39" spans="1:12" ht="15" x14ac:dyDescent="0.25">
      <c r="A39" s="78" t="str">
        <f>VLOOKUP($H$4,Verzamelblad!$A$5:$EK$54,22,0)</f>
        <v>Tapijtreinigen</v>
      </c>
      <c r="B39" s="79"/>
      <c r="C39" s="79"/>
      <c r="D39" s="66"/>
      <c r="E39" s="131">
        <f ca="1">VLOOKUP($H$4,Verzamelblad!$A$5:$DE$54,108)</f>
        <v>0</v>
      </c>
      <c r="F39" s="339"/>
      <c r="G39" s="217" t="str">
        <f t="shared" ca="1" si="3"/>
        <v/>
      </c>
      <c r="H39" s="70">
        <f>VLOOKUP($H$4,Verzamelblad!$A$5:$DE$54,23)</f>
        <v>0</v>
      </c>
      <c r="I39" s="220" t="str">
        <f t="shared" ca="1" si="2"/>
        <v/>
      </c>
    </row>
    <row r="40" spans="1:12" ht="15" x14ac:dyDescent="0.25">
      <c r="A40" s="78" t="str">
        <f>VLOOKUP($H$4,Verzamelblad!$A$5:$EK$54,24,0)</f>
        <v>Reinigen inloopzones</v>
      </c>
      <c r="B40" s="79"/>
      <c r="C40" s="79"/>
      <c r="D40" s="66"/>
      <c r="E40" s="139">
        <f>VLOOKUP($H$4,Verzamelblad!$A$5:$DE$54,109)</f>
        <v>0</v>
      </c>
      <c r="F40" s="339"/>
      <c r="G40" s="217" t="str">
        <f t="shared" si="3"/>
        <v/>
      </c>
      <c r="H40" s="70">
        <f>VLOOKUP($H$4,Verzamelblad!$A$5:$DE$54,25)</f>
        <v>0</v>
      </c>
      <c r="I40" s="220" t="str">
        <f t="shared" si="2"/>
        <v/>
      </c>
    </row>
    <row r="41" spans="1:12" ht="15" x14ac:dyDescent="0.25">
      <c r="A41" s="78">
        <f>VLOOKUP($H$4,Verzamelblad!$A$5:$EK$54,26,0)</f>
        <v>0</v>
      </c>
      <c r="B41" s="79"/>
      <c r="C41" s="79"/>
      <c r="D41" s="66"/>
      <c r="E41" s="139">
        <v>0</v>
      </c>
      <c r="F41" s="339"/>
      <c r="G41" s="217" t="str">
        <f t="shared" si="3"/>
        <v/>
      </c>
      <c r="H41" s="70">
        <f>VLOOKUP($H$4,Verzamelblad!$A$5:$DE$54,27)</f>
        <v>0</v>
      </c>
      <c r="I41" s="220" t="str">
        <f t="shared" si="2"/>
        <v/>
      </c>
    </row>
    <row r="42" spans="1:12" ht="15" x14ac:dyDescent="0.25">
      <c r="A42" s="78">
        <f>VLOOKUP($H$4,Verzamelblad!$A$5:$EK$54,28,0)</f>
        <v>0</v>
      </c>
      <c r="B42" s="79"/>
      <c r="C42" s="79"/>
      <c r="D42" s="66"/>
      <c r="E42" s="139">
        <v>0</v>
      </c>
      <c r="F42" s="339"/>
      <c r="G42" s="217" t="str">
        <f t="shared" si="3"/>
        <v/>
      </c>
      <c r="H42" s="70">
        <f>VLOOKUP($H$4,Verzamelblad!$A$5:$DE$54,29)</f>
        <v>0</v>
      </c>
      <c r="I42" s="220" t="str">
        <f t="shared" si="2"/>
        <v/>
      </c>
    </row>
    <row r="43" spans="1:12" ht="15" x14ac:dyDescent="0.25">
      <c r="A43" s="80">
        <f>VLOOKUP($H$4,Verzamelblad!$A$5:$EK$54,30,0)</f>
        <v>0</v>
      </c>
      <c r="B43" s="67"/>
      <c r="C43" s="67"/>
      <c r="D43" s="68"/>
      <c r="E43" s="140">
        <v>0</v>
      </c>
      <c r="F43" s="340"/>
      <c r="G43" s="218" t="str">
        <f t="shared" si="3"/>
        <v/>
      </c>
      <c r="H43" s="72">
        <f>VLOOKUP($H$4,Verzamelblad!$A$5:$DE$54,31)</f>
        <v>0</v>
      </c>
      <c r="I43" s="221" t="str">
        <f t="shared" si="2"/>
        <v/>
      </c>
    </row>
    <row r="44" spans="1:12" ht="15.75" thickBot="1" x14ac:dyDescent="0.3">
      <c r="A44" s="55" t="s">
        <v>17</v>
      </c>
      <c r="B44" s="53"/>
      <c r="C44" s="53"/>
      <c r="D44" s="53"/>
      <c r="E44" s="53"/>
      <c r="F44" s="53"/>
      <c r="G44" s="53"/>
      <c r="H44" s="53"/>
      <c r="I44" s="223" t="str">
        <f ca="1">IF(SUM(I36:I43)=0,"",SUM(I36:I43))</f>
        <v/>
      </c>
    </row>
    <row r="45" spans="1:12" ht="15.75" thickTop="1" x14ac:dyDescent="0.25"/>
    <row r="46" spans="1:12" ht="15" x14ac:dyDescent="0.25">
      <c r="A46" t="s">
        <v>170</v>
      </c>
      <c r="E46" s="3" t="s">
        <v>238</v>
      </c>
      <c r="F46" s="3" t="s">
        <v>239</v>
      </c>
      <c r="G46" s="3" t="s">
        <v>235</v>
      </c>
      <c r="H46" s="3" t="s">
        <v>236</v>
      </c>
      <c r="I46" s="3" t="s">
        <v>237</v>
      </c>
    </row>
    <row r="47" spans="1:12" ht="15" x14ac:dyDescent="0.25">
      <c r="A47" s="81" t="str">
        <f>VLOOKUP($H$4,Verzamelblad!$A$5:$EK$54,76,0)</f>
        <v>Gevelglas buitenzijde enkelvoudig gemeten</v>
      </c>
      <c r="B47" s="82"/>
      <c r="C47" s="82"/>
      <c r="D47" s="65"/>
      <c r="E47" s="138">
        <f ca="1">VLOOKUP($H$4,Verzamelblad!$A$5:$DE$54,100)</f>
        <v>0</v>
      </c>
      <c r="F47" s="338"/>
      <c r="G47" s="216" t="str">
        <f ca="1">IF(IF(E47="","",SUM(E47*F47))=0,"",IF(E47="","",SUM(E47*F47)))</f>
        <v/>
      </c>
      <c r="H47" s="229">
        <f>VLOOKUP($H$4,Verzamelblad!$A$5:$EK$54,77,0)</f>
        <v>0</v>
      </c>
      <c r="I47" s="219" t="str">
        <f t="shared" ref="I47:I56" ca="1" si="4">IFERROR(IF(IF(H47="op afroep","",SUM(G47*H47))=0,"",IF(H47="op afroep","",SUM(G47*H47))),"")</f>
        <v/>
      </c>
    </row>
    <row r="48" spans="1:12" ht="15" x14ac:dyDescent="0.25">
      <c r="A48" s="78" t="str">
        <f>VLOOKUP($H$4,Verzamelblad!$A$5:$EK$54,78,0)</f>
        <v>Gevelglas binnenzijde enkelvoudig gemeten</v>
      </c>
      <c r="B48" s="79"/>
      <c r="C48" s="79"/>
      <c r="D48" s="66"/>
      <c r="E48" s="139">
        <f ca="1">VLOOKUP($H$4,Verzamelblad!$A$5:$DE$54,99)</f>
        <v>0</v>
      </c>
      <c r="F48" s="339"/>
      <c r="G48" s="217" t="str">
        <f ca="1">IF(IF(E48="","",SUM(E48*F48))=0,"",IF(E48="","",SUM(E48*F48)))</f>
        <v/>
      </c>
      <c r="H48" s="230">
        <f>VLOOKUP($H$4,Verzamelblad!$A$5:$EK$54,79,0)</f>
        <v>0</v>
      </c>
      <c r="I48" s="220" t="str">
        <f t="shared" ca="1" si="4"/>
        <v/>
      </c>
    </row>
    <row r="49" spans="1:12" ht="15" x14ac:dyDescent="0.25">
      <c r="A49" s="78" t="str">
        <f>VLOOKUP($H$4,Verzamelblad!$A$5:$EK$54,80,0)</f>
        <v>Separatieglas dubbelvoudig gemeten</v>
      </c>
      <c r="B49" s="79"/>
      <c r="C49" s="79"/>
      <c r="D49" s="66"/>
      <c r="E49" s="139">
        <f ca="1">VLOOKUP($H$4,Verzamelblad!$A$5:$DE$54,101)</f>
        <v>0</v>
      </c>
      <c r="F49" s="339"/>
      <c r="G49" s="217" t="str">
        <f t="shared" ref="G49:G56" ca="1" si="5">IF(IF(E49="","",SUM(E49*F49))=0,"",IF(E49="","",SUM(E49*F49)))</f>
        <v/>
      </c>
      <c r="H49" s="230">
        <f>VLOOKUP($H$4,Verzamelblad!$A$5:$EK$54,81,0)</f>
        <v>0</v>
      </c>
      <c r="I49" s="220" t="str">
        <f t="shared" ca="1" si="4"/>
        <v/>
      </c>
    </row>
    <row r="50" spans="1:12" ht="15" x14ac:dyDescent="0.25">
      <c r="A50" s="78" t="str">
        <f>VLOOKUP($H$4,Verzamelblad!$A$5:$EK$54,82,0)</f>
        <v>Koepelglas enkelvoudig gemeten</v>
      </c>
      <c r="B50" s="79"/>
      <c r="C50" s="79"/>
      <c r="D50" s="66"/>
      <c r="E50" s="139">
        <f ca="1">VLOOKUP($H$4,Verzamelblad!$A$5:$DE$54,102)</f>
        <v>0</v>
      </c>
      <c r="F50" s="339"/>
      <c r="G50" s="217" t="str">
        <f t="shared" ca="1" si="5"/>
        <v/>
      </c>
      <c r="H50" s="230">
        <f>VLOOKUP($H$4,Verzamelblad!$A$5:$EK$54,83,0)</f>
        <v>0</v>
      </c>
      <c r="I50" s="220" t="str">
        <f t="shared" ca="1" si="4"/>
        <v/>
      </c>
    </row>
    <row r="51" spans="1:12" ht="15" x14ac:dyDescent="0.25">
      <c r="A51" s="78" t="str">
        <f>VLOOKUP($H$4,Verzamelblad!$A$5:$EK$54,84,0)</f>
        <v>Boeidelen</v>
      </c>
      <c r="B51" s="79"/>
      <c r="C51" s="79"/>
      <c r="D51" s="66"/>
      <c r="E51" s="139">
        <f ca="1">VLOOKUP($H$4,Verzamelblad!$A$5:$DE$54,103)</f>
        <v>0</v>
      </c>
      <c r="F51" s="339"/>
      <c r="G51" s="217" t="str">
        <f t="shared" ca="1" si="5"/>
        <v/>
      </c>
      <c r="H51" s="230">
        <f>VLOOKUP($H$4,Verzamelblad!$A$5:$EK$54,85,0)</f>
        <v>0</v>
      </c>
      <c r="I51" s="220" t="str">
        <f t="shared" ca="1" si="4"/>
        <v/>
      </c>
    </row>
    <row r="52" spans="1:12" ht="15" x14ac:dyDescent="0.25">
      <c r="A52" s="78" t="str">
        <f>VLOOKUP($H$4,Verzamelblad!$A$5:$EK$54,86,0)</f>
        <v>Gevelbeplating</v>
      </c>
      <c r="B52" s="79"/>
      <c r="C52" s="79"/>
      <c r="D52" s="66"/>
      <c r="E52" s="139">
        <f ca="1">VLOOKUP($H$4,Verzamelblad!$A$5:$DE$54,104)</f>
        <v>0</v>
      </c>
      <c r="F52" s="339"/>
      <c r="G52" s="217" t="str">
        <f t="shared" ca="1" si="5"/>
        <v/>
      </c>
      <c r="H52" s="230">
        <f>VLOOKUP($H$4,Verzamelblad!$A$5:$EK$54,87,0)</f>
        <v>0</v>
      </c>
      <c r="I52" s="220" t="str">
        <f t="shared" ca="1" si="4"/>
        <v/>
      </c>
    </row>
    <row r="53" spans="1:12" ht="15" x14ac:dyDescent="0.25">
      <c r="A53" s="78">
        <f>VLOOKUP($H$4,Verzamelblad!$A$5:$EK$54,88,0)</f>
        <v>0</v>
      </c>
      <c r="B53" s="79"/>
      <c r="C53" s="79"/>
      <c r="D53" s="66"/>
      <c r="E53" s="139"/>
      <c r="F53" s="339"/>
      <c r="G53" s="217" t="str">
        <f t="shared" si="5"/>
        <v/>
      </c>
      <c r="H53" s="230">
        <f>VLOOKUP($H$4,Verzamelblad!$A$5:$EK$54,89,0)</f>
        <v>0</v>
      </c>
      <c r="I53" s="220" t="str">
        <f t="shared" si="4"/>
        <v/>
      </c>
    </row>
    <row r="54" spans="1:12" ht="15" x14ac:dyDescent="0.25">
      <c r="A54" s="78">
        <f>VLOOKUP($H$4,Verzamelblad!$A$5:$EK$54,90,0)</f>
        <v>0</v>
      </c>
      <c r="B54" s="79"/>
      <c r="C54" s="79"/>
      <c r="D54" s="66"/>
      <c r="E54" s="139">
        <v>0</v>
      </c>
      <c r="F54" s="339"/>
      <c r="G54" s="217" t="str">
        <f t="shared" si="5"/>
        <v/>
      </c>
      <c r="H54" s="230">
        <f>VLOOKUP($H$4,Verzamelblad!$A$5:$EK$54,91,0)</f>
        <v>0</v>
      </c>
      <c r="I54" s="220" t="str">
        <f t="shared" si="4"/>
        <v/>
      </c>
    </row>
    <row r="55" spans="1:12" ht="15" x14ac:dyDescent="0.25">
      <c r="A55" s="78">
        <f>VLOOKUP($H$4,Verzamelblad!$A$5:$EK$54,92,0)</f>
        <v>0</v>
      </c>
      <c r="B55" s="79"/>
      <c r="C55" s="79"/>
      <c r="D55" s="66"/>
      <c r="E55" s="139">
        <v>0</v>
      </c>
      <c r="F55" s="339"/>
      <c r="G55" s="217" t="str">
        <f t="shared" si="5"/>
        <v/>
      </c>
      <c r="H55" s="230">
        <f>VLOOKUP($H$4,Verzamelblad!$A$5:$EK$54,93,0)</f>
        <v>0</v>
      </c>
      <c r="I55" s="220" t="str">
        <f t="shared" si="4"/>
        <v/>
      </c>
    </row>
    <row r="56" spans="1:12" ht="15" x14ac:dyDescent="0.25">
      <c r="A56" s="80">
        <f>VLOOKUP($H$4,Verzamelblad!$A$5:$EK$54,94,0)</f>
        <v>0</v>
      </c>
      <c r="B56" s="67"/>
      <c r="C56" s="67"/>
      <c r="D56" s="68"/>
      <c r="E56" s="140">
        <v>0</v>
      </c>
      <c r="F56" s="340"/>
      <c r="G56" s="218" t="str">
        <f t="shared" si="5"/>
        <v/>
      </c>
      <c r="H56" s="231">
        <f>VLOOKUP($H$4,Verzamelblad!$A$5:$EK$54,95,0)</f>
        <v>0</v>
      </c>
      <c r="I56" s="221" t="str">
        <f t="shared" si="4"/>
        <v/>
      </c>
    </row>
    <row r="57" spans="1:12" ht="15.75" thickBot="1" x14ac:dyDescent="0.3">
      <c r="A57" s="53" t="s">
        <v>17</v>
      </c>
      <c r="B57" s="53"/>
      <c r="C57" s="53"/>
      <c r="D57" s="53"/>
      <c r="E57" s="53"/>
      <c r="F57" s="53"/>
      <c r="G57" s="53"/>
      <c r="H57" s="53"/>
      <c r="I57" s="223" t="str">
        <f ca="1">IF(SUM(I47:I56)=0,"",SUM(I47:I56))</f>
        <v/>
      </c>
    </row>
    <row r="58" spans="1:12" ht="15.75" thickTop="1" x14ac:dyDescent="0.25">
      <c r="E58" s="3"/>
      <c r="F58" s="3"/>
      <c r="G58" s="3"/>
      <c r="H58" s="3"/>
      <c r="I58" s="3"/>
    </row>
    <row r="59" spans="1:12" ht="15" hidden="1" x14ac:dyDescent="0.25">
      <c r="A59" s="205" t="s">
        <v>84</v>
      </c>
      <c r="B59" s="205"/>
      <c r="C59" s="205"/>
      <c r="D59" s="205"/>
      <c r="E59" s="206" t="s">
        <v>240</v>
      </c>
      <c r="F59" s="206" t="s">
        <v>241</v>
      </c>
      <c r="G59" s="206" t="s">
        <v>233</v>
      </c>
      <c r="H59" s="206" t="s">
        <v>242</v>
      </c>
      <c r="I59" s="206" t="s">
        <v>237</v>
      </c>
      <c r="K59" s="13"/>
      <c r="L59" s="13"/>
    </row>
    <row r="60" spans="1:12" ht="15" hidden="1" x14ac:dyDescent="0.25">
      <c r="A60" s="81"/>
      <c r="B60" s="82"/>
      <c r="C60" s="82"/>
      <c r="D60" s="65"/>
      <c r="E60" s="59"/>
      <c r="F60" s="59"/>
      <c r="G60" s="69"/>
      <c r="H60" s="59"/>
      <c r="I60" s="219" t="str">
        <f t="shared" ref="I60:I65" si="6">IFERROR(IF(IF(H60="op afroep","",SUM(G60*H60))=0,"",IF(H60="op afroep","",SUM(G60*H60))),"")</f>
        <v/>
      </c>
      <c r="K60" s="13" t="s">
        <v>245</v>
      </c>
      <c r="L60" s="13"/>
    </row>
    <row r="61" spans="1:12" ht="15" hidden="1" x14ac:dyDescent="0.25">
      <c r="A61" s="78"/>
      <c r="B61" s="79"/>
      <c r="C61" s="79"/>
      <c r="D61" s="66"/>
      <c r="E61" s="60"/>
      <c r="F61" s="60"/>
      <c r="G61" s="70"/>
      <c r="H61" s="60"/>
      <c r="I61" s="220" t="str">
        <f t="shared" si="6"/>
        <v/>
      </c>
      <c r="K61" s="81" t="s">
        <v>243</v>
      </c>
      <c r="L61" s="141"/>
    </row>
    <row r="62" spans="1:12" ht="15" hidden="1" x14ac:dyDescent="0.25">
      <c r="A62" s="78"/>
      <c r="B62" s="79"/>
      <c r="C62" s="79"/>
      <c r="D62" s="66"/>
      <c r="E62" s="60"/>
      <c r="F62" s="60"/>
      <c r="G62" s="70"/>
      <c r="H62" s="60"/>
      <c r="I62" s="220" t="str">
        <f t="shared" si="6"/>
        <v/>
      </c>
      <c r="K62" s="80" t="s">
        <v>244</v>
      </c>
      <c r="L62" s="142"/>
    </row>
    <row r="63" spans="1:12" ht="15" hidden="1" x14ac:dyDescent="0.25">
      <c r="A63" s="78"/>
      <c r="B63" s="79"/>
      <c r="C63" s="79"/>
      <c r="D63" s="66"/>
      <c r="E63" s="60"/>
      <c r="F63" s="60"/>
      <c r="G63" s="70"/>
      <c r="H63" s="60"/>
      <c r="I63" s="220" t="str">
        <f t="shared" si="6"/>
        <v/>
      </c>
    </row>
    <row r="64" spans="1:12" ht="15" hidden="1" x14ac:dyDescent="0.25">
      <c r="A64" s="78"/>
      <c r="B64" s="79"/>
      <c r="C64" s="79"/>
      <c r="D64" s="66"/>
      <c r="E64" s="60"/>
      <c r="F64" s="60"/>
      <c r="G64" s="70"/>
      <c r="H64" s="60"/>
      <c r="I64" s="220" t="str">
        <f t="shared" si="6"/>
        <v/>
      </c>
    </row>
    <row r="65" spans="1:12" ht="15" hidden="1" x14ac:dyDescent="0.25">
      <c r="A65" s="80"/>
      <c r="B65" s="67"/>
      <c r="C65" s="67"/>
      <c r="D65" s="68"/>
      <c r="E65" s="61"/>
      <c r="F65" s="61"/>
      <c r="G65" s="72"/>
      <c r="H65" s="61"/>
      <c r="I65" s="221" t="str">
        <f t="shared" si="6"/>
        <v/>
      </c>
    </row>
    <row r="66" spans="1:12" ht="15.75" hidden="1" thickBot="1" x14ac:dyDescent="0.3">
      <c r="A66" s="234" t="s">
        <v>17</v>
      </c>
      <c r="B66" s="234"/>
      <c r="C66" s="234"/>
      <c r="D66" s="234"/>
      <c r="E66" s="235"/>
      <c r="F66" s="235"/>
      <c r="G66" s="236"/>
      <c r="H66" s="235"/>
      <c r="I66" s="222" t="str">
        <f>IF(SUM(I60:I65)=0,"",SUM(I60:I65))</f>
        <v/>
      </c>
    </row>
    <row r="67" spans="1:12" ht="15.75" hidden="1" thickTop="1" x14ac:dyDescent="0.25">
      <c r="B67" s="234"/>
      <c r="C67" s="234"/>
      <c r="D67" s="234"/>
      <c r="E67" s="235"/>
      <c r="F67" s="235"/>
      <c r="G67" s="236"/>
      <c r="H67" s="235"/>
      <c r="I67" s="237"/>
    </row>
    <row r="68" spans="1:12" ht="15" hidden="1" x14ac:dyDescent="0.25">
      <c r="A68" s="20" t="s">
        <v>176</v>
      </c>
      <c r="B68" s="238"/>
      <c r="C68" s="238"/>
      <c r="D68" s="238"/>
      <c r="E68" s="238"/>
      <c r="F68" s="238"/>
      <c r="G68" s="238"/>
      <c r="H68" s="238"/>
      <c r="I68" s="238"/>
    </row>
    <row r="69" spans="1:12" ht="15" hidden="1" x14ac:dyDescent="0.25">
      <c r="A69" s="410"/>
      <c r="B69" s="411"/>
      <c r="C69" s="411"/>
      <c r="D69" s="411"/>
      <c r="E69" s="411"/>
      <c r="F69" s="411"/>
      <c r="G69" s="411"/>
      <c r="H69" s="411"/>
      <c r="I69" s="412"/>
    </row>
    <row r="70" spans="1:12" ht="15" hidden="1" x14ac:dyDescent="0.25">
      <c r="A70" s="415"/>
      <c r="B70" s="416"/>
      <c r="C70" s="416"/>
      <c r="D70" s="416"/>
      <c r="E70" s="416"/>
      <c r="F70" s="416"/>
      <c r="G70" s="416"/>
      <c r="H70" s="416"/>
      <c r="I70" s="417"/>
    </row>
    <row r="71" spans="1:12" ht="15" hidden="1" x14ac:dyDescent="0.25">
      <c r="A71" s="415"/>
      <c r="B71" s="416"/>
      <c r="C71" s="416"/>
      <c r="D71" s="416"/>
      <c r="E71" s="416"/>
      <c r="F71" s="416"/>
      <c r="G71" s="416"/>
      <c r="H71" s="416"/>
      <c r="I71" s="417"/>
    </row>
    <row r="72" spans="1:12" ht="15" hidden="1" x14ac:dyDescent="0.25">
      <c r="A72" s="415"/>
      <c r="B72" s="416"/>
      <c r="C72" s="416"/>
      <c r="D72" s="416"/>
      <c r="E72" s="416"/>
      <c r="F72" s="416"/>
      <c r="G72" s="416"/>
      <c r="H72" s="416"/>
      <c r="I72" s="417"/>
    </row>
    <row r="73" spans="1:12" ht="15" hidden="1" x14ac:dyDescent="0.25">
      <c r="A73" s="418"/>
      <c r="B73" s="419"/>
      <c r="C73" s="419"/>
      <c r="D73" s="419"/>
      <c r="E73" s="419"/>
      <c r="F73" s="419"/>
      <c r="G73" s="419"/>
      <c r="H73" s="419"/>
      <c r="I73" s="420"/>
    </row>
    <row r="74" spans="1:12" ht="15" hidden="1" x14ac:dyDescent="0.25">
      <c r="A74" s="207"/>
      <c r="B74" s="207"/>
      <c r="C74" s="207"/>
      <c r="D74" s="207"/>
      <c r="E74" s="207"/>
      <c r="F74" s="207"/>
      <c r="G74" s="207"/>
      <c r="H74" s="207"/>
    </row>
    <row r="75" spans="1:12" ht="15" x14ac:dyDescent="0.25"/>
    <row r="76" spans="1:12" ht="15" x14ac:dyDescent="0.25">
      <c r="A76" s="85" t="s">
        <v>21</v>
      </c>
      <c r="B76" s="83"/>
      <c r="C76" s="83"/>
      <c r="D76" s="83"/>
      <c r="E76" s="83"/>
      <c r="F76" s="83"/>
      <c r="G76" s="83"/>
      <c r="H76" s="83"/>
      <c r="I76" s="224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20"/>
      <c r="B77" s="20"/>
      <c r="C77" s="20"/>
      <c r="D77" s="20"/>
      <c r="E77" s="20"/>
      <c r="F77" s="20"/>
      <c r="G77" s="20"/>
      <c r="H77" s="20"/>
      <c r="I77" s="180"/>
    </row>
    <row r="78" spans="1:12" ht="15" x14ac:dyDescent="0.25">
      <c r="A78" s="85" t="s">
        <v>173</v>
      </c>
      <c r="B78" s="83"/>
      <c r="C78" s="83"/>
      <c r="D78" s="83"/>
      <c r="E78" s="83"/>
      <c r="F78" s="83"/>
      <c r="G78" s="83"/>
      <c r="H78" s="83"/>
      <c r="I78" s="225" t="str">
        <f>IFERROR(I11/12,"")</f>
        <v/>
      </c>
    </row>
    <row r="79" spans="1:12" ht="15" x14ac:dyDescent="0.25">
      <c r="A79" s="20"/>
      <c r="B79" s="20"/>
      <c r="C79" s="20"/>
      <c r="D79" s="20"/>
      <c r="E79" s="20"/>
      <c r="F79" s="20"/>
      <c r="G79" s="20"/>
      <c r="H79" s="20"/>
      <c r="I79" s="180"/>
      <c r="J79" s="33"/>
      <c r="K79" s="33"/>
      <c r="L79" s="33"/>
    </row>
    <row r="80" spans="1:12" ht="15" x14ac:dyDescent="0.25">
      <c r="A80" t="s">
        <v>89</v>
      </c>
      <c r="E80" t="s">
        <v>248</v>
      </c>
      <c r="F80" s="3" t="s">
        <v>233</v>
      </c>
      <c r="I80" t="s">
        <v>237</v>
      </c>
    </row>
    <row r="81" spans="1:9" ht="15.75" thickBot="1" x14ac:dyDescent="0.3">
      <c r="A81" s="94" t="str">
        <f>Verzamelblad!D3</f>
        <v>VSR</v>
      </c>
      <c r="B81" s="95"/>
      <c r="C81" s="95"/>
      <c r="D81" s="95"/>
      <c r="E81" s="215" t="str">
        <f ca="1">VLOOKUP($H$4,Verzamelblad!$A$5:$EK$54,9,0)</f>
        <v/>
      </c>
      <c r="F81" s="96" t="str">
        <f>VLOOKUP($H$4,Verzamelblad!$A$5:$EK$54,10,0)</f>
        <v/>
      </c>
      <c r="G81" s="95"/>
      <c r="H81" s="95"/>
      <c r="I81" s="227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22</v>
      </c>
      <c r="D84" t="s">
        <v>86</v>
      </c>
      <c r="E84" t="s">
        <v>87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B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C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D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E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F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G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/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I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>J</v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>K</v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>X</v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4" t="s">
        <v>88</v>
      </c>
      <c r="B100" s="4"/>
      <c r="C100" s="4"/>
      <c r="D100" s="4">
        <f ca="1">SUM(D85:D99)</f>
        <v>0</v>
      </c>
      <c r="E100" s="4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06B2B6D-DEE0-425A-8B19-97F0BB409DA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173583"/>
  </sheetPr>
  <dimension ref="A1:M553"/>
  <sheetViews>
    <sheetView topLeftCell="A521" zoomScaleNormal="100" workbookViewId="0">
      <selection activeCell="K56" sqref="K56"/>
    </sheetView>
  </sheetViews>
  <sheetFormatPr defaultRowHeight="15" x14ac:dyDescent="0.25"/>
  <cols>
    <col min="1" max="1" width="6" style="5" customWidth="1"/>
    <col min="2" max="2" width="3.42578125" style="5" customWidth="1"/>
    <col min="3" max="3" width="20.85546875" style="3" customWidth="1"/>
    <col min="4" max="4" width="3" style="3" customWidth="1"/>
    <col min="5" max="5" width="3.7109375" style="3" customWidth="1"/>
    <col min="6" max="6" width="9.42578125" customWidth="1"/>
    <col min="7" max="7" width="10.5703125" customWidth="1"/>
    <col min="8" max="10" width="8.7109375" customWidth="1"/>
    <col min="11" max="11" width="10.7109375" style="7" customWidth="1"/>
    <col min="12" max="12" width="5.7109375" style="5" customWidth="1"/>
    <col min="13" max="13" width="10.7109375" customWidth="1"/>
  </cols>
  <sheetData>
    <row r="1" spans="1:13" x14ac:dyDescent="0.25">
      <c r="A1" s="44">
        <f>'40'!H4</f>
        <v>40</v>
      </c>
      <c r="B1" s="42" t="s">
        <v>7</v>
      </c>
      <c r="C1" s="43"/>
      <c r="D1" s="56" t="str">
        <f>IF(VLOOKUP(A1,Verzamelblad!A5:E54,3)=0,"",VLOOKUP(A1,Verzamelblad!A5:E54,3))</f>
        <v/>
      </c>
      <c r="E1" s="57"/>
      <c r="F1" s="36"/>
      <c r="G1" s="36"/>
      <c r="H1" s="36"/>
      <c r="I1" s="36"/>
      <c r="J1" s="36"/>
      <c r="K1" s="58"/>
    </row>
    <row r="2" spans="1:13" x14ac:dyDescent="0.25">
      <c r="B2" s="42" t="s">
        <v>23</v>
      </c>
      <c r="C2" s="32"/>
      <c r="D2" s="56" t="str">
        <f>IF(CONCATENATE(VLOOKUP(A1,Verzamelblad!A5:E54,4)," te ",VLOOKUP(A1,Verzamelblad!A5:E54,5))=" te ","",CONCATENATE(VLOOKUP(A1,Verzamelblad!A5:E54,4)," te ",VLOOKUP(A1,Verzamelblad!A5:E54,5)))</f>
        <v/>
      </c>
      <c r="E2" s="57"/>
      <c r="F2" s="36"/>
      <c r="G2" s="36"/>
      <c r="H2" s="36"/>
      <c r="I2" s="36"/>
      <c r="J2" s="36"/>
      <c r="K2" s="58"/>
    </row>
    <row r="3" spans="1:13" ht="30" x14ac:dyDescent="0.25">
      <c r="A3" s="6" t="s">
        <v>175</v>
      </c>
      <c r="B3" s="6" t="s">
        <v>24</v>
      </c>
      <c r="C3" s="3" t="s">
        <v>25</v>
      </c>
      <c r="D3" s="3" t="s">
        <v>26</v>
      </c>
      <c r="E3" s="3" t="s">
        <v>27</v>
      </c>
      <c r="F3" s="8" t="s">
        <v>28</v>
      </c>
      <c r="G3" s="8" t="s">
        <v>29</v>
      </c>
      <c r="H3" s="8" t="s">
        <v>30</v>
      </c>
      <c r="I3" s="8" t="s">
        <v>31</v>
      </c>
      <c r="J3" s="296" t="s">
        <v>290</v>
      </c>
      <c r="K3" s="8" t="s">
        <v>5</v>
      </c>
      <c r="L3" s="6" t="s">
        <v>32</v>
      </c>
      <c r="M3" s="3" t="s">
        <v>33</v>
      </c>
    </row>
    <row r="4" spans="1:13" x14ac:dyDescent="0.25">
      <c r="K4" s="7">
        <f>SUM(F4:J4)</f>
        <v>0</v>
      </c>
      <c r="L4" s="5">
        <f>IF(D4="X",0,IF(E4="",0,IF(E4="H",0,VLOOKUP(E4,$F$539:$G$553,2))))</f>
        <v>0</v>
      </c>
      <c r="M4">
        <f>SUM(K4*L4)</f>
        <v>0</v>
      </c>
    </row>
    <row r="5" spans="1:13" x14ac:dyDescent="0.25">
      <c r="K5" s="7">
        <f t="shared" ref="K5:K68" si="0">SUM(F5:J5)</f>
        <v>0</v>
      </c>
      <c r="L5" s="5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7">
        <f t="shared" si="0"/>
        <v>0</v>
      </c>
      <c r="L6" s="5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7">
        <f t="shared" si="0"/>
        <v>0</v>
      </c>
      <c r="L7" s="5">
        <f t="shared" si="2"/>
        <v>0</v>
      </c>
      <c r="M7">
        <f t="shared" si="1"/>
        <v>0</v>
      </c>
    </row>
    <row r="8" spans="1:13" x14ac:dyDescent="0.25">
      <c r="K8" s="7">
        <f t="shared" si="0"/>
        <v>0</v>
      </c>
      <c r="L8" s="5">
        <f t="shared" si="2"/>
        <v>0</v>
      </c>
      <c r="M8">
        <f t="shared" si="1"/>
        <v>0</v>
      </c>
    </row>
    <row r="9" spans="1:13" x14ac:dyDescent="0.25">
      <c r="K9" s="7">
        <f t="shared" si="0"/>
        <v>0</v>
      </c>
      <c r="L9" s="5">
        <f t="shared" si="2"/>
        <v>0</v>
      </c>
      <c r="M9">
        <f t="shared" si="1"/>
        <v>0</v>
      </c>
    </row>
    <row r="10" spans="1:13" x14ac:dyDescent="0.25">
      <c r="K10" s="7">
        <f t="shared" si="0"/>
        <v>0</v>
      </c>
      <c r="L10" s="5">
        <f t="shared" si="2"/>
        <v>0</v>
      </c>
      <c r="M10">
        <f t="shared" si="1"/>
        <v>0</v>
      </c>
    </row>
    <row r="11" spans="1:13" x14ac:dyDescent="0.25">
      <c r="K11" s="7">
        <f t="shared" si="0"/>
        <v>0</v>
      </c>
      <c r="L11" s="5">
        <f t="shared" si="2"/>
        <v>0</v>
      </c>
      <c r="M11">
        <f t="shared" si="1"/>
        <v>0</v>
      </c>
    </row>
    <row r="12" spans="1:13" x14ac:dyDescent="0.25">
      <c r="K12" s="7">
        <f t="shared" si="0"/>
        <v>0</v>
      </c>
      <c r="L12" s="5">
        <f t="shared" si="2"/>
        <v>0</v>
      </c>
      <c r="M12">
        <f t="shared" si="1"/>
        <v>0</v>
      </c>
    </row>
    <row r="13" spans="1:13" x14ac:dyDescent="0.25">
      <c r="K13" s="7">
        <f t="shared" si="0"/>
        <v>0</v>
      </c>
      <c r="L13" s="5">
        <f t="shared" si="2"/>
        <v>0</v>
      </c>
      <c r="M13">
        <f t="shared" si="1"/>
        <v>0</v>
      </c>
    </row>
    <row r="14" spans="1:13" x14ac:dyDescent="0.25">
      <c r="K14" s="7">
        <f t="shared" si="0"/>
        <v>0</v>
      </c>
      <c r="L14" s="5">
        <f t="shared" si="2"/>
        <v>0</v>
      </c>
      <c r="M14">
        <f t="shared" si="1"/>
        <v>0</v>
      </c>
    </row>
    <row r="15" spans="1:13" x14ac:dyDescent="0.25">
      <c r="K15" s="7">
        <f t="shared" si="0"/>
        <v>0</v>
      </c>
      <c r="L15" s="5">
        <f t="shared" si="2"/>
        <v>0</v>
      </c>
      <c r="M15">
        <f t="shared" si="1"/>
        <v>0</v>
      </c>
    </row>
    <row r="16" spans="1:13" x14ac:dyDescent="0.25">
      <c r="K16" s="7">
        <f t="shared" si="0"/>
        <v>0</v>
      </c>
      <c r="L16" s="5">
        <f t="shared" si="2"/>
        <v>0</v>
      </c>
      <c r="M16">
        <f t="shared" si="1"/>
        <v>0</v>
      </c>
    </row>
    <row r="17" spans="11:13" x14ac:dyDescent="0.25">
      <c r="K17" s="7">
        <f t="shared" si="0"/>
        <v>0</v>
      </c>
      <c r="L17" s="5">
        <f t="shared" si="2"/>
        <v>0</v>
      </c>
      <c r="M17">
        <f t="shared" si="1"/>
        <v>0</v>
      </c>
    </row>
    <row r="18" spans="11:13" x14ac:dyDescent="0.25">
      <c r="K18" s="7">
        <f t="shared" si="0"/>
        <v>0</v>
      </c>
      <c r="L18" s="5">
        <f t="shared" si="2"/>
        <v>0</v>
      </c>
      <c r="M18">
        <f t="shared" si="1"/>
        <v>0</v>
      </c>
    </row>
    <row r="19" spans="11:13" x14ac:dyDescent="0.25">
      <c r="K19" s="7">
        <f t="shared" si="0"/>
        <v>0</v>
      </c>
      <c r="L19" s="5">
        <f t="shared" si="2"/>
        <v>0</v>
      </c>
      <c r="M19">
        <f t="shared" si="1"/>
        <v>0</v>
      </c>
    </row>
    <row r="20" spans="11:13" x14ac:dyDescent="0.25">
      <c r="K20" s="7">
        <f t="shared" si="0"/>
        <v>0</v>
      </c>
      <c r="L20" s="5">
        <f t="shared" si="2"/>
        <v>0</v>
      </c>
      <c r="M20">
        <f t="shared" si="1"/>
        <v>0</v>
      </c>
    </row>
    <row r="21" spans="11:13" x14ac:dyDescent="0.25">
      <c r="K21" s="7">
        <f t="shared" si="0"/>
        <v>0</v>
      </c>
      <c r="L21" s="5">
        <f t="shared" si="2"/>
        <v>0</v>
      </c>
      <c r="M21">
        <f t="shared" si="1"/>
        <v>0</v>
      </c>
    </row>
    <row r="22" spans="11:13" x14ac:dyDescent="0.25">
      <c r="K22" s="7">
        <f t="shared" si="0"/>
        <v>0</v>
      </c>
      <c r="L22" s="5">
        <f t="shared" si="2"/>
        <v>0</v>
      </c>
      <c r="M22">
        <f t="shared" si="1"/>
        <v>0</v>
      </c>
    </row>
    <row r="23" spans="11:13" x14ac:dyDescent="0.25">
      <c r="K23" s="7">
        <f t="shared" si="0"/>
        <v>0</v>
      </c>
      <c r="L23" s="5">
        <f t="shared" si="2"/>
        <v>0</v>
      </c>
      <c r="M23">
        <f t="shared" si="1"/>
        <v>0</v>
      </c>
    </row>
    <row r="24" spans="11:13" x14ac:dyDescent="0.25">
      <c r="K24" s="7">
        <f t="shared" si="0"/>
        <v>0</v>
      </c>
      <c r="L24" s="5">
        <f t="shared" si="2"/>
        <v>0</v>
      </c>
      <c r="M24">
        <f t="shared" si="1"/>
        <v>0</v>
      </c>
    </row>
    <row r="25" spans="11:13" x14ac:dyDescent="0.25">
      <c r="K25" s="7">
        <f t="shared" si="0"/>
        <v>0</v>
      </c>
      <c r="L25" s="5">
        <f t="shared" si="2"/>
        <v>0</v>
      </c>
      <c r="M25">
        <f t="shared" si="1"/>
        <v>0</v>
      </c>
    </row>
    <row r="26" spans="11:13" x14ac:dyDescent="0.25">
      <c r="K26" s="7">
        <f t="shared" si="0"/>
        <v>0</v>
      </c>
      <c r="L26" s="5">
        <f t="shared" si="2"/>
        <v>0</v>
      </c>
      <c r="M26">
        <f t="shared" si="1"/>
        <v>0</v>
      </c>
    </row>
    <row r="27" spans="11:13" x14ac:dyDescent="0.25">
      <c r="K27" s="7">
        <f t="shared" si="0"/>
        <v>0</v>
      </c>
      <c r="L27" s="5">
        <f t="shared" si="2"/>
        <v>0</v>
      </c>
      <c r="M27">
        <f t="shared" si="1"/>
        <v>0</v>
      </c>
    </row>
    <row r="28" spans="11:13" x14ac:dyDescent="0.25">
      <c r="K28" s="7">
        <f t="shared" si="0"/>
        <v>0</v>
      </c>
      <c r="L28" s="5">
        <f t="shared" si="2"/>
        <v>0</v>
      </c>
      <c r="M28">
        <f t="shared" si="1"/>
        <v>0</v>
      </c>
    </row>
    <row r="29" spans="11:13" x14ac:dyDescent="0.25">
      <c r="K29" s="7">
        <f t="shared" si="0"/>
        <v>0</v>
      </c>
      <c r="L29" s="5">
        <f t="shared" si="2"/>
        <v>0</v>
      </c>
      <c r="M29">
        <f t="shared" si="1"/>
        <v>0</v>
      </c>
    </row>
    <row r="30" spans="11:13" x14ac:dyDescent="0.25">
      <c r="K30" s="7">
        <f t="shared" si="0"/>
        <v>0</v>
      </c>
      <c r="L30" s="5">
        <f t="shared" si="2"/>
        <v>0</v>
      </c>
      <c r="M30">
        <f t="shared" si="1"/>
        <v>0</v>
      </c>
    </row>
    <row r="31" spans="11:13" x14ac:dyDescent="0.25">
      <c r="K31" s="7">
        <f t="shared" si="0"/>
        <v>0</v>
      </c>
      <c r="L31" s="5">
        <f t="shared" si="2"/>
        <v>0</v>
      </c>
      <c r="M31">
        <f t="shared" si="1"/>
        <v>0</v>
      </c>
    </row>
    <row r="32" spans="11:13" x14ac:dyDescent="0.25">
      <c r="K32" s="7">
        <f t="shared" si="0"/>
        <v>0</v>
      </c>
      <c r="L32" s="5">
        <f t="shared" si="2"/>
        <v>0</v>
      </c>
      <c r="M32">
        <f t="shared" si="1"/>
        <v>0</v>
      </c>
    </row>
    <row r="33" spans="11:13" x14ac:dyDescent="0.25">
      <c r="K33" s="7">
        <f t="shared" si="0"/>
        <v>0</v>
      </c>
      <c r="L33" s="5">
        <f t="shared" si="2"/>
        <v>0</v>
      </c>
      <c r="M33">
        <f t="shared" si="1"/>
        <v>0</v>
      </c>
    </row>
    <row r="34" spans="11:13" x14ac:dyDescent="0.25">
      <c r="K34" s="7">
        <f t="shared" si="0"/>
        <v>0</v>
      </c>
      <c r="L34" s="5">
        <f t="shared" si="2"/>
        <v>0</v>
      </c>
      <c r="M34">
        <f t="shared" si="1"/>
        <v>0</v>
      </c>
    </row>
    <row r="35" spans="11:13" x14ac:dyDescent="0.25">
      <c r="K35" s="7">
        <f t="shared" si="0"/>
        <v>0</v>
      </c>
      <c r="L35" s="5">
        <f t="shared" si="2"/>
        <v>0</v>
      </c>
      <c r="M35">
        <f t="shared" si="1"/>
        <v>0</v>
      </c>
    </row>
    <row r="36" spans="11:13" x14ac:dyDescent="0.25">
      <c r="K36" s="7">
        <f t="shared" si="0"/>
        <v>0</v>
      </c>
      <c r="L36" s="5">
        <f t="shared" si="2"/>
        <v>0</v>
      </c>
      <c r="M36">
        <f t="shared" si="1"/>
        <v>0</v>
      </c>
    </row>
    <row r="37" spans="11:13" x14ac:dyDescent="0.25">
      <c r="K37" s="7">
        <f t="shared" si="0"/>
        <v>0</v>
      </c>
      <c r="L37" s="5">
        <f t="shared" si="2"/>
        <v>0</v>
      </c>
      <c r="M37">
        <f t="shared" si="1"/>
        <v>0</v>
      </c>
    </row>
    <row r="38" spans="11:13" x14ac:dyDescent="0.25">
      <c r="K38" s="7">
        <f t="shared" si="0"/>
        <v>0</v>
      </c>
      <c r="L38" s="5">
        <f t="shared" si="2"/>
        <v>0</v>
      </c>
      <c r="M38">
        <f t="shared" si="1"/>
        <v>0</v>
      </c>
    </row>
    <row r="39" spans="11:13" x14ac:dyDescent="0.25">
      <c r="K39" s="7">
        <f t="shared" si="0"/>
        <v>0</v>
      </c>
      <c r="L39" s="5">
        <f t="shared" si="2"/>
        <v>0</v>
      </c>
      <c r="M39">
        <f t="shared" si="1"/>
        <v>0</v>
      </c>
    </row>
    <row r="40" spans="11:13" x14ac:dyDescent="0.25">
      <c r="K40" s="7">
        <f t="shared" si="0"/>
        <v>0</v>
      </c>
      <c r="L40" s="5">
        <f t="shared" si="2"/>
        <v>0</v>
      </c>
      <c r="M40">
        <f t="shared" si="1"/>
        <v>0</v>
      </c>
    </row>
    <row r="41" spans="11:13" x14ac:dyDescent="0.25">
      <c r="K41" s="7">
        <f t="shared" si="0"/>
        <v>0</v>
      </c>
      <c r="L41" s="5">
        <f t="shared" si="2"/>
        <v>0</v>
      </c>
      <c r="M41">
        <f t="shared" si="1"/>
        <v>0</v>
      </c>
    </row>
    <row r="42" spans="11:13" x14ac:dyDescent="0.25">
      <c r="K42" s="7">
        <f t="shared" si="0"/>
        <v>0</v>
      </c>
      <c r="L42" s="5">
        <f t="shared" si="2"/>
        <v>0</v>
      </c>
      <c r="M42">
        <f t="shared" si="1"/>
        <v>0</v>
      </c>
    </row>
    <row r="43" spans="11:13" x14ac:dyDescent="0.25">
      <c r="K43" s="7">
        <f t="shared" si="0"/>
        <v>0</v>
      </c>
      <c r="L43" s="5">
        <f t="shared" si="2"/>
        <v>0</v>
      </c>
      <c r="M43">
        <f t="shared" si="1"/>
        <v>0</v>
      </c>
    </row>
    <row r="44" spans="11:13" x14ac:dyDescent="0.25">
      <c r="K44" s="7">
        <f t="shared" si="0"/>
        <v>0</v>
      </c>
      <c r="L44" s="5">
        <f t="shared" si="2"/>
        <v>0</v>
      </c>
      <c r="M44">
        <f t="shared" si="1"/>
        <v>0</v>
      </c>
    </row>
    <row r="45" spans="11:13" x14ac:dyDescent="0.25">
      <c r="K45" s="7">
        <f t="shared" si="0"/>
        <v>0</v>
      </c>
      <c r="L45" s="5">
        <f t="shared" si="2"/>
        <v>0</v>
      </c>
      <c r="M45">
        <f t="shared" si="1"/>
        <v>0</v>
      </c>
    </row>
    <row r="46" spans="11:13" x14ac:dyDescent="0.25">
      <c r="K46" s="7">
        <f t="shared" si="0"/>
        <v>0</v>
      </c>
      <c r="L46" s="5">
        <f t="shared" si="2"/>
        <v>0</v>
      </c>
      <c r="M46">
        <f t="shared" si="1"/>
        <v>0</v>
      </c>
    </row>
    <row r="47" spans="11:13" x14ac:dyDescent="0.25">
      <c r="K47" s="7">
        <f t="shared" si="0"/>
        <v>0</v>
      </c>
      <c r="L47" s="5">
        <f t="shared" si="2"/>
        <v>0</v>
      </c>
      <c r="M47">
        <f t="shared" si="1"/>
        <v>0</v>
      </c>
    </row>
    <row r="48" spans="11:13" x14ac:dyDescent="0.25">
      <c r="K48" s="7">
        <f t="shared" si="0"/>
        <v>0</v>
      </c>
      <c r="L48" s="5">
        <f t="shared" si="2"/>
        <v>0</v>
      </c>
      <c r="M48">
        <f t="shared" si="1"/>
        <v>0</v>
      </c>
    </row>
    <row r="49" spans="11:13" x14ac:dyDescent="0.25">
      <c r="K49" s="7">
        <f t="shared" si="0"/>
        <v>0</v>
      </c>
      <c r="L49" s="5">
        <f t="shared" si="2"/>
        <v>0</v>
      </c>
      <c r="M49">
        <f t="shared" si="1"/>
        <v>0</v>
      </c>
    </row>
    <row r="50" spans="11:13" x14ac:dyDescent="0.25">
      <c r="K50" s="7">
        <f t="shared" si="0"/>
        <v>0</v>
      </c>
      <c r="L50" s="5">
        <f t="shared" si="2"/>
        <v>0</v>
      </c>
      <c r="M50">
        <f t="shared" si="1"/>
        <v>0</v>
      </c>
    </row>
    <row r="51" spans="11:13" x14ac:dyDescent="0.25">
      <c r="K51" s="7">
        <f t="shared" si="0"/>
        <v>0</v>
      </c>
      <c r="L51" s="5">
        <f t="shared" si="2"/>
        <v>0</v>
      </c>
      <c r="M51">
        <f t="shared" si="1"/>
        <v>0</v>
      </c>
    </row>
    <row r="52" spans="11:13" x14ac:dyDescent="0.25">
      <c r="K52" s="7">
        <f t="shared" si="0"/>
        <v>0</v>
      </c>
      <c r="L52" s="5">
        <f t="shared" si="2"/>
        <v>0</v>
      </c>
      <c r="M52">
        <f t="shared" si="1"/>
        <v>0</v>
      </c>
    </row>
    <row r="53" spans="11:13" x14ac:dyDescent="0.25">
      <c r="K53" s="7">
        <f t="shared" si="0"/>
        <v>0</v>
      </c>
      <c r="L53" s="5">
        <f t="shared" si="2"/>
        <v>0</v>
      </c>
      <c r="M53">
        <f t="shared" si="1"/>
        <v>0</v>
      </c>
    </row>
    <row r="54" spans="11:13" x14ac:dyDescent="0.25">
      <c r="K54" s="7">
        <f t="shared" si="0"/>
        <v>0</v>
      </c>
      <c r="L54" s="5">
        <f t="shared" si="2"/>
        <v>0</v>
      </c>
      <c r="M54">
        <f t="shared" si="1"/>
        <v>0</v>
      </c>
    </row>
    <row r="55" spans="11:13" x14ac:dyDescent="0.25">
      <c r="K55" s="7">
        <f t="shared" si="0"/>
        <v>0</v>
      </c>
      <c r="L55" s="5">
        <f t="shared" si="2"/>
        <v>0</v>
      </c>
      <c r="M55">
        <f t="shared" si="1"/>
        <v>0</v>
      </c>
    </row>
    <row r="56" spans="11:13" x14ac:dyDescent="0.25">
      <c r="K56" s="7">
        <f t="shared" si="0"/>
        <v>0</v>
      </c>
      <c r="L56" s="5">
        <f t="shared" si="2"/>
        <v>0</v>
      </c>
      <c r="M56">
        <f t="shared" si="1"/>
        <v>0</v>
      </c>
    </row>
    <row r="57" spans="11:13" x14ac:dyDescent="0.25">
      <c r="K57" s="7">
        <f t="shared" si="0"/>
        <v>0</v>
      </c>
      <c r="L57" s="5">
        <f t="shared" si="2"/>
        <v>0</v>
      </c>
      <c r="M57">
        <f t="shared" si="1"/>
        <v>0</v>
      </c>
    </row>
    <row r="58" spans="11:13" x14ac:dyDescent="0.25">
      <c r="K58" s="7">
        <f t="shared" si="0"/>
        <v>0</v>
      </c>
      <c r="L58" s="5">
        <f t="shared" si="2"/>
        <v>0</v>
      </c>
      <c r="M58">
        <f t="shared" si="1"/>
        <v>0</v>
      </c>
    </row>
    <row r="59" spans="11:13" x14ac:dyDescent="0.25">
      <c r="K59" s="7">
        <f t="shared" si="0"/>
        <v>0</v>
      </c>
      <c r="L59" s="5">
        <f t="shared" si="2"/>
        <v>0</v>
      </c>
      <c r="M59">
        <f t="shared" si="1"/>
        <v>0</v>
      </c>
    </row>
    <row r="60" spans="11:13" x14ac:dyDescent="0.25">
      <c r="K60" s="7">
        <f t="shared" si="0"/>
        <v>0</v>
      </c>
      <c r="L60" s="5">
        <f t="shared" si="2"/>
        <v>0</v>
      </c>
      <c r="M60">
        <f t="shared" si="1"/>
        <v>0</v>
      </c>
    </row>
    <row r="61" spans="11:13" x14ac:dyDescent="0.25">
      <c r="K61" s="7">
        <f t="shared" si="0"/>
        <v>0</v>
      </c>
      <c r="L61" s="5">
        <f t="shared" si="2"/>
        <v>0</v>
      </c>
      <c r="M61">
        <f t="shared" si="1"/>
        <v>0</v>
      </c>
    </row>
    <row r="62" spans="11:13" x14ac:dyDescent="0.25">
      <c r="K62" s="7">
        <f t="shared" si="0"/>
        <v>0</v>
      </c>
      <c r="L62" s="5">
        <f t="shared" si="2"/>
        <v>0</v>
      </c>
      <c r="M62">
        <f t="shared" si="1"/>
        <v>0</v>
      </c>
    </row>
    <row r="63" spans="11:13" x14ac:dyDescent="0.25">
      <c r="K63" s="7">
        <f t="shared" si="0"/>
        <v>0</v>
      </c>
      <c r="L63" s="5">
        <f t="shared" si="2"/>
        <v>0</v>
      </c>
      <c r="M63">
        <f t="shared" si="1"/>
        <v>0</v>
      </c>
    </row>
    <row r="64" spans="11:13" x14ac:dyDescent="0.25">
      <c r="K64" s="7">
        <f t="shared" si="0"/>
        <v>0</v>
      </c>
      <c r="L64" s="5">
        <f t="shared" si="2"/>
        <v>0</v>
      </c>
      <c r="M64">
        <f t="shared" si="1"/>
        <v>0</v>
      </c>
    </row>
    <row r="65" spans="11:13" x14ac:dyDescent="0.25">
      <c r="K65" s="7">
        <f t="shared" si="0"/>
        <v>0</v>
      </c>
      <c r="L65" s="5">
        <f t="shared" si="2"/>
        <v>0</v>
      </c>
      <c r="M65">
        <f t="shared" si="1"/>
        <v>0</v>
      </c>
    </row>
    <row r="66" spans="11:13" x14ac:dyDescent="0.25">
      <c r="K66" s="7">
        <f t="shared" si="0"/>
        <v>0</v>
      </c>
      <c r="L66" s="5">
        <f t="shared" si="2"/>
        <v>0</v>
      </c>
      <c r="M66">
        <f t="shared" si="1"/>
        <v>0</v>
      </c>
    </row>
    <row r="67" spans="11:13" x14ac:dyDescent="0.25">
      <c r="K67" s="7">
        <f t="shared" si="0"/>
        <v>0</v>
      </c>
      <c r="L67" s="5">
        <f t="shared" si="2"/>
        <v>0</v>
      </c>
      <c r="M67">
        <f t="shared" si="1"/>
        <v>0</v>
      </c>
    </row>
    <row r="68" spans="11:13" x14ac:dyDescent="0.25">
      <c r="K68" s="7">
        <f t="shared" si="0"/>
        <v>0</v>
      </c>
      <c r="L68" s="5">
        <f t="shared" si="2"/>
        <v>0</v>
      </c>
      <c r="M68">
        <f t="shared" si="1"/>
        <v>0</v>
      </c>
    </row>
    <row r="69" spans="11:13" x14ac:dyDescent="0.25">
      <c r="K69" s="7">
        <f t="shared" ref="K69:K132" si="3">SUM(F69:J69)</f>
        <v>0</v>
      </c>
      <c r="L69" s="5">
        <f t="shared" si="2"/>
        <v>0</v>
      </c>
      <c r="M69">
        <f t="shared" ref="M69:M132" si="4">SUM(K69*L69)</f>
        <v>0</v>
      </c>
    </row>
    <row r="70" spans="11:13" x14ac:dyDescent="0.25">
      <c r="K70" s="7">
        <f t="shared" si="3"/>
        <v>0</v>
      </c>
      <c r="L70" s="5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7">
        <f t="shared" si="3"/>
        <v>0</v>
      </c>
      <c r="L71" s="5">
        <f t="shared" si="5"/>
        <v>0</v>
      </c>
      <c r="M71">
        <f t="shared" si="4"/>
        <v>0</v>
      </c>
    </row>
    <row r="72" spans="11:13" x14ac:dyDescent="0.25">
      <c r="K72" s="7">
        <f t="shared" si="3"/>
        <v>0</v>
      </c>
      <c r="L72" s="5">
        <f t="shared" si="5"/>
        <v>0</v>
      </c>
      <c r="M72">
        <f t="shared" si="4"/>
        <v>0</v>
      </c>
    </row>
    <row r="73" spans="11:13" x14ac:dyDescent="0.25">
      <c r="K73" s="7">
        <f t="shared" si="3"/>
        <v>0</v>
      </c>
      <c r="L73" s="5">
        <f t="shared" si="5"/>
        <v>0</v>
      </c>
      <c r="M73">
        <f t="shared" si="4"/>
        <v>0</v>
      </c>
    </row>
    <row r="74" spans="11:13" x14ac:dyDescent="0.25">
      <c r="K74" s="7">
        <f t="shared" si="3"/>
        <v>0</v>
      </c>
      <c r="L74" s="5">
        <f t="shared" si="5"/>
        <v>0</v>
      </c>
      <c r="M74">
        <f t="shared" si="4"/>
        <v>0</v>
      </c>
    </row>
    <row r="75" spans="11:13" x14ac:dyDescent="0.25">
      <c r="K75" s="7">
        <f t="shared" si="3"/>
        <v>0</v>
      </c>
      <c r="L75" s="5">
        <f t="shared" si="5"/>
        <v>0</v>
      </c>
      <c r="M75">
        <f t="shared" si="4"/>
        <v>0</v>
      </c>
    </row>
    <row r="76" spans="11:13" x14ac:dyDescent="0.25">
      <c r="K76" s="7">
        <f t="shared" si="3"/>
        <v>0</v>
      </c>
      <c r="L76" s="5">
        <f t="shared" si="5"/>
        <v>0</v>
      </c>
      <c r="M76">
        <f t="shared" si="4"/>
        <v>0</v>
      </c>
    </row>
    <row r="77" spans="11:13" x14ac:dyDescent="0.25">
      <c r="K77" s="7">
        <f t="shared" si="3"/>
        <v>0</v>
      </c>
      <c r="L77" s="5">
        <f t="shared" si="5"/>
        <v>0</v>
      </c>
      <c r="M77">
        <f t="shared" si="4"/>
        <v>0</v>
      </c>
    </row>
    <row r="78" spans="11:13" x14ac:dyDescent="0.25">
      <c r="K78" s="7">
        <f t="shared" si="3"/>
        <v>0</v>
      </c>
      <c r="L78" s="5">
        <f t="shared" si="5"/>
        <v>0</v>
      </c>
      <c r="M78">
        <f t="shared" si="4"/>
        <v>0</v>
      </c>
    </row>
    <row r="79" spans="11:13" x14ac:dyDescent="0.25">
      <c r="K79" s="7">
        <f t="shared" si="3"/>
        <v>0</v>
      </c>
      <c r="L79" s="5">
        <f t="shared" si="5"/>
        <v>0</v>
      </c>
      <c r="M79">
        <f t="shared" si="4"/>
        <v>0</v>
      </c>
    </row>
    <row r="80" spans="11:13" x14ac:dyDescent="0.25">
      <c r="K80" s="7">
        <f t="shared" si="3"/>
        <v>0</v>
      </c>
      <c r="L80" s="5">
        <f t="shared" si="5"/>
        <v>0</v>
      </c>
      <c r="M80">
        <f t="shared" si="4"/>
        <v>0</v>
      </c>
    </row>
    <row r="81" spans="11:13" x14ac:dyDescent="0.25">
      <c r="K81" s="7">
        <f t="shared" si="3"/>
        <v>0</v>
      </c>
      <c r="L81" s="5">
        <f t="shared" si="5"/>
        <v>0</v>
      </c>
      <c r="M81">
        <f t="shared" si="4"/>
        <v>0</v>
      </c>
    </row>
    <row r="82" spans="11:13" x14ac:dyDescent="0.25">
      <c r="K82" s="7">
        <f t="shared" si="3"/>
        <v>0</v>
      </c>
      <c r="L82" s="5">
        <f t="shared" si="5"/>
        <v>0</v>
      </c>
      <c r="M82">
        <f t="shared" si="4"/>
        <v>0</v>
      </c>
    </row>
    <row r="83" spans="11:13" x14ac:dyDescent="0.25">
      <c r="K83" s="7">
        <f t="shared" si="3"/>
        <v>0</v>
      </c>
      <c r="L83" s="5">
        <f t="shared" si="5"/>
        <v>0</v>
      </c>
      <c r="M83">
        <f t="shared" si="4"/>
        <v>0</v>
      </c>
    </row>
    <row r="84" spans="11:13" x14ac:dyDescent="0.25">
      <c r="K84" s="7">
        <f t="shared" si="3"/>
        <v>0</v>
      </c>
      <c r="L84" s="5">
        <f t="shared" si="5"/>
        <v>0</v>
      </c>
      <c r="M84">
        <f t="shared" si="4"/>
        <v>0</v>
      </c>
    </row>
    <row r="85" spans="11:13" x14ac:dyDescent="0.25">
      <c r="K85" s="7">
        <f t="shared" si="3"/>
        <v>0</v>
      </c>
      <c r="L85" s="5">
        <f t="shared" si="5"/>
        <v>0</v>
      </c>
      <c r="M85">
        <f t="shared" si="4"/>
        <v>0</v>
      </c>
    </row>
    <row r="86" spans="11:13" x14ac:dyDescent="0.25">
      <c r="K86" s="7">
        <f t="shared" si="3"/>
        <v>0</v>
      </c>
      <c r="L86" s="5">
        <f t="shared" si="5"/>
        <v>0</v>
      </c>
      <c r="M86">
        <f t="shared" si="4"/>
        <v>0</v>
      </c>
    </row>
    <row r="87" spans="11:13" x14ac:dyDescent="0.25">
      <c r="K87" s="7">
        <f t="shared" si="3"/>
        <v>0</v>
      </c>
      <c r="L87" s="5">
        <f t="shared" si="5"/>
        <v>0</v>
      </c>
      <c r="M87">
        <f t="shared" si="4"/>
        <v>0</v>
      </c>
    </row>
    <row r="88" spans="11:13" x14ac:dyDescent="0.25">
      <c r="K88" s="7">
        <f t="shared" si="3"/>
        <v>0</v>
      </c>
      <c r="L88" s="5">
        <f t="shared" si="5"/>
        <v>0</v>
      </c>
      <c r="M88">
        <f t="shared" si="4"/>
        <v>0</v>
      </c>
    </row>
    <row r="89" spans="11:13" x14ac:dyDescent="0.25">
      <c r="K89" s="7">
        <f t="shared" si="3"/>
        <v>0</v>
      </c>
      <c r="L89" s="5">
        <f t="shared" si="5"/>
        <v>0</v>
      </c>
      <c r="M89">
        <f t="shared" si="4"/>
        <v>0</v>
      </c>
    </row>
    <row r="90" spans="11:13" x14ac:dyDescent="0.25">
      <c r="K90" s="7">
        <f t="shared" si="3"/>
        <v>0</v>
      </c>
      <c r="L90" s="5">
        <f t="shared" si="5"/>
        <v>0</v>
      </c>
      <c r="M90">
        <f t="shared" si="4"/>
        <v>0</v>
      </c>
    </row>
    <row r="91" spans="11:13" x14ac:dyDescent="0.25">
      <c r="K91" s="7">
        <f t="shared" si="3"/>
        <v>0</v>
      </c>
      <c r="L91" s="5">
        <f t="shared" si="5"/>
        <v>0</v>
      </c>
      <c r="M91">
        <f t="shared" si="4"/>
        <v>0</v>
      </c>
    </row>
    <row r="92" spans="11:13" x14ac:dyDescent="0.25">
      <c r="K92" s="7">
        <f t="shared" si="3"/>
        <v>0</v>
      </c>
      <c r="L92" s="5">
        <f t="shared" si="5"/>
        <v>0</v>
      </c>
      <c r="M92">
        <f t="shared" si="4"/>
        <v>0</v>
      </c>
    </row>
    <row r="93" spans="11:13" x14ac:dyDescent="0.25">
      <c r="K93" s="7">
        <f t="shared" si="3"/>
        <v>0</v>
      </c>
      <c r="L93" s="5">
        <f t="shared" si="5"/>
        <v>0</v>
      </c>
      <c r="M93">
        <f t="shared" si="4"/>
        <v>0</v>
      </c>
    </row>
    <row r="94" spans="11:13" x14ac:dyDescent="0.25">
      <c r="K94" s="7">
        <f t="shared" si="3"/>
        <v>0</v>
      </c>
      <c r="L94" s="5">
        <f t="shared" si="5"/>
        <v>0</v>
      </c>
      <c r="M94">
        <f t="shared" si="4"/>
        <v>0</v>
      </c>
    </row>
    <row r="95" spans="11:13" x14ac:dyDescent="0.25">
      <c r="K95" s="7">
        <f t="shared" si="3"/>
        <v>0</v>
      </c>
      <c r="L95" s="5">
        <f t="shared" si="5"/>
        <v>0</v>
      </c>
      <c r="M95">
        <f t="shared" si="4"/>
        <v>0</v>
      </c>
    </row>
    <row r="96" spans="11:13" x14ac:dyDescent="0.25">
      <c r="K96" s="7">
        <f t="shared" si="3"/>
        <v>0</v>
      </c>
      <c r="L96" s="5">
        <f t="shared" si="5"/>
        <v>0</v>
      </c>
      <c r="M96">
        <f t="shared" si="4"/>
        <v>0</v>
      </c>
    </row>
    <row r="97" spans="11:13" x14ac:dyDescent="0.25">
      <c r="K97" s="7">
        <f t="shared" si="3"/>
        <v>0</v>
      </c>
      <c r="L97" s="5">
        <f t="shared" si="5"/>
        <v>0</v>
      </c>
      <c r="M97">
        <f t="shared" si="4"/>
        <v>0</v>
      </c>
    </row>
    <row r="98" spans="11:13" x14ac:dyDescent="0.25">
      <c r="K98" s="7">
        <f t="shared" si="3"/>
        <v>0</v>
      </c>
      <c r="L98" s="5">
        <f t="shared" si="5"/>
        <v>0</v>
      </c>
      <c r="M98">
        <f t="shared" si="4"/>
        <v>0</v>
      </c>
    </row>
    <row r="99" spans="11:13" x14ac:dyDescent="0.25">
      <c r="K99" s="7">
        <f t="shared" si="3"/>
        <v>0</v>
      </c>
      <c r="L99" s="5">
        <f t="shared" si="5"/>
        <v>0</v>
      </c>
      <c r="M99">
        <f t="shared" si="4"/>
        <v>0</v>
      </c>
    </row>
    <row r="100" spans="11:13" x14ac:dyDescent="0.25">
      <c r="K100" s="7">
        <f t="shared" si="3"/>
        <v>0</v>
      </c>
      <c r="L100" s="5">
        <f t="shared" si="5"/>
        <v>0</v>
      </c>
      <c r="M100">
        <f t="shared" si="4"/>
        <v>0</v>
      </c>
    </row>
    <row r="101" spans="11:13" x14ac:dyDescent="0.25">
      <c r="K101" s="7">
        <f t="shared" si="3"/>
        <v>0</v>
      </c>
      <c r="L101" s="5">
        <f t="shared" si="5"/>
        <v>0</v>
      </c>
      <c r="M101">
        <f t="shared" si="4"/>
        <v>0</v>
      </c>
    </row>
    <row r="102" spans="11:13" x14ac:dyDescent="0.25">
      <c r="K102" s="7">
        <f t="shared" si="3"/>
        <v>0</v>
      </c>
      <c r="L102" s="5">
        <f t="shared" si="5"/>
        <v>0</v>
      </c>
      <c r="M102">
        <f t="shared" si="4"/>
        <v>0</v>
      </c>
    </row>
    <row r="103" spans="11:13" x14ac:dyDescent="0.25">
      <c r="K103" s="7">
        <f t="shared" si="3"/>
        <v>0</v>
      </c>
      <c r="L103" s="5">
        <f t="shared" si="5"/>
        <v>0</v>
      </c>
      <c r="M103">
        <f t="shared" si="4"/>
        <v>0</v>
      </c>
    </row>
    <row r="104" spans="11:13" x14ac:dyDescent="0.25">
      <c r="K104" s="7">
        <f t="shared" si="3"/>
        <v>0</v>
      </c>
      <c r="L104" s="5">
        <f t="shared" si="5"/>
        <v>0</v>
      </c>
      <c r="M104">
        <f t="shared" si="4"/>
        <v>0</v>
      </c>
    </row>
    <row r="105" spans="11:13" x14ac:dyDescent="0.25">
      <c r="K105" s="7">
        <f t="shared" si="3"/>
        <v>0</v>
      </c>
      <c r="L105" s="5">
        <f t="shared" si="5"/>
        <v>0</v>
      </c>
      <c r="M105">
        <f t="shared" si="4"/>
        <v>0</v>
      </c>
    </row>
    <row r="106" spans="11:13" x14ac:dyDescent="0.25">
      <c r="K106" s="7">
        <f t="shared" si="3"/>
        <v>0</v>
      </c>
      <c r="L106" s="5">
        <f t="shared" si="5"/>
        <v>0</v>
      </c>
      <c r="M106">
        <f t="shared" si="4"/>
        <v>0</v>
      </c>
    </row>
    <row r="107" spans="11:13" x14ac:dyDescent="0.25">
      <c r="K107" s="7">
        <f t="shared" si="3"/>
        <v>0</v>
      </c>
      <c r="L107" s="5">
        <f t="shared" si="5"/>
        <v>0</v>
      </c>
      <c r="M107">
        <f t="shared" si="4"/>
        <v>0</v>
      </c>
    </row>
    <row r="108" spans="11:13" x14ac:dyDescent="0.25">
      <c r="K108" s="7">
        <f t="shared" si="3"/>
        <v>0</v>
      </c>
      <c r="L108" s="5">
        <f t="shared" si="5"/>
        <v>0</v>
      </c>
      <c r="M108">
        <f t="shared" si="4"/>
        <v>0</v>
      </c>
    </row>
    <row r="109" spans="11:13" x14ac:dyDescent="0.25">
      <c r="K109" s="7">
        <f t="shared" si="3"/>
        <v>0</v>
      </c>
      <c r="L109" s="5">
        <f t="shared" si="5"/>
        <v>0</v>
      </c>
      <c r="M109">
        <f t="shared" si="4"/>
        <v>0</v>
      </c>
    </row>
    <row r="110" spans="11:13" x14ac:dyDescent="0.25">
      <c r="K110" s="7">
        <f t="shared" si="3"/>
        <v>0</v>
      </c>
      <c r="L110" s="5">
        <f t="shared" si="5"/>
        <v>0</v>
      </c>
      <c r="M110">
        <f t="shared" si="4"/>
        <v>0</v>
      </c>
    </row>
    <row r="111" spans="11:13" x14ac:dyDescent="0.25">
      <c r="K111" s="7">
        <f t="shared" si="3"/>
        <v>0</v>
      </c>
      <c r="L111" s="5">
        <f t="shared" si="5"/>
        <v>0</v>
      </c>
      <c r="M111">
        <f t="shared" si="4"/>
        <v>0</v>
      </c>
    </row>
    <row r="112" spans="11:13" x14ac:dyDescent="0.25">
      <c r="K112" s="7">
        <f t="shared" si="3"/>
        <v>0</v>
      </c>
      <c r="L112" s="5">
        <f t="shared" si="5"/>
        <v>0</v>
      </c>
      <c r="M112">
        <f t="shared" si="4"/>
        <v>0</v>
      </c>
    </row>
    <row r="113" spans="11:13" x14ac:dyDescent="0.25">
      <c r="K113" s="7">
        <f t="shared" si="3"/>
        <v>0</v>
      </c>
      <c r="L113" s="5">
        <f t="shared" si="5"/>
        <v>0</v>
      </c>
      <c r="M113">
        <f t="shared" si="4"/>
        <v>0</v>
      </c>
    </row>
    <row r="114" spans="11:13" x14ac:dyDescent="0.25">
      <c r="K114" s="7">
        <f t="shared" si="3"/>
        <v>0</v>
      </c>
      <c r="L114" s="5">
        <f t="shared" si="5"/>
        <v>0</v>
      </c>
      <c r="M114">
        <f t="shared" si="4"/>
        <v>0</v>
      </c>
    </row>
    <row r="115" spans="11:13" x14ac:dyDescent="0.25">
      <c r="K115" s="7">
        <f t="shared" si="3"/>
        <v>0</v>
      </c>
      <c r="L115" s="5">
        <f t="shared" si="5"/>
        <v>0</v>
      </c>
      <c r="M115">
        <f t="shared" si="4"/>
        <v>0</v>
      </c>
    </row>
    <row r="116" spans="11:13" x14ac:dyDescent="0.25">
      <c r="K116" s="7">
        <f t="shared" si="3"/>
        <v>0</v>
      </c>
      <c r="L116" s="5">
        <f t="shared" si="5"/>
        <v>0</v>
      </c>
      <c r="M116">
        <f t="shared" si="4"/>
        <v>0</v>
      </c>
    </row>
    <row r="117" spans="11:13" x14ac:dyDescent="0.25">
      <c r="K117" s="7">
        <f t="shared" si="3"/>
        <v>0</v>
      </c>
      <c r="L117" s="5">
        <f t="shared" si="5"/>
        <v>0</v>
      </c>
      <c r="M117">
        <f t="shared" si="4"/>
        <v>0</v>
      </c>
    </row>
    <row r="118" spans="11:13" x14ac:dyDescent="0.25">
      <c r="K118" s="7">
        <f t="shared" si="3"/>
        <v>0</v>
      </c>
      <c r="L118" s="5">
        <f t="shared" si="5"/>
        <v>0</v>
      </c>
      <c r="M118">
        <f t="shared" si="4"/>
        <v>0</v>
      </c>
    </row>
    <row r="119" spans="11:13" x14ac:dyDescent="0.25">
      <c r="K119" s="7">
        <f t="shared" si="3"/>
        <v>0</v>
      </c>
      <c r="L119" s="5">
        <f t="shared" si="5"/>
        <v>0</v>
      </c>
      <c r="M119">
        <f t="shared" si="4"/>
        <v>0</v>
      </c>
    </row>
    <row r="120" spans="11:13" x14ac:dyDescent="0.25">
      <c r="K120" s="7">
        <f t="shared" si="3"/>
        <v>0</v>
      </c>
      <c r="L120" s="5">
        <f t="shared" si="5"/>
        <v>0</v>
      </c>
      <c r="M120">
        <f t="shared" si="4"/>
        <v>0</v>
      </c>
    </row>
    <row r="121" spans="11:13" x14ac:dyDescent="0.25">
      <c r="K121" s="7">
        <f t="shared" si="3"/>
        <v>0</v>
      </c>
      <c r="L121" s="5">
        <f t="shared" si="5"/>
        <v>0</v>
      </c>
      <c r="M121">
        <f t="shared" si="4"/>
        <v>0</v>
      </c>
    </row>
    <row r="122" spans="11:13" x14ac:dyDescent="0.25">
      <c r="K122" s="7">
        <f t="shared" si="3"/>
        <v>0</v>
      </c>
      <c r="L122" s="5">
        <f t="shared" si="5"/>
        <v>0</v>
      </c>
      <c r="M122">
        <f t="shared" si="4"/>
        <v>0</v>
      </c>
    </row>
    <row r="123" spans="11:13" x14ac:dyDescent="0.25">
      <c r="K123" s="7">
        <f t="shared" si="3"/>
        <v>0</v>
      </c>
      <c r="L123" s="5">
        <f t="shared" si="5"/>
        <v>0</v>
      </c>
      <c r="M123">
        <f t="shared" si="4"/>
        <v>0</v>
      </c>
    </row>
    <row r="124" spans="11:13" x14ac:dyDescent="0.25">
      <c r="K124" s="7">
        <f t="shared" si="3"/>
        <v>0</v>
      </c>
      <c r="L124" s="5">
        <f t="shared" si="5"/>
        <v>0</v>
      </c>
      <c r="M124">
        <f t="shared" si="4"/>
        <v>0</v>
      </c>
    </row>
    <row r="125" spans="11:13" x14ac:dyDescent="0.25">
      <c r="K125" s="7">
        <f t="shared" si="3"/>
        <v>0</v>
      </c>
      <c r="L125" s="5">
        <f t="shared" si="5"/>
        <v>0</v>
      </c>
      <c r="M125">
        <f t="shared" si="4"/>
        <v>0</v>
      </c>
    </row>
    <row r="126" spans="11:13" x14ac:dyDescent="0.25">
      <c r="K126" s="7">
        <f t="shared" si="3"/>
        <v>0</v>
      </c>
      <c r="L126" s="5">
        <f t="shared" si="5"/>
        <v>0</v>
      </c>
      <c r="M126">
        <f t="shared" si="4"/>
        <v>0</v>
      </c>
    </row>
    <row r="127" spans="11:13" x14ac:dyDescent="0.25">
      <c r="K127" s="7">
        <f t="shared" si="3"/>
        <v>0</v>
      </c>
      <c r="L127" s="5">
        <f t="shared" si="5"/>
        <v>0</v>
      </c>
      <c r="M127">
        <f t="shared" si="4"/>
        <v>0</v>
      </c>
    </row>
    <row r="128" spans="11:13" x14ac:dyDescent="0.25">
      <c r="K128" s="7">
        <f t="shared" si="3"/>
        <v>0</v>
      </c>
      <c r="L128" s="5">
        <f t="shared" si="5"/>
        <v>0</v>
      </c>
      <c r="M128">
        <f t="shared" si="4"/>
        <v>0</v>
      </c>
    </row>
    <row r="129" spans="11:13" x14ac:dyDescent="0.25">
      <c r="K129" s="7">
        <f t="shared" si="3"/>
        <v>0</v>
      </c>
      <c r="L129" s="5">
        <f t="shared" si="5"/>
        <v>0</v>
      </c>
      <c r="M129">
        <f t="shared" si="4"/>
        <v>0</v>
      </c>
    </row>
    <row r="130" spans="11:13" x14ac:dyDescent="0.25">
      <c r="K130" s="7">
        <f t="shared" si="3"/>
        <v>0</v>
      </c>
      <c r="L130" s="5">
        <f t="shared" si="5"/>
        <v>0</v>
      </c>
      <c r="M130">
        <f t="shared" si="4"/>
        <v>0</v>
      </c>
    </row>
    <row r="131" spans="11:13" x14ac:dyDescent="0.25">
      <c r="K131" s="7">
        <f t="shared" si="3"/>
        <v>0</v>
      </c>
      <c r="L131" s="5">
        <f t="shared" si="5"/>
        <v>0</v>
      </c>
      <c r="M131">
        <f t="shared" si="4"/>
        <v>0</v>
      </c>
    </row>
    <row r="132" spans="11:13" x14ac:dyDescent="0.25">
      <c r="K132" s="7">
        <f t="shared" si="3"/>
        <v>0</v>
      </c>
      <c r="L132" s="5">
        <f t="shared" si="5"/>
        <v>0</v>
      </c>
      <c r="M132">
        <f t="shared" si="4"/>
        <v>0</v>
      </c>
    </row>
    <row r="133" spans="11:13" x14ac:dyDescent="0.25">
      <c r="K133" s="7">
        <f t="shared" ref="K133:K196" si="6">SUM(F133:J133)</f>
        <v>0</v>
      </c>
      <c r="L133" s="5">
        <f t="shared" si="5"/>
        <v>0</v>
      </c>
      <c r="M133">
        <f t="shared" ref="M133:M196" si="7">SUM(K133*L133)</f>
        <v>0</v>
      </c>
    </row>
    <row r="134" spans="11:13" x14ac:dyDescent="0.25">
      <c r="K134" s="7">
        <f t="shared" si="6"/>
        <v>0</v>
      </c>
      <c r="L134" s="5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7">
        <f t="shared" si="6"/>
        <v>0</v>
      </c>
      <c r="L135" s="5">
        <f t="shared" si="8"/>
        <v>0</v>
      </c>
      <c r="M135">
        <f t="shared" si="7"/>
        <v>0</v>
      </c>
    </row>
    <row r="136" spans="11:13" x14ac:dyDescent="0.25">
      <c r="K136" s="7">
        <f t="shared" si="6"/>
        <v>0</v>
      </c>
      <c r="L136" s="5">
        <f t="shared" si="8"/>
        <v>0</v>
      </c>
      <c r="M136">
        <f t="shared" si="7"/>
        <v>0</v>
      </c>
    </row>
    <row r="137" spans="11:13" x14ac:dyDescent="0.25">
      <c r="K137" s="7">
        <f t="shared" si="6"/>
        <v>0</v>
      </c>
      <c r="L137" s="5">
        <f t="shared" si="8"/>
        <v>0</v>
      </c>
      <c r="M137">
        <f t="shared" si="7"/>
        <v>0</v>
      </c>
    </row>
    <row r="138" spans="11:13" x14ac:dyDescent="0.25">
      <c r="K138" s="7">
        <f t="shared" si="6"/>
        <v>0</v>
      </c>
      <c r="L138" s="5">
        <f t="shared" si="8"/>
        <v>0</v>
      </c>
      <c r="M138">
        <f t="shared" si="7"/>
        <v>0</v>
      </c>
    </row>
    <row r="139" spans="11:13" x14ac:dyDescent="0.25">
      <c r="K139" s="7">
        <f t="shared" si="6"/>
        <v>0</v>
      </c>
      <c r="L139" s="5">
        <f t="shared" si="8"/>
        <v>0</v>
      </c>
      <c r="M139">
        <f t="shared" si="7"/>
        <v>0</v>
      </c>
    </row>
    <row r="140" spans="11:13" x14ac:dyDescent="0.25">
      <c r="K140" s="7">
        <f t="shared" si="6"/>
        <v>0</v>
      </c>
      <c r="L140" s="5">
        <f t="shared" si="8"/>
        <v>0</v>
      </c>
      <c r="M140">
        <f t="shared" si="7"/>
        <v>0</v>
      </c>
    </row>
    <row r="141" spans="11:13" x14ac:dyDescent="0.25">
      <c r="K141" s="7">
        <f t="shared" si="6"/>
        <v>0</v>
      </c>
      <c r="L141" s="5">
        <f t="shared" si="8"/>
        <v>0</v>
      </c>
      <c r="M141">
        <f t="shared" si="7"/>
        <v>0</v>
      </c>
    </row>
    <row r="142" spans="11:13" x14ac:dyDescent="0.25">
      <c r="K142" s="7">
        <f t="shared" si="6"/>
        <v>0</v>
      </c>
      <c r="L142" s="5">
        <f t="shared" si="8"/>
        <v>0</v>
      </c>
      <c r="M142">
        <f t="shared" si="7"/>
        <v>0</v>
      </c>
    </row>
    <row r="143" spans="11:13" x14ac:dyDescent="0.25">
      <c r="K143" s="7">
        <f t="shared" si="6"/>
        <v>0</v>
      </c>
      <c r="L143" s="5">
        <f t="shared" si="8"/>
        <v>0</v>
      </c>
      <c r="M143">
        <f t="shared" si="7"/>
        <v>0</v>
      </c>
    </row>
    <row r="144" spans="11:13" x14ac:dyDescent="0.25">
      <c r="K144" s="7">
        <f t="shared" si="6"/>
        <v>0</v>
      </c>
      <c r="L144" s="5">
        <f t="shared" si="8"/>
        <v>0</v>
      </c>
      <c r="M144">
        <f t="shared" si="7"/>
        <v>0</v>
      </c>
    </row>
    <row r="145" spans="11:13" x14ac:dyDescent="0.25">
      <c r="K145" s="7">
        <f t="shared" si="6"/>
        <v>0</v>
      </c>
      <c r="L145" s="5">
        <f t="shared" si="8"/>
        <v>0</v>
      </c>
      <c r="M145">
        <f t="shared" si="7"/>
        <v>0</v>
      </c>
    </row>
    <row r="146" spans="11:13" x14ac:dyDescent="0.25">
      <c r="K146" s="7">
        <f t="shared" si="6"/>
        <v>0</v>
      </c>
      <c r="L146" s="5">
        <f t="shared" si="8"/>
        <v>0</v>
      </c>
      <c r="M146">
        <f t="shared" si="7"/>
        <v>0</v>
      </c>
    </row>
    <row r="147" spans="11:13" x14ac:dyDescent="0.25">
      <c r="K147" s="7">
        <f t="shared" si="6"/>
        <v>0</v>
      </c>
      <c r="L147" s="5">
        <f t="shared" si="8"/>
        <v>0</v>
      </c>
      <c r="M147">
        <f t="shared" si="7"/>
        <v>0</v>
      </c>
    </row>
    <row r="148" spans="11:13" x14ac:dyDescent="0.25">
      <c r="K148" s="7">
        <f t="shared" si="6"/>
        <v>0</v>
      </c>
      <c r="L148" s="5">
        <f t="shared" si="8"/>
        <v>0</v>
      </c>
      <c r="M148">
        <f t="shared" si="7"/>
        <v>0</v>
      </c>
    </row>
    <row r="149" spans="11:13" x14ac:dyDescent="0.25">
      <c r="K149" s="7">
        <f t="shared" si="6"/>
        <v>0</v>
      </c>
      <c r="L149" s="5">
        <f t="shared" si="8"/>
        <v>0</v>
      </c>
      <c r="M149">
        <f t="shared" si="7"/>
        <v>0</v>
      </c>
    </row>
    <row r="150" spans="11:13" x14ac:dyDescent="0.25">
      <c r="K150" s="7">
        <f t="shared" si="6"/>
        <v>0</v>
      </c>
      <c r="L150" s="5">
        <f t="shared" si="8"/>
        <v>0</v>
      </c>
      <c r="M150">
        <f t="shared" si="7"/>
        <v>0</v>
      </c>
    </row>
    <row r="151" spans="11:13" x14ac:dyDescent="0.25">
      <c r="K151" s="7">
        <f t="shared" si="6"/>
        <v>0</v>
      </c>
      <c r="L151" s="5">
        <f t="shared" si="8"/>
        <v>0</v>
      </c>
      <c r="M151">
        <f t="shared" si="7"/>
        <v>0</v>
      </c>
    </row>
    <row r="152" spans="11:13" x14ac:dyDescent="0.25">
      <c r="K152" s="7">
        <f t="shared" si="6"/>
        <v>0</v>
      </c>
      <c r="L152" s="5">
        <f t="shared" si="8"/>
        <v>0</v>
      </c>
      <c r="M152">
        <f t="shared" si="7"/>
        <v>0</v>
      </c>
    </row>
    <row r="153" spans="11:13" x14ac:dyDescent="0.25">
      <c r="K153" s="7">
        <f t="shared" si="6"/>
        <v>0</v>
      </c>
      <c r="L153" s="5">
        <f t="shared" si="8"/>
        <v>0</v>
      </c>
      <c r="M153">
        <f t="shared" si="7"/>
        <v>0</v>
      </c>
    </row>
    <row r="154" spans="11:13" x14ac:dyDescent="0.25">
      <c r="K154" s="7">
        <f t="shared" si="6"/>
        <v>0</v>
      </c>
      <c r="L154" s="5">
        <f t="shared" si="8"/>
        <v>0</v>
      </c>
      <c r="M154">
        <f t="shared" si="7"/>
        <v>0</v>
      </c>
    </row>
    <row r="155" spans="11:13" x14ac:dyDescent="0.25">
      <c r="K155" s="7">
        <f t="shared" si="6"/>
        <v>0</v>
      </c>
      <c r="L155" s="5">
        <f t="shared" si="8"/>
        <v>0</v>
      </c>
      <c r="M155">
        <f t="shared" si="7"/>
        <v>0</v>
      </c>
    </row>
    <row r="156" spans="11:13" x14ac:dyDescent="0.25">
      <c r="K156" s="7">
        <f t="shared" si="6"/>
        <v>0</v>
      </c>
      <c r="L156" s="5">
        <f t="shared" si="8"/>
        <v>0</v>
      </c>
      <c r="M156">
        <f t="shared" si="7"/>
        <v>0</v>
      </c>
    </row>
    <row r="157" spans="11:13" x14ac:dyDescent="0.25">
      <c r="K157" s="7">
        <f t="shared" si="6"/>
        <v>0</v>
      </c>
      <c r="L157" s="5">
        <f t="shared" si="8"/>
        <v>0</v>
      </c>
      <c r="M157">
        <f t="shared" si="7"/>
        <v>0</v>
      </c>
    </row>
    <row r="158" spans="11:13" x14ac:dyDescent="0.25">
      <c r="K158" s="7">
        <f t="shared" si="6"/>
        <v>0</v>
      </c>
      <c r="L158" s="5">
        <f t="shared" si="8"/>
        <v>0</v>
      </c>
      <c r="M158">
        <f t="shared" si="7"/>
        <v>0</v>
      </c>
    </row>
    <row r="159" spans="11:13" x14ac:dyDescent="0.25">
      <c r="K159" s="7">
        <f t="shared" si="6"/>
        <v>0</v>
      </c>
      <c r="L159" s="5">
        <f t="shared" si="8"/>
        <v>0</v>
      </c>
      <c r="M159">
        <f t="shared" si="7"/>
        <v>0</v>
      </c>
    </row>
    <row r="160" spans="11:13" x14ac:dyDescent="0.25">
      <c r="K160" s="7">
        <f t="shared" si="6"/>
        <v>0</v>
      </c>
      <c r="L160" s="5">
        <f t="shared" si="8"/>
        <v>0</v>
      </c>
      <c r="M160">
        <f t="shared" si="7"/>
        <v>0</v>
      </c>
    </row>
    <row r="161" spans="11:13" x14ac:dyDescent="0.25">
      <c r="K161" s="7">
        <f t="shared" si="6"/>
        <v>0</v>
      </c>
      <c r="L161" s="5">
        <f t="shared" si="8"/>
        <v>0</v>
      </c>
      <c r="M161">
        <f t="shared" si="7"/>
        <v>0</v>
      </c>
    </row>
    <row r="162" spans="11:13" x14ac:dyDescent="0.25">
      <c r="K162" s="7">
        <f t="shared" si="6"/>
        <v>0</v>
      </c>
      <c r="L162" s="5">
        <f t="shared" si="8"/>
        <v>0</v>
      </c>
      <c r="M162">
        <f t="shared" si="7"/>
        <v>0</v>
      </c>
    </row>
    <row r="163" spans="11:13" x14ac:dyDescent="0.25">
      <c r="K163" s="7">
        <f t="shared" si="6"/>
        <v>0</v>
      </c>
      <c r="L163" s="5">
        <f t="shared" si="8"/>
        <v>0</v>
      </c>
      <c r="M163">
        <f t="shared" si="7"/>
        <v>0</v>
      </c>
    </row>
    <row r="164" spans="11:13" x14ac:dyDescent="0.25">
      <c r="K164" s="7">
        <f t="shared" si="6"/>
        <v>0</v>
      </c>
      <c r="L164" s="5">
        <f t="shared" si="8"/>
        <v>0</v>
      </c>
      <c r="M164">
        <f t="shared" si="7"/>
        <v>0</v>
      </c>
    </row>
    <row r="165" spans="11:13" x14ac:dyDescent="0.25">
      <c r="K165" s="7">
        <f t="shared" si="6"/>
        <v>0</v>
      </c>
      <c r="L165" s="5">
        <f t="shared" si="8"/>
        <v>0</v>
      </c>
      <c r="M165">
        <f t="shared" si="7"/>
        <v>0</v>
      </c>
    </row>
    <row r="166" spans="11:13" x14ac:dyDescent="0.25">
      <c r="K166" s="7">
        <f t="shared" si="6"/>
        <v>0</v>
      </c>
      <c r="L166" s="5">
        <f t="shared" si="8"/>
        <v>0</v>
      </c>
      <c r="M166">
        <f t="shared" si="7"/>
        <v>0</v>
      </c>
    </row>
    <row r="167" spans="11:13" x14ac:dyDescent="0.25">
      <c r="K167" s="7">
        <f t="shared" si="6"/>
        <v>0</v>
      </c>
      <c r="L167" s="5">
        <f t="shared" si="8"/>
        <v>0</v>
      </c>
      <c r="M167">
        <f t="shared" si="7"/>
        <v>0</v>
      </c>
    </row>
    <row r="168" spans="11:13" x14ac:dyDescent="0.25">
      <c r="K168" s="7">
        <f t="shared" si="6"/>
        <v>0</v>
      </c>
      <c r="L168" s="5">
        <f t="shared" si="8"/>
        <v>0</v>
      </c>
      <c r="M168">
        <f t="shared" si="7"/>
        <v>0</v>
      </c>
    </row>
    <row r="169" spans="11:13" x14ac:dyDescent="0.25">
      <c r="K169" s="7">
        <f t="shared" si="6"/>
        <v>0</v>
      </c>
      <c r="L169" s="5">
        <f t="shared" si="8"/>
        <v>0</v>
      </c>
      <c r="M169">
        <f t="shared" si="7"/>
        <v>0</v>
      </c>
    </row>
    <row r="170" spans="11:13" x14ac:dyDescent="0.25">
      <c r="K170" s="7">
        <f t="shared" si="6"/>
        <v>0</v>
      </c>
      <c r="L170" s="5">
        <f t="shared" si="8"/>
        <v>0</v>
      </c>
      <c r="M170">
        <f t="shared" si="7"/>
        <v>0</v>
      </c>
    </row>
    <row r="171" spans="11:13" x14ac:dyDescent="0.25">
      <c r="K171" s="7">
        <f t="shared" si="6"/>
        <v>0</v>
      </c>
      <c r="L171" s="5">
        <f t="shared" si="8"/>
        <v>0</v>
      </c>
      <c r="M171">
        <f t="shared" si="7"/>
        <v>0</v>
      </c>
    </row>
    <row r="172" spans="11:13" x14ac:dyDescent="0.25">
      <c r="K172" s="7">
        <f t="shared" si="6"/>
        <v>0</v>
      </c>
      <c r="L172" s="5">
        <f t="shared" si="8"/>
        <v>0</v>
      </c>
      <c r="M172">
        <f t="shared" si="7"/>
        <v>0</v>
      </c>
    </row>
    <row r="173" spans="11:13" x14ac:dyDescent="0.25">
      <c r="K173" s="7">
        <f t="shared" si="6"/>
        <v>0</v>
      </c>
      <c r="L173" s="5">
        <f t="shared" si="8"/>
        <v>0</v>
      </c>
      <c r="M173">
        <f t="shared" si="7"/>
        <v>0</v>
      </c>
    </row>
    <row r="174" spans="11:13" x14ac:dyDescent="0.25">
      <c r="K174" s="7">
        <f t="shared" si="6"/>
        <v>0</v>
      </c>
      <c r="L174" s="5">
        <f t="shared" si="8"/>
        <v>0</v>
      </c>
      <c r="M174">
        <f t="shared" si="7"/>
        <v>0</v>
      </c>
    </row>
    <row r="175" spans="11:13" x14ac:dyDescent="0.25">
      <c r="K175" s="7">
        <f t="shared" si="6"/>
        <v>0</v>
      </c>
      <c r="L175" s="5">
        <f t="shared" si="8"/>
        <v>0</v>
      </c>
      <c r="M175">
        <f t="shared" si="7"/>
        <v>0</v>
      </c>
    </row>
    <row r="176" spans="11:13" x14ac:dyDescent="0.25">
      <c r="K176" s="7">
        <f t="shared" si="6"/>
        <v>0</v>
      </c>
      <c r="L176" s="5">
        <f t="shared" si="8"/>
        <v>0</v>
      </c>
      <c r="M176">
        <f t="shared" si="7"/>
        <v>0</v>
      </c>
    </row>
    <row r="177" spans="11:13" x14ac:dyDescent="0.25">
      <c r="K177" s="7">
        <f t="shared" si="6"/>
        <v>0</v>
      </c>
      <c r="L177" s="5">
        <f t="shared" si="8"/>
        <v>0</v>
      </c>
      <c r="M177">
        <f t="shared" si="7"/>
        <v>0</v>
      </c>
    </row>
    <row r="178" spans="11:13" x14ac:dyDescent="0.25">
      <c r="K178" s="7">
        <f t="shared" si="6"/>
        <v>0</v>
      </c>
      <c r="L178" s="5">
        <f t="shared" si="8"/>
        <v>0</v>
      </c>
      <c r="M178">
        <f t="shared" si="7"/>
        <v>0</v>
      </c>
    </row>
    <row r="179" spans="11:13" x14ac:dyDescent="0.25">
      <c r="K179" s="7">
        <f t="shared" si="6"/>
        <v>0</v>
      </c>
      <c r="L179" s="5">
        <f t="shared" si="8"/>
        <v>0</v>
      </c>
      <c r="M179">
        <f t="shared" si="7"/>
        <v>0</v>
      </c>
    </row>
    <row r="180" spans="11:13" x14ac:dyDescent="0.25">
      <c r="K180" s="7">
        <f t="shared" si="6"/>
        <v>0</v>
      </c>
      <c r="L180" s="5">
        <f t="shared" si="8"/>
        <v>0</v>
      </c>
      <c r="M180">
        <f t="shared" si="7"/>
        <v>0</v>
      </c>
    </row>
    <row r="181" spans="11:13" x14ac:dyDescent="0.25">
      <c r="K181" s="7">
        <f t="shared" si="6"/>
        <v>0</v>
      </c>
      <c r="L181" s="5">
        <f t="shared" si="8"/>
        <v>0</v>
      </c>
      <c r="M181">
        <f t="shared" si="7"/>
        <v>0</v>
      </c>
    </row>
    <row r="182" spans="11:13" x14ac:dyDescent="0.25">
      <c r="K182" s="7">
        <f t="shared" si="6"/>
        <v>0</v>
      </c>
      <c r="L182" s="5">
        <f t="shared" si="8"/>
        <v>0</v>
      </c>
      <c r="M182">
        <f t="shared" si="7"/>
        <v>0</v>
      </c>
    </row>
    <row r="183" spans="11:13" x14ac:dyDescent="0.25">
      <c r="K183" s="7">
        <f t="shared" si="6"/>
        <v>0</v>
      </c>
      <c r="L183" s="5">
        <f t="shared" si="8"/>
        <v>0</v>
      </c>
      <c r="M183">
        <f t="shared" si="7"/>
        <v>0</v>
      </c>
    </row>
    <row r="184" spans="11:13" x14ac:dyDescent="0.25">
      <c r="K184" s="7">
        <f t="shared" si="6"/>
        <v>0</v>
      </c>
      <c r="L184" s="5">
        <f t="shared" si="8"/>
        <v>0</v>
      </c>
      <c r="M184">
        <f t="shared" si="7"/>
        <v>0</v>
      </c>
    </row>
    <row r="185" spans="11:13" x14ac:dyDescent="0.25">
      <c r="K185" s="7">
        <f t="shared" si="6"/>
        <v>0</v>
      </c>
      <c r="L185" s="5">
        <f t="shared" si="8"/>
        <v>0</v>
      </c>
      <c r="M185">
        <f t="shared" si="7"/>
        <v>0</v>
      </c>
    </row>
    <row r="186" spans="11:13" x14ac:dyDescent="0.25">
      <c r="K186" s="7">
        <f t="shared" si="6"/>
        <v>0</v>
      </c>
      <c r="L186" s="5">
        <f t="shared" si="8"/>
        <v>0</v>
      </c>
      <c r="M186">
        <f t="shared" si="7"/>
        <v>0</v>
      </c>
    </row>
    <row r="187" spans="11:13" x14ac:dyDescent="0.25">
      <c r="K187" s="7">
        <f t="shared" si="6"/>
        <v>0</v>
      </c>
      <c r="L187" s="5">
        <f t="shared" si="8"/>
        <v>0</v>
      </c>
      <c r="M187">
        <f t="shared" si="7"/>
        <v>0</v>
      </c>
    </row>
    <row r="188" spans="11:13" x14ac:dyDescent="0.25">
      <c r="K188" s="7">
        <f t="shared" si="6"/>
        <v>0</v>
      </c>
      <c r="L188" s="5">
        <f t="shared" si="8"/>
        <v>0</v>
      </c>
      <c r="M188">
        <f t="shared" si="7"/>
        <v>0</v>
      </c>
    </row>
    <row r="189" spans="11:13" x14ac:dyDescent="0.25">
      <c r="K189" s="7">
        <f t="shared" si="6"/>
        <v>0</v>
      </c>
      <c r="L189" s="5">
        <f t="shared" si="8"/>
        <v>0</v>
      </c>
      <c r="M189">
        <f t="shared" si="7"/>
        <v>0</v>
      </c>
    </row>
    <row r="190" spans="11:13" x14ac:dyDescent="0.25">
      <c r="K190" s="7">
        <f t="shared" si="6"/>
        <v>0</v>
      </c>
      <c r="L190" s="5">
        <f t="shared" si="8"/>
        <v>0</v>
      </c>
      <c r="M190">
        <f t="shared" si="7"/>
        <v>0</v>
      </c>
    </row>
    <row r="191" spans="11:13" x14ac:dyDescent="0.25">
      <c r="K191" s="7">
        <f t="shared" si="6"/>
        <v>0</v>
      </c>
      <c r="L191" s="5">
        <f t="shared" si="8"/>
        <v>0</v>
      </c>
      <c r="M191">
        <f t="shared" si="7"/>
        <v>0</v>
      </c>
    </row>
    <row r="192" spans="11:13" x14ac:dyDescent="0.25">
      <c r="K192" s="7">
        <f t="shared" si="6"/>
        <v>0</v>
      </c>
      <c r="L192" s="5">
        <f t="shared" si="8"/>
        <v>0</v>
      </c>
      <c r="M192">
        <f t="shared" si="7"/>
        <v>0</v>
      </c>
    </row>
    <row r="193" spans="11:13" x14ac:dyDescent="0.25">
      <c r="K193" s="7">
        <f t="shared" si="6"/>
        <v>0</v>
      </c>
      <c r="L193" s="5">
        <f t="shared" si="8"/>
        <v>0</v>
      </c>
      <c r="M193">
        <f t="shared" si="7"/>
        <v>0</v>
      </c>
    </row>
    <row r="194" spans="11:13" x14ac:dyDescent="0.25">
      <c r="K194" s="7">
        <f t="shared" si="6"/>
        <v>0</v>
      </c>
      <c r="L194" s="5">
        <f t="shared" si="8"/>
        <v>0</v>
      </c>
      <c r="M194">
        <f t="shared" si="7"/>
        <v>0</v>
      </c>
    </row>
    <row r="195" spans="11:13" x14ac:dyDescent="0.25">
      <c r="K195" s="7">
        <f t="shared" si="6"/>
        <v>0</v>
      </c>
      <c r="L195" s="5">
        <f t="shared" si="8"/>
        <v>0</v>
      </c>
      <c r="M195">
        <f t="shared" si="7"/>
        <v>0</v>
      </c>
    </row>
    <row r="196" spans="11:13" x14ac:dyDescent="0.25">
      <c r="K196" s="7">
        <f t="shared" si="6"/>
        <v>0</v>
      </c>
      <c r="L196" s="5">
        <f t="shared" si="8"/>
        <v>0</v>
      </c>
      <c r="M196">
        <f t="shared" si="7"/>
        <v>0</v>
      </c>
    </row>
    <row r="197" spans="11:13" x14ac:dyDescent="0.25">
      <c r="K197" s="7">
        <f t="shared" ref="K197:K260" si="9">SUM(F197:J197)</f>
        <v>0</v>
      </c>
      <c r="L197" s="5">
        <f t="shared" si="8"/>
        <v>0</v>
      </c>
      <c r="M197">
        <f t="shared" ref="M197:M260" si="10">SUM(K197*L197)</f>
        <v>0</v>
      </c>
    </row>
    <row r="198" spans="11:13" x14ac:dyDescent="0.25">
      <c r="K198" s="7">
        <f t="shared" si="9"/>
        <v>0</v>
      </c>
      <c r="L198" s="5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7">
        <f t="shared" si="9"/>
        <v>0</v>
      </c>
      <c r="L199" s="5">
        <f t="shared" si="11"/>
        <v>0</v>
      </c>
      <c r="M199">
        <f t="shared" si="10"/>
        <v>0</v>
      </c>
    </row>
    <row r="200" spans="11:13" x14ac:dyDescent="0.25">
      <c r="K200" s="7">
        <f t="shared" si="9"/>
        <v>0</v>
      </c>
      <c r="L200" s="5">
        <f t="shared" si="11"/>
        <v>0</v>
      </c>
      <c r="M200">
        <f t="shared" si="10"/>
        <v>0</v>
      </c>
    </row>
    <row r="201" spans="11:13" x14ac:dyDescent="0.25">
      <c r="K201" s="7">
        <f t="shared" si="9"/>
        <v>0</v>
      </c>
      <c r="L201" s="5">
        <f t="shared" si="11"/>
        <v>0</v>
      </c>
      <c r="M201">
        <f t="shared" si="10"/>
        <v>0</v>
      </c>
    </row>
    <row r="202" spans="11:13" x14ac:dyDescent="0.25">
      <c r="K202" s="7">
        <f t="shared" si="9"/>
        <v>0</v>
      </c>
      <c r="L202" s="5">
        <f t="shared" si="11"/>
        <v>0</v>
      </c>
      <c r="M202">
        <f t="shared" si="10"/>
        <v>0</v>
      </c>
    </row>
    <row r="203" spans="11:13" x14ac:dyDescent="0.25">
      <c r="K203" s="7">
        <f t="shared" si="9"/>
        <v>0</v>
      </c>
      <c r="L203" s="5">
        <f t="shared" si="11"/>
        <v>0</v>
      </c>
      <c r="M203">
        <f t="shared" si="10"/>
        <v>0</v>
      </c>
    </row>
    <row r="204" spans="11:13" x14ac:dyDescent="0.25">
      <c r="K204" s="7">
        <f t="shared" si="9"/>
        <v>0</v>
      </c>
      <c r="L204" s="5">
        <f t="shared" si="11"/>
        <v>0</v>
      </c>
      <c r="M204">
        <f t="shared" si="10"/>
        <v>0</v>
      </c>
    </row>
    <row r="205" spans="11:13" x14ac:dyDescent="0.25">
      <c r="K205" s="7">
        <f t="shared" si="9"/>
        <v>0</v>
      </c>
      <c r="L205" s="5">
        <f t="shared" si="11"/>
        <v>0</v>
      </c>
      <c r="M205">
        <f t="shared" si="10"/>
        <v>0</v>
      </c>
    </row>
    <row r="206" spans="11:13" x14ac:dyDescent="0.25">
      <c r="K206" s="7">
        <f t="shared" si="9"/>
        <v>0</v>
      </c>
      <c r="L206" s="5">
        <f t="shared" si="11"/>
        <v>0</v>
      </c>
      <c r="M206">
        <f t="shared" si="10"/>
        <v>0</v>
      </c>
    </row>
    <row r="207" spans="11:13" x14ac:dyDescent="0.25">
      <c r="K207" s="7">
        <f t="shared" si="9"/>
        <v>0</v>
      </c>
      <c r="L207" s="5">
        <f t="shared" si="11"/>
        <v>0</v>
      </c>
      <c r="M207">
        <f t="shared" si="10"/>
        <v>0</v>
      </c>
    </row>
    <row r="208" spans="11:13" x14ac:dyDescent="0.25">
      <c r="K208" s="7">
        <f t="shared" si="9"/>
        <v>0</v>
      </c>
      <c r="L208" s="5">
        <f t="shared" si="11"/>
        <v>0</v>
      </c>
      <c r="M208">
        <f t="shared" si="10"/>
        <v>0</v>
      </c>
    </row>
    <row r="209" spans="11:13" x14ac:dyDescent="0.25">
      <c r="K209" s="7">
        <f t="shared" si="9"/>
        <v>0</v>
      </c>
      <c r="L209" s="5">
        <f t="shared" si="11"/>
        <v>0</v>
      </c>
      <c r="M209">
        <f t="shared" si="10"/>
        <v>0</v>
      </c>
    </row>
    <row r="210" spans="11:13" x14ac:dyDescent="0.25">
      <c r="K210" s="7">
        <f t="shared" si="9"/>
        <v>0</v>
      </c>
      <c r="L210" s="5">
        <f t="shared" si="11"/>
        <v>0</v>
      </c>
      <c r="M210">
        <f t="shared" si="10"/>
        <v>0</v>
      </c>
    </row>
    <row r="211" spans="11:13" x14ac:dyDescent="0.25">
      <c r="K211" s="7">
        <f t="shared" si="9"/>
        <v>0</v>
      </c>
      <c r="L211" s="5">
        <f t="shared" si="11"/>
        <v>0</v>
      </c>
      <c r="M211">
        <f t="shared" si="10"/>
        <v>0</v>
      </c>
    </row>
    <row r="212" spans="11:13" x14ac:dyDescent="0.25">
      <c r="K212" s="7">
        <f t="shared" si="9"/>
        <v>0</v>
      </c>
      <c r="L212" s="5">
        <f t="shared" si="11"/>
        <v>0</v>
      </c>
      <c r="M212">
        <f t="shared" si="10"/>
        <v>0</v>
      </c>
    </row>
    <row r="213" spans="11:13" x14ac:dyDescent="0.25">
      <c r="K213" s="7">
        <f t="shared" si="9"/>
        <v>0</v>
      </c>
      <c r="L213" s="5">
        <f t="shared" si="11"/>
        <v>0</v>
      </c>
      <c r="M213">
        <f t="shared" si="10"/>
        <v>0</v>
      </c>
    </row>
    <row r="214" spans="11:13" x14ac:dyDescent="0.25">
      <c r="K214" s="7">
        <f t="shared" si="9"/>
        <v>0</v>
      </c>
      <c r="L214" s="5">
        <f t="shared" si="11"/>
        <v>0</v>
      </c>
      <c r="M214">
        <f t="shared" si="10"/>
        <v>0</v>
      </c>
    </row>
    <row r="215" spans="11:13" x14ac:dyDescent="0.25">
      <c r="K215" s="7">
        <f t="shared" si="9"/>
        <v>0</v>
      </c>
      <c r="L215" s="5">
        <f t="shared" si="11"/>
        <v>0</v>
      </c>
      <c r="M215">
        <f t="shared" si="10"/>
        <v>0</v>
      </c>
    </row>
    <row r="216" spans="11:13" x14ac:dyDescent="0.25">
      <c r="K216" s="7">
        <f t="shared" si="9"/>
        <v>0</v>
      </c>
      <c r="L216" s="5">
        <f t="shared" si="11"/>
        <v>0</v>
      </c>
      <c r="M216">
        <f t="shared" si="10"/>
        <v>0</v>
      </c>
    </row>
    <row r="217" spans="11:13" x14ac:dyDescent="0.25">
      <c r="K217" s="7">
        <f t="shared" si="9"/>
        <v>0</v>
      </c>
      <c r="L217" s="5">
        <f t="shared" si="11"/>
        <v>0</v>
      </c>
      <c r="M217">
        <f t="shared" si="10"/>
        <v>0</v>
      </c>
    </row>
    <row r="218" spans="11:13" x14ac:dyDescent="0.25">
      <c r="K218" s="7">
        <f t="shared" si="9"/>
        <v>0</v>
      </c>
      <c r="L218" s="5">
        <f t="shared" si="11"/>
        <v>0</v>
      </c>
      <c r="M218">
        <f t="shared" si="10"/>
        <v>0</v>
      </c>
    </row>
    <row r="219" spans="11:13" x14ac:dyDescent="0.25">
      <c r="K219" s="7">
        <f t="shared" si="9"/>
        <v>0</v>
      </c>
      <c r="L219" s="5">
        <f t="shared" si="11"/>
        <v>0</v>
      </c>
      <c r="M219">
        <f t="shared" si="10"/>
        <v>0</v>
      </c>
    </row>
    <row r="220" spans="11:13" x14ac:dyDescent="0.25">
      <c r="K220" s="7">
        <f t="shared" si="9"/>
        <v>0</v>
      </c>
      <c r="L220" s="5">
        <f t="shared" si="11"/>
        <v>0</v>
      </c>
      <c r="M220">
        <f t="shared" si="10"/>
        <v>0</v>
      </c>
    </row>
    <row r="221" spans="11:13" x14ac:dyDescent="0.25">
      <c r="K221" s="7">
        <f t="shared" si="9"/>
        <v>0</v>
      </c>
      <c r="L221" s="5">
        <f t="shared" si="11"/>
        <v>0</v>
      </c>
      <c r="M221">
        <f t="shared" si="10"/>
        <v>0</v>
      </c>
    </row>
    <row r="222" spans="11:13" x14ac:dyDescent="0.25">
      <c r="K222" s="7">
        <f t="shared" si="9"/>
        <v>0</v>
      </c>
      <c r="L222" s="5">
        <f t="shared" si="11"/>
        <v>0</v>
      </c>
      <c r="M222">
        <f t="shared" si="10"/>
        <v>0</v>
      </c>
    </row>
    <row r="223" spans="11:13" x14ac:dyDescent="0.25">
      <c r="K223" s="7">
        <f t="shared" si="9"/>
        <v>0</v>
      </c>
      <c r="L223" s="5">
        <f t="shared" si="11"/>
        <v>0</v>
      </c>
      <c r="M223">
        <f t="shared" si="10"/>
        <v>0</v>
      </c>
    </row>
    <row r="224" spans="11:13" x14ac:dyDescent="0.25">
      <c r="K224" s="7">
        <f t="shared" si="9"/>
        <v>0</v>
      </c>
      <c r="L224" s="5">
        <f t="shared" si="11"/>
        <v>0</v>
      </c>
      <c r="M224">
        <f t="shared" si="10"/>
        <v>0</v>
      </c>
    </row>
    <row r="225" spans="11:13" x14ac:dyDescent="0.25">
      <c r="K225" s="7">
        <f t="shared" si="9"/>
        <v>0</v>
      </c>
      <c r="L225" s="5">
        <f t="shared" si="11"/>
        <v>0</v>
      </c>
      <c r="M225">
        <f t="shared" si="10"/>
        <v>0</v>
      </c>
    </row>
    <row r="226" spans="11:13" x14ac:dyDescent="0.25">
      <c r="K226" s="7">
        <f t="shared" si="9"/>
        <v>0</v>
      </c>
      <c r="L226" s="5">
        <f t="shared" si="11"/>
        <v>0</v>
      </c>
      <c r="M226">
        <f t="shared" si="10"/>
        <v>0</v>
      </c>
    </row>
    <row r="227" spans="11:13" x14ac:dyDescent="0.25">
      <c r="K227" s="7">
        <f t="shared" si="9"/>
        <v>0</v>
      </c>
      <c r="L227" s="5">
        <f t="shared" si="11"/>
        <v>0</v>
      </c>
      <c r="M227">
        <f t="shared" si="10"/>
        <v>0</v>
      </c>
    </row>
    <row r="228" spans="11:13" x14ac:dyDescent="0.25">
      <c r="K228" s="7">
        <f t="shared" si="9"/>
        <v>0</v>
      </c>
      <c r="L228" s="5">
        <f t="shared" si="11"/>
        <v>0</v>
      </c>
      <c r="M228">
        <f t="shared" si="10"/>
        <v>0</v>
      </c>
    </row>
    <row r="229" spans="11:13" x14ac:dyDescent="0.25">
      <c r="K229" s="7">
        <f t="shared" si="9"/>
        <v>0</v>
      </c>
      <c r="L229" s="5">
        <f t="shared" si="11"/>
        <v>0</v>
      </c>
      <c r="M229">
        <f t="shared" si="10"/>
        <v>0</v>
      </c>
    </row>
    <row r="230" spans="11:13" x14ac:dyDescent="0.25">
      <c r="K230" s="7">
        <f t="shared" si="9"/>
        <v>0</v>
      </c>
      <c r="L230" s="5">
        <f t="shared" si="11"/>
        <v>0</v>
      </c>
      <c r="M230">
        <f t="shared" si="10"/>
        <v>0</v>
      </c>
    </row>
    <row r="231" spans="11:13" x14ac:dyDescent="0.25">
      <c r="K231" s="7">
        <f t="shared" si="9"/>
        <v>0</v>
      </c>
      <c r="L231" s="5">
        <f t="shared" si="11"/>
        <v>0</v>
      </c>
      <c r="M231">
        <f t="shared" si="10"/>
        <v>0</v>
      </c>
    </row>
    <row r="232" spans="11:13" x14ac:dyDescent="0.25">
      <c r="K232" s="7">
        <f t="shared" si="9"/>
        <v>0</v>
      </c>
      <c r="L232" s="5">
        <f t="shared" si="11"/>
        <v>0</v>
      </c>
      <c r="M232">
        <f t="shared" si="10"/>
        <v>0</v>
      </c>
    </row>
    <row r="233" spans="11:13" x14ac:dyDescent="0.25">
      <c r="K233" s="7">
        <f t="shared" si="9"/>
        <v>0</v>
      </c>
      <c r="L233" s="5">
        <f t="shared" si="11"/>
        <v>0</v>
      </c>
      <c r="M233">
        <f t="shared" si="10"/>
        <v>0</v>
      </c>
    </row>
    <row r="234" spans="11:13" x14ac:dyDescent="0.25">
      <c r="K234" s="7">
        <f t="shared" si="9"/>
        <v>0</v>
      </c>
      <c r="L234" s="5">
        <f t="shared" si="11"/>
        <v>0</v>
      </c>
      <c r="M234">
        <f t="shared" si="10"/>
        <v>0</v>
      </c>
    </row>
    <row r="235" spans="11:13" x14ac:dyDescent="0.25">
      <c r="K235" s="7">
        <f t="shared" si="9"/>
        <v>0</v>
      </c>
      <c r="L235" s="5">
        <f t="shared" si="11"/>
        <v>0</v>
      </c>
      <c r="M235">
        <f t="shared" si="10"/>
        <v>0</v>
      </c>
    </row>
    <row r="236" spans="11:13" x14ac:dyDescent="0.25">
      <c r="K236" s="7">
        <f t="shared" si="9"/>
        <v>0</v>
      </c>
      <c r="L236" s="5">
        <f t="shared" si="11"/>
        <v>0</v>
      </c>
      <c r="M236">
        <f t="shared" si="10"/>
        <v>0</v>
      </c>
    </row>
    <row r="237" spans="11:13" x14ac:dyDescent="0.25">
      <c r="K237" s="7">
        <f t="shared" si="9"/>
        <v>0</v>
      </c>
      <c r="L237" s="5">
        <f t="shared" si="11"/>
        <v>0</v>
      </c>
      <c r="M237">
        <f t="shared" si="10"/>
        <v>0</v>
      </c>
    </row>
    <row r="238" spans="11:13" x14ac:dyDescent="0.25">
      <c r="K238" s="7">
        <f t="shared" si="9"/>
        <v>0</v>
      </c>
      <c r="L238" s="5">
        <f t="shared" si="11"/>
        <v>0</v>
      </c>
      <c r="M238">
        <f t="shared" si="10"/>
        <v>0</v>
      </c>
    </row>
    <row r="239" spans="11:13" x14ac:dyDescent="0.25">
      <c r="K239" s="7">
        <f t="shared" si="9"/>
        <v>0</v>
      </c>
      <c r="L239" s="5">
        <f t="shared" si="11"/>
        <v>0</v>
      </c>
      <c r="M239">
        <f t="shared" si="10"/>
        <v>0</v>
      </c>
    </row>
    <row r="240" spans="11:13" x14ac:dyDescent="0.25">
      <c r="K240" s="7">
        <f t="shared" si="9"/>
        <v>0</v>
      </c>
      <c r="L240" s="5">
        <f t="shared" si="11"/>
        <v>0</v>
      </c>
      <c r="M240">
        <f t="shared" si="10"/>
        <v>0</v>
      </c>
    </row>
    <row r="241" spans="11:13" x14ac:dyDescent="0.25">
      <c r="K241" s="7">
        <f t="shared" si="9"/>
        <v>0</v>
      </c>
      <c r="L241" s="5">
        <f t="shared" si="11"/>
        <v>0</v>
      </c>
      <c r="M241">
        <f t="shared" si="10"/>
        <v>0</v>
      </c>
    </row>
    <row r="242" spans="11:13" x14ac:dyDescent="0.25">
      <c r="K242" s="7">
        <f t="shared" si="9"/>
        <v>0</v>
      </c>
      <c r="L242" s="5">
        <f t="shared" si="11"/>
        <v>0</v>
      </c>
      <c r="M242">
        <f t="shared" si="10"/>
        <v>0</v>
      </c>
    </row>
    <row r="243" spans="11:13" x14ac:dyDescent="0.25">
      <c r="K243" s="7">
        <f t="shared" si="9"/>
        <v>0</v>
      </c>
      <c r="L243" s="5">
        <f t="shared" si="11"/>
        <v>0</v>
      </c>
      <c r="M243">
        <f t="shared" si="10"/>
        <v>0</v>
      </c>
    </row>
    <row r="244" spans="11:13" x14ac:dyDescent="0.25">
      <c r="K244" s="7">
        <f t="shared" si="9"/>
        <v>0</v>
      </c>
      <c r="L244" s="5">
        <f t="shared" si="11"/>
        <v>0</v>
      </c>
      <c r="M244">
        <f t="shared" si="10"/>
        <v>0</v>
      </c>
    </row>
    <row r="245" spans="11:13" x14ac:dyDescent="0.25">
      <c r="K245" s="7">
        <f t="shared" si="9"/>
        <v>0</v>
      </c>
      <c r="L245" s="5">
        <f t="shared" si="11"/>
        <v>0</v>
      </c>
      <c r="M245">
        <f t="shared" si="10"/>
        <v>0</v>
      </c>
    </row>
    <row r="246" spans="11:13" x14ac:dyDescent="0.25">
      <c r="K246" s="7">
        <f t="shared" si="9"/>
        <v>0</v>
      </c>
      <c r="L246" s="5">
        <f t="shared" si="11"/>
        <v>0</v>
      </c>
      <c r="M246">
        <f t="shared" si="10"/>
        <v>0</v>
      </c>
    </row>
    <row r="247" spans="11:13" x14ac:dyDescent="0.25">
      <c r="K247" s="7">
        <f t="shared" si="9"/>
        <v>0</v>
      </c>
      <c r="L247" s="5">
        <f t="shared" si="11"/>
        <v>0</v>
      </c>
      <c r="M247">
        <f t="shared" si="10"/>
        <v>0</v>
      </c>
    </row>
    <row r="248" spans="11:13" x14ac:dyDescent="0.25">
      <c r="K248" s="7">
        <f t="shared" si="9"/>
        <v>0</v>
      </c>
      <c r="L248" s="5">
        <f t="shared" si="11"/>
        <v>0</v>
      </c>
      <c r="M248">
        <f t="shared" si="10"/>
        <v>0</v>
      </c>
    </row>
    <row r="249" spans="11:13" x14ac:dyDescent="0.25">
      <c r="K249" s="7">
        <f t="shared" si="9"/>
        <v>0</v>
      </c>
      <c r="L249" s="5">
        <f t="shared" si="11"/>
        <v>0</v>
      </c>
      <c r="M249">
        <f t="shared" si="10"/>
        <v>0</v>
      </c>
    </row>
    <row r="250" spans="11:13" x14ac:dyDescent="0.25">
      <c r="K250" s="7">
        <f t="shared" si="9"/>
        <v>0</v>
      </c>
      <c r="L250" s="5">
        <f t="shared" si="11"/>
        <v>0</v>
      </c>
      <c r="M250">
        <f t="shared" si="10"/>
        <v>0</v>
      </c>
    </row>
    <row r="251" spans="11:13" x14ac:dyDescent="0.25">
      <c r="K251" s="7">
        <f t="shared" si="9"/>
        <v>0</v>
      </c>
      <c r="L251" s="5">
        <f t="shared" si="11"/>
        <v>0</v>
      </c>
      <c r="M251">
        <f t="shared" si="10"/>
        <v>0</v>
      </c>
    </row>
    <row r="252" spans="11:13" x14ac:dyDescent="0.25">
      <c r="K252" s="7">
        <f t="shared" si="9"/>
        <v>0</v>
      </c>
      <c r="L252" s="5">
        <f t="shared" si="11"/>
        <v>0</v>
      </c>
      <c r="M252">
        <f t="shared" si="10"/>
        <v>0</v>
      </c>
    </row>
    <row r="253" spans="11:13" x14ac:dyDescent="0.25">
      <c r="K253" s="7">
        <f t="shared" si="9"/>
        <v>0</v>
      </c>
      <c r="L253" s="5">
        <f t="shared" si="11"/>
        <v>0</v>
      </c>
      <c r="M253">
        <f t="shared" si="10"/>
        <v>0</v>
      </c>
    </row>
    <row r="254" spans="11:13" x14ac:dyDescent="0.25">
      <c r="K254" s="7">
        <f t="shared" si="9"/>
        <v>0</v>
      </c>
      <c r="L254" s="5">
        <f t="shared" si="11"/>
        <v>0</v>
      </c>
      <c r="M254">
        <f t="shared" si="10"/>
        <v>0</v>
      </c>
    </row>
    <row r="255" spans="11:13" x14ac:dyDescent="0.25">
      <c r="K255" s="7">
        <f t="shared" si="9"/>
        <v>0</v>
      </c>
      <c r="L255" s="5">
        <f t="shared" si="11"/>
        <v>0</v>
      </c>
      <c r="M255">
        <f t="shared" si="10"/>
        <v>0</v>
      </c>
    </row>
    <row r="256" spans="11:13" x14ac:dyDescent="0.25">
      <c r="K256" s="7">
        <f t="shared" si="9"/>
        <v>0</v>
      </c>
      <c r="L256" s="5">
        <f t="shared" si="11"/>
        <v>0</v>
      </c>
      <c r="M256">
        <f t="shared" si="10"/>
        <v>0</v>
      </c>
    </row>
    <row r="257" spans="11:13" x14ac:dyDescent="0.25">
      <c r="K257" s="7">
        <f t="shared" si="9"/>
        <v>0</v>
      </c>
      <c r="L257" s="5">
        <f t="shared" si="11"/>
        <v>0</v>
      </c>
      <c r="M257">
        <f t="shared" si="10"/>
        <v>0</v>
      </c>
    </row>
    <row r="258" spans="11:13" x14ac:dyDescent="0.25">
      <c r="K258" s="7">
        <f t="shared" si="9"/>
        <v>0</v>
      </c>
      <c r="L258" s="5">
        <f t="shared" si="11"/>
        <v>0</v>
      </c>
      <c r="M258">
        <f t="shared" si="10"/>
        <v>0</v>
      </c>
    </row>
    <row r="259" spans="11:13" x14ac:dyDescent="0.25">
      <c r="K259" s="7">
        <f t="shared" si="9"/>
        <v>0</v>
      </c>
      <c r="L259" s="5">
        <f t="shared" si="11"/>
        <v>0</v>
      </c>
      <c r="M259">
        <f t="shared" si="10"/>
        <v>0</v>
      </c>
    </row>
    <row r="260" spans="11:13" x14ac:dyDescent="0.25">
      <c r="K260" s="7">
        <f t="shared" si="9"/>
        <v>0</v>
      </c>
      <c r="L260" s="5">
        <f t="shared" si="11"/>
        <v>0</v>
      </c>
      <c r="M260">
        <f t="shared" si="10"/>
        <v>0</v>
      </c>
    </row>
    <row r="261" spans="11:13" x14ac:dyDescent="0.25">
      <c r="K261" s="7">
        <f t="shared" ref="K261:K324" si="12">SUM(F261:J261)</f>
        <v>0</v>
      </c>
      <c r="L261" s="5">
        <f t="shared" si="11"/>
        <v>0</v>
      </c>
      <c r="M261">
        <f t="shared" ref="M261:M324" si="13">SUM(K261*L261)</f>
        <v>0</v>
      </c>
    </row>
    <row r="262" spans="11:13" x14ac:dyDescent="0.25">
      <c r="K262" s="7">
        <f t="shared" si="12"/>
        <v>0</v>
      </c>
      <c r="L262" s="5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7">
        <f t="shared" si="12"/>
        <v>0</v>
      </c>
      <c r="L263" s="5">
        <f t="shared" si="14"/>
        <v>0</v>
      </c>
      <c r="M263">
        <f t="shared" si="13"/>
        <v>0</v>
      </c>
    </row>
    <row r="264" spans="11:13" x14ac:dyDescent="0.25">
      <c r="K264" s="7">
        <f t="shared" si="12"/>
        <v>0</v>
      </c>
      <c r="L264" s="5">
        <f t="shared" si="14"/>
        <v>0</v>
      </c>
      <c r="M264">
        <f t="shared" si="13"/>
        <v>0</v>
      </c>
    </row>
    <row r="265" spans="11:13" x14ac:dyDescent="0.25">
      <c r="K265" s="7">
        <f t="shared" si="12"/>
        <v>0</v>
      </c>
      <c r="L265" s="5">
        <f t="shared" si="14"/>
        <v>0</v>
      </c>
      <c r="M265">
        <f t="shared" si="13"/>
        <v>0</v>
      </c>
    </row>
    <row r="266" spans="11:13" x14ac:dyDescent="0.25">
      <c r="K266" s="7">
        <f t="shared" si="12"/>
        <v>0</v>
      </c>
      <c r="L266" s="5">
        <f t="shared" si="14"/>
        <v>0</v>
      </c>
      <c r="M266">
        <f t="shared" si="13"/>
        <v>0</v>
      </c>
    </row>
    <row r="267" spans="11:13" x14ac:dyDescent="0.25">
      <c r="K267" s="7">
        <f t="shared" si="12"/>
        <v>0</v>
      </c>
      <c r="L267" s="5">
        <f t="shared" si="14"/>
        <v>0</v>
      </c>
      <c r="M267">
        <f t="shared" si="13"/>
        <v>0</v>
      </c>
    </row>
    <row r="268" spans="11:13" x14ac:dyDescent="0.25">
      <c r="K268" s="7">
        <f t="shared" si="12"/>
        <v>0</v>
      </c>
      <c r="L268" s="5">
        <f t="shared" si="14"/>
        <v>0</v>
      </c>
      <c r="M268">
        <f t="shared" si="13"/>
        <v>0</v>
      </c>
    </row>
    <row r="269" spans="11:13" x14ac:dyDescent="0.25">
      <c r="K269" s="7">
        <f t="shared" si="12"/>
        <v>0</v>
      </c>
      <c r="L269" s="5">
        <f t="shared" si="14"/>
        <v>0</v>
      </c>
      <c r="M269">
        <f t="shared" si="13"/>
        <v>0</v>
      </c>
    </row>
    <row r="270" spans="11:13" x14ac:dyDescent="0.25">
      <c r="K270" s="7">
        <f t="shared" si="12"/>
        <v>0</v>
      </c>
      <c r="L270" s="5">
        <f t="shared" si="14"/>
        <v>0</v>
      </c>
      <c r="M270">
        <f t="shared" si="13"/>
        <v>0</v>
      </c>
    </row>
    <row r="271" spans="11:13" x14ac:dyDescent="0.25">
      <c r="K271" s="7">
        <f t="shared" si="12"/>
        <v>0</v>
      </c>
      <c r="L271" s="5">
        <f t="shared" si="14"/>
        <v>0</v>
      </c>
      <c r="M271">
        <f t="shared" si="13"/>
        <v>0</v>
      </c>
    </row>
    <row r="272" spans="11:13" x14ac:dyDescent="0.25">
      <c r="K272" s="7">
        <f t="shared" si="12"/>
        <v>0</v>
      </c>
      <c r="L272" s="5">
        <f t="shared" si="14"/>
        <v>0</v>
      </c>
      <c r="M272">
        <f t="shared" si="13"/>
        <v>0</v>
      </c>
    </row>
    <row r="273" spans="11:13" x14ac:dyDescent="0.25">
      <c r="K273" s="7">
        <f t="shared" si="12"/>
        <v>0</v>
      </c>
      <c r="L273" s="5">
        <f t="shared" si="14"/>
        <v>0</v>
      </c>
      <c r="M273">
        <f t="shared" si="13"/>
        <v>0</v>
      </c>
    </row>
    <row r="274" spans="11:13" x14ac:dyDescent="0.25">
      <c r="K274" s="7">
        <f t="shared" si="12"/>
        <v>0</v>
      </c>
      <c r="L274" s="5">
        <f t="shared" si="14"/>
        <v>0</v>
      </c>
      <c r="M274">
        <f t="shared" si="13"/>
        <v>0</v>
      </c>
    </row>
    <row r="275" spans="11:13" x14ac:dyDescent="0.25">
      <c r="K275" s="7">
        <f t="shared" si="12"/>
        <v>0</v>
      </c>
      <c r="L275" s="5">
        <f t="shared" si="14"/>
        <v>0</v>
      </c>
      <c r="M275">
        <f t="shared" si="13"/>
        <v>0</v>
      </c>
    </row>
    <row r="276" spans="11:13" x14ac:dyDescent="0.25">
      <c r="K276" s="7">
        <f t="shared" si="12"/>
        <v>0</v>
      </c>
      <c r="L276" s="5">
        <f t="shared" si="14"/>
        <v>0</v>
      </c>
      <c r="M276">
        <f t="shared" si="13"/>
        <v>0</v>
      </c>
    </row>
    <row r="277" spans="11:13" x14ac:dyDescent="0.25">
      <c r="K277" s="7">
        <f t="shared" si="12"/>
        <v>0</v>
      </c>
      <c r="L277" s="5">
        <f t="shared" si="14"/>
        <v>0</v>
      </c>
      <c r="M277">
        <f t="shared" si="13"/>
        <v>0</v>
      </c>
    </row>
    <row r="278" spans="11:13" x14ac:dyDescent="0.25">
      <c r="K278" s="7">
        <f t="shared" si="12"/>
        <v>0</v>
      </c>
      <c r="L278" s="5">
        <f t="shared" si="14"/>
        <v>0</v>
      </c>
      <c r="M278">
        <f t="shared" si="13"/>
        <v>0</v>
      </c>
    </row>
    <row r="279" spans="11:13" x14ac:dyDescent="0.25">
      <c r="K279" s="7">
        <f t="shared" si="12"/>
        <v>0</v>
      </c>
      <c r="L279" s="5">
        <f t="shared" si="14"/>
        <v>0</v>
      </c>
      <c r="M279">
        <f t="shared" si="13"/>
        <v>0</v>
      </c>
    </row>
    <row r="280" spans="11:13" x14ac:dyDescent="0.25">
      <c r="K280" s="7">
        <f t="shared" si="12"/>
        <v>0</v>
      </c>
      <c r="L280" s="5">
        <f t="shared" si="14"/>
        <v>0</v>
      </c>
      <c r="M280">
        <f t="shared" si="13"/>
        <v>0</v>
      </c>
    </row>
    <row r="281" spans="11:13" x14ac:dyDescent="0.25">
      <c r="K281" s="7">
        <f t="shared" si="12"/>
        <v>0</v>
      </c>
      <c r="L281" s="5">
        <f t="shared" si="14"/>
        <v>0</v>
      </c>
      <c r="M281">
        <f t="shared" si="13"/>
        <v>0</v>
      </c>
    </row>
    <row r="282" spans="11:13" x14ac:dyDescent="0.25">
      <c r="K282" s="7">
        <f t="shared" si="12"/>
        <v>0</v>
      </c>
      <c r="L282" s="5">
        <f t="shared" si="14"/>
        <v>0</v>
      </c>
      <c r="M282">
        <f t="shared" si="13"/>
        <v>0</v>
      </c>
    </row>
    <row r="283" spans="11:13" x14ac:dyDescent="0.25">
      <c r="K283" s="7">
        <f t="shared" si="12"/>
        <v>0</v>
      </c>
      <c r="L283" s="5">
        <f t="shared" si="14"/>
        <v>0</v>
      </c>
      <c r="M283">
        <f t="shared" si="13"/>
        <v>0</v>
      </c>
    </row>
    <row r="284" spans="11:13" x14ac:dyDescent="0.25">
      <c r="K284" s="7">
        <f t="shared" si="12"/>
        <v>0</v>
      </c>
      <c r="L284" s="5">
        <f t="shared" si="14"/>
        <v>0</v>
      </c>
      <c r="M284">
        <f t="shared" si="13"/>
        <v>0</v>
      </c>
    </row>
    <row r="285" spans="11:13" x14ac:dyDescent="0.25">
      <c r="K285" s="7">
        <f t="shared" si="12"/>
        <v>0</v>
      </c>
      <c r="L285" s="5">
        <f t="shared" si="14"/>
        <v>0</v>
      </c>
      <c r="M285">
        <f t="shared" si="13"/>
        <v>0</v>
      </c>
    </row>
    <row r="286" spans="11:13" x14ac:dyDescent="0.25">
      <c r="K286" s="7">
        <f t="shared" si="12"/>
        <v>0</v>
      </c>
      <c r="L286" s="5">
        <f t="shared" si="14"/>
        <v>0</v>
      </c>
      <c r="M286">
        <f t="shared" si="13"/>
        <v>0</v>
      </c>
    </row>
    <row r="287" spans="11:13" x14ac:dyDescent="0.25">
      <c r="K287" s="7">
        <f t="shared" si="12"/>
        <v>0</v>
      </c>
      <c r="L287" s="5">
        <f t="shared" si="14"/>
        <v>0</v>
      </c>
      <c r="M287">
        <f t="shared" si="13"/>
        <v>0</v>
      </c>
    </row>
    <row r="288" spans="11:13" x14ac:dyDescent="0.25">
      <c r="K288" s="7">
        <f t="shared" si="12"/>
        <v>0</v>
      </c>
      <c r="L288" s="5">
        <f t="shared" si="14"/>
        <v>0</v>
      </c>
      <c r="M288">
        <f t="shared" si="13"/>
        <v>0</v>
      </c>
    </row>
    <row r="289" spans="11:13" x14ac:dyDescent="0.25">
      <c r="K289" s="7">
        <f t="shared" si="12"/>
        <v>0</v>
      </c>
      <c r="L289" s="5">
        <f t="shared" si="14"/>
        <v>0</v>
      </c>
      <c r="M289">
        <f t="shared" si="13"/>
        <v>0</v>
      </c>
    </row>
    <row r="290" spans="11:13" x14ac:dyDescent="0.25">
      <c r="K290" s="7">
        <f t="shared" si="12"/>
        <v>0</v>
      </c>
      <c r="L290" s="5">
        <f t="shared" si="14"/>
        <v>0</v>
      </c>
      <c r="M290">
        <f t="shared" si="13"/>
        <v>0</v>
      </c>
    </row>
    <row r="291" spans="11:13" x14ac:dyDescent="0.25">
      <c r="K291" s="7">
        <f t="shared" si="12"/>
        <v>0</v>
      </c>
      <c r="L291" s="5">
        <f t="shared" si="14"/>
        <v>0</v>
      </c>
      <c r="M291">
        <f t="shared" si="13"/>
        <v>0</v>
      </c>
    </row>
    <row r="292" spans="11:13" x14ac:dyDescent="0.25">
      <c r="K292" s="7">
        <f t="shared" si="12"/>
        <v>0</v>
      </c>
      <c r="L292" s="5">
        <f t="shared" si="14"/>
        <v>0</v>
      </c>
      <c r="M292">
        <f t="shared" si="13"/>
        <v>0</v>
      </c>
    </row>
    <row r="293" spans="11:13" x14ac:dyDescent="0.25">
      <c r="K293" s="7">
        <f t="shared" si="12"/>
        <v>0</v>
      </c>
      <c r="L293" s="5">
        <f t="shared" si="14"/>
        <v>0</v>
      </c>
      <c r="M293">
        <f t="shared" si="13"/>
        <v>0</v>
      </c>
    </row>
    <row r="294" spans="11:13" x14ac:dyDescent="0.25">
      <c r="K294" s="7">
        <f t="shared" si="12"/>
        <v>0</v>
      </c>
      <c r="L294" s="5">
        <f t="shared" si="14"/>
        <v>0</v>
      </c>
      <c r="M294">
        <f t="shared" si="13"/>
        <v>0</v>
      </c>
    </row>
    <row r="295" spans="11:13" x14ac:dyDescent="0.25">
      <c r="K295" s="7">
        <f t="shared" si="12"/>
        <v>0</v>
      </c>
      <c r="L295" s="5">
        <f t="shared" si="14"/>
        <v>0</v>
      </c>
      <c r="M295">
        <f t="shared" si="13"/>
        <v>0</v>
      </c>
    </row>
    <row r="296" spans="11:13" x14ac:dyDescent="0.25">
      <c r="K296" s="7">
        <f t="shared" si="12"/>
        <v>0</v>
      </c>
      <c r="L296" s="5">
        <f t="shared" si="14"/>
        <v>0</v>
      </c>
      <c r="M296">
        <f t="shared" si="13"/>
        <v>0</v>
      </c>
    </row>
    <row r="297" spans="11:13" x14ac:dyDescent="0.25">
      <c r="K297" s="7">
        <f t="shared" si="12"/>
        <v>0</v>
      </c>
      <c r="L297" s="5">
        <f t="shared" si="14"/>
        <v>0</v>
      </c>
      <c r="M297">
        <f t="shared" si="13"/>
        <v>0</v>
      </c>
    </row>
    <row r="298" spans="11:13" x14ac:dyDescent="0.25">
      <c r="K298" s="7">
        <f t="shared" si="12"/>
        <v>0</v>
      </c>
      <c r="L298" s="5">
        <f t="shared" si="14"/>
        <v>0</v>
      </c>
      <c r="M298">
        <f t="shared" si="13"/>
        <v>0</v>
      </c>
    </row>
    <row r="299" spans="11:13" x14ac:dyDescent="0.25">
      <c r="K299" s="7">
        <f t="shared" si="12"/>
        <v>0</v>
      </c>
      <c r="L299" s="5">
        <f t="shared" si="14"/>
        <v>0</v>
      </c>
      <c r="M299">
        <f t="shared" si="13"/>
        <v>0</v>
      </c>
    </row>
    <row r="300" spans="11:13" x14ac:dyDescent="0.25">
      <c r="K300" s="7">
        <f t="shared" si="12"/>
        <v>0</v>
      </c>
      <c r="L300" s="5">
        <f t="shared" si="14"/>
        <v>0</v>
      </c>
      <c r="M300">
        <f t="shared" si="13"/>
        <v>0</v>
      </c>
    </row>
    <row r="301" spans="11:13" x14ac:dyDescent="0.25">
      <c r="K301" s="7">
        <f t="shared" si="12"/>
        <v>0</v>
      </c>
      <c r="L301" s="5">
        <f t="shared" si="14"/>
        <v>0</v>
      </c>
      <c r="M301">
        <f t="shared" si="13"/>
        <v>0</v>
      </c>
    </row>
    <row r="302" spans="11:13" x14ac:dyDescent="0.25">
      <c r="K302" s="7">
        <f t="shared" si="12"/>
        <v>0</v>
      </c>
      <c r="L302" s="5">
        <f t="shared" si="14"/>
        <v>0</v>
      </c>
      <c r="M302">
        <f t="shared" si="13"/>
        <v>0</v>
      </c>
    </row>
    <row r="303" spans="11:13" x14ac:dyDescent="0.25">
      <c r="K303" s="7">
        <f t="shared" si="12"/>
        <v>0</v>
      </c>
      <c r="L303" s="5">
        <f t="shared" si="14"/>
        <v>0</v>
      </c>
      <c r="M303">
        <f t="shared" si="13"/>
        <v>0</v>
      </c>
    </row>
    <row r="304" spans="11:13" x14ac:dyDescent="0.25">
      <c r="K304" s="7">
        <f t="shared" si="12"/>
        <v>0</v>
      </c>
      <c r="L304" s="5">
        <f t="shared" si="14"/>
        <v>0</v>
      </c>
      <c r="M304">
        <f t="shared" si="13"/>
        <v>0</v>
      </c>
    </row>
    <row r="305" spans="11:13" x14ac:dyDescent="0.25">
      <c r="K305" s="7">
        <f t="shared" si="12"/>
        <v>0</v>
      </c>
      <c r="L305" s="5">
        <f t="shared" si="14"/>
        <v>0</v>
      </c>
      <c r="M305">
        <f t="shared" si="13"/>
        <v>0</v>
      </c>
    </row>
    <row r="306" spans="11:13" x14ac:dyDescent="0.25">
      <c r="K306" s="7">
        <f t="shared" si="12"/>
        <v>0</v>
      </c>
      <c r="L306" s="5">
        <f t="shared" si="14"/>
        <v>0</v>
      </c>
      <c r="M306">
        <f t="shared" si="13"/>
        <v>0</v>
      </c>
    </row>
    <row r="307" spans="11:13" x14ac:dyDescent="0.25">
      <c r="K307" s="7">
        <f t="shared" si="12"/>
        <v>0</v>
      </c>
      <c r="L307" s="5">
        <f t="shared" si="14"/>
        <v>0</v>
      </c>
      <c r="M307">
        <f t="shared" si="13"/>
        <v>0</v>
      </c>
    </row>
    <row r="308" spans="11:13" x14ac:dyDescent="0.25">
      <c r="K308" s="7">
        <f t="shared" si="12"/>
        <v>0</v>
      </c>
      <c r="L308" s="5">
        <f t="shared" si="14"/>
        <v>0</v>
      </c>
      <c r="M308">
        <f t="shared" si="13"/>
        <v>0</v>
      </c>
    </row>
    <row r="309" spans="11:13" x14ac:dyDescent="0.25">
      <c r="K309" s="7">
        <f t="shared" si="12"/>
        <v>0</v>
      </c>
      <c r="L309" s="5">
        <f t="shared" si="14"/>
        <v>0</v>
      </c>
      <c r="M309">
        <f t="shared" si="13"/>
        <v>0</v>
      </c>
    </row>
    <row r="310" spans="11:13" x14ac:dyDescent="0.25">
      <c r="K310" s="7">
        <f t="shared" si="12"/>
        <v>0</v>
      </c>
      <c r="L310" s="5">
        <f t="shared" si="14"/>
        <v>0</v>
      </c>
      <c r="M310">
        <f t="shared" si="13"/>
        <v>0</v>
      </c>
    </row>
    <row r="311" spans="11:13" x14ac:dyDescent="0.25">
      <c r="K311" s="7">
        <f t="shared" si="12"/>
        <v>0</v>
      </c>
      <c r="L311" s="5">
        <f t="shared" si="14"/>
        <v>0</v>
      </c>
      <c r="M311">
        <f t="shared" si="13"/>
        <v>0</v>
      </c>
    </row>
    <row r="312" spans="11:13" x14ac:dyDescent="0.25">
      <c r="K312" s="7">
        <f t="shared" si="12"/>
        <v>0</v>
      </c>
      <c r="L312" s="5">
        <f t="shared" si="14"/>
        <v>0</v>
      </c>
      <c r="M312">
        <f t="shared" si="13"/>
        <v>0</v>
      </c>
    </row>
    <row r="313" spans="11:13" x14ac:dyDescent="0.25">
      <c r="K313" s="7">
        <f t="shared" si="12"/>
        <v>0</v>
      </c>
      <c r="L313" s="5">
        <f t="shared" si="14"/>
        <v>0</v>
      </c>
      <c r="M313">
        <f t="shared" si="13"/>
        <v>0</v>
      </c>
    </row>
    <row r="314" spans="11:13" x14ac:dyDescent="0.25">
      <c r="K314" s="7">
        <f t="shared" si="12"/>
        <v>0</v>
      </c>
      <c r="L314" s="5">
        <f t="shared" si="14"/>
        <v>0</v>
      </c>
      <c r="M314">
        <f t="shared" si="13"/>
        <v>0</v>
      </c>
    </row>
    <row r="315" spans="11:13" x14ac:dyDescent="0.25">
      <c r="K315" s="7">
        <f t="shared" si="12"/>
        <v>0</v>
      </c>
      <c r="L315" s="5">
        <f t="shared" si="14"/>
        <v>0</v>
      </c>
      <c r="M315">
        <f t="shared" si="13"/>
        <v>0</v>
      </c>
    </row>
    <row r="316" spans="11:13" x14ac:dyDescent="0.25">
      <c r="K316" s="7">
        <f t="shared" si="12"/>
        <v>0</v>
      </c>
      <c r="L316" s="5">
        <f t="shared" si="14"/>
        <v>0</v>
      </c>
      <c r="M316">
        <f t="shared" si="13"/>
        <v>0</v>
      </c>
    </row>
    <row r="317" spans="11:13" x14ac:dyDescent="0.25">
      <c r="K317" s="7">
        <f t="shared" si="12"/>
        <v>0</v>
      </c>
      <c r="L317" s="5">
        <f t="shared" si="14"/>
        <v>0</v>
      </c>
      <c r="M317">
        <f t="shared" si="13"/>
        <v>0</v>
      </c>
    </row>
    <row r="318" spans="11:13" x14ac:dyDescent="0.25">
      <c r="K318" s="7">
        <f t="shared" si="12"/>
        <v>0</v>
      </c>
      <c r="L318" s="5">
        <f t="shared" si="14"/>
        <v>0</v>
      </c>
      <c r="M318">
        <f t="shared" si="13"/>
        <v>0</v>
      </c>
    </row>
    <row r="319" spans="11:13" x14ac:dyDescent="0.25">
      <c r="K319" s="7">
        <f t="shared" si="12"/>
        <v>0</v>
      </c>
      <c r="L319" s="5">
        <f t="shared" si="14"/>
        <v>0</v>
      </c>
      <c r="M319">
        <f t="shared" si="13"/>
        <v>0</v>
      </c>
    </row>
    <row r="320" spans="11:13" x14ac:dyDescent="0.25">
      <c r="K320" s="7">
        <f t="shared" si="12"/>
        <v>0</v>
      </c>
      <c r="L320" s="5">
        <f t="shared" si="14"/>
        <v>0</v>
      </c>
      <c r="M320">
        <f t="shared" si="13"/>
        <v>0</v>
      </c>
    </row>
    <row r="321" spans="11:13" x14ac:dyDescent="0.25">
      <c r="K321" s="7">
        <f t="shared" si="12"/>
        <v>0</v>
      </c>
      <c r="L321" s="5">
        <f t="shared" si="14"/>
        <v>0</v>
      </c>
      <c r="M321">
        <f t="shared" si="13"/>
        <v>0</v>
      </c>
    </row>
    <row r="322" spans="11:13" x14ac:dyDescent="0.25">
      <c r="K322" s="7">
        <f t="shared" si="12"/>
        <v>0</v>
      </c>
      <c r="L322" s="5">
        <f t="shared" si="14"/>
        <v>0</v>
      </c>
      <c r="M322">
        <f t="shared" si="13"/>
        <v>0</v>
      </c>
    </row>
    <row r="323" spans="11:13" x14ac:dyDescent="0.25">
      <c r="K323" s="7">
        <f t="shared" si="12"/>
        <v>0</v>
      </c>
      <c r="L323" s="5">
        <f t="shared" si="14"/>
        <v>0</v>
      </c>
      <c r="M323">
        <f t="shared" si="13"/>
        <v>0</v>
      </c>
    </row>
    <row r="324" spans="11:13" x14ac:dyDescent="0.25">
      <c r="K324" s="7">
        <f t="shared" si="12"/>
        <v>0</v>
      </c>
      <c r="L324" s="5">
        <f t="shared" si="14"/>
        <v>0</v>
      </c>
      <c r="M324">
        <f t="shared" si="13"/>
        <v>0</v>
      </c>
    </row>
    <row r="325" spans="11:13" x14ac:dyDescent="0.25">
      <c r="K325" s="7">
        <f t="shared" ref="K325:K388" si="15">SUM(F325:J325)</f>
        <v>0</v>
      </c>
      <c r="L325" s="5">
        <f t="shared" si="14"/>
        <v>0</v>
      </c>
      <c r="M325">
        <f t="shared" ref="M325:M388" si="16">SUM(K325*L325)</f>
        <v>0</v>
      </c>
    </row>
    <row r="326" spans="11:13" x14ac:dyDescent="0.25">
      <c r="K326" s="7">
        <f t="shared" si="15"/>
        <v>0</v>
      </c>
      <c r="L326" s="5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7">
        <f t="shared" si="15"/>
        <v>0</v>
      </c>
      <c r="L327" s="5">
        <f t="shared" si="17"/>
        <v>0</v>
      </c>
      <c r="M327">
        <f t="shared" si="16"/>
        <v>0</v>
      </c>
    </row>
    <row r="328" spans="11:13" x14ac:dyDescent="0.25">
      <c r="K328" s="7">
        <f t="shared" si="15"/>
        <v>0</v>
      </c>
      <c r="L328" s="5">
        <f t="shared" si="17"/>
        <v>0</v>
      </c>
      <c r="M328">
        <f t="shared" si="16"/>
        <v>0</v>
      </c>
    </row>
    <row r="329" spans="11:13" x14ac:dyDescent="0.25">
      <c r="K329" s="7">
        <f t="shared" si="15"/>
        <v>0</v>
      </c>
      <c r="L329" s="5">
        <f t="shared" si="17"/>
        <v>0</v>
      </c>
      <c r="M329">
        <f t="shared" si="16"/>
        <v>0</v>
      </c>
    </row>
    <row r="330" spans="11:13" x14ac:dyDescent="0.25">
      <c r="K330" s="7">
        <f t="shared" si="15"/>
        <v>0</v>
      </c>
      <c r="L330" s="5">
        <f t="shared" si="17"/>
        <v>0</v>
      </c>
      <c r="M330">
        <f t="shared" si="16"/>
        <v>0</v>
      </c>
    </row>
    <row r="331" spans="11:13" x14ac:dyDescent="0.25">
      <c r="K331" s="7">
        <f t="shared" si="15"/>
        <v>0</v>
      </c>
      <c r="L331" s="5">
        <f t="shared" si="17"/>
        <v>0</v>
      </c>
      <c r="M331">
        <f t="shared" si="16"/>
        <v>0</v>
      </c>
    </row>
    <row r="332" spans="11:13" x14ac:dyDescent="0.25">
      <c r="K332" s="7">
        <f t="shared" si="15"/>
        <v>0</v>
      </c>
      <c r="L332" s="5">
        <f t="shared" si="17"/>
        <v>0</v>
      </c>
      <c r="M332">
        <f t="shared" si="16"/>
        <v>0</v>
      </c>
    </row>
    <row r="333" spans="11:13" x14ac:dyDescent="0.25">
      <c r="K333" s="7">
        <f t="shared" si="15"/>
        <v>0</v>
      </c>
      <c r="L333" s="5">
        <f t="shared" si="17"/>
        <v>0</v>
      </c>
      <c r="M333">
        <f t="shared" si="16"/>
        <v>0</v>
      </c>
    </row>
    <row r="334" spans="11:13" x14ac:dyDescent="0.25">
      <c r="K334" s="7">
        <f t="shared" si="15"/>
        <v>0</v>
      </c>
      <c r="L334" s="5">
        <f t="shared" si="17"/>
        <v>0</v>
      </c>
      <c r="M334">
        <f t="shared" si="16"/>
        <v>0</v>
      </c>
    </row>
    <row r="335" spans="11:13" x14ac:dyDescent="0.25">
      <c r="K335" s="7">
        <f t="shared" si="15"/>
        <v>0</v>
      </c>
      <c r="L335" s="5">
        <f t="shared" si="17"/>
        <v>0</v>
      </c>
      <c r="M335">
        <f t="shared" si="16"/>
        <v>0</v>
      </c>
    </row>
    <row r="336" spans="11:13" x14ac:dyDescent="0.25">
      <c r="K336" s="7">
        <f t="shared" si="15"/>
        <v>0</v>
      </c>
      <c r="L336" s="5">
        <f t="shared" si="17"/>
        <v>0</v>
      </c>
      <c r="M336">
        <f t="shared" si="16"/>
        <v>0</v>
      </c>
    </row>
    <row r="337" spans="11:13" x14ac:dyDescent="0.25">
      <c r="K337" s="7">
        <f t="shared" si="15"/>
        <v>0</v>
      </c>
      <c r="L337" s="5">
        <f t="shared" si="17"/>
        <v>0</v>
      </c>
      <c r="M337">
        <f t="shared" si="16"/>
        <v>0</v>
      </c>
    </row>
    <row r="338" spans="11:13" x14ac:dyDescent="0.25">
      <c r="K338" s="7">
        <f t="shared" si="15"/>
        <v>0</v>
      </c>
      <c r="L338" s="5">
        <f t="shared" si="17"/>
        <v>0</v>
      </c>
      <c r="M338">
        <f t="shared" si="16"/>
        <v>0</v>
      </c>
    </row>
    <row r="339" spans="11:13" x14ac:dyDescent="0.25">
      <c r="K339" s="7">
        <f t="shared" si="15"/>
        <v>0</v>
      </c>
      <c r="L339" s="5">
        <f t="shared" si="17"/>
        <v>0</v>
      </c>
      <c r="M339">
        <f t="shared" si="16"/>
        <v>0</v>
      </c>
    </row>
    <row r="340" spans="11:13" x14ac:dyDescent="0.25">
      <c r="K340" s="7">
        <f t="shared" si="15"/>
        <v>0</v>
      </c>
      <c r="L340" s="5">
        <f t="shared" si="17"/>
        <v>0</v>
      </c>
      <c r="M340">
        <f t="shared" si="16"/>
        <v>0</v>
      </c>
    </row>
    <row r="341" spans="11:13" x14ac:dyDescent="0.25">
      <c r="K341" s="7">
        <f t="shared" si="15"/>
        <v>0</v>
      </c>
      <c r="L341" s="5">
        <f t="shared" si="17"/>
        <v>0</v>
      </c>
      <c r="M341">
        <f t="shared" si="16"/>
        <v>0</v>
      </c>
    </row>
    <row r="342" spans="11:13" x14ac:dyDescent="0.25">
      <c r="K342" s="7">
        <f t="shared" si="15"/>
        <v>0</v>
      </c>
      <c r="L342" s="5">
        <f t="shared" si="17"/>
        <v>0</v>
      </c>
      <c r="M342">
        <f t="shared" si="16"/>
        <v>0</v>
      </c>
    </row>
    <row r="343" spans="11:13" x14ac:dyDescent="0.25">
      <c r="K343" s="7">
        <f t="shared" si="15"/>
        <v>0</v>
      </c>
      <c r="L343" s="5">
        <f t="shared" si="17"/>
        <v>0</v>
      </c>
      <c r="M343">
        <f t="shared" si="16"/>
        <v>0</v>
      </c>
    </row>
    <row r="344" spans="11:13" x14ac:dyDescent="0.25">
      <c r="K344" s="7">
        <f t="shared" si="15"/>
        <v>0</v>
      </c>
      <c r="L344" s="5">
        <f t="shared" si="17"/>
        <v>0</v>
      </c>
      <c r="M344">
        <f t="shared" si="16"/>
        <v>0</v>
      </c>
    </row>
    <row r="345" spans="11:13" x14ac:dyDescent="0.25">
      <c r="K345" s="7">
        <f t="shared" si="15"/>
        <v>0</v>
      </c>
      <c r="L345" s="5">
        <f t="shared" si="17"/>
        <v>0</v>
      </c>
      <c r="M345">
        <f t="shared" si="16"/>
        <v>0</v>
      </c>
    </row>
    <row r="346" spans="11:13" x14ac:dyDescent="0.25">
      <c r="K346" s="7">
        <f t="shared" si="15"/>
        <v>0</v>
      </c>
      <c r="L346" s="5">
        <f t="shared" si="17"/>
        <v>0</v>
      </c>
      <c r="M346">
        <f t="shared" si="16"/>
        <v>0</v>
      </c>
    </row>
    <row r="347" spans="11:13" x14ac:dyDescent="0.25">
      <c r="K347" s="7">
        <f t="shared" si="15"/>
        <v>0</v>
      </c>
      <c r="L347" s="5">
        <f t="shared" si="17"/>
        <v>0</v>
      </c>
      <c r="M347">
        <f t="shared" si="16"/>
        <v>0</v>
      </c>
    </row>
    <row r="348" spans="11:13" x14ac:dyDescent="0.25">
      <c r="K348" s="7">
        <f t="shared" si="15"/>
        <v>0</v>
      </c>
      <c r="L348" s="5">
        <f t="shared" si="17"/>
        <v>0</v>
      </c>
      <c r="M348">
        <f t="shared" si="16"/>
        <v>0</v>
      </c>
    </row>
    <row r="349" spans="11:13" x14ac:dyDescent="0.25">
      <c r="K349" s="7">
        <f t="shared" si="15"/>
        <v>0</v>
      </c>
      <c r="L349" s="5">
        <f t="shared" si="17"/>
        <v>0</v>
      </c>
      <c r="M349">
        <f t="shared" si="16"/>
        <v>0</v>
      </c>
    </row>
    <row r="350" spans="11:13" x14ac:dyDescent="0.25">
      <c r="K350" s="7">
        <f t="shared" si="15"/>
        <v>0</v>
      </c>
      <c r="L350" s="5">
        <f t="shared" si="17"/>
        <v>0</v>
      </c>
      <c r="M350">
        <f t="shared" si="16"/>
        <v>0</v>
      </c>
    </row>
    <row r="351" spans="11:13" x14ac:dyDescent="0.25">
      <c r="K351" s="7">
        <f t="shared" si="15"/>
        <v>0</v>
      </c>
      <c r="L351" s="5">
        <f t="shared" si="17"/>
        <v>0</v>
      </c>
      <c r="M351">
        <f t="shared" si="16"/>
        <v>0</v>
      </c>
    </row>
    <row r="352" spans="11:13" x14ac:dyDescent="0.25">
      <c r="K352" s="7">
        <f t="shared" si="15"/>
        <v>0</v>
      </c>
      <c r="L352" s="5">
        <f t="shared" si="17"/>
        <v>0</v>
      </c>
      <c r="M352">
        <f t="shared" si="16"/>
        <v>0</v>
      </c>
    </row>
    <row r="353" spans="11:13" x14ac:dyDescent="0.25">
      <c r="K353" s="7">
        <f t="shared" si="15"/>
        <v>0</v>
      </c>
      <c r="L353" s="5">
        <f t="shared" si="17"/>
        <v>0</v>
      </c>
      <c r="M353">
        <f t="shared" si="16"/>
        <v>0</v>
      </c>
    </row>
    <row r="354" spans="11:13" x14ac:dyDescent="0.25">
      <c r="K354" s="7">
        <f t="shared" si="15"/>
        <v>0</v>
      </c>
      <c r="L354" s="5">
        <f t="shared" si="17"/>
        <v>0</v>
      </c>
      <c r="M354">
        <f t="shared" si="16"/>
        <v>0</v>
      </c>
    </row>
    <row r="355" spans="11:13" x14ac:dyDescent="0.25">
      <c r="K355" s="7">
        <f t="shared" si="15"/>
        <v>0</v>
      </c>
      <c r="L355" s="5">
        <f t="shared" si="17"/>
        <v>0</v>
      </c>
      <c r="M355">
        <f t="shared" si="16"/>
        <v>0</v>
      </c>
    </row>
    <row r="356" spans="11:13" x14ac:dyDescent="0.25">
      <c r="K356" s="7">
        <f t="shared" si="15"/>
        <v>0</v>
      </c>
      <c r="L356" s="5">
        <f t="shared" si="17"/>
        <v>0</v>
      </c>
      <c r="M356">
        <f t="shared" si="16"/>
        <v>0</v>
      </c>
    </row>
    <row r="357" spans="11:13" x14ac:dyDescent="0.25">
      <c r="K357" s="7">
        <f t="shared" si="15"/>
        <v>0</v>
      </c>
      <c r="L357" s="5">
        <f t="shared" si="17"/>
        <v>0</v>
      </c>
      <c r="M357">
        <f t="shared" si="16"/>
        <v>0</v>
      </c>
    </row>
    <row r="358" spans="11:13" x14ac:dyDescent="0.25">
      <c r="K358" s="7">
        <f t="shared" si="15"/>
        <v>0</v>
      </c>
      <c r="L358" s="5">
        <f t="shared" si="17"/>
        <v>0</v>
      </c>
      <c r="M358">
        <f t="shared" si="16"/>
        <v>0</v>
      </c>
    </row>
    <row r="359" spans="11:13" x14ac:dyDescent="0.25">
      <c r="K359" s="7">
        <f t="shared" si="15"/>
        <v>0</v>
      </c>
      <c r="L359" s="5">
        <f t="shared" si="17"/>
        <v>0</v>
      </c>
      <c r="M359">
        <f t="shared" si="16"/>
        <v>0</v>
      </c>
    </row>
    <row r="360" spans="11:13" x14ac:dyDescent="0.25">
      <c r="K360" s="7">
        <f t="shared" si="15"/>
        <v>0</v>
      </c>
      <c r="L360" s="5">
        <f t="shared" si="17"/>
        <v>0</v>
      </c>
      <c r="M360">
        <f t="shared" si="16"/>
        <v>0</v>
      </c>
    </row>
    <row r="361" spans="11:13" x14ac:dyDescent="0.25">
      <c r="K361" s="7">
        <f t="shared" si="15"/>
        <v>0</v>
      </c>
      <c r="L361" s="5">
        <f t="shared" si="17"/>
        <v>0</v>
      </c>
      <c r="M361">
        <f t="shared" si="16"/>
        <v>0</v>
      </c>
    </row>
    <row r="362" spans="11:13" x14ac:dyDescent="0.25">
      <c r="K362" s="7">
        <f t="shared" si="15"/>
        <v>0</v>
      </c>
      <c r="L362" s="5">
        <f t="shared" si="17"/>
        <v>0</v>
      </c>
      <c r="M362">
        <f t="shared" si="16"/>
        <v>0</v>
      </c>
    </row>
    <row r="363" spans="11:13" x14ac:dyDescent="0.25">
      <c r="K363" s="7">
        <f t="shared" si="15"/>
        <v>0</v>
      </c>
      <c r="L363" s="5">
        <f t="shared" si="17"/>
        <v>0</v>
      </c>
      <c r="M363">
        <f t="shared" si="16"/>
        <v>0</v>
      </c>
    </row>
    <row r="364" spans="11:13" x14ac:dyDescent="0.25">
      <c r="K364" s="7">
        <f t="shared" si="15"/>
        <v>0</v>
      </c>
      <c r="L364" s="5">
        <f t="shared" si="17"/>
        <v>0</v>
      </c>
      <c r="M364">
        <f t="shared" si="16"/>
        <v>0</v>
      </c>
    </row>
    <row r="365" spans="11:13" x14ac:dyDescent="0.25">
      <c r="K365" s="7">
        <f t="shared" si="15"/>
        <v>0</v>
      </c>
      <c r="L365" s="5">
        <f t="shared" si="17"/>
        <v>0</v>
      </c>
      <c r="M365">
        <f t="shared" si="16"/>
        <v>0</v>
      </c>
    </row>
    <row r="366" spans="11:13" x14ac:dyDescent="0.25">
      <c r="K366" s="7">
        <f t="shared" si="15"/>
        <v>0</v>
      </c>
      <c r="L366" s="5">
        <f t="shared" si="17"/>
        <v>0</v>
      </c>
      <c r="M366">
        <f t="shared" si="16"/>
        <v>0</v>
      </c>
    </row>
    <row r="367" spans="11:13" x14ac:dyDescent="0.25">
      <c r="K367" s="7">
        <f t="shared" si="15"/>
        <v>0</v>
      </c>
      <c r="L367" s="5">
        <f t="shared" si="17"/>
        <v>0</v>
      </c>
      <c r="M367">
        <f t="shared" si="16"/>
        <v>0</v>
      </c>
    </row>
    <row r="368" spans="11:13" x14ac:dyDescent="0.25">
      <c r="K368" s="7">
        <f t="shared" si="15"/>
        <v>0</v>
      </c>
      <c r="L368" s="5">
        <f t="shared" si="17"/>
        <v>0</v>
      </c>
      <c r="M368">
        <f t="shared" si="16"/>
        <v>0</v>
      </c>
    </row>
    <row r="369" spans="11:13" x14ac:dyDescent="0.25">
      <c r="K369" s="7">
        <f t="shared" si="15"/>
        <v>0</v>
      </c>
      <c r="L369" s="5">
        <f t="shared" si="17"/>
        <v>0</v>
      </c>
      <c r="M369">
        <f t="shared" si="16"/>
        <v>0</v>
      </c>
    </row>
    <row r="370" spans="11:13" x14ac:dyDescent="0.25">
      <c r="K370" s="7">
        <f t="shared" si="15"/>
        <v>0</v>
      </c>
      <c r="L370" s="5">
        <f t="shared" si="17"/>
        <v>0</v>
      </c>
      <c r="M370">
        <f t="shared" si="16"/>
        <v>0</v>
      </c>
    </row>
    <row r="371" spans="11:13" x14ac:dyDescent="0.25">
      <c r="K371" s="7">
        <f t="shared" si="15"/>
        <v>0</v>
      </c>
      <c r="L371" s="5">
        <f t="shared" si="17"/>
        <v>0</v>
      </c>
      <c r="M371">
        <f t="shared" si="16"/>
        <v>0</v>
      </c>
    </row>
    <row r="372" spans="11:13" x14ac:dyDescent="0.25">
      <c r="K372" s="7">
        <f t="shared" si="15"/>
        <v>0</v>
      </c>
      <c r="L372" s="5">
        <f t="shared" si="17"/>
        <v>0</v>
      </c>
      <c r="M372">
        <f t="shared" si="16"/>
        <v>0</v>
      </c>
    </row>
    <row r="373" spans="11:13" x14ac:dyDescent="0.25">
      <c r="K373" s="7">
        <f t="shared" si="15"/>
        <v>0</v>
      </c>
      <c r="L373" s="5">
        <f t="shared" si="17"/>
        <v>0</v>
      </c>
      <c r="M373">
        <f t="shared" si="16"/>
        <v>0</v>
      </c>
    </row>
    <row r="374" spans="11:13" x14ac:dyDescent="0.25">
      <c r="K374" s="7">
        <f t="shared" si="15"/>
        <v>0</v>
      </c>
      <c r="L374" s="5">
        <f t="shared" si="17"/>
        <v>0</v>
      </c>
      <c r="M374">
        <f t="shared" si="16"/>
        <v>0</v>
      </c>
    </row>
    <row r="375" spans="11:13" x14ac:dyDescent="0.25">
      <c r="K375" s="7">
        <f t="shared" si="15"/>
        <v>0</v>
      </c>
      <c r="L375" s="5">
        <f t="shared" si="17"/>
        <v>0</v>
      </c>
      <c r="M375">
        <f t="shared" si="16"/>
        <v>0</v>
      </c>
    </row>
    <row r="376" spans="11:13" x14ac:dyDescent="0.25">
      <c r="K376" s="7">
        <f t="shared" si="15"/>
        <v>0</v>
      </c>
      <c r="L376" s="5">
        <f t="shared" si="17"/>
        <v>0</v>
      </c>
      <c r="M376">
        <f t="shared" si="16"/>
        <v>0</v>
      </c>
    </row>
    <row r="377" spans="11:13" x14ac:dyDescent="0.25">
      <c r="K377" s="7">
        <f t="shared" si="15"/>
        <v>0</v>
      </c>
      <c r="L377" s="5">
        <f t="shared" si="17"/>
        <v>0</v>
      </c>
      <c r="M377">
        <f t="shared" si="16"/>
        <v>0</v>
      </c>
    </row>
    <row r="378" spans="11:13" x14ac:dyDescent="0.25">
      <c r="K378" s="7">
        <f t="shared" si="15"/>
        <v>0</v>
      </c>
      <c r="L378" s="5">
        <f t="shared" si="17"/>
        <v>0</v>
      </c>
      <c r="M378">
        <f t="shared" si="16"/>
        <v>0</v>
      </c>
    </row>
    <row r="379" spans="11:13" x14ac:dyDescent="0.25">
      <c r="K379" s="7">
        <f t="shared" si="15"/>
        <v>0</v>
      </c>
      <c r="L379" s="5">
        <f t="shared" si="17"/>
        <v>0</v>
      </c>
      <c r="M379">
        <f t="shared" si="16"/>
        <v>0</v>
      </c>
    </row>
    <row r="380" spans="11:13" x14ac:dyDescent="0.25">
      <c r="K380" s="7">
        <f t="shared" si="15"/>
        <v>0</v>
      </c>
      <c r="L380" s="5">
        <f t="shared" si="17"/>
        <v>0</v>
      </c>
      <c r="M380">
        <f t="shared" si="16"/>
        <v>0</v>
      </c>
    </row>
    <row r="381" spans="11:13" x14ac:dyDescent="0.25">
      <c r="K381" s="7">
        <f t="shared" si="15"/>
        <v>0</v>
      </c>
      <c r="L381" s="5">
        <f t="shared" si="17"/>
        <v>0</v>
      </c>
      <c r="M381">
        <f t="shared" si="16"/>
        <v>0</v>
      </c>
    </row>
    <row r="382" spans="11:13" x14ac:dyDescent="0.25">
      <c r="K382" s="7">
        <f t="shared" si="15"/>
        <v>0</v>
      </c>
      <c r="L382" s="5">
        <f t="shared" si="17"/>
        <v>0</v>
      </c>
      <c r="M382">
        <f t="shared" si="16"/>
        <v>0</v>
      </c>
    </row>
    <row r="383" spans="11:13" x14ac:dyDescent="0.25">
      <c r="K383" s="7">
        <f t="shared" si="15"/>
        <v>0</v>
      </c>
      <c r="L383" s="5">
        <f t="shared" si="17"/>
        <v>0</v>
      </c>
      <c r="M383">
        <f t="shared" si="16"/>
        <v>0</v>
      </c>
    </row>
    <row r="384" spans="11:13" x14ac:dyDescent="0.25">
      <c r="K384" s="7">
        <f t="shared" si="15"/>
        <v>0</v>
      </c>
      <c r="L384" s="5">
        <f t="shared" si="17"/>
        <v>0</v>
      </c>
      <c r="M384">
        <f t="shared" si="16"/>
        <v>0</v>
      </c>
    </row>
    <row r="385" spans="11:13" x14ac:dyDescent="0.25">
      <c r="K385" s="7">
        <f t="shared" si="15"/>
        <v>0</v>
      </c>
      <c r="L385" s="5">
        <f t="shared" si="17"/>
        <v>0</v>
      </c>
      <c r="M385">
        <f t="shared" si="16"/>
        <v>0</v>
      </c>
    </row>
    <row r="386" spans="11:13" x14ac:dyDescent="0.25">
      <c r="K386" s="7">
        <f t="shared" si="15"/>
        <v>0</v>
      </c>
      <c r="L386" s="5">
        <f t="shared" si="17"/>
        <v>0</v>
      </c>
      <c r="M386">
        <f t="shared" si="16"/>
        <v>0</v>
      </c>
    </row>
    <row r="387" spans="11:13" x14ac:dyDescent="0.25">
      <c r="K387" s="7">
        <f t="shared" si="15"/>
        <v>0</v>
      </c>
      <c r="L387" s="5">
        <f t="shared" si="17"/>
        <v>0</v>
      </c>
      <c r="M387">
        <f t="shared" si="16"/>
        <v>0</v>
      </c>
    </row>
    <row r="388" spans="11:13" x14ac:dyDescent="0.25">
      <c r="K388" s="7">
        <f t="shared" si="15"/>
        <v>0</v>
      </c>
      <c r="L388" s="5">
        <f t="shared" si="17"/>
        <v>0</v>
      </c>
      <c r="M388">
        <f t="shared" si="16"/>
        <v>0</v>
      </c>
    </row>
    <row r="389" spans="11:13" x14ac:dyDescent="0.25">
      <c r="K389" s="7">
        <f t="shared" ref="K389:K452" si="18">SUM(F389:J389)</f>
        <v>0</v>
      </c>
      <c r="L389" s="5">
        <f t="shared" si="17"/>
        <v>0</v>
      </c>
      <c r="M389">
        <f t="shared" ref="M389:M452" si="19">SUM(K389*L389)</f>
        <v>0</v>
      </c>
    </row>
    <row r="390" spans="11:13" x14ac:dyDescent="0.25">
      <c r="K390" s="7">
        <f t="shared" si="18"/>
        <v>0</v>
      </c>
      <c r="L390" s="5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7">
        <f t="shared" si="18"/>
        <v>0</v>
      </c>
      <c r="L391" s="5">
        <f t="shared" si="20"/>
        <v>0</v>
      </c>
      <c r="M391">
        <f t="shared" si="19"/>
        <v>0</v>
      </c>
    </row>
    <row r="392" spans="11:13" x14ac:dyDescent="0.25">
      <c r="K392" s="7">
        <f t="shared" si="18"/>
        <v>0</v>
      </c>
      <c r="L392" s="5">
        <f t="shared" si="20"/>
        <v>0</v>
      </c>
      <c r="M392">
        <f t="shared" si="19"/>
        <v>0</v>
      </c>
    </row>
    <row r="393" spans="11:13" x14ac:dyDescent="0.25">
      <c r="K393" s="7">
        <f t="shared" si="18"/>
        <v>0</v>
      </c>
      <c r="L393" s="5">
        <f t="shared" si="20"/>
        <v>0</v>
      </c>
      <c r="M393">
        <f t="shared" si="19"/>
        <v>0</v>
      </c>
    </row>
    <row r="394" spans="11:13" x14ac:dyDescent="0.25">
      <c r="K394" s="7">
        <f t="shared" si="18"/>
        <v>0</v>
      </c>
      <c r="L394" s="5">
        <f t="shared" si="20"/>
        <v>0</v>
      </c>
      <c r="M394">
        <f t="shared" si="19"/>
        <v>0</v>
      </c>
    </row>
    <row r="395" spans="11:13" x14ac:dyDescent="0.25">
      <c r="K395" s="7">
        <f t="shared" si="18"/>
        <v>0</v>
      </c>
      <c r="L395" s="5">
        <f t="shared" si="20"/>
        <v>0</v>
      </c>
      <c r="M395">
        <f t="shared" si="19"/>
        <v>0</v>
      </c>
    </row>
    <row r="396" spans="11:13" x14ac:dyDescent="0.25">
      <c r="K396" s="7">
        <f t="shared" si="18"/>
        <v>0</v>
      </c>
      <c r="L396" s="5">
        <f t="shared" si="20"/>
        <v>0</v>
      </c>
      <c r="M396">
        <f t="shared" si="19"/>
        <v>0</v>
      </c>
    </row>
    <row r="397" spans="11:13" x14ac:dyDescent="0.25">
      <c r="K397" s="7">
        <f t="shared" si="18"/>
        <v>0</v>
      </c>
      <c r="L397" s="5">
        <f t="shared" si="20"/>
        <v>0</v>
      </c>
      <c r="M397">
        <f t="shared" si="19"/>
        <v>0</v>
      </c>
    </row>
    <row r="398" spans="11:13" x14ac:dyDescent="0.25">
      <c r="K398" s="7">
        <f t="shared" si="18"/>
        <v>0</v>
      </c>
      <c r="L398" s="5">
        <f t="shared" si="20"/>
        <v>0</v>
      </c>
      <c r="M398">
        <f t="shared" si="19"/>
        <v>0</v>
      </c>
    </row>
    <row r="399" spans="11:13" x14ac:dyDescent="0.25">
      <c r="K399" s="7">
        <f t="shared" si="18"/>
        <v>0</v>
      </c>
      <c r="L399" s="5">
        <f t="shared" si="20"/>
        <v>0</v>
      </c>
      <c r="M399">
        <f t="shared" si="19"/>
        <v>0</v>
      </c>
    </row>
    <row r="400" spans="11:13" x14ac:dyDescent="0.25">
      <c r="K400" s="7">
        <f t="shared" si="18"/>
        <v>0</v>
      </c>
      <c r="L400" s="5">
        <f t="shared" si="20"/>
        <v>0</v>
      </c>
      <c r="M400">
        <f t="shared" si="19"/>
        <v>0</v>
      </c>
    </row>
    <row r="401" spans="11:13" x14ac:dyDescent="0.25">
      <c r="K401" s="7">
        <f t="shared" si="18"/>
        <v>0</v>
      </c>
      <c r="L401" s="5">
        <f t="shared" si="20"/>
        <v>0</v>
      </c>
      <c r="M401">
        <f t="shared" si="19"/>
        <v>0</v>
      </c>
    </row>
    <row r="402" spans="11:13" x14ac:dyDescent="0.25">
      <c r="K402" s="7">
        <f t="shared" si="18"/>
        <v>0</v>
      </c>
      <c r="L402" s="5">
        <f t="shared" si="20"/>
        <v>0</v>
      </c>
      <c r="M402">
        <f t="shared" si="19"/>
        <v>0</v>
      </c>
    </row>
    <row r="403" spans="11:13" x14ac:dyDescent="0.25">
      <c r="K403" s="7">
        <f t="shared" si="18"/>
        <v>0</v>
      </c>
      <c r="L403" s="5">
        <f t="shared" si="20"/>
        <v>0</v>
      </c>
      <c r="M403">
        <f t="shared" si="19"/>
        <v>0</v>
      </c>
    </row>
    <row r="404" spans="11:13" x14ac:dyDescent="0.25">
      <c r="K404" s="7">
        <f t="shared" si="18"/>
        <v>0</v>
      </c>
      <c r="L404" s="5">
        <f t="shared" si="20"/>
        <v>0</v>
      </c>
      <c r="M404">
        <f t="shared" si="19"/>
        <v>0</v>
      </c>
    </row>
    <row r="405" spans="11:13" x14ac:dyDescent="0.25">
      <c r="K405" s="7">
        <f t="shared" si="18"/>
        <v>0</v>
      </c>
      <c r="L405" s="5">
        <f t="shared" si="20"/>
        <v>0</v>
      </c>
      <c r="M405">
        <f t="shared" si="19"/>
        <v>0</v>
      </c>
    </row>
    <row r="406" spans="11:13" x14ac:dyDescent="0.25">
      <c r="K406" s="7">
        <f t="shared" si="18"/>
        <v>0</v>
      </c>
      <c r="L406" s="5">
        <f t="shared" si="20"/>
        <v>0</v>
      </c>
      <c r="M406">
        <f t="shared" si="19"/>
        <v>0</v>
      </c>
    </row>
    <row r="407" spans="11:13" x14ac:dyDescent="0.25">
      <c r="K407" s="7">
        <f t="shared" si="18"/>
        <v>0</v>
      </c>
      <c r="L407" s="5">
        <f t="shared" si="20"/>
        <v>0</v>
      </c>
      <c r="M407">
        <f t="shared" si="19"/>
        <v>0</v>
      </c>
    </row>
    <row r="408" spans="11:13" x14ac:dyDescent="0.25">
      <c r="K408" s="7">
        <f t="shared" si="18"/>
        <v>0</v>
      </c>
      <c r="L408" s="5">
        <f t="shared" si="20"/>
        <v>0</v>
      </c>
      <c r="M408">
        <f t="shared" si="19"/>
        <v>0</v>
      </c>
    </row>
    <row r="409" spans="11:13" x14ac:dyDescent="0.25">
      <c r="K409" s="7">
        <f t="shared" si="18"/>
        <v>0</v>
      </c>
      <c r="L409" s="5">
        <f t="shared" si="20"/>
        <v>0</v>
      </c>
      <c r="M409">
        <f t="shared" si="19"/>
        <v>0</v>
      </c>
    </row>
    <row r="410" spans="11:13" x14ac:dyDescent="0.25">
      <c r="K410" s="7">
        <f t="shared" si="18"/>
        <v>0</v>
      </c>
      <c r="L410" s="5">
        <f t="shared" si="20"/>
        <v>0</v>
      </c>
      <c r="M410">
        <f t="shared" si="19"/>
        <v>0</v>
      </c>
    </row>
    <row r="411" spans="11:13" x14ac:dyDescent="0.25">
      <c r="K411" s="7">
        <f t="shared" si="18"/>
        <v>0</v>
      </c>
      <c r="L411" s="5">
        <f t="shared" si="20"/>
        <v>0</v>
      </c>
      <c r="M411">
        <f t="shared" si="19"/>
        <v>0</v>
      </c>
    </row>
    <row r="412" spans="11:13" x14ac:dyDescent="0.25">
      <c r="K412" s="7">
        <f t="shared" si="18"/>
        <v>0</v>
      </c>
      <c r="L412" s="5">
        <f t="shared" si="20"/>
        <v>0</v>
      </c>
      <c r="M412">
        <f t="shared" si="19"/>
        <v>0</v>
      </c>
    </row>
    <row r="413" spans="11:13" x14ac:dyDescent="0.25">
      <c r="K413" s="7">
        <f t="shared" si="18"/>
        <v>0</v>
      </c>
      <c r="L413" s="5">
        <f t="shared" si="20"/>
        <v>0</v>
      </c>
      <c r="M413">
        <f t="shared" si="19"/>
        <v>0</v>
      </c>
    </row>
    <row r="414" spans="11:13" x14ac:dyDescent="0.25">
      <c r="K414" s="7">
        <f t="shared" si="18"/>
        <v>0</v>
      </c>
      <c r="L414" s="5">
        <f t="shared" si="20"/>
        <v>0</v>
      </c>
      <c r="M414">
        <f t="shared" si="19"/>
        <v>0</v>
      </c>
    </row>
    <row r="415" spans="11:13" x14ac:dyDescent="0.25">
      <c r="K415" s="7">
        <f t="shared" si="18"/>
        <v>0</v>
      </c>
      <c r="L415" s="5">
        <f t="shared" si="20"/>
        <v>0</v>
      </c>
      <c r="M415">
        <f t="shared" si="19"/>
        <v>0</v>
      </c>
    </row>
    <row r="416" spans="11:13" x14ac:dyDescent="0.25">
      <c r="K416" s="7">
        <f t="shared" si="18"/>
        <v>0</v>
      </c>
      <c r="L416" s="5">
        <f t="shared" si="20"/>
        <v>0</v>
      </c>
      <c r="M416">
        <f t="shared" si="19"/>
        <v>0</v>
      </c>
    </row>
    <row r="417" spans="11:13" x14ac:dyDescent="0.25">
      <c r="K417" s="7">
        <f t="shared" si="18"/>
        <v>0</v>
      </c>
      <c r="L417" s="5">
        <f t="shared" si="20"/>
        <v>0</v>
      </c>
      <c r="M417">
        <f t="shared" si="19"/>
        <v>0</v>
      </c>
    </row>
    <row r="418" spans="11:13" x14ac:dyDescent="0.25">
      <c r="K418" s="7">
        <f t="shared" si="18"/>
        <v>0</v>
      </c>
      <c r="L418" s="5">
        <f t="shared" si="20"/>
        <v>0</v>
      </c>
      <c r="M418">
        <f t="shared" si="19"/>
        <v>0</v>
      </c>
    </row>
    <row r="419" spans="11:13" x14ac:dyDescent="0.25">
      <c r="K419" s="7">
        <f t="shared" si="18"/>
        <v>0</v>
      </c>
      <c r="L419" s="5">
        <f t="shared" si="20"/>
        <v>0</v>
      </c>
      <c r="M419">
        <f t="shared" si="19"/>
        <v>0</v>
      </c>
    </row>
    <row r="420" spans="11:13" x14ac:dyDescent="0.25">
      <c r="K420" s="7">
        <f t="shared" si="18"/>
        <v>0</v>
      </c>
      <c r="L420" s="5">
        <f t="shared" si="20"/>
        <v>0</v>
      </c>
      <c r="M420">
        <f t="shared" si="19"/>
        <v>0</v>
      </c>
    </row>
    <row r="421" spans="11:13" x14ac:dyDescent="0.25">
      <c r="K421" s="7">
        <f t="shared" si="18"/>
        <v>0</v>
      </c>
      <c r="L421" s="5">
        <f t="shared" si="20"/>
        <v>0</v>
      </c>
      <c r="M421">
        <f t="shared" si="19"/>
        <v>0</v>
      </c>
    </row>
    <row r="422" spans="11:13" x14ac:dyDescent="0.25">
      <c r="K422" s="7">
        <f t="shared" si="18"/>
        <v>0</v>
      </c>
      <c r="L422" s="5">
        <f t="shared" si="20"/>
        <v>0</v>
      </c>
      <c r="M422">
        <f t="shared" si="19"/>
        <v>0</v>
      </c>
    </row>
    <row r="423" spans="11:13" x14ac:dyDescent="0.25">
      <c r="K423" s="7">
        <f t="shared" si="18"/>
        <v>0</v>
      </c>
      <c r="L423" s="5">
        <f t="shared" si="20"/>
        <v>0</v>
      </c>
      <c r="M423">
        <f t="shared" si="19"/>
        <v>0</v>
      </c>
    </row>
    <row r="424" spans="11:13" x14ac:dyDescent="0.25">
      <c r="K424" s="7">
        <f t="shared" si="18"/>
        <v>0</v>
      </c>
      <c r="L424" s="5">
        <f t="shared" si="20"/>
        <v>0</v>
      </c>
      <c r="M424">
        <f t="shared" si="19"/>
        <v>0</v>
      </c>
    </row>
    <row r="425" spans="11:13" x14ac:dyDescent="0.25">
      <c r="K425" s="7">
        <f t="shared" si="18"/>
        <v>0</v>
      </c>
      <c r="L425" s="5">
        <f t="shared" si="20"/>
        <v>0</v>
      </c>
      <c r="M425">
        <f t="shared" si="19"/>
        <v>0</v>
      </c>
    </row>
    <row r="426" spans="11:13" x14ac:dyDescent="0.25">
      <c r="K426" s="7">
        <f t="shared" si="18"/>
        <v>0</v>
      </c>
      <c r="L426" s="5">
        <f t="shared" si="20"/>
        <v>0</v>
      </c>
      <c r="M426">
        <f t="shared" si="19"/>
        <v>0</v>
      </c>
    </row>
    <row r="427" spans="11:13" x14ac:dyDescent="0.25">
      <c r="K427" s="7">
        <f t="shared" si="18"/>
        <v>0</v>
      </c>
      <c r="L427" s="5">
        <f t="shared" si="20"/>
        <v>0</v>
      </c>
      <c r="M427">
        <f t="shared" si="19"/>
        <v>0</v>
      </c>
    </row>
    <row r="428" spans="11:13" x14ac:dyDescent="0.25">
      <c r="K428" s="7">
        <f t="shared" si="18"/>
        <v>0</v>
      </c>
      <c r="L428" s="5">
        <f t="shared" si="20"/>
        <v>0</v>
      </c>
      <c r="M428">
        <f t="shared" si="19"/>
        <v>0</v>
      </c>
    </row>
    <row r="429" spans="11:13" x14ac:dyDescent="0.25">
      <c r="K429" s="7">
        <f t="shared" si="18"/>
        <v>0</v>
      </c>
      <c r="L429" s="5">
        <f t="shared" si="20"/>
        <v>0</v>
      </c>
      <c r="M429">
        <f t="shared" si="19"/>
        <v>0</v>
      </c>
    </row>
    <row r="430" spans="11:13" x14ac:dyDescent="0.25">
      <c r="K430" s="7">
        <f t="shared" si="18"/>
        <v>0</v>
      </c>
      <c r="L430" s="5">
        <f t="shared" si="20"/>
        <v>0</v>
      </c>
      <c r="M430">
        <f t="shared" si="19"/>
        <v>0</v>
      </c>
    </row>
    <row r="431" spans="11:13" x14ac:dyDescent="0.25">
      <c r="K431" s="7">
        <f t="shared" si="18"/>
        <v>0</v>
      </c>
      <c r="L431" s="5">
        <f t="shared" si="20"/>
        <v>0</v>
      </c>
      <c r="M431">
        <f t="shared" si="19"/>
        <v>0</v>
      </c>
    </row>
    <row r="432" spans="11:13" x14ac:dyDescent="0.25">
      <c r="K432" s="7">
        <f t="shared" si="18"/>
        <v>0</v>
      </c>
      <c r="L432" s="5">
        <f t="shared" si="20"/>
        <v>0</v>
      </c>
      <c r="M432">
        <f t="shared" si="19"/>
        <v>0</v>
      </c>
    </row>
    <row r="433" spans="11:13" x14ac:dyDescent="0.25">
      <c r="K433" s="7">
        <f t="shared" si="18"/>
        <v>0</v>
      </c>
      <c r="L433" s="5">
        <f t="shared" si="20"/>
        <v>0</v>
      </c>
      <c r="M433">
        <f t="shared" si="19"/>
        <v>0</v>
      </c>
    </row>
    <row r="434" spans="11:13" x14ac:dyDescent="0.25">
      <c r="K434" s="7">
        <f t="shared" si="18"/>
        <v>0</v>
      </c>
      <c r="L434" s="5">
        <f t="shared" si="20"/>
        <v>0</v>
      </c>
      <c r="M434">
        <f t="shared" si="19"/>
        <v>0</v>
      </c>
    </row>
    <row r="435" spans="11:13" x14ac:dyDescent="0.25">
      <c r="K435" s="7">
        <f t="shared" si="18"/>
        <v>0</v>
      </c>
      <c r="L435" s="5">
        <f t="shared" si="20"/>
        <v>0</v>
      </c>
      <c r="M435">
        <f t="shared" si="19"/>
        <v>0</v>
      </c>
    </row>
    <row r="436" spans="11:13" x14ac:dyDescent="0.25">
      <c r="K436" s="7">
        <f t="shared" si="18"/>
        <v>0</v>
      </c>
      <c r="L436" s="5">
        <f t="shared" si="20"/>
        <v>0</v>
      </c>
      <c r="M436">
        <f t="shared" si="19"/>
        <v>0</v>
      </c>
    </row>
    <row r="437" spans="11:13" x14ac:dyDescent="0.25">
      <c r="K437" s="7">
        <f t="shared" si="18"/>
        <v>0</v>
      </c>
      <c r="L437" s="5">
        <f t="shared" si="20"/>
        <v>0</v>
      </c>
      <c r="M437">
        <f t="shared" si="19"/>
        <v>0</v>
      </c>
    </row>
    <row r="438" spans="11:13" x14ac:dyDescent="0.25">
      <c r="K438" s="7">
        <f t="shared" si="18"/>
        <v>0</v>
      </c>
      <c r="L438" s="5">
        <f t="shared" si="20"/>
        <v>0</v>
      </c>
      <c r="M438">
        <f t="shared" si="19"/>
        <v>0</v>
      </c>
    </row>
    <row r="439" spans="11:13" x14ac:dyDescent="0.25">
      <c r="K439" s="7">
        <f t="shared" si="18"/>
        <v>0</v>
      </c>
      <c r="L439" s="5">
        <f t="shared" si="20"/>
        <v>0</v>
      </c>
      <c r="M439">
        <f t="shared" si="19"/>
        <v>0</v>
      </c>
    </row>
    <row r="440" spans="11:13" x14ac:dyDescent="0.25">
      <c r="K440" s="7">
        <f t="shared" si="18"/>
        <v>0</v>
      </c>
      <c r="L440" s="5">
        <f t="shared" si="20"/>
        <v>0</v>
      </c>
      <c r="M440">
        <f t="shared" si="19"/>
        <v>0</v>
      </c>
    </row>
    <row r="441" spans="11:13" x14ac:dyDescent="0.25">
      <c r="K441" s="7">
        <f t="shared" si="18"/>
        <v>0</v>
      </c>
      <c r="L441" s="5">
        <f t="shared" si="20"/>
        <v>0</v>
      </c>
      <c r="M441">
        <f t="shared" si="19"/>
        <v>0</v>
      </c>
    </row>
    <row r="442" spans="11:13" x14ac:dyDescent="0.25">
      <c r="K442" s="7">
        <f t="shared" si="18"/>
        <v>0</v>
      </c>
      <c r="L442" s="5">
        <f t="shared" si="20"/>
        <v>0</v>
      </c>
      <c r="M442">
        <f t="shared" si="19"/>
        <v>0</v>
      </c>
    </row>
    <row r="443" spans="11:13" x14ac:dyDescent="0.25">
      <c r="K443" s="7">
        <f t="shared" si="18"/>
        <v>0</v>
      </c>
      <c r="L443" s="5">
        <f t="shared" si="20"/>
        <v>0</v>
      </c>
      <c r="M443">
        <f t="shared" si="19"/>
        <v>0</v>
      </c>
    </row>
    <row r="444" spans="11:13" x14ac:dyDescent="0.25">
      <c r="K444" s="7">
        <f t="shared" si="18"/>
        <v>0</v>
      </c>
      <c r="L444" s="5">
        <f t="shared" si="20"/>
        <v>0</v>
      </c>
      <c r="M444">
        <f t="shared" si="19"/>
        <v>0</v>
      </c>
    </row>
    <row r="445" spans="11:13" x14ac:dyDescent="0.25">
      <c r="K445" s="7">
        <f t="shared" si="18"/>
        <v>0</v>
      </c>
      <c r="L445" s="5">
        <f t="shared" si="20"/>
        <v>0</v>
      </c>
      <c r="M445">
        <f t="shared" si="19"/>
        <v>0</v>
      </c>
    </row>
    <row r="446" spans="11:13" x14ac:dyDescent="0.25">
      <c r="K446" s="7">
        <f t="shared" si="18"/>
        <v>0</v>
      </c>
      <c r="L446" s="5">
        <f t="shared" si="20"/>
        <v>0</v>
      </c>
      <c r="M446">
        <f t="shared" si="19"/>
        <v>0</v>
      </c>
    </row>
    <row r="447" spans="11:13" x14ac:dyDescent="0.25">
      <c r="K447" s="7">
        <f t="shared" si="18"/>
        <v>0</v>
      </c>
      <c r="L447" s="5">
        <f t="shared" si="20"/>
        <v>0</v>
      </c>
      <c r="M447">
        <f t="shared" si="19"/>
        <v>0</v>
      </c>
    </row>
    <row r="448" spans="11:13" x14ac:dyDescent="0.25">
      <c r="K448" s="7">
        <f t="shared" si="18"/>
        <v>0</v>
      </c>
      <c r="L448" s="5">
        <f t="shared" si="20"/>
        <v>0</v>
      </c>
      <c r="M448">
        <f t="shared" si="19"/>
        <v>0</v>
      </c>
    </row>
    <row r="449" spans="11:13" x14ac:dyDescent="0.25">
      <c r="K449" s="7">
        <f t="shared" si="18"/>
        <v>0</v>
      </c>
      <c r="L449" s="5">
        <f t="shared" si="20"/>
        <v>0</v>
      </c>
      <c r="M449">
        <f t="shared" si="19"/>
        <v>0</v>
      </c>
    </row>
    <row r="450" spans="11:13" x14ac:dyDescent="0.25">
      <c r="K450" s="7">
        <f t="shared" si="18"/>
        <v>0</v>
      </c>
      <c r="L450" s="5">
        <f t="shared" si="20"/>
        <v>0</v>
      </c>
      <c r="M450">
        <f t="shared" si="19"/>
        <v>0</v>
      </c>
    </row>
    <row r="451" spans="11:13" x14ac:dyDescent="0.25">
      <c r="K451" s="7">
        <f t="shared" si="18"/>
        <v>0</v>
      </c>
      <c r="L451" s="5">
        <f t="shared" si="20"/>
        <v>0</v>
      </c>
      <c r="M451">
        <f t="shared" si="19"/>
        <v>0</v>
      </c>
    </row>
    <row r="452" spans="11:13" x14ac:dyDescent="0.25">
      <c r="K452" s="7">
        <f t="shared" si="18"/>
        <v>0</v>
      </c>
      <c r="L452" s="5">
        <f t="shared" si="20"/>
        <v>0</v>
      </c>
      <c r="M452">
        <f t="shared" si="19"/>
        <v>0</v>
      </c>
    </row>
    <row r="453" spans="11:13" x14ac:dyDescent="0.25">
      <c r="K453" s="7">
        <f t="shared" ref="K453:K498" si="21">SUM(F453:J453)</f>
        <v>0</v>
      </c>
      <c r="L453" s="5">
        <f t="shared" si="20"/>
        <v>0</v>
      </c>
      <c r="M453">
        <f t="shared" ref="M453:M498" si="22">SUM(K453*L453)</f>
        <v>0</v>
      </c>
    </row>
    <row r="454" spans="11:13" x14ac:dyDescent="0.25">
      <c r="K454" s="7">
        <f t="shared" si="21"/>
        <v>0</v>
      </c>
      <c r="L454" s="5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7">
        <f t="shared" si="21"/>
        <v>0</v>
      </c>
      <c r="L455" s="5">
        <f t="shared" si="23"/>
        <v>0</v>
      </c>
      <c r="M455">
        <f t="shared" si="22"/>
        <v>0</v>
      </c>
    </row>
    <row r="456" spans="11:13" x14ac:dyDescent="0.25">
      <c r="K456" s="7">
        <f t="shared" si="21"/>
        <v>0</v>
      </c>
      <c r="L456" s="5">
        <f t="shared" si="23"/>
        <v>0</v>
      </c>
      <c r="M456">
        <f t="shared" si="22"/>
        <v>0</v>
      </c>
    </row>
    <row r="457" spans="11:13" x14ac:dyDescent="0.25">
      <c r="K457" s="7">
        <f t="shared" si="21"/>
        <v>0</v>
      </c>
      <c r="L457" s="5">
        <f t="shared" si="23"/>
        <v>0</v>
      </c>
      <c r="M457">
        <f t="shared" si="22"/>
        <v>0</v>
      </c>
    </row>
    <row r="458" spans="11:13" x14ac:dyDescent="0.25">
      <c r="K458" s="7">
        <f t="shared" si="21"/>
        <v>0</v>
      </c>
      <c r="L458" s="5">
        <f t="shared" si="23"/>
        <v>0</v>
      </c>
      <c r="M458">
        <f t="shared" si="22"/>
        <v>0</v>
      </c>
    </row>
    <row r="459" spans="11:13" x14ac:dyDescent="0.25">
      <c r="K459" s="7">
        <f t="shared" si="21"/>
        <v>0</v>
      </c>
      <c r="L459" s="5">
        <f t="shared" si="23"/>
        <v>0</v>
      </c>
      <c r="M459">
        <f t="shared" si="22"/>
        <v>0</v>
      </c>
    </row>
    <row r="460" spans="11:13" x14ac:dyDescent="0.25">
      <c r="K460" s="7">
        <f t="shared" si="21"/>
        <v>0</v>
      </c>
      <c r="L460" s="5">
        <f t="shared" si="23"/>
        <v>0</v>
      </c>
      <c r="M460">
        <f t="shared" si="22"/>
        <v>0</v>
      </c>
    </row>
    <row r="461" spans="11:13" x14ac:dyDescent="0.25">
      <c r="K461" s="7">
        <f t="shared" si="21"/>
        <v>0</v>
      </c>
      <c r="L461" s="5">
        <f t="shared" si="23"/>
        <v>0</v>
      </c>
      <c r="M461">
        <f t="shared" si="22"/>
        <v>0</v>
      </c>
    </row>
    <row r="462" spans="11:13" x14ac:dyDescent="0.25">
      <c r="K462" s="7">
        <f t="shared" si="21"/>
        <v>0</v>
      </c>
      <c r="L462" s="5">
        <f t="shared" si="23"/>
        <v>0</v>
      </c>
      <c r="M462">
        <f t="shared" si="22"/>
        <v>0</v>
      </c>
    </row>
    <row r="463" spans="11:13" x14ac:dyDescent="0.25">
      <c r="K463" s="7">
        <f t="shared" si="21"/>
        <v>0</v>
      </c>
      <c r="L463" s="5">
        <f t="shared" si="23"/>
        <v>0</v>
      </c>
      <c r="M463">
        <f t="shared" si="22"/>
        <v>0</v>
      </c>
    </row>
    <row r="464" spans="11:13" x14ac:dyDescent="0.25">
      <c r="K464" s="7">
        <f t="shared" si="21"/>
        <v>0</v>
      </c>
      <c r="L464" s="5">
        <f t="shared" si="23"/>
        <v>0</v>
      </c>
      <c r="M464">
        <f t="shared" si="22"/>
        <v>0</v>
      </c>
    </row>
    <row r="465" spans="11:13" x14ac:dyDescent="0.25">
      <c r="K465" s="7">
        <f t="shared" si="21"/>
        <v>0</v>
      </c>
      <c r="L465" s="5">
        <f t="shared" si="23"/>
        <v>0</v>
      </c>
      <c r="M465">
        <f t="shared" si="22"/>
        <v>0</v>
      </c>
    </row>
    <row r="466" spans="11:13" x14ac:dyDescent="0.25">
      <c r="K466" s="7">
        <f t="shared" si="21"/>
        <v>0</v>
      </c>
      <c r="L466" s="5">
        <f t="shared" si="23"/>
        <v>0</v>
      </c>
      <c r="M466">
        <f t="shared" si="22"/>
        <v>0</v>
      </c>
    </row>
    <row r="467" spans="11:13" x14ac:dyDescent="0.25">
      <c r="K467" s="7">
        <f t="shared" si="21"/>
        <v>0</v>
      </c>
      <c r="L467" s="5">
        <f t="shared" si="23"/>
        <v>0</v>
      </c>
      <c r="M467">
        <f t="shared" si="22"/>
        <v>0</v>
      </c>
    </row>
    <row r="468" spans="11:13" x14ac:dyDescent="0.25">
      <c r="K468" s="7">
        <f t="shared" si="21"/>
        <v>0</v>
      </c>
      <c r="L468" s="5">
        <f t="shared" si="23"/>
        <v>0</v>
      </c>
      <c r="M468">
        <f t="shared" si="22"/>
        <v>0</v>
      </c>
    </row>
    <row r="469" spans="11:13" x14ac:dyDescent="0.25">
      <c r="K469" s="7">
        <f t="shared" si="21"/>
        <v>0</v>
      </c>
      <c r="L469" s="5">
        <f t="shared" si="23"/>
        <v>0</v>
      </c>
      <c r="M469">
        <f t="shared" si="22"/>
        <v>0</v>
      </c>
    </row>
    <row r="470" spans="11:13" x14ac:dyDescent="0.25">
      <c r="K470" s="7">
        <f t="shared" si="21"/>
        <v>0</v>
      </c>
      <c r="L470" s="5">
        <f t="shared" si="23"/>
        <v>0</v>
      </c>
      <c r="M470">
        <f t="shared" si="22"/>
        <v>0</v>
      </c>
    </row>
    <row r="471" spans="11:13" x14ac:dyDescent="0.25">
      <c r="K471" s="7">
        <f t="shared" si="21"/>
        <v>0</v>
      </c>
      <c r="L471" s="5">
        <f t="shared" si="23"/>
        <v>0</v>
      </c>
      <c r="M471">
        <f t="shared" si="22"/>
        <v>0</v>
      </c>
    </row>
    <row r="472" spans="11:13" x14ac:dyDescent="0.25">
      <c r="K472" s="7">
        <f t="shared" si="21"/>
        <v>0</v>
      </c>
      <c r="L472" s="5">
        <f t="shared" si="23"/>
        <v>0</v>
      </c>
      <c r="M472">
        <f t="shared" si="22"/>
        <v>0</v>
      </c>
    </row>
    <row r="473" spans="11:13" x14ac:dyDescent="0.25">
      <c r="K473" s="7">
        <f t="shared" si="21"/>
        <v>0</v>
      </c>
      <c r="L473" s="5">
        <f t="shared" si="23"/>
        <v>0</v>
      </c>
      <c r="M473">
        <f t="shared" si="22"/>
        <v>0</v>
      </c>
    </row>
    <row r="474" spans="11:13" x14ac:dyDescent="0.25">
      <c r="K474" s="7">
        <f t="shared" si="21"/>
        <v>0</v>
      </c>
      <c r="L474" s="5">
        <f t="shared" si="23"/>
        <v>0</v>
      </c>
      <c r="M474">
        <f t="shared" si="22"/>
        <v>0</v>
      </c>
    </row>
    <row r="475" spans="11:13" x14ac:dyDescent="0.25">
      <c r="K475" s="7">
        <f t="shared" si="21"/>
        <v>0</v>
      </c>
      <c r="L475" s="5">
        <f t="shared" si="23"/>
        <v>0</v>
      </c>
      <c r="M475">
        <f t="shared" si="22"/>
        <v>0</v>
      </c>
    </row>
    <row r="476" spans="11:13" x14ac:dyDescent="0.25">
      <c r="K476" s="7">
        <f t="shared" si="21"/>
        <v>0</v>
      </c>
      <c r="L476" s="5">
        <f t="shared" si="23"/>
        <v>0</v>
      </c>
      <c r="M476">
        <f t="shared" si="22"/>
        <v>0</v>
      </c>
    </row>
    <row r="477" spans="11:13" x14ac:dyDescent="0.25">
      <c r="K477" s="7">
        <f t="shared" si="21"/>
        <v>0</v>
      </c>
      <c r="L477" s="5">
        <f t="shared" si="23"/>
        <v>0</v>
      </c>
      <c r="M477">
        <f t="shared" si="22"/>
        <v>0</v>
      </c>
    </row>
    <row r="478" spans="11:13" x14ac:dyDescent="0.25">
      <c r="K478" s="7">
        <f t="shared" si="21"/>
        <v>0</v>
      </c>
      <c r="L478" s="5">
        <f t="shared" si="23"/>
        <v>0</v>
      </c>
      <c r="M478">
        <f t="shared" si="22"/>
        <v>0</v>
      </c>
    </row>
    <row r="479" spans="11:13" x14ac:dyDescent="0.25">
      <c r="K479" s="7">
        <f t="shared" si="21"/>
        <v>0</v>
      </c>
      <c r="L479" s="5">
        <f t="shared" si="23"/>
        <v>0</v>
      </c>
      <c r="M479">
        <f t="shared" si="22"/>
        <v>0</v>
      </c>
    </row>
    <row r="480" spans="11:13" x14ac:dyDescent="0.25">
      <c r="K480" s="7">
        <f t="shared" si="21"/>
        <v>0</v>
      </c>
      <c r="L480" s="5">
        <f t="shared" si="23"/>
        <v>0</v>
      </c>
      <c r="M480">
        <f t="shared" si="22"/>
        <v>0</v>
      </c>
    </row>
    <row r="481" spans="11:13" x14ac:dyDescent="0.25">
      <c r="K481" s="7">
        <f t="shared" si="21"/>
        <v>0</v>
      </c>
      <c r="L481" s="5">
        <f t="shared" si="23"/>
        <v>0</v>
      </c>
      <c r="M481">
        <f t="shared" si="22"/>
        <v>0</v>
      </c>
    </row>
    <row r="482" spans="11:13" x14ac:dyDescent="0.25">
      <c r="K482" s="7">
        <f t="shared" si="21"/>
        <v>0</v>
      </c>
      <c r="L482" s="5">
        <f t="shared" si="23"/>
        <v>0</v>
      </c>
      <c r="M482">
        <f t="shared" si="22"/>
        <v>0</v>
      </c>
    </row>
    <row r="483" spans="11:13" x14ac:dyDescent="0.25">
      <c r="K483" s="7">
        <f t="shared" si="21"/>
        <v>0</v>
      </c>
      <c r="L483" s="5">
        <f t="shared" si="23"/>
        <v>0</v>
      </c>
      <c r="M483">
        <f t="shared" si="22"/>
        <v>0</v>
      </c>
    </row>
    <row r="484" spans="11:13" x14ac:dyDescent="0.25">
      <c r="K484" s="7">
        <f t="shared" si="21"/>
        <v>0</v>
      </c>
      <c r="L484" s="5">
        <f t="shared" si="23"/>
        <v>0</v>
      </c>
      <c r="M484">
        <f t="shared" si="22"/>
        <v>0</v>
      </c>
    </row>
    <row r="485" spans="11:13" x14ac:dyDescent="0.25">
      <c r="K485" s="7">
        <f t="shared" si="21"/>
        <v>0</v>
      </c>
      <c r="L485" s="5">
        <f t="shared" si="23"/>
        <v>0</v>
      </c>
      <c r="M485">
        <f t="shared" si="22"/>
        <v>0</v>
      </c>
    </row>
    <row r="486" spans="11:13" x14ac:dyDescent="0.25">
      <c r="K486" s="7">
        <f t="shared" si="21"/>
        <v>0</v>
      </c>
      <c r="L486" s="5">
        <f t="shared" si="23"/>
        <v>0</v>
      </c>
      <c r="M486">
        <f t="shared" si="22"/>
        <v>0</v>
      </c>
    </row>
    <row r="487" spans="11:13" x14ac:dyDescent="0.25">
      <c r="K487" s="7">
        <f t="shared" si="21"/>
        <v>0</v>
      </c>
      <c r="L487" s="5">
        <f t="shared" si="23"/>
        <v>0</v>
      </c>
      <c r="M487">
        <f t="shared" si="22"/>
        <v>0</v>
      </c>
    </row>
    <row r="488" spans="11:13" x14ac:dyDescent="0.25">
      <c r="K488" s="7">
        <f t="shared" si="21"/>
        <v>0</v>
      </c>
      <c r="L488" s="5">
        <f t="shared" si="23"/>
        <v>0</v>
      </c>
      <c r="M488">
        <f t="shared" si="22"/>
        <v>0</v>
      </c>
    </row>
    <row r="489" spans="11:13" x14ac:dyDescent="0.25">
      <c r="K489" s="7">
        <f t="shared" si="21"/>
        <v>0</v>
      </c>
      <c r="L489" s="5">
        <f t="shared" si="23"/>
        <v>0</v>
      </c>
      <c r="M489">
        <f t="shared" si="22"/>
        <v>0</v>
      </c>
    </row>
    <row r="490" spans="11:13" x14ac:dyDescent="0.25">
      <c r="K490" s="7">
        <f t="shared" si="21"/>
        <v>0</v>
      </c>
      <c r="L490" s="5">
        <f t="shared" si="23"/>
        <v>0</v>
      </c>
      <c r="M490">
        <f t="shared" si="22"/>
        <v>0</v>
      </c>
    </row>
    <row r="491" spans="11:13" x14ac:dyDescent="0.25">
      <c r="K491" s="7">
        <f t="shared" ref="K491:K494" si="24">SUM(F491:J491)</f>
        <v>0</v>
      </c>
      <c r="L491" s="5">
        <f t="shared" si="23"/>
        <v>0</v>
      </c>
      <c r="M491">
        <f t="shared" si="22"/>
        <v>0</v>
      </c>
    </row>
    <row r="492" spans="11:13" x14ac:dyDescent="0.25">
      <c r="K492" s="7">
        <f t="shared" si="24"/>
        <v>0</v>
      </c>
      <c r="L492" s="5">
        <f t="shared" si="23"/>
        <v>0</v>
      </c>
      <c r="M492">
        <f t="shared" si="22"/>
        <v>0</v>
      </c>
    </row>
    <row r="493" spans="11:13" x14ac:dyDescent="0.25">
      <c r="K493" s="7">
        <f t="shared" si="24"/>
        <v>0</v>
      </c>
      <c r="L493" s="5">
        <f t="shared" si="23"/>
        <v>0</v>
      </c>
      <c r="M493">
        <f t="shared" si="22"/>
        <v>0</v>
      </c>
    </row>
    <row r="494" spans="11:13" x14ac:dyDescent="0.25">
      <c r="K494" s="7">
        <f t="shared" si="24"/>
        <v>0</v>
      </c>
      <c r="L494" s="5">
        <f t="shared" si="23"/>
        <v>0</v>
      </c>
      <c r="M494">
        <f t="shared" si="22"/>
        <v>0</v>
      </c>
    </row>
    <row r="495" spans="11:13" x14ac:dyDescent="0.25">
      <c r="K495" s="7">
        <f t="shared" si="21"/>
        <v>0</v>
      </c>
      <c r="L495" s="5">
        <f t="shared" si="23"/>
        <v>0</v>
      </c>
      <c r="M495">
        <f t="shared" si="22"/>
        <v>0</v>
      </c>
    </row>
    <row r="496" spans="11:13" x14ac:dyDescent="0.25">
      <c r="K496" s="7">
        <f t="shared" si="21"/>
        <v>0</v>
      </c>
      <c r="L496" s="5">
        <f t="shared" si="23"/>
        <v>0</v>
      </c>
      <c r="M496">
        <f t="shared" si="22"/>
        <v>0</v>
      </c>
    </row>
    <row r="497" spans="3:13" x14ac:dyDescent="0.25">
      <c r="K497" s="7">
        <f t="shared" si="21"/>
        <v>0</v>
      </c>
      <c r="L497" s="5">
        <f t="shared" si="23"/>
        <v>0</v>
      </c>
      <c r="M497">
        <f t="shared" si="22"/>
        <v>0</v>
      </c>
    </row>
    <row r="498" spans="3:13" x14ac:dyDescent="0.25">
      <c r="K498" s="7">
        <f t="shared" si="21"/>
        <v>0</v>
      </c>
      <c r="L498" s="5">
        <f t="shared" si="23"/>
        <v>0</v>
      </c>
      <c r="M498">
        <f t="shared" si="22"/>
        <v>0</v>
      </c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25">SUMPRODUCT(--($E$4:$E$498=C500),--($D$4:$D$498=""),$F$4:$F$498)</f>
        <v>0</v>
      </c>
      <c r="G500" s="146">
        <f t="shared" ref="G500:G514" si="26">SUMPRODUCT(--($E$4:$E$498=C500),--($D$4:$D$498=""),$G$4:$G$498)</f>
        <v>0</v>
      </c>
      <c r="H500" s="146">
        <f t="shared" ref="H500:H514" si="27">SUMPRODUCT(--($E$4:$E$498=C500),--($D$4:$D$498=""),$H$4:$H$498)</f>
        <v>0</v>
      </c>
      <c r="I500" s="146">
        <f t="shared" ref="I500:I514" si="28">SUMPRODUCT(--($E$4:$E$498=C500),--($D$4:$D$498=""),$I$4:$I$498)</f>
        <v>0</v>
      </c>
      <c r="J500" s="146">
        <f t="shared" ref="J500:J514" si="29">SUMPRODUCT(--($E$4:$E$498=C500),--($D$4:$D$498=""),$J$4:$J$498)</f>
        <v>0</v>
      </c>
      <c r="K500" s="146">
        <f t="shared" ref="K500:K514" si="30">SUM(F500:J500)</f>
        <v>0</v>
      </c>
      <c r="L500" s="146"/>
      <c r="M500" s="146">
        <f t="shared" ref="M500:M513" si="31">SUMPRODUCT(--($E$4:$E$498=C500),--($D$4:$D$498=""),$M$4:$M$498)</f>
        <v>0</v>
      </c>
    </row>
    <row r="501" spans="3:13" x14ac:dyDescent="0.25">
      <c r="C501" s="146" t="str">
        <f t="shared" ref="C501:C514" si="32">IF(F540="","Vrije categorie",F540)</f>
        <v>B</v>
      </c>
      <c r="D501" s="146"/>
      <c r="E501" s="146"/>
      <c r="F501" s="146">
        <f t="shared" si="25"/>
        <v>0</v>
      </c>
      <c r="G501" s="146">
        <f t="shared" si="26"/>
        <v>0</v>
      </c>
      <c r="H501" s="146">
        <f t="shared" si="27"/>
        <v>0</v>
      </c>
      <c r="I501" s="146">
        <f t="shared" si="28"/>
        <v>0</v>
      </c>
      <c r="J501" s="146">
        <f t="shared" si="29"/>
        <v>0</v>
      </c>
      <c r="K501" s="146">
        <f t="shared" si="30"/>
        <v>0</v>
      </c>
      <c r="L501" s="146"/>
      <c r="M501" s="146">
        <f t="shared" si="31"/>
        <v>0</v>
      </c>
    </row>
    <row r="502" spans="3:13" x14ac:dyDescent="0.25">
      <c r="C502" s="146" t="str">
        <f t="shared" si="32"/>
        <v>C</v>
      </c>
      <c r="D502" s="146"/>
      <c r="E502" s="146"/>
      <c r="F502" s="146">
        <f t="shared" si="25"/>
        <v>0</v>
      </c>
      <c r="G502" s="146">
        <f t="shared" si="26"/>
        <v>0</v>
      </c>
      <c r="H502" s="146">
        <f t="shared" si="27"/>
        <v>0</v>
      </c>
      <c r="I502" s="146">
        <f t="shared" si="28"/>
        <v>0</v>
      </c>
      <c r="J502" s="146">
        <f t="shared" si="29"/>
        <v>0</v>
      </c>
      <c r="K502" s="146">
        <f t="shared" si="30"/>
        <v>0</v>
      </c>
      <c r="L502" s="146"/>
      <c r="M502" s="146">
        <f t="shared" si="31"/>
        <v>0</v>
      </c>
    </row>
    <row r="503" spans="3:13" x14ac:dyDescent="0.25">
      <c r="C503" s="146" t="str">
        <f t="shared" si="32"/>
        <v>D</v>
      </c>
      <c r="D503" s="146"/>
      <c r="E503" s="146"/>
      <c r="F503" s="146">
        <f t="shared" si="25"/>
        <v>0</v>
      </c>
      <c r="G503" s="146">
        <f t="shared" si="26"/>
        <v>0</v>
      </c>
      <c r="H503" s="146">
        <f t="shared" si="27"/>
        <v>0</v>
      </c>
      <c r="I503" s="146">
        <f t="shared" si="28"/>
        <v>0</v>
      </c>
      <c r="J503" s="146">
        <f t="shared" si="29"/>
        <v>0</v>
      </c>
      <c r="K503" s="146">
        <f t="shared" si="30"/>
        <v>0</v>
      </c>
      <c r="L503" s="146"/>
      <c r="M503" s="146">
        <f t="shared" si="31"/>
        <v>0</v>
      </c>
    </row>
    <row r="504" spans="3:13" x14ac:dyDescent="0.25">
      <c r="C504" s="146" t="str">
        <f t="shared" si="32"/>
        <v>E</v>
      </c>
      <c r="D504" s="146"/>
      <c r="E504" s="146"/>
      <c r="F504" s="146">
        <f t="shared" si="25"/>
        <v>0</v>
      </c>
      <c r="G504" s="146">
        <f t="shared" si="26"/>
        <v>0</v>
      </c>
      <c r="H504" s="146">
        <f t="shared" si="27"/>
        <v>0</v>
      </c>
      <c r="I504" s="146">
        <f t="shared" si="28"/>
        <v>0</v>
      </c>
      <c r="J504" s="146">
        <f t="shared" si="29"/>
        <v>0</v>
      </c>
      <c r="K504" s="146">
        <f t="shared" si="30"/>
        <v>0</v>
      </c>
      <c r="L504" s="146"/>
      <c r="M504" s="146">
        <f t="shared" si="31"/>
        <v>0</v>
      </c>
    </row>
    <row r="505" spans="3:13" x14ac:dyDescent="0.25">
      <c r="C505" s="146" t="str">
        <f t="shared" si="32"/>
        <v>F</v>
      </c>
      <c r="D505" s="146"/>
      <c r="E505" s="146"/>
      <c r="F505" s="146">
        <f t="shared" si="25"/>
        <v>0</v>
      </c>
      <c r="G505" s="146">
        <f t="shared" si="26"/>
        <v>0</v>
      </c>
      <c r="H505" s="146">
        <f t="shared" si="27"/>
        <v>0</v>
      </c>
      <c r="I505" s="146">
        <f t="shared" si="28"/>
        <v>0</v>
      </c>
      <c r="J505" s="146">
        <f t="shared" si="29"/>
        <v>0</v>
      </c>
      <c r="K505" s="146">
        <f t="shared" si="30"/>
        <v>0</v>
      </c>
      <c r="L505" s="146"/>
      <c r="M505" s="146">
        <f t="shared" si="31"/>
        <v>0</v>
      </c>
    </row>
    <row r="506" spans="3:13" x14ac:dyDescent="0.25">
      <c r="C506" s="146" t="str">
        <f t="shared" si="32"/>
        <v>G</v>
      </c>
      <c r="D506" s="146"/>
      <c r="E506" s="146"/>
      <c r="F506" s="146">
        <f t="shared" si="25"/>
        <v>0</v>
      </c>
      <c r="G506" s="146">
        <f t="shared" si="26"/>
        <v>0</v>
      </c>
      <c r="H506" s="146">
        <f t="shared" si="27"/>
        <v>0</v>
      </c>
      <c r="I506" s="146">
        <f t="shared" si="28"/>
        <v>0</v>
      </c>
      <c r="J506" s="146">
        <f t="shared" si="29"/>
        <v>0</v>
      </c>
      <c r="K506" s="146">
        <f t="shared" si="30"/>
        <v>0</v>
      </c>
      <c r="L506" s="146"/>
      <c r="M506" s="146">
        <f t="shared" si="31"/>
        <v>0</v>
      </c>
    </row>
    <row r="507" spans="3:13" x14ac:dyDescent="0.25">
      <c r="C507" s="146" t="str">
        <f t="shared" si="32"/>
        <v>H</v>
      </c>
      <c r="D507" s="146"/>
      <c r="E507" s="146"/>
      <c r="F507" s="146">
        <f t="shared" si="25"/>
        <v>0</v>
      </c>
      <c r="G507" s="146">
        <f t="shared" si="26"/>
        <v>0</v>
      </c>
      <c r="H507" s="146">
        <f t="shared" si="27"/>
        <v>0</v>
      </c>
      <c r="I507" s="146">
        <f t="shared" si="28"/>
        <v>0</v>
      </c>
      <c r="J507" s="146">
        <f t="shared" si="29"/>
        <v>0</v>
      </c>
      <c r="K507" s="146">
        <f t="shared" si="30"/>
        <v>0</v>
      </c>
      <c r="L507" s="146"/>
      <c r="M507" s="146">
        <f t="shared" si="31"/>
        <v>0</v>
      </c>
    </row>
    <row r="508" spans="3:13" x14ac:dyDescent="0.25">
      <c r="C508" s="146" t="str">
        <f t="shared" si="32"/>
        <v>I</v>
      </c>
      <c r="D508" s="146"/>
      <c r="E508" s="146"/>
      <c r="F508" s="146">
        <f t="shared" si="25"/>
        <v>0</v>
      </c>
      <c r="G508" s="146">
        <f t="shared" si="26"/>
        <v>0</v>
      </c>
      <c r="H508" s="146">
        <f t="shared" si="27"/>
        <v>0</v>
      </c>
      <c r="I508" s="146">
        <f t="shared" si="28"/>
        <v>0</v>
      </c>
      <c r="J508" s="146">
        <f t="shared" si="29"/>
        <v>0</v>
      </c>
      <c r="K508" s="146">
        <f t="shared" si="30"/>
        <v>0</v>
      </c>
      <c r="L508" s="146"/>
      <c r="M508" s="146">
        <f t="shared" si="31"/>
        <v>0</v>
      </c>
    </row>
    <row r="509" spans="3:13" x14ac:dyDescent="0.25">
      <c r="C509" s="146" t="str">
        <f t="shared" si="32"/>
        <v>J</v>
      </c>
      <c r="D509" s="146"/>
      <c r="E509" s="146"/>
      <c r="F509" s="146">
        <f t="shared" si="25"/>
        <v>0</v>
      </c>
      <c r="G509" s="146">
        <f t="shared" si="26"/>
        <v>0</v>
      </c>
      <c r="H509" s="146">
        <f t="shared" si="27"/>
        <v>0</v>
      </c>
      <c r="I509" s="146">
        <f t="shared" si="28"/>
        <v>0</v>
      </c>
      <c r="J509" s="146">
        <f t="shared" si="29"/>
        <v>0</v>
      </c>
      <c r="K509" s="146">
        <f t="shared" si="30"/>
        <v>0</v>
      </c>
      <c r="L509" s="146"/>
      <c r="M509" s="146">
        <f t="shared" si="31"/>
        <v>0</v>
      </c>
    </row>
    <row r="510" spans="3:13" x14ac:dyDescent="0.25">
      <c r="C510" s="146" t="str">
        <f t="shared" si="32"/>
        <v>K</v>
      </c>
      <c r="D510" s="146"/>
      <c r="E510" s="146"/>
      <c r="F510" s="146">
        <f t="shared" si="25"/>
        <v>0</v>
      </c>
      <c r="G510" s="146">
        <f t="shared" si="26"/>
        <v>0</v>
      </c>
      <c r="H510" s="146">
        <f t="shared" si="27"/>
        <v>0</v>
      </c>
      <c r="I510" s="146">
        <f t="shared" si="28"/>
        <v>0</v>
      </c>
      <c r="J510" s="146">
        <f t="shared" si="29"/>
        <v>0</v>
      </c>
      <c r="K510" s="146">
        <f t="shared" si="30"/>
        <v>0</v>
      </c>
      <c r="L510" s="146"/>
      <c r="M510" s="146">
        <f t="shared" si="31"/>
        <v>0</v>
      </c>
    </row>
    <row r="511" spans="3:13" x14ac:dyDescent="0.25">
      <c r="C511" s="146" t="str">
        <f t="shared" si="32"/>
        <v>X</v>
      </c>
      <c r="D511" s="146"/>
      <c r="E511" s="146"/>
      <c r="F511" s="146">
        <f t="shared" si="25"/>
        <v>0</v>
      </c>
      <c r="G511" s="146">
        <f t="shared" si="26"/>
        <v>0</v>
      </c>
      <c r="H511" s="146">
        <f t="shared" si="27"/>
        <v>0</v>
      </c>
      <c r="I511" s="146">
        <f t="shared" si="28"/>
        <v>0</v>
      </c>
      <c r="J511" s="146">
        <f t="shared" si="29"/>
        <v>0</v>
      </c>
      <c r="K511" s="146">
        <f t="shared" si="30"/>
        <v>0</v>
      </c>
      <c r="L511" s="146"/>
      <c r="M511" s="146">
        <f t="shared" si="31"/>
        <v>0</v>
      </c>
    </row>
    <row r="512" spans="3:13" x14ac:dyDescent="0.25">
      <c r="C512" s="146" t="str">
        <f t="shared" si="32"/>
        <v>Vrije categorie</v>
      </c>
      <c r="D512" s="146"/>
      <c r="E512" s="146"/>
      <c r="F512" s="146">
        <f t="shared" si="25"/>
        <v>0</v>
      </c>
      <c r="G512" s="146">
        <f t="shared" si="26"/>
        <v>0</v>
      </c>
      <c r="H512" s="146">
        <f t="shared" si="27"/>
        <v>0</v>
      </c>
      <c r="I512" s="146">
        <f t="shared" si="28"/>
        <v>0</v>
      </c>
      <c r="J512" s="146">
        <f t="shared" si="29"/>
        <v>0</v>
      </c>
      <c r="K512" s="146">
        <f t="shared" si="30"/>
        <v>0</v>
      </c>
      <c r="L512" s="146"/>
      <c r="M512" s="146">
        <f t="shared" si="31"/>
        <v>0</v>
      </c>
    </row>
    <row r="513" spans="3:13" x14ac:dyDescent="0.25">
      <c r="C513" s="146" t="str">
        <f t="shared" si="32"/>
        <v>Vrije categorie</v>
      </c>
      <c r="D513" s="146"/>
      <c r="E513" s="146"/>
      <c r="F513" s="146">
        <f t="shared" si="25"/>
        <v>0</v>
      </c>
      <c r="G513" s="146">
        <f t="shared" si="26"/>
        <v>0</v>
      </c>
      <c r="H513" s="146">
        <f t="shared" si="27"/>
        <v>0</v>
      </c>
      <c r="I513" s="146">
        <f t="shared" si="28"/>
        <v>0</v>
      </c>
      <c r="J513" s="146">
        <f t="shared" si="29"/>
        <v>0</v>
      </c>
      <c r="K513" s="146">
        <f t="shared" si="30"/>
        <v>0</v>
      </c>
      <c r="L513" s="146"/>
      <c r="M513" s="146">
        <f t="shared" si="31"/>
        <v>0</v>
      </c>
    </row>
    <row r="514" spans="3:13" x14ac:dyDescent="0.25">
      <c r="C514" s="146" t="str">
        <f t="shared" si="32"/>
        <v>Vrije categorie</v>
      </c>
      <c r="D514" s="146"/>
      <c r="E514" s="146"/>
      <c r="F514" s="146">
        <f t="shared" si="25"/>
        <v>0</v>
      </c>
      <c r="G514" s="146">
        <f t="shared" si="26"/>
        <v>0</v>
      </c>
      <c r="H514" s="146">
        <f t="shared" si="27"/>
        <v>0</v>
      </c>
      <c r="I514" s="146">
        <f t="shared" si="28"/>
        <v>0</v>
      </c>
      <c r="J514" s="146">
        <f t="shared" si="29"/>
        <v>0</v>
      </c>
      <c r="K514" s="146">
        <f t="shared" si="30"/>
        <v>0</v>
      </c>
      <c r="L514" s="146"/>
      <c r="M514" s="146">
        <f>SUMPRODUCT(--($E$4:$E$498=C514),--($D$4:$D$498=""),$M$4:$M$498)</f>
        <v>0</v>
      </c>
    </row>
    <row r="515" spans="3:13" ht="15.75" thickBot="1" x14ac:dyDescent="0.3">
      <c r="C515" s="147" t="s">
        <v>38</v>
      </c>
      <c r="D515" s="147"/>
      <c r="E515" s="147"/>
      <c r="F515" s="147">
        <f>SUM(F500:F514)</f>
        <v>0</v>
      </c>
      <c r="G515" s="147">
        <f t="shared" ref="G515:K515" si="33">SUM(G500:G514)</f>
        <v>0</v>
      </c>
      <c r="H515" s="147">
        <f t="shared" si="33"/>
        <v>0</v>
      </c>
      <c r="I515" s="147">
        <f t="shared" si="33"/>
        <v>0</v>
      </c>
      <c r="J515" s="147">
        <f t="shared" si="33"/>
        <v>0</v>
      </c>
      <c r="K515" s="147">
        <f t="shared" si="33"/>
        <v>0</v>
      </c>
      <c r="L515" s="147"/>
      <c r="M515" s="147">
        <f>SUM(M499:M514)</f>
        <v>0</v>
      </c>
    </row>
    <row r="516" spans="3:13" ht="15.75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0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0</v>
      </c>
      <c r="L517" s="152"/>
      <c r="M517" s="153"/>
    </row>
    <row r="518" spans="3:13" ht="15.75" thickTop="1" x14ac:dyDescent="0.25"/>
    <row r="519" spans="3:13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x14ac:dyDescent="0.25">
      <c r="C520" s="9" t="str">
        <f t="shared" ref="C520:C534" si="34">C500</f>
        <v>A</v>
      </c>
      <c r="D520" s="9"/>
      <c r="E520" s="9"/>
      <c r="F520" s="9">
        <f t="shared" ref="F520:F534" si="35">SUMPRODUCT(--($E$4:$E$498=C520),--($D$4:$D$498="X"),$F$4:$F$498)</f>
        <v>0</v>
      </c>
      <c r="G520" s="9">
        <f t="shared" ref="G520:G534" si="36">SUMPRODUCT(--($E$4:$E$498=C520),--($D$4:$D$498="X"),$G$4:$G$498)</f>
        <v>0</v>
      </c>
      <c r="H520" s="9">
        <f t="shared" ref="H520:H534" si="37">SUMPRODUCT(--($E$4:$E$498=C520),--($D$4:$D$498="X"),$H$4:$H$498)</f>
        <v>0</v>
      </c>
      <c r="I520" s="9">
        <f t="shared" ref="I520:I534" si="38">SUMPRODUCT(--($E$4:$E$498=C520),--($D$4:$D$498="X"),$I$4:$I$498)</f>
        <v>0</v>
      </c>
      <c r="J520" s="9">
        <f t="shared" ref="J520:J534" si="39">SUMPRODUCT(--($E$4:$E$498=C520),--($D$4:$D$498="X"),$J$4:$J$498)</f>
        <v>0</v>
      </c>
      <c r="K520" s="9">
        <f t="shared" ref="K520:K534" si="40">SUM(F520:J520)</f>
        <v>0</v>
      </c>
    </row>
    <row r="521" spans="3:13" x14ac:dyDescent="0.25">
      <c r="C521" s="9" t="str">
        <f t="shared" si="34"/>
        <v>B</v>
      </c>
      <c r="D521" s="9"/>
      <c r="E521" s="9"/>
      <c r="F521" s="9">
        <f t="shared" si="35"/>
        <v>0</v>
      </c>
      <c r="G521" s="9">
        <f t="shared" si="36"/>
        <v>0</v>
      </c>
      <c r="H521" s="9">
        <f t="shared" si="37"/>
        <v>0</v>
      </c>
      <c r="I521" s="9">
        <f t="shared" si="38"/>
        <v>0</v>
      </c>
      <c r="J521" s="9">
        <f t="shared" si="39"/>
        <v>0</v>
      </c>
      <c r="K521" s="9">
        <f t="shared" si="40"/>
        <v>0</v>
      </c>
    </row>
    <row r="522" spans="3:13" x14ac:dyDescent="0.25">
      <c r="C522" s="9" t="str">
        <f t="shared" si="34"/>
        <v>C</v>
      </c>
      <c r="D522" s="9"/>
      <c r="E522" s="9"/>
      <c r="F522" s="9">
        <f t="shared" si="35"/>
        <v>0</v>
      </c>
      <c r="G522" s="9">
        <f t="shared" si="36"/>
        <v>0</v>
      </c>
      <c r="H522" s="9">
        <f t="shared" si="37"/>
        <v>0</v>
      </c>
      <c r="I522" s="9">
        <f t="shared" si="38"/>
        <v>0</v>
      </c>
      <c r="J522" s="9">
        <f t="shared" si="39"/>
        <v>0</v>
      </c>
      <c r="K522" s="9">
        <f t="shared" si="40"/>
        <v>0</v>
      </c>
    </row>
    <row r="523" spans="3:13" x14ac:dyDescent="0.25">
      <c r="C523" s="9" t="str">
        <f t="shared" si="34"/>
        <v>D</v>
      </c>
      <c r="D523" s="9"/>
      <c r="E523" s="9"/>
      <c r="F523" s="9">
        <f t="shared" si="35"/>
        <v>0</v>
      </c>
      <c r="G523" s="9">
        <f t="shared" si="36"/>
        <v>0</v>
      </c>
      <c r="H523" s="9">
        <f t="shared" si="37"/>
        <v>0</v>
      </c>
      <c r="I523" s="9">
        <f t="shared" si="38"/>
        <v>0</v>
      </c>
      <c r="J523" s="9">
        <f t="shared" si="39"/>
        <v>0</v>
      </c>
      <c r="K523" s="9">
        <f t="shared" si="40"/>
        <v>0</v>
      </c>
    </row>
    <row r="524" spans="3:13" x14ac:dyDescent="0.25">
      <c r="C524" s="9" t="str">
        <f t="shared" si="34"/>
        <v>E</v>
      </c>
      <c r="D524" s="9"/>
      <c r="E524" s="9"/>
      <c r="F524" s="9">
        <f t="shared" si="35"/>
        <v>0</v>
      </c>
      <c r="G524" s="9">
        <f t="shared" si="36"/>
        <v>0</v>
      </c>
      <c r="H524" s="9">
        <f t="shared" si="37"/>
        <v>0</v>
      </c>
      <c r="I524" s="9">
        <f t="shared" si="38"/>
        <v>0</v>
      </c>
      <c r="J524" s="9">
        <f t="shared" si="39"/>
        <v>0</v>
      </c>
      <c r="K524" s="9">
        <f t="shared" si="40"/>
        <v>0</v>
      </c>
    </row>
    <row r="525" spans="3:13" x14ac:dyDescent="0.25">
      <c r="C525" s="9" t="str">
        <f t="shared" si="34"/>
        <v>F</v>
      </c>
      <c r="D525" s="9"/>
      <c r="E525" s="9"/>
      <c r="F525" s="9">
        <f t="shared" si="35"/>
        <v>0</v>
      </c>
      <c r="G525" s="9">
        <f t="shared" si="36"/>
        <v>0</v>
      </c>
      <c r="H525" s="9">
        <f t="shared" si="37"/>
        <v>0</v>
      </c>
      <c r="I525" s="9">
        <f t="shared" si="38"/>
        <v>0</v>
      </c>
      <c r="J525" s="9">
        <f t="shared" si="39"/>
        <v>0</v>
      </c>
      <c r="K525" s="9">
        <f t="shared" si="40"/>
        <v>0</v>
      </c>
    </row>
    <row r="526" spans="3:13" x14ac:dyDescent="0.25">
      <c r="C526" s="9" t="str">
        <f t="shared" si="34"/>
        <v>G</v>
      </c>
      <c r="D526" s="9"/>
      <c r="E526" s="9"/>
      <c r="F526" s="9">
        <f t="shared" si="35"/>
        <v>0</v>
      </c>
      <c r="G526" s="9">
        <f t="shared" si="36"/>
        <v>0</v>
      </c>
      <c r="H526" s="9">
        <f t="shared" si="37"/>
        <v>0</v>
      </c>
      <c r="I526" s="9">
        <f t="shared" si="38"/>
        <v>0</v>
      </c>
      <c r="J526" s="9">
        <f t="shared" si="39"/>
        <v>0</v>
      </c>
      <c r="K526" s="9">
        <f t="shared" si="40"/>
        <v>0</v>
      </c>
    </row>
    <row r="527" spans="3:13" x14ac:dyDescent="0.25">
      <c r="C527" s="9" t="str">
        <f t="shared" si="34"/>
        <v>H</v>
      </c>
      <c r="D527" s="9"/>
      <c r="E527" s="9"/>
      <c r="F527" s="9">
        <f t="shared" si="35"/>
        <v>0</v>
      </c>
      <c r="G527" s="9">
        <f t="shared" si="36"/>
        <v>0</v>
      </c>
      <c r="H527" s="9">
        <f t="shared" si="37"/>
        <v>0</v>
      </c>
      <c r="I527" s="9">
        <f t="shared" si="38"/>
        <v>0</v>
      </c>
      <c r="J527" s="9">
        <f t="shared" si="39"/>
        <v>0</v>
      </c>
      <c r="K527" s="9">
        <f t="shared" si="40"/>
        <v>0</v>
      </c>
    </row>
    <row r="528" spans="3:13" x14ac:dyDescent="0.25">
      <c r="C528" s="9" t="str">
        <f t="shared" si="34"/>
        <v>I</v>
      </c>
      <c r="D528" s="9"/>
      <c r="E528" s="9"/>
      <c r="F528" s="9">
        <f t="shared" si="35"/>
        <v>0</v>
      </c>
      <c r="G528" s="9">
        <f t="shared" si="36"/>
        <v>0</v>
      </c>
      <c r="H528" s="9">
        <f t="shared" si="37"/>
        <v>0</v>
      </c>
      <c r="I528" s="9">
        <f t="shared" si="38"/>
        <v>0</v>
      </c>
      <c r="J528" s="9">
        <f t="shared" si="39"/>
        <v>0</v>
      </c>
      <c r="K528" s="9">
        <f t="shared" si="40"/>
        <v>0</v>
      </c>
    </row>
    <row r="529" spans="3:12" x14ac:dyDescent="0.25">
      <c r="C529" s="9" t="str">
        <f t="shared" si="34"/>
        <v>J</v>
      </c>
      <c r="D529" s="9"/>
      <c r="E529" s="9"/>
      <c r="F529" s="9">
        <f t="shared" si="35"/>
        <v>0</v>
      </c>
      <c r="G529" s="9">
        <f t="shared" si="36"/>
        <v>0</v>
      </c>
      <c r="H529" s="9">
        <f t="shared" si="37"/>
        <v>0</v>
      </c>
      <c r="I529" s="9">
        <f t="shared" si="38"/>
        <v>0</v>
      </c>
      <c r="J529" s="9">
        <f t="shared" si="39"/>
        <v>0</v>
      </c>
      <c r="K529" s="9">
        <f t="shared" si="40"/>
        <v>0</v>
      </c>
    </row>
    <row r="530" spans="3:12" x14ac:dyDescent="0.25">
      <c r="C530" s="9" t="str">
        <f t="shared" si="34"/>
        <v>K</v>
      </c>
      <c r="D530" s="9"/>
      <c r="E530" s="9"/>
      <c r="F530" s="9">
        <f t="shared" si="35"/>
        <v>0</v>
      </c>
      <c r="G530" s="9">
        <f t="shared" si="36"/>
        <v>0</v>
      </c>
      <c r="H530" s="9">
        <f t="shared" si="37"/>
        <v>0</v>
      </c>
      <c r="I530" s="9">
        <f t="shared" si="38"/>
        <v>0</v>
      </c>
      <c r="J530" s="9">
        <f t="shared" si="39"/>
        <v>0</v>
      </c>
      <c r="K530" s="9">
        <f t="shared" si="40"/>
        <v>0</v>
      </c>
    </row>
    <row r="531" spans="3:12" x14ac:dyDescent="0.25">
      <c r="C531" s="9" t="str">
        <f t="shared" si="34"/>
        <v>X</v>
      </c>
      <c r="D531" s="9"/>
      <c r="E531" s="9"/>
      <c r="F531" s="9">
        <f t="shared" si="35"/>
        <v>0</v>
      </c>
      <c r="G531" s="9">
        <f t="shared" si="36"/>
        <v>0</v>
      </c>
      <c r="H531" s="9">
        <f t="shared" si="37"/>
        <v>0</v>
      </c>
      <c r="I531" s="9">
        <f t="shared" si="38"/>
        <v>0</v>
      </c>
      <c r="J531" s="9">
        <f t="shared" si="39"/>
        <v>0</v>
      </c>
      <c r="K531" s="9">
        <f t="shared" si="40"/>
        <v>0</v>
      </c>
    </row>
    <row r="532" spans="3:12" x14ac:dyDescent="0.25">
      <c r="C532" s="9" t="str">
        <f t="shared" si="34"/>
        <v>Vrije categorie</v>
      </c>
      <c r="D532" s="9"/>
      <c r="E532" s="9"/>
      <c r="F532" s="9">
        <f t="shared" si="35"/>
        <v>0</v>
      </c>
      <c r="G532" s="9">
        <f t="shared" si="36"/>
        <v>0</v>
      </c>
      <c r="H532" s="9">
        <f t="shared" si="37"/>
        <v>0</v>
      </c>
      <c r="I532" s="9">
        <f t="shared" si="38"/>
        <v>0</v>
      </c>
      <c r="J532" s="9">
        <f t="shared" si="39"/>
        <v>0</v>
      </c>
      <c r="K532" s="9">
        <f t="shared" si="40"/>
        <v>0</v>
      </c>
    </row>
    <row r="533" spans="3:12" x14ac:dyDescent="0.25">
      <c r="C533" s="9" t="str">
        <f t="shared" si="34"/>
        <v>Vrije categorie</v>
      </c>
      <c r="D533" s="9"/>
      <c r="E533" s="9"/>
      <c r="F533" s="9">
        <f t="shared" si="35"/>
        <v>0</v>
      </c>
      <c r="G533" s="9">
        <f t="shared" si="36"/>
        <v>0</v>
      </c>
      <c r="H533" s="9">
        <f t="shared" si="37"/>
        <v>0</v>
      </c>
      <c r="I533" s="9">
        <f t="shared" si="38"/>
        <v>0</v>
      </c>
      <c r="J533" s="9">
        <f t="shared" si="39"/>
        <v>0</v>
      </c>
      <c r="K533" s="9">
        <f t="shared" si="40"/>
        <v>0</v>
      </c>
    </row>
    <row r="534" spans="3:12" x14ac:dyDescent="0.25">
      <c r="C534" s="9" t="str">
        <f t="shared" si="34"/>
        <v>Vrije categorie</v>
      </c>
      <c r="D534" s="9"/>
      <c r="E534" s="9"/>
      <c r="F534" s="9">
        <f t="shared" si="35"/>
        <v>0</v>
      </c>
      <c r="G534" s="9">
        <f t="shared" si="36"/>
        <v>0</v>
      </c>
      <c r="H534" s="9">
        <f t="shared" si="37"/>
        <v>0</v>
      </c>
      <c r="I534" s="9">
        <f t="shared" si="38"/>
        <v>0</v>
      </c>
      <c r="J534" s="9">
        <f t="shared" si="39"/>
        <v>0</v>
      </c>
      <c r="K534" s="9">
        <f t="shared" si="40"/>
        <v>0</v>
      </c>
    </row>
    <row r="535" spans="3:12" ht="15.75" thickBot="1" x14ac:dyDescent="0.3">
      <c r="C535" s="10" t="s">
        <v>142</v>
      </c>
      <c r="D535" s="10"/>
      <c r="E535" s="10"/>
      <c r="F535" s="10">
        <f t="shared" ref="F535:K535" si="41">SUM(F520:F534)</f>
        <v>0</v>
      </c>
      <c r="G535" s="10">
        <f t="shared" si="41"/>
        <v>0</v>
      </c>
      <c r="H535" s="10">
        <f t="shared" si="41"/>
        <v>0</v>
      </c>
      <c r="I535" s="10">
        <f t="shared" si="41"/>
        <v>0</v>
      </c>
      <c r="J535" s="10">
        <f t="shared" si="41"/>
        <v>0</v>
      </c>
      <c r="K535" s="10">
        <f t="shared" si="41"/>
        <v>0</v>
      </c>
    </row>
    <row r="536" spans="3:12" ht="15.75" thickTop="1" x14ac:dyDescent="0.25">
      <c r="C536" s="31"/>
    </row>
    <row r="537" spans="3:12" x14ac:dyDescent="0.25">
      <c r="C537" s="31"/>
    </row>
    <row r="538" spans="3:12" x14ac:dyDescent="0.25">
      <c r="F538" s="188" t="s">
        <v>36</v>
      </c>
      <c r="G538" s="189" t="s">
        <v>37</v>
      </c>
      <c r="I538" s="449" t="s">
        <v>284</v>
      </c>
      <c r="J538" s="450"/>
      <c r="K538" s="316" t="s">
        <v>238</v>
      </c>
      <c r="L538"/>
    </row>
    <row r="539" spans="3:12" x14ac:dyDescent="0.25">
      <c r="F539" s="292" t="str">
        <f>IF('1a'!F539=0,"",'1a'!F539)</f>
        <v>A</v>
      </c>
      <c r="G539" s="251">
        <f>IF('1a'!G539=0,"",'1a'!G539)</f>
        <v>210</v>
      </c>
      <c r="I539" s="451" t="s">
        <v>285</v>
      </c>
      <c r="J539" s="452"/>
      <c r="K539" s="317"/>
      <c r="L539"/>
    </row>
    <row r="540" spans="3:12" x14ac:dyDescent="0.25">
      <c r="F540" s="292" t="str">
        <f>IF('1a'!F540=0,"",'1a'!F540)</f>
        <v>B</v>
      </c>
      <c r="G540" s="251">
        <f>IF('1a'!G540=0,"",'1a'!G540)</f>
        <v>210</v>
      </c>
      <c r="I540" s="451" t="s">
        <v>286</v>
      </c>
      <c r="J540" s="452"/>
      <c r="K540" s="317"/>
      <c r="L540"/>
    </row>
    <row r="541" spans="3:12" x14ac:dyDescent="0.25">
      <c r="F541" s="292" t="str">
        <f>IF('1a'!F541=0,"",'1a'!F541)</f>
        <v>C</v>
      </c>
      <c r="G541" s="251">
        <f>IF('1a'!G541=0,"",'1a'!G541)</f>
        <v>210</v>
      </c>
      <c r="I541" s="451" t="s">
        <v>287</v>
      </c>
      <c r="J541" s="452"/>
      <c r="K541" s="317"/>
      <c r="L541"/>
    </row>
    <row r="542" spans="3:12" x14ac:dyDescent="0.25">
      <c r="F542" s="292" t="str">
        <f>IF('1a'!F542=0,"",'1a'!F542)</f>
        <v>D</v>
      </c>
      <c r="G542" s="251">
        <f>IF('1a'!G542=0,"",'1a'!G542)</f>
        <v>210</v>
      </c>
      <c r="I542" s="451" t="s">
        <v>288</v>
      </c>
      <c r="J542" s="452"/>
      <c r="K542" s="317"/>
      <c r="L542"/>
    </row>
    <row r="543" spans="3:12" x14ac:dyDescent="0.25">
      <c r="F543" s="292" t="str">
        <f>IF('1a'!F543=0,"",'1a'!F543)</f>
        <v>E</v>
      </c>
      <c r="G543" s="251">
        <f>IF('1a'!G543=0,"",'1a'!G543)</f>
        <v>210</v>
      </c>
      <c r="I543" s="451" t="s">
        <v>197</v>
      </c>
      <c r="J543" s="452"/>
      <c r="K543" s="317"/>
      <c r="L543"/>
    </row>
    <row r="544" spans="3:12" x14ac:dyDescent="0.25">
      <c r="F544" s="292" t="str">
        <f>IF('1a'!F544=0,"",'1a'!F544)</f>
        <v>F</v>
      </c>
      <c r="G544" s="251">
        <f>IF('1a'!G544=0,"",'1a'!G544)</f>
        <v>12</v>
      </c>
      <c r="I544" s="447" t="s">
        <v>198</v>
      </c>
      <c r="J544" s="448"/>
      <c r="K544" s="318"/>
      <c r="L544"/>
    </row>
    <row r="545" spans="6:7" x14ac:dyDescent="0.25">
      <c r="F545" s="292" t="str">
        <f>IF('1a'!F545=0,"",'1a'!F545)</f>
        <v>G</v>
      </c>
      <c r="G545" s="251">
        <f>IF('1a'!G545=0,"",'1a'!G545)</f>
        <v>210</v>
      </c>
    </row>
    <row r="546" spans="6:7" x14ac:dyDescent="0.25">
      <c r="F546" s="292" t="str">
        <f>IF('1a'!F546=0,"",'1a'!F546)</f>
        <v>H</v>
      </c>
      <c r="G546" s="251">
        <f>IF('1a'!G546=0,"",'1a'!G546)</f>
        <v>210</v>
      </c>
    </row>
    <row r="547" spans="6:7" x14ac:dyDescent="0.25">
      <c r="F547" s="292" t="str">
        <f>IF('1a'!F547=0,"",'1a'!F547)</f>
        <v>I</v>
      </c>
      <c r="G547" s="251">
        <f>IF('1a'!G547=0,"",'1a'!G547)</f>
        <v>210</v>
      </c>
    </row>
    <row r="548" spans="6:7" x14ac:dyDescent="0.25">
      <c r="F548" s="292" t="str">
        <f>IF('1a'!F548=0,"",'1a'!F548)</f>
        <v>J</v>
      </c>
      <c r="G548" s="251">
        <f>IF('1a'!G548=0,"",'1a'!G548)</f>
        <v>210</v>
      </c>
    </row>
    <row r="549" spans="6:7" x14ac:dyDescent="0.25">
      <c r="F549" s="292" t="str">
        <f>IF('1a'!F549=0,"",'1a'!F549)</f>
        <v>K</v>
      </c>
      <c r="G549" s="251">
        <f>IF('1a'!G549=0,"",'1a'!G549)</f>
        <v>12</v>
      </c>
    </row>
    <row r="550" spans="6:7" x14ac:dyDescent="0.25">
      <c r="F550" s="294" t="str">
        <f>IF('1a'!F550=0,"",'1a'!F550)</f>
        <v>X</v>
      </c>
      <c r="G550" s="144" t="str">
        <f>IF('1a'!G550=0,"",'1a'!G550)</f>
        <v/>
      </c>
    </row>
    <row r="551" spans="6:7" x14ac:dyDescent="0.25">
      <c r="F551" s="294" t="str">
        <f>IF('1a'!F551=0,"",'1a'!F551)</f>
        <v>Vrije categorie</v>
      </c>
      <c r="G551" s="144" t="str">
        <f>IF('1a'!G551=0,"",'1a'!G551)</f>
        <v/>
      </c>
    </row>
    <row r="552" spans="6:7" x14ac:dyDescent="0.25">
      <c r="F552" s="294" t="str">
        <f>IF('1a'!F552=0,"",'1a'!F552)</f>
        <v>Vrije categorie</v>
      </c>
      <c r="G552" s="144" t="str">
        <f>IF('1a'!G552=0,"",'1a'!G552)</f>
        <v/>
      </c>
    </row>
    <row r="553" spans="6:7" x14ac:dyDescent="0.25">
      <c r="F553" s="295" t="str">
        <f>IF('1a'!F553=0,"",'1a'!F553)</f>
        <v>Vrije categorie</v>
      </c>
      <c r="G553" s="145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Blad65"/>
  <dimension ref="A1:N102"/>
  <sheetViews>
    <sheetView zoomScaleNormal="100" workbookViewId="0">
      <selection activeCell="D5" sqref="D5"/>
    </sheetView>
  </sheetViews>
  <sheetFormatPr defaultRowHeight="15" x14ac:dyDescent="0.25"/>
  <cols>
    <col min="1" max="1" width="9.28515625" customWidth="1"/>
    <col min="2" max="2" width="15.140625" style="3" customWidth="1"/>
    <col min="3" max="3" width="17.42578125" style="170" customWidth="1"/>
    <col min="4" max="4" width="17" style="170" bestFit="1" customWidth="1"/>
    <col min="5" max="5" width="27.42578125" customWidth="1"/>
    <col min="6" max="6" width="50.140625" customWidth="1"/>
    <col min="7" max="7" width="17.140625" style="45" customWidth="1"/>
    <col min="8" max="9" width="18" style="45" customWidth="1"/>
    <col min="10" max="10" width="11.42578125" customWidth="1"/>
  </cols>
  <sheetData>
    <row r="1" spans="1:14" ht="26.25" customHeight="1" x14ac:dyDescent="0.4">
      <c r="A1" s="462" t="str">
        <f>CONCATENATE("Wijzigingenblad, ",'Algemene gegevens'!opdrachtnemer,", onderdeel van ",bestekcontract," ",besteknr,)</f>
        <v xml:space="preserve">Wijzigingenblad, , onderdeel van Bestek </v>
      </c>
      <c r="B1" s="462"/>
      <c r="C1" s="462"/>
      <c r="D1" s="462"/>
      <c r="E1" s="462"/>
      <c r="F1" s="462"/>
      <c r="G1" s="462"/>
      <c r="H1" s="462"/>
      <c r="I1" s="462"/>
      <c r="J1" s="462"/>
    </row>
    <row r="2" spans="1:14" s="169" customFormat="1" ht="31.5" customHeight="1" x14ac:dyDescent="0.25">
      <c r="A2" s="333" t="s">
        <v>157</v>
      </c>
      <c r="B2" s="334" t="s">
        <v>267</v>
      </c>
      <c r="C2" s="335" t="s">
        <v>158</v>
      </c>
      <c r="D2" s="335" t="s">
        <v>268</v>
      </c>
      <c r="E2" s="334" t="s">
        <v>159</v>
      </c>
      <c r="F2" s="334" t="s">
        <v>160</v>
      </c>
      <c r="G2" s="336" t="s">
        <v>161</v>
      </c>
      <c r="H2" s="336" t="s">
        <v>162</v>
      </c>
      <c r="I2" s="336" t="s">
        <v>185</v>
      </c>
      <c r="J2" s="337" t="s">
        <v>269</v>
      </c>
      <c r="K2" s="179"/>
      <c r="L2"/>
      <c r="M2"/>
      <c r="N2"/>
    </row>
    <row r="3" spans="1:14" x14ac:dyDescent="0.25">
      <c r="A3" s="179">
        <v>1</v>
      </c>
      <c r="B3" s="200"/>
      <c r="C3" s="249"/>
      <c r="D3" s="249"/>
      <c r="E3" s="179" t="str">
        <f>IFERROR(IF(B3="Alle","Alle locaties",CONCATENATE((CONCATENATE(VLOOKUP(B3,Verzamelblad!$A$5:$E$24,3),", ",(VLOOKUP(B3,Verzamelblad!$A$5:$E$24,4)))),(CONCATENATE(" te ",(VLOOKUP(B3,Verzamelblad!$A$5:$E$24,5)))))),"")</f>
        <v/>
      </c>
      <c r="F3" s="276"/>
      <c r="G3" s="275"/>
      <c r="H3" s="275"/>
      <c r="I3" s="250" t="str">
        <f>IF(H3-G3=0,"",H3-G3)</f>
        <v/>
      </c>
      <c r="J3" s="179"/>
      <c r="K3" s="179"/>
    </row>
    <row r="4" spans="1:14" x14ac:dyDescent="0.25">
      <c r="A4" s="179">
        <v>2</v>
      </c>
      <c r="B4" s="200"/>
      <c r="C4" s="249"/>
      <c r="D4" s="249"/>
      <c r="E4" s="179" t="str">
        <f>IFERROR(IF(B4="Alle","Alle locaties",CONCATENATE((CONCATENATE(VLOOKUP(B4,Verzamelblad!$A$5:$E$24,3),", ",(VLOOKUP(B4,Verzamelblad!$A$5:$E$24,4)))),(CONCATENATE(" te ",(VLOOKUP(B4,Verzamelblad!$A$5:$E$24,5)))))),"")</f>
        <v/>
      </c>
      <c r="F4" s="276"/>
      <c r="G4" s="275"/>
      <c r="H4" s="275"/>
      <c r="I4" s="250" t="str">
        <f t="shared" ref="I4:I67" si="0">IF(H4-G4=0,"",H4-G4)</f>
        <v/>
      </c>
      <c r="J4" s="179"/>
      <c r="K4" s="179"/>
    </row>
    <row r="5" spans="1:14" x14ac:dyDescent="0.25">
      <c r="A5" s="179">
        <v>3</v>
      </c>
      <c r="B5" s="200"/>
      <c r="C5" s="249"/>
      <c r="D5" s="249"/>
      <c r="E5" s="179" t="str">
        <f>IFERROR(IF(B5="Alle","Alle locaties",CONCATENATE((CONCATENATE(VLOOKUP(B5,Verzamelblad!$A$5:$E$24,3),", ",(VLOOKUP(B5,Verzamelblad!$A$5:$E$24,4)))),(CONCATENATE(" te ",(VLOOKUP(B5,Verzamelblad!$A$5:$E$24,5)))))),"")</f>
        <v/>
      </c>
      <c r="F5" s="276"/>
      <c r="G5" s="275"/>
      <c r="H5" s="275"/>
      <c r="I5" s="250" t="str">
        <f t="shared" si="0"/>
        <v/>
      </c>
      <c r="J5" s="179"/>
      <c r="K5" s="179"/>
    </row>
    <row r="6" spans="1:14" x14ac:dyDescent="0.25">
      <c r="A6" s="179">
        <v>4</v>
      </c>
      <c r="B6" s="200"/>
      <c r="C6" s="249"/>
      <c r="D6" s="249"/>
      <c r="E6" s="179" t="str">
        <f>IFERROR(IF(B6="Alle","Alle locaties",CONCATENATE((CONCATENATE(VLOOKUP(B6,Verzamelblad!$A$5:$E$24,3),", ",(VLOOKUP(B6,Verzamelblad!$A$5:$E$24,4)))),(CONCATENATE(" te ",(VLOOKUP(B6,Verzamelblad!$A$5:$E$24,5)))))),"")</f>
        <v/>
      </c>
      <c r="F6" s="276"/>
      <c r="G6" s="275"/>
      <c r="H6" s="275"/>
      <c r="I6" s="250" t="str">
        <f t="shared" si="0"/>
        <v/>
      </c>
      <c r="J6" s="179"/>
      <c r="K6" s="179"/>
    </row>
    <row r="7" spans="1:14" x14ac:dyDescent="0.25">
      <c r="A7" s="179">
        <v>5</v>
      </c>
      <c r="B7" s="200"/>
      <c r="C7" s="249"/>
      <c r="D7" s="249"/>
      <c r="E7" s="179" t="str">
        <f>IFERROR(IF(B7="Alle","Alle locaties",CONCATENATE((CONCATENATE(VLOOKUP(B7,Verzamelblad!$A$5:$E$24,3),", ",(VLOOKUP(B7,Verzamelblad!$A$5:$E$24,4)))),(CONCATENATE(" te ",(VLOOKUP(B7,Verzamelblad!$A$5:$E$24,5)))))),"")</f>
        <v/>
      </c>
      <c r="F7" s="276"/>
      <c r="G7" s="275"/>
      <c r="H7" s="275"/>
      <c r="I7" s="250" t="str">
        <f t="shared" si="0"/>
        <v/>
      </c>
      <c r="J7" s="179"/>
      <c r="K7" s="179"/>
    </row>
    <row r="8" spans="1:14" x14ac:dyDescent="0.25">
      <c r="A8" s="179">
        <v>6</v>
      </c>
      <c r="B8" s="200"/>
      <c r="C8" s="249"/>
      <c r="D8" s="249"/>
      <c r="E8" s="179" t="str">
        <f>IFERROR(IF(B8="Alle","Alle locaties",CONCATENATE((CONCATENATE(VLOOKUP(B8,Verzamelblad!$A$5:$E$24,3),", ",(VLOOKUP(B8,Verzamelblad!$A$5:$E$24,4)))),(CONCATENATE(" te ",(VLOOKUP(B8,Verzamelblad!$A$5:$E$24,5)))))),"")</f>
        <v/>
      </c>
      <c r="F8" s="276"/>
      <c r="G8" s="275"/>
      <c r="H8" s="275"/>
      <c r="I8" s="250" t="str">
        <f t="shared" si="0"/>
        <v/>
      </c>
      <c r="J8" s="179"/>
      <c r="K8" s="179"/>
    </row>
    <row r="9" spans="1:14" x14ac:dyDescent="0.25">
      <c r="A9" s="179">
        <v>7</v>
      </c>
      <c r="B9" s="200"/>
      <c r="C9" s="249"/>
      <c r="D9" s="249"/>
      <c r="E9" s="179" t="str">
        <f>IFERROR(IF(B9="Alle","Alle locaties",CONCATENATE((CONCATENATE(VLOOKUP(B9,Verzamelblad!$A$5:$E$24,3),", ",(VLOOKUP(B9,Verzamelblad!$A$5:$E$24,4)))),(CONCATENATE(" te ",(VLOOKUP(B9,Verzamelblad!$A$5:$E$24,5)))))),"")</f>
        <v/>
      </c>
      <c r="F9" s="276"/>
      <c r="G9" s="275"/>
      <c r="H9" s="275"/>
      <c r="I9" s="250" t="str">
        <f t="shared" si="0"/>
        <v/>
      </c>
      <c r="J9" s="179"/>
      <c r="K9" s="179"/>
    </row>
    <row r="10" spans="1:14" x14ac:dyDescent="0.25">
      <c r="A10" s="179">
        <v>8</v>
      </c>
      <c r="B10" s="200"/>
      <c r="C10" s="249"/>
      <c r="D10" s="249"/>
      <c r="E10" s="179" t="str">
        <f>IFERROR(IF(B10="Alle","Alle locaties",CONCATENATE((CONCATENATE(VLOOKUP(B10,Verzamelblad!$A$5:$E$24,3),", ",(VLOOKUP(B10,Verzamelblad!$A$5:$E$24,4)))),(CONCATENATE(" te ",(VLOOKUP(B10,Verzamelblad!$A$5:$E$24,5)))))),"")</f>
        <v/>
      </c>
      <c r="F10" s="276"/>
      <c r="G10" s="275"/>
      <c r="H10" s="275"/>
      <c r="I10" s="250" t="str">
        <f t="shared" si="0"/>
        <v/>
      </c>
      <c r="J10" s="179"/>
      <c r="K10" s="179"/>
    </row>
    <row r="11" spans="1:14" x14ac:dyDescent="0.25">
      <c r="A11" s="179">
        <v>9</v>
      </c>
      <c r="B11" s="200"/>
      <c r="C11" s="249"/>
      <c r="D11" s="249"/>
      <c r="E11" s="179" t="str">
        <f>IFERROR(IF(B11="Alle","Alle locaties",CONCATENATE((CONCATENATE(VLOOKUP(B11,Verzamelblad!$A$5:$E$24,3),", ",(VLOOKUP(B11,Verzamelblad!$A$5:$E$24,4)))),(CONCATENATE(" te ",(VLOOKUP(B11,Verzamelblad!$A$5:$E$24,5)))))),"")</f>
        <v/>
      </c>
      <c r="F11" s="276"/>
      <c r="G11" s="275"/>
      <c r="H11" s="275"/>
      <c r="I11" s="250" t="str">
        <f t="shared" si="0"/>
        <v/>
      </c>
      <c r="J11" s="179"/>
      <c r="K11" s="179"/>
    </row>
    <row r="12" spans="1:14" x14ac:dyDescent="0.25">
      <c r="A12" s="179">
        <v>10</v>
      </c>
      <c r="B12" s="200"/>
      <c r="C12" s="249"/>
      <c r="D12" s="249"/>
      <c r="E12" s="179" t="str">
        <f>IFERROR(IF(B12="Alle","Alle locaties",CONCATENATE((CONCATENATE(VLOOKUP(B12,Verzamelblad!$A$5:$E$24,3),", ",(VLOOKUP(B12,Verzamelblad!$A$5:$E$24,4)))),(CONCATENATE(" te ",(VLOOKUP(B12,Verzamelblad!$A$5:$E$24,5)))))),"")</f>
        <v/>
      </c>
      <c r="F12" s="276"/>
      <c r="G12" s="275"/>
      <c r="H12" s="275"/>
      <c r="I12" s="250" t="str">
        <f t="shared" si="0"/>
        <v/>
      </c>
      <c r="J12" s="179"/>
      <c r="K12" s="179"/>
    </row>
    <row r="13" spans="1:14" x14ac:dyDescent="0.25">
      <c r="A13" s="179">
        <v>11</v>
      </c>
      <c r="B13" s="200"/>
      <c r="C13" s="249"/>
      <c r="D13" s="249"/>
      <c r="E13" s="179" t="str">
        <f>IFERROR(IF(B13="Alle","Alle locaties",CONCATENATE((CONCATENATE(VLOOKUP(B13,Verzamelblad!$A$5:$E$24,3),", ",(VLOOKUP(B13,Verzamelblad!$A$5:$E$24,4)))),(CONCATENATE(" te ",(VLOOKUP(B13,Verzamelblad!$A$5:$E$24,5)))))),"")</f>
        <v/>
      </c>
      <c r="F13" s="276"/>
      <c r="G13" s="275"/>
      <c r="H13" s="275"/>
      <c r="I13" s="250" t="str">
        <f t="shared" si="0"/>
        <v/>
      </c>
      <c r="J13" s="179"/>
      <c r="K13" s="179"/>
    </row>
    <row r="14" spans="1:14" x14ac:dyDescent="0.25">
      <c r="A14" s="179">
        <v>12</v>
      </c>
      <c r="B14" s="200"/>
      <c r="C14" s="249"/>
      <c r="D14" s="249"/>
      <c r="E14" s="179" t="str">
        <f>IFERROR(IF(B14="Alle","Alle locaties",CONCATENATE((CONCATENATE(VLOOKUP(B14,Verzamelblad!$A$5:$E$24,3),", ",(VLOOKUP(B14,Verzamelblad!$A$5:$E$24,4)))),(CONCATENATE(" te ",(VLOOKUP(B14,Verzamelblad!$A$5:$E$24,5)))))),"")</f>
        <v/>
      </c>
      <c r="F14" s="276"/>
      <c r="G14" s="275"/>
      <c r="H14" s="275"/>
      <c r="I14" s="250" t="str">
        <f t="shared" si="0"/>
        <v/>
      </c>
      <c r="J14" s="179"/>
      <c r="K14" s="179"/>
    </row>
    <row r="15" spans="1:14" x14ac:dyDescent="0.25">
      <c r="A15" s="179">
        <v>13</v>
      </c>
      <c r="B15" s="200"/>
      <c r="C15" s="249"/>
      <c r="D15" s="249"/>
      <c r="E15" s="179" t="str">
        <f>IFERROR(IF(B15="Alle","Alle locaties",CONCATENATE((CONCATENATE(VLOOKUP(B15,Verzamelblad!$A$5:$E$24,3),", ",(VLOOKUP(B15,Verzamelblad!$A$5:$E$24,4)))),(CONCATENATE(" te ",(VLOOKUP(B15,Verzamelblad!$A$5:$E$24,5)))))),"")</f>
        <v/>
      </c>
      <c r="F15" s="276"/>
      <c r="G15" s="275"/>
      <c r="H15" s="275"/>
      <c r="I15" s="250" t="str">
        <f t="shared" si="0"/>
        <v/>
      </c>
      <c r="J15" s="179"/>
      <c r="K15" s="179"/>
    </row>
    <row r="16" spans="1:14" x14ac:dyDescent="0.25">
      <c r="A16" s="179">
        <v>14</v>
      </c>
      <c r="B16" s="200"/>
      <c r="C16" s="249"/>
      <c r="D16" s="249"/>
      <c r="E16" s="179" t="str">
        <f>IFERROR(IF(B16="Alle","Alle locaties",CONCATENATE((CONCATENATE(VLOOKUP(B16,Verzamelblad!$A$5:$E$24,3),", ",(VLOOKUP(B16,Verzamelblad!$A$5:$E$24,4)))),(CONCATENATE(" te ",(VLOOKUP(B16,Verzamelblad!$A$5:$E$24,5)))))),"")</f>
        <v/>
      </c>
      <c r="F16" s="276"/>
      <c r="G16" s="275"/>
      <c r="H16" s="275"/>
      <c r="I16" s="250" t="str">
        <f t="shared" si="0"/>
        <v/>
      </c>
      <c r="J16" s="179"/>
      <c r="K16" s="179"/>
    </row>
    <row r="17" spans="1:11" x14ac:dyDescent="0.25">
      <c r="A17" s="179">
        <v>15</v>
      </c>
      <c r="B17" s="200"/>
      <c r="C17" s="249"/>
      <c r="D17" s="249"/>
      <c r="E17" s="179" t="str">
        <f>IFERROR(IF(B17="Alle","Alle locaties",CONCATENATE((CONCATENATE(VLOOKUP(B17,Verzamelblad!$A$5:$E$24,3),", ",(VLOOKUP(B17,Verzamelblad!$A$5:$E$24,4)))),(CONCATENATE(" te ",(VLOOKUP(B17,Verzamelblad!$A$5:$E$24,5)))))),"")</f>
        <v/>
      </c>
      <c r="F17" s="276"/>
      <c r="G17" s="275"/>
      <c r="H17" s="275"/>
      <c r="I17" s="250" t="str">
        <f t="shared" si="0"/>
        <v/>
      </c>
      <c r="J17" s="179"/>
      <c r="K17" s="179"/>
    </row>
    <row r="18" spans="1:11" x14ac:dyDescent="0.25">
      <c r="A18" s="179">
        <v>16</v>
      </c>
      <c r="B18" s="200"/>
      <c r="C18" s="249"/>
      <c r="D18" s="249"/>
      <c r="E18" s="179" t="str">
        <f>IFERROR(IF(B18="Alle","Alle locaties",CONCATENATE((CONCATENATE(VLOOKUP(B18,Verzamelblad!$A$5:$E$24,3),", ",(VLOOKUP(B18,Verzamelblad!$A$5:$E$24,4)))),(CONCATENATE(" te ",(VLOOKUP(B18,Verzamelblad!$A$5:$E$24,5)))))),"")</f>
        <v/>
      </c>
      <c r="F18" s="276"/>
      <c r="G18" s="275"/>
      <c r="H18" s="275"/>
      <c r="I18" s="250" t="str">
        <f t="shared" si="0"/>
        <v/>
      </c>
      <c r="J18" s="179"/>
      <c r="K18" s="179"/>
    </row>
    <row r="19" spans="1:11" x14ac:dyDescent="0.25">
      <c r="A19" s="179">
        <v>17</v>
      </c>
      <c r="E19" s="179" t="str">
        <f>IFERROR(IF(B19="Alle","Alle locaties",CONCATENATE((CONCATENATE(VLOOKUP(B19,Verzamelblad!$A$5:$E$24,3),", ",(VLOOKUP(B19,Verzamelblad!$A$5:$E$24,4)))),(CONCATENATE(" te ",(VLOOKUP(B19,Verzamelblad!$A$5:$E$24,5)))))),"")</f>
        <v/>
      </c>
      <c r="F19" s="169"/>
      <c r="G19" s="275"/>
      <c r="H19" s="275"/>
      <c r="I19" s="250" t="str">
        <f t="shared" si="0"/>
        <v/>
      </c>
    </row>
    <row r="20" spans="1:11" x14ac:dyDescent="0.25">
      <c r="A20" s="179">
        <v>18</v>
      </c>
      <c r="E20" s="179" t="str">
        <f>IFERROR(IF(B20="Alle","Alle locaties",CONCATENATE((CONCATENATE(VLOOKUP(B20,Verzamelblad!$A$5:$E$24,3),", ",(VLOOKUP(B20,Verzamelblad!$A$5:$E$24,4)))),(CONCATENATE(" te ",(VLOOKUP(B20,Verzamelblad!$A$5:$E$24,5)))))),"")</f>
        <v/>
      </c>
      <c r="F20" s="169"/>
      <c r="G20" s="275"/>
      <c r="H20" s="275"/>
      <c r="I20" s="250" t="str">
        <f t="shared" si="0"/>
        <v/>
      </c>
    </row>
    <row r="21" spans="1:11" x14ac:dyDescent="0.25">
      <c r="A21" s="179">
        <v>19</v>
      </c>
      <c r="E21" s="179" t="str">
        <f>IFERROR(IF(B21="Alle","Alle locaties",CONCATENATE((CONCATENATE(VLOOKUP(B21,Verzamelblad!$A$5:$E$24,3),", ",(VLOOKUP(B21,Verzamelblad!$A$5:$E$24,4)))),(CONCATENATE(" te ",(VLOOKUP(B21,Verzamelblad!$A$5:$E$24,5)))))),"")</f>
        <v/>
      </c>
      <c r="F21" s="169"/>
      <c r="G21" s="275"/>
      <c r="H21" s="275"/>
      <c r="I21" s="250" t="str">
        <f t="shared" si="0"/>
        <v/>
      </c>
    </row>
    <row r="22" spans="1:11" x14ac:dyDescent="0.25">
      <c r="A22" s="179">
        <v>20</v>
      </c>
      <c r="E22" s="179" t="str">
        <f>IFERROR(IF(B22="Alle","Alle locaties",CONCATENATE((CONCATENATE(VLOOKUP(B22,Verzamelblad!$A$5:$E$24,3),", ",(VLOOKUP(B22,Verzamelblad!$A$5:$E$24,4)))),(CONCATENATE(" te ",(VLOOKUP(B22,Verzamelblad!$A$5:$E$24,5)))))),"")</f>
        <v/>
      </c>
      <c r="F22" s="169"/>
      <c r="G22" s="275"/>
      <c r="H22" s="275"/>
      <c r="I22" s="250" t="str">
        <f t="shared" si="0"/>
        <v/>
      </c>
    </row>
    <row r="23" spans="1:11" x14ac:dyDescent="0.25">
      <c r="A23" s="179">
        <v>21</v>
      </c>
      <c r="E23" s="179" t="str">
        <f>IFERROR(IF(B23="Alle","Alle locaties",CONCATENATE((CONCATENATE(VLOOKUP(B23,Verzamelblad!$A$5:$E$24,3),", ",(VLOOKUP(B23,Verzamelblad!$A$5:$E$24,4)))),(CONCATENATE(" te ",(VLOOKUP(B23,Verzamelblad!$A$5:$E$24,5)))))),"")</f>
        <v/>
      </c>
      <c r="F23" s="169"/>
      <c r="G23" s="275"/>
      <c r="H23" s="275"/>
      <c r="I23" s="250" t="str">
        <f t="shared" si="0"/>
        <v/>
      </c>
    </row>
    <row r="24" spans="1:11" x14ac:dyDescent="0.25">
      <c r="A24" s="179">
        <v>22</v>
      </c>
      <c r="E24" s="179" t="str">
        <f>IFERROR(IF(B24="Alle","Alle locaties",CONCATENATE((CONCATENATE(VLOOKUP(B24,Verzamelblad!$A$5:$E$24,3),", ",(VLOOKUP(B24,Verzamelblad!$A$5:$E$24,4)))),(CONCATENATE(" te ",(VLOOKUP(B24,Verzamelblad!$A$5:$E$24,5)))))),"")</f>
        <v/>
      </c>
      <c r="F24" s="169"/>
      <c r="G24" s="275"/>
      <c r="H24" s="275"/>
      <c r="I24" s="250" t="str">
        <f t="shared" si="0"/>
        <v/>
      </c>
    </row>
    <row r="25" spans="1:11" x14ac:dyDescent="0.25">
      <c r="A25" s="179">
        <v>23</v>
      </c>
      <c r="E25" s="179" t="str">
        <f>IFERROR(IF(B25="Alle","Alle locaties",CONCATENATE((CONCATENATE(VLOOKUP(B25,Verzamelblad!$A$5:$E$24,3),", ",(VLOOKUP(B25,Verzamelblad!$A$5:$E$24,4)))),(CONCATENATE(" te ",(VLOOKUP(B25,Verzamelblad!$A$5:$E$24,5)))))),"")</f>
        <v/>
      </c>
      <c r="F25" s="169"/>
      <c r="G25" s="275"/>
      <c r="H25" s="275"/>
      <c r="I25" s="250" t="str">
        <f t="shared" si="0"/>
        <v/>
      </c>
    </row>
    <row r="26" spans="1:11" x14ac:dyDescent="0.25">
      <c r="A26" s="179">
        <v>24</v>
      </c>
      <c r="E26" s="179" t="str">
        <f>IFERROR(IF(B26="Alle","Alle locaties",CONCATENATE((CONCATENATE(VLOOKUP(B26,Verzamelblad!$A$5:$E$24,3),", ",(VLOOKUP(B26,Verzamelblad!$A$5:$E$24,4)))),(CONCATENATE(" te ",(VLOOKUP(B26,Verzamelblad!$A$5:$E$24,5)))))),"")</f>
        <v/>
      </c>
      <c r="F26" s="169"/>
      <c r="G26" s="275"/>
      <c r="H26" s="275"/>
      <c r="I26" s="250" t="str">
        <f t="shared" si="0"/>
        <v/>
      </c>
    </row>
    <row r="27" spans="1:11" x14ac:dyDescent="0.25">
      <c r="A27" s="179">
        <v>25</v>
      </c>
      <c r="E27" s="179" t="str">
        <f>IFERROR(IF(B27="Alle","Alle locaties",CONCATENATE((CONCATENATE(VLOOKUP(B27,Verzamelblad!$A$5:$E$24,3),", ",(VLOOKUP(B27,Verzamelblad!$A$5:$E$24,4)))),(CONCATENATE(" te ",(VLOOKUP(B27,Verzamelblad!$A$5:$E$24,5)))))),"")</f>
        <v/>
      </c>
      <c r="F27" s="169"/>
      <c r="G27" s="275"/>
      <c r="H27" s="275"/>
      <c r="I27" s="250" t="str">
        <f t="shared" si="0"/>
        <v/>
      </c>
    </row>
    <row r="28" spans="1:11" x14ac:dyDescent="0.25">
      <c r="A28" s="179">
        <v>26</v>
      </c>
      <c r="E28" s="179" t="str">
        <f>IFERROR(IF(B28="Alle","Alle locaties",CONCATENATE((CONCATENATE(VLOOKUP(B28,Verzamelblad!$A$5:$E$24,3),", ",(VLOOKUP(B28,Verzamelblad!$A$5:$E$24,4)))),(CONCATENATE(" te ",(VLOOKUP(B28,Verzamelblad!$A$5:$E$24,5)))))),"")</f>
        <v/>
      </c>
      <c r="F28" s="169"/>
      <c r="G28" s="275"/>
      <c r="H28" s="275"/>
      <c r="I28" s="250" t="str">
        <f t="shared" si="0"/>
        <v/>
      </c>
    </row>
    <row r="29" spans="1:11" x14ac:dyDescent="0.25">
      <c r="A29" s="179">
        <v>27</v>
      </c>
      <c r="E29" s="179" t="str">
        <f>IFERROR(IF(B29="Alle","Alle locaties",CONCATENATE((CONCATENATE(VLOOKUP(B29,Verzamelblad!$A$5:$E$24,3),", ",(VLOOKUP(B29,Verzamelblad!$A$5:$E$24,4)))),(CONCATENATE(" te ",(VLOOKUP(B29,Verzamelblad!$A$5:$E$24,5)))))),"")</f>
        <v/>
      </c>
      <c r="F29" s="169"/>
      <c r="G29" s="275"/>
      <c r="H29" s="275"/>
      <c r="I29" s="250" t="str">
        <f t="shared" si="0"/>
        <v/>
      </c>
    </row>
    <row r="30" spans="1:11" x14ac:dyDescent="0.25">
      <c r="A30" s="179">
        <v>28</v>
      </c>
      <c r="E30" s="179" t="str">
        <f>IFERROR(IF(B30="Alle","Alle locaties",CONCATENATE((CONCATENATE(VLOOKUP(B30,Verzamelblad!$A$5:$E$24,3),", ",(VLOOKUP(B30,Verzamelblad!$A$5:$E$24,4)))),(CONCATENATE(" te ",(VLOOKUP(B30,Verzamelblad!$A$5:$E$24,5)))))),"")</f>
        <v/>
      </c>
      <c r="F30" s="169"/>
      <c r="G30" s="275"/>
      <c r="H30" s="275"/>
      <c r="I30" s="250" t="str">
        <f t="shared" si="0"/>
        <v/>
      </c>
    </row>
    <row r="31" spans="1:11" x14ac:dyDescent="0.25">
      <c r="A31" s="179">
        <v>29</v>
      </c>
      <c r="E31" s="179" t="str">
        <f>IFERROR(IF(B31="Alle","Alle locaties",CONCATENATE((CONCATENATE(VLOOKUP(B31,Verzamelblad!$A$5:$E$24,3),", ",(VLOOKUP(B31,Verzamelblad!$A$5:$E$24,4)))),(CONCATENATE(" te ",(VLOOKUP(B31,Verzamelblad!$A$5:$E$24,5)))))),"")</f>
        <v/>
      </c>
      <c r="F31" s="169"/>
      <c r="G31" s="275"/>
      <c r="H31" s="275"/>
      <c r="I31" s="250" t="str">
        <f t="shared" si="0"/>
        <v/>
      </c>
    </row>
    <row r="32" spans="1:11" x14ac:dyDescent="0.25">
      <c r="A32" s="179">
        <v>30</v>
      </c>
      <c r="E32" s="179" t="str">
        <f>IFERROR(IF(B32="Alle","Alle locaties",CONCATENATE((CONCATENATE(VLOOKUP(B32,Verzamelblad!$A$5:$E$24,3),", ",(VLOOKUP(B32,Verzamelblad!$A$5:$E$24,4)))),(CONCATENATE(" te ",(VLOOKUP(B32,Verzamelblad!$A$5:$E$24,5)))))),"")</f>
        <v/>
      </c>
      <c r="F32" s="169"/>
      <c r="G32" s="275"/>
      <c r="H32" s="275"/>
      <c r="I32" s="250" t="str">
        <f t="shared" si="0"/>
        <v/>
      </c>
    </row>
    <row r="33" spans="1:9" x14ac:dyDescent="0.25">
      <c r="A33" s="179">
        <v>31</v>
      </c>
      <c r="E33" s="179" t="str">
        <f>IFERROR(IF(B33="Alle","Alle locaties",CONCATENATE((CONCATENATE(VLOOKUP(B33,Verzamelblad!$A$5:$E$24,3),", ",(VLOOKUP(B33,Verzamelblad!$A$5:$E$24,4)))),(CONCATENATE(" te ",(VLOOKUP(B33,Verzamelblad!$A$5:$E$24,5)))))),"")</f>
        <v/>
      </c>
      <c r="F33" s="169"/>
      <c r="G33" s="275"/>
      <c r="H33" s="275"/>
      <c r="I33" s="250" t="str">
        <f t="shared" si="0"/>
        <v/>
      </c>
    </row>
    <row r="34" spans="1:9" x14ac:dyDescent="0.25">
      <c r="A34" s="179">
        <v>32</v>
      </c>
      <c r="E34" s="179" t="str">
        <f>IFERROR(IF(B34="Alle","Alle locaties",CONCATENATE((CONCATENATE(VLOOKUP(B34,Verzamelblad!$A$5:$E$24,3),", ",(VLOOKUP(B34,Verzamelblad!$A$5:$E$24,4)))),(CONCATENATE(" te ",(VLOOKUP(B34,Verzamelblad!$A$5:$E$24,5)))))),"")</f>
        <v/>
      </c>
      <c r="F34" s="169"/>
      <c r="G34" s="275"/>
      <c r="H34" s="275"/>
      <c r="I34" s="250" t="str">
        <f t="shared" si="0"/>
        <v/>
      </c>
    </row>
    <row r="35" spans="1:9" x14ac:dyDescent="0.25">
      <c r="A35" s="179">
        <v>33</v>
      </c>
      <c r="E35" s="179" t="str">
        <f>IFERROR(IF(B35="Alle","Alle locaties",CONCATENATE((CONCATENATE(VLOOKUP(B35,Verzamelblad!$A$5:$E$24,3),", ",(VLOOKUP(B35,Verzamelblad!$A$5:$E$24,4)))),(CONCATENATE(" te ",(VLOOKUP(B35,Verzamelblad!$A$5:$E$24,5)))))),"")</f>
        <v/>
      </c>
      <c r="F35" s="169"/>
      <c r="G35" s="275"/>
      <c r="H35" s="275"/>
      <c r="I35" s="250" t="str">
        <f t="shared" si="0"/>
        <v/>
      </c>
    </row>
    <row r="36" spans="1:9" x14ac:dyDescent="0.25">
      <c r="A36" s="179">
        <v>34</v>
      </c>
      <c r="E36" s="179" t="str">
        <f>IFERROR(IF(B36="Alle","Alle locaties",CONCATENATE((CONCATENATE(VLOOKUP(B36,Verzamelblad!$A$5:$E$24,3),", ",(VLOOKUP(B36,Verzamelblad!$A$5:$E$24,4)))),(CONCATENATE(" te ",(VLOOKUP(B36,Verzamelblad!$A$5:$E$24,5)))))),"")</f>
        <v/>
      </c>
      <c r="F36" s="169"/>
      <c r="G36" s="275"/>
      <c r="H36" s="275"/>
      <c r="I36" s="250" t="str">
        <f t="shared" si="0"/>
        <v/>
      </c>
    </row>
    <row r="37" spans="1:9" x14ac:dyDescent="0.25">
      <c r="A37" s="179">
        <v>35</v>
      </c>
      <c r="E37" s="179" t="str">
        <f>IFERROR(IF(B37="Alle","Alle locaties",CONCATENATE((CONCATENATE(VLOOKUP(B37,Verzamelblad!$A$5:$E$24,3),", ",(VLOOKUP(B37,Verzamelblad!$A$5:$E$24,4)))),(CONCATENATE(" te ",(VLOOKUP(B37,Verzamelblad!$A$5:$E$24,5)))))),"")</f>
        <v/>
      </c>
      <c r="F37" s="169"/>
      <c r="G37" s="275"/>
      <c r="H37" s="275"/>
      <c r="I37" s="250" t="str">
        <f t="shared" si="0"/>
        <v/>
      </c>
    </row>
    <row r="38" spans="1:9" x14ac:dyDescent="0.25">
      <c r="A38" s="179">
        <v>36</v>
      </c>
      <c r="E38" s="179" t="str">
        <f>IFERROR(IF(B38="Alle","Alle locaties",CONCATENATE((CONCATENATE(VLOOKUP(B38,Verzamelblad!$A$5:$E$24,3),", ",(VLOOKUP(B38,Verzamelblad!$A$5:$E$24,4)))),(CONCATENATE(" te ",(VLOOKUP(B38,Verzamelblad!$A$5:$E$24,5)))))),"")</f>
        <v/>
      </c>
      <c r="F38" s="169"/>
      <c r="G38" s="275"/>
      <c r="H38" s="275"/>
      <c r="I38" s="250" t="str">
        <f t="shared" si="0"/>
        <v/>
      </c>
    </row>
    <row r="39" spans="1:9" x14ac:dyDescent="0.25">
      <c r="A39" s="179">
        <v>37</v>
      </c>
      <c r="E39" s="179" t="str">
        <f>IFERROR(IF(B39="Alle","Alle locaties",CONCATENATE((CONCATENATE(VLOOKUP(B39,Verzamelblad!$A$5:$E$24,3),", ",(VLOOKUP(B39,Verzamelblad!$A$5:$E$24,4)))),(CONCATENATE(" te ",(VLOOKUP(B39,Verzamelblad!$A$5:$E$24,5)))))),"")</f>
        <v/>
      </c>
      <c r="F39" s="169"/>
      <c r="G39" s="275"/>
      <c r="H39" s="275"/>
      <c r="I39" s="250" t="str">
        <f t="shared" si="0"/>
        <v/>
      </c>
    </row>
    <row r="40" spans="1:9" x14ac:dyDescent="0.25">
      <c r="A40" s="179">
        <v>38</v>
      </c>
      <c r="E40" s="179" t="str">
        <f>IFERROR(IF(B40="Alle","Alle locaties",CONCATENATE((CONCATENATE(VLOOKUP(B40,Verzamelblad!$A$5:$E$24,3),", ",(VLOOKUP(B40,Verzamelblad!$A$5:$E$24,4)))),(CONCATENATE(" te ",(VLOOKUP(B40,Verzamelblad!$A$5:$E$24,5)))))),"")</f>
        <v/>
      </c>
      <c r="F40" s="169"/>
      <c r="G40" s="275"/>
      <c r="H40" s="275"/>
      <c r="I40" s="250" t="str">
        <f t="shared" si="0"/>
        <v/>
      </c>
    </row>
    <row r="41" spans="1:9" x14ac:dyDescent="0.25">
      <c r="A41" s="179">
        <v>39</v>
      </c>
      <c r="E41" s="179" t="str">
        <f>IFERROR(IF(B41="Alle","Alle locaties",CONCATENATE((CONCATENATE(VLOOKUP(B41,Verzamelblad!$A$5:$E$24,3),", ",(VLOOKUP(B41,Verzamelblad!$A$5:$E$24,4)))),(CONCATENATE(" te ",(VLOOKUP(B41,Verzamelblad!$A$5:$E$24,5)))))),"")</f>
        <v/>
      </c>
      <c r="F41" s="169"/>
      <c r="G41" s="275"/>
      <c r="H41" s="275"/>
      <c r="I41" s="250" t="str">
        <f t="shared" si="0"/>
        <v/>
      </c>
    </row>
    <row r="42" spans="1:9" x14ac:dyDescent="0.25">
      <c r="A42" s="179">
        <v>40</v>
      </c>
      <c r="E42" s="179" t="str">
        <f>IFERROR(IF(B42="Alle","Alle locaties",CONCATENATE((CONCATENATE(VLOOKUP(B42,Verzamelblad!$A$5:$E$24,3),", ",(VLOOKUP(B42,Verzamelblad!$A$5:$E$24,4)))),(CONCATENATE(" te ",(VLOOKUP(B42,Verzamelblad!$A$5:$E$24,5)))))),"")</f>
        <v/>
      </c>
      <c r="F42" s="169"/>
      <c r="G42" s="275"/>
      <c r="H42" s="275"/>
      <c r="I42" s="250" t="str">
        <f t="shared" si="0"/>
        <v/>
      </c>
    </row>
    <row r="43" spans="1:9" x14ac:dyDescent="0.25">
      <c r="A43" s="179">
        <v>41</v>
      </c>
      <c r="E43" s="179" t="str">
        <f>IFERROR(IF(B43="Alle","Alle locaties",CONCATENATE((CONCATENATE(VLOOKUP(B43,Verzamelblad!$A$5:$E$24,3),", ",(VLOOKUP(B43,Verzamelblad!$A$5:$E$24,4)))),(CONCATENATE(" te ",(VLOOKUP(B43,Verzamelblad!$A$5:$E$24,5)))))),"")</f>
        <v/>
      </c>
      <c r="F43" s="169"/>
      <c r="G43" s="275"/>
      <c r="H43" s="275"/>
      <c r="I43" s="250" t="str">
        <f t="shared" si="0"/>
        <v/>
      </c>
    </row>
    <row r="44" spans="1:9" x14ac:dyDescent="0.25">
      <c r="A44" s="179">
        <v>42</v>
      </c>
      <c r="E44" s="179" t="str">
        <f>IFERROR(IF(B44="Alle","Alle locaties",CONCATENATE((CONCATENATE(VLOOKUP(B44,Verzamelblad!$A$5:$E$24,3),", ",(VLOOKUP(B44,Verzamelblad!$A$5:$E$24,4)))),(CONCATENATE(" te ",(VLOOKUP(B44,Verzamelblad!$A$5:$E$24,5)))))),"")</f>
        <v/>
      </c>
      <c r="F44" s="169"/>
      <c r="G44" s="275"/>
      <c r="H44" s="275"/>
      <c r="I44" s="250" t="str">
        <f t="shared" si="0"/>
        <v/>
      </c>
    </row>
    <row r="45" spans="1:9" x14ac:dyDescent="0.25">
      <c r="A45" s="179">
        <v>43</v>
      </c>
      <c r="E45" s="179" t="str">
        <f>IFERROR(IF(B45="Alle","Alle locaties",CONCATENATE((CONCATENATE(VLOOKUP(B45,Verzamelblad!$A$5:$E$24,3),", ",(VLOOKUP(B45,Verzamelblad!$A$5:$E$24,4)))),(CONCATENATE(" te ",(VLOOKUP(B45,Verzamelblad!$A$5:$E$24,5)))))),"")</f>
        <v/>
      </c>
      <c r="F45" s="169"/>
      <c r="G45" s="275"/>
      <c r="H45" s="275"/>
      <c r="I45" s="250" t="str">
        <f t="shared" si="0"/>
        <v/>
      </c>
    </row>
    <row r="46" spans="1:9" x14ac:dyDescent="0.25">
      <c r="A46" s="179">
        <v>44</v>
      </c>
      <c r="E46" s="179" t="str">
        <f>IFERROR(IF(B46="Alle","Alle locaties",CONCATENATE((CONCATENATE(VLOOKUP(B46,Verzamelblad!$A$5:$E$24,3),", ",(VLOOKUP(B46,Verzamelblad!$A$5:$E$24,4)))),(CONCATENATE(" te ",(VLOOKUP(B46,Verzamelblad!$A$5:$E$24,5)))))),"")</f>
        <v/>
      </c>
      <c r="F46" s="169"/>
      <c r="G46" s="275"/>
      <c r="H46" s="275"/>
      <c r="I46" s="250" t="str">
        <f t="shared" si="0"/>
        <v/>
      </c>
    </row>
    <row r="47" spans="1:9" x14ac:dyDescent="0.25">
      <c r="A47" s="179">
        <v>45</v>
      </c>
      <c r="E47" s="179" t="str">
        <f>IFERROR(IF(B47="Alle","Alle locaties",CONCATENATE((CONCATENATE(VLOOKUP(B47,Verzamelblad!$A$5:$E$24,3),", ",(VLOOKUP(B47,Verzamelblad!$A$5:$E$24,4)))),(CONCATENATE(" te ",(VLOOKUP(B47,Verzamelblad!$A$5:$E$24,5)))))),"")</f>
        <v/>
      </c>
      <c r="F47" s="169"/>
      <c r="G47" s="275"/>
      <c r="H47" s="275"/>
      <c r="I47" s="250" t="str">
        <f t="shared" si="0"/>
        <v/>
      </c>
    </row>
    <row r="48" spans="1:9" x14ac:dyDescent="0.25">
      <c r="A48" s="179">
        <v>46</v>
      </c>
      <c r="E48" s="179" t="str">
        <f>IFERROR(IF(B48="Alle","Alle locaties",CONCATENATE((CONCATENATE(VLOOKUP(B48,Verzamelblad!$A$5:$E$24,3),", ",(VLOOKUP(B48,Verzamelblad!$A$5:$E$24,4)))),(CONCATENATE(" te ",(VLOOKUP(B48,Verzamelblad!$A$5:$E$24,5)))))),"")</f>
        <v/>
      </c>
      <c r="F48" s="169"/>
      <c r="G48" s="275"/>
      <c r="H48" s="275"/>
      <c r="I48" s="250" t="str">
        <f t="shared" si="0"/>
        <v/>
      </c>
    </row>
    <row r="49" spans="1:9" x14ac:dyDescent="0.25">
      <c r="A49" s="179">
        <v>47</v>
      </c>
      <c r="E49" s="179" t="str">
        <f>IFERROR(IF(B49="Alle","Alle locaties",CONCATENATE((CONCATENATE(VLOOKUP(B49,Verzamelblad!$A$5:$E$24,3),", ",(VLOOKUP(B49,Verzamelblad!$A$5:$E$24,4)))),(CONCATENATE(" te ",(VLOOKUP(B49,Verzamelblad!$A$5:$E$24,5)))))),"")</f>
        <v/>
      </c>
      <c r="F49" s="169"/>
      <c r="G49" s="275"/>
      <c r="H49" s="275"/>
      <c r="I49" s="250" t="str">
        <f t="shared" si="0"/>
        <v/>
      </c>
    </row>
    <row r="50" spans="1:9" x14ac:dyDescent="0.25">
      <c r="A50" s="179">
        <v>48</v>
      </c>
      <c r="E50" s="179" t="str">
        <f>IFERROR(IF(B50="Alle","Alle locaties",CONCATENATE((CONCATENATE(VLOOKUP(B50,Verzamelblad!$A$5:$E$24,3),", ",(VLOOKUP(B50,Verzamelblad!$A$5:$E$24,4)))),(CONCATENATE(" te ",(VLOOKUP(B50,Verzamelblad!$A$5:$E$24,5)))))),"")</f>
        <v/>
      </c>
      <c r="F50" s="169"/>
      <c r="G50" s="275"/>
      <c r="H50" s="275"/>
      <c r="I50" s="250" t="str">
        <f t="shared" si="0"/>
        <v/>
      </c>
    </row>
    <row r="51" spans="1:9" x14ac:dyDescent="0.25">
      <c r="A51" s="179">
        <v>49</v>
      </c>
      <c r="E51" s="179" t="str">
        <f>IFERROR(IF(B51="Alle","Alle locaties",CONCATENATE((CONCATENATE(VLOOKUP(B51,Verzamelblad!$A$5:$E$24,3),", ",(VLOOKUP(B51,Verzamelblad!$A$5:$E$24,4)))),(CONCATENATE(" te ",(VLOOKUP(B51,Verzamelblad!$A$5:$E$24,5)))))),"")</f>
        <v/>
      </c>
      <c r="F51" s="169"/>
      <c r="G51" s="275"/>
      <c r="H51" s="275"/>
      <c r="I51" s="250" t="str">
        <f t="shared" si="0"/>
        <v/>
      </c>
    </row>
    <row r="52" spans="1:9" x14ac:dyDescent="0.25">
      <c r="A52" s="179">
        <v>50</v>
      </c>
      <c r="E52" s="179" t="str">
        <f>IFERROR(IF(B52="Alle","Alle locaties",CONCATENATE((CONCATENATE(VLOOKUP(B52,Verzamelblad!$A$5:$E$24,3),", ",(VLOOKUP(B52,Verzamelblad!$A$5:$E$24,4)))),(CONCATENATE(" te ",(VLOOKUP(B52,Verzamelblad!$A$5:$E$24,5)))))),"")</f>
        <v/>
      </c>
      <c r="F52" s="169"/>
      <c r="G52" s="275"/>
      <c r="H52" s="275"/>
      <c r="I52" s="250" t="str">
        <f t="shared" si="0"/>
        <v/>
      </c>
    </row>
    <row r="53" spans="1:9" x14ac:dyDescent="0.25">
      <c r="A53" s="179">
        <v>51</v>
      </c>
      <c r="E53" s="179" t="str">
        <f>IFERROR(IF(B53="Alle","Alle locaties",CONCATENATE((CONCATENATE(VLOOKUP(B53,Verzamelblad!$A$5:$E$24,3),", ",(VLOOKUP(B53,Verzamelblad!$A$5:$E$24,4)))),(CONCATENATE(" te ",(VLOOKUP(B53,Verzamelblad!$A$5:$E$24,5)))))),"")</f>
        <v/>
      </c>
      <c r="F53" s="169"/>
      <c r="G53" s="275"/>
      <c r="H53" s="275"/>
      <c r="I53" s="250" t="str">
        <f t="shared" si="0"/>
        <v/>
      </c>
    </row>
    <row r="54" spans="1:9" x14ac:dyDescent="0.25">
      <c r="A54" s="179">
        <v>52</v>
      </c>
      <c r="E54" s="179" t="str">
        <f>IFERROR(IF(B54="Alle","Alle locaties",CONCATENATE((CONCATENATE(VLOOKUP(B54,Verzamelblad!$A$5:$E$24,3),", ",(VLOOKUP(B54,Verzamelblad!$A$5:$E$24,4)))),(CONCATENATE(" te ",(VLOOKUP(B54,Verzamelblad!$A$5:$E$24,5)))))),"")</f>
        <v/>
      </c>
      <c r="F54" s="169"/>
      <c r="G54" s="275"/>
      <c r="H54" s="275"/>
      <c r="I54" s="250" t="str">
        <f t="shared" si="0"/>
        <v/>
      </c>
    </row>
    <row r="55" spans="1:9" x14ac:dyDescent="0.25">
      <c r="A55" s="179">
        <v>53</v>
      </c>
      <c r="E55" s="179" t="str">
        <f>IFERROR(IF(B55="Alle","Alle locaties",CONCATENATE((CONCATENATE(VLOOKUP(B55,Verzamelblad!$A$5:$E$24,3),", ",(VLOOKUP(B55,Verzamelblad!$A$5:$E$24,4)))),(CONCATENATE(" te ",(VLOOKUP(B55,Verzamelblad!$A$5:$E$24,5)))))),"")</f>
        <v/>
      </c>
      <c r="F55" s="169"/>
      <c r="G55" s="275"/>
      <c r="H55" s="275"/>
      <c r="I55" s="250" t="str">
        <f t="shared" si="0"/>
        <v/>
      </c>
    </row>
    <row r="56" spans="1:9" x14ac:dyDescent="0.25">
      <c r="A56" s="179">
        <v>54</v>
      </c>
      <c r="E56" s="179" t="str">
        <f>IFERROR(IF(B56="Alle","Alle locaties",CONCATENATE((CONCATENATE(VLOOKUP(B56,Verzamelblad!$A$5:$E$24,3),", ",(VLOOKUP(B56,Verzamelblad!$A$5:$E$24,4)))),(CONCATENATE(" te ",(VLOOKUP(B56,Verzamelblad!$A$5:$E$24,5)))))),"")</f>
        <v/>
      </c>
      <c r="F56" s="169"/>
      <c r="G56" s="275"/>
      <c r="H56" s="275"/>
      <c r="I56" s="250" t="str">
        <f t="shared" si="0"/>
        <v/>
      </c>
    </row>
    <row r="57" spans="1:9" x14ac:dyDescent="0.25">
      <c r="A57" s="179">
        <v>55</v>
      </c>
      <c r="E57" s="179" t="str">
        <f>IFERROR(IF(B57="Alle","Alle locaties",CONCATENATE((CONCATENATE(VLOOKUP(B57,Verzamelblad!$A$5:$E$24,3),", ",(VLOOKUP(B57,Verzamelblad!$A$5:$E$24,4)))),(CONCATENATE(" te ",(VLOOKUP(B57,Verzamelblad!$A$5:$E$24,5)))))),"")</f>
        <v/>
      </c>
      <c r="F57" s="169"/>
      <c r="G57" s="275"/>
      <c r="H57" s="275"/>
      <c r="I57" s="250" t="str">
        <f t="shared" si="0"/>
        <v/>
      </c>
    </row>
    <row r="58" spans="1:9" x14ac:dyDescent="0.25">
      <c r="A58" s="179">
        <v>56</v>
      </c>
      <c r="E58" s="179" t="str">
        <f>IFERROR(IF(B58="Alle","Alle locaties",CONCATENATE((CONCATENATE(VLOOKUP(B58,Verzamelblad!$A$5:$E$24,3),", ",(VLOOKUP(B58,Verzamelblad!$A$5:$E$24,4)))),(CONCATENATE(" te ",(VLOOKUP(B58,Verzamelblad!$A$5:$E$24,5)))))),"")</f>
        <v/>
      </c>
      <c r="F58" s="169"/>
      <c r="G58" s="275"/>
      <c r="H58" s="275"/>
      <c r="I58" s="250" t="str">
        <f t="shared" si="0"/>
        <v/>
      </c>
    </row>
    <row r="59" spans="1:9" x14ac:dyDescent="0.25">
      <c r="A59" s="179">
        <v>57</v>
      </c>
      <c r="E59" s="179" t="str">
        <f>IFERROR(IF(B59="Alle","Alle locaties",CONCATENATE((CONCATENATE(VLOOKUP(B59,Verzamelblad!$A$5:$E$24,3),", ",(VLOOKUP(B59,Verzamelblad!$A$5:$E$24,4)))),(CONCATENATE(" te ",(VLOOKUP(B59,Verzamelblad!$A$5:$E$24,5)))))),"")</f>
        <v/>
      </c>
      <c r="F59" s="169"/>
      <c r="G59" s="275"/>
      <c r="H59" s="275"/>
      <c r="I59" s="250" t="str">
        <f t="shared" si="0"/>
        <v/>
      </c>
    </row>
    <row r="60" spans="1:9" x14ac:dyDescent="0.25">
      <c r="A60" s="179">
        <v>58</v>
      </c>
      <c r="E60" s="179" t="str">
        <f>IFERROR(IF(B60="Alle","Alle locaties",CONCATENATE((CONCATENATE(VLOOKUP(B60,Verzamelblad!$A$5:$E$24,3),", ",(VLOOKUP(B60,Verzamelblad!$A$5:$E$24,4)))),(CONCATENATE(" te ",(VLOOKUP(B60,Verzamelblad!$A$5:$E$24,5)))))),"")</f>
        <v/>
      </c>
      <c r="F60" s="169"/>
      <c r="G60" s="275"/>
      <c r="H60" s="275"/>
      <c r="I60" s="250" t="str">
        <f t="shared" si="0"/>
        <v/>
      </c>
    </row>
    <row r="61" spans="1:9" x14ac:dyDescent="0.25">
      <c r="A61" s="179">
        <v>59</v>
      </c>
      <c r="E61" s="179" t="str">
        <f>IFERROR(IF(B61="Alle","Alle locaties",CONCATENATE((CONCATENATE(VLOOKUP(B61,Verzamelblad!$A$5:$E$24,3),", ",(VLOOKUP(B61,Verzamelblad!$A$5:$E$24,4)))),(CONCATENATE(" te ",(VLOOKUP(B61,Verzamelblad!$A$5:$E$24,5)))))),"")</f>
        <v/>
      </c>
      <c r="F61" s="169"/>
      <c r="G61" s="275"/>
      <c r="H61" s="275"/>
      <c r="I61" s="250" t="str">
        <f t="shared" si="0"/>
        <v/>
      </c>
    </row>
    <row r="62" spans="1:9" x14ac:dyDescent="0.25">
      <c r="A62" s="179">
        <v>60</v>
      </c>
      <c r="E62" s="179" t="str">
        <f>IFERROR(IF(B62="Alle","Alle locaties",CONCATENATE((CONCATENATE(VLOOKUP(B62,Verzamelblad!$A$5:$E$24,3),", ",(VLOOKUP(B62,Verzamelblad!$A$5:$E$24,4)))),(CONCATENATE(" te ",(VLOOKUP(B62,Verzamelblad!$A$5:$E$24,5)))))),"")</f>
        <v/>
      </c>
      <c r="F62" s="169"/>
      <c r="G62" s="275"/>
      <c r="H62" s="275"/>
      <c r="I62" s="250" t="str">
        <f t="shared" si="0"/>
        <v/>
      </c>
    </row>
    <row r="63" spans="1:9" x14ac:dyDescent="0.25">
      <c r="A63" s="179">
        <v>61</v>
      </c>
      <c r="E63" s="179" t="str">
        <f>IFERROR(IF(B63="Alle","Alle locaties",CONCATENATE((CONCATENATE(VLOOKUP(B63,Verzamelblad!$A$5:$E$24,3),", ",(VLOOKUP(B63,Verzamelblad!$A$5:$E$24,4)))),(CONCATENATE(" te ",(VLOOKUP(B63,Verzamelblad!$A$5:$E$24,5)))))),"")</f>
        <v/>
      </c>
      <c r="F63" s="169"/>
      <c r="G63" s="275"/>
      <c r="H63" s="275"/>
      <c r="I63" s="250" t="str">
        <f t="shared" si="0"/>
        <v/>
      </c>
    </row>
    <row r="64" spans="1:9" x14ac:dyDescent="0.25">
      <c r="A64" s="179">
        <v>62</v>
      </c>
      <c r="E64" s="179" t="str">
        <f>IFERROR(IF(B64="Alle","Alle locaties",CONCATENATE((CONCATENATE(VLOOKUP(B64,Verzamelblad!$A$5:$E$24,3),", ",(VLOOKUP(B64,Verzamelblad!$A$5:$E$24,4)))),(CONCATENATE(" te ",(VLOOKUP(B64,Verzamelblad!$A$5:$E$24,5)))))),"")</f>
        <v/>
      </c>
      <c r="F64" s="169"/>
      <c r="G64" s="275"/>
      <c r="H64" s="275"/>
      <c r="I64" s="250" t="str">
        <f t="shared" si="0"/>
        <v/>
      </c>
    </row>
    <row r="65" spans="1:9" x14ac:dyDescent="0.25">
      <c r="A65" s="179">
        <v>63</v>
      </c>
      <c r="E65" s="179" t="str">
        <f>IFERROR(IF(B65="Alle","Alle locaties",CONCATENATE((CONCATENATE(VLOOKUP(B65,Verzamelblad!$A$5:$E$24,3),", ",(VLOOKUP(B65,Verzamelblad!$A$5:$E$24,4)))),(CONCATENATE(" te ",(VLOOKUP(B65,Verzamelblad!$A$5:$E$24,5)))))),"")</f>
        <v/>
      </c>
      <c r="F65" s="169"/>
      <c r="G65" s="275"/>
      <c r="H65" s="275"/>
      <c r="I65" s="250" t="str">
        <f t="shared" si="0"/>
        <v/>
      </c>
    </row>
    <row r="66" spans="1:9" x14ac:dyDescent="0.25">
      <c r="A66" s="179">
        <v>64</v>
      </c>
      <c r="E66" s="179" t="str">
        <f>IFERROR(IF(B66="Alle","Alle locaties",CONCATENATE((CONCATENATE(VLOOKUP(B66,Verzamelblad!$A$5:$E$24,3),", ",(VLOOKUP(B66,Verzamelblad!$A$5:$E$24,4)))),(CONCATENATE(" te ",(VLOOKUP(B66,Verzamelblad!$A$5:$E$24,5)))))),"")</f>
        <v/>
      </c>
      <c r="F66" s="169"/>
      <c r="G66" s="275"/>
      <c r="H66" s="275"/>
      <c r="I66" s="250" t="str">
        <f t="shared" si="0"/>
        <v/>
      </c>
    </row>
    <row r="67" spans="1:9" x14ac:dyDescent="0.25">
      <c r="A67" s="179">
        <v>65</v>
      </c>
      <c r="E67" s="179" t="str">
        <f>IFERROR(IF(B67="Alle","Alle locaties",CONCATENATE((CONCATENATE(VLOOKUP(B67,Verzamelblad!$A$5:$E$24,3),", ",(VLOOKUP(B67,Verzamelblad!$A$5:$E$24,4)))),(CONCATENATE(" te ",(VLOOKUP(B67,Verzamelblad!$A$5:$E$24,5)))))),"")</f>
        <v/>
      </c>
      <c r="F67" s="169"/>
      <c r="G67" s="275"/>
      <c r="H67" s="275"/>
      <c r="I67" s="250" t="str">
        <f t="shared" si="0"/>
        <v/>
      </c>
    </row>
    <row r="68" spans="1:9" x14ac:dyDescent="0.25">
      <c r="A68" s="179">
        <v>66</v>
      </c>
      <c r="E68" s="179" t="str">
        <f>IFERROR(IF(B68="Alle","Alle locaties",CONCATENATE((CONCATENATE(VLOOKUP(B68,Verzamelblad!$A$5:$E$24,3),", ",(VLOOKUP(B68,Verzamelblad!$A$5:$E$24,4)))),(CONCATENATE(" te ",(VLOOKUP(B68,Verzamelblad!$A$5:$E$24,5)))))),"")</f>
        <v/>
      </c>
      <c r="F68" s="169"/>
      <c r="G68" s="275"/>
      <c r="H68" s="275"/>
      <c r="I68" s="250" t="str">
        <f t="shared" ref="I68:I102" si="1">IF(H68-G68=0,"",H68-G68)</f>
        <v/>
      </c>
    </row>
    <row r="69" spans="1:9" x14ac:dyDescent="0.25">
      <c r="A69" s="179">
        <v>67</v>
      </c>
      <c r="E69" s="179" t="str">
        <f>IFERROR(IF(B69="Alle","Alle locaties",CONCATENATE((CONCATENATE(VLOOKUP(B69,Verzamelblad!$A$5:$E$24,3),", ",(VLOOKUP(B69,Verzamelblad!$A$5:$E$24,4)))),(CONCATENATE(" te ",(VLOOKUP(B69,Verzamelblad!$A$5:$E$24,5)))))),"")</f>
        <v/>
      </c>
      <c r="F69" s="169"/>
      <c r="G69" s="275"/>
      <c r="H69" s="275"/>
      <c r="I69" s="250" t="str">
        <f t="shared" si="1"/>
        <v/>
      </c>
    </row>
    <row r="70" spans="1:9" x14ac:dyDescent="0.25">
      <c r="A70" s="179">
        <v>68</v>
      </c>
      <c r="E70" s="179" t="str">
        <f>IFERROR(IF(B70="Alle","Alle locaties",CONCATENATE((CONCATENATE(VLOOKUP(B70,Verzamelblad!$A$5:$E$24,3),", ",(VLOOKUP(B70,Verzamelblad!$A$5:$E$24,4)))),(CONCATENATE(" te ",(VLOOKUP(B70,Verzamelblad!$A$5:$E$24,5)))))),"")</f>
        <v/>
      </c>
      <c r="F70" s="169"/>
      <c r="G70" s="275"/>
      <c r="H70" s="275"/>
      <c r="I70" s="250" t="str">
        <f t="shared" si="1"/>
        <v/>
      </c>
    </row>
    <row r="71" spans="1:9" x14ac:dyDescent="0.25">
      <c r="A71" s="179">
        <v>69</v>
      </c>
      <c r="E71" s="179" t="str">
        <f>IFERROR(IF(B71="Alle","Alle locaties",CONCATENATE((CONCATENATE(VLOOKUP(B71,Verzamelblad!$A$5:$E$24,3),", ",(VLOOKUP(B71,Verzamelblad!$A$5:$E$24,4)))),(CONCATENATE(" te ",(VLOOKUP(B71,Verzamelblad!$A$5:$E$24,5)))))),"")</f>
        <v/>
      </c>
      <c r="F71" s="169"/>
      <c r="G71" s="275"/>
      <c r="H71" s="275"/>
      <c r="I71" s="250" t="str">
        <f t="shared" si="1"/>
        <v/>
      </c>
    </row>
    <row r="72" spans="1:9" x14ac:dyDescent="0.25">
      <c r="A72" s="179">
        <v>70</v>
      </c>
      <c r="E72" s="179" t="str">
        <f>IFERROR(IF(B72="Alle","Alle locaties",CONCATENATE((CONCATENATE(VLOOKUP(B72,Verzamelblad!$A$5:$E$24,3),", ",(VLOOKUP(B72,Verzamelblad!$A$5:$E$24,4)))),(CONCATENATE(" te ",(VLOOKUP(B72,Verzamelblad!$A$5:$E$24,5)))))),"")</f>
        <v/>
      </c>
      <c r="F72" s="169"/>
      <c r="G72" s="275"/>
      <c r="H72" s="275"/>
      <c r="I72" s="250" t="str">
        <f t="shared" si="1"/>
        <v/>
      </c>
    </row>
    <row r="73" spans="1:9" x14ac:dyDescent="0.25">
      <c r="A73" s="179">
        <v>71</v>
      </c>
      <c r="E73" s="179" t="str">
        <f>IFERROR(IF(B73="Alle","Alle locaties",CONCATENATE((CONCATENATE(VLOOKUP(B73,Verzamelblad!$A$5:$E$24,3),", ",(VLOOKUP(B73,Verzamelblad!$A$5:$E$24,4)))),(CONCATENATE(" te ",(VLOOKUP(B73,Verzamelblad!$A$5:$E$24,5)))))),"")</f>
        <v/>
      </c>
      <c r="F73" s="169"/>
      <c r="G73" s="275"/>
      <c r="H73" s="275"/>
      <c r="I73" s="250" t="str">
        <f t="shared" si="1"/>
        <v/>
      </c>
    </row>
    <row r="74" spans="1:9" x14ac:dyDescent="0.25">
      <c r="A74" s="179">
        <v>72</v>
      </c>
      <c r="E74" s="179" t="str">
        <f>IFERROR(IF(B74="Alle","Alle locaties",CONCATENATE((CONCATENATE(VLOOKUP(B74,Verzamelblad!$A$5:$E$24,3),", ",(VLOOKUP(B74,Verzamelblad!$A$5:$E$24,4)))),(CONCATENATE(" te ",(VLOOKUP(B74,Verzamelblad!$A$5:$E$24,5)))))),"")</f>
        <v/>
      </c>
      <c r="F74" s="169"/>
      <c r="G74" s="275"/>
      <c r="H74" s="275"/>
      <c r="I74" s="250" t="str">
        <f t="shared" si="1"/>
        <v/>
      </c>
    </row>
    <row r="75" spans="1:9" x14ac:dyDescent="0.25">
      <c r="A75" s="179">
        <v>73</v>
      </c>
      <c r="E75" s="179" t="str">
        <f>IFERROR(IF(B75="Alle","Alle locaties",CONCATENATE((CONCATENATE(VLOOKUP(B75,Verzamelblad!$A$5:$E$24,3),", ",(VLOOKUP(B75,Verzamelblad!$A$5:$E$24,4)))),(CONCATENATE(" te ",(VLOOKUP(B75,Verzamelblad!$A$5:$E$24,5)))))),"")</f>
        <v/>
      </c>
      <c r="F75" s="169"/>
      <c r="G75" s="275"/>
      <c r="H75" s="275"/>
      <c r="I75" s="250" t="str">
        <f t="shared" si="1"/>
        <v/>
      </c>
    </row>
    <row r="76" spans="1:9" x14ac:dyDescent="0.25">
      <c r="A76" s="179">
        <v>74</v>
      </c>
      <c r="E76" s="179" t="str">
        <f>IFERROR(IF(B76="Alle","Alle locaties",CONCATENATE((CONCATENATE(VLOOKUP(B76,Verzamelblad!$A$5:$E$24,3),", ",(VLOOKUP(B76,Verzamelblad!$A$5:$E$24,4)))),(CONCATENATE(" te ",(VLOOKUP(B76,Verzamelblad!$A$5:$E$24,5)))))),"")</f>
        <v/>
      </c>
      <c r="F76" s="169"/>
      <c r="G76" s="275"/>
      <c r="H76" s="275"/>
      <c r="I76" s="250" t="str">
        <f t="shared" si="1"/>
        <v/>
      </c>
    </row>
    <row r="77" spans="1:9" x14ac:dyDescent="0.25">
      <c r="A77" s="179">
        <v>75</v>
      </c>
      <c r="E77" s="179" t="str">
        <f>IFERROR(IF(B77="Alle","Alle locaties",CONCATENATE((CONCATENATE(VLOOKUP(B77,Verzamelblad!$A$5:$E$24,3),", ",(VLOOKUP(B77,Verzamelblad!$A$5:$E$24,4)))),(CONCATENATE(" te ",(VLOOKUP(B77,Verzamelblad!$A$5:$E$24,5)))))),"")</f>
        <v/>
      </c>
      <c r="F77" s="169"/>
      <c r="G77" s="275"/>
      <c r="H77" s="275"/>
      <c r="I77" s="250" t="str">
        <f t="shared" si="1"/>
        <v/>
      </c>
    </row>
    <row r="78" spans="1:9" x14ac:dyDescent="0.25">
      <c r="A78" s="179">
        <v>76</v>
      </c>
      <c r="E78" s="179" t="str">
        <f>IFERROR(IF(B78="Alle","Alle locaties",CONCATENATE((CONCATENATE(VLOOKUP(B78,Verzamelblad!$A$5:$E$24,3),", ",(VLOOKUP(B78,Verzamelblad!$A$5:$E$24,4)))),(CONCATENATE(" te ",(VLOOKUP(B78,Verzamelblad!$A$5:$E$24,5)))))),"")</f>
        <v/>
      </c>
      <c r="F78" s="169"/>
      <c r="G78" s="275"/>
      <c r="H78" s="275"/>
      <c r="I78" s="250" t="str">
        <f t="shared" si="1"/>
        <v/>
      </c>
    </row>
    <row r="79" spans="1:9" x14ac:dyDescent="0.25">
      <c r="A79" s="179">
        <v>77</v>
      </c>
      <c r="E79" s="179" t="str">
        <f>IFERROR(IF(B79="Alle","Alle locaties",CONCATENATE((CONCATENATE(VLOOKUP(B79,Verzamelblad!$A$5:$E$24,3),", ",(VLOOKUP(B79,Verzamelblad!$A$5:$E$24,4)))),(CONCATENATE(" te ",(VLOOKUP(B79,Verzamelblad!$A$5:$E$24,5)))))),"")</f>
        <v/>
      </c>
      <c r="F79" s="169"/>
      <c r="G79" s="275"/>
      <c r="H79" s="275"/>
      <c r="I79" s="250" t="str">
        <f t="shared" si="1"/>
        <v/>
      </c>
    </row>
    <row r="80" spans="1:9" x14ac:dyDescent="0.25">
      <c r="A80" s="179">
        <v>78</v>
      </c>
      <c r="E80" s="179" t="str">
        <f>IFERROR(IF(B80="Alle","Alle locaties",CONCATENATE((CONCATENATE(VLOOKUP(B80,Verzamelblad!$A$5:$E$24,3),", ",(VLOOKUP(B80,Verzamelblad!$A$5:$E$24,4)))),(CONCATENATE(" te ",(VLOOKUP(B80,Verzamelblad!$A$5:$E$24,5)))))),"")</f>
        <v/>
      </c>
      <c r="F80" s="169"/>
      <c r="G80" s="275"/>
      <c r="H80" s="275"/>
      <c r="I80" s="250" t="str">
        <f t="shared" si="1"/>
        <v/>
      </c>
    </row>
    <row r="81" spans="1:9" x14ac:dyDescent="0.25">
      <c r="A81" s="179">
        <v>79</v>
      </c>
      <c r="E81" s="179" t="str">
        <f>IFERROR(IF(B81="Alle","Alle locaties",CONCATENATE((CONCATENATE(VLOOKUP(B81,Verzamelblad!$A$5:$E$24,3),", ",(VLOOKUP(B81,Verzamelblad!$A$5:$E$24,4)))),(CONCATENATE(" te ",(VLOOKUP(B81,Verzamelblad!$A$5:$E$24,5)))))),"")</f>
        <v/>
      </c>
      <c r="F81" s="169"/>
      <c r="G81" s="275"/>
      <c r="H81" s="275"/>
      <c r="I81" s="250" t="str">
        <f t="shared" si="1"/>
        <v/>
      </c>
    </row>
    <row r="82" spans="1:9" x14ac:dyDescent="0.25">
      <c r="A82" s="179">
        <v>80</v>
      </c>
      <c r="E82" s="179" t="str">
        <f>IFERROR(IF(B82="Alle","Alle locaties",CONCATENATE((CONCATENATE(VLOOKUP(B82,Verzamelblad!$A$5:$E$24,3),", ",(VLOOKUP(B82,Verzamelblad!$A$5:$E$24,4)))),(CONCATENATE(" te ",(VLOOKUP(B82,Verzamelblad!$A$5:$E$24,5)))))),"")</f>
        <v/>
      </c>
      <c r="F82" s="169"/>
      <c r="G82" s="275"/>
      <c r="H82" s="275"/>
      <c r="I82" s="250" t="str">
        <f t="shared" si="1"/>
        <v/>
      </c>
    </row>
    <row r="83" spans="1:9" x14ac:dyDescent="0.25">
      <c r="A83" s="179">
        <v>81</v>
      </c>
      <c r="E83" s="179" t="str">
        <f>IFERROR(IF(B83="Alle","Alle locaties",CONCATENATE((CONCATENATE(VLOOKUP(B83,Verzamelblad!$A$5:$E$24,3),", ",(VLOOKUP(B83,Verzamelblad!$A$5:$E$24,4)))),(CONCATENATE(" te ",(VLOOKUP(B83,Verzamelblad!$A$5:$E$24,5)))))),"")</f>
        <v/>
      </c>
      <c r="F83" s="169"/>
      <c r="G83" s="275"/>
      <c r="H83" s="275"/>
      <c r="I83" s="250" t="str">
        <f t="shared" si="1"/>
        <v/>
      </c>
    </row>
    <row r="84" spans="1:9" x14ac:dyDescent="0.25">
      <c r="A84" s="179">
        <v>82</v>
      </c>
      <c r="E84" s="179" t="str">
        <f>IFERROR(IF(B84="Alle","Alle locaties",CONCATENATE((CONCATENATE(VLOOKUP(B84,Verzamelblad!$A$5:$E$24,3),", ",(VLOOKUP(B84,Verzamelblad!$A$5:$E$24,4)))),(CONCATENATE(" te ",(VLOOKUP(B84,Verzamelblad!$A$5:$E$24,5)))))),"")</f>
        <v/>
      </c>
      <c r="F84" s="169"/>
      <c r="G84" s="275"/>
      <c r="H84" s="275"/>
      <c r="I84" s="250" t="str">
        <f t="shared" si="1"/>
        <v/>
      </c>
    </row>
    <row r="85" spans="1:9" x14ac:dyDescent="0.25">
      <c r="A85" s="179">
        <v>83</v>
      </c>
      <c r="E85" s="179" t="str">
        <f>IFERROR(IF(B85="Alle","Alle locaties",CONCATENATE((CONCATENATE(VLOOKUP(B85,Verzamelblad!$A$5:$E$24,3),", ",(VLOOKUP(B85,Verzamelblad!$A$5:$E$24,4)))),(CONCATENATE(" te ",(VLOOKUP(B85,Verzamelblad!$A$5:$E$24,5)))))),"")</f>
        <v/>
      </c>
      <c r="F85" s="169"/>
      <c r="G85" s="275"/>
      <c r="H85" s="275"/>
      <c r="I85" s="250" t="str">
        <f t="shared" si="1"/>
        <v/>
      </c>
    </row>
    <row r="86" spans="1:9" x14ac:dyDescent="0.25">
      <c r="A86" s="179">
        <v>84</v>
      </c>
      <c r="E86" s="179" t="str">
        <f>IFERROR(IF(B86="Alle","Alle locaties",CONCATENATE((CONCATENATE(VLOOKUP(B86,Verzamelblad!$A$5:$E$24,3),", ",(VLOOKUP(B86,Verzamelblad!$A$5:$E$24,4)))),(CONCATENATE(" te ",(VLOOKUP(B86,Verzamelblad!$A$5:$E$24,5)))))),"")</f>
        <v/>
      </c>
      <c r="F86" s="169"/>
      <c r="G86" s="275"/>
      <c r="H86" s="275"/>
      <c r="I86" s="250" t="str">
        <f t="shared" si="1"/>
        <v/>
      </c>
    </row>
    <row r="87" spans="1:9" x14ac:dyDescent="0.25">
      <c r="A87" s="179">
        <v>85</v>
      </c>
      <c r="E87" s="179" t="str">
        <f>IFERROR(IF(B87="Alle","Alle locaties",CONCATENATE((CONCATENATE(VLOOKUP(B87,Verzamelblad!$A$5:$E$24,3),", ",(VLOOKUP(B87,Verzamelblad!$A$5:$E$24,4)))),(CONCATENATE(" te ",(VLOOKUP(B87,Verzamelblad!$A$5:$E$24,5)))))),"")</f>
        <v/>
      </c>
      <c r="F87" s="169"/>
      <c r="G87" s="275"/>
      <c r="H87" s="275"/>
      <c r="I87" s="250" t="str">
        <f t="shared" si="1"/>
        <v/>
      </c>
    </row>
    <row r="88" spans="1:9" x14ac:dyDescent="0.25">
      <c r="A88" s="179">
        <v>86</v>
      </c>
      <c r="E88" s="179" t="str">
        <f>IFERROR(IF(B88="Alle","Alle locaties",CONCATENATE((CONCATENATE(VLOOKUP(B88,Verzamelblad!$A$5:$E$24,3),", ",(VLOOKUP(B88,Verzamelblad!$A$5:$E$24,4)))),(CONCATENATE(" te ",(VLOOKUP(B88,Verzamelblad!$A$5:$E$24,5)))))),"")</f>
        <v/>
      </c>
      <c r="F88" s="169"/>
      <c r="G88" s="275"/>
      <c r="H88" s="275"/>
      <c r="I88" s="250" t="str">
        <f t="shared" si="1"/>
        <v/>
      </c>
    </row>
    <row r="89" spans="1:9" x14ac:dyDescent="0.25">
      <c r="A89" s="179">
        <v>87</v>
      </c>
      <c r="E89" s="179" t="str">
        <f>IFERROR(IF(B89="Alle","Alle locaties",CONCATENATE((CONCATENATE(VLOOKUP(B89,Verzamelblad!$A$5:$E$24,3),", ",(VLOOKUP(B89,Verzamelblad!$A$5:$E$24,4)))),(CONCATENATE(" te ",(VLOOKUP(B89,Verzamelblad!$A$5:$E$24,5)))))),"")</f>
        <v/>
      </c>
      <c r="F89" s="169"/>
      <c r="G89" s="275"/>
      <c r="H89" s="275"/>
      <c r="I89" s="250" t="str">
        <f t="shared" si="1"/>
        <v/>
      </c>
    </row>
    <row r="90" spans="1:9" x14ac:dyDescent="0.25">
      <c r="A90" s="179">
        <v>88</v>
      </c>
      <c r="E90" s="179" t="str">
        <f>IFERROR(IF(B90="Alle","Alle locaties",CONCATENATE((CONCATENATE(VLOOKUP(B90,Verzamelblad!$A$5:$E$24,3),", ",(VLOOKUP(B90,Verzamelblad!$A$5:$E$24,4)))),(CONCATENATE(" te ",(VLOOKUP(B90,Verzamelblad!$A$5:$E$24,5)))))),"")</f>
        <v/>
      </c>
      <c r="F90" s="169"/>
      <c r="G90" s="275"/>
      <c r="H90" s="275"/>
      <c r="I90" s="250" t="str">
        <f t="shared" si="1"/>
        <v/>
      </c>
    </row>
    <row r="91" spans="1:9" x14ac:dyDescent="0.25">
      <c r="A91" s="179">
        <v>89</v>
      </c>
      <c r="E91" s="179" t="str">
        <f>IFERROR(IF(B91="Alle","Alle locaties",CONCATENATE((CONCATENATE(VLOOKUP(B91,Verzamelblad!$A$5:$E$24,3),", ",(VLOOKUP(B91,Verzamelblad!$A$5:$E$24,4)))),(CONCATENATE(" te ",(VLOOKUP(B91,Verzamelblad!$A$5:$E$24,5)))))),"")</f>
        <v/>
      </c>
      <c r="F91" s="169"/>
      <c r="G91" s="275"/>
      <c r="H91" s="275"/>
      <c r="I91" s="250" t="str">
        <f t="shared" si="1"/>
        <v/>
      </c>
    </row>
    <row r="92" spans="1:9" x14ac:dyDescent="0.25">
      <c r="A92" s="179">
        <v>90</v>
      </c>
      <c r="E92" s="179" t="str">
        <f>IFERROR(IF(B92="Alle","Alle locaties",CONCATENATE((CONCATENATE(VLOOKUP(B92,Verzamelblad!$A$5:$E$24,3),", ",(VLOOKUP(B92,Verzamelblad!$A$5:$E$24,4)))),(CONCATENATE(" te ",(VLOOKUP(B92,Verzamelblad!$A$5:$E$24,5)))))),"")</f>
        <v/>
      </c>
      <c r="F92" s="169"/>
      <c r="G92" s="275"/>
      <c r="H92" s="275"/>
      <c r="I92" s="250" t="str">
        <f t="shared" si="1"/>
        <v/>
      </c>
    </row>
    <row r="93" spans="1:9" x14ac:dyDescent="0.25">
      <c r="A93" s="179">
        <v>91</v>
      </c>
      <c r="E93" s="179" t="str">
        <f>IFERROR(IF(B93="Alle","Alle locaties",CONCATENATE((CONCATENATE(VLOOKUP(B93,Verzamelblad!$A$5:$E$24,3),", ",(VLOOKUP(B93,Verzamelblad!$A$5:$E$24,4)))),(CONCATENATE(" te ",(VLOOKUP(B93,Verzamelblad!$A$5:$E$24,5)))))),"")</f>
        <v/>
      </c>
      <c r="F93" s="169"/>
      <c r="G93" s="275"/>
      <c r="H93" s="275"/>
      <c r="I93" s="250" t="str">
        <f t="shared" si="1"/>
        <v/>
      </c>
    </row>
    <row r="94" spans="1:9" x14ac:dyDescent="0.25">
      <c r="A94" s="179">
        <v>92</v>
      </c>
      <c r="E94" s="179" t="str">
        <f>IFERROR(IF(B94="Alle","Alle locaties",CONCATENATE((CONCATENATE(VLOOKUP(B94,Verzamelblad!$A$5:$E$24,3),", ",(VLOOKUP(B94,Verzamelblad!$A$5:$E$24,4)))),(CONCATENATE(" te ",(VLOOKUP(B94,Verzamelblad!$A$5:$E$24,5)))))),"")</f>
        <v/>
      </c>
      <c r="F94" s="169"/>
      <c r="G94" s="275"/>
      <c r="H94" s="275"/>
      <c r="I94" s="250" t="str">
        <f t="shared" si="1"/>
        <v/>
      </c>
    </row>
    <row r="95" spans="1:9" x14ac:dyDescent="0.25">
      <c r="A95" s="179">
        <v>93</v>
      </c>
      <c r="E95" s="179" t="str">
        <f>IFERROR(IF(B95="Alle","Alle locaties",CONCATENATE((CONCATENATE(VLOOKUP(B95,Verzamelblad!$A$5:$E$24,3),", ",(VLOOKUP(B95,Verzamelblad!$A$5:$E$24,4)))),(CONCATENATE(" te ",(VLOOKUP(B95,Verzamelblad!$A$5:$E$24,5)))))),"")</f>
        <v/>
      </c>
      <c r="F95" s="169"/>
      <c r="G95" s="275"/>
      <c r="H95" s="275"/>
      <c r="I95" s="250" t="str">
        <f t="shared" si="1"/>
        <v/>
      </c>
    </row>
    <row r="96" spans="1:9" x14ac:dyDescent="0.25">
      <c r="A96" s="179">
        <v>94</v>
      </c>
      <c r="E96" s="179" t="str">
        <f>IFERROR(IF(B96="Alle","Alle locaties",CONCATENATE((CONCATENATE(VLOOKUP(B96,Verzamelblad!$A$5:$E$24,3),", ",(VLOOKUP(B96,Verzamelblad!$A$5:$E$24,4)))),(CONCATENATE(" te ",(VLOOKUP(B96,Verzamelblad!$A$5:$E$24,5)))))),"")</f>
        <v/>
      </c>
      <c r="F96" s="169"/>
      <c r="G96" s="275"/>
      <c r="H96" s="275"/>
      <c r="I96" s="250" t="str">
        <f t="shared" si="1"/>
        <v/>
      </c>
    </row>
    <row r="97" spans="1:9" x14ac:dyDescent="0.25">
      <c r="A97" s="179">
        <v>95</v>
      </c>
      <c r="E97" s="179" t="str">
        <f>IFERROR(IF(B97="Alle","Alle locaties",CONCATENATE((CONCATENATE(VLOOKUP(B97,Verzamelblad!$A$5:$E$24,3),", ",(VLOOKUP(B97,Verzamelblad!$A$5:$E$24,4)))),(CONCATENATE(" te ",(VLOOKUP(B97,Verzamelblad!$A$5:$E$24,5)))))),"")</f>
        <v/>
      </c>
      <c r="F97" s="169"/>
      <c r="G97" s="275"/>
      <c r="H97" s="275"/>
      <c r="I97" s="250" t="str">
        <f t="shared" si="1"/>
        <v/>
      </c>
    </row>
    <row r="98" spans="1:9" x14ac:dyDescent="0.25">
      <c r="A98" s="179">
        <v>96</v>
      </c>
      <c r="E98" s="179" t="str">
        <f>IFERROR(IF(B98="Alle","Alle locaties",CONCATENATE((CONCATENATE(VLOOKUP(B98,Verzamelblad!$A$5:$E$24,3),", ",(VLOOKUP(B98,Verzamelblad!$A$5:$E$24,4)))),(CONCATENATE(" te ",(VLOOKUP(B98,Verzamelblad!$A$5:$E$24,5)))))),"")</f>
        <v/>
      </c>
      <c r="F98" s="169"/>
      <c r="G98" s="275"/>
      <c r="H98" s="275"/>
      <c r="I98" s="250" t="str">
        <f t="shared" si="1"/>
        <v/>
      </c>
    </row>
    <row r="99" spans="1:9" x14ac:dyDescent="0.25">
      <c r="A99" s="179">
        <v>97</v>
      </c>
      <c r="E99" s="179" t="str">
        <f>IFERROR(IF(B99="Alle","Alle locaties",CONCATENATE((CONCATENATE(VLOOKUP(B99,Verzamelblad!$A$5:$E$24,3),", ",(VLOOKUP(B99,Verzamelblad!$A$5:$E$24,4)))),(CONCATENATE(" te ",(VLOOKUP(B99,Verzamelblad!$A$5:$E$24,5)))))),"")</f>
        <v/>
      </c>
      <c r="F99" s="169"/>
      <c r="G99" s="275"/>
      <c r="H99" s="275"/>
      <c r="I99" s="250" t="str">
        <f t="shared" si="1"/>
        <v/>
      </c>
    </row>
    <row r="100" spans="1:9" x14ac:dyDescent="0.25">
      <c r="A100" s="179">
        <v>98</v>
      </c>
      <c r="E100" s="179" t="str">
        <f>IFERROR(IF(B100="Alle","Alle locaties",CONCATENATE((CONCATENATE(VLOOKUP(B100,Verzamelblad!$A$5:$E$24,3),", ",(VLOOKUP(B100,Verzamelblad!$A$5:$E$24,4)))),(CONCATENATE(" te ",(VLOOKUP(B100,Verzamelblad!$A$5:$E$24,5)))))),"")</f>
        <v/>
      </c>
      <c r="F100" s="169"/>
      <c r="G100" s="275"/>
      <c r="H100" s="275"/>
      <c r="I100" s="250" t="str">
        <f t="shared" si="1"/>
        <v/>
      </c>
    </row>
    <row r="101" spans="1:9" x14ac:dyDescent="0.25">
      <c r="A101" s="179">
        <v>99</v>
      </c>
      <c r="E101" s="179" t="str">
        <f>IFERROR(IF(B101="Alle","Alle locaties",CONCATENATE((CONCATENATE(VLOOKUP(B101,Verzamelblad!$A$5:$E$24,3),", ",(VLOOKUP(B101,Verzamelblad!$A$5:$E$24,4)))),(CONCATENATE(" te ",(VLOOKUP(B101,Verzamelblad!$A$5:$E$24,5)))))),"")</f>
        <v/>
      </c>
      <c r="F101" s="169"/>
      <c r="G101" s="275"/>
      <c r="H101" s="275"/>
      <c r="I101" s="250" t="str">
        <f t="shared" si="1"/>
        <v/>
      </c>
    </row>
    <row r="102" spans="1:9" x14ac:dyDescent="0.25">
      <c r="A102" s="179">
        <v>100</v>
      </c>
      <c r="E102" s="179" t="str">
        <f>IFERROR(IF(B102="Alle","Alle locaties",CONCATENATE((CONCATENATE(VLOOKUP(B102,Verzamelblad!$A$5:$E$24,3),", ",(VLOOKUP(B102,Verzamelblad!$A$5:$E$24,4)))),(CONCATENATE(" te ",(VLOOKUP(B102,Verzamelblad!$A$5:$E$24,5)))))),"")</f>
        <v/>
      </c>
      <c r="F102" s="169"/>
      <c r="G102" s="275"/>
      <c r="H102" s="275"/>
      <c r="I102" s="250" t="str">
        <f t="shared" si="1"/>
        <v/>
      </c>
    </row>
  </sheetData>
  <mergeCells count="1">
    <mergeCell ref="A1:J1"/>
  </mergeCells>
  <pageMargins left="0.7" right="0.7" top="1.0132291666666666" bottom="0.75" header="0.3" footer="0.3"/>
  <pageSetup paperSize="9" scale="71" orientation="landscape" r:id="rId1"/>
  <headerFooter>
    <oddHeader>&amp;L&amp;G</oddHeader>
  </headerFooter>
  <legacyDrawingHF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EBEBEB"/>
  </sheetPr>
  <dimension ref="A1:J124"/>
  <sheetViews>
    <sheetView showZeros="0" topLeftCell="A4" zoomScaleNormal="100" workbookViewId="0">
      <selection activeCell="C22" sqref="C22"/>
    </sheetView>
  </sheetViews>
  <sheetFormatPr defaultColWidth="0" defaultRowHeight="0" customHeight="1" zeroHeight="1" x14ac:dyDescent="0.25"/>
  <cols>
    <col min="1" max="1" width="24.7109375" style="156" customWidth="1"/>
    <col min="2" max="2" width="9.28515625" style="156" customWidth="1"/>
    <col min="3" max="3" width="41.140625" style="156" customWidth="1"/>
    <col min="4" max="4" width="30.42578125" style="156" customWidth="1"/>
    <col min="5" max="5" width="23.85546875" style="156" hidden="1" customWidth="1"/>
    <col min="6" max="6" width="17.85546875" style="159" hidden="1" customWidth="1"/>
    <col min="7" max="7" width="19.42578125" style="159" hidden="1" customWidth="1"/>
    <col min="8" max="8" width="15.7109375" style="156" hidden="1" customWidth="1"/>
    <col min="9" max="9" width="16.42578125" style="156" hidden="1" customWidth="1"/>
    <col min="10" max="10" width="4.28515625" hidden="1" customWidth="1"/>
    <col min="11" max="16384" width="9.140625" hidden="1"/>
  </cols>
  <sheetData>
    <row r="1" spans="1:9" ht="15" x14ac:dyDescent="0.25">
      <c r="A1"/>
      <c r="B1"/>
      <c r="C1"/>
      <c r="D1"/>
      <c r="E1"/>
      <c r="F1" s="45"/>
      <c r="G1" s="45"/>
      <c r="H1"/>
      <c r="I1"/>
    </row>
    <row r="2" spans="1:9" ht="15" x14ac:dyDescent="0.25">
      <c r="A2"/>
      <c r="B2"/>
      <c r="C2"/>
      <c r="D2"/>
      <c r="E2"/>
      <c r="F2" s="45"/>
      <c r="G2" s="45"/>
      <c r="H2"/>
      <c r="I2"/>
    </row>
    <row r="3" spans="1:9" ht="15" x14ac:dyDescent="0.25">
      <c r="A3"/>
      <c r="B3"/>
      <c r="C3"/>
      <c r="D3"/>
      <c r="E3"/>
      <c r="F3" s="45"/>
      <c r="G3" s="45"/>
      <c r="H3"/>
      <c r="I3"/>
    </row>
    <row r="4" spans="1:9" ht="15" x14ac:dyDescent="0.25">
      <c r="A4"/>
      <c r="B4"/>
      <c r="C4"/>
      <c r="D4"/>
      <c r="E4"/>
      <c r="F4" s="45"/>
      <c r="G4" s="45"/>
      <c r="H4"/>
      <c r="I4"/>
    </row>
    <row r="5" spans="1:9" s="13" customFormat="1" ht="23.25" x14ac:dyDescent="0.35">
      <c r="A5" s="277" t="s">
        <v>283</v>
      </c>
      <c r="B5" s="278"/>
      <c r="C5" s="278"/>
      <c r="D5" s="279"/>
      <c r="F5" s="266"/>
      <c r="G5" s="266"/>
    </row>
    <row r="6" spans="1:9" ht="15" x14ac:dyDescent="0.25">
      <c r="A6" s="13"/>
      <c r="B6" s="13"/>
      <c r="C6" s="13"/>
      <c r="D6" s="13"/>
      <c r="E6" s="13"/>
      <c r="F6" s="266"/>
      <c r="G6" s="266"/>
      <c r="H6" s="13"/>
      <c r="I6"/>
    </row>
    <row r="7" spans="1:9" ht="15" x14ac:dyDescent="0.25">
      <c r="F7" s="165"/>
    </row>
    <row r="8" spans="1:9" ht="15" x14ac:dyDescent="0.25">
      <c r="F8" s="165"/>
    </row>
    <row r="9" spans="1:9" ht="15" x14ac:dyDescent="0.25">
      <c r="A9" s="158"/>
      <c r="B9" s="158"/>
      <c r="C9" s="158"/>
      <c r="D9" s="158"/>
      <c r="E9" s="158"/>
      <c r="F9" s="166"/>
      <c r="G9" s="166"/>
      <c r="H9" s="158"/>
    </row>
    <row r="10" spans="1:9" ht="15" x14ac:dyDescent="0.25">
      <c r="A10" s="156" t="s">
        <v>145</v>
      </c>
      <c r="C10" s="156" t="str">
        <f>'Algemene gegevens'!opdrachtgever</f>
        <v>Gemeente Assen</v>
      </c>
      <c r="F10" s="165"/>
      <c r="G10" s="165"/>
    </row>
    <row r="11" spans="1:9" ht="15" x14ac:dyDescent="0.25">
      <c r="G11" s="165"/>
    </row>
    <row r="12" spans="1:9" ht="15" x14ac:dyDescent="0.25">
      <c r="A12" s="156" t="s">
        <v>146</v>
      </c>
      <c r="G12" s="165"/>
    </row>
    <row r="13" spans="1:9" ht="15" x14ac:dyDescent="0.25">
      <c r="G13" s="165"/>
    </row>
    <row r="14" spans="1:9" ht="15" x14ac:dyDescent="0.25">
      <c r="A14" s="156" t="s">
        <v>147</v>
      </c>
      <c r="C14" s="156">
        <f>'Algemene gegevens'!opdrachtnemer</f>
        <v>0</v>
      </c>
      <c r="G14" s="165"/>
    </row>
    <row r="15" spans="1:9" ht="15" x14ac:dyDescent="0.25">
      <c r="E15" s="158"/>
      <c r="F15" s="166"/>
      <c r="G15" s="165"/>
      <c r="H15" s="158"/>
    </row>
    <row r="16" spans="1:9" ht="15" x14ac:dyDescent="0.25">
      <c r="E16" s="159"/>
      <c r="G16" s="165"/>
      <c r="H16" s="159"/>
    </row>
    <row r="17" spans="1:9" ht="15" x14ac:dyDescent="0.25">
      <c r="A17" s="156" t="s">
        <v>148</v>
      </c>
      <c r="E17" s="159"/>
      <c r="G17" s="165"/>
      <c r="H17" s="159"/>
    </row>
    <row r="18" spans="1:9" ht="15" x14ac:dyDescent="0.25">
      <c r="E18" s="159"/>
      <c r="G18" s="165"/>
      <c r="H18" s="159"/>
    </row>
    <row r="19" spans="1:9" ht="15" x14ac:dyDescent="0.25">
      <c r="E19" s="159"/>
      <c r="G19" s="165"/>
      <c r="H19" s="159"/>
    </row>
    <row r="20" spans="1:9" ht="15" x14ac:dyDescent="0.25">
      <c r="A20" s="156" t="s">
        <v>149</v>
      </c>
      <c r="C20" s="232"/>
      <c r="G20" s="165"/>
    </row>
    <row r="21" spans="1:9" ht="15" x14ac:dyDescent="0.25">
      <c r="A21" s="156" t="s">
        <v>151</v>
      </c>
      <c r="C21" s="233" t="str">
        <f>IFERROR(VLOOKUP(C20,Wijzigingenblad!A3:J102,2),"")</f>
        <v/>
      </c>
      <c r="E21" s="158"/>
      <c r="F21" s="166"/>
      <c r="G21" s="165"/>
    </row>
    <row r="22" spans="1:9" ht="15" x14ac:dyDescent="0.25">
      <c r="E22" s="160"/>
      <c r="F22" s="166"/>
      <c r="G22" s="165"/>
    </row>
    <row r="23" spans="1:9" ht="15.75" customHeight="1" x14ac:dyDescent="0.25">
      <c r="A23" s="156" t="s">
        <v>150</v>
      </c>
      <c r="C23" s="156" t="str">
        <f>IFERROR(CONCATENATE(VLOOKUP(C21,Verzamelblad!A3:J102,3,)," te ",VLOOKUP(C21,Verzamelblad!A3:J102,5)),"")</f>
        <v/>
      </c>
      <c r="G23" s="165"/>
    </row>
    <row r="24" spans="1:9" ht="15.75" customHeight="1" x14ac:dyDescent="0.25">
      <c r="G24" s="165"/>
    </row>
    <row r="25" spans="1:9" ht="15" x14ac:dyDescent="0.25">
      <c r="C25" s="161"/>
      <c r="E25" s="157"/>
      <c r="F25" s="166"/>
      <c r="G25" s="165"/>
      <c r="H25" s="162"/>
      <c r="I25" s="163"/>
    </row>
    <row r="26" spans="1:9" ht="15" x14ac:dyDescent="0.25">
      <c r="A26" s="156" t="s">
        <v>152</v>
      </c>
      <c r="C26" s="167" t="str">
        <f>IFERROR(VLOOKUP(C20,Wijzigingenblad!A3:J102,3),"")</f>
        <v/>
      </c>
      <c r="G26" s="165"/>
      <c r="I26" s="163"/>
    </row>
    <row r="27" spans="1:9" ht="15" x14ac:dyDescent="0.25">
      <c r="A27" s="156" t="s">
        <v>153</v>
      </c>
      <c r="C27" s="167" t="str">
        <f>IFERROR(VLOOKUP(C20,Wijzigingenblad!A3:J102,4),"")</f>
        <v/>
      </c>
      <c r="D27" s="158"/>
      <c r="E27" s="158"/>
      <c r="F27" s="166"/>
      <c r="G27" s="165"/>
      <c r="H27" s="158"/>
      <c r="I27" s="163"/>
    </row>
    <row r="28" spans="1:9" ht="15" x14ac:dyDescent="0.25">
      <c r="C28" s="158"/>
      <c r="D28" s="158"/>
      <c r="E28" s="164"/>
      <c r="G28" s="165"/>
      <c r="I28" s="163"/>
    </row>
    <row r="29" spans="1:9" ht="15" x14ac:dyDescent="0.25">
      <c r="C29" s="158"/>
      <c r="D29" s="158"/>
      <c r="E29" s="164"/>
      <c r="G29" s="165"/>
      <c r="I29" s="163"/>
    </row>
    <row r="30" spans="1:9" ht="15" x14ac:dyDescent="0.25">
      <c r="A30" s="156" t="s">
        <v>154</v>
      </c>
      <c r="C30" s="158"/>
      <c r="D30" s="158"/>
      <c r="E30" s="164"/>
      <c r="G30" s="165"/>
      <c r="I30" s="163"/>
    </row>
    <row r="31" spans="1:9" ht="15" x14ac:dyDescent="0.25">
      <c r="C31" s="158"/>
      <c r="D31" s="158"/>
      <c r="E31" s="164"/>
      <c r="G31" s="165"/>
      <c r="I31" s="163"/>
    </row>
    <row r="32" spans="1:9" ht="15" customHeight="1" x14ac:dyDescent="0.25">
      <c r="A32" s="463" t="str">
        <f>IFERROR(VLOOKUP(C20,Wijzigingenblad!A3:J102,6),"")</f>
        <v/>
      </c>
      <c r="B32" s="463"/>
      <c r="C32" s="463"/>
      <c r="D32" s="463"/>
      <c r="E32" s="168"/>
      <c r="F32" s="168"/>
      <c r="G32" s="165"/>
      <c r="I32" s="163"/>
    </row>
    <row r="33" spans="1:9" ht="15" x14ac:dyDescent="0.25">
      <c r="A33" s="463"/>
      <c r="B33" s="463"/>
      <c r="C33" s="463"/>
      <c r="D33" s="463"/>
      <c r="E33" s="168"/>
      <c r="F33" s="168"/>
      <c r="G33" s="165"/>
      <c r="I33" s="163"/>
    </row>
    <row r="34" spans="1:9" ht="15" x14ac:dyDescent="0.25">
      <c r="A34" s="463"/>
      <c r="B34" s="463"/>
      <c r="C34" s="463"/>
      <c r="D34" s="463"/>
      <c r="E34" s="168"/>
      <c r="F34" s="168"/>
      <c r="G34" s="165"/>
      <c r="I34" s="163"/>
    </row>
    <row r="35" spans="1:9" ht="15" x14ac:dyDescent="0.25">
      <c r="A35" s="463"/>
      <c r="B35" s="463"/>
      <c r="C35" s="463"/>
      <c r="D35" s="463"/>
      <c r="E35" s="168"/>
      <c r="F35" s="168"/>
      <c r="G35" s="165"/>
      <c r="I35" s="163"/>
    </row>
    <row r="36" spans="1:9" ht="15" x14ac:dyDescent="0.25">
      <c r="A36" s="288" t="str">
        <f>Wijzigingenblad!G2</f>
        <v>Oud jaarbedrag</v>
      </c>
      <c r="B36" s="280"/>
      <c r="C36" s="281" t="str">
        <f>IFERROR(VLOOKUP(C20,Wijzigingenblad!A:I,7),"")</f>
        <v/>
      </c>
      <c r="D36" s="280"/>
      <c r="E36" s="168"/>
      <c r="F36" s="168"/>
      <c r="G36" s="165"/>
      <c r="I36" s="163"/>
    </row>
    <row r="37" spans="1:9" ht="15" x14ac:dyDescent="0.25">
      <c r="A37" s="288" t="str">
        <f>Wijzigingenblad!H2</f>
        <v>Nieuw jaarbedrag</v>
      </c>
      <c r="B37" s="280"/>
      <c r="C37" s="281" t="str">
        <f>IFERROR(VLOOKUP(C20,Wijzigingenblad!A:I,8),"")</f>
        <v/>
      </c>
      <c r="D37" s="280"/>
      <c r="E37" s="168"/>
      <c r="F37" s="168"/>
      <c r="G37" s="165"/>
      <c r="I37" s="163"/>
    </row>
    <row r="38" spans="1:9" ht="15" x14ac:dyDescent="0.25">
      <c r="A38" s="288" t="str">
        <f>Wijzigingenblad!I2</f>
        <v>Verschil</v>
      </c>
      <c r="B38" s="280"/>
      <c r="C38" s="281" t="str">
        <f>IFERROR(VLOOKUP(C20,Wijzigingenblad!A:I,9),"")</f>
        <v/>
      </c>
      <c r="D38" s="280"/>
      <c r="E38" s="168"/>
      <c r="F38" s="168"/>
      <c r="G38" s="165"/>
      <c r="I38" s="163"/>
    </row>
    <row r="39" spans="1:9" ht="15" x14ac:dyDescent="0.25">
      <c r="A39" s="280"/>
      <c r="B39" s="280"/>
      <c r="C39" s="280"/>
      <c r="D39" s="280"/>
      <c r="G39" s="165"/>
    </row>
    <row r="40" spans="1:9" ht="15" x14ac:dyDescent="0.25">
      <c r="D40" s="158"/>
      <c r="E40" s="158"/>
      <c r="F40" s="166"/>
      <c r="G40" s="165"/>
      <c r="H40" s="158"/>
    </row>
    <row r="41" spans="1:9" ht="15" x14ac:dyDescent="0.25">
      <c r="A41" s="156" t="s">
        <v>155</v>
      </c>
      <c r="E41" s="164"/>
      <c r="G41" s="165"/>
    </row>
    <row r="42" spans="1:9" ht="15" x14ac:dyDescent="0.25">
      <c r="E42" s="164"/>
      <c r="G42" s="165"/>
    </row>
    <row r="43" spans="1:9" ht="15" x14ac:dyDescent="0.25">
      <c r="E43" s="164"/>
      <c r="G43" s="165"/>
    </row>
    <row r="44" spans="1:9" ht="15" x14ac:dyDescent="0.25">
      <c r="A44" s="156" t="s">
        <v>156</v>
      </c>
      <c r="C44" s="167">
        <f ca="1">TODAY()</f>
        <v>44715</v>
      </c>
      <c r="E44" s="164"/>
      <c r="G44" s="165"/>
    </row>
    <row r="45" spans="1:9" ht="15" x14ac:dyDescent="0.25">
      <c r="C45" s="156" t="s">
        <v>184</v>
      </c>
      <c r="E45" s="164"/>
      <c r="G45" s="165"/>
    </row>
    <row r="46" spans="1:9" ht="15" hidden="1" x14ac:dyDescent="0.25">
      <c r="E46" s="164"/>
      <c r="G46" s="165"/>
    </row>
    <row r="47" spans="1:9" ht="15" hidden="1" x14ac:dyDescent="0.25">
      <c r="E47" s="164"/>
      <c r="G47" s="165"/>
    </row>
    <row r="48" spans="1:9" ht="15" hidden="1" x14ac:dyDescent="0.25">
      <c r="E48" s="164"/>
      <c r="G48" s="165"/>
    </row>
    <row r="49" spans="4:8" ht="15" hidden="1" x14ac:dyDescent="0.25">
      <c r="G49" s="165"/>
    </row>
    <row r="50" spans="4:8" ht="15" hidden="1" x14ac:dyDescent="0.25">
      <c r="G50" s="165"/>
    </row>
    <row r="51" spans="4:8" ht="15" hidden="1" x14ac:dyDescent="0.25">
      <c r="D51" s="158"/>
      <c r="E51" s="158"/>
      <c r="F51" s="166"/>
      <c r="G51" s="165"/>
      <c r="H51" s="158"/>
    </row>
    <row r="52" spans="4:8" ht="15" hidden="1" x14ac:dyDescent="0.25">
      <c r="E52" s="164"/>
      <c r="G52" s="165"/>
    </row>
    <row r="53" spans="4:8" ht="15" hidden="1" x14ac:dyDescent="0.25">
      <c r="E53" s="164"/>
      <c r="G53" s="165"/>
    </row>
    <row r="54" spans="4:8" ht="15" hidden="1" x14ac:dyDescent="0.25">
      <c r="E54" s="164"/>
      <c r="G54" s="165"/>
    </row>
    <row r="55" spans="4:8" ht="15" hidden="1" x14ac:dyDescent="0.25">
      <c r="E55" s="164"/>
      <c r="G55" s="165"/>
    </row>
    <row r="56" spans="4:8" ht="15" hidden="1" x14ac:dyDescent="0.25">
      <c r="E56" s="164"/>
      <c r="G56" s="165"/>
    </row>
    <row r="57" spans="4:8" ht="15" hidden="1" x14ac:dyDescent="0.25">
      <c r="E57" s="164"/>
      <c r="G57" s="165"/>
    </row>
    <row r="58" spans="4:8" ht="15" hidden="1" x14ac:dyDescent="0.25">
      <c r="E58" s="164"/>
      <c r="G58" s="165"/>
    </row>
    <row r="59" spans="4:8" ht="15" hidden="1" x14ac:dyDescent="0.25">
      <c r="E59" s="164"/>
      <c r="G59" s="165"/>
    </row>
    <row r="60" spans="4:8" ht="15" hidden="1" x14ac:dyDescent="0.25">
      <c r="E60" s="164"/>
      <c r="G60" s="165"/>
    </row>
    <row r="61" spans="4:8" ht="15" hidden="1" x14ac:dyDescent="0.25">
      <c r="E61" s="164"/>
      <c r="G61" s="165"/>
    </row>
    <row r="62" spans="4:8" ht="15" hidden="1" x14ac:dyDescent="0.25">
      <c r="G62" s="165"/>
    </row>
    <row r="63" spans="4:8" ht="15" hidden="1" x14ac:dyDescent="0.25">
      <c r="D63" s="158"/>
      <c r="E63" s="158"/>
      <c r="F63" s="166"/>
      <c r="G63" s="165"/>
      <c r="H63" s="158"/>
    </row>
    <row r="64" spans="4:8" ht="15" hidden="1" x14ac:dyDescent="0.25">
      <c r="D64" s="158"/>
      <c r="E64" s="158"/>
      <c r="F64" s="166"/>
      <c r="G64" s="165"/>
      <c r="H64" s="158"/>
    </row>
    <row r="65" spans="4:8" ht="15" hidden="1" x14ac:dyDescent="0.25">
      <c r="D65" s="164"/>
      <c r="E65" s="164"/>
      <c r="F65" s="166"/>
      <c r="G65" s="165"/>
      <c r="H65" s="164"/>
    </row>
    <row r="66" spans="4:8" ht="15" hidden="1" x14ac:dyDescent="0.25">
      <c r="D66" s="164"/>
      <c r="E66" s="164"/>
      <c r="F66" s="166"/>
      <c r="G66" s="165"/>
      <c r="H66" s="164"/>
    </row>
    <row r="67" spans="4:8" ht="15" hidden="1" x14ac:dyDescent="0.25">
      <c r="D67" s="164"/>
      <c r="E67" s="164"/>
      <c r="F67" s="166"/>
      <c r="G67" s="165"/>
      <c r="H67" s="164"/>
    </row>
    <row r="68" spans="4:8" ht="15" hidden="1" x14ac:dyDescent="0.25">
      <c r="D68" s="164"/>
      <c r="E68" s="164"/>
      <c r="F68" s="166"/>
      <c r="G68" s="165"/>
      <c r="H68" s="164"/>
    </row>
    <row r="69" spans="4:8" ht="15" hidden="1" x14ac:dyDescent="0.25">
      <c r="D69" s="164"/>
      <c r="E69" s="164"/>
      <c r="F69" s="166"/>
      <c r="G69" s="165"/>
      <c r="H69" s="164"/>
    </row>
    <row r="70" spans="4:8" ht="15" hidden="1" x14ac:dyDescent="0.25">
      <c r="D70" s="164"/>
      <c r="E70" s="164"/>
      <c r="F70" s="166"/>
      <c r="G70" s="165"/>
      <c r="H70" s="164"/>
    </row>
    <row r="71" spans="4:8" ht="15" hidden="1" x14ac:dyDescent="0.25">
      <c r="D71" s="164"/>
      <c r="E71" s="164"/>
      <c r="F71" s="166"/>
      <c r="G71" s="165"/>
      <c r="H71" s="164"/>
    </row>
    <row r="72" spans="4:8" ht="15" hidden="1" x14ac:dyDescent="0.25">
      <c r="D72" s="164"/>
      <c r="E72" s="164"/>
      <c r="F72" s="166"/>
      <c r="G72" s="165"/>
      <c r="H72" s="164"/>
    </row>
    <row r="73" spans="4:8" ht="15" hidden="1" x14ac:dyDescent="0.25">
      <c r="D73" s="164"/>
      <c r="E73" s="164"/>
      <c r="F73" s="166"/>
      <c r="G73" s="165"/>
      <c r="H73" s="164"/>
    </row>
    <row r="74" spans="4:8" ht="15" hidden="1" x14ac:dyDescent="0.25">
      <c r="D74" s="164"/>
      <c r="E74" s="164"/>
      <c r="F74" s="166"/>
      <c r="G74" s="165"/>
      <c r="H74" s="164"/>
    </row>
    <row r="75" spans="4:8" ht="15" hidden="1" x14ac:dyDescent="0.25">
      <c r="D75" s="164"/>
      <c r="E75" s="164"/>
      <c r="F75" s="166"/>
      <c r="G75" s="165"/>
      <c r="H75" s="164"/>
    </row>
    <row r="76" spans="4:8" ht="15" hidden="1" x14ac:dyDescent="0.25">
      <c r="D76" s="164"/>
      <c r="E76" s="164"/>
      <c r="F76" s="166"/>
      <c r="G76" s="165"/>
      <c r="H76" s="164"/>
    </row>
    <row r="77" spans="4:8" ht="15" hidden="1" x14ac:dyDescent="0.25">
      <c r="D77" s="164"/>
      <c r="E77" s="164"/>
      <c r="F77" s="166"/>
      <c r="G77" s="165"/>
      <c r="H77" s="164"/>
    </row>
    <row r="78" spans="4:8" ht="15" hidden="1" x14ac:dyDescent="0.25">
      <c r="D78" s="164"/>
      <c r="E78" s="164"/>
      <c r="F78" s="166"/>
      <c r="G78" s="165"/>
      <c r="H78" s="164"/>
    </row>
    <row r="79" spans="4:8" ht="15" hidden="1" x14ac:dyDescent="0.25">
      <c r="G79" s="165"/>
    </row>
    <row r="80" spans="4:8" ht="15" hidden="1" x14ac:dyDescent="0.25">
      <c r="G80" s="165"/>
    </row>
    <row r="81" spans="4:8" ht="15" hidden="1" x14ac:dyDescent="0.25">
      <c r="G81" s="165"/>
      <c r="H81" s="159"/>
    </row>
    <row r="82" spans="4:8" ht="15" hidden="1" x14ac:dyDescent="0.25">
      <c r="G82" s="165"/>
    </row>
    <row r="83" spans="4:8" ht="15" hidden="1" x14ac:dyDescent="0.25">
      <c r="E83" s="158"/>
    </row>
    <row r="84" spans="4:8" ht="15" hidden="1" x14ac:dyDescent="0.25">
      <c r="D84" s="159"/>
      <c r="E84" s="158"/>
      <c r="H84" s="159"/>
    </row>
    <row r="85" spans="4:8" ht="15" hidden="1" x14ac:dyDescent="0.25"/>
    <row r="86" spans="4:8" ht="15" hidden="1" x14ac:dyDescent="0.25"/>
    <row r="87" spans="4:8" ht="15" hidden="1" x14ac:dyDescent="0.25"/>
    <row r="88" spans="4:8" ht="15" hidden="1" x14ac:dyDescent="0.25"/>
    <row r="89" spans="4:8" ht="15" hidden="1" x14ac:dyDescent="0.25"/>
    <row r="90" spans="4:8" ht="15" hidden="1" x14ac:dyDescent="0.25"/>
    <row r="91" spans="4:8" ht="15" hidden="1" x14ac:dyDescent="0.25"/>
    <row r="92" spans="4:8" ht="15" hidden="1" x14ac:dyDescent="0.25"/>
    <row r="93" spans="4:8" ht="15" hidden="1" x14ac:dyDescent="0.25"/>
    <row r="94" spans="4:8" ht="15" hidden="1" x14ac:dyDescent="0.25"/>
    <row r="95" spans="4:8" ht="15" hidden="1" x14ac:dyDescent="0.25"/>
    <row r="96" spans="4:8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</sheetData>
  <mergeCells count="1">
    <mergeCell ref="A32:D35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5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D156516-AF2C-4440-850D-86AEC9FD247C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7">
    <tabColor rgb="FF173583"/>
  </sheetPr>
  <dimension ref="A1:M553"/>
  <sheetViews>
    <sheetView zoomScaleNormal="100" workbookViewId="0">
      <selection activeCell="X538" sqref="X538"/>
    </sheetView>
  </sheetViews>
  <sheetFormatPr defaultRowHeight="15" x14ac:dyDescent="0.25"/>
  <cols>
    <col min="1" max="1" width="6" style="197" customWidth="1"/>
    <col min="2" max="2" width="6.140625" style="197" customWidth="1"/>
    <col min="3" max="3" width="22.5703125" style="200" bestFit="1" customWidth="1"/>
    <col min="4" max="4" width="3" style="200" customWidth="1"/>
    <col min="5" max="5" width="3.7109375" style="200" customWidth="1"/>
    <col min="6" max="6" width="9.42578125" style="179" customWidth="1"/>
    <col min="7" max="7" width="10.5703125" style="179" customWidth="1"/>
    <col min="8" max="10" width="8.7109375" style="179" customWidth="1"/>
    <col min="11" max="11" width="10.7109375" style="202" customWidth="1"/>
    <col min="12" max="12" width="5.7109375" style="197" customWidth="1"/>
    <col min="13" max="13" width="10.7109375" style="179" customWidth="1"/>
    <col min="14" max="16384" width="9.140625" style="179"/>
  </cols>
  <sheetData>
    <row r="1" spans="1:13" x14ac:dyDescent="0.25">
      <c r="A1" s="190">
        <f>'2'!H4</f>
        <v>2</v>
      </c>
      <c r="B1" s="191" t="s">
        <v>7</v>
      </c>
      <c r="C1" s="192"/>
      <c r="D1" s="193" t="str">
        <f>IF(VLOOKUP(A1,Verzamelblad!A5:E54,3)=0,"",VLOOKUP(A1,Verzamelblad!A5:E54,3))</f>
        <v>MFA Pittelo</v>
      </c>
      <c r="E1" s="194"/>
      <c r="F1" s="195"/>
      <c r="G1" s="195"/>
      <c r="H1" s="195"/>
      <c r="I1" s="195"/>
      <c r="J1" s="195"/>
      <c r="K1" s="196"/>
    </row>
    <row r="2" spans="1:13" x14ac:dyDescent="0.25">
      <c r="B2" s="191" t="s">
        <v>23</v>
      </c>
      <c r="C2" s="198"/>
      <c r="D2" s="193" t="str">
        <f>IF(CONCATENATE(VLOOKUP(A1,Verzamelblad!A5:E54,4)," te ",VLOOKUP(A1,Verzamelblad!A5:E54,5))=" te ","",CONCATENATE(VLOOKUP(A1,Verzamelblad!A5:E54,4)," te ",VLOOKUP(A1,Verzamelblad!A5:E54,5)))</f>
        <v>Amstelstraat 14 te Assen</v>
      </c>
      <c r="E2" s="194"/>
      <c r="F2" s="195"/>
      <c r="G2" s="195"/>
      <c r="H2" s="195"/>
      <c r="I2" s="195"/>
      <c r="J2" s="195"/>
      <c r="K2" s="196"/>
    </row>
    <row r="3" spans="1:13" ht="30" x14ac:dyDescent="0.25">
      <c r="A3" s="199" t="s">
        <v>175</v>
      </c>
      <c r="B3" s="199" t="s">
        <v>24</v>
      </c>
      <c r="C3" s="200" t="s">
        <v>25</v>
      </c>
      <c r="D3" s="200" t="s">
        <v>26</v>
      </c>
      <c r="E3" s="200" t="s">
        <v>27</v>
      </c>
      <c r="F3" s="8" t="s">
        <v>28</v>
      </c>
      <c r="G3" s="8" t="s">
        <v>29</v>
      </c>
      <c r="H3" s="8" t="s">
        <v>359</v>
      </c>
      <c r="I3" s="8" t="s">
        <v>550</v>
      </c>
      <c r="J3" s="296" t="s">
        <v>290</v>
      </c>
      <c r="K3" s="201" t="s">
        <v>5</v>
      </c>
      <c r="L3" s="199" t="s">
        <v>32</v>
      </c>
      <c r="M3" s="200" t="s">
        <v>33</v>
      </c>
    </row>
    <row r="4" spans="1:13" ht="15.95" customHeight="1" x14ac:dyDescent="0.25">
      <c r="A4" s="364">
        <v>0</v>
      </c>
      <c r="B4" s="365" t="s">
        <v>370</v>
      </c>
      <c r="C4" s="358" t="s">
        <v>371</v>
      </c>
      <c r="D4" s="366"/>
      <c r="E4" s="366" t="s">
        <v>363</v>
      </c>
      <c r="F4" s="367"/>
      <c r="G4" s="367">
        <v>64</v>
      </c>
      <c r="H4" s="367"/>
      <c r="I4" s="367"/>
      <c r="J4" s="367"/>
      <c r="K4" s="368">
        <f t="shared" ref="K4:K67" si="0">SUM(F4:J4)</f>
        <v>64</v>
      </c>
      <c r="L4" s="369">
        <f>IF(D4="X",0,IF(E4="",0,IF(E4="X",0,VLOOKUP(E4,$F$539:$G$553,2))))</f>
        <v>210</v>
      </c>
      <c r="M4" s="367">
        <f t="shared" ref="M4:M67" si="1">SUM(K4*L4)</f>
        <v>13440</v>
      </c>
    </row>
    <row r="5" spans="1:13" ht="15.95" customHeight="1" x14ac:dyDescent="0.25">
      <c r="A5" s="364">
        <v>0</v>
      </c>
      <c r="B5" s="365" t="s">
        <v>372</v>
      </c>
      <c r="C5" s="358" t="s">
        <v>373</v>
      </c>
      <c r="D5" s="366"/>
      <c r="E5" s="366" t="s">
        <v>364</v>
      </c>
      <c r="F5" s="367"/>
      <c r="G5" s="367">
        <v>9</v>
      </c>
      <c r="H5" s="367"/>
      <c r="I5" s="367"/>
      <c r="J5" s="367"/>
      <c r="K5" s="368">
        <f t="shared" si="0"/>
        <v>9</v>
      </c>
      <c r="L5" s="369">
        <f>IF(D5="X",0,IF(E5="",0,IF(E5="X",0,VLOOKUP(E5,$F$539:$G$553,2))))</f>
        <v>12</v>
      </c>
      <c r="M5" s="367">
        <f t="shared" si="1"/>
        <v>108</v>
      </c>
    </row>
    <row r="6" spans="1:13" ht="15.95" customHeight="1" x14ac:dyDescent="0.25">
      <c r="A6" s="364">
        <v>0</v>
      </c>
      <c r="B6" s="365" t="s">
        <v>374</v>
      </c>
      <c r="C6" s="358" t="s">
        <v>375</v>
      </c>
      <c r="D6" s="366"/>
      <c r="E6" s="366" t="s">
        <v>360</v>
      </c>
      <c r="F6" s="367"/>
      <c r="G6" s="367">
        <v>55</v>
      </c>
      <c r="H6" s="367"/>
      <c r="I6" s="367"/>
      <c r="J6" s="367"/>
      <c r="K6" s="368">
        <f t="shared" si="0"/>
        <v>55</v>
      </c>
      <c r="L6" s="369">
        <f t="shared" ref="L6:L69" si="2">IF(D6="X",0,IF(E6="",0,IF(E6="X",0,VLOOKUP(E6,$F$539:$G$553,2))))</f>
        <v>210</v>
      </c>
      <c r="M6" s="367">
        <f t="shared" si="1"/>
        <v>11550</v>
      </c>
    </row>
    <row r="7" spans="1:13" ht="15.95" customHeight="1" x14ac:dyDescent="0.25">
      <c r="A7" s="364">
        <v>0</v>
      </c>
      <c r="B7" s="365" t="s">
        <v>376</v>
      </c>
      <c r="C7" s="358" t="s">
        <v>377</v>
      </c>
      <c r="D7" s="366"/>
      <c r="E7" s="366" t="s">
        <v>365</v>
      </c>
      <c r="F7" s="367"/>
      <c r="G7" s="367"/>
      <c r="H7" s="367">
        <v>9</v>
      </c>
      <c r="I7" s="367"/>
      <c r="J7" s="367"/>
      <c r="K7" s="368">
        <f t="shared" si="0"/>
        <v>9</v>
      </c>
      <c r="L7" s="369">
        <f t="shared" si="2"/>
        <v>210</v>
      </c>
      <c r="M7" s="367">
        <f t="shared" si="1"/>
        <v>1890</v>
      </c>
    </row>
    <row r="8" spans="1:13" ht="15.95" customHeight="1" x14ac:dyDescent="0.25">
      <c r="A8" s="364">
        <v>0</v>
      </c>
      <c r="B8" s="365" t="s">
        <v>378</v>
      </c>
      <c r="C8" s="358" t="s">
        <v>375</v>
      </c>
      <c r="D8" s="366"/>
      <c r="E8" s="366" t="s">
        <v>360</v>
      </c>
      <c r="F8" s="367"/>
      <c r="G8" s="367">
        <v>55</v>
      </c>
      <c r="H8" s="367"/>
      <c r="I8" s="367"/>
      <c r="J8" s="367"/>
      <c r="K8" s="368">
        <f t="shared" si="0"/>
        <v>55</v>
      </c>
      <c r="L8" s="369">
        <f t="shared" si="2"/>
        <v>210</v>
      </c>
      <c r="M8" s="367">
        <f t="shared" si="1"/>
        <v>11550</v>
      </c>
    </row>
    <row r="9" spans="1:13" ht="15.95" customHeight="1" x14ac:dyDescent="0.25">
      <c r="A9" s="364">
        <v>0</v>
      </c>
      <c r="B9" s="365" t="s">
        <v>379</v>
      </c>
      <c r="C9" s="358" t="s">
        <v>380</v>
      </c>
      <c r="D9" s="366"/>
      <c r="E9" s="366" t="s">
        <v>360</v>
      </c>
      <c r="F9" s="367"/>
      <c r="G9" s="367">
        <v>36</v>
      </c>
      <c r="H9" s="367"/>
      <c r="I9" s="367"/>
      <c r="J9" s="367"/>
      <c r="K9" s="368">
        <f t="shared" si="0"/>
        <v>36</v>
      </c>
      <c r="L9" s="369">
        <f t="shared" si="2"/>
        <v>210</v>
      </c>
      <c r="M9" s="367">
        <f t="shared" si="1"/>
        <v>7560</v>
      </c>
    </row>
    <row r="10" spans="1:13" ht="15.95" customHeight="1" x14ac:dyDescent="0.25">
      <c r="A10" s="364">
        <v>0</v>
      </c>
      <c r="B10" s="365" t="s">
        <v>381</v>
      </c>
      <c r="C10" s="358" t="s">
        <v>382</v>
      </c>
      <c r="D10" s="366"/>
      <c r="E10" s="366" t="s">
        <v>363</v>
      </c>
      <c r="F10" s="367"/>
      <c r="G10" s="367">
        <v>12</v>
      </c>
      <c r="H10" s="367"/>
      <c r="I10" s="367"/>
      <c r="J10" s="367"/>
      <c r="K10" s="368">
        <f t="shared" si="0"/>
        <v>12</v>
      </c>
      <c r="L10" s="369">
        <f t="shared" si="2"/>
        <v>210</v>
      </c>
      <c r="M10" s="367">
        <f t="shared" si="1"/>
        <v>2520</v>
      </c>
    </row>
    <row r="11" spans="1:13" ht="15.95" customHeight="1" x14ac:dyDescent="0.25">
      <c r="A11" s="364">
        <v>0</v>
      </c>
      <c r="B11" s="365" t="s">
        <v>383</v>
      </c>
      <c r="C11" s="358" t="s">
        <v>373</v>
      </c>
      <c r="D11" s="366"/>
      <c r="E11" s="366" t="s">
        <v>364</v>
      </c>
      <c r="F11" s="367"/>
      <c r="G11" s="367">
        <v>9</v>
      </c>
      <c r="H11" s="367"/>
      <c r="I11" s="367"/>
      <c r="J11" s="367"/>
      <c r="K11" s="368">
        <f t="shared" si="0"/>
        <v>9</v>
      </c>
      <c r="L11" s="369">
        <f t="shared" si="2"/>
        <v>12</v>
      </c>
      <c r="M11" s="367">
        <f t="shared" si="1"/>
        <v>108</v>
      </c>
    </row>
    <row r="12" spans="1:13" ht="15.95" customHeight="1" x14ac:dyDescent="0.25">
      <c r="A12" s="364">
        <v>0</v>
      </c>
      <c r="B12" s="365" t="s">
        <v>384</v>
      </c>
      <c r="C12" s="358" t="s">
        <v>375</v>
      </c>
      <c r="D12" s="366"/>
      <c r="E12" s="366" t="s">
        <v>360</v>
      </c>
      <c r="F12" s="367"/>
      <c r="G12" s="367">
        <v>54</v>
      </c>
      <c r="H12" s="367"/>
      <c r="I12" s="367"/>
      <c r="J12" s="367"/>
      <c r="K12" s="368">
        <f t="shared" si="0"/>
        <v>54</v>
      </c>
      <c r="L12" s="369">
        <f t="shared" si="2"/>
        <v>210</v>
      </c>
      <c r="M12" s="367">
        <f t="shared" si="1"/>
        <v>11340</v>
      </c>
    </row>
    <row r="13" spans="1:13" ht="15.95" customHeight="1" x14ac:dyDescent="0.25">
      <c r="A13" s="364">
        <v>0</v>
      </c>
      <c r="B13" s="365" t="s">
        <v>385</v>
      </c>
      <c r="C13" s="358" t="s">
        <v>386</v>
      </c>
      <c r="D13" s="366"/>
      <c r="E13" s="366" t="s">
        <v>366</v>
      </c>
      <c r="F13" s="367"/>
      <c r="G13" s="367">
        <v>72</v>
      </c>
      <c r="H13" s="367"/>
      <c r="I13" s="367"/>
      <c r="J13" s="367"/>
      <c r="K13" s="368">
        <f t="shared" si="0"/>
        <v>72</v>
      </c>
      <c r="L13" s="369">
        <f t="shared" si="2"/>
        <v>210</v>
      </c>
      <c r="M13" s="367">
        <f t="shared" si="1"/>
        <v>15120</v>
      </c>
    </row>
    <row r="14" spans="1:13" ht="15.95" customHeight="1" x14ac:dyDescent="0.25">
      <c r="A14" s="364">
        <v>0</v>
      </c>
      <c r="B14" s="365" t="s">
        <v>387</v>
      </c>
      <c r="C14" s="358" t="s">
        <v>388</v>
      </c>
      <c r="D14" s="366"/>
      <c r="E14" s="366" t="s">
        <v>365</v>
      </c>
      <c r="F14" s="367"/>
      <c r="G14" s="367">
        <v>7</v>
      </c>
      <c r="H14" s="367"/>
      <c r="I14" s="367"/>
      <c r="J14" s="367"/>
      <c r="K14" s="368">
        <f t="shared" si="0"/>
        <v>7</v>
      </c>
      <c r="L14" s="369">
        <f t="shared" si="2"/>
        <v>210</v>
      </c>
      <c r="M14" s="367">
        <f t="shared" si="1"/>
        <v>1470</v>
      </c>
    </row>
    <row r="15" spans="1:13" ht="15.95" customHeight="1" x14ac:dyDescent="0.25">
      <c r="A15" s="364">
        <v>0</v>
      </c>
      <c r="B15" s="365" t="s">
        <v>389</v>
      </c>
      <c r="C15" s="358" t="s">
        <v>390</v>
      </c>
      <c r="D15" s="366"/>
      <c r="E15" s="366" t="s">
        <v>364</v>
      </c>
      <c r="F15" s="367"/>
      <c r="G15" s="367">
        <v>8</v>
      </c>
      <c r="H15" s="367"/>
      <c r="I15" s="367"/>
      <c r="J15" s="367"/>
      <c r="K15" s="368">
        <f t="shared" si="0"/>
        <v>8</v>
      </c>
      <c r="L15" s="369">
        <f t="shared" si="2"/>
        <v>12</v>
      </c>
      <c r="M15" s="367">
        <f t="shared" si="1"/>
        <v>96</v>
      </c>
    </row>
    <row r="16" spans="1:13" ht="15.95" customHeight="1" x14ac:dyDescent="0.25">
      <c r="A16" s="364">
        <v>0</v>
      </c>
      <c r="B16" s="365" t="s">
        <v>391</v>
      </c>
      <c r="C16" s="358" t="s">
        <v>390</v>
      </c>
      <c r="D16" s="366"/>
      <c r="E16" s="366" t="s">
        <v>364</v>
      </c>
      <c r="F16" s="367"/>
      <c r="G16" s="367">
        <v>19</v>
      </c>
      <c r="H16" s="367"/>
      <c r="I16" s="367"/>
      <c r="J16" s="367"/>
      <c r="K16" s="368">
        <f t="shared" si="0"/>
        <v>19</v>
      </c>
      <c r="L16" s="369">
        <f t="shared" si="2"/>
        <v>12</v>
      </c>
      <c r="M16" s="367">
        <f t="shared" si="1"/>
        <v>228</v>
      </c>
    </row>
    <row r="17" spans="1:13" ht="15.95" customHeight="1" x14ac:dyDescent="0.25">
      <c r="A17" s="364">
        <v>0</v>
      </c>
      <c r="B17" s="365" t="s">
        <v>392</v>
      </c>
      <c r="C17" s="358" t="s">
        <v>393</v>
      </c>
      <c r="D17" s="366"/>
      <c r="E17" s="366" t="s">
        <v>363</v>
      </c>
      <c r="F17" s="367"/>
      <c r="G17" s="367">
        <v>73</v>
      </c>
      <c r="H17" s="367"/>
      <c r="I17" s="367"/>
      <c r="J17" s="367"/>
      <c r="K17" s="368">
        <f t="shared" si="0"/>
        <v>73</v>
      </c>
      <c r="L17" s="369">
        <f t="shared" si="2"/>
        <v>210</v>
      </c>
      <c r="M17" s="367">
        <f t="shared" si="1"/>
        <v>15330</v>
      </c>
    </row>
    <row r="18" spans="1:13" ht="15.95" customHeight="1" x14ac:dyDescent="0.25">
      <c r="A18" s="364">
        <v>0</v>
      </c>
      <c r="B18" s="365" t="s">
        <v>394</v>
      </c>
      <c r="C18" s="358" t="s">
        <v>395</v>
      </c>
      <c r="D18" s="366"/>
      <c r="E18" s="366" t="s">
        <v>364</v>
      </c>
      <c r="F18" s="367"/>
      <c r="G18" s="367">
        <v>4</v>
      </c>
      <c r="H18" s="367"/>
      <c r="I18" s="367"/>
      <c r="J18" s="367"/>
      <c r="K18" s="368">
        <f t="shared" si="0"/>
        <v>4</v>
      </c>
      <c r="L18" s="369">
        <f t="shared" si="2"/>
        <v>12</v>
      </c>
      <c r="M18" s="367">
        <f t="shared" si="1"/>
        <v>48</v>
      </c>
    </row>
    <row r="19" spans="1:13" ht="15.95" customHeight="1" x14ac:dyDescent="0.25">
      <c r="A19" s="364">
        <v>0</v>
      </c>
      <c r="B19" s="370" t="s">
        <v>396</v>
      </c>
      <c r="C19" s="358" t="s">
        <v>397</v>
      </c>
      <c r="D19" s="366"/>
      <c r="E19" s="366" t="s">
        <v>360</v>
      </c>
      <c r="F19" s="367"/>
      <c r="G19" s="367">
        <v>53</v>
      </c>
      <c r="H19" s="367"/>
      <c r="I19" s="367"/>
      <c r="J19" s="367"/>
      <c r="K19" s="368">
        <f t="shared" si="0"/>
        <v>53</v>
      </c>
      <c r="L19" s="369">
        <f t="shared" si="2"/>
        <v>210</v>
      </c>
      <c r="M19" s="367">
        <f t="shared" si="1"/>
        <v>11130</v>
      </c>
    </row>
    <row r="20" spans="1:13" ht="15.95" customHeight="1" x14ac:dyDescent="0.25">
      <c r="A20" s="364">
        <v>0</v>
      </c>
      <c r="B20" s="365" t="s">
        <v>398</v>
      </c>
      <c r="C20" s="358" t="s">
        <v>397</v>
      </c>
      <c r="D20" s="366"/>
      <c r="E20" s="366" t="s">
        <v>360</v>
      </c>
      <c r="F20" s="367"/>
      <c r="G20" s="367"/>
      <c r="H20" s="367"/>
      <c r="I20" s="367"/>
      <c r="J20" s="367">
        <v>53</v>
      </c>
      <c r="K20" s="368">
        <f t="shared" si="0"/>
        <v>53</v>
      </c>
      <c r="L20" s="369">
        <f t="shared" si="2"/>
        <v>210</v>
      </c>
      <c r="M20" s="367">
        <f t="shared" si="1"/>
        <v>11130</v>
      </c>
    </row>
    <row r="21" spans="1:13" ht="15.95" customHeight="1" x14ac:dyDescent="0.25">
      <c r="A21" s="364">
        <v>0</v>
      </c>
      <c r="B21" s="365" t="s">
        <v>399</v>
      </c>
      <c r="C21" s="358" t="s">
        <v>395</v>
      </c>
      <c r="D21" s="366"/>
      <c r="E21" s="366" t="s">
        <v>364</v>
      </c>
      <c r="F21" s="367"/>
      <c r="G21" s="367">
        <v>4</v>
      </c>
      <c r="H21" s="367"/>
      <c r="I21" s="367"/>
      <c r="J21" s="367"/>
      <c r="K21" s="368">
        <f t="shared" si="0"/>
        <v>4</v>
      </c>
      <c r="L21" s="369">
        <f t="shared" si="2"/>
        <v>12</v>
      </c>
      <c r="M21" s="367">
        <f t="shared" si="1"/>
        <v>48</v>
      </c>
    </row>
    <row r="22" spans="1:13" ht="15.95" customHeight="1" x14ac:dyDescent="0.25">
      <c r="A22" s="364">
        <v>0</v>
      </c>
      <c r="B22" s="365" t="s">
        <v>400</v>
      </c>
      <c r="C22" s="358" t="s">
        <v>401</v>
      </c>
      <c r="D22" s="366"/>
      <c r="E22" s="366" t="s">
        <v>360</v>
      </c>
      <c r="F22" s="367">
        <v>48</v>
      </c>
      <c r="G22" s="367"/>
      <c r="H22" s="367"/>
      <c r="I22" s="367"/>
      <c r="J22" s="367"/>
      <c r="K22" s="368">
        <f t="shared" si="0"/>
        <v>48</v>
      </c>
      <c r="L22" s="369">
        <f t="shared" si="2"/>
        <v>210</v>
      </c>
      <c r="M22" s="367">
        <f t="shared" si="1"/>
        <v>10080</v>
      </c>
    </row>
    <row r="23" spans="1:13" ht="15.95" customHeight="1" x14ac:dyDescent="0.25">
      <c r="A23" s="364">
        <v>0</v>
      </c>
      <c r="B23" s="365" t="s">
        <v>402</v>
      </c>
      <c r="C23" s="358" t="s">
        <v>403</v>
      </c>
      <c r="D23" s="366"/>
      <c r="E23" s="366" t="s">
        <v>365</v>
      </c>
      <c r="F23" s="367"/>
      <c r="G23" s="367"/>
      <c r="H23" s="367">
        <v>8</v>
      </c>
      <c r="I23" s="367"/>
      <c r="J23" s="367"/>
      <c r="K23" s="368">
        <f t="shared" si="0"/>
        <v>8</v>
      </c>
      <c r="L23" s="369">
        <f t="shared" si="2"/>
        <v>210</v>
      </c>
      <c r="M23" s="367">
        <f t="shared" si="1"/>
        <v>1680</v>
      </c>
    </row>
    <row r="24" spans="1:13" ht="15.95" customHeight="1" x14ac:dyDescent="0.25">
      <c r="A24" s="364">
        <v>0</v>
      </c>
      <c r="B24" s="365" t="s">
        <v>404</v>
      </c>
      <c r="C24" s="358" t="s">
        <v>397</v>
      </c>
      <c r="D24" s="366"/>
      <c r="E24" s="366" t="s">
        <v>360</v>
      </c>
      <c r="F24" s="367"/>
      <c r="G24" s="367">
        <v>52</v>
      </c>
      <c r="H24" s="367"/>
      <c r="I24" s="367"/>
      <c r="J24" s="367"/>
      <c r="K24" s="368">
        <f t="shared" si="0"/>
        <v>52</v>
      </c>
      <c r="L24" s="369">
        <f t="shared" si="2"/>
        <v>210</v>
      </c>
      <c r="M24" s="367">
        <f t="shared" si="1"/>
        <v>10920</v>
      </c>
    </row>
    <row r="25" spans="1:13" ht="15.95" customHeight="1" x14ac:dyDescent="0.25">
      <c r="A25" s="364">
        <v>0</v>
      </c>
      <c r="B25" s="365" t="s">
        <v>405</v>
      </c>
      <c r="C25" s="358" t="s">
        <v>395</v>
      </c>
      <c r="D25" s="366"/>
      <c r="E25" s="366" t="s">
        <v>364</v>
      </c>
      <c r="F25" s="367"/>
      <c r="G25" s="367">
        <v>5</v>
      </c>
      <c r="H25" s="367"/>
      <c r="I25" s="367"/>
      <c r="J25" s="367"/>
      <c r="K25" s="368">
        <f t="shared" si="0"/>
        <v>5</v>
      </c>
      <c r="L25" s="369">
        <f t="shared" si="2"/>
        <v>12</v>
      </c>
      <c r="M25" s="367">
        <f t="shared" si="1"/>
        <v>60</v>
      </c>
    </row>
    <row r="26" spans="1:13" ht="15.95" customHeight="1" x14ac:dyDescent="0.25">
      <c r="A26" s="364">
        <v>0</v>
      </c>
      <c r="B26" s="365" t="s">
        <v>406</v>
      </c>
      <c r="C26" s="358" t="s">
        <v>397</v>
      </c>
      <c r="D26" s="366"/>
      <c r="E26" s="366" t="s">
        <v>360</v>
      </c>
      <c r="F26" s="367"/>
      <c r="G26" s="367">
        <v>52</v>
      </c>
      <c r="H26" s="367"/>
      <c r="I26" s="367"/>
      <c r="J26" s="367"/>
      <c r="K26" s="368">
        <f t="shared" si="0"/>
        <v>52</v>
      </c>
      <c r="L26" s="369">
        <f t="shared" si="2"/>
        <v>210</v>
      </c>
      <c r="M26" s="367">
        <f t="shared" si="1"/>
        <v>10920</v>
      </c>
    </row>
    <row r="27" spans="1:13" ht="15.95" customHeight="1" x14ac:dyDescent="0.25">
      <c r="A27" s="364">
        <v>0</v>
      </c>
      <c r="B27" s="365" t="s">
        <v>407</v>
      </c>
      <c r="C27" s="358" t="s">
        <v>401</v>
      </c>
      <c r="D27" s="366"/>
      <c r="E27" s="366" t="s">
        <v>360</v>
      </c>
      <c r="F27" s="367"/>
      <c r="G27" s="367">
        <v>37</v>
      </c>
      <c r="H27" s="367"/>
      <c r="I27" s="367"/>
      <c r="J27" s="367"/>
      <c r="K27" s="368">
        <f t="shared" si="0"/>
        <v>37</v>
      </c>
      <c r="L27" s="369">
        <f t="shared" si="2"/>
        <v>210</v>
      </c>
      <c r="M27" s="367">
        <f t="shared" si="1"/>
        <v>7770</v>
      </c>
    </row>
    <row r="28" spans="1:13" ht="15.95" customHeight="1" x14ac:dyDescent="0.25">
      <c r="A28" s="364">
        <v>0</v>
      </c>
      <c r="B28" s="365" t="s">
        <v>408</v>
      </c>
      <c r="C28" s="358" t="s">
        <v>409</v>
      </c>
      <c r="D28" s="366"/>
      <c r="E28" s="366" t="s">
        <v>363</v>
      </c>
      <c r="F28" s="367"/>
      <c r="G28" s="367">
        <v>12</v>
      </c>
      <c r="H28" s="367"/>
      <c r="I28" s="367"/>
      <c r="J28" s="367"/>
      <c r="K28" s="368">
        <f t="shared" si="0"/>
        <v>12</v>
      </c>
      <c r="L28" s="369">
        <f t="shared" si="2"/>
        <v>210</v>
      </c>
      <c r="M28" s="367">
        <f t="shared" si="1"/>
        <v>2520</v>
      </c>
    </row>
    <row r="29" spans="1:13" s="182" customFormat="1" ht="15.95" customHeight="1" x14ac:dyDescent="0.25">
      <c r="A29" s="364">
        <v>0</v>
      </c>
      <c r="B29" s="365" t="s">
        <v>410</v>
      </c>
      <c r="C29" s="358" t="s">
        <v>403</v>
      </c>
      <c r="D29" s="366"/>
      <c r="E29" s="366" t="s">
        <v>365</v>
      </c>
      <c r="F29" s="367"/>
      <c r="G29" s="367"/>
      <c r="H29" s="367">
        <v>9</v>
      </c>
      <c r="I29" s="367"/>
      <c r="J29" s="367"/>
      <c r="K29" s="368">
        <f t="shared" si="0"/>
        <v>9</v>
      </c>
      <c r="L29" s="369">
        <f t="shared" si="2"/>
        <v>210</v>
      </c>
      <c r="M29" s="367">
        <f t="shared" si="1"/>
        <v>1890</v>
      </c>
    </row>
    <row r="30" spans="1:13" ht="15.95" customHeight="1" x14ac:dyDescent="0.25">
      <c r="A30" s="364">
        <v>0</v>
      </c>
      <c r="B30" s="365" t="s">
        <v>411</v>
      </c>
      <c r="C30" s="358" t="s">
        <v>397</v>
      </c>
      <c r="D30" s="366"/>
      <c r="E30" s="366" t="s">
        <v>360</v>
      </c>
      <c r="F30" s="367"/>
      <c r="G30" s="367">
        <v>55</v>
      </c>
      <c r="H30" s="367"/>
      <c r="I30" s="367"/>
      <c r="J30" s="367"/>
      <c r="K30" s="368">
        <f t="shared" si="0"/>
        <v>55</v>
      </c>
      <c r="L30" s="369">
        <f t="shared" si="2"/>
        <v>210</v>
      </c>
      <c r="M30" s="367">
        <f t="shared" si="1"/>
        <v>11550</v>
      </c>
    </row>
    <row r="31" spans="1:13" ht="15.95" customHeight="1" x14ac:dyDescent="0.25">
      <c r="A31" s="364">
        <v>0</v>
      </c>
      <c r="B31" s="365" t="s">
        <v>412</v>
      </c>
      <c r="C31" s="358" t="s">
        <v>395</v>
      </c>
      <c r="D31" s="366"/>
      <c r="E31" s="366" t="s">
        <v>364</v>
      </c>
      <c r="F31" s="367"/>
      <c r="G31" s="367">
        <v>9</v>
      </c>
      <c r="H31" s="367"/>
      <c r="I31" s="367"/>
      <c r="J31" s="367"/>
      <c r="K31" s="368">
        <f t="shared" si="0"/>
        <v>9</v>
      </c>
      <c r="L31" s="369">
        <f t="shared" si="2"/>
        <v>12</v>
      </c>
      <c r="M31" s="367">
        <f t="shared" si="1"/>
        <v>108</v>
      </c>
    </row>
    <row r="32" spans="1:13" ht="15.95" customHeight="1" x14ac:dyDescent="0.25">
      <c r="A32" s="364">
        <v>0</v>
      </c>
      <c r="B32" s="365" t="s">
        <v>413</v>
      </c>
      <c r="C32" s="358" t="s">
        <v>397</v>
      </c>
      <c r="D32" s="366"/>
      <c r="E32" s="366" t="s">
        <v>360</v>
      </c>
      <c r="F32" s="367"/>
      <c r="G32" s="367">
        <v>54</v>
      </c>
      <c r="H32" s="367"/>
      <c r="I32" s="367"/>
      <c r="J32" s="367"/>
      <c r="K32" s="368">
        <f t="shared" si="0"/>
        <v>54</v>
      </c>
      <c r="L32" s="369">
        <f t="shared" si="2"/>
        <v>210</v>
      </c>
      <c r="M32" s="367">
        <f t="shared" si="1"/>
        <v>11340</v>
      </c>
    </row>
    <row r="33" spans="1:13" ht="15.95" customHeight="1" x14ac:dyDescent="0.25">
      <c r="A33" s="364">
        <v>0</v>
      </c>
      <c r="B33" s="365" t="s">
        <v>414</v>
      </c>
      <c r="C33" s="358" t="s">
        <v>386</v>
      </c>
      <c r="D33" s="366"/>
      <c r="E33" s="366" t="s">
        <v>366</v>
      </c>
      <c r="F33" s="367"/>
      <c r="G33" s="367">
        <v>72</v>
      </c>
      <c r="H33" s="367"/>
      <c r="I33" s="367"/>
      <c r="J33" s="367"/>
      <c r="K33" s="368">
        <f t="shared" si="0"/>
        <v>72</v>
      </c>
      <c r="L33" s="369">
        <f t="shared" si="2"/>
        <v>210</v>
      </c>
      <c r="M33" s="367">
        <f t="shared" si="1"/>
        <v>15120</v>
      </c>
    </row>
    <row r="34" spans="1:13" ht="15.95" customHeight="1" x14ac:dyDescent="0.25">
      <c r="A34" s="364">
        <v>0</v>
      </c>
      <c r="B34" s="365" t="s">
        <v>415</v>
      </c>
      <c r="C34" s="358" t="s">
        <v>390</v>
      </c>
      <c r="D34" s="366"/>
      <c r="E34" s="366" t="s">
        <v>364</v>
      </c>
      <c r="F34" s="367"/>
      <c r="G34" s="367">
        <v>4</v>
      </c>
      <c r="H34" s="367"/>
      <c r="I34" s="367"/>
      <c r="J34" s="367"/>
      <c r="K34" s="368">
        <f t="shared" si="0"/>
        <v>4</v>
      </c>
      <c r="L34" s="369">
        <f t="shared" si="2"/>
        <v>12</v>
      </c>
      <c r="M34" s="367">
        <f t="shared" si="1"/>
        <v>48</v>
      </c>
    </row>
    <row r="35" spans="1:13" ht="15.95" customHeight="1" x14ac:dyDescent="0.25">
      <c r="A35" s="364">
        <v>0</v>
      </c>
      <c r="B35" s="365" t="s">
        <v>416</v>
      </c>
      <c r="C35" s="358" t="s">
        <v>388</v>
      </c>
      <c r="D35" s="366"/>
      <c r="E35" s="366" t="s">
        <v>365</v>
      </c>
      <c r="F35" s="367"/>
      <c r="G35" s="367">
        <v>12</v>
      </c>
      <c r="H35" s="367"/>
      <c r="I35" s="367"/>
      <c r="J35" s="367"/>
      <c r="K35" s="368">
        <f t="shared" si="0"/>
        <v>12</v>
      </c>
      <c r="L35" s="369">
        <f t="shared" si="2"/>
        <v>210</v>
      </c>
      <c r="M35" s="367">
        <f t="shared" si="1"/>
        <v>2520</v>
      </c>
    </row>
    <row r="36" spans="1:13" ht="15.95" customHeight="1" x14ac:dyDescent="0.25">
      <c r="A36" s="364">
        <v>0</v>
      </c>
      <c r="B36" s="365" t="s">
        <v>417</v>
      </c>
      <c r="C36" s="358" t="s">
        <v>418</v>
      </c>
      <c r="D36" s="366"/>
      <c r="E36" s="366" t="s">
        <v>365</v>
      </c>
      <c r="F36" s="367"/>
      <c r="G36" s="367"/>
      <c r="H36" s="367">
        <v>1</v>
      </c>
      <c r="I36" s="367"/>
      <c r="J36" s="367"/>
      <c r="K36" s="368">
        <f t="shared" si="0"/>
        <v>1</v>
      </c>
      <c r="L36" s="369">
        <f t="shared" si="2"/>
        <v>210</v>
      </c>
      <c r="M36" s="367">
        <f t="shared" si="1"/>
        <v>210</v>
      </c>
    </row>
    <row r="37" spans="1:13" ht="15.95" customHeight="1" x14ac:dyDescent="0.25">
      <c r="A37" s="364">
        <v>0</v>
      </c>
      <c r="B37" s="365" t="s">
        <v>419</v>
      </c>
      <c r="C37" s="358" t="s">
        <v>316</v>
      </c>
      <c r="D37" s="366"/>
      <c r="E37" s="366" t="s">
        <v>364</v>
      </c>
      <c r="F37" s="367"/>
      <c r="G37" s="367">
        <v>16</v>
      </c>
      <c r="H37" s="367"/>
      <c r="I37" s="367"/>
      <c r="J37" s="367"/>
      <c r="K37" s="368">
        <f t="shared" si="0"/>
        <v>16</v>
      </c>
      <c r="L37" s="369">
        <f t="shared" si="2"/>
        <v>12</v>
      </c>
      <c r="M37" s="367">
        <f t="shared" si="1"/>
        <v>192</v>
      </c>
    </row>
    <row r="38" spans="1:13" ht="15.95" customHeight="1" x14ac:dyDescent="0.25">
      <c r="A38" s="364">
        <v>0</v>
      </c>
      <c r="B38" s="365" t="s">
        <v>420</v>
      </c>
      <c r="C38" s="358" t="s">
        <v>316</v>
      </c>
      <c r="D38" s="366"/>
      <c r="E38" s="366" t="s">
        <v>364</v>
      </c>
      <c r="F38" s="367"/>
      <c r="G38" s="367">
        <v>3</v>
      </c>
      <c r="H38" s="367"/>
      <c r="I38" s="367"/>
      <c r="J38" s="367"/>
      <c r="K38" s="368">
        <f t="shared" si="0"/>
        <v>3</v>
      </c>
      <c r="L38" s="369">
        <f t="shared" si="2"/>
        <v>12</v>
      </c>
      <c r="M38" s="367">
        <f t="shared" si="1"/>
        <v>36</v>
      </c>
    </row>
    <row r="39" spans="1:13" ht="15.95" customHeight="1" x14ac:dyDescent="0.25">
      <c r="A39" s="364">
        <v>0</v>
      </c>
      <c r="B39" s="365" t="s">
        <v>421</v>
      </c>
      <c r="C39" s="358" t="s">
        <v>422</v>
      </c>
      <c r="D39" s="366"/>
      <c r="E39" s="366" t="s">
        <v>360</v>
      </c>
      <c r="F39" s="367"/>
      <c r="G39" s="367">
        <v>64</v>
      </c>
      <c r="H39" s="367"/>
      <c r="I39" s="367"/>
      <c r="J39" s="367"/>
      <c r="K39" s="368">
        <f t="shared" si="0"/>
        <v>64</v>
      </c>
      <c r="L39" s="369">
        <f t="shared" si="2"/>
        <v>210</v>
      </c>
      <c r="M39" s="367">
        <f t="shared" si="1"/>
        <v>13440</v>
      </c>
    </row>
    <row r="40" spans="1:13" s="182" customFormat="1" ht="15.95" customHeight="1" x14ac:dyDescent="0.25">
      <c r="A40" s="364">
        <v>0</v>
      </c>
      <c r="B40" s="365" t="s">
        <v>423</v>
      </c>
      <c r="C40" s="358" t="s">
        <v>422</v>
      </c>
      <c r="D40" s="366"/>
      <c r="E40" s="366" t="s">
        <v>360</v>
      </c>
      <c r="F40" s="367"/>
      <c r="G40" s="367">
        <v>64</v>
      </c>
      <c r="H40" s="367"/>
      <c r="I40" s="367"/>
      <c r="J40" s="367"/>
      <c r="K40" s="368">
        <f t="shared" si="0"/>
        <v>64</v>
      </c>
      <c r="L40" s="369">
        <f t="shared" si="2"/>
        <v>210</v>
      </c>
      <c r="M40" s="367">
        <f t="shared" si="1"/>
        <v>13440</v>
      </c>
    </row>
    <row r="41" spans="1:13" ht="15.95" customHeight="1" x14ac:dyDescent="0.25">
      <c r="A41" s="364">
        <v>0</v>
      </c>
      <c r="B41" s="365" t="s">
        <v>424</v>
      </c>
      <c r="C41" s="358" t="s">
        <v>425</v>
      </c>
      <c r="D41" s="366"/>
      <c r="E41" s="366" t="s">
        <v>361</v>
      </c>
      <c r="F41" s="367"/>
      <c r="G41" s="367">
        <v>14</v>
      </c>
      <c r="H41" s="367"/>
      <c r="I41" s="367"/>
      <c r="J41" s="367"/>
      <c r="K41" s="368">
        <f t="shared" si="0"/>
        <v>14</v>
      </c>
      <c r="L41" s="369">
        <f t="shared" si="2"/>
        <v>210</v>
      </c>
      <c r="M41" s="367">
        <f t="shared" si="1"/>
        <v>2940</v>
      </c>
    </row>
    <row r="42" spans="1:13" ht="15.95" customHeight="1" x14ac:dyDescent="0.25">
      <c r="A42" s="364">
        <v>0</v>
      </c>
      <c r="B42" s="365" t="s">
        <v>426</v>
      </c>
      <c r="C42" s="358" t="s">
        <v>418</v>
      </c>
      <c r="D42" s="366"/>
      <c r="E42" s="366" t="s">
        <v>365</v>
      </c>
      <c r="F42" s="367"/>
      <c r="G42" s="367"/>
      <c r="H42" s="367">
        <v>14</v>
      </c>
      <c r="I42" s="367"/>
      <c r="J42" s="367"/>
      <c r="K42" s="368">
        <f t="shared" si="0"/>
        <v>14</v>
      </c>
      <c r="L42" s="369">
        <f t="shared" si="2"/>
        <v>210</v>
      </c>
      <c r="M42" s="367">
        <f t="shared" si="1"/>
        <v>2940</v>
      </c>
    </row>
    <row r="43" spans="1:13" ht="15.95" customHeight="1" x14ac:dyDescent="0.25">
      <c r="A43" s="364">
        <v>0</v>
      </c>
      <c r="B43" s="365" t="s">
        <v>427</v>
      </c>
      <c r="C43" s="358" t="s">
        <v>316</v>
      </c>
      <c r="D43" s="366"/>
      <c r="E43" s="366" t="s">
        <v>364</v>
      </c>
      <c r="F43" s="367"/>
      <c r="G43" s="367">
        <v>6</v>
      </c>
      <c r="H43" s="367"/>
      <c r="I43" s="367"/>
      <c r="J43" s="367"/>
      <c r="K43" s="368">
        <f t="shared" si="0"/>
        <v>6</v>
      </c>
      <c r="L43" s="369">
        <f t="shared" si="2"/>
        <v>12</v>
      </c>
      <c r="M43" s="367">
        <f t="shared" si="1"/>
        <v>72</v>
      </c>
    </row>
    <row r="44" spans="1:13" ht="15.95" customHeight="1" x14ac:dyDescent="0.25">
      <c r="A44" s="364">
        <v>0</v>
      </c>
      <c r="B44" s="365" t="s">
        <v>428</v>
      </c>
      <c r="C44" s="358" t="s">
        <v>418</v>
      </c>
      <c r="D44" s="366"/>
      <c r="E44" s="366" t="s">
        <v>365</v>
      </c>
      <c r="F44" s="367"/>
      <c r="G44" s="367"/>
      <c r="H44" s="367">
        <v>1</v>
      </c>
      <c r="I44" s="367"/>
      <c r="J44" s="367"/>
      <c r="K44" s="368">
        <f t="shared" si="0"/>
        <v>1</v>
      </c>
      <c r="L44" s="369">
        <f t="shared" si="2"/>
        <v>210</v>
      </c>
      <c r="M44" s="367">
        <f t="shared" si="1"/>
        <v>210</v>
      </c>
    </row>
    <row r="45" spans="1:13" ht="15.95" customHeight="1" x14ac:dyDescent="0.25">
      <c r="A45" s="364">
        <v>0</v>
      </c>
      <c r="B45" s="365" t="s">
        <v>429</v>
      </c>
      <c r="C45" s="358" t="s">
        <v>430</v>
      </c>
      <c r="D45" s="366"/>
      <c r="E45" s="366" t="s">
        <v>363</v>
      </c>
      <c r="F45" s="367"/>
      <c r="G45" s="367">
        <v>1</v>
      </c>
      <c r="H45" s="367"/>
      <c r="I45" s="367"/>
      <c r="J45" s="367"/>
      <c r="K45" s="368">
        <f t="shared" si="0"/>
        <v>1</v>
      </c>
      <c r="L45" s="369">
        <f t="shared" si="2"/>
        <v>210</v>
      </c>
      <c r="M45" s="367">
        <f t="shared" si="1"/>
        <v>210</v>
      </c>
    </row>
    <row r="46" spans="1:13" ht="15.95" customHeight="1" x14ac:dyDescent="0.25">
      <c r="A46" s="364">
        <v>0</v>
      </c>
      <c r="B46" s="365" t="s">
        <v>431</v>
      </c>
      <c r="C46" s="358" t="s">
        <v>432</v>
      </c>
      <c r="D46" s="366"/>
      <c r="E46" s="366" t="s">
        <v>364</v>
      </c>
      <c r="F46" s="367"/>
      <c r="G46" s="367"/>
      <c r="H46" s="367"/>
      <c r="I46" s="367"/>
      <c r="J46" s="367">
        <v>9</v>
      </c>
      <c r="K46" s="368">
        <f t="shared" si="0"/>
        <v>9</v>
      </c>
      <c r="L46" s="369">
        <f t="shared" si="2"/>
        <v>12</v>
      </c>
      <c r="M46" s="367">
        <f t="shared" si="1"/>
        <v>108</v>
      </c>
    </row>
    <row r="47" spans="1:13" ht="15.95" customHeight="1" x14ac:dyDescent="0.25">
      <c r="A47" s="364">
        <v>0</v>
      </c>
      <c r="B47" s="365" t="s">
        <v>433</v>
      </c>
      <c r="C47" s="358" t="s">
        <v>321</v>
      </c>
      <c r="D47" s="366"/>
      <c r="E47" s="366" t="s">
        <v>360</v>
      </c>
      <c r="F47" s="367"/>
      <c r="G47" s="367">
        <v>70</v>
      </c>
      <c r="H47" s="367"/>
      <c r="I47" s="367"/>
      <c r="J47" s="367"/>
      <c r="K47" s="368">
        <f t="shared" si="0"/>
        <v>70</v>
      </c>
      <c r="L47" s="369">
        <f t="shared" si="2"/>
        <v>210</v>
      </c>
      <c r="M47" s="367">
        <f t="shared" si="1"/>
        <v>14700</v>
      </c>
    </row>
    <row r="48" spans="1:13" ht="15.95" customHeight="1" x14ac:dyDescent="0.25">
      <c r="A48" s="364">
        <v>0</v>
      </c>
      <c r="B48" s="365" t="s">
        <v>434</v>
      </c>
      <c r="C48" s="358" t="s">
        <v>435</v>
      </c>
      <c r="D48" s="366"/>
      <c r="E48" s="366" t="s">
        <v>363</v>
      </c>
      <c r="F48" s="367"/>
      <c r="G48" s="367">
        <v>7</v>
      </c>
      <c r="H48" s="367"/>
      <c r="I48" s="367"/>
      <c r="J48" s="367"/>
      <c r="K48" s="368">
        <f t="shared" si="0"/>
        <v>7</v>
      </c>
      <c r="L48" s="369">
        <f t="shared" si="2"/>
        <v>210</v>
      </c>
      <c r="M48" s="367">
        <f t="shared" si="1"/>
        <v>1470</v>
      </c>
    </row>
    <row r="49" spans="1:13" ht="15.95" customHeight="1" x14ac:dyDescent="0.25">
      <c r="A49" s="364">
        <v>0</v>
      </c>
      <c r="B49" s="365" t="s">
        <v>436</v>
      </c>
      <c r="C49" s="358" t="s">
        <v>418</v>
      </c>
      <c r="D49" s="366"/>
      <c r="E49" s="366" t="s">
        <v>365</v>
      </c>
      <c r="F49" s="367"/>
      <c r="G49" s="367"/>
      <c r="H49" s="367">
        <v>2</v>
      </c>
      <c r="I49" s="367"/>
      <c r="J49" s="367"/>
      <c r="K49" s="368">
        <f t="shared" si="0"/>
        <v>2</v>
      </c>
      <c r="L49" s="369">
        <f t="shared" si="2"/>
        <v>210</v>
      </c>
      <c r="M49" s="367">
        <f t="shared" si="1"/>
        <v>420</v>
      </c>
    </row>
    <row r="50" spans="1:13" ht="15.95" customHeight="1" x14ac:dyDescent="0.25">
      <c r="A50" s="364">
        <v>0</v>
      </c>
      <c r="B50" s="365" t="s">
        <v>437</v>
      </c>
      <c r="C50" s="358" t="s">
        <v>316</v>
      </c>
      <c r="D50" s="366"/>
      <c r="E50" s="366" t="s">
        <v>361</v>
      </c>
      <c r="F50" s="367"/>
      <c r="G50" s="367">
        <v>8</v>
      </c>
      <c r="H50" s="367"/>
      <c r="I50" s="367"/>
      <c r="J50" s="367"/>
      <c r="K50" s="368">
        <f t="shared" si="0"/>
        <v>8</v>
      </c>
      <c r="L50" s="369">
        <f t="shared" si="2"/>
        <v>210</v>
      </c>
      <c r="M50" s="367">
        <f t="shared" si="1"/>
        <v>1680</v>
      </c>
    </row>
    <row r="51" spans="1:13" ht="15.95" customHeight="1" x14ac:dyDescent="0.25">
      <c r="A51" s="364">
        <v>0</v>
      </c>
      <c r="B51" s="365" t="s">
        <v>438</v>
      </c>
      <c r="C51" s="358" t="s">
        <v>439</v>
      </c>
      <c r="D51" s="366"/>
      <c r="E51" s="366" t="s">
        <v>360</v>
      </c>
      <c r="F51" s="367"/>
      <c r="G51" s="367">
        <v>49</v>
      </c>
      <c r="H51" s="367"/>
      <c r="I51" s="367"/>
      <c r="J51" s="367"/>
      <c r="K51" s="368">
        <f t="shared" si="0"/>
        <v>49</v>
      </c>
      <c r="L51" s="369">
        <f t="shared" si="2"/>
        <v>210</v>
      </c>
      <c r="M51" s="367">
        <f t="shared" si="1"/>
        <v>10290</v>
      </c>
    </row>
    <row r="52" spans="1:13" ht="15.95" customHeight="1" x14ac:dyDescent="0.25">
      <c r="A52" s="364">
        <v>0</v>
      </c>
      <c r="B52" s="365" t="s">
        <v>440</v>
      </c>
      <c r="C52" s="358" t="s">
        <v>316</v>
      </c>
      <c r="D52" s="366"/>
      <c r="E52" s="366" t="s">
        <v>364</v>
      </c>
      <c r="F52" s="367"/>
      <c r="G52" s="367">
        <v>4</v>
      </c>
      <c r="H52" s="367"/>
      <c r="I52" s="367"/>
      <c r="J52" s="367"/>
      <c r="K52" s="368">
        <f t="shared" si="0"/>
        <v>4</v>
      </c>
      <c r="L52" s="369">
        <f t="shared" si="2"/>
        <v>12</v>
      </c>
      <c r="M52" s="367">
        <f t="shared" si="1"/>
        <v>48</v>
      </c>
    </row>
    <row r="53" spans="1:13" ht="15.95" customHeight="1" x14ac:dyDescent="0.25">
      <c r="A53" s="364">
        <v>0</v>
      </c>
      <c r="B53" s="365" t="s">
        <v>441</v>
      </c>
      <c r="C53" s="358" t="s">
        <v>309</v>
      </c>
      <c r="D53" s="366"/>
      <c r="E53" s="366" t="s">
        <v>363</v>
      </c>
      <c r="F53" s="367"/>
      <c r="G53" s="367">
        <v>40</v>
      </c>
      <c r="H53" s="367"/>
      <c r="I53" s="367"/>
      <c r="J53" s="367"/>
      <c r="K53" s="368">
        <f t="shared" si="0"/>
        <v>40</v>
      </c>
      <c r="L53" s="369">
        <f t="shared" si="2"/>
        <v>210</v>
      </c>
      <c r="M53" s="367">
        <f t="shared" si="1"/>
        <v>8400</v>
      </c>
    </row>
    <row r="54" spans="1:13" ht="15.95" customHeight="1" x14ac:dyDescent="0.25">
      <c r="A54" s="364">
        <v>0</v>
      </c>
      <c r="B54" s="365" t="s">
        <v>442</v>
      </c>
      <c r="C54" s="358" t="s">
        <v>345</v>
      </c>
      <c r="D54" s="366"/>
      <c r="E54" s="366" t="s">
        <v>640</v>
      </c>
      <c r="F54" s="367"/>
      <c r="G54" s="367">
        <v>10</v>
      </c>
      <c r="H54" s="367"/>
      <c r="I54" s="367"/>
      <c r="J54" s="367"/>
      <c r="K54" s="368">
        <f t="shared" si="0"/>
        <v>10</v>
      </c>
      <c r="L54" s="369">
        <f t="shared" si="2"/>
        <v>0</v>
      </c>
      <c r="M54" s="367">
        <f t="shared" si="1"/>
        <v>0</v>
      </c>
    </row>
    <row r="55" spans="1:13" ht="15.95" customHeight="1" x14ac:dyDescent="0.25">
      <c r="A55" s="364">
        <v>0</v>
      </c>
      <c r="B55" s="365" t="s">
        <v>443</v>
      </c>
      <c r="C55" s="358" t="s">
        <v>444</v>
      </c>
      <c r="D55" s="366"/>
      <c r="E55" s="366" t="s">
        <v>363</v>
      </c>
      <c r="F55" s="367"/>
      <c r="G55" s="367">
        <v>383</v>
      </c>
      <c r="H55" s="367"/>
      <c r="I55" s="367"/>
      <c r="J55" s="367"/>
      <c r="K55" s="368">
        <f t="shared" si="0"/>
        <v>383</v>
      </c>
      <c r="L55" s="369">
        <f t="shared" si="2"/>
        <v>210</v>
      </c>
      <c r="M55" s="367">
        <f t="shared" si="1"/>
        <v>80430</v>
      </c>
    </row>
    <row r="56" spans="1:13" ht="15.95" customHeight="1" x14ac:dyDescent="0.25">
      <c r="A56" s="364">
        <v>0</v>
      </c>
      <c r="B56" s="365" t="s">
        <v>445</v>
      </c>
      <c r="C56" s="358" t="s">
        <v>446</v>
      </c>
      <c r="D56" s="366"/>
      <c r="E56" s="366" t="s">
        <v>282</v>
      </c>
      <c r="F56" s="367"/>
      <c r="G56" s="367">
        <v>13</v>
      </c>
      <c r="H56" s="367"/>
      <c r="I56" s="367"/>
      <c r="J56" s="367"/>
      <c r="K56" s="368">
        <f t="shared" si="0"/>
        <v>13</v>
      </c>
      <c r="L56" s="369">
        <f t="shared" si="2"/>
        <v>210</v>
      </c>
      <c r="M56" s="367">
        <f t="shared" si="1"/>
        <v>2730</v>
      </c>
    </row>
    <row r="57" spans="1:13" ht="15.95" customHeight="1" x14ac:dyDescent="0.25">
      <c r="A57" s="364">
        <v>0</v>
      </c>
      <c r="B57" s="365" t="s">
        <v>447</v>
      </c>
      <c r="C57" s="358" t="s">
        <v>448</v>
      </c>
      <c r="D57" s="366"/>
      <c r="E57" s="366" t="s">
        <v>361</v>
      </c>
      <c r="F57" s="367"/>
      <c r="G57" s="367">
        <v>13</v>
      </c>
      <c r="H57" s="367"/>
      <c r="I57" s="367"/>
      <c r="J57" s="367"/>
      <c r="K57" s="368">
        <f t="shared" si="0"/>
        <v>13</v>
      </c>
      <c r="L57" s="369">
        <f t="shared" si="2"/>
        <v>210</v>
      </c>
      <c r="M57" s="367">
        <f t="shared" si="1"/>
        <v>2730</v>
      </c>
    </row>
    <row r="58" spans="1:13" ht="15.95" customHeight="1" x14ac:dyDescent="0.25">
      <c r="A58" s="364">
        <v>0</v>
      </c>
      <c r="B58" s="365" t="s">
        <v>449</v>
      </c>
      <c r="C58" s="358" t="s">
        <v>326</v>
      </c>
      <c r="D58" s="366"/>
      <c r="E58" s="366" t="s">
        <v>362</v>
      </c>
      <c r="F58" s="367"/>
      <c r="G58" s="367"/>
      <c r="H58" s="367">
        <v>36</v>
      </c>
      <c r="I58" s="367"/>
      <c r="J58" s="367"/>
      <c r="K58" s="368">
        <f t="shared" si="0"/>
        <v>36</v>
      </c>
      <c r="L58" s="369">
        <f t="shared" si="2"/>
        <v>210</v>
      </c>
      <c r="M58" s="367">
        <f t="shared" si="1"/>
        <v>7560</v>
      </c>
    </row>
    <row r="59" spans="1:13" ht="15.95" customHeight="1" x14ac:dyDescent="0.25">
      <c r="A59" s="364">
        <v>0</v>
      </c>
      <c r="B59" s="365" t="s">
        <v>450</v>
      </c>
      <c r="C59" s="358" t="s">
        <v>451</v>
      </c>
      <c r="D59" s="366"/>
      <c r="E59" s="366" t="s">
        <v>361</v>
      </c>
      <c r="F59" s="367"/>
      <c r="G59" s="367">
        <v>13</v>
      </c>
      <c r="H59" s="367"/>
      <c r="I59" s="367"/>
      <c r="J59" s="367"/>
      <c r="K59" s="368">
        <f t="shared" si="0"/>
        <v>13</v>
      </c>
      <c r="L59" s="369">
        <f t="shared" si="2"/>
        <v>210</v>
      </c>
      <c r="M59" s="367">
        <f t="shared" si="1"/>
        <v>2730</v>
      </c>
    </row>
    <row r="60" spans="1:13" ht="15.95" customHeight="1" x14ac:dyDescent="0.25">
      <c r="A60" s="364">
        <v>0</v>
      </c>
      <c r="B60" s="365" t="s">
        <v>452</v>
      </c>
      <c r="C60" s="358" t="s">
        <v>345</v>
      </c>
      <c r="D60" s="366"/>
      <c r="E60" s="366" t="s">
        <v>640</v>
      </c>
      <c r="F60" s="367"/>
      <c r="G60" s="367">
        <v>11</v>
      </c>
      <c r="H60" s="367"/>
      <c r="I60" s="367"/>
      <c r="J60" s="367"/>
      <c r="K60" s="368">
        <f t="shared" si="0"/>
        <v>11</v>
      </c>
      <c r="L60" s="369">
        <f t="shared" si="2"/>
        <v>0</v>
      </c>
      <c r="M60" s="367">
        <f t="shared" si="1"/>
        <v>0</v>
      </c>
    </row>
    <row r="61" spans="1:13" ht="15.95" customHeight="1" x14ac:dyDescent="0.25">
      <c r="A61" s="364">
        <v>0</v>
      </c>
      <c r="B61" s="365" t="s">
        <v>453</v>
      </c>
      <c r="C61" s="358" t="s">
        <v>355</v>
      </c>
      <c r="D61" s="366"/>
      <c r="E61" s="366" t="s">
        <v>640</v>
      </c>
      <c r="F61" s="367"/>
      <c r="G61" s="367">
        <v>9</v>
      </c>
      <c r="H61" s="367"/>
      <c r="I61" s="367"/>
      <c r="J61" s="367"/>
      <c r="K61" s="368">
        <f t="shared" si="0"/>
        <v>9</v>
      </c>
      <c r="L61" s="369">
        <f t="shared" si="2"/>
        <v>0</v>
      </c>
      <c r="M61" s="367">
        <f t="shared" si="1"/>
        <v>0</v>
      </c>
    </row>
    <row r="62" spans="1:13" ht="15.95" customHeight="1" x14ac:dyDescent="0.25">
      <c r="A62" s="364">
        <v>0</v>
      </c>
      <c r="B62" s="365" t="s">
        <v>454</v>
      </c>
      <c r="C62" s="358" t="s">
        <v>455</v>
      </c>
      <c r="D62" s="366"/>
      <c r="E62" s="366" t="s">
        <v>363</v>
      </c>
      <c r="F62" s="367"/>
      <c r="G62" s="367"/>
      <c r="H62" s="367">
        <v>9</v>
      </c>
      <c r="I62" s="367"/>
      <c r="J62" s="367"/>
      <c r="K62" s="368">
        <f t="shared" si="0"/>
        <v>9</v>
      </c>
      <c r="L62" s="369">
        <f t="shared" si="2"/>
        <v>210</v>
      </c>
      <c r="M62" s="367">
        <f t="shared" si="1"/>
        <v>1890</v>
      </c>
    </row>
    <row r="63" spans="1:13" ht="15.95" customHeight="1" x14ac:dyDescent="0.25">
      <c r="A63" s="364">
        <v>0</v>
      </c>
      <c r="B63" s="365" t="s">
        <v>456</v>
      </c>
      <c r="C63" s="358" t="s">
        <v>418</v>
      </c>
      <c r="D63" s="366"/>
      <c r="E63" s="366" t="s">
        <v>365</v>
      </c>
      <c r="F63" s="367"/>
      <c r="G63" s="367"/>
      <c r="H63" s="367">
        <v>5</v>
      </c>
      <c r="I63" s="367"/>
      <c r="J63" s="367"/>
      <c r="K63" s="368">
        <f t="shared" si="0"/>
        <v>5</v>
      </c>
      <c r="L63" s="369">
        <f t="shared" si="2"/>
        <v>210</v>
      </c>
      <c r="M63" s="367">
        <f t="shared" si="1"/>
        <v>1050</v>
      </c>
    </row>
    <row r="64" spans="1:13" ht="15.95" customHeight="1" x14ac:dyDescent="0.25">
      <c r="A64" s="364">
        <v>0</v>
      </c>
      <c r="B64" s="365" t="s">
        <v>457</v>
      </c>
      <c r="C64" s="358" t="s">
        <v>352</v>
      </c>
      <c r="D64" s="366"/>
      <c r="E64" s="366" t="s">
        <v>363</v>
      </c>
      <c r="F64" s="367"/>
      <c r="G64" s="367">
        <v>25</v>
      </c>
      <c r="H64" s="367"/>
      <c r="I64" s="367"/>
      <c r="J64" s="367"/>
      <c r="K64" s="368">
        <f t="shared" si="0"/>
        <v>25</v>
      </c>
      <c r="L64" s="369">
        <f t="shared" si="2"/>
        <v>210</v>
      </c>
      <c r="M64" s="367">
        <f t="shared" si="1"/>
        <v>5250</v>
      </c>
    </row>
    <row r="65" spans="1:13" ht="15.95" customHeight="1" x14ac:dyDescent="0.25">
      <c r="A65" s="364">
        <v>0</v>
      </c>
      <c r="B65" s="365" t="s">
        <v>458</v>
      </c>
      <c r="C65" s="358" t="s">
        <v>334</v>
      </c>
      <c r="D65" s="366"/>
      <c r="E65" s="366" t="s">
        <v>363</v>
      </c>
      <c r="F65" s="367"/>
      <c r="G65" s="367">
        <v>3</v>
      </c>
      <c r="H65" s="367"/>
      <c r="I65" s="367"/>
      <c r="J65" s="367"/>
      <c r="K65" s="368">
        <f t="shared" si="0"/>
        <v>3</v>
      </c>
      <c r="L65" s="369">
        <f t="shared" si="2"/>
        <v>210</v>
      </c>
      <c r="M65" s="367">
        <f t="shared" si="1"/>
        <v>630</v>
      </c>
    </row>
    <row r="66" spans="1:13" ht="15.95" customHeight="1" x14ac:dyDescent="0.25">
      <c r="A66" s="364">
        <v>0</v>
      </c>
      <c r="B66" s="365" t="s">
        <v>459</v>
      </c>
      <c r="C66" s="358" t="s">
        <v>320</v>
      </c>
      <c r="D66" s="366"/>
      <c r="E66" s="366" t="s">
        <v>640</v>
      </c>
      <c r="F66" s="367"/>
      <c r="G66" s="367">
        <v>4</v>
      </c>
      <c r="H66" s="367"/>
      <c r="I66" s="367"/>
      <c r="J66" s="367"/>
      <c r="K66" s="368">
        <f t="shared" si="0"/>
        <v>4</v>
      </c>
      <c r="L66" s="369">
        <f t="shared" si="2"/>
        <v>0</v>
      </c>
      <c r="M66" s="367">
        <f t="shared" si="1"/>
        <v>0</v>
      </c>
    </row>
    <row r="67" spans="1:13" ht="15.95" customHeight="1" x14ac:dyDescent="0.25">
      <c r="A67" s="364">
        <v>0</v>
      </c>
      <c r="B67" s="365" t="s">
        <v>460</v>
      </c>
      <c r="C67" s="358" t="s">
        <v>333</v>
      </c>
      <c r="D67" s="366"/>
      <c r="E67" s="366" t="s">
        <v>365</v>
      </c>
      <c r="F67" s="367"/>
      <c r="G67" s="367"/>
      <c r="H67" s="367">
        <v>3</v>
      </c>
      <c r="I67" s="367"/>
      <c r="J67" s="367"/>
      <c r="K67" s="368">
        <f t="shared" si="0"/>
        <v>3</v>
      </c>
      <c r="L67" s="369">
        <f t="shared" si="2"/>
        <v>210</v>
      </c>
      <c r="M67" s="367">
        <f t="shared" si="1"/>
        <v>630</v>
      </c>
    </row>
    <row r="68" spans="1:13" ht="15.95" customHeight="1" x14ac:dyDescent="0.25">
      <c r="A68" s="364">
        <v>0</v>
      </c>
      <c r="B68" s="365" t="s">
        <v>461</v>
      </c>
      <c r="C68" s="358" t="s">
        <v>418</v>
      </c>
      <c r="D68" s="366"/>
      <c r="E68" s="366" t="s">
        <v>365</v>
      </c>
      <c r="F68" s="367"/>
      <c r="G68" s="367"/>
      <c r="H68" s="367">
        <v>9</v>
      </c>
      <c r="I68" s="367"/>
      <c r="J68" s="367"/>
      <c r="K68" s="368">
        <f t="shared" ref="K68:K103" si="3">SUM(F68:J68)</f>
        <v>9</v>
      </c>
      <c r="L68" s="369">
        <f t="shared" si="2"/>
        <v>210</v>
      </c>
      <c r="M68" s="367">
        <f t="shared" ref="M68:M103" si="4">SUM(K68*L68)</f>
        <v>1890</v>
      </c>
    </row>
    <row r="69" spans="1:13" ht="15.95" customHeight="1" x14ac:dyDescent="0.25">
      <c r="A69" s="364">
        <v>0</v>
      </c>
      <c r="B69" s="365" t="s">
        <v>462</v>
      </c>
      <c r="C69" s="358" t="s">
        <v>418</v>
      </c>
      <c r="D69" s="366"/>
      <c r="E69" s="366" t="s">
        <v>365</v>
      </c>
      <c r="F69" s="367"/>
      <c r="G69" s="367"/>
      <c r="H69" s="367">
        <v>9</v>
      </c>
      <c r="I69" s="367"/>
      <c r="J69" s="367"/>
      <c r="K69" s="368">
        <f t="shared" si="3"/>
        <v>9</v>
      </c>
      <c r="L69" s="369">
        <f t="shared" si="2"/>
        <v>210</v>
      </c>
      <c r="M69" s="367">
        <f t="shared" si="4"/>
        <v>1890</v>
      </c>
    </row>
    <row r="70" spans="1:13" ht="15.95" customHeight="1" x14ac:dyDescent="0.25">
      <c r="A70" s="364">
        <v>0</v>
      </c>
      <c r="B70" s="365" t="s">
        <v>463</v>
      </c>
      <c r="C70" s="358" t="s">
        <v>464</v>
      </c>
      <c r="D70" s="366"/>
      <c r="E70" s="366" t="s">
        <v>640</v>
      </c>
      <c r="F70" s="367"/>
      <c r="G70" s="367">
        <v>2</v>
      </c>
      <c r="H70" s="367"/>
      <c r="I70" s="367"/>
      <c r="J70" s="367"/>
      <c r="K70" s="368">
        <f t="shared" si="3"/>
        <v>2</v>
      </c>
      <c r="L70" s="369">
        <f t="shared" ref="L70:L133" si="5">IF(D70="X",0,IF(E70="",0,IF(E70="X",0,VLOOKUP(E70,$F$539:$G$553,2))))</f>
        <v>0</v>
      </c>
      <c r="M70" s="367">
        <f t="shared" si="4"/>
        <v>0</v>
      </c>
    </row>
    <row r="71" spans="1:13" ht="15.95" customHeight="1" x14ac:dyDescent="0.25">
      <c r="A71" s="364">
        <v>0</v>
      </c>
      <c r="B71" s="365" t="s">
        <v>465</v>
      </c>
      <c r="C71" s="358" t="s">
        <v>352</v>
      </c>
      <c r="D71" s="366"/>
      <c r="E71" s="366" t="s">
        <v>363</v>
      </c>
      <c r="F71" s="367"/>
      <c r="G71" s="367">
        <v>41</v>
      </c>
      <c r="H71" s="367"/>
      <c r="I71" s="367"/>
      <c r="J71" s="367"/>
      <c r="K71" s="368">
        <f t="shared" si="3"/>
        <v>41</v>
      </c>
      <c r="L71" s="369">
        <f t="shared" si="5"/>
        <v>210</v>
      </c>
      <c r="M71" s="367">
        <f t="shared" si="4"/>
        <v>8610</v>
      </c>
    </row>
    <row r="72" spans="1:13" ht="15.95" customHeight="1" x14ac:dyDescent="0.25">
      <c r="A72" s="364">
        <v>0</v>
      </c>
      <c r="B72" s="365" t="s">
        <v>466</v>
      </c>
      <c r="C72" s="358" t="s">
        <v>467</v>
      </c>
      <c r="D72" s="366"/>
      <c r="E72" s="366" t="s">
        <v>367</v>
      </c>
      <c r="F72" s="367"/>
      <c r="G72" s="367"/>
      <c r="H72" s="367"/>
      <c r="I72" s="367">
        <v>313</v>
      </c>
      <c r="J72" s="367"/>
      <c r="K72" s="368">
        <f t="shared" si="3"/>
        <v>313</v>
      </c>
      <c r="L72" s="369">
        <f t="shared" si="5"/>
        <v>210</v>
      </c>
      <c r="M72" s="367">
        <f t="shared" si="4"/>
        <v>65730</v>
      </c>
    </row>
    <row r="73" spans="1:13" ht="15.95" customHeight="1" x14ac:dyDescent="0.25">
      <c r="A73" s="364">
        <v>0</v>
      </c>
      <c r="B73" s="365" t="s">
        <v>468</v>
      </c>
      <c r="C73" s="358" t="s">
        <v>336</v>
      </c>
      <c r="D73" s="366"/>
      <c r="E73" s="366" t="s">
        <v>367</v>
      </c>
      <c r="F73" s="367"/>
      <c r="G73" s="367"/>
      <c r="H73" s="367">
        <v>50</v>
      </c>
      <c r="I73" s="367"/>
      <c r="J73" s="367"/>
      <c r="K73" s="368">
        <f t="shared" si="3"/>
        <v>50</v>
      </c>
      <c r="L73" s="369">
        <f t="shared" si="5"/>
        <v>210</v>
      </c>
      <c r="M73" s="367">
        <f t="shared" si="4"/>
        <v>10500</v>
      </c>
    </row>
    <row r="74" spans="1:13" ht="15.95" customHeight="1" x14ac:dyDescent="0.25">
      <c r="A74" s="364">
        <v>0</v>
      </c>
      <c r="B74" s="365" t="s">
        <v>469</v>
      </c>
      <c r="C74" s="358" t="s">
        <v>470</v>
      </c>
      <c r="D74" s="366"/>
      <c r="E74" s="366" t="s">
        <v>363</v>
      </c>
      <c r="F74" s="367"/>
      <c r="G74" s="367"/>
      <c r="H74" s="367">
        <v>44</v>
      </c>
      <c r="I74" s="367"/>
      <c r="J74" s="367"/>
      <c r="K74" s="368">
        <f t="shared" si="3"/>
        <v>44</v>
      </c>
      <c r="L74" s="369">
        <f t="shared" si="5"/>
        <v>210</v>
      </c>
      <c r="M74" s="367">
        <f t="shared" si="4"/>
        <v>9240</v>
      </c>
    </row>
    <row r="75" spans="1:13" ht="15.95" customHeight="1" x14ac:dyDescent="0.25">
      <c r="A75" s="364">
        <v>0</v>
      </c>
      <c r="B75" s="365" t="s">
        <v>471</v>
      </c>
      <c r="C75" s="358" t="s">
        <v>418</v>
      </c>
      <c r="D75" s="366"/>
      <c r="E75" s="366" t="s">
        <v>365</v>
      </c>
      <c r="F75" s="367"/>
      <c r="G75" s="367"/>
      <c r="H75" s="367">
        <v>2</v>
      </c>
      <c r="I75" s="367"/>
      <c r="J75" s="367"/>
      <c r="K75" s="368">
        <f t="shared" si="3"/>
        <v>2</v>
      </c>
      <c r="L75" s="369">
        <f t="shared" si="5"/>
        <v>210</v>
      </c>
      <c r="M75" s="367">
        <f t="shared" si="4"/>
        <v>420</v>
      </c>
    </row>
    <row r="76" spans="1:13" ht="15.95" customHeight="1" x14ac:dyDescent="0.25">
      <c r="A76" s="364">
        <v>0</v>
      </c>
      <c r="B76" s="365" t="s">
        <v>472</v>
      </c>
      <c r="C76" s="358" t="s">
        <v>418</v>
      </c>
      <c r="D76" s="366"/>
      <c r="E76" s="366" t="s">
        <v>365</v>
      </c>
      <c r="F76" s="367"/>
      <c r="G76" s="367"/>
      <c r="H76" s="367">
        <v>2</v>
      </c>
      <c r="I76" s="367"/>
      <c r="J76" s="367"/>
      <c r="K76" s="368">
        <f t="shared" si="3"/>
        <v>2</v>
      </c>
      <c r="L76" s="369">
        <f t="shared" si="5"/>
        <v>210</v>
      </c>
      <c r="M76" s="367">
        <f t="shared" si="4"/>
        <v>420</v>
      </c>
    </row>
    <row r="77" spans="1:13" ht="15.95" customHeight="1" x14ac:dyDescent="0.25">
      <c r="A77" s="364">
        <v>0</v>
      </c>
      <c r="B77" s="365" t="s">
        <v>473</v>
      </c>
      <c r="C77" s="358" t="s">
        <v>470</v>
      </c>
      <c r="D77" s="366"/>
      <c r="E77" s="366" t="s">
        <v>363</v>
      </c>
      <c r="F77" s="367"/>
      <c r="G77" s="367"/>
      <c r="H77" s="367">
        <v>44</v>
      </c>
      <c r="I77" s="367"/>
      <c r="J77" s="367"/>
      <c r="K77" s="368">
        <f t="shared" si="3"/>
        <v>44</v>
      </c>
      <c r="L77" s="369">
        <f t="shared" si="5"/>
        <v>210</v>
      </c>
      <c r="M77" s="367">
        <f t="shared" si="4"/>
        <v>9240</v>
      </c>
    </row>
    <row r="78" spans="1:13" ht="15.95" customHeight="1" x14ac:dyDescent="0.25">
      <c r="A78" s="364">
        <v>0</v>
      </c>
      <c r="B78" s="365" t="s">
        <v>474</v>
      </c>
      <c r="C78" s="358" t="s">
        <v>333</v>
      </c>
      <c r="D78" s="366"/>
      <c r="E78" s="366" t="s">
        <v>365</v>
      </c>
      <c r="F78" s="367"/>
      <c r="G78" s="367"/>
      <c r="H78" s="367">
        <v>4</v>
      </c>
      <c r="I78" s="367"/>
      <c r="J78" s="367"/>
      <c r="K78" s="368">
        <f t="shared" si="3"/>
        <v>4</v>
      </c>
      <c r="L78" s="369">
        <f t="shared" si="5"/>
        <v>210</v>
      </c>
      <c r="M78" s="367">
        <f t="shared" si="4"/>
        <v>840</v>
      </c>
    </row>
    <row r="79" spans="1:13" ht="15.95" customHeight="1" x14ac:dyDescent="0.25">
      <c r="A79" s="364">
        <v>0</v>
      </c>
      <c r="B79" s="365" t="s">
        <v>475</v>
      </c>
      <c r="C79" s="358" t="s">
        <v>476</v>
      </c>
      <c r="D79" s="366"/>
      <c r="E79" s="366" t="s">
        <v>361</v>
      </c>
      <c r="F79" s="367"/>
      <c r="G79" s="367"/>
      <c r="H79" s="367">
        <v>9</v>
      </c>
      <c r="I79" s="367"/>
      <c r="J79" s="367"/>
      <c r="K79" s="368">
        <f t="shared" si="3"/>
        <v>9</v>
      </c>
      <c r="L79" s="369">
        <f t="shared" si="5"/>
        <v>210</v>
      </c>
      <c r="M79" s="367">
        <f t="shared" si="4"/>
        <v>1890</v>
      </c>
    </row>
    <row r="80" spans="1:13" ht="15.95" customHeight="1" x14ac:dyDescent="0.25">
      <c r="A80" s="364">
        <v>0</v>
      </c>
      <c r="B80" s="365" t="s">
        <v>477</v>
      </c>
      <c r="C80" s="358" t="s">
        <v>418</v>
      </c>
      <c r="D80" s="366"/>
      <c r="E80" s="366" t="s">
        <v>365</v>
      </c>
      <c r="F80" s="367"/>
      <c r="G80" s="367"/>
      <c r="H80" s="367">
        <v>1</v>
      </c>
      <c r="I80" s="367"/>
      <c r="J80" s="367"/>
      <c r="K80" s="368">
        <f t="shared" si="3"/>
        <v>1</v>
      </c>
      <c r="L80" s="369">
        <f t="shared" si="5"/>
        <v>210</v>
      </c>
      <c r="M80" s="367">
        <f t="shared" si="4"/>
        <v>210</v>
      </c>
    </row>
    <row r="81" spans="1:13" ht="15.95" customHeight="1" x14ac:dyDescent="0.25">
      <c r="A81" s="364">
        <v>1</v>
      </c>
      <c r="B81" s="365" t="s">
        <v>478</v>
      </c>
      <c r="C81" s="358" t="s">
        <v>371</v>
      </c>
      <c r="D81" s="366"/>
      <c r="E81" s="366" t="s">
        <v>363</v>
      </c>
      <c r="F81" s="367"/>
      <c r="G81" s="367">
        <v>64</v>
      </c>
      <c r="H81" s="367"/>
      <c r="I81" s="367"/>
      <c r="J81" s="367"/>
      <c r="K81" s="368">
        <f t="shared" si="3"/>
        <v>64</v>
      </c>
      <c r="L81" s="369">
        <f t="shared" si="5"/>
        <v>210</v>
      </c>
      <c r="M81" s="367">
        <f t="shared" si="4"/>
        <v>13440</v>
      </c>
    </row>
    <row r="82" spans="1:13" ht="15.95" customHeight="1" x14ac:dyDescent="0.25">
      <c r="A82" s="364">
        <v>1</v>
      </c>
      <c r="B82" s="365" t="s">
        <v>479</v>
      </c>
      <c r="C82" s="358" t="s">
        <v>480</v>
      </c>
      <c r="D82" s="366"/>
      <c r="E82" s="366" t="s">
        <v>640</v>
      </c>
      <c r="F82" s="367"/>
      <c r="G82" s="367">
        <v>9</v>
      </c>
      <c r="H82" s="367"/>
      <c r="I82" s="367"/>
      <c r="J82" s="367"/>
      <c r="K82" s="368">
        <f t="shared" si="3"/>
        <v>9</v>
      </c>
      <c r="L82" s="369">
        <f t="shared" si="5"/>
        <v>0</v>
      </c>
      <c r="M82" s="367">
        <f t="shared" si="4"/>
        <v>0</v>
      </c>
    </row>
    <row r="83" spans="1:13" ht="15.95" customHeight="1" x14ac:dyDescent="0.25">
      <c r="A83" s="364">
        <v>1</v>
      </c>
      <c r="B83" s="365" t="s">
        <v>481</v>
      </c>
      <c r="C83" s="358" t="s">
        <v>375</v>
      </c>
      <c r="D83" s="366"/>
      <c r="E83" s="366" t="s">
        <v>360</v>
      </c>
      <c r="F83" s="367"/>
      <c r="G83" s="367">
        <v>55</v>
      </c>
      <c r="H83" s="367"/>
      <c r="I83" s="367"/>
      <c r="J83" s="367"/>
      <c r="K83" s="368">
        <f t="shared" si="3"/>
        <v>55</v>
      </c>
      <c r="L83" s="369">
        <f t="shared" si="5"/>
        <v>210</v>
      </c>
      <c r="M83" s="367">
        <f t="shared" si="4"/>
        <v>11550</v>
      </c>
    </row>
    <row r="84" spans="1:13" ht="15.95" customHeight="1" x14ac:dyDescent="0.25">
      <c r="A84" s="364">
        <v>1</v>
      </c>
      <c r="B84" s="365" t="s">
        <v>482</v>
      </c>
      <c r="C84" s="358" t="s">
        <v>377</v>
      </c>
      <c r="D84" s="366"/>
      <c r="E84" s="366" t="s">
        <v>365</v>
      </c>
      <c r="F84" s="367"/>
      <c r="G84" s="367">
        <v>9</v>
      </c>
      <c r="H84" s="367"/>
      <c r="I84" s="367"/>
      <c r="J84" s="367"/>
      <c r="K84" s="368">
        <f t="shared" si="3"/>
        <v>9</v>
      </c>
      <c r="L84" s="369">
        <f t="shared" si="5"/>
        <v>210</v>
      </c>
      <c r="M84" s="367">
        <f t="shared" si="4"/>
        <v>1890</v>
      </c>
    </row>
    <row r="85" spans="1:13" ht="15.95" customHeight="1" x14ac:dyDescent="0.25">
      <c r="A85" s="364">
        <v>1</v>
      </c>
      <c r="B85" s="365" t="s">
        <v>483</v>
      </c>
      <c r="C85" s="358" t="s">
        <v>375</v>
      </c>
      <c r="D85" s="366"/>
      <c r="E85" s="366" t="s">
        <v>360</v>
      </c>
      <c r="F85" s="367"/>
      <c r="G85" s="367">
        <v>56</v>
      </c>
      <c r="H85" s="367"/>
      <c r="I85" s="367"/>
      <c r="J85" s="367"/>
      <c r="K85" s="368">
        <f t="shared" si="3"/>
        <v>56</v>
      </c>
      <c r="L85" s="369">
        <f t="shared" si="5"/>
        <v>210</v>
      </c>
      <c r="M85" s="367">
        <f t="shared" si="4"/>
        <v>11760</v>
      </c>
    </row>
    <row r="86" spans="1:13" ht="15.95" customHeight="1" x14ac:dyDescent="0.25">
      <c r="A86" s="364">
        <v>1</v>
      </c>
      <c r="B86" s="365" t="s">
        <v>484</v>
      </c>
      <c r="C86" s="358" t="s">
        <v>380</v>
      </c>
      <c r="D86" s="366"/>
      <c r="E86" s="366" t="s">
        <v>360</v>
      </c>
      <c r="F86" s="367"/>
      <c r="G86" s="367">
        <v>36</v>
      </c>
      <c r="H86" s="367"/>
      <c r="I86" s="367"/>
      <c r="J86" s="367"/>
      <c r="K86" s="368">
        <f t="shared" si="3"/>
        <v>36</v>
      </c>
      <c r="L86" s="369">
        <f t="shared" si="5"/>
        <v>210</v>
      </c>
      <c r="M86" s="367">
        <f t="shared" si="4"/>
        <v>7560</v>
      </c>
    </row>
    <row r="87" spans="1:13" ht="15.95" customHeight="1" x14ac:dyDescent="0.25">
      <c r="A87" s="364">
        <v>1</v>
      </c>
      <c r="B87" s="365" t="s">
        <v>485</v>
      </c>
      <c r="C87" s="358" t="s">
        <v>371</v>
      </c>
      <c r="D87" s="366"/>
      <c r="E87" s="366" t="s">
        <v>363</v>
      </c>
      <c r="F87" s="367"/>
      <c r="G87" s="367">
        <v>12</v>
      </c>
      <c r="H87" s="367"/>
      <c r="I87" s="367"/>
      <c r="J87" s="367"/>
      <c r="K87" s="368">
        <f t="shared" si="3"/>
        <v>12</v>
      </c>
      <c r="L87" s="369">
        <f t="shared" si="5"/>
        <v>210</v>
      </c>
      <c r="M87" s="367">
        <f t="shared" si="4"/>
        <v>2520</v>
      </c>
    </row>
    <row r="88" spans="1:13" ht="15.95" customHeight="1" x14ac:dyDescent="0.25">
      <c r="A88" s="364">
        <v>1</v>
      </c>
      <c r="B88" s="365" t="s">
        <v>486</v>
      </c>
      <c r="C88" s="358" t="s">
        <v>373</v>
      </c>
      <c r="D88" s="366"/>
      <c r="E88" s="366" t="s">
        <v>364</v>
      </c>
      <c r="F88" s="367"/>
      <c r="G88" s="367">
        <v>9</v>
      </c>
      <c r="H88" s="367"/>
      <c r="I88" s="367"/>
      <c r="J88" s="367"/>
      <c r="K88" s="368">
        <f t="shared" si="3"/>
        <v>9</v>
      </c>
      <c r="L88" s="369">
        <f t="shared" si="5"/>
        <v>12</v>
      </c>
      <c r="M88" s="367">
        <f t="shared" si="4"/>
        <v>108</v>
      </c>
    </row>
    <row r="89" spans="1:13" ht="15.95" customHeight="1" x14ac:dyDescent="0.25">
      <c r="A89" s="364">
        <v>1</v>
      </c>
      <c r="B89" s="365" t="s">
        <v>487</v>
      </c>
      <c r="C89" s="358" t="s">
        <v>375</v>
      </c>
      <c r="D89" s="366"/>
      <c r="E89" s="366" t="s">
        <v>360</v>
      </c>
      <c r="F89" s="367"/>
      <c r="G89" s="367">
        <v>55</v>
      </c>
      <c r="H89" s="367"/>
      <c r="I89" s="367"/>
      <c r="J89" s="367"/>
      <c r="K89" s="368">
        <f t="shared" si="3"/>
        <v>55</v>
      </c>
      <c r="L89" s="369">
        <f t="shared" si="5"/>
        <v>210</v>
      </c>
      <c r="M89" s="367">
        <f t="shared" si="4"/>
        <v>11550</v>
      </c>
    </row>
    <row r="90" spans="1:13" ht="15.95" customHeight="1" x14ac:dyDescent="0.25">
      <c r="A90" s="364">
        <v>1</v>
      </c>
      <c r="B90" s="365" t="s">
        <v>488</v>
      </c>
      <c r="C90" s="358" t="s">
        <v>489</v>
      </c>
      <c r="D90" s="366"/>
      <c r="E90" s="366" t="s">
        <v>361</v>
      </c>
      <c r="F90" s="367">
        <v>20</v>
      </c>
      <c r="G90" s="367"/>
      <c r="H90" s="367"/>
      <c r="I90" s="367"/>
      <c r="J90" s="367"/>
      <c r="K90" s="368">
        <f t="shared" si="3"/>
        <v>20</v>
      </c>
      <c r="L90" s="369">
        <f t="shared" si="5"/>
        <v>210</v>
      </c>
      <c r="M90" s="367">
        <f t="shared" si="4"/>
        <v>4200</v>
      </c>
    </row>
    <row r="91" spans="1:13" ht="15.95" customHeight="1" x14ac:dyDescent="0.25">
      <c r="A91" s="364">
        <v>1</v>
      </c>
      <c r="B91" s="370" t="s">
        <v>490</v>
      </c>
      <c r="C91" s="358" t="s">
        <v>489</v>
      </c>
      <c r="D91" s="366"/>
      <c r="E91" s="366" t="s">
        <v>361</v>
      </c>
      <c r="F91" s="367">
        <v>20</v>
      </c>
      <c r="G91" s="367"/>
      <c r="H91" s="367"/>
      <c r="I91" s="367"/>
      <c r="J91" s="367"/>
      <c r="K91" s="368">
        <f t="shared" si="3"/>
        <v>20</v>
      </c>
      <c r="L91" s="369">
        <f t="shared" si="5"/>
        <v>210</v>
      </c>
      <c r="M91" s="367">
        <f t="shared" si="4"/>
        <v>4200</v>
      </c>
    </row>
    <row r="92" spans="1:13" ht="15.95" customHeight="1" x14ac:dyDescent="0.25">
      <c r="A92" s="364">
        <v>1</v>
      </c>
      <c r="B92" s="365" t="s">
        <v>491</v>
      </c>
      <c r="C92" s="358" t="s">
        <v>489</v>
      </c>
      <c r="D92" s="366"/>
      <c r="E92" s="366" t="s">
        <v>361</v>
      </c>
      <c r="F92" s="367">
        <v>25</v>
      </c>
      <c r="G92" s="367"/>
      <c r="H92" s="367"/>
      <c r="I92" s="367"/>
      <c r="J92" s="367"/>
      <c r="K92" s="368">
        <f t="shared" si="3"/>
        <v>25</v>
      </c>
      <c r="L92" s="369">
        <f t="shared" si="5"/>
        <v>210</v>
      </c>
      <c r="M92" s="367">
        <f t="shared" si="4"/>
        <v>5250</v>
      </c>
    </row>
    <row r="93" spans="1:13" ht="15.95" customHeight="1" x14ac:dyDescent="0.25">
      <c r="A93" s="364">
        <v>1</v>
      </c>
      <c r="B93" s="365" t="s">
        <v>492</v>
      </c>
      <c r="C93" s="358" t="s">
        <v>493</v>
      </c>
      <c r="D93" s="366"/>
      <c r="E93" s="366" t="s">
        <v>361</v>
      </c>
      <c r="F93" s="367">
        <v>28</v>
      </c>
      <c r="G93" s="367"/>
      <c r="H93" s="367"/>
      <c r="I93" s="367"/>
      <c r="J93" s="367"/>
      <c r="K93" s="368">
        <f t="shared" si="3"/>
        <v>28</v>
      </c>
      <c r="L93" s="369">
        <f t="shared" si="5"/>
        <v>210</v>
      </c>
      <c r="M93" s="367">
        <f t="shared" si="4"/>
        <v>5880</v>
      </c>
    </row>
    <row r="94" spans="1:13" ht="15.95" customHeight="1" x14ac:dyDescent="0.25">
      <c r="A94" s="364">
        <v>1</v>
      </c>
      <c r="B94" s="365" t="s">
        <v>494</v>
      </c>
      <c r="C94" s="358" t="s">
        <v>393</v>
      </c>
      <c r="D94" s="366"/>
      <c r="E94" s="366" t="s">
        <v>363</v>
      </c>
      <c r="F94" s="367"/>
      <c r="G94" s="367">
        <v>19</v>
      </c>
      <c r="H94" s="367"/>
      <c r="I94" s="367"/>
      <c r="J94" s="367"/>
      <c r="K94" s="368">
        <f t="shared" si="3"/>
        <v>19</v>
      </c>
      <c r="L94" s="369">
        <f t="shared" si="5"/>
        <v>210</v>
      </c>
      <c r="M94" s="367">
        <f t="shared" si="4"/>
        <v>3990</v>
      </c>
    </row>
    <row r="95" spans="1:13" ht="15.95" customHeight="1" x14ac:dyDescent="0.25">
      <c r="A95" s="364">
        <v>1</v>
      </c>
      <c r="B95" s="365" t="s">
        <v>495</v>
      </c>
      <c r="C95" s="358" t="s">
        <v>397</v>
      </c>
      <c r="D95" s="366"/>
      <c r="E95" s="366" t="s">
        <v>360</v>
      </c>
      <c r="F95" s="367"/>
      <c r="G95" s="367">
        <v>54</v>
      </c>
      <c r="H95" s="367"/>
      <c r="I95" s="367"/>
      <c r="J95" s="367"/>
      <c r="K95" s="368">
        <f t="shared" si="3"/>
        <v>54</v>
      </c>
      <c r="L95" s="369">
        <f t="shared" si="5"/>
        <v>210</v>
      </c>
      <c r="M95" s="367">
        <f t="shared" si="4"/>
        <v>11340</v>
      </c>
    </row>
    <row r="96" spans="1:13" ht="15.95" customHeight="1" x14ac:dyDescent="0.25">
      <c r="A96" s="364">
        <v>1</v>
      </c>
      <c r="B96" s="365" t="s">
        <v>496</v>
      </c>
      <c r="C96" s="358" t="s">
        <v>395</v>
      </c>
      <c r="D96" s="366"/>
      <c r="E96" s="366" t="s">
        <v>364</v>
      </c>
      <c r="F96" s="367"/>
      <c r="G96" s="367">
        <v>5</v>
      </c>
      <c r="H96" s="367"/>
      <c r="I96" s="367"/>
      <c r="J96" s="367"/>
      <c r="K96" s="368">
        <f t="shared" si="3"/>
        <v>5</v>
      </c>
      <c r="L96" s="369">
        <f t="shared" si="5"/>
        <v>12</v>
      </c>
      <c r="M96" s="367">
        <f t="shared" si="4"/>
        <v>60</v>
      </c>
    </row>
    <row r="97" spans="1:13" ht="15.95" customHeight="1" x14ac:dyDescent="0.25">
      <c r="A97" s="364">
        <v>1</v>
      </c>
      <c r="B97" s="365" t="s">
        <v>497</v>
      </c>
      <c r="C97" s="358" t="s">
        <v>401</v>
      </c>
      <c r="D97" s="366"/>
      <c r="E97" s="366" t="s">
        <v>360</v>
      </c>
      <c r="F97" s="367"/>
      <c r="G97" s="367">
        <v>54</v>
      </c>
      <c r="H97" s="367"/>
      <c r="I97" s="367"/>
      <c r="J97" s="367"/>
      <c r="K97" s="368">
        <f t="shared" si="3"/>
        <v>54</v>
      </c>
      <c r="L97" s="369">
        <f t="shared" si="5"/>
        <v>210</v>
      </c>
      <c r="M97" s="367">
        <f t="shared" si="4"/>
        <v>11340</v>
      </c>
    </row>
    <row r="98" spans="1:13" ht="15.95" customHeight="1" x14ac:dyDescent="0.25">
      <c r="A98" s="364">
        <v>1</v>
      </c>
      <c r="B98" s="365" t="s">
        <v>498</v>
      </c>
      <c r="C98" s="358" t="s">
        <v>403</v>
      </c>
      <c r="D98" s="366"/>
      <c r="E98" s="366" t="s">
        <v>365</v>
      </c>
      <c r="F98" s="367"/>
      <c r="G98" s="367"/>
      <c r="H98" s="367">
        <v>8</v>
      </c>
      <c r="I98" s="367"/>
      <c r="J98" s="367"/>
      <c r="K98" s="368">
        <f t="shared" si="3"/>
        <v>8</v>
      </c>
      <c r="L98" s="369">
        <f t="shared" si="5"/>
        <v>210</v>
      </c>
      <c r="M98" s="367">
        <f t="shared" si="4"/>
        <v>1680</v>
      </c>
    </row>
    <row r="99" spans="1:13" ht="15.95" customHeight="1" x14ac:dyDescent="0.25">
      <c r="A99" s="364">
        <v>1</v>
      </c>
      <c r="B99" s="365" t="s">
        <v>499</v>
      </c>
      <c r="C99" s="358" t="s">
        <v>397</v>
      </c>
      <c r="D99" s="366"/>
      <c r="E99" s="366" t="s">
        <v>360</v>
      </c>
      <c r="F99" s="367"/>
      <c r="G99" s="367">
        <v>53</v>
      </c>
      <c r="H99" s="367"/>
      <c r="I99" s="367"/>
      <c r="J99" s="367"/>
      <c r="K99" s="368">
        <f t="shared" si="3"/>
        <v>53</v>
      </c>
      <c r="L99" s="369">
        <f t="shared" si="5"/>
        <v>210</v>
      </c>
      <c r="M99" s="367">
        <f t="shared" si="4"/>
        <v>11130</v>
      </c>
    </row>
    <row r="100" spans="1:13" ht="15.95" customHeight="1" x14ac:dyDescent="0.25">
      <c r="A100" s="364">
        <v>1</v>
      </c>
      <c r="B100" s="365" t="s">
        <v>500</v>
      </c>
      <c r="C100" s="358" t="s">
        <v>395</v>
      </c>
      <c r="D100" s="366"/>
      <c r="E100" s="366" t="s">
        <v>364</v>
      </c>
      <c r="F100" s="367"/>
      <c r="G100" s="367">
        <v>5</v>
      </c>
      <c r="H100" s="367"/>
      <c r="I100" s="367"/>
      <c r="J100" s="367"/>
      <c r="K100" s="368">
        <f t="shared" si="3"/>
        <v>5</v>
      </c>
      <c r="L100" s="369">
        <f t="shared" si="5"/>
        <v>12</v>
      </c>
      <c r="M100" s="367">
        <f t="shared" si="4"/>
        <v>60</v>
      </c>
    </row>
    <row r="101" spans="1:13" ht="15.95" customHeight="1" x14ac:dyDescent="0.25">
      <c r="A101" s="364">
        <v>1</v>
      </c>
      <c r="B101" s="365" t="s">
        <v>501</v>
      </c>
      <c r="C101" s="358" t="s">
        <v>397</v>
      </c>
      <c r="D101" s="366"/>
      <c r="E101" s="366" t="s">
        <v>360</v>
      </c>
      <c r="F101" s="367"/>
      <c r="G101" s="367">
        <v>53</v>
      </c>
      <c r="H101" s="367"/>
      <c r="I101" s="367"/>
      <c r="J101" s="367"/>
      <c r="K101" s="368">
        <f t="shared" si="3"/>
        <v>53</v>
      </c>
      <c r="L101" s="369">
        <f t="shared" si="5"/>
        <v>210</v>
      </c>
      <c r="M101" s="367">
        <f t="shared" si="4"/>
        <v>11130</v>
      </c>
    </row>
    <row r="102" spans="1:13" ht="15.95" customHeight="1" x14ac:dyDescent="0.25">
      <c r="A102" s="364">
        <v>1</v>
      </c>
      <c r="B102" s="365" t="s">
        <v>502</v>
      </c>
      <c r="C102" s="358" t="s">
        <v>401</v>
      </c>
      <c r="D102" s="366"/>
      <c r="E102" s="366" t="s">
        <v>360</v>
      </c>
      <c r="F102" s="367"/>
      <c r="G102" s="367">
        <v>37</v>
      </c>
      <c r="H102" s="367"/>
      <c r="I102" s="367"/>
      <c r="J102" s="367"/>
      <c r="K102" s="368">
        <f t="shared" si="3"/>
        <v>37</v>
      </c>
      <c r="L102" s="369">
        <f t="shared" si="5"/>
        <v>210</v>
      </c>
      <c r="M102" s="367">
        <f t="shared" si="4"/>
        <v>7770</v>
      </c>
    </row>
    <row r="103" spans="1:13" ht="15.95" customHeight="1" x14ac:dyDescent="0.25">
      <c r="A103" s="364">
        <v>1</v>
      </c>
      <c r="B103" s="365" t="s">
        <v>503</v>
      </c>
      <c r="C103" s="358" t="s">
        <v>504</v>
      </c>
      <c r="D103" s="366"/>
      <c r="E103" s="366" t="s">
        <v>363</v>
      </c>
      <c r="F103" s="367"/>
      <c r="G103" s="367">
        <v>11</v>
      </c>
      <c r="H103" s="367"/>
      <c r="I103" s="367"/>
      <c r="J103" s="367"/>
      <c r="K103" s="368">
        <f t="shared" si="3"/>
        <v>11</v>
      </c>
      <c r="L103" s="369">
        <f t="shared" si="5"/>
        <v>210</v>
      </c>
      <c r="M103" s="367">
        <f t="shared" si="4"/>
        <v>2310</v>
      </c>
    </row>
    <row r="104" spans="1:13" ht="15.95" customHeight="1" x14ac:dyDescent="0.25">
      <c r="A104" s="364">
        <v>1</v>
      </c>
      <c r="B104" s="365" t="s">
        <v>505</v>
      </c>
      <c r="C104" s="358" t="s">
        <v>403</v>
      </c>
      <c r="D104" s="366"/>
      <c r="E104" s="366" t="s">
        <v>365</v>
      </c>
      <c r="F104" s="367"/>
      <c r="G104" s="367"/>
      <c r="H104" s="367">
        <v>9</v>
      </c>
      <c r="I104" s="367"/>
      <c r="J104" s="367"/>
      <c r="K104" s="368">
        <f t="shared" ref="K104:K132" si="6">SUM(F104:J104)</f>
        <v>9</v>
      </c>
      <c r="L104" s="369">
        <f t="shared" si="5"/>
        <v>210</v>
      </c>
      <c r="M104" s="367">
        <f t="shared" ref="M104:M132" si="7">SUM(K104*L104)</f>
        <v>1890</v>
      </c>
    </row>
    <row r="105" spans="1:13" ht="15.95" customHeight="1" x14ac:dyDescent="0.25">
      <c r="A105" s="364">
        <v>1</v>
      </c>
      <c r="B105" s="365" t="s">
        <v>506</v>
      </c>
      <c r="C105" s="358" t="s">
        <v>397</v>
      </c>
      <c r="D105" s="366"/>
      <c r="E105" s="366" t="s">
        <v>360</v>
      </c>
      <c r="F105" s="367"/>
      <c r="G105" s="367">
        <v>56</v>
      </c>
      <c r="H105" s="367"/>
      <c r="I105" s="367"/>
      <c r="J105" s="367"/>
      <c r="K105" s="368">
        <f t="shared" si="6"/>
        <v>56</v>
      </c>
      <c r="L105" s="369">
        <f t="shared" si="5"/>
        <v>210</v>
      </c>
      <c r="M105" s="367">
        <f t="shared" si="7"/>
        <v>11760</v>
      </c>
    </row>
    <row r="106" spans="1:13" ht="15.95" customHeight="1" x14ac:dyDescent="0.25">
      <c r="A106" s="364">
        <v>1</v>
      </c>
      <c r="B106" s="365" t="s">
        <v>507</v>
      </c>
      <c r="C106" s="358" t="s">
        <v>508</v>
      </c>
      <c r="D106" s="366"/>
      <c r="E106" s="366" t="s">
        <v>640</v>
      </c>
      <c r="F106" s="367"/>
      <c r="G106" s="367">
        <v>9</v>
      </c>
      <c r="H106" s="367"/>
      <c r="I106" s="367"/>
      <c r="J106" s="367"/>
      <c r="K106" s="368">
        <f t="shared" si="6"/>
        <v>9</v>
      </c>
      <c r="L106" s="369">
        <f t="shared" si="5"/>
        <v>0</v>
      </c>
      <c r="M106" s="367">
        <f t="shared" si="7"/>
        <v>0</v>
      </c>
    </row>
    <row r="107" spans="1:13" ht="15.95" customHeight="1" x14ac:dyDescent="0.25">
      <c r="A107" s="364">
        <v>1</v>
      </c>
      <c r="B107" s="365" t="s">
        <v>509</v>
      </c>
      <c r="C107" s="358" t="s">
        <v>510</v>
      </c>
      <c r="D107" s="366"/>
      <c r="E107" s="366" t="s">
        <v>360</v>
      </c>
      <c r="F107" s="367"/>
      <c r="G107" s="367">
        <v>55</v>
      </c>
      <c r="H107" s="367"/>
      <c r="I107" s="367"/>
      <c r="J107" s="367"/>
      <c r="K107" s="368">
        <f t="shared" si="6"/>
        <v>55</v>
      </c>
      <c r="L107" s="369">
        <f t="shared" si="5"/>
        <v>210</v>
      </c>
      <c r="M107" s="367">
        <f t="shared" si="7"/>
        <v>11550</v>
      </c>
    </row>
    <row r="108" spans="1:13" ht="15.95" customHeight="1" x14ac:dyDescent="0.25">
      <c r="A108" s="364">
        <v>1</v>
      </c>
      <c r="B108" s="365" t="s">
        <v>511</v>
      </c>
      <c r="C108" s="358" t="s">
        <v>512</v>
      </c>
      <c r="D108" s="366"/>
      <c r="E108" s="366" t="s">
        <v>361</v>
      </c>
      <c r="F108" s="367">
        <v>20</v>
      </c>
      <c r="G108" s="367"/>
      <c r="H108" s="367"/>
      <c r="I108" s="367"/>
      <c r="J108" s="367"/>
      <c r="K108" s="368">
        <f t="shared" si="6"/>
        <v>20</v>
      </c>
      <c r="L108" s="369">
        <f t="shared" si="5"/>
        <v>210</v>
      </c>
      <c r="M108" s="367">
        <f t="shared" si="7"/>
        <v>4200</v>
      </c>
    </row>
    <row r="109" spans="1:13" ht="15.95" customHeight="1" x14ac:dyDescent="0.25">
      <c r="A109" s="364">
        <v>1</v>
      </c>
      <c r="B109" s="365" t="s">
        <v>513</v>
      </c>
      <c r="C109" s="358" t="s">
        <v>512</v>
      </c>
      <c r="D109" s="366"/>
      <c r="E109" s="366" t="s">
        <v>361</v>
      </c>
      <c r="F109" s="367">
        <v>20</v>
      </c>
      <c r="G109" s="367"/>
      <c r="H109" s="367"/>
      <c r="I109" s="367"/>
      <c r="J109" s="367"/>
      <c r="K109" s="368">
        <f t="shared" si="6"/>
        <v>20</v>
      </c>
      <c r="L109" s="369">
        <f t="shared" si="5"/>
        <v>210</v>
      </c>
      <c r="M109" s="367">
        <f t="shared" si="7"/>
        <v>4200</v>
      </c>
    </row>
    <row r="110" spans="1:13" ht="15.95" customHeight="1" x14ac:dyDescent="0.25">
      <c r="A110" s="364">
        <v>1</v>
      </c>
      <c r="B110" s="365" t="s">
        <v>514</v>
      </c>
      <c r="C110" s="358" t="s">
        <v>515</v>
      </c>
      <c r="D110" s="366"/>
      <c r="E110" s="366" t="s">
        <v>361</v>
      </c>
      <c r="F110" s="367">
        <v>36</v>
      </c>
      <c r="G110" s="367"/>
      <c r="H110" s="367"/>
      <c r="I110" s="367"/>
      <c r="J110" s="367"/>
      <c r="K110" s="368">
        <f t="shared" si="6"/>
        <v>36</v>
      </c>
      <c r="L110" s="369">
        <f t="shared" si="5"/>
        <v>210</v>
      </c>
      <c r="M110" s="367">
        <f t="shared" si="7"/>
        <v>7560</v>
      </c>
    </row>
    <row r="111" spans="1:13" ht="15.95" customHeight="1" x14ac:dyDescent="0.25">
      <c r="A111" s="364">
        <v>1</v>
      </c>
      <c r="B111" s="365" t="s">
        <v>516</v>
      </c>
      <c r="C111" s="358" t="s">
        <v>512</v>
      </c>
      <c r="D111" s="366"/>
      <c r="E111" s="366" t="s">
        <v>361</v>
      </c>
      <c r="F111" s="367">
        <v>20</v>
      </c>
      <c r="G111" s="367"/>
      <c r="H111" s="367"/>
      <c r="I111" s="367"/>
      <c r="J111" s="367"/>
      <c r="K111" s="368">
        <f t="shared" si="6"/>
        <v>20</v>
      </c>
      <c r="L111" s="369">
        <f t="shared" si="5"/>
        <v>210</v>
      </c>
      <c r="M111" s="367">
        <f t="shared" si="7"/>
        <v>4200</v>
      </c>
    </row>
    <row r="112" spans="1:13" ht="15.95" customHeight="1" x14ac:dyDescent="0.25">
      <c r="A112" s="364">
        <v>1</v>
      </c>
      <c r="B112" s="365" t="s">
        <v>517</v>
      </c>
      <c r="C112" s="358" t="s">
        <v>512</v>
      </c>
      <c r="D112" s="366"/>
      <c r="E112" s="366" t="s">
        <v>361</v>
      </c>
      <c r="F112" s="367">
        <v>22</v>
      </c>
      <c r="G112" s="367"/>
      <c r="H112" s="367"/>
      <c r="I112" s="367"/>
      <c r="J112" s="367"/>
      <c r="K112" s="368">
        <f t="shared" si="6"/>
        <v>22</v>
      </c>
      <c r="L112" s="369">
        <f t="shared" si="5"/>
        <v>210</v>
      </c>
      <c r="M112" s="367">
        <f t="shared" si="7"/>
        <v>4620</v>
      </c>
    </row>
    <row r="113" spans="1:13" ht="15.95" customHeight="1" x14ac:dyDescent="0.25">
      <c r="A113" s="364">
        <v>1</v>
      </c>
      <c r="B113" s="365" t="s">
        <v>518</v>
      </c>
      <c r="C113" s="358" t="s">
        <v>316</v>
      </c>
      <c r="D113" s="366"/>
      <c r="E113" s="366" t="s">
        <v>364</v>
      </c>
      <c r="F113" s="367"/>
      <c r="G113" s="367">
        <v>25</v>
      </c>
      <c r="H113" s="367"/>
      <c r="I113" s="367"/>
      <c r="J113" s="367"/>
      <c r="K113" s="368">
        <f t="shared" si="6"/>
        <v>25</v>
      </c>
      <c r="L113" s="369">
        <f t="shared" si="5"/>
        <v>12</v>
      </c>
      <c r="M113" s="367">
        <f t="shared" si="7"/>
        <v>300</v>
      </c>
    </row>
    <row r="114" spans="1:13" ht="15.95" customHeight="1" x14ac:dyDescent="0.25">
      <c r="A114" s="364">
        <v>1</v>
      </c>
      <c r="B114" s="365" t="s">
        <v>519</v>
      </c>
      <c r="C114" s="358" t="s">
        <v>520</v>
      </c>
      <c r="D114" s="366"/>
      <c r="E114" s="366" t="s">
        <v>360</v>
      </c>
      <c r="F114" s="367"/>
      <c r="G114" s="367">
        <v>75</v>
      </c>
      <c r="H114" s="367"/>
      <c r="I114" s="367"/>
      <c r="J114" s="367"/>
      <c r="K114" s="368">
        <f t="shared" si="6"/>
        <v>75</v>
      </c>
      <c r="L114" s="369">
        <f t="shared" si="5"/>
        <v>210</v>
      </c>
      <c r="M114" s="367">
        <f t="shared" si="7"/>
        <v>15750</v>
      </c>
    </row>
    <row r="115" spans="1:13" ht="15.95" customHeight="1" x14ac:dyDescent="0.25">
      <c r="A115" s="364">
        <v>1</v>
      </c>
      <c r="B115" s="365" t="s">
        <v>521</v>
      </c>
      <c r="C115" s="358" t="s">
        <v>418</v>
      </c>
      <c r="D115" s="366"/>
      <c r="E115" s="366" t="s">
        <v>365</v>
      </c>
      <c r="F115" s="367"/>
      <c r="G115" s="367"/>
      <c r="H115" s="367">
        <v>4</v>
      </c>
      <c r="I115" s="367"/>
      <c r="J115" s="367"/>
      <c r="K115" s="368">
        <f t="shared" si="6"/>
        <v>4</v>
      </c>
      <c r="L115" s="369">
        <f t="shared" si="5"/>
        <v>210</v>
      </c>
      <c r="M115" s="367">
        <f t="shared" si="7"/>
        <v>840</v>
      </c>
    </row>
    <row r="116" spans="1:13" ht="15.95" customHeight="1" x14ac:dyDescent="0.25">
      <c r="A116" s="364">
        <v>1</v>
      </c>
      <c r="B116" s="365" t="s">
        <v>522</v>
      </c>
      <c r="C116" s="358" t="s">
        <v>523</v>
      </c>
      <c r="D116" s="366"/>
      <c r="E116" s="366" t="s">
        <v>360</v>
      </c>
      <c r="F116" s="367"/>
      <c r="G116" s="367">
        <v>55</v>
      </c>
      <c r="H116" s="367"/>
      <c r="I116" s="367"/>
      <c r="J116" s="367"/>
      <c r="K116" s="368">
        <f t="shared" si="6"/>
        <v>55</v>
      </c>
      <c r="L116" s="369">
        <f t="shared" si="5"/>
        <v>210</v>
      </c>
      <c r="M116" s="367">
        <f t="shared" si="7"/>
        <v>11550</v>
      </c>
    </row>
    <row r="117" spans="1:13" ht="15.95" customHeight="1" x14ac:dyDescent="0.25">
      <c r="A117" s="364">
        <v>1</v>
      </c>
      <c r="B117" s="365" t="s">
        <v>524</v>
      </c>
      <c r="C117" s="358" t="s">
        <v>319</v>
      </c>
      <c r="D117" s="366"/>
      <c r="E117" s="366" t="s">
        <v>361</v>
      </c>
      <c r="F117" s="367"/>
      <c r="G117" s="367">
        <v>41</v>
      </c>
      <c r="H117" s="367"/>
      <c r="I117" s="367"/>
      <c r="J117" s="367"/>
      <c r="K117" s="368">
        <f t="shared" si="6"/>
        <v>41</v>
      </c>
      <c r="L117" s="369">
        <f t="shared" si="5"/>
        <v>210</v>
      </c>
      <c r="M117" s="367">
        <f t="shared" si="7"/>
        <v>8610</v>
      </c>
    </row>
    <row r="118" spans="1:13" ht="15.95" customHeight="1" x14ac:dyDescent="0.25">
      <c r="A118" s="364">
        <v>1</v>
      </c>
      <c r="B118" s="365" t="s">
        <v>525</v>
      </c>
      <c r="C118" s="358" t="s">
        <v>316</v>
      </c>
      <c r="D118" s="366"/>
      <c r="E118" s="366" t="s">
        <v>364</v>
      </c>
      <c r="F118" s="367"/>
      <c r="G118" s="367">
        <v>12</v>
      </c>
      <c r="H118" s="367"/>
      <c r="I118" s="367"/>
      <c r="J118" s="367"/>
      <c r="K118" s="368">
        <f t="shared" si="6"/>
        <v>12</v>
      </c>
      <c r="L118" s="369">
        <f t="shared" si="5"/>
        <v>12</v>
      </c>
      <c r="M118" s="367">
        <f t="shared" si="7"/>
        <v>144</v>
      </c>
    </row>
    <row r="119" spans="1:13" ht="15.95" customHeight="1" x14ac:dyDescent="0.25">
      <c r="A119" s="364">
        <v>1</v>
      </c>
      <c r="B119" s="365" t="s">
        <v>526</v>
      </c>
      <c r="C119" s="358" t="s">
        <v>418</v>
      </c>
      <c r="D119" s="366"/>
      <c r="E119" s="366" t="s">
        <v>365</v>
      </c>
      <c r="F119" s="367"/>
      <c r="G119" s="367"/>
      <c r="H119" s="367">
        <v>1</v>
      </c>
      <c r="I119" s="367"/>
      <c r="J119" s="367"/>
      <c r="K119" s="368">
        <f t="shared" si="6"/>
        <v>1</v>
      </c>
      <c r="L119" s="369">
        <f t="shared" si="5"/>
        <v>210</v>
      </c>
      <c r="M119" s="367">
        <f t="shared" si="7"/>
        <v>210</v>
      </c>
    </row>
    <row r="120" spans="1:13" ht="15.95" customHeight="1" x14ac:dyDescent="0.25">
      <c r="A120" s="364">
        <v>1</v>
      </c>
      <c r="B120" s="365" t="s">
        <v>527</v>
      </c>
      <c r="C120" s="358" t="s">
        <v>418</v>
      </c>
      <c r="D120" s="366"/>
      <c r="E120" s="366" t="s">
        <v>365</v>
      </c>
      <c r="F120" s="367"/>
      <c r="G120" s="367"/>
      <c r="H120" s="367">
        <v>1</v>
      </c>
      <c r="I120" s="367"/>
      <c r="J120" s="367"/>
      <c r="K120" s="368">
        <f t="shared" si="6"/>
        <v>1</v>
      </c>
      <c r="L120" s="369">
        <f t="shared" si="5"/>
        <v>210</v>
      </c>
      <c r="M120" s="367">
        <f t="shared" si="7"/>
        <v>210</v>
      </c>
    </row>
    <row r="121" spans="1:13" ht="15.95" customHeight="1" x14ac:dyDescent="0.25">
      <c r="A121" s="364">
        <v>1</v>
      </c>
      <c r="B121" s="365" t="s">
        <v>528</v>
      </c>
      <c r="C121" s="358" t="s">
        <v>439</v>
      </c>
      <c r="D121" s="366"/>
      <c r="E121" s="366" t="s">
        <v>360</v>
      </c>
      <c r="F121" s="367"/>
      <c r="G121" s="367">
        <v>28</v>
      </c>
      <c r="H121" s="367"/>
      <c r="I121" s="367"/>
      <c r="J121" s="367"/>
      <c r="K121" s="368">
        <f t="shared" si="6"/>
        <v>28</v>
      </c>
      <c r="L121" s="369">
        <f t="shared" si="5"/>
        <v>210</v>
      </c>
      <c r="M121" s="367">
        <f t="shared" si="7"/>
        <v>5880</v>
      </c>
    </row>
    <row r="122" spans="1:13" ht="15.95" customHeight="1" x14ac:dyDescent="0.25">
      <c r="A122" s="364">
        <v>1</v>
      </c>
      <c r="B122" s="365" t="s">
        <v>529</v>
      </c>
      <c r="C122" s="358" t="s">
        <v>530</v>
      </c>
      <c r="D122" s="366"/>
      <c r="E122" s="366" t="s">
        <v>363</v>
      </c>
      <c r="F122" s="367"/>
      <c r="G122" s="367">
        <v>108</v>
      </c>
      <c r="H122" s="367"/>
      <c r="I122" s="367"/>
      <c r="J122" s="367"/>
      <c r="K122" s="368">
        <f t="shared" si="6"/>
        <v>108</v>
      </c>
      <c r="L122" s="369">
        <f t="shared" si="5"/>
        <v>210</v>
      </c>
      <c r="M122" s="367">
        <f t="shared" si="7"/>
        <v>22680</v>
      </c>
    </row>
    <row r="123" spans="1:13" ht="15.95" customHeight="1" x14ac:dyDescent="0.25">
      <c r="A123" s="364">
        <v>1</v>
      </c>
      <c r="B123" s="365" t="s">
        <v>531</v>
      </c>
      <c r="C123" s="358" t="s">
        <v>352</v>
      </c>
      <c r="D123" s="366"/>
      <c r="E123" s="366" t="s">
        <v>363</v>
      </c>
      <c r="F123" s="367"/>
      <c r="G123" s="367">
        <v>19</v>
      </c>
      <c r="H123" s="367"/>
      <c r="I123" s="367"/>
      <c r="J123" s="367"/>
      <c r="K123" s="368">
        <f t="shared" si="6"/>
        <v>19</v>
      </c>
      <c r="L123" s="369">
        <f t="shared" si="5"/>
        <v>210</v>
      </c>
      <c r="M123" s="367">
        <f t="shared" si="7"/>
        <v>3990</v>
      </c>
    </row>
    <row r="124" spans="1:13" ht="15.95" customHeight="1" x14ac:dyDescent="0.25">
      <c r="A124" s="364">
        <v>1</v>
      </c>
      <c r="B124" s="365" t="s">
        <v>532</v>
      </c>
      <c r="C124" s="358" t="s">
        <v>320</v>
      </c>
      <c r="D124" s="366"/>
      <c r="E124" s="366" t="s">
        <v>640</v>
      </c>
      <c r="F124" s="367"/>
      <c r="G124" s="367">
        <v>5</v>
      </c>
      <c r="H124" s="367"/>
      <c r="I124" s="367"/>
      <c r="J124" s="367"/>
      <c r="K124" s="368">
        <f t="shared" si="6"/>
        <v>5</v>
      </c>
      <c r="L124" s="369">
        <f t="shared" si="5"/>
        <v>0</v>
      </c>
      <c r="M124" s="367">
        <f t="shared" si="7"/>
        <v>0</v>
      </c>
    </row>
    <row r="125" spans="1:13" ht="15.95" customHeight="1" x14ac:dyDescent="0.25">
      <c r="A125" s="364">
        <v>1</v>
      </c>
      <c r="B125" s="365" t="s">
        <v>533</v>
      </c>
      <c r="C125" s="358" t="s">
        <v>418</v>
      </c>
      <c r="D125" s="366"/>
      <c r="E125" s="366" t="s">
        <v>365</v>
      </c>
      <c r="F125" s="367"/>
      <c r="G125" s="367"/>
      <c r="H125" s="367">
        <v>5</v>
      </c>
      <c r="I125" s="367"/>
      <c r="J125" s="367"/>
      <c r="K125" s="368">
        <f t="shared" si="6"/>
        <v>5</v>
      </c>
      <c r="L125" s="369">
        <f t="shared" si="5"/>
        <v>210</v>
      </c>
      <c r="M125" s="367">
        <f t="shared" si="7"/>
        <v>1050</v>
      </c>
    </row>
    <row r="126" spans="1:13" ht="15.95" customHeight="1" x14ac:dyDescent="0.25">
      <c r="A126" s="364">
        <v>1</v>
      </c>
      <c r="B126" s="365" t="s">
        <v>534</v>
      </c>
      <c r="C126" s="358" t="s">
        <v>334</v>
      </c>
      <c r="D126" s="366"/>
      <c r="E126" s="366" t="s">
        <v>363</v>
      </c>
      <c r="F126" s="367"/>
      <c r="G126" s="367">
        <v>3</v>
      </c>
      <c r="H126" s="367"/>
      <c r="I126" s="367"/>
      <c r="J126" s="367"/>
      <c r="K126" s="368">
        <f t="shared" si="6"/>
        <v>3</v>
      </c>
      <c r="L126" s="369">
        <f t="shared" si="5"/>
        <v>210</v>
      </c>
      <c r="M126" s="367">
        <f t="shared" si="7"/>
        <v>630</v>
      </c>
    </row>
    <row r="127" spans="1:13" ht="15.95" customHeight="1" x14ac:dyDescent="0.25">
      <c r="A127" s="364">
        <v>1</v>
      </c>
      <c r="B127" s="365" t="s">
        <v>535</v>
      </c>
      <c r="C127" s="358" t="s">
        <v>536</v>
      </c>
      <c r="D127" s="366"/>
      <c r="E127" s="366" t="s">
        <v>361</v>
      </c>
      <c r="F127" s="367">
        <v>15</v>
      </c>
      <c r="G127" s="367"/>
      <c r="H127" s="367"/>
      <c r="I127" s="367"/>
      <c r="J127" s="367"/>
      <c r="K127" s="368">
        <f t="shared" si="6"/>
        <v>15</v>
      </c>
      <c r="L127" s="369">
        <f t="shared" si="5"/>
        <v>210</v>
      </c>
      <c r="M127" s="367">
        <f t="shared" si="7"/>
        <v>3150</v>
      </c>
    </row>
    <row r="128" spans="1:13" ht="15.95" customHeight="1" x14ac:dyDescent="0.25">
      <c r="A128" s="364">
        <v>1</v>
      </c>
      <c r="B128" s="365" t="s">
        <v>537</v>
      </c>
      <c r="C128" s="358" t="s">
        <v>538</v>
      </c>
      <c r="D128" s="366"/>
      <c r="E128" s="366" t="s">
        <v>363</v>
      </c>
      <c r="F128" s="367"/>
      <c r="G128" s="367">
        <v>50</v>
      </c>
      <c r="H128" s="367"/>
      <c r="I128" s="367"/>
      <c r="J128" s="367"/>
      <c r="K128" s="368">
        <f t="shared" si="6"/>
        <v>50</v>
      </c>
      <c r="L128" s="369">
        <f t="shared" si="5"/>
        <v>210</v>
      </c>
      <c r="M128" s="367">
        <f t="shared" si="7"/>
        <v>10500</v>
      </c>
    </row>
    <row r="129" spans="1:13" ht="15.95" customHeight="1" x14ac:dyDescent="0.25">
      <c r="A129" s="364">
        <v>1</v>
      </c>
      <c r="B129" s="365" t="s">
        <v>539</v>
      </c>
      <c r="C129" s="358" t="s">
        <v>540</v>
      </c>
      <c r="D129" s="366"/>
      <c r="E129" s="366" t="s">
        <v>363</v>
      </c>
      <c r="F129" s="367"/>
      <c r="G129" s="367">
        <v>2</v>
      </c>
      <c r="H129" s="367"/>
      <c r="I129" s="367"/>
      <c r="J129" s="367"/>
      <c r="K129" s="368">
        <f t="shared" si="6"/>
        <v>2</v>
      </c>
      <c r="L129" s="369">
        <f t="shared" si="5"/>
        <v>210</v>
      </c>
      <c r="M129" s="367">
        <f t="shared" si="7"/>
        <v>420</v>
      </c>
    </row>
    <row r="130" spans="1:13" ht="15.95" customHeight="1" x14ac:dyDescent="0.25">
      <c r="A130" s="364">
        <v>1</v>
      </c>
      <c r="B130" s="365" t="s">
        <v>541</v>
      </c>
      <c r="C130" s="358" t="s">
        <v>352</v>
      </c>
      <c r="D130" s="366"/>
      <c r="E130" s="366" t="s">
        <v>363</v>
      </c>
      <c r="F130" s="367"/>
      <c r="G130" s="367">
        <v>48</v>
      </c>
      <c r="H130" s="367"/>
      <c r="I130" s="367"/>
      <c r="J130" s="367"/>
      <c r="K130" s="368">
        <f t="shared" si="6"/>
        <v>48</v>
      </c>
      <c r="L130" s="369">
        <f t="shared" si="5"/>
        <v>210</v>
      </c>
      <c r="M130" s="367">
        <f t="shared" si="7"/>
        <v>10080</v>
      </c>
    </row>
    <row r="131" spans="1:13" ht="15.95" customHeight="1" x14ac:dyDescent="0.25">
      <c r="A131" s="364">
        <v>1</v>
      </c>
      <c r="B131" s="365" t="s">
        <v>542</v>
      </c>
      <c r="C131" s="358" t="s">
        <v>543</v>
      </c>
      <c r="D131" s="366"/>
      <c r="E131" s="366" t="s">
        <v>360</v>
      </c>
      <c r="F131" s="367"/>
      <c r="G131" s="367">
        <v>51</v>
      </c>
      <c r="H131" s="367"/>
      <c r="I131" s="367"/>
      <c r="J131" s="367"/>
      <c r="K131" s="368">
        <f t="shared" si="6"/>
        <v>51</v>
      </c>
      <c r="L131" s="369">
        <f t="shared" si="5"/>
        <v>210</v>
      </c>
      <c r="M131" s="367">
        <f t="shared" si="7"/>
        <v>10710</v>
      </c>
    </row>
    <row r="132" spans="1:13" ht="15.95" customHeight="1" x14ac:dyDescent="0.25">
      <c r="A132" s="364">
        <v>1</v>
      </c>
      <c r="B132" s="365" t="s">
        <v>544</v>
      </c>
      <c r="C132" s="358" t="s">
        <v>316</v>
      </c>
      <c r="D132" s="366"/>
      <c r="E132" s="366" t="s">
        <v>364</v>
      </c>
      <c r="F132" s="367"/>
      <c r="G132" s="367">
        <v>2</v>
      </c>
      <c r="H132" s="367"/>
      <c r="I132" s="367"/>
      <c r="J132" s="367"/>
      <c r="K132" s="368">
        <f t="shared" si="6"/>
        <v>2</v>
      </c>
      <c r="L132" s="369">
        <f t="shared" si="5"/>
        <v>12</v>
      </c>
      <c r="M132" s="367">
        <f t="shared" si="7"/>
        <v>24</v>
      </c>
    </row>
    <row r="133" spans="1:13" ht="15.95" customHeight="1" x14ac:dyDescent="0.25">
      <c r="A133" s="364">
        <v>1</v>
      </c>
      <c r="B133" s="365" t="s">
        <v>545</v>
      </c>
      <c r="C133" s="358" t="s">
        <v>418</v>
      </c>
      <c r="D133" s="366"/>
      <c r="E133" s="366" t="s">
        <v>365</v>
      </c>
      <c r="F133" s="367"/>
      <c r="G133" s="367"/>
      <c r="H133" s="367">
        <v>5</v>
      </c>
      <c r="I133" s="367"/>
      <c r="J133" s="367"/>
      <c r="K133" s="368">
        <f t="shared" ref="K133:K196" si="8">SUM(F133:J133)</f>
        <v>5</v>
      </c>
      <c r="L133" s="369">
        <f t="shared" si="5"/>
        <v>210</v>
      </c>
      <c r="M133" s="367">
        <f t="shared" ref="M133:M196" si="9">SUM(K133*L133)</f>
        <v>1050</v>
      </c>
    </row>
    <row r="134" spans="1:13" ht="15.95" customHeight="1" x14ac:dyDescent="0.25">
      <c r="A134" s="364">
        <v>1</v>
      </c>
      <c r="B134" s="365" t="s">
        <v>546</v>
      </c>
      <c r="C134" s="358" t="s">
        <v>345</v>
      </c>
      <c r="D134" s="366"/>
      <c r="E134" s="366" t="s">
        <v>640</v>
      </c>
      <c r="F134" s="367"/>
      <c r="G134" s="367">
        <v>38</v>
      </c>
      <c r="H134" s="367"/>
      <c r="I134" s="367"/>
      <c r="J134" s="367"/>
      <c r="K134" s="368">
        <f t="shared" si="8"/>
        <v>38</v>
      </c>
      <c r="L134" s="369">
        <f t="shared" ref="L134:L197" si="10">IF(D134="X",0,IF(E134="",0,IF(E134="X",0,VLOOKUP(E134,$F$539:$G$553,2))))</f>
        <v>0</v>
      </c>
      <c r="M134" s="367">
        <f t="shared" si="9"/>
        <v>0</v>
      </c>
    </row>
    <row r="135" spans="1:13" ht="15.95" customHeight="1" x14ac:dyDescent="0.25">
      <c r="A135" s="364">
        <v>1</v>
      </c>
      <c r="B135" s="365" t="s">
        <v>547</v>
      </c>
      <c r="C135" s="358" t="s">
        <v>548</v>
      </c>
      <c r="D135" s="366"/>
      <c r="E135" s="366" t="s">
        <v>363</v>
      </c>
      <c r="F135" s="367"/>
      <c r="G135" s="367">
        <v>4</v>
      </c>
      <c r="H135" s="367"/>
      <c r="I135" s="367"/>
      <c r="J135" s="367"/>
      <c r="K135" s="368">
        <f t="shared" si="8"/>
        <v>4</v>
      </c>
      <c r="L135" s="369">
        <f t="shared" si="10"/>
        <v>210</v>
      </c>
      <c r="M135" s="367">
        <f t="shared" si="9"/>
        <v>840</v>
      </c>
    </row>
    <row r="136" spans="1:13" ht="15.95" customHeight="1" x14ac:dyDescent="0.25">
      <c r="A136" s="364">
        <v>1</v>
      </c>
      <c r="B136" s="365" t="s">
        <v>549</v>
      </c>
      <c r="C136" s="358" t="s">
        <v>345</v>
      </c>
      <c r="D136" s="366"/>
      <c r="E136" s="366" t="s">
        <v>640</v>
      </c>
      <c r="F136" s="367"/>
      <c r="G136" s="367">
        <v>8</v>
      </c>
      <c r="H136" s="367"/>
      <c r="I136" s="367"/>
      <c r="J136" s="367"/>
      <c r="K136" s="368">
        <f t="shared" si="8"/>
        <v>8</v>
      </c>
      <c r="L136" s="369">
        <f t="shared" si="10"/>
        <v>0</v>
      </c>
      <c r="M136" s="367">
        <f t="shared" si="9"/>
        <v>0</v>
      </c>
    </row>
    <row r="137" spans="1:13" hidden="1" x14ac:dyDescent="0.25">
      <c r="K137" s="202">
        <f t="shared" si="8"/>
        <v>0</v>
      </c>
      <c r="L137" s="197">
        <f t="shared" si="10"/>
        <v>0</v>
      </c>
      <c r="M137" s="179">
        <f t="shared" si="9"/>
        <v>0</v>
      </c>
    </row>
    <row r="138" spans="1:13" hidden="1" x14ac:dyDescent="0.25">
      <c r="K138" s="202">
        <f t="shared" si="8"/>
        <v>0</v>
      </c>
      <c r="L138" s="197">
        <f t="shared" si="10"/>
        <v>0</v>
      </c>
      <c r="M138" s="179">
        <f t="shared" si="9"/>
        <v>0</v>
      </c>
    </row>
    <row r="139" spans="1:13" hidden="1" x14ac:dyDescent="0.25">
      <c r="K139" s="202">
        <f t="shared" si="8"/>
        <v>0</v>
      </c>
      <c r="L139" s="197">
        <f t="shared" si="10"/>
        <v>0</v>
      </c>
      <c r="M139" s="179">
        <f t="shared" si="9"/>
        <v>0</v>
      </c>
    </row>
    <row r="140" spans="1:13" hidden="1" x14ac:dyDescent="0.25">
      <c r="K140" s="202">
        <f t="shared" si="8"/>
        <v>0</v>
      </c>
      <c r="L140" s="197">
        <f t="shared" si="10"/>
        <v>0</v>
      </c>
      <c r="M140" s="179">
        <f t="shared" si="9"/>
        <v>0</v>
      </c>
    </row>
    <row r="141" spans="1:13" hidden="1" x14ac:dyDescent="0.25">
      <c r="K141" s="202">
        <f t="shared" si="8"/>
        <v>0</v>
      </c>
      <c r="L141" s="197">
        <f t="shared" si="10"/>
        <v>0</v>
      </c>
      <c r="M141" s="179">
        <f t="shared" si="9"/>
        <v>0</v>
      </c>
    </row>
    <row r="142" spans="1:13" hidden="1" x14ac:dyDescent="0.25">
      <c r="K142" s="202">
        <f t="shared" si="8"/>
        <v>0</v>
      </c>
      <c r="L142" s="197">
        <f t="shared" si="10"/>
        <v>0</v>
      </c>
      <c r="M142" s="179">
        <f t="shared" si="9"/>
        <v>0</v>
      </c>
    </row>
    <row r="143" spans="1:13" hidden="1" x14ac:dyDescent="0.25">
      <c r="K143" s="202">
        <f t="shared" si="8"/>
        <v>0</v>
      </c>
      <c r="L143" s="197">
        <f t="shared" si="10"/>
        <v>0</v>
      </c>
      <c r="M143" s="179">
        <f t="shared" si="9"/>
        <v>0</v>
      </c>
    </row>
    <row r="144" spans="1:13" hidden="1" x14ac:dyDescent="0.25">
      <c r="K144" s="202">
        <f t="shared" ref="K144:K154" si="11">SUM(F144:J144)</f>
        <v>0</v>
      </c>
      <c r="L144" s="197">
        <f t="shared" si="10"/>
        <v>0</v>
      </c>
      <c r="M144" s="179">
        <f t="shared" ref="M144:M154" si="12">SUM(K144*L144)</f>
        <v>0</v>
      </c>
    </row>
    <row r="145" spans="11:13" hidden="1" x14ac:dyDescent="0.25">
      <c r="K145" s="202">
        <f t="shared" si="11"/>
        <v>0</v>
      </c>
      <c r="L145" s="197">
        <f t="shared" si="10"/>
        <v>0</v>
      </c>
      <c r="M145" s="179">
        <f t="shared" si="12"/>
        <v>0</v>
      </c>
    </row>
    <row r="146" spans="11:13" hidden="1" x14ac:dyDescent="0.25">
      <c r="K146" s="202">
        <f t="shared" si="11"/>
        <v>0</v>
      </c>
      <c r="L146" s="197">
        <f t="shared" si="10"/>
        <v>0</v>
      </c>
      <c r="M146" s="179">
        <f t="shared" si="12"/>
        <v>0</v>
      </c>
    </row>
    <row r="147" spans="11:13" hidden="1" x14ac:dyDescent="0.25">
      <c r="K147" s="202">
        <f t="shared" si="11"/>
        <v>0</v>
      </c>
      <c r="L147" s="197">
        <f t="shared" si="10"/>
        <v>0</v>
      </c>
      <c r="M147" s="179">
        <f t="shared" si="12"/>
        <v>0</v>
      </c>
    </row>
    <row r="148" spans="11:13" hidden="1" x14ac:dyDescent="0.25">
      <c r="K148" s="202">
        <f t="shared" si="11"/>
        <v>0</v>
      </c>
      <c r="L148" s="197">
        <f t="shared" si="10"/>
        <v>0</v>
      </c>
      <c r="M148" s="179">
        <f t="shared" si="12"/>
        <v>0</v>
      </c>
    </row>
    <row r="149" spans="11:13" hidden="1" x14ac:dyDescent="0.25">
      <c r="K149" s="202">
        <f t="shared" si="11"/>
        <v>0</v>
      </c>
      <c r="L149" s="197">
        <f t="shared" si="10"/>
        <v>0</v>
      </c>
      <c r="M149" s="179">
        <f t="shared" si="12"/>
        <v>0</v>
      </c>
    </row>
    <row r="150" spans="11:13" hidden="1" x14ac:dyDescent="0.25">
      <c r="K150" s="202">
        <f t="shared" si="11"/>
        <v>0</v>
      </c>
      <c r="L150" s="197">
        <f t="shared" si="10"/>
        <v>0</v>
      </c>
      <c r="M150" s="179">
        <f t="shared" si="12"/>
        <v>0</v>
      </c>
    </row>
    <row r="151" spans="11:13" hidden="1" x14ac:dyDescent="0.25">
      <c r="K151" s="202">
        <f t="shared" si="11"/>
        <v>0</v>
      </c>
      <c r="L151" s="197">
        <f t="shared" si="10"/>
        <v>0</v>
      </c>
      <c r="M151" s="179">
        <f t="shared" si="12"/>
        <v>0</v>
      </c>
    </row>
    <row r="152" spans="11:13" hidden="1" x14ac:dyDescent="0.25">
      <c r="K152" s="202">
        <f t="shared" si="11"/>
        <v>0</v>
      </c>
      <c r="L152" s="197">
        <f t="shared" si="10"/>
        <v>0</v>
      </c>
      <c r="M152" s="179">
        <f t="shared" si="12"/>
        <v>0</v>
      </c>
    </row>
    <row r="153" spans="11:13" hidden="1" x14ac:dyDescent="0.25">
      <c r="K153" s="202">
        <f t="shared" si="11"/>
        <v>0</v>
      </c>
      <c r="L153" s="197">
        <f t="shared" si="10"/>
        <v>0</v>
      </c>
      <c r="M153" s="179">
        <f t="shared" si="12"/>
        <v>0</v>
      </c>
    </row>
    <row r="154" spans="11:13" hidden="1" x14ac:dyDescent="0.25">
      <c r="K154" s="202">
        <f t="shared" si="11"/>
        <v>0</v>
      </c>
      <c r="L154" s="197">
        <f t="shared" si="10"/>
        <v>0</v>
      </c>
      <c r="M154" s="179">
        <f t="shared" si="12"/>
        <v>0</v>
      </c>
    </row>
    <row r="155" spans="11:13" hidden="1" x14ac:dyDescent="0.25">
      <c r="K155" s="202">
        <f t="shared" si="8"/>
        <v>0</v>
      </c>
      <c r="L155" s="197">
        <f t="shared" si="10"/>
        <v>0</v>
      </c>
      <c r="M155" s="179">
        <f t="shared" si="9"/>
        <v>0</v>
      </c>
    </row>
    <row r="156" spans="11:13" hidden="1" x14ac:dyDescent="0.25">
      <c r="K156" s="202">
        <f t="shared" si="8"/>
        <v>0</v>
      </c>
      <c r="L156" s="197">
        <f t="shared" si="10"/>
        <v>0</v>
      </c>
      <c r="M156" s="179">
        <f t="shared" si="9"/>
        <v>0</v>
      </c>
    </row>
    <row r="157" spans="11:13" hidden="1" x14ac:dyDescent="0.25">
      <c r="K157" s="202">
        <f t="shared" si="8"/>
        <v>0</v>
      </c>
      <c r="L157" s="197">
        <f t="shared" si="10"/>
        <v>0</v>
      </c>
      <c r="M157" s="179">
        <f t="shared" si="9"/>
        <v>0</v>
      </c>
    </row>
    <row r="158" spans="11:13" hidden="1" x14ac:dyDescent="0.25">
      <c r="K158" s="202">
        <f t="shared" si="8"/>
        <v>0</v>
      </c>
      <c r="L158" s="197">
        <f t="shared" si="10"/>
        <v>0</v>
      </c>
      <c r="M158" s="179">
        <f t="shared" si="9"/>
        <v>0</v>
      </c>
    </row>
    <row r="159" spans="11:13" hidden="1" x14ac:dyDescent="0.25">
      <c r="K159" s="202">
        <f t="shared" si="8"/>
        <v>0</v>
      </c>
      <c r="L159" s="197">
        <f t="shared" si="10"/>
        <v>0</v>
      </c>
      <c r="M159" s="179">
        <f t="shared" si="9"/>
        <v>0</v>
      </c>
    </row>
    <row r="160" spans="11:13" hidden="1" x14ac:dyDescent="0.25">
      <c r="K160" s="202">
        <f t="shared" si="8"/>
        <v>0</v>
      </c>
      <c r="L160" s="197">
        <f t="shared" si="10"/>
        <v>0</v>
      </c>
      <c r="M160" s="179">
        <f t="shared" si="9"/>
        <v>0</v>
      </c>
    </row>
    <row r="161" spans="11:13" hidden="1" x14ac:dyDescent="0.25">
      <c r="K161" s="202">
        <f t="shared" si="8"/>
        <v>0</v>
      </c>
      <c r="L161" s="197">
        <f t="shared" si="10"/>
        <v>0</v>
      </c>
      <c r="M161" s="179">
        <f t="shared" si="9"/>
        <v>0</v>
      </c>
    </row>
    <row r="162" spans="11:13" hidden="1" x14ac:dyDescent="0.25">
      <c r="K162" s="202">
        <f t="shared" si="8"/>
        <v>0</v>
      </c>
      <c r="L162" s="197">
        <f t="shared" si="10"/>
        <v>0</v>
      </c>
      <c r="M162" s="179">
        <f t="shared" si="9"/>
        <v>0</v>
      </c>
    </row>
    <row r="163" spans="11:13" hidden="1" x14ac:dyDescent="0.25">
      <c r="K163" s="202">
        <f t="shared" si="8"/>
        <v>0</v>
      </c>
      <c r="L163" s="197">
        <f t="shared" si="10"/>
        <v>0</v>
      </c>
      <c r="M163" s="179">
        <f t="shared" si="9"/>
        <v>0</v>
      </c>
    </row>
    <row r="164" spans="11:13" hidden="1" x14ac:dyDescent="0.25">
      <c r="K164" s="202">
        <f t="shared" si="8"/>
        <v>0</v>
      </c>
      <c r="L164" s="197">
        <f t="shared" si="10"/>
        <v>0</v>
      </c>
      <c r="M164" s="179">
        <f t="shared" si="9"/>
        <v>0</v>
      </c>
    </row>
    <row r="165" spans="11:13" hidden="1" x14ac:dyDescent="0.25">
      <c r="K165" s="202">
        <f t="shared" si="8"/>
        <v>0</v>
      </c>
      <c r="L165" s="197">
        <f t="shared" si="10"/>
        <v>0</v>
      </c>
      <c r="M165" s="179">
        <f t="shared" si="9"/>
        <v>0</v>
      </c>
    </row>
    <row r="166" spans="11:13" hidden="1" x14ac:dyDescent="0.25">
      <c r="K166" s="202">
        <f t="shared" si="8"/>
        <v>0</v>
      </c>
      <c r="L166" s="197">
        <f t="shared" si="10"/>
        <v>0</v>
      </c>
      <c r="M166" s="179">
        <f t="shared" si="9"/>
        <v>0</v>
      </c>
    </row>
    <row r="167" spans="11:13" hidden="1" x14ac:dyDescent="0.25">
      <c r="K167" s="202">
        <f t="shared" si="8"/>
        <v>0</v>
      </c>
      <c r="L167" s="197">
        <f t="shared" si="10"/>
        <v>0</v>
      </c>
      <c r="M167" s="179">
        <f t="shared" si="9"/>
        <v>0</v>
      </c>
    </row>
    <row r="168" spans="11:13" hidden="1" x14ac:dyDescent="0.25">
      <c r="K168" s="202">
        <f t="shared" si="8"/>
        <v>0</v>
      </c>
      <c r="L168" s="197">
        <f t="shared" si="10"/>
        <v>0</v>
      </c>
      <c r="M168" s="179">
        <f t="shared" si="9"/>
        <v>0</v>
      </c>
    </row>
    <row r="169" spans="11:13" hidden="1" x14ac:dyDescent="0.25">
      <c r="K169" s="202">
        <f t="shared" si="8"/>
        <v>0</v>
      </c>
      <c r="L169" s="197">
        <f t="shared" si="10"/>
        <v>0</v>
      </c>
      <c r="M169" s="179">
        <f t="shared" si="9"/>
        <v>0</v>
      </c>
    </row>
    <row r="170" spans="11:13" hidden="1" x14ac:dyDescent="0.25">
      <c r="K170" s="202">
        <f t="shared" si="8"/>
        <v>0</v>
      </c>
      <c r="L170" s="197">
        <f t="shared" si="10"/>
        <v>0</v>
      </c>
      <c r="M170" s="179">
        <f t="shared" si="9"/>
        <v>0</v>
      </c>
    </row>
    <row r="171" spans="11:13" hidden="1" x14ac:dyDescent="0.25">
      <c r="K171" s="202">
        <f t="shared" si="8"/>
        <v>0</v>
      </c>
      <c r="L171" s="197">
        <f t="shared" si="10"/>
        <v>0</v>
      </c>
      <c r="M171" s="179">
        <f t="shared" si="9"/>
        <v>0</v>
      </c>
    </row>
    <row r="172" spans="11:13" hidden="1" x14ac:dyDescent="0.25">
      <c r="K172" s="202">
        <f t="shared" si="8"/>
        <v>0</v>
      </c>
      <c r="L172" s="197">
        <f t="shared" si="10"/>
        <v>0</v>
      </c>
      <c r="M172" s="179">
        <f t="shared" si="9"/>
        <v>0</v>
      </c>
    </row>
    <row r="173" spans="11:13" hidden="1" x14ac:dyDescent="0.25">
      <c r="K173" s="202">
        <f t="shared" si="8"/>
        <v>0</v>
      </c>
      <c r="L173" s="197">
        <f t="shared" si="10"/>
        <v>0</v>
      </c>
      <c r="M173" s="179">
        <f t="shared" si="9"/>
        <v>0</v>
      </c>
    </row>
    <row r="174" spans="11:13" hidden="1" x14ac:dyDescent="0.25">
      <c r="K174" s="202">
        <f t="shared" si="8"/>
        <v>0</v>
      </c>
      <c r="L174" s="197">
        <f t="shared" si="10"/>
        <v>0</v>
      </c>
      <c r="M174" s="179">
        <f t="shared" si="9"/>
        <v>0</v>
      </c>
    </row>
    <row r="175" spans="11:13" hidden="1" x14ac:dyDescent="0.25">
      <c r="K175" s="202">
        <f t="shared" si="8"/>
        <v>0</v>
      </c>
      <c r="L175" s="197">
        <f t="shared" si="10"/>
        <v>0</v>
      </c>
      <c r="M175" s="179">
        <f t="shared" si="9"/>
        <v>0</v>
      </c>
    </row>
    <row r="176" spans="11:13" hidden="1" x14ac:dyDescent="0.25">
      <c r="K176" s="202">
        <f t="shared" si="8"/>
        <v>0</v>
      </c>
      <c r="L176" s="197">
        <f t="shared" si="10"/>
        <v>0</v>
      </c>
      <c r="M176" s="179">
        <f t="shared" si="9"/>
        <v>0</v>
      </c>
    </row>
    <row r="177" spans="11:13" hidden="1" x14ac:dyDescent="0.25">
      <c r="K177" s="202">
        <f t="shared" si="8"/>
        <v>0</v>
      </c>
      <c r="L177" s="197">
        <f t="shared" si="10"/>
        <v>0</v>
      </c>
      <c r="M177" s="179">
        <f t="shared" si="9"/>
        <v>0</v>
      </c>
    </row>
    <row r="178" spans="11:13" hidden="1" x14ac:dyDescent="0.25">
      <c r="K178" s="202">
        <f t="shared" si="8"/>
        <v>0</v>
      </c>
      <c r="L178" s="197">
        <f t="shared" si="10"/>
        <v>0</v>
      </c>
      <c r="M178" s="179">
        <f t="shared" si="9"/>
        <v>0</v>
      </c>
    </row>
    <row r="179" spans="11:13" hidden="1" x14ac:dyDescent="0.25">
      <c r="K179" s="202">
        <f t="shared" si="8"/>
        <v>0</v>
      </c>
      <c r="L179" s="197">
        <f t="shared" si="10"/>
        <v>0</v>
      </c>
      <c r="M179" s="179">
        <f t="shared" si="9"/>
        <v>0</v>
      </c>
    </row>
    <row r="180" spans="11:13" hidden="1" x14ac:dyDescent="0.25">
      <c r="K180" s="202">
        <f t="shared" si="8"/>
        <v>0</v>
      </c>
      <c r="L180" s="197">
        <f t="shared" si="10"/>
        <v>0</v>
      </c>
      <c r="M180" s="179">
        <f t="shared" si="9"/>
        <v>0</v>
      </c>
    </row>
    <row r="181" spans="11:13" hidden="1" x14ac:dyDescent="0.25">
      <c r="K181" s="202">
        <f t="shared" si="8"/>
        <v>0</v>
      </c>
      <c r="L181" s="197">
        <f t="shared" si="10"/>
        <v>0</v>
      </c>
      <c r="M181" s="179">
        <f t="shared" si="9"/>
        <v>0</v>
      </c>
    </row>
    <row r="182" spans="11:13" hidden="1" x14ac:dyDescent="0.25">
      <c r="K182" s="202">
        <f t="shared" si="8"/>
        <v>0</v>
      </c>
      <c r="L182" s="197">
        <f t="shared" si="10"/>
        <v>0</v>
      </c>
      <c r="M182" s="179">
        <f t="shared" si="9"/>
        <v>0</v>
      </c>
    </row>
    <row r="183" spans="11:13" hidden="1" x14ac:dyDescent="0.25">
      <c r="K183" s="202">
        <f t="shared" si="8"/>
        <v>0</v>
      </c>
      <c r="L183" s="197">
        <f t="shared" si="10"/>
        <v>0</v>
      </c>
      <c r="M183" s="179">
        <f t="shared" si="9"/>
        <v>0</v>
      </c>
    </row>
    <row r="184" spans="11:13" hidden="1" x14ac:dyDescent="0.25">
      <c r="K184" s="202">
        <f t="shared" si="8"/>
        <v>0</v>
      </c>
      <c r="L184" s="197">
        <f t="shared" si="10"/>
        <v>0</v>
      </c>
      <c r="M184" s="179">
        <f t="shared" si="9"/>
        <v>0</v>
      </c>
    </row>
    <row r="185" spans="11:13" hidden="1" x14ac:dyDescent="0.25">
      <c r="K185" s="202">
        <f t="shared" si="8"/>
        <v>0</v>
      </c>
      <c r="L185" s="197">
        <f t="shared" si="10"/>
        <v>0</v>
      </c>
      <c r="M185" s="179">
        <f t="shared" si="9"/>
        <v>0</v>
      </c>
    </row>
    <row r="186" spans="11:13" hidden="1" x14ac:dyDescent="0.25">
      <c r="K186" s="202">
        <f t="shared" si="8"/>
        <v>0</v>
      </c>
      <c r="L186" s="197">
        <f t="shared" si="10"/>
        <v>0</v>
      </c>
      <c r="M186" s="179">
        <f t="shared" si="9"/>
        <v>0</v>
      </c>
    </row>
    <row r="187" spans="11:13" hidden="1" x14ac:dyDescent="0.25">
      <c r="K187" s="202">
        <f t="shared" si="8"/>
        <v>0</v>
      </c>
      <c r="L187" s="197">
        <f t="shared" si="10"/>
        <v>0</v>
      </c>
      <c r="M187" s="179">
        <f t="shared" si="9"/>
        <v>0</v>
      </c>
    </row>
    <row r="188" spans="11:13" hidden="1" x14ac:dyDescent="0.25">
      <c r="K188" s="202">
        <f t="shared" si="8"/>
        <v>0</v>
      </c>
      <c r="L188" s="197">
        <f t="shared" si="10"/>
        <v>0</v>
      </c>
      <c r="M188" s="179">
        <f t="shared" si="9"/>
        <v>0</v>
      </c>
    </row>
    <row r="189" spans="11:13" hidden="1" x14ac:dyDescent="0.25">
      <c r="K189" s="202">
        <f t="shared" si="8"/>
        <v>0</v>
      </c>
      <c r="L189" s="197">
        <f t="shared" si="10"/>
        <v>0</v>
      </c>
      <c r="M189" s="179">
        <f t="shared" si="9"/>
        <v>0</v>
      </c>
    </row>
    <row r="190" spans="11:13" hidden="1" x14ac:dyDescent="0.25">
      <c r="K190" s="202">
        <f t="shared" si="8"/>
        <v>0</v>
      </c>
      <c r="L190" s="197">
        <f t="shared" si="10"/>
        <v>0</v>
      </c>
      <c r="M190" s="179">
        <f t="shared" si="9"/>
        <v>0</v>
      </c>
    </row>
    <row r="191" spans="11:13" hidden="1" x14ac:dyDescent="0.25">
      <c r="K191" s="202">
        <f t="shared" si="8"/>
        <v>0</v>
      </c>
      <c r="L191" s="197">
        <f t="shared" si="10"/>
        <v>0</v>
      </c>
      <c r="M191" s="179">
        <f t="shared" si="9"/>
        <v>0</v>
      </c>
    </row>
    <row r="192" spans="11:13" hidden="1" x14ac:dyDescent="0.25">
      <c r="K192" s="202">
        <f t="shared" si="8"/>
        <v>0</v>
      </c>
      <c r="L192" s="197">
        <f t="shared" si="10"/>
        <v>0</v>
      </c>
      <c r="M192" s="179">
        <f t="shared" si="9"/>
        <v>0</v>
      </c>
    </row>
    <row r="193" spans="11:13" hidden="1" x14ac:dyDescent="0.25">
      <c r="K193" s="202">
        <f t="shared" si="8"/>
        <v>0</v>
      </c>
      <c r="L193" s="197">
        <f t="shared" si="10"/>
        <v>0</v>
      </c>
      <c r="M193" s="179">
        <f t="shared" si="9"/>
        <v>0</v>
      </c>
    </row>
    <row r="194" spans="11:13" hidden="1" x14ac:dyDescent="0.25">
      <c r="K194" s="202">
        <f t="shared" si="8"/>
        <v>0</v>
      </c>
      <c r="L194" s="197">
        <f t="shared" si="10"/>
        <v>0</v>
      </c>
      <c r="M194" s="179">
        <f t="shared" si="9"/>
        <v>0</v>
      </c>
    </row>
    <row r="195" spans="11:13" hidden="1" x14ac:dyDescent="0.25">
      <c r="K195" s="202">
        <f t="shared" si="8"/>
        <v>0</v>
      </c>
      <c r="L195" s="197">
        <f t="shared" si="10"/>
        <v>0</v>
      </c>
      <c r="M195" s="179">
        <f t="shared" si="9"/>
        <v>0</v>
      </c>
    </row>
    <row r="196" spans="11:13" hidden="1" x14ac:dyDescent="0.25">
      <c r="K196" s="202">
        <f t="shared" si="8"/>
        <v>0</v>
      </c>
      <c r="L196" s="197">
        <f t="shared" si="10"/>
        <v>0</v>
      </c>
      <c r="M196" s="179">
        <f t="shared" si="9"/>
        <v>0</v>
      </c>
    </row>
    <row r="197" spans="11:13" hidden="1" x14ac:dyDescent="0.25">
      <c r="K197" s="202">
        <f t="shared" ref="K197:K260" si="13">SUM(F197:J197)</f>
        <v>0</v>
      </c>
      <c r="L197" s="197">
        <f t="shared" si="10"/>
        <v>0</v>
      </c>
      <c r="M197" s="179">
        <f t="shared" ref="M197:M260" si="14">SUM(K197*L197)</f>
        <v>0</v>
      </c>
    </row>
    <row r="198" spans="11:13" hidden="1" x14ac:dyDescent="0.25">
      <c r="K198" s="202">
        <f t="shared" si="13"/>
        <v>0</v>
      </c>
      <c r="L198" s="197">
        <f t="shared" ref="L198:L261" si="15">IF(D198="X",0,IF(E198="",0,IF(E198="X",0,VLOOKUP(E198,$F$539:$G$553,2))))</f>
        <v>0</v>
      </c>
      <c r="M198" s="179">
        <f t="shared" si="14"/>
        <v>0</v>
      </c>
    </row>
    <row r="199" spans="11:13" hidden="1" x14ac:dyDescent="0.25">
      <c r="K199" s="202">
        <f t="shared" si="13"/>
        <v>0</v>
      </c>
      <c r="L199" s="197">
        <f t="shared" si="15"/>
        <v>0</v>
      </c>
      <c r="M199" s="179">
        <f t="shared" si="14"/>
        <v>0</v>
      </c>
    </row>
    <row r="200" spans="11:13" hidden="1" x14ac:dyDescent="0.25">
      <c r="K200" s="202">
        <f t="shared" si="13"/>
        <v>0</v>
      </c>
      <c r="L200" s="197">
        <f t="shared" si="15"/>
        <v>0</v>
      </c>
      <c r="M200" s="179">
        <f t="shared" si="14"/>
        <v>0</v>
      </c>
    </row>
    <row r="201" spans="11:13" hidden="1" x14ac:dyDescent="0.25">
      <c r="K201" s="202">
        <f t="shared" si="13"/>
        <v>0</v>
      </c>
      <c r="L201" s="197">
        <f t="shared" si="15"/>
        <v>0</v>
      </c>
      <c r="M201" s="179">
        <f t="shared" si="14"/>
        <v>0</v>
      </c>
    </row>
    <row r="202" spans="11:13" hidden="1" x14ac:dyDescent="0.25">
      <c r="K202" s="202">
        <f t="shared" si="13"/>
        <v>0</v>
      </c>
      <c r="L202" s="197">
        <f t="shared" si="15"/>
        <v>0</v>
      </c>
      <c r="M202" s="179">
        <f t="shared" si="14"/>
        <v>0</v>
      </c>
    </row>
    <row r="203" spans="11:13" hidden="1" x14ac:dyDescent="0.25">
      <c r="K203" s="202">
        <f t="shared" si="13"/>
        <v>0</v>
      </c>
      <c r="L203" s="197">
        <f t="shared" si="15"/>
        <v>0</v>
      </c>
      <c r="M203" s="179">
        <f t="shared" si="14"/>
        <v>0</v>
      </c>
    </row>
    <row r="204" spans="11:13" hidden="1" x14ac:dyDescent="0.25">
      <c r="K204" s="202">
        <f t="shared" si="13"/>
        <v>0</v>
      </c>
      <c r="L204" s="197">
        <f t="shared" si="15"/>
        <v>0</v>
      </c>
      <c r="M204" s="179">
        <f t="shared" si="14"/>
        <v>0</v>
      </c>
    </row>
    <row r="205" spans="11:13" hidden="1" x14ac:dyDescent="0.25">
      <c r="K205" s="202">
        <f t="shared" si="13"/>
        <v>0</v>
      </c>
      <c r="L205" s="197">
        <f t="shared" si="15"/>
        <v>0</v>
      </c>
      <c r="M205" s="179">
        <f t="shared" si="14"/>
        <v>0</v>
      </c>
    </row>
    <row r="206" spans="11:13" hidden="1" x14ac:dyDescent="0.25">
      <c r="K206" s="202">
        <f t="shared" si="13"/>
        <v>0</v>
      </c>
      <c r="L206" s="197">
        <f t="shared" si="15"/>
        <v>0</v>
      </c>
      <c r="M206" s="179">
        <f t="shared" si="14"/>
        <v>0</v>
      </c>
    </row>
    <row r="207" spans="11:13" hidden="1" x14ac:dyDescent="0.25">
      <c r="K207" s="202">
        <f t="shared" si="13"/>
        <v>0</v>
      </c>
      <c r="L207" s="197">
        <f t="shared" si="15"/>
        <v>0</v>
      </c>
      <c r="M207" s="179">
        <f t="shared" si="14"/>
        <v>0</v>
      </c>
    </row>
    <row r="208" spans="11:13" hidden="1" x14ac:dyDescent="0.25">
      <c r="K208" s="202">
        <f t="shared" si="13"/>
        <v>0</v>
      </c>
      <c r="L208" s="197">
        <f t="shared" si="15"/>
        <v>0</v>
      </c>
      <c r="M208" s="179">
        <f t="shared" si="14"/>
        <v>0</v>
      </c>
    </row>
    <row r="209" spans="11:13" hidden="1" x14ac:dyDescent="0.25">
      <c r="K209" s="202">
        <f t="shared" si="13"/>
        <v>0</v>
      </c>
      <c r="L209" s="197">
        <f t="shared" si="15"/>
        <v>0</v>
      </c>
      <c r="M209" s="179">
        <f t="shared" si="14"/>
        <v>0</v>
      </c>
    </row>
    <row r="210" spans="11:13" hidden="1" x14ac:dyDescent="0.25">
      <c r="K210" s="202">
        <f t="shared" si="13"/>
        <v>0</v>
      </c>
      <c r="L210" s="197">
        <f t="shared" si="15"/>
        <v>0</v>
      </c>
      <c r="M210" s="179">
        <f t="shared" si="14"/>
        <v>0</v>
      </c>
    </row>
    <row r="211" spans="11:13" hidden="1" x14ac:dyDescent="0.25">
      <c r="K211" s="202">
        <f t="shared" si="13"/>
        <v>0</v>
      </c>
      <c r="L211" s="197">
        <f t="shared" si="15"/>
        <v>0</v>
      </c>
      <c r="M211" s="179">
        <f t="shared" si="14"/>
        <v>0</v>
      </c>
    </row>
    <row r="212" spans="11:13" hidden="1" x14ac:dyDescent="0.25">
      <c r="K212" s="202">
        <f t="shared" si="13"/>
        <v>0</v>
      </c>
      <c r="L212" s="197">
        <f t="shared" si="15"/>
        <v>0</v>
      </c>
      <c r="M212" s="179">
        <f t="shared" si="14"/>
        <v>0</v>
      </c>
    </row>
    <row r="213" spans="11:13" hidden="1" x14ac:dyDescent="0.25">
      <c r="K213" s="202">
        <f t="shared" si="13"/>
        <v>0</v>
      </c>
      <c r="L213" s="197">
        <f t="shared" si="15"/>
        <v>0</v>
      </c>
      <c r="M213" s="179">
        <f t="shared" si="14"/>
        <v>0</v>
      </c>
    </row>
    <row r="214" spans="11:13" hidden="1" x14ac:dyDescent="0.25">
      <c r="K214" s="202">
        <f t="shared" si="13"/>
        <v>0</v>
      </c>
      <c r="L214" s="197">
        <f t="shared" si="15"/>
        <v>0</v>
      </c>
      <c r="M214" s="179">
        <f t="shared" si="14"/>
        <v>0</v>
      </c>
    </row>
    <row r="215" spans="11:13" hidden="1" x14ac:dyDescent="0.25">
      <c r="K215" s="202">
        <f t="shared" si="13"/>
        <v>0</v>
      </c>
      <c r="L215" s="197">
        <f t="shared" si="15"/>
        <v>0</v>
      </c>
      <c r="M215" s="179">
        <f t="shared" si="14"/>
        <v>0</v>
      </c>
    </row>
    <row r="216" spans="11:13" hidden="1" x14ac:dyDescent="0.25">
      <c r="K216" s="202">
        <f t="shared" si="13"/>
        <v>0</v>
      </c>
      <c r="L216" s="197">
        <f t="shared" si="15"/>
        <v>0</v>
      </c>
      <c r="M216" s="179">
        <f t="shared" si="14"/>
        <v>0</v>
      </c>
    </row>
    <row r="217" spans="11:13" hidden="1" x14ac:dyDescent="0.25">
      <c r="K217" s="202">
        <f t="shared" si="13"/>
        <v>0</v>
      </c>
      <c r="L217" s="197">
        <f t="shared" si="15"/>
        <v>0</v>
      </c>
      <c r="M217" s="179">
        <f t="shared" si="14"/>
        <v>0</v>
      </c>
    </row>
    <row r="218" spans="11:13" hidden="1" x14ac:dyDescent="0.25">
      <c r="K218" s="202">
        <f t="shared" si="13"/>
        <v>0</v>
      </c>
      <c r="L218" s="197">
        <f t="shared" si="15"/>
        <v>0</v>
      </c>
      <c r="M218" s="179">
        <f t="shared" si="14"/>
        <v>0</v>
      </c>
    </row>
    <row r="219" spans="11:13" hidden="1" x14ac:dyDescent="0.25">
      <c r="K219" s="202">
        <f t="shared" si="13"/>
        <v>0</v>
      </c>
      <c r="L219" s="197">
        <f t="shared" si="15"/>
        <v>0</v>
      </c>
      <c r="M219" s="179">
        <f t="shared" si="14"/>
        <v>0</v>
      </c>
    </row>
    <row r="220" spans="11:13" hidden="1" x14ac:dyDescent="0.25">
      <c r="K220" s="202">
        <f t="shared" si="13"/>
        <v>0</v>
      </c>
      <c r="L220" s="197">
        <f t="shared" si="15"/>
        <v>0</v>
      </c>
      <c r="M220" s="179">
        <f t="shared" si="14"/>
        <v>0</v>
      </c>
    </row>
    <row r="221" spans="11:13" hidden="1" x14ac:dyDescent="0.25">
      <c r="K221" s="202">
        <f t="shared" si="13"/>
        <v>0</v>
      </c>
      <c r="L221" s="197">
        <f t="shared" si="15"/>
        <v>0</v>
      </c>
      <c r="M221" s="179">
        <f t="shared" si="14"/>
        <v>0</v>
      </c>
    </row>
    <row r="222" spans="11:13" hidden="1" x14ac:dyDescent="0.25">
      <c r="K222" s="202">
        <f t="shared" si="13"/>
        <v>0</v>
      </c>
      <c r="L222" s="197">
        <f t="shared" si="15"/>
        <v>0</v>
      </c>
      <c r="M222" s="179">
        <f t="shared" si="14"/>
        <v>0</v>
      </c>
    </row>
    <row r="223" spans="11:13" hidden="1" x14ac:dyDescent="0.25">
      <c r="K223" s="202">
        <f t="shared" si="13"/>
        <v>0</v>
      </c>
      <c r="L223" s="197">
        <f t="shared" si="15"/>
        <v>0</v>
      </c>
      <c r="M223" s="179">
        <f t="shared" si="14"/>
        <v>0</v>
      </c>
    </row>
    <row r="224" spans="11:13" hidden="1" x14ac:dyDescent="0.25">
      <c r="K224" s="202">
        <f t="shared" si="13"/>
        <v>0</v>
      </c>
      <c r="L224" s="197">
        <f t="shared" si="15"/>
        <v>0</v>
      </c>
      <c r="M224" s="179">
        <f t="shared" si="14"/>
        <v>0</v>
      </c>
    </row>
    <row r="225" spans="11:13" hidden="1" x14ac:dyDescent="0.25">
      <c r="K225" s="202">
        <f t="shared" si="13"/>
        <v>0</v>
      </c>
      <c r="L225" s="197">
        <f t="shared" si="15"/>
        <v>0</v>
      </c>
      <c r="M225" s="179">
        <f t="shared" si="14"/>
        <v>0</v>
      </c>
    </row>
    <row r="226" spans="11:13" hidden="1" x14ac:dyDescent="0.25">
      <c r="K226" s="202">
        <f t="shared" si="13"/>
        <v>0</v>
      </c>
      <c r="L226" s="197">
        <f t="shared" si="15"/>
        <v>0</v>
      </c>
      <c r="M226" s="179">
        <f t="shared" si="14"/>
        <v>0</v>
      </c>
    </row>
    <row r="227" spans="11:13" hidden="1" x14ac:dyDescent="0.25">
      <c r="K227" s="202">
        <f t="shared" si="13"/>
        <v>0</v>
      </c>
      <c r="L227" s="197">
        <f t="shared" si="15"/>
        <v>0</v>
      </c>
      <c r="M227" s="179">
        <f t="shared" si="14"/>
        <v>0</v>
      </c>
    </row>
    <row r="228" spans="11:13" hidden="1" x14ac:dyDescent="0.25">
      <c r="K228" s="202">
        <f t="shared" si="13"/>
        <v>0</v>
      </c>
      <c r="L228" s="197">
        <f t="shared" si="15"/>
        <v>0</v>
      </c>
      <c r="M228" s="179">
        <f t="shared" si="14"/>
        <v>0</v>
      </c>
    </row>
    <row r="229" spans="11:13" hidden="1" x14ac:dyDescent="0.25">
      <c r="K229" s="202">
        <f t="shared" si="13"/>
        <v>0</v>
      </c>
      <c r="L229" s="197">
        <f t="shared" si="15"/>
        <v>0</v>
      </c>
      <c r="M229" s="179">
        <f t="shared" si="14"/>
        <v>0</v>
      </c>
    </row>
    <row r="230" spans="11:13" hidden="1" x14ac:dyDescent="0.25">
      <c r="K230" s="202">
        <f t="shared" si="13"/>
        <v>0</v>
      </c>
      <c r="L230" s="197">
        <f t="shared" si="15"/>
        <v>0</v>
      </c>
      <c r="M230" s="179">
        <f t="shared" si="14"/>
        <v>0</v>
      </c>
    </row>
    <row r="231" spans="11:13" hidden="1" x14ac:dyDescent="0.25">
      <c r="K231" s="202">
        <f t="shared" si="13"/>
        <v>0</v>
      </c>
      <c r="L231" s="197">
        <f t="shared" si="15"/>
        <v>0</v>
      </c>
      <c r="M231" s="179">
        <f t="shared" si="14"/>
        <v>0</v>
      </c>
    </row>
    <row r="232" spans="11:13" hidden="1" x14ac:dyDescent="0.25">
      <c r="K232" s="202">
        <f t="shared" si="13"/>
        <v>0</v>
      </c>
      <c r="L232" s="197">
        <f t="shared" si="15"/>
        <v>0</v>
      </c>
      <c r="M232" s="179">
        <f t="shared" si="14"/>
        <v>0</v>
      </c>
    </row>
    <row r="233" spans="11:13" hidden="1" x14ac:dyDescent="0.25">
      <c r="K233" s="202">
        <f t="shared" si="13"/>
        <v>0</v>
      </c>
      <c r="L233" s="197">
        <f t="shared" si="15"/>
        <v>0</v>
      </c>
      <c r="M233" s="179">
        <f t="shared" si="14"/>
        <v>0</v>
      </c>
    </row>
    <row r="234" spans="11:13" hidden="1" x14ac:dyDescent="0.25">
      <c r="K234" s="202">
        <f t="shared" si="13"/>
        <v>0</v>
      </c>
      <c r="L234" s="197">
        <f t="shared" si="15"/>
        <v>0</v>
      </c>
      <c r="M234" s="179">
        <f t="shared" si="14"/>
        <v>0</v>
      </c>
    </row>
    <row r="235" spans="11:13" hidden="1" x14ac:dyDescent="0.25">
      <c r="K235" s="202">
        <f t="shared" si="13"/>
        <v>0</v>
      </c>
      <c r="L235" s="197">
        <f t="shared" si="15"/>
        <v>0</v>
      </c>
      <c r="M235" s="179">
        <f t="shared" si="14"/>
        <v>0</v>
      </c>
    </row>
    <row r="236" spans="11:13" hidden="1" x14ac:dyDescent="0.25">
      <c r="K236" s="202">
        <f t="shared" si="13"/>
        <v>0</v>
      </c>
      <c r="L236" s="197">
        <f t="shared" si="15"/>
        <v>0</v>
      </c>
      <c r="M236" s="179">
        <f t="shared" si="14"/>
        <v>0</v>
      </c>
    </row>
    <row r="237" spans="11:13" hidden="1" x14ac:dyDescent="0.25">
      <c r="K237" s="202">
        <f t="shared" si="13"/>
        <v>0</v>
      </c>
      <c r="L237" s="197">
        <f t="shared" si="15"/>
        <v>0</v>
      </c>
      <c r="M237" s="179">
        <f t="shared" si="14"/>
        <v>0</v>
      </c>
    </row>
    <row r="238" spans="11:13" hidden="1" x14ac:dyDescent="0.25">
      <c r="K238" s="202">
        <f t="shared" si="13"/>
        <v>0</v>
      </c>
      <c r="L238" s="197">
        <f t="shared" si="15"/>
        <v>0</v>
      </c>
      <c r="M238" s="179">
        <f t="shared" si="14"/>
        <v>0</v>
      </c>
    </row>
    <row r="239" spans="11:13" hidden="1" x14ac:dyDescent="0.25">
      <c r="K239" s="202">
        <f t="shared" si="13"/>
        <v>0</v>
      </c>
      <c r="L239" s="197">
        <f t="shared" si="15"/>
        <v>0</v>
      </c>
      <c r="M239" s="179">
        <f t="shared" si="14"/>
        <v>0</v>
      </c>
    </row>
    <row r="240" spans="11:13" hidden="1" x14ac:dyDescent="0.25">
      <c r="K240" s="202">
        <f t="shared" si="13"/>
        <v>0</v>
      </c>
      <c r="L240" s="197">
        <f t="shared" si="15"/>
        <v>0</v>
      </c>
      <c r="M240" s="179">
        <f t="shared" si="14"/>
        <v>0</v>
      </c>
    </row>
    <row r="241" spans="11:13" hidden="1" x14ac:dyDescent="0.25">
      <c r="K241" s="202">
        <f t="shared" si="13"/>
        <v>0</v>
      </c>
      <c r="L241" s="197">
        <f t="shared" si="15"/>
        <v>0</v>
      </c>
      <c r="M241" s="179">
        <f t="shared" si="14"/>
        <v>0</v>
      </c>
    </row>
    <row r="242" spans="11:13" hidden="1" x14ac:dyDescent="0.25">
      <c r="K242" s="202">
        <f t="shared" si="13"/>
        <v>0</v>
      </c>
      <c r="L242" s="197">
        <f t="shared" si="15"/>
        <v>0</v>
      </c>
      <c r="M242" s="179">
        <f t="shared" si="14"/>
        <v>0</v>
      </c>
    </row>
    <row r="243" spans="11:13" hidden="1" x14ac:dyDescent="0.25">
      <c r="K243" s="202">
        <f t="shared" si="13"/>
        <v>0</v>
      </c>
      <c r="L243" s="197">
        <f t="shared" si="15"/>
        <v>0</v>
      </c>
      <c r="M243" s="179">
        <f t="shared" si="14"/>
        <v>0</v>
      </c>
    </row>
    <row r="244" spans="11:13" hidden="1" x14ac:dyDescent="0.25">
      <c r="K244" s="202">
        <f t="shared" si="13"/>
        <v>0</v>
      </c>
      <c r="L244" s="197">
        <f t="shared" si="15"/>
        <v>0</v>
      </c>
      <c r="M244" s="179">
        <f t="shared" si="14"/>
        <v>0</v>
      </c>
    </row>
    <row r="245" spans="11:13" hidden="1" x14ac:dyDescent="0.25">
      <c r="K245" s="202">
        <f t="shared" si="13"/>
        <v>0</v>
      </c>
      <c r="L245" s="197">
        <f t="shared" si="15"/>
        <v>0</v>
      </c>
      <c r="M245" s="179">
        <f t="shared" si="14"/>
        <v>0</v>
      </c>
    </row>
    <row r="246" spans="11:13" hidden="1" x14ac:dyDescent="0.25">
      <c r="K246" s="202">
        <f t="shared" si="13"/>
        <v>0</v>
      </c>
      <c r="L246" s="197">
        <f t="shared" si="15"/>
        <v>0</v>
      </c>
      <c r="M246" s="179">
        <f t="shared" si="14"/>
        <v>0</v>
      </c>
    </row>
    <row r="247" spans="11:13" hidden="1" x14ac:dyDescent="0.25">
      <c r="K247" s="202">
        <f t="shared" si="13"/>
        <v>0</v>
      </c>
      <c r="L247" s="197">
        <f t="shared" si="15"/>
        <v>0</v>
      </c>
      <c r="M247" s="179">
        <f t="shared" si="14"/>
        <v>0</v>
      </c>
    </row>
    <row r="248" spans="11:13" hidden="1" x14ac:dyDescent="0.25">
      <c r="K248" s="202">
        <f t="shared" si="13"/>
        <v>0</v>
      </c>
      <c r="L248" s="197">
        <f t="shared" si="15"/>
        <v>0</v>
      </c>
      <c r="M248" s="179">
        <f t="shared" si="14"/>
        <v>0</v>
      </c>
    </row>
    <row r="249" spans="11:13" hidden="1" x14ac:dyDescent="0.25">
      <c r="K249" s="202">
        <f t="shared" si="13"/>
        <v>0</v>
      </c>
      <c r="L249" s="197">
        <f t="shared" si="15"/>
        <v>0</v>
      </c>
      <c r="M249" s="179">
        <f t="shared" si="14"/>
        <v>0</v>
      </c>
    </row>
    <row r="250" spans="11:13" hidden="1" x14ac:dyDescent="0.25">
      <c r="K250" s="202">
        <f t="shared" si="13"/>
        <v>0</v>
      </c>
      <c r="L250" s="197">
        <f t="shared" si="15"/>
        <v>0</v>
      </c>
      <c r="M250" s="179">
        <f t="shared" si="14"/>
        <v>0</v>
      </c>
    </row>
    <row r="251" spans="11:13" hidden="1" x14ac:dyDescent="0.25">
      <c r="K251" s="202">
        <f t="shared" si="13"/>
        <v>0</v>
      </c>
      <c r="L251" s="197">
        <f t="shared" si="15"/>
        <v>0</v>
      </c>
      <c r="M251" s="179">
        <f t="shared" si="14"/>
        <v>0</v>
      </c>
    </row>
    <row r="252" spans="11:13" hidden="1" x14ac:dyDescent="0.25">
      <c r="K252" s="202">
        <f t="shared" si="13"/>
        <v>0</v>
      </c>
      <c r="L252" s="197">
        <f t="shared" si="15"/>
        <v>0</v>
      </c>
      <c r="M252" s="179">
        <f t="shared" si="14"/>
        <v>0</v>
      </c>
    </row>
    <row r="253" spans="11:13" hidden="1" x14ac:dyDescent="0.25">
      <c r="K253" s="202">
        <f t="shared" si="13"/>
        <v>0</v>
      </c>
      <c r="L253" s="197">
        <f t="shared" si="15"/>
        <v>0</v>
      </c>
      <c r="M253" s="179">
        <f t="shared" si="14"/>
        <v>0</v>
      </c>
    </row>
    <row r="254" spans="11:13" hidden="1" x14ac:dyDescent="0.25">
      <c r="K254" s="202">
        <f t="shared" si="13"/>
        <v>0</v>
      </c>
      <c r="L254" s="197">
        <f t="shared" si="15"/>
        <v>0</v>
      </c>
      <c r="M254" s="179">
        <f t="shared" si="14"/>
        <v>0</v>
      </c>
    </row>
    <row r="255" spans="11:13" hidden="1" x14ac:dyDescent="0.25">
      <c r="K255" s="202">
        <f t="shared" si="13"/>
        <v>0</v>
      </c>
      <c r="L255" s="197">
        <f t="shared" si="15"/>
        <v>0</v>
      </c>
      <c r="M255" s="179">
        <f t="shared" si="14"/>
        <v>0</v>
      </c>
    </row>
    <row r="256" spans="11:13" hidden="1" x14ac:dyDescent="0.25">
      <c r="K256" s="202">
        <f t="shared" si="13"/>
        <v>0</v>
      </c>
      <c r="L256" s="197">
        <f t="shared" si="15"/>
        <v>0</v>
      </c>
      <c r="M256" s="179">
        <f t="shared" si="14"/>
        <v>0</v>
      </c>
    </row>
    <row r="257" spans="11:13" hidden="1" x14ac:dyDescent="0.25">
      <c r="K257" s="202">
        <f t="shared" si="13"/>
        <v>0</v>
      </c>
      <c r="L257" s="197">
        <f t="shared" si="15"/>
        <v>0</v>
      </c>
      <c r="M257" s="179">
        <f t="shared" si="14"/>
        <v>0</v>
      </c>
    </row>
    <row r="258" spans="11:13" hidden="1" x14ac:dyDescent="0.25">
      <c r="K258" s="202">
        <f t="shared" si="13"/>
        <v>0</v>
      </c>
      <c r="L258" s="197">
        <f t="shared" si="15"/>
        <v>0</v>
      </c>
      <c r="M258" s="179">
        <f t="shared" si="14"/>
        <v>0</v>
      </c>
    </row>
    <row r="259" spans="11:13" hidden="1" x14ac:dyDescent="0.25">
      <c r="K259" s="202">
        <f t="shared" si="13"/>
        <v>0</v>
      </c>
      <c r="L259" s="197">
        <f t="shared" si="15"/>
        <v>0</v>
      </c>
      <c r="M259" s="179">
        <f t="shared" si="14"/>
        <v>0</v>
      </c>
    </row>
    <row r="260" spans="11:13" hidden="1" x14ac:dyDescent="0.25">
      <c r="K260" s="202">
        <f t="shared" si="13"/>
        <v>0</v>
      </c>
      <c r="L260" s="197">
        <f t="shared" si="15"/>
        <v>0</v>
      </c>
      <c r="M260" s="179">
        <f t="shared" si="14"/>
        <v>0</v>
      </c>
    </row>
    <row r="261" spans="11:13" hidden="1" x14ac:dyDescent="0.25">
      <c r="K261" s="202">
        <f t="shared" ref="K261:K324" si="16">SUM(F261:J261)</f>
        <v>0</v>
      </c>
      <c r="L261" s="197">
        <f t="shared" si="15"/>
        <v>0</v>
      </c>
      <c r="M261" s="179">
        <f t="shared" ref="M261:M324" si="17">SUM(K261*L261)</f>
        <v>0</v>
      </c>
    </row>
    <row r="262" spans="11:13" hidden="1" x14ac:dyDescent="0.25">
      <c r="K262" s="202">
        <f t="shared" si="16"/>
        <v>0</v>
      </c>
      <c r="L262" s="197">
        <f t="shared" ref="L262:L325" si="18">IF(D262="X",0,IF(E262="",0,IF(E262="X",0,VLOOKUP(E262,$F$539:$G$553,2))))</f>
        <v>0</v>
      </c>
      <c r="M262" s="179">
        <f t="shared" si="17"/>
        <v>0</v>
      </c>
    </row>
    <row r="263" spans="11:13" hidden="1" x14ac:dyDescent="0.25">
      <c r="K263" s="202">
        <f t="shared" si="16"/>
        <v>0</v>
      </c>
      <c r="L263" s="197">
        <f t="shared" si="18"/>
        <v>0</v>
      </c>
      <c r="M263" s="179">
        <f t="shared" si="17"/>
        <v>0</v>
      </c>
    </row>
    <row r="264" spans="11:13" hidden="1" x14ac:dyDescent="0.25">
      <c r="K264" s="202">
        <f t="shared" si="16"/>
        <v>0</v>
      </c>
      <c r="L264" s="197">
        <f t="shared" si="18"/>
        <v>0</v>
      </c>
      <c r="M264" s="179">
        <f t="shared" si="17"/>
        <v>0</v>
      </c>
    </row>
    <row r="265" spans="11:13" hidden="1" x14ac:dyDescent="0.25">
      <c r="K265" s="202">
        <f t="shared" si="16"/>
        <v>0</v>
      </c>
      <c r="L265" s="197">
        <f t="shared" si="18"/>
        <v>0</v>
      </c>
      <c r="M265" s="179">
        <f t="shared" si="17"/>
        <v>0</v>
      </c>
    </row>
    <row r="266" spans="11:13" hidden="1" x14ac:dyDescent="0.25">
      <c r="K266" s="202">
        <f t="shared" si="16"/>
        <v>0</v>
      </c>
      <c r="L266" s="197">
        <f t="shared" si="18"/>
        <v>0</v>
      </c>
      <c r="M266" s="179">
        <f t="shared" si="17"/>
        <v>0</v>
      </c>
    </row>
    <row r="267" spans="11:13" hidden="1" x14ac:dyDescent="0.25">
      <c r="K267" s="202">
        <f t="shared" si="16"/>
        <v>0</v>
      </c>
      <c r="L267" s="197">
        <f t="shared" si="18"/>
        <v>0</v>
      </c>
      <c r="M267" s="179">
        <f t="shared" si="17"/>
        <v>0</v>
      </c>
    </row>
    <row r="268" spans="11:13" hidden="1" x14ac:dyDescent="0.25">
      <c r="K268" s="202">
        <f t="shared" si="16"/>
        <v>0</v>
      </c>
      <c r="L268" s="197">
        <f t="shared" si="18"/>
        <v>0</v>
      </c>
      <c r="M268" s="179">
        <f t="shared" si="17"/>
        <v>0</v>
      </c>
    </row>
    <row r="269" spans="11:13" hidden="1" x14ac:dyDescent="0.25">
      <c r="K269" s="202">
        <f t="shared" si="16"/>
        <v>0</v>
      </c>
      <c r="L269" s="197">
        <f t="shared" si="18"/>
        <v>0</v>
      </c>
      <c r="M269" s="179">
        <f t="shared" si="17"/>
        <v>0</v>
      </c>
    </row>
    <row r="270" spans="11:13" hidden="1" x14ac:dyDescent="0.25">
      <c r="K270" s="202">
        <f t="shared" si="16"/>
        <v>0</v>
      </c>
      <c r="L270" s="197">
        <f t="shared" si="18"/>
        <v>0</v>
      </c>
      <c r="M270" s="179">
        <f t="shared" si="17"/>
        <v>0</v>
      </c>
    </row>
    <row r="271" spans="11:13" hidden="1" x14ac:dyDescent="0.25">
      <c r="K271" s="202">
        <f t="shared" si="16"/>
        <v>0</v>
      </c>
      <c r="L271" s="197">
        <f t="shared" si="18"/>
        <v>0</v>
      </c>
      <c r="M271" s="179">
        <f t="shared" si="17"/>
        <v>0</v>
      </c>
    </row>
    <row r="272" spans="11:13" hidden="1" x14ac:dyDescent="0.25">
      <c r="K272" s="202">
        <f t="shared" si="16"/>
        <v>0</v>
      </c>
      <c r="L272" s="197">
        <f t="shared" si="18"/>
        <v>0</v>
      </c>
      <c r="M272" s="179">
        <f t="shared" si="17"/>
        <v>0</v>
      </c>
    </row>
    <row r="273" spans="11:13" hidden="1" x14ac:dyDescent="0.25">
      <c r="K273" s="202">
        <f t="shared" si="16"/>
        <v>0</v>
      </c>
      <c r="L273" s="197">
        <f t="shared" si="18"/>
        <v>0</v>
      </c>
      <c r="M273" s="179">
        <f t="shared" si="17"/>
        <v>0</v>
      </c>
    </row>
    <row r="274" spans="11:13" hidden="1" x14ac:dyDescent="0.25">
      <c r="K274" s="202">
        <f t="shared" si="16"/>
        <v>0</v>
      </c>
      <c r="L274" s="197">
        <f t="shared" si="18"/>
        <v>0</v>
      </c>
      <c r="M274" s="179">
        <f t="shared" si="17"/>
        <v>0</v>
      </c>
    </row>
    <row r="275" spans="11:13" hidden="1" x14ac:dyDescent="0.25">
      <c r="K275" s="202">
        <f t="shared" si="16"/>
        <v>0</v>
      </c>
      <c r="L275" s="197">
        <f t="shared" si="18"/>
        <v>0</v>
      </c>
      <c r="M275" s="179">
        <f t="shared" si="17"/>
        <v>0</v>
      </c>
    </row>
    <row r="276" spans="11:13" hidden="1" x14ac:dyDescent="0.25">
      <c r="K276" s="202">
        <f t="shared" si="16"/>
        <v>0</v>
      </c>
      <c r="L276" s="197">
        <f t="shared" si="18"/>
        <v>0</v>
      </c>
      <c r="M276" s="179">
        <f t="shared" si="17"/>
        <v>0</v>
      </c>
    </row>
    <row r="277" spans="11:13" hidden="1" x14ac:dyDescent="0.25">
      <c r="K277" s="202">
        <f t="shared" si="16"/>
        <v>0</v>
      </c>
      <c r="L277" s="197">
        <f t="shared" si="18"/>
        <v>0</v>
      </c>
      <c r="M277" s="179">
        <f t="shared" si="17"/>
        <v>0</v>
      </c>
    </row>
    <row r="278" spans="11:13" hidden="1" x14ac:dyDescent="0.25">
      <c r="K278" s="202">
        <f t="shared" si="16"/>
        <v>0</v>
      </c>
      <c r="L278" s="197">
        <f t="shared" si="18"/>
        <v>0</v>
      </c>
      <c r="M278" s="179">
        <f t="shared" si="17"/>
        <v>0</v>
      </c>
    </row>
    <row r="279" spans="11:13" hidden="1" x14ac:dyDescent="0.25">
      <c r="K279" s="202">
        <f t="shared" si="16"/>
        <v>0</v>
      </c>
      <c r="L279" s="197">
        <f t="shared" si="18"/>
        <v>0</v>
      </c>
      <c r="M279" s="179">
        <f t="shared" si="17"/>
        <v>0</v>
      </c>
    </row>
    <row r="280" spans="11:13" hidden="1" x14ac:dyDescent="0.25">
      <c r="K280" s="202">
        <f t="shared" si="16"/>
        <v>0</v>
      </c>
      <c r="L280" s="197">
        <f t="shared" si="18"/>
        <v>0</v>
      </c>
      <c r="M280" s="179">
        <f t="shared" si="17"/>
        <v>0</v>
      </c>
    </row>
    <row r="281" spans="11:13" hidden="1" x14ac:dyDescent="0.25">
      <c r="K281" s="202">
        <f t="shared" si="16"/>
        <v>0</v>
      </c>
      <c r="L281" s="197">
        <f t="shared" si="18"/>
        <v>0</v>
      </c>
      <c r="M281" s="179">
        <f t="shared" si="17"/>
        <v>0</v>
      </c>
    </row>
    <row r="282" spans="11:13" hidden="1" x14ac:dyDescent="0.25">
      <c r="K282" s="202">
        <f t="shared" si="16"/>
        <v>0</v>
      </c>
      <c r="L282" s="197">
        <f t="shared" si="18"/>
        <v>0</v>
      </c>
      <c r="M282" s="179">
        <f t="shared" si="17"/>
        <v>0</v>
      </c>
    </row>
    <row r="283" spans="11:13" hidden="1" x14ac:dyDescent="0.25">
      <c r="K283" s="202">
        <f t="shared" si="16"/>
        <v>0</v>
      </c>
      <c r="L283" s="197">
        <f t="shared" si="18"/>
        <v>0</v>
      </c>
      <c r="M283" s="179">
        <f t="shared" si="17"/>
        <v>0</v>
      </c>
    </row>
    <row r="284" spans="11:13" hidden="1" x14ac:dyDescent="0.25">
      <c r="K284" s="202">
        <f t="shared" si="16"/>
        <v>0</v>
      </c>
      <c r="L284" s="197">
        <f t="shared" si="18"/>
        <v>0</v>
      </c>
      <c r="M284" s="179">
        <f t="shared" si="17"/>
        <v>0</v>
      </c>
    </row>
    <row r="285" spans="11:13" hidden="1" x14ac:dyDescent="0.25">
      <c r="K285" s="202">
        <f t="shared" si="16"/>
        <v>0</v>
      </c>
      <c r="L285" s="197">
        <f t="shared" si="18"/>
        <v>0</v>
      </c>
      <c r="M285" s="179">
        <f t="shared" si="17"/>
        <v>0</v>
      </c>
    </row>
    <row r="286" spans="11:13" hidden="1" x14ac:dyDescent="0.25">
      <c r="K286" s="202">
        <f t="shared" si="16"/>
        <v>0</v>
      </c>
      <c r="L286" s="197">
        <f t="shared" si="18"/>
        <v>0</v>
      </c>
      <c r="M286" s="179">
        <f t="shared" si="17"/>
        <v>0</v>
      </c>
    </row>
    <row r="287" spans="11:13" hidden="1" x14ac:dyDescent="0.25">
      <c r="K287" s="202">
        <f t="shared" si="16"/>
        <v>0</v>
      </c>
      <c r="L287" s="197">
        <f t="shared" si="18"/>
        <v>0</v>
      </c>
      <c r="M287" s="179">
        <f t="shared" si="17"/>
        <v>0</v>
      </c>
    </row>
    <row r="288" spans="11:13" hidden="1" x14ac:dyDescent="0.25">
      <c r="K288" s="202">
        <f t="shared" si="16"/>
        <v>0</v>
      </c>
      <c r="L288" s="197">
        <f t="shared" si="18"/>
        <v>0</v>
      </c>
      <c r="M288" s="179">
        <f t="shared" si="17"/>
        <v>0</v>
      </c>
    </row>
    <row r="289" spans="11:13" hidden="1" x14ac:dyDescent="0.25">
      <c r="K289" s="202">
        <f t="shared" si="16"/>
        <v>0</v>
      </c>
      <c r="L289" s="197">
        <f t="shared" si="18"/>
        <v>0</v>
      </c>
      <c r="M289" s="179">
        <f t="shared" si="17"/>
        <v>0</v>
      </c>
    </row>
    <row r="290" spans="11:13" hidden="1" x14ac:dyDescent="0.25">
      <c r="K290" s="202">
        <f t="shared" si="16"/>
        <v>0</v>
      </c>
      <c r="L290" s="197">
        <f t="shared" si="18"/>
        <v>0</v>
      </c>
      <c r="M290" s="179">
        <f t="shared" si="17"/>
        <v>0</v>
      </c>
    </row>
    <row r="291" spans="11:13" hidden="1" x14ac:dyDescent="0.25">
      <c r="K291" s="202">
        <f t="shared" si="16"/>
        <v>0</v>
      </c>
      <c r="L291" s="197">
        <f t="shared" si="18"/>
        <v>0</v>
      </c>
      <c r="M291" s="179">
        <f t="shared" si="17"/>
        <v>0</v>
      </c>
    </row>
    <row r="292" spans="11:13" hidden="1" x14ac:dyDescent="0.25">
      <c r="K292" s="202">
        <f t="shared" si="16"/>
        <v>0</v>
      </c>
      <c r="L292" s="197">
        <f t="shared" si="18"/>
        <v>0</v>
      </c>
      <c r="M292" s="179">
        <f t="shared" si="17"/>
        <v>0</v>
      </c>
    </row>
    <row r="293" spans="11:13" hidden="1" x14ac:dyDescent="0.25">
      <c r="K293" s="202">
        <f t="shared" si="16"/>
        <v>0</v>
      </c>
      <c r="L293" s="197">
        <f t="shared" si="18"/>
        <v>0</v>
      </c>
      <c r="M293" s="179">
        <f t="shared" si="17"/>
        <v>0</v>
      </c>
    </row>
    <row r="294" spans="11:13" hidden="1" x14ac:dyDescent="0.25">
      <c r="K294" s="202">
        <f t="shared" si="16"/>
        <v>0</v>
      </c>
      <c r="L294" s="197">
        <f t="shared" si="18"/>
        <v>0</v>
      </c>
      <c r="M294" s="179">
        <f t="shared" si="17"/>
        <v>0</v>
      </c>
    </row>
    <row r="295" spans="11:13" hidden="1" x14ac:dyDescent="0.25">
      <c r="K295" s="202">
        <f t="shared" si="16"/>
        <v>0</v>
      </c>
      <c r="L295" s="197">
        <f t="shared" si="18"/>
        <v>0</v>
      </c>
      <c r="M295" s="179">
        <f t="shared" si="17"/>
        <v>0</v>
      </c>
    </row>
    <row r="296" spans="11:13" hidden="1" x14ac:dyDescent="0.25">
      <c r="K296" s="202">
        <f t="shared" si="16"/>
        <v>0</v>
      </c>
      <c r="L296" s="197">
        <f t="shared" si="18"/>
        <v>0</v>
      </c>
      <c r="M296" s="179">
        <f t="shared" si="17"/>
        <v>0</v>
      </c>
    </row>
    <row r="297" spans="11:13" hidden="1" x14ac:dyDescent="0.25">
      <c r="K297" s="202">
        <f t="shared" si="16"/>
        <v>0</v>
      </c>
      <c r="L297" s="197">
        <f t="shared" si="18"/>
        <v>0</v>
      </c>
      <c r="M297" s="179">
        <f t="shared" si="17"/>
        <v>0</v>
      </c>
    </row>
    <row r="298" spans="11:13" hidden="1" x14ac:dyDescent="0.25">
      <c r="K298" s="202">
        <f t="shared" si="16"/>
        <v>0</v>
      </c>
      <c r="L298" s="197">
        <f t="shared" si="18"/>
        <v>0</v>
      </c>
      <c r="M298" s="179">
        <f t="shared" si="17"/>
        <v>0</v>
      </c>
    </row>
    <row r="299" spans="11:13" hidden="1" x14ac:dyDescent="0.25">
      <c r="K299" s="202">
        <f t="shared" si="16"/>
        <v>0</v>
      </c>
      <c r="L299" s="197">
        <f t="shared" si="18"/>
        <v>0</v>
      </c>
      <c r="M299" s="179">
        <f t="shared" si="17"/>
        <v>0</v>
      </c>
    </row>
    <row r="300" spans="11:13" hidden="1" x14ac:dyDescent="0.25">
      <c r="K300" s="202">
        <f t="shared" si="16"/>
        <v>0</v>
      </c>
      <c r="L300" s="197">
        <f t="shared" si="18"/>
        <v>0</v>
      </c>
      <c r="M300" s="179">
        <f t="shared" si="17"/>
        <v>0</v>
      </c>
    </row>
    <row r="301" spans="11:13" hidden="1" x14ac:dyDescent="0.25">
      <c r="K301" s="202">
        <f t="shared" si="16"/>
        <v>0</v>
      </c>
      <c r="L301" s="197">
        <f t="shared" si="18"/>
        <v>0</v>
      </c>
      <c r="M301" s="179">
        <f t="shared" si="17"/>
        <v>0</v>
      </c>
    </row>
    <row r="302" spans="11:13" hidden="1" x14ac:dyDescent="0.25">
      <c r="K302" s="202">
        <f t="shared" si="16"/>
        <v>0</v>
      </c>
      <c r="L302" s="197">
        <f t="shared" si="18"/>
        <v>0</v>
      </c>
      <c r="M302" s="179">
        <f t="shared" si="17"/>
        <v>0</v>
      </c>
    </row>
    <row r="303" spans="11:13" hidden="1" x14ac:dyDescent="0.25">
      <c r="K303" s="202">
        <f t="shared" si="16"/>
        <v>0</v>
      </c>
      <c r="L303" s="197">
        <f t="shared" si="18"/>
        <v>0</v>
      </c>
      <c r="M303" s="179">
        <f t="shared" si="17"/>
        <v>0</v>
      </c>
    </row>
    <row r="304" spans="11:13" hidden="1" x14ac:dyDescent="0.25">
      <c r="K304" s="202">
        <f t="shared" si="16"/>
        <v>0</v>
      </c>
      <c r="L304" s="197">
        <f t="shared" si="18"/>
        <v>0</v>
      </c>
      <c r="M304" s="179">
        <f t="shared" si="17"/>
        <v>0</v>
      </c>
    </row>
    <row r="305" spans="11:13" hidden="1" x14ac:dyDescent="0.25">
      <c r="K305" s="202">
        <f t="shared" si="16"/>
        <v>0</v>
      </c>
      <c r="L305" s="197">
        <f t="shared" si="18"/>
        <v>0</v>
      </c>
      <c r="M305" s="179">
        <f t="shared" si="17"/>
        <v>0</v>
      </c>
    </row>
    <row r="306" spans="11:13" hidden="1" x14ac:dyDescent="0.25">
      <c r="K306" s="202">
        <f t="shared" si="16"/>
        <v>0</v>
      </c>
      <c r="L306" s="197">
        <f t="shared" si="18"/>
        <v>0</v>
      </c>
      <c r="M306" s="179">
        <f t="shared" si="17"/>
        <v>0</v>
      </c>
    </row>
    <row r="307" spans="11:13" hidden="1" x14ac:dyDescent="0.25">
      <c r="K307" s="202">
        <f t="shared" si="16"/>
        <v>0</v>
      </c>
      <c r="L307" s="197">
        <f t="shared" si="18"/>
        <v>0</v>
      </c>
      <c r="M307" s="179">
        <f t="shared" si="17"/>
        <v>0</v>
      </c>
    </row>
    <row r="308" spans="11:13" hidden="1" x14ac:dyDescent="0.25">
      <c r="K308" s="202">
        <f t="shared" si="16"/>
        <v>0</v>
      </c>
      <c r="L308" s="197">
        <f t="shared" si="18"/>
        <v>0</v>
      </c>
      <c r="M308" s="179">
        <f t="shared" si="17"/>
        <v>0</v>
      </c>
    </row>
    <row r="309" spans="11:13" hidden="1" x14ac:dyDescent="0.25">
      <c r="K309" s="202">
        <f t="shared" si="16"/>
        <v>0</v>
      </c>
      <c r="L309" s="197">
        <f t="shared" si="18"/>
        <v>0</v>
      </c>
      <c r="M309" s="179">
        <f t="shared" si="17"/>
        <v>0</v>
      </c>
    </row>
    <row r="310" spans="11:13" hidden="1" x14ac:dyDescent="0.25">
      <c r="K310" s="202">
        <f t="shared" si="16"/>
        <v>0</v>
      </c>
      <c r="L310" s="197">
        <f t="shared" si="18"/>
        <v>0</v>
      </c>
      <c r="M310" s="179">
        <f t="shared" si="17"/>
        <v>0</v>
      </c>
    </row>
    <row r="311" spans="11:13" hidden="1" x14ac:dyDescent="0.25">
      <c r="K311" s="202">
        <f t="shared" si="16"/>
        <v>0</v>
      </c>
      <c r="L311" s="197">
        <f t="shared" si="18"/>
        <v>0</v>
      </c>
      <c r="M311" s="179">
        <f t="shared" si="17"/>
        <v>0</v>
      </c>
    </row>
    <row r="312" spans="11:13" hidden="1" x14ac:dyDescent="0.25">
      <c r="K312" s="202">
        <f t="shared" si="16"/>
        <v>0</v>
      </c>
      <c r="L312" s="197">
        <f t="shared" si="18"/>
        <v>0</v>
      </c>
      <c r="M312" s="179">
        <f t="shared" si="17"/>
        <v>0</v>
      </c>
    </row>
    <row r="313" spans="11:13" hidden="1" x14ac:dyDescent="0.25">
      <c r="K313" s="202">
        <f t="shared" si="16"/>
        <v>0</v>
      </c>
      <c r="L313" s="197">
        <f t="shared" si="18"/>
        <v>0</v>
      </c>
      <c r="M313" s="179">
        <f t="shared" si="17"/>
        <v>0</v>
      </c>
    </row>
    <row r="314" spans="11:13" hidden="1" x14ac:dyDescent="0.25">
      <c r="K314" s="202">
        <f t="shared" si="16"/>
        <v>0</v>
      </c>
      <c r="L314" s="197">
        <f t="shared" si="18"/>
        <v>0</v>
      </c>
      <c r="M314" s="179">
        <f t="shared" si="17"/>
        <v>0</v>
      </c>
    </row>
    <row r="315" spans="11:13" hidden="1" x14ac:dyDescent="0.25">
      <c r="K315" s="202">
        <f t="shared" si="16"/>
        <v>0</v>
      </c>
      <c r="L315" s="197">
        <f t="shared" si="18"/>
        <v>0</v>
      </c>
      <c r="M315" s="179">
        <f t="shared" si="17"/>
        <v>0</v>
      </c>
    </row>
    <row r="316" spans="11:13" hidden="1" x14ac:dyDescent="0.25">
      <c r="K316" s="202">
        <f t="shared" si="16"/>
        <v>0</v>
      </c>
      <c r="L316" s="197">
        <f t="shared" si="18"/>
        <v>0</v>
      </c>
      <c r="M316" s="179">
        <f t="shared" si="17"/>
        <v>0</v>
      </c>
    </row>
    <row r="317" spans="11:13" hidden="1" x14ac:dyDescent="0.25">
      <c r="K317" s="202">
        <f t="shared" si="16"/>
        <v>0</v>
      </c>
      <c r="L317" s="197">
        <f t="shared" si="18"/>
        <v>0</v>
      </c>
      <c r="M317" s="179">
        <f t="shared" si="17"/>
        <v>0</v>
      </c>
    </row>
    <row r="318" spans="11:13" hidden="1" x14ac:dyDescent="0.25">
      <c r="K318" s="202">
        <f t="shared" si="16"/>
        <v>0</v>
      </c>
      <c r="L318" s="197">
        <f t="shared" si="18"/>
        <v>0</v>
      </c>
      <c r="M318" s="179">
        <f t="shared" si="17"/>
        <v>0</v>
      </c>
    </row>
    <row r="319" spans="11:13" hidden="1" x14ac:dyDescent="0.25">
      <c r="K319" s="202">
        <f t="shared" si="16"/>
        <v>0</v>
      </c>
      <c r="L319" s="197">
        <f t="shared" si="18"/>
        <v>0</v>
      </c>
      <c r="M319" s="179">
        <f t="shared" si="17"/>
        <v>0</v>
      </c>
    </row>
    <row r="320" spans="11:13" hidden="1" x14ac:dyDescent="0.25">
      <c r="K320" s="202">
        <f t="shared" si="16"/>
        <v>0</v>
      </c>
      <c r="L320" s="197">
        <f t="shared" si="18"/>
        <v>0</v>
      </c>
      <c r="M320" s="179">
        <f t="shared" si="17"/>
        <v>0</v>
      </c>
    </row>
    <row r="321" spans="11:13" hidden="1" x14ac:dyDescent="0.25">
      <c r="K321" s="202">
        <f t="shared" si="16"/>
        <v>0</v>
      </c>
      <c r="L321" s="197">
        <f t="shared" si="18"/>
        <v>0</v>
      </c>
      <c r="M321" s="179">
        <f t="shared" si="17"/>
        <v>0</v>
      </c>
    </row>
    <row r="322" spans="11:13" hidden="1" x14ac:dyDescent="0.25">
      <c r="K322" s="202">
        <f t="shared" si="16"/>
        <v>0</v>
      </c>
      <c r="L322" s="197">
        <f t="shared" si="18"/>
        <v>0</v>
      </c>
      <c r="M322" s="179">
        <f t="shared" si="17"/>
        <v>0</v>
      </c>
    </row>
    <row r="323" spans="11:13" hidden="1" x14ac:dyDescent="0.25">
      <c r="K323" s="202">
        <f t="shared" si="16"/>
        <v>0</v>
      </c>
      <c r="L323" s="197">
        <f t="shared" si="18"/>
        <v>0</v>
      </c>
      <c r="M323" s="179">
        <f t="shared" si="17"/>
        <v>0</v>
      </c>
    </row>
    <row r="324" spans="11:13" hidden="1" x14ac:dyDescent="0.25">
      <c r="K324" s="202">
        <f t="shared" si="16"/>
        <v>0</v>
      </c>
      <c r="L324" s="197">
        <f t="shared" si="18"/>
        <v>0</v>
      </c>
      <c r="M324" s="179">
        <f t="shared" si="17"/>
        <v>0</v>
      </c>
    </row>
    <row r="325" spans="11:13" hidden="1" x14ac:dyDescent="0.25">
      <c r="K325" s="202">
        <f t="shared" ref="K325:K388" si="19">SUM(F325:J325)</f>
        <v>0</v>
      </c>
      <c r="L325" s="197">
        <f t="shared" si="18"/>
        <v>0</v>
      </c>
      <c r="M325" s="179">
        <f t="shared" ref="M325:M388" si="20">SUM(K325*L325)</f>
        <v>0</v>
      </c>
    </row>
    <row r="326" spans="11:13" hidden="1" x14ac:dyDescent="0.25">
      <c r="K326" s="202">
        <f t="shared" si="19"/>
        <v>0</v>
      </c>
      <c r="L326" s="197">
        <f t="shared" ref="L326:L389" si="21">IF(D326="X",0,IF(E326="",0,IF(E326="X",0,VLOOKUP(E326,$F$539:$G$553,2))))</f>
        <v>0</v>
      </c>
      <c r="M326" s="179">
        <f t="shared" si="20"/>
        <v>0</v>
      </c>
    </row>
    <row r="327" spans="11:13" hidden="1" x14ac:dyDescent="0.25">
      <c r="K327" s="202">
        <f t="shared" si="19"/>
        <v>0</v>
      </c>
      <c r="L327" s="197">
        <f t="shared" si="21"/>
        <v>0</v>
      </c>
      <c r="M327" s="179">
        <f t="shared" si="20"/>
        <v>0</v>
      </c>
    </row>
    <row r="328" spans="11:13" hidden="1" x14ac:dyDescent="0.25">
      <c r="K328" s="202">
        <f t="shared" si="19"/>
        <v>0</v>
      </c>
      <c r="L328" s="197">
        <f t="shared" si="21"/>
        <v>0</v>
      </c>
      <c r="M328" s="179">
        <f t="shared" si="20"/>
        <v>0</v>
      </c>
    </row>
    <row r="329" spans="11:13" hidden="1" x14ac:dyDescent="0.25">
      <c r="K329" s="202">
        <f t="shared" si="19"/>
        <v>0</v>
      </c>
      <c r="L329" s="197">
        <f t="shared" si="21"/>
        <v>0</v>
      </c>
      <c r="M329" s="179">
        <f t="shared" si="20"/>
        <v>0</v>
      </c>
    </row>
    <row r="330" spans="11:13" hidden="1" x14ac:dyDescent="0.25">
      <c r="K330" s="202">
        <f t="shared" si="19"/>
        <v>0</v>
      </c>
      <c r="L330" s="197">
        <f t="shared" si="21"/>
        <v>0</v>
      </c>
      <c r="M330" s="179">
        <f t="shared" si="20"/>
        <v>0</v>
      </c>
    </row>
    <row r="331" spans="11:13" hidden="1" x14ac:dyDescent="0.25">
      <c r="K331" s="202">
        <f t="shared" si="19"/>
        <v>0</v>
      </c>
      <c r="L331" s="197">
        <f t="shared" si="21"/>
        <v>0</v>
      </c>
      <c r="M331" s="179">
        <f t="shared" si="20"/>
        <v>0</v>
      </c>
    </row>
    <row r="332" spans="11:13" hidden="1" x14ac:dyDescent="0.25">
      <c r="K332" s="202">
        <f t="shared" si="19"/>
        <v>0</v>
      </c>
      <c r="L332" s="197">
        <f t="shared" si="21"/>
        <v>0</v>
      </c>
      <c r="M332" s="179">
        <f t="shared" si="20"/>
        <v>0</v>
      </c>
    </row>
    <row r="333" spans="11:13" hidden="1" x14ac:dyDescent="0.25">
      <c r="K333" s="202">
        <f t="shared" si="19"/>
        <v>0</v>
      </c>
      <c r="L333" s="197">
        <f t="shared" si="21"/>
        <v>0</v>
      </c>
      <c r="M333" s="179">
        <f t="shared" si="20"/>
        <v>0</v>
      </c>
    </row>
    <row r="334" spans="11:13" hidden="1" x14ac:dyDescent="0.25">
      <c r="K334" s="202">
        <f t="shared" si="19"/>
        <v>0</v>
      </c>
      <c r="L334" s="197">
        <f t="shared" si="21"/>
        <v>0</v>
      </c>
      <c r="M334" s="179">
        <f t="shared" si="20"/>
        <v>0</v>
      </c>
    </row>
    <row r="335" spans="11:13" hidden="1" x14ac:dyDescent="0.25">
      <c r="K335" s="202">
        <f t="shared" si="19"/>
        <v>0</v>
      </c>
      <c r="L335" s="197">
        <f t="shared" si="21"/>
        <v>0</v>
      </c>
      <c r="M335" s="179">
        <f t="shared" si="20"/>
        <v>0</v>
      </c>
    </row>
    <row r="336" spans="11:13" hidden="1" x14ac:dyDescent="0.25">
      <c r="K336" s="202">
        <f t="shared" si="19"/>
        <v>0</v>
      </c>
      <c r="L336" s="197">
        <f t="shared" si="21"/>
        <v>0</v>
      </c>
      <c r="M336" s="179">
        <f t="shared" si="20"/>
        <v>0</v>
      </c>
    </row>
    <row r="337" spans="11:13" hidden="1" x14ac:dyDescent="0.25">
      <c r="K337" s="202">
        <f t="shared" si="19"/>
        <v>0</v>
      </c>
      <c r="L337" s="197">
        <f t="shared" si="21"/>
        <v>0</v>
      </c>
      <c r="M337" s="179">
        <f t="shared" si="20"/>
        <v>0</v>
      </c>
    </row>
    <row r="338" spans="11:13" hidden="1" x14ac:dyDescent="0.25">
      <c r="K338" s="202">
        <f t="shared" si="19"/>
        <v>0</v>
      </c>
      <c r="L338" s="197">
        <f t="shared" si="21"/>
        <v>0</v>
      </c>
      <c r="M338" s="179">
        <f t="shared" si="20"/>
        <v>0</v>
      </c>
    </row>
    <row r="339" spans="11:13" hidden="1" x14ac:dyDescent="0.25">
      <c r="K339" s="202">
        <f t="shared" si="19"/>
        <v>0</v>
      </c>
      <c r="L339" s="197">
        <f t="shared" si="21"/>
        <v>0</v>
      </c>
      <c r="M339" s="179">
        <f t="shared" si="20"/>
        <v>0</v>
      </c>
    </row>
    <row r="340" spans="11:13" hidden="1" x14ac:dyDescent="0.25">
      <c r="K340" s="202">
        <f t="shared" si="19"/>
        <v>0</v>
      </c>
      <c r="L340" s="197">
        <f t="shared" si="21"/>
        <v>0</v>
      </c>
      <c r="M340" s="179">
        <f t="shared" si="20"/>
        <v>0</v>
      </c>
    </row>
    <row r="341" spans="11:13" hidden="1" x14ac:dyDescent="0.25">
      <c r="K341" s="202">
        <f t="shared" si="19"/>
        <v>0</v>
      </c>
      <c r="L341" s="197">
        <f t="shared" si="21"/>
        <v>0</v>
      </c>
      <c r="M341" s="179">
        <f t="shared" si="20"/>
        <v>0</v>
      </c>
    </row>
    <row r="342" spans="11:13" hidden="1" x14ac:dyDescent="0.25">
      <c r="K342" s="202">
        <f t="shared" si="19"/>
        <v>0</v>
      </c>
      <c r="L342" s="197">
        <f t="shared" si="21"/>
        <v>0</v>
      </c>
      <c r="M342" s="179">
        <f t="shared" si="20"/>
        <v>0</v>
      </c>
    </row>
    <row r="343" spans="11:13" hidden="1" x14ac:dyDescent="0.25">
      <c r="K343" s="202">
        <f t="shared" si="19"/>
        <v>0</v>
      </c>
      <c r="L343" s="197">
        <f t="shared" si="21"/>
        <v>0</v>
      </c>
      <c r="M343" s="179">
        <f t="shared" si="20"/>
        <v>0</v>
      </c>
    </row>
    <row r="344" spans="11:13" hidden="1" x14ac:dyDescent="0.25">
      <c r="K344" s="202">
        <f t="shared" si="19"/>
        <v>0</v>
      </c>
      <c r="L344" s="197">
        <f t="shared" si="21"/>
        <v>0</v>
      </c>
      <c r="M344" s="179">
        <f t="shared" si="20"/>
        <v>0</v>
      </c>
    </row>
    <row r="345" spans="11:13" hidden="1" x14ac:dyDescent="0.25">
      <c r="K345" s="202">
        <f t="shared" si="19"/>
        <v>0</v>
      </c>
      <c r="L345" s="197">
        <f t="shared" si="21"/>
        <v>0</v>
      </c>
      <c r="M345" s="179">
        <f t="shared" si="20"/>
        <v>0</v>
      </c>
    </row>
    <row r="346" spans="11:13" hidden="1" x14ac:dyDescent="0.25">
      <c r="K346" s="202">
        <f t="shared" si="19"/>
        <v>0</v>
      </c>
      <c r="L346" s="197">
        <f t="shared" si="21"/>
        <v>0</v>
      </c>
      <c r="M346" s="179">
        <f t="shared" si="20"/>
        <v>0</v>
      </c>
    </row>
    <row r="347" spans="11:13" hidden="1" x14ac:dyDescent="0.25">
      <c r="K347" s="202">
        <f t="shared" si="19"/>
        <v>0</v>
      </c>
      <c r="L347" s="197">
        <f t="shared" si="21"/>
        <v>0</v>
      </c>
      <c r="M347" s="179">
        <f t="shared" si="20"/>
        <v>0</v>
      </c>
    </row>
    <row r="348" spans="11:13" hidden="1" x14ac:dyDescent="0.25">
      <c r="K348" s="202">
        <f t="shared" si="19"/>
        <v>0</v>
      </c>
      <c r="L348" s="197">
        <f t="shared" si="21"/>
        <v>0</v>
      </c>
      <c r="M348" s="179">
        <f t="shared" si="20"/>
        <v>0</v>
      </c>
    </row>
    <row r="349" spans="11:13" hidden="1" x14ac:dyDescent="0.25">
      <c r="K349" s="202">
        <f t="shared" si="19"/>
        <v>0</v>
      </c>
      <c r="L349" s="197">
        <f t="shared" si="21"/>
        <v>0</v>
      </c>
      <c r="M349" s="179">
        <f t="shared" si="20"/>
        <v>0</v>
      </c>
    </row>
    <row r="350" spans="11:13" hidden="1" x14ac:dyDescent="0.25">
      <c r="K350" s="202">
        <f t="shared" si="19"/>
        <v>0</v>
      </c>
      <c r="L350" s="197">
        <f t="shared" si="21"/>
        <v>0</v>
      </c>
      <c r="M350" s="179">
        <f t="shared" si="20"/>
        <v>0</v>
      </c>
    </row>
    <row r="351" spans="11:13" hidden="1" x14ac:dyDescent="0.25">
      <c r="K351" s="202">
        <f t="shared" si="19"/>
        <v>0</v>
      </c>
      <c r="L351" s="197">
        <f t="shared" si="21"/>
        <v>0</v>
      </c>
      <c r="M351" s="179">
        <f t="shared" si="20"/>
        <v>0</v>
      </c>
    </row>
    <row r="352" spans="11:13" hidden="1" x14ac:dyDescent="0.25">
      <c r="K352" s="202">
        <f t="shared" si="19"/>
        <v>0</v>
      </c>
      <c r="L352" s="197">
        <f t="shared" si="21"/>
        <v>0</v>
      </c>
      <c r="M352" s="179">
        <f t="shared" si="20"/>
        <v>0</v>
      </c>
    </row>
    <row r="353" spans="11:13" hidden="1" x14ac:dyDescent="0.25">
      <c r="K353" s="202">
        <f t="shared" si="19"/>
        <v>0</v>
      </c>
      <c r="L353" s="197">
        <f t="shared" si="21"/>
        <v>0</v>
      </c>
      <c r="M353" s="179">
        <f t="shared" si="20"/>
        <v>0</v>
      </c>
    </row>
    <row r="354" spans="11:13" hidden="1" x14ac:dyDescent="0.25">
      <c r="K354" s="202">
        <f t="shared" si="19"/>
        <v>0</v>
      </c>
      <c r="L354" s="197">
        <f t="shared" si="21"/>
        <v>0</v>
      </c>
      <c r="M354" s="179">
        <f t="shared" si="20"/>
        <v>0</v>
      </c>
    </row>
    <row r="355" spans="11:13" hidden="1" x14ac:dyDescent="0.25">
      <c r="K355" s="202">
        <f t="shared" si="19"/>
        <v>0</v>
      </c>
      <c r="L355" s="197">
        <f t="shared" si="21"/>
        <v>0</v>
      </c>
      <c r="M355" s="179">
        <f t="shared" si="20"/>
        <v>0</v>
      </c>
    </row>
    <row r="356" spans="11:13" hidden="1" x14ac:dyDescent="0.25">
      <c r="K356" s="202">
        <f t="shared" si="19"/>
        <v>0</v>
      </c>
      <c r="L356" s="197">
        <f t="shared" si="21"/>
        <v>0</v>
      </c>
      <c r="M356" s="179">
        <f t="shared" si="20"/>
        <v>0</v>
      </c>
    </row>
    <row r="357" spans="11:13" hidden="1" x14ac:dyDescent="0.25">
      <c r="K357" s="202">
        <f t="shared" si="19"/>
        <v>0</v>
      </c>
      <c r="L357" s="197">
        <f t="shared" si="21"/>
        <v>0</v>
      </c>
      <c r="M357" s="179">
        <f t="shared" si="20"/>
        <v>0</v>
      </c>
    </row>
    <row r="358" spans="11:13" hidden="1" x14ac:dyDescent="0.25">
      <c r="K358" s="202">
        <f t="shared" si="19"/>
        <v>0</v>
      </c>
      <c r="L358" s="197">
        <f t="shared" si="21"/>
        <v>0</v>
      </c>
      <c r="M358" s="179">
        <f t="shared" si="20"/>
        <v>0</v>
      </c>
    </row>
    <row r="359" spans="11:13" hidden="1" x14ac:dyDescent="0.25">
      <c r="K359" s="202">
        <f t="shared" si="19"/>
        <v>0</v>
      </c>
      <c r="L359" s="197">
        <f t="shared" si="21"/>
        <v>0</v>
      </c>
      <c r="M359" s="179">
        <f t="shared" si="20"/>
        <v>0</v>
      </c>
    </row>
    <row r="360" spans="11:13" hidden="1" x14ac:dyDescent="0.25">
      <c r="K360" s="202">
        <f t="shared" si="19"/>
        <v>0</v>
      </c>
      <c r="L360" s="197">
        <f t="shared" si="21"/>
        <v>0</v>
      </c>
      <c r="M360" s="179">
        <f t="shared" si="20"/>
        <v>0</v>
      </c>
    </row>
    <row r="361" spans="11:13" hidden="1" x14ac:dyDescent="0.25">
      <c r="K361" s="202">
        <f t="shared" si="19"/>
        <v>0</v>
      </c>
      <c r="L361" s="197">
        <f t="shared" si="21"/>
        <v>0</v>
      </c>
      <c r="M361" s="179">
        <f t="shared" si="20"/>
        <v>0</v>
      </c>
    </row>
    <row r="362" spans="11:13" hidden="1" x14ac:dyDescent="0.25">
      <c r="K362" s="202">
        <f t="shared" si="19"/>
        <v>0</v>
      </c>
      <c r="L362" s="197">
        <f t="shared" si="21"/>
        <v>0</v>
      </c>
      <c r="M362" s="179">
        <f t="shared" si="20"/>
        <v>0</v>
      </c>
    </row>
    <row r="363" spans="11:13" hidden="1" x14ac:dyDescent="0.25">
      <c r="K363" s="202">
        <f t="shared" si="19"/>
        <v>0</v>
      </c>
      <c r="L363" s="197">
        <f t="shared" si="21"/>
        <v>0</v>
      </c>
      <c r="M363" s="179">
        <f t="shared" si="20"/>
        <v>0</v>
      </c>
    </row>
    <row r="364" spans="11:13" hidden="1" x14ac:dyDescent="0.25">
      <c r="K364" s="202">
        <f t="shared" si="19"/>
        <v>0</v>
      </c>
      <c r="L364" s="197">
        <f t="shared" si="21"/>
        <v>0</v>
      </c>
      <c r="M364" s="179">
        <f t="shared" si="20"/>
        <v>0</v>
      </c>
    </row>
    <row r="365" spans="11:13" hidden="1" x14ac:dyDescent="0.25">
      <c r="K365" s="202">
        <f t="shared" si="19"/>
        <v>0</v>
      </c>
      <c r="L365" s="197">
        <f t="shared" si="21"/>
        <v>0</v>
      </c>
      <c r="M365" s="179">
        <f t="shared" si="20"/>
        <v>0</v>
      </c>
    </row>
    <row r="366" spans="11:13" hidden="1" x14ac:dyDescent="0.25">
      <c r="K366" s="202">
        <f t="shared" si="19"/>
        <v>0</v>
      </c>
      <c r="L366" s="197">
        <f t="shared" si="21"/>
        <v>0</v>
      </c>
      <c r="M366" s="179">
        <f t="shared" si="20"/>
        <v>0</v>
      </c>
    </row>
    <row r="367" spans="11:13" hidden="1" x14ac:dyDescent="0.25">
      <c r="K367" s="202">
        <f t="shared" si="19"/>
        <v>0</v>
      </c>
      <c r="L367" s="197">
        <f t="shared" si="21"/>
        <v>0</v>
      </c>
      <c r="M367" s="179">
        <f t="shared" si="20"/>
        <v>0</v>
      </c>
    </row>
    <row r="368" spans="11:13" hidden="1" x14ac:dyDescent="0.25">
      <c r="K368" s="202">
        <f t="shared" si="19"/>
        <v>0</v>
      </c>
      <c r="L368" s="197">
        <f t="shared" si="21"/>
        <v>0</v>
      </c>
      <c r="M368" s="179">
        <f t="shared" si="20"/>
        <v>0</v>
      </c>
    </row>
    <row r="369" spans="11:13" hidden="1" x14ac:dyDescent="0.25">
      <c r="K369" s="202">
        <f t="shared" si="19"/>
        <v>0</v>
      </c>
      <c r="L369" s="197">
        <f t="shared" si="21"/>
        <v>0</v>
      </c>
      <c r="M369" s="179">
        <f t="shared" si="20"/>
        <v>0</v>
      </c>
    </row>
    <row r="370" spans="11:13" hidden="1" x14ac:dyDescent="0.25">
      <c r="K370" s="202">
        <f t="shared" si="19"/>
        <v>0</v>
      </c>
      <c r="L370" s="197">
        <f t="shared" si="21"/>
        <v>0</v>
      </c>
      <c r="M370" s="179">
        <f t="shared" si="20"/>
        <v>0</v>
      </c>
    </row>
    <row r="371" spans="11:13" hidden="1" x14ac:dyDescent="0.25">
      <c r="K371" s="202">
        <f t="shared" si="19"/>
        <v>0</v>
      </c>
      <c r="L371" s="197">
        <f t="shared" si="21"/>
        <v>0</v>
      </c>
      <c r="M371" s="179">
        <f t="shared" si="20"/>
        <v>0</v>
      </c>
    </row>
    <row r="372" spans="11:13" hidden="1" x14ac:dyDescent="0.25">
      <c r="K372" s="202">
        <f t="shared" si="19"/>
        <v>0</v>
      </c>
      <c r="L372" s="197">
        <f t="shared" si="21"/>
        <v>0</v>
      </c>
      <c r="M372" s="179">
        <f t="shared" si="20"/>
        <v>0</v>
      </c>
    </row>
    <row r="373" spans="11:13" hidden="1" x14ac:dyDescent="0.25">
      <c r="K373" s="202">
        <f t="shared" si="19"/>
        <v>0</v>
      </c>
      <c r="L373" s="197">
        <f t="shared" si="21"/>
        <v>0</v>
      </c>
      <c r="M373" s="179">
        <f t="shared" si="20"/>
        <v>0</v>
      </c>
    </row>
    <row r="374" spans="11:13" hidden="1" x14ac:dyDescent="0.25">
      <c r="K374" s="202">
        <f t="shared" si="19"/>
        <v>0</v>
      </c>
      <c r="L374" s="197">
        <f t="shared" si="21"/>
        <v>0</v>
      </c>
      <c r="M374" s="179">
        <f t="shared" si="20"/>
        <v>0</v>
      </c>
    </row>
    <row r="375" spans="11:13" hidden="1" x14ac:dyDescent="0.25">
      <c r="K375" s="202">
        <f t="shared" si="19"/>
        <v>0</v>
      </c>
      <c r="L375" s="197">
        <f t="shared" si="21"/>
        <v>0</v>
      </c>
      <c r="M375" s="179">
        <f t="shared" si="20"/>
        <v>0</v>
      </c>
    </row>
    <row r="376" spans="11:13" hidden="1" x14ac:dyDescent="0.25">
      <c r="K376" s="202">
        <f t="shared" si="19"/>
        <v>0</v>
      </c>
      <c r="L376" s="197">
        <f t="shared" si="21"/>
        <v>0</v>
      </c>
      <c r="M376" s="179">
        <f t="shared" si="20"/>
        <v>0</v>
      </c>
    </row>
    <row r="377" spans="11:13" hidden="1" x14ac:dyDescent="0.25">
      <c r="K377" s="202">
        <f t="shared" si="19"/>
        <v>0</v>
      </c>
      <c r="L377" s="197">
        <f t="shared" si="21"/>
        <v>0</v>
      </c>
      <c r="M377" s="179">
        <f t="shared" si="20"/>
        <v>0</v>
      </c>
    </row>
    <row r="378" spans="11:13" hidden="1" x14ac:dyDescent="0.25">
      <c r="K378" s="202">
        <f t="shared" si="19"/>
        <v>0</v>
      </c>
      <c r="L378" s="197">
        <f t="shared" si="21"/>
        <v>0</v>
      </c>
      <c r="M378" s="179">
        <f t="shared" si="20"/>
        <v>0</v>
      </c>
    </row>
    <row r="379" spans="11:13" hidden="1" x14ac:dyDescent="0.25">
      <c r="K379" s="202">
        <f t="shared" si="19"/>
        <v>0</v>
      </c>
      <c r="L379" s="197">
        <f t="shared" si="21"/>
        <v>0</v>
      </c>
      <c r="M379" s="179">
        <f t="shared" si="20"/>
        <v>0</v>
      </c>
    </row>
    <row r="380" spans="11:13" hidden="1" x14ac:dyDescent="0.25">
      <c r="K380" s="202">
        <f t="shared" si="19"/>
        <v>0</v>
      </c>
      <c r="L380" s="197">
        <f t="shared" si="21"/>
        <v>0</v>
      </c>
      <c r="M380" s="179">
        <f t="shared" si="20"/>
        <v>0</v>
      </c>
    </row>
    <row r="381" spans="11:13" hidden="1" x14ac:dyDescent="0.25">
      <c r="K381" s="202">
        <f t="shared" si="19"/>
        <v>0</v>
      </c>
      <c r="L381" s="197">
        <f t="shared" si="21"/>
        <v>0</v>
      </c>
      <c r="M381" s="179">
        <f t="shared" si="20"/>
        <v>0</v>
      </c>
    </row>
    <row r="382" spans="11:13" hidden="1" x14ac:dyDescent="0.25">
      <c r="K382" s="202">
        <f t="shared" si="19"/>
        <v>0</v>
      </c>
      <c r="L382" s="197">
        <f t="shared" si="21"/>
        <v>0</v>
      </c>
      <c r="M382" s="179">
        <f t="shared" si="20"/>
        <v>0</v>
      </c>
    </row>
    <row r="383" spans="11:13" hidden="1" x14ac:dyDescent="0.25">
      <c r="K383" s="202">
        <f t="shared" si="19"/>
        <v>0</v>
      </c>
      <c r="L383" s="197">
        <f t="shared" si="21"/>
        <v>0</v>
      </c>
      <c r="M383" s="179">
        <f t="shared" si="20"/>
        <v>0</v>
      </c>
    </row>
    <row r="384" spans="11:13" hidden="1" x14ac:dyDescent="0.25">
      <c r="K384" s="202">
        <f t="shared" si="19"/>
        <v>0</v>
      </c>
      <c r="L384" s="197">
        <f t="shared" si="21"/>
        <v>0</v>
      </c>
      <c r="M384" s="179">
        <f t="shared" si="20"/>
        <v>0</v>
      </c>
    </row>
    <row r="385" spans="11:13" hidden="1" x14ac:dyDescent="0.25">
      <c r="K385" s="202">
        <f t="shared" si="19"/>
        <v>0</v>
      </c>
      <c r="L385" s="197">
        <f t="shared" si="21"/>
        <v>0</v>
      </c>
      <c r="M385" s="179">
        <f t="shared" si="20"/>
        <v>0</v>
      </c>
    </row>
    <row r="386" spans="11:13" hidden="1" x14ac:dyDescent="0.25">
      <c r="K386" s="202">
        <f t="shared" si="19"/>
        <v>0</v>
      </c>
      <c r="L386" s="197">
        <f t="shared" si="21"/>
        <v>0</v>
      </c>
      <c r="M386" s="179">
        <f t="shared" si="20"/>
        <v>0</v>
      </c>
    </row>
    <row r="387" spans="11:13" hidden="1" x14ac:dyDescent="0.25">
      <c r="K387" s="202">
        <f t="shared" si="19"/>
        <v>0</v>
      </c>
      <c r="L387" s="197">
        <f t="shared" si="21"/>
        <v>0</v>
      </c>
      <c r="M387" s="179">
        <f t="shared" si="20"/>
        <v>0</v>
      </c>
    </row>
    <row r="388" spans="11:13" hidden="1" x14ac:dyDescent="0.25">
      <c r="K388" s="202">
        <f t="shared" si="19"/>
        <v>0</v>
      </c>
      <c r="L388" s="197">
        <f t="shared" si="21"/>
        <v>0</v>
      </c>
      <c r="M388" s="179">
        <f t="shared" si="20"/>
        <v>0</v>
      </c>
    </row>
    <row r="389" spans="11:13" hidden="1" x14ac:dyDescent="0.25">
      <c r="K389" s="202">
        <f t="shared" ref="K389:K452" si="22">SUM(F389:J389)</f>
        <v>0</v>
      </c>
      <c r="L389" s="197">
        <f t="shared" si="21"/>
        <v>0</v>
      </c>
      <c r="M389" s="179">
        <f t="shared" ref="M389:M452" si="23">SUM(K389*L389)</f>
        <v>0</v>
      </c>
    </row>
    <row r="390" spans="11:13" hidden="1" x14ac:dyDescent="0.25">
      <c r="K390" s="202">
        <f t="shared" si="22"/>
        <v>0</v>
      </c>
      <c r="L390" s="197">
        <f t="shared" ref="L390:L453" si="24">IF(D390="X",0,IF(E390="",0,IF(E390="X",0,VLOOKUP(E390,$F$539:$G$553,2))))</f>
        <v>0</v>
      </c>
      <c r="M390" s="179">
        <f t="shared" si="23"/>
        <v>0</v>
      </c>
    </row>
    <row r="391" spans="11:13" hidden="1" x14ac:dyDescent="0.25">
      <c r="K391" s="202">
        <f t="shared" si="22"/>
        <v>0</v>
      </c>
      <c r="L391" s="197">
        <f t="shared" si="24"/>
        <v>0</v>
      </c>
      <c r="M391" s="179">
        <f t="shared" si="23"/>
        <v>0</v>
      </c>
    </row>
    <row r="392" spans="11:13" hidden="1" x14ac:dyDescent="0.25">
      <c r="K392" s="202">
        <f t="shared" si="22"/>
        <v>0</v>
      </c>
      <c r="L392" s="197">
        <f t="shared" si="24"/>
        <v>0</v>
      </c>
      <c r="M392" s="179">
        <f t="shared" si="23"/>
        <v>0</v>
      </c>
    </row>
    <row r="393" spans="11:13" hidden="1" x14ac:dyDescent="0.25">
      <c r="K393" s="202">
        <f t="shared" si="22"/>
        <v>0</v>
      </c>
      <c r="L393" s="197">
        <f t="shared" si="24"/>
        <v>0</v>
      </c>
      <c r="M393" s="179">
        <f t="shared" si="23"/>
        <v>0</v>
      </c>
    </row>
    <row r="394" spans="11:13" hidden="1" x14ac:dyDescent="0.25">
      <c r="K394" s="202">
        <f t="shared" si="22"/>
        <v>0</v>
      </c>
      <c r="L394" s="197">
        <f t="shared" si="24"/>
        <v>0</v>
      </c>
      <c r="M394" s="179">
        <f t="shared" si="23"/>
        <v>0</v>
      </c>
    </row>
    <row r="395" spans="11:13" hidden="1" x14ac:dyDescent="0.25">
      <c r="K395" s="202">
        <f t="shared" si="22"/>
        <v>0</v>
      </c>
      <c r="L395" s="197">
        <f t="shared" si="24"/>
        <v>0</v>
      </c>
      <c r="M395" s="179">
        <f t="shared" si="23"/>
        <v>0</v>
      </c>
    </row>
    <row r="396" spans="11:13" hidden="1" x14ac:dyDescent="0.25">
      <c r="K396" s="202">
        <f t="shared" si="22"/>
        <v>0</v>
      </c>
      <c r="L396" s="197">
        <f t="shared" si="24"/>
        <v>0</v>
      </c>
      <c r="M396" s="179">
        <f t="shared" si="23"/>
        <v>0</v>
      </c>
    </row>
    <row r="397" spans="11:13" hidden="1" x14ac:dyDescent="0.25">
      <c r="K397" s="202">
        <f t="shared" si="22"/>
        <v>0</v>
      </c>
      <c r="L397" s="197">
        <f t="shared" si="24"/>
        <v>0</v>
      </c>
      <c r="M397" s="179">
        <f t="shared" si="23"/>
        <v>0</v>
      </c>
    </row>
    <row r="398" spans="11:13" hidden="1" x14ac:dyDescent="0.25">
      <c r="K398" s="202">
        <f t="shared" si="22"/>
        <v>0</v>
      </c>
      <c r="L398" s="197">
        <f t="shared" si="24"/>
        <v>0</v>
      </c>
      <c r="M398" s="179">
        <f t="shared" si="23"/>
        <v>0</v>
      </c>
    </row>
    <row r="399" spans="11:13" hidden="1" x14ac:dyDescent="0.25">
      <c r="K399" s="202">
        <f t="shared" si="22"/>
        <v>0</v>
      </c>
      <c r="L399" s="197">
        <f t="shared" si="24"/>
        <v>0</v>
      </c>
      <c r="M399" s="179">
        <f t="shared" si="23"/>
        <v>0</v>
      </c>
    </row>
    <row r="400" spans="11:13" hidden="1" x14ac:dyDescent="0.25">
      <c r="K400" s="202">
        <f t="shared" si="22"/>
        <v>0</v>
      </c>
      <c r="L400" s="197">
        <f t="shared" si="24"/>
        <v>0</v>
      </c>
      <c r="M400" s="179">
        <f t="shared" si="23"/>
        <v>0</v>
      </c>
    </row>
    <row r="401" spans="11:13" hidden="1" x14ac:dyDescent="0.25">
      <c r="K401" s="202">
        <f t="shared" si="22"/>
        <v>0</v>
      </c>
      <c r="L401" s="197">
        <f t="shared" si="24"/>
        <v>0</v>
      </c>
      <c r="M401" s="179">
        <f t="shared" si="23"/>
        <v>0</v>
      </c>
    </row>
    <row r="402" spans="11:13" hidden="1" x14ac:dyDescent="0.25">
      <c r="K402" s="202">
        <f t="shared" si="22"/>
        <v>0</v>
      </c>
      <c r="L402" s="197">
        <f t="shared" si="24"/>
        <v>0</v>
      </c>
      <c r="M402" s="179">
        <f t="shared" si="23"/>
        <v>0</v>
      </c>
    </row>
    <row r="403" spans="11:13" hidden="1" x14ac:dyDescent="0.25">
      <c r="K403" s="202">
        <f t="shared" si="22"/>
        <v>0</v>
      </c>
      <c r="L403" s="197">
        <f t="shared" si="24"/>
        <v>0</v>
      </c>
      <c r="M403" s="179">
        <f t="shared" si="23"/>
        <v>0</v>
      </c>
    </row>
    <row r="404" spans="11:13" hidden="1" x14ac:dyDescent="0.25">
      <c r="K404" s="202">
        <f t="shared" si="22"/>
        <v>0</v>
      </c>
      <c r="L404" s="197">
        <f t="shared" si="24"/>
        <v>0</v>
      </c>
      <c r="M404" s="179">
        <f t="shared" si="23"/>
        <v>0</v>
      </c>
    </row>
    <row r="405" spans="11:13" hidden="1" x14ac:dyDescent="0.25">
      <c r="K405" s="202">
        <f t="shared" si="22"/>
        <v>0</v>
      </c>
      <c r="L405" s="197">
        <f t="shared" si="24"/>
        <v>0</v>
      </c>
      <c r="M405" s="179">
        <f t="shared" si="23"/>
        <v>0</v>
      </c>
    </row>
    <row r="406" spans="11:13" hidden="1" x14ac:dyDescent="0.25">
      <c r="K406" s="202">
        <f t="shared" si="22"/>
        <v>0</v>
      </c>
      <c r="L406" s="197">
        <f t="shared" si="24"/>
        <v>0</v>
      </c>
      <c r="M406" s="179">
        <f t="shared" si="23"/>
        <v>0</v>
      </c>
    </row>
    <row r="407" spans="11:13" hidden="1" x14ac:dyDescent="0.25">
      <c r="K407" s="202">
        <f t="shared" si="22"/>
        <v>0</v>
      </c>
      <c r="L407" s="197">
        <f t="shared" si="24"/>
        <v>0</v>
      </c>
      <c r="M407" s="179">
        <f t="shared" si="23"/>
        <v>0</v>
      </c>
    </row>
    <row r="408" spans="11:13" hidden="1" x14ac:dyDescent="0.25">
      <c r="K408" s="202">
        <f t="shared" si="22"/>
        <v>0</v>
      </c>
      <c r="L408" s="197">
        <f t="shared" si="24"/>
        <v>0</v>
      </c>
      <c r="M408" s="179">
        <f t="shared" si="23"/>
        <v>0</v>
      </c>
    </row>
    <row r="409" spans="11:13" hidden="1" x14ac:dyDescent="0.25">
      <c r="K409" s="202">
        <f t="shared" si="22"/>
        <v>0</v>
      </c>
      <c r="L409" s="197">
        <f t="shared" si="24"/>
        <v>0</v>
      </c>
      <c r="M409" s="179">
        <f t="shared" si="23"/>
        <v>0</v>
      </c>
    </row>
    <row r="410" spans="11:13" hidden="1" x14ac:dyDescent="0.25">
      <c r="K410" s="202">
        <f t="shared" si="22"/>
        <v>0</v>
      </c>
      <c r="L410" s="197">
        <f t="shared" si="24"/>
        <v>0</v>
      </c>
      <c r="M410" s="179">
        <f t="shared" si="23"/>
        <v>0</v>
      </c>
    </row>
    <row r="411" spans="11:13" hidden="1" x14ac:dyDescent="0.25">
      <c r="K411" s="202">
        <f t="shared" si="22"/>
        <v>0</v>
      </c>
      <c r="L411" s="197">
        <f t="shared" si="24"/>
        <v>0</v>
      </c>
      <c r="M411" s="179">
        <f t="shared" si="23"/>
        <v>0</v>
      </c>
    </row>
    <row r="412" spans="11:13" hidden="1" x14ac:dyDescent="0.25">
      <c r="K412" s="202">
        <f t="shared" si="22"/>
        <v>0</v>
      </c>
      <c r="L412" s="197">
        <f t="shared" si="24"/>
        <v>0</v>
      </c>
      <c r="M412" s="179">
        <f t="shared" si="23"/>
        <v>0</v>
      </c>
    </row>
    <row r="413" spans="11:13" hidden="1" x14ac:dyDescent="0.25">
      <c r="K413" s="202">
        <f t="shared" si="22"/>
        <v>0</v>
      </c>
      <c r="L413" s="197">
        <f t="shared" si="24"/>
        <v>0</v>
      </c>
      <c r="M413" s="179">
        <f t="shared" si="23"/>
        <v>0</v>
      </c>
    </row>
    <row r="414" spans="11:13" hidden="1" x14ac:dyDescent="0.25">
      <c r="K414" s="202">
        <f t="shared" si="22"/>
        <v>0</v>
      </c>
      <c r="L414" s="197">
        <f t="shared" si="24"/>
        <v>0</v>
      </c>
      <c r="M414" s="179">
        <f t="shared" si="23"/>
        <v>0</v>
      </c>
    </row>
    <row r="415" spans="11:13" hidden="1" x14ac:dyDescent="0.25">
      <c r="K415" s="202">
        <f t="shared" si="22"/>
        <v>0</v>
      </c>
      <c r="L415" s="197">
        <f t="shared" si="24"/>
        <v>0</v>
      </c>
      <c r="M415" s="179">
        <f t="shared" si="23"/>
        <v>0</v>
      </c>
    </row>
    <row r="416" spans="11:13" hidden="1" x14ac:dyDescent="0.25">
      <c r="K416" s="202">
        <f t="shared" si="22"/>
        <v>0</v>
      </c>
      <c r="L416" s="197">
        <f t="shared" si="24"/>
        <v>0</v>
      </c>
      <c r="M416" s="179">
        <f t="shared" si="23"/>
        <v>0</v>
      </c>
    </row>
    <row r="417" spans="11:13" hidden="1" x14ac:dyDescent="0.25">
      <c r="K417" s="202">
        <f t="shared" si="22"/>
        <v>0</v>
      </c>
      <c r="L417" s="197">
        <f t="shared" si="24"/>
        <v>0</v>
      </c>
      <c r="M417" s="179">
        <f t="shared" si="23"/>
        <v>0</v>
      </c>
    </row>
    <row r="418" spans="11:13" hidden="1" x14ac:dyDescent="0.25">
      <c r="K418" s="202">
        <f t="shared" si="22"/>
        <v>0</v>
      </c>
      <c r="L418" s="197">
        <f t="shared" si="24"/>
        <v>0</v>
      </c>
      <c r="M418" s="179">
        <f t="shared" si="23"/>
        <v>0</v>
      </c>
    </row>
    <row r="419" spans="11:13" hidden="1" x14ac:dyDescent="0.25">
      <c r="K419" s="202">
        <f t="shared" si="22"/>
        <v>0</v>
      </c>
      <c r="L419" s="197">
        <f t="shared" si="24"/>
        <v>0</v>
      </c>
      <c r="M419" s="179">
        <f t="shared" si="23"/>
        <v>0</v>
      </c>
    </row>
    <row r="420" spans="11:13" hidden="1" x14ac:dyDescent="0.25">
      <c r="K420" s="202">
        <f t="shared" si="22"/>
        <v>0</v>
      </c>
      <c r="L420" s="197">
        <f t="shared" si="24"/>
        <v>0</v>
      </c>
      <c r="M420" s="179">
        <f t="shared" si="23"/>
        <v>0</v>
      </c>
    </row>
    <row r="421" spans="11:13" hidden="1" x14ac:dyDescent="0.25">
      <c r="K421" s="202">
        <f t="shared" si="22"/>
        <v>0</v>
      </c>
      <c r="L421" s="197">
        <f t="shared" si="24"/>
        <v>0</v>
      </c>
      <c r="M421" s="179">
        <f t="shared" si="23"/>
        <v>0</v>
      </c>
    </row>
    <row r="422" spans="11:13" hidden="1" x14ac:dyDescent="0.25">
      <c r="K422" s="202">
        <f t="shared" si="22"/>
        <v>0</v>
      </c>
      <c r="L422" s="197">
        <f t="shared" si="24"/>
        <v>0</v>
      </c>
      <c r="M422" s="179">
        <f t="shared" si="23"/>
        <v>0</v>
      </c>
    </row>
    <row r="423" spans="11:13" hidden="1" x14ac:dyDescent="0.25">
      <c r="K423" s="202">
        <f t="shared" si="22"/>
        <v>0</v>
      </c>
      <c r="L423" s="197">
        <f t="shared" si="24"/>
        <v>0</v>
      </c>
      <c r="M423" s="179">
        <f t="shared" si="23"/>
        <v>0</v>
      </c>
    </row>
    <row r="424" spans="11:13" hidden="1" x14ac:dyDescent="0.25">
      <c r="K424" s="202">
        <f t="shared" si="22"/>
        <v>0</v>
      </c>
      <c r="L424" s="197">
        <f t="shared" si="24"/>
        <v>0</v>
      </c>
      <c r="M424" s="179">
        <f t="shared" si="23"/>
        <v>0</v>
      </c>
    </row>
    <row r="425" spans="11:13" hidden="1" x14ac:dyDescent="0.25">
      <c r="K425" s="202">
        <f t="shared" si="22"/>
        <v>0</v>
      </c>
      <c r="L425" s="197">
        <f t="shared" si="24"/>
        <v>0</v>
      </c>
      <c r="M425" s="179">
        <f t="shared" si="23"/>
        <v>0</v>
      </c>
    </row>
    <row r="426" spans="11:13" hidden="1" x14ac:dyDescent="0.25">
      <c r="K426" s="202">
        <f t="shared" si="22"/>
        <v>0</v>
      </c>
      <c r="L426" s="197">
        <f t="shared" si="24"/>
        <v>0</v>
      </c>
      <c r="M426" s="179">
        <f t="shared" si="23"/>
        <v>0</v>
      </c>
    </row>
    <row r="427" spans="11:13" hidden="1" x14ac:dyDescent="0.25">
      <c r="K427" s="202">
        <f t="shared" si="22"/>
        <v>0</v>
      </c>
      <c r="L427" s="197">
        <f t="shared" si="24"/>
        <v>0</v>
      </c>
      <c r="M427" s="179">
        <f t="shared" si="23"/>
        <v>0</v>
      </c>
    </row>
    <row r="428" spans="11:13" hidden="1" x14ac:dyDescent="0.25">
      <c r="K428" s="202">
        <f t="shared" si="22"/>
        <v>0</v>
      </c>
      <c r="L428" s="197">
        <f t="shared" si="24"/>
        <v>0</v>
      </c>
      <c r="M428" s="179">
        <f t="shared" si="23"/>
        <v>0</v>
      </c>
    </row>
    <row r="429" spans="11:13" hidden="1" x14ac:dyDescent="0.25">
      <c r="K429" s="202">
        <f t="shared" si="22"/>
        <v>0</v>
      </c>
      <c r="L429" s="197">
        <f t="shared" si="24"/>
        <v>0</v>
      </c>
      <c r="M429" s="179">
        <f t="shared" si="23"/>
        <v>0</v>
      </c>
    </row>
    <row r="430" spans="11:13" hidden="1" x14ac:dyDescent="0.25">
      <c r="K430" s="202">
        <f t="shared" si="22"/>
        <v>0</v>
      </c>
      <c r="L430" s="197">
        <f t="shared" si="24"/>
        <v>0</v>
      </c>
      <c r="M430" s="179">
        <f t="shared" si="23"/>
        <v>0</v>
      </c>
    </row>
    <row r="431" spans="11:13" hidden="1" x14ac:dyDescent="0.25">
      <c r="K431" s="202">
        <f t="shared" si="22"/>
        <v>0</v>
      </c>
      <c r="L431" s="197">
        <f t="shared" si="24"/>
        <v>0</v>
      </c>
      <c r="M431" s="179">
        <f t="shared" si="23"/>
        <v>0</v>
      </c>
    </row>
    <row r="432" spans="11:13" hidden="1" x14ac:dyDescent="0.25">
      <c r="K432" s="202">
        <f t="shared" si="22"/>
        <v>0</v>
      </c>
      <c r="L432" s="197">
        <f t="shared" si="24"/>
        <v>0</v>
      </c>
      <c r="M432" s="179">
        <f t="shared" si="23"/>
        <v>0</v>
      </c>
    </row>
    <row r="433" spans="11:13" hidden="1" x14ac:dyDescent="0.25">
      <c r="K433" s="202">
        <f t="shared" si="22"/>
        <v>0</v>
      </c>
      <c r="L433" s="197">
        <f t="shared" si="24"/>
        <v>0</v>
      </c>
      <c r="M433" s="179">
        <f t="shared" si="23"/>
        <v>0</v>
      </c>
    </row>
    <row r="434" spans="11:13" hidden="1" x14ac:dyDescent="0.25">
      <c r="K434" s="202">
        <f t="shared" si="22"/>
        <v>0</v>
      </c>
      <c r="L434" s="197">
        <f t="shared" si="24"/>
        <v>0</v>
      </c>
      <c r="M434" s="179">
        <f t="shared" si="23"/>
        <v>0</v>
      </c>
    </row>
    <row r="435" spans="11:13" hidden="1" x14ac:dyDescent="0.25">
      <c r="K435" s="202">
        <f t="shared" si="22"/>
        <v>0</v>
      </c>
      <c r="L435" s="197">
        <f t="shared" si="24"/>
        <v>0</v>
      </c>
      <c r="M435" s="179">
        <f t="shared" si="23"/>
        <v>0</v>
      </c>
    </row>
    <row r="436" spans="11:13" hidden="1" x14ac:dyDescent="0.25">
      <c r="K436" s="202">
        <f t="shared" si="22"/>
        <v>0</v>
      </c>
      <c r="L436" s="197">
        <f t="shared" si="24"/>
        <v>0</v>
      </c>
      <c r="M436" s="179">
        <f t="shared" si="23"/>
        <v>0</v>
      </c>
    </row>
    <row r="437" spans="11:13" hidden="1" x14ac:dyDescent="0.25">
      <c r="K437" s="202">
        <f t="shared" si="22"/>
        <v>0</v>
      </c>
      <c r="L437" s="197">
        <f t="shared" si="24"/>
        <v>0</v>
      </c>
      <c r="M437" s="179">
        <f t="shared" si="23"/>
        <v>0</v>
      </c>
    </row>
    <row r="438" spans="11:13" hidden="1" x14ac:dyDescent="0.25">
      <c r="K438" s="202">
        <f t="shared" si="22"/>
        <v>0</v>
      </c>
      <c r="L438" s="197">
        <f t="shared" si="24"/>
        <v>0</v>
      </c>
      <c r="M438" s="179">
        <f t="shared" si="23"/>
        <v>0</v>
      </c>
    </row>
    <row r="439" spans="11:13" hidden="1" x14ac:dyDescent="0.25">
      <c r="K439" s="202">
        <f t="shared" si="22"/>
        <v>0</v>
      </c>
      <c r="L439" s="197">
        <f t="shared" si="24"/>
        <v>0</v>
      </c>
      <c r="M439" s="179">
        <f t="shared" si="23"/>
        <v>0</v>
      </c>
    </row>
    <row r="440" spans="11:13" hidden="1" x14ac:dyDescent="0.25">
      <c r="K440" s="202">
        <f t="shared" si="22"/>
        <v>0</v>
      </c>
      <c r="L440" s="197">
        <f t="shared" si="24"/>
        <v>0</v>
      </c>
      <c r="M440" s="179">
        <f t="shared" si="23"/>
        <v>0</v>
      </c>
    </row>
    <row r="441" spans="11:13" hidden="1" x14ac:dyDescent="0.25">
      <c r="K441" s="202">
        <f t="shared" si="22"/>
        <v>0</v>
      </c>
      <c r="L441" s="197">
        <f t="shared" si="24"/>
        <v>0</v>
      </c>
      <c r="M441" s="179">
        <f t="shared" si="23"/>
        <v>0</v>
      </c>
    </row>
    <row r="442" spans="11:13" hidden="1" x14ac:dyDescent="0.25">
      <c r="K442" s="202">
        <f t="shared" si="22"/>
        <v>0</v>
      </c>
      <c r="L442" s="197">
        <f t="shared" si="24"/>
        <v>0</v>
      </c>
      <c r="M442" s="179">
        <f t="shared" si="23"/>
        <v>0</v>
      </c>
    </row>
    <row r="443" spans="11:13" hidden="1" x14ac:dyDescent="0.25">
      <c r="K443" s="202">
        <f t="shared" si="22"/>
        <v>0</v>
      </c>
      <c r="L443" s="197">
        <f t="shared" si="24"/>
        <v>0</v>
      </c>
      <c r="M443" s="179">
        <f t="shared" si="23"/>
        <v>0</v>
      </c>
    </row>
    <row r="444" spans="11:13" hidden="1" x14ac:dyDescent="0.25">
      <c r="K444" s="202">
        <f t="shared" si="22"/>
        <v>0</v>
      </c>
      <c r="L444" s="197">
        <f t="shared" si="24"/>
        <v>0</v>
      </c>
      <c r="M444" s="179">
        <f t="shared" si="23"/>
        <v>0</v>
      </c>
    </row>
    <row r="445" spans="11:13" hidden="1" x14ac:dyDescent="0.25">
      <c r="K445" s="202">
        <f t="shared" si="22"/>
        <v>0</v>
      </c>
      <c r="L445" s="197">
        <f t="shared" si="24"/>
        <v>0</v>
      </c>
      <c r="M445" s="179">
        <f t="shared" si="23"/>
        <v>0</v>
      </c>
    </row>
    <row r="446" spans="11:13" hidden="1" x14ac:dyDescent="0.25">
      <c r="K446" s="202">
        <f t="shared" si="22"/>
        <v>0</v>
      </c>
      <c r="L446" s="197">
        <f t="shared" si="24"/>
        <v>0</v>
      </c>
      <c r="M446" s="179">
        <f t="shared" si="23"/>
        <v>0</v>
      </c>
    </row>
    <row r="447" spans="11:13" hidden="1" x14ac:dyDescent="0.25">
      <c r="K447" s="202">
        <f t="shared" si="22"/>
        <v>0</v>
      </c>
      <c r="L447" s="197">
        <f t="shared" si="24"/>
        <v>0</v>
      </c>
      <c r="M447" s="179">
        <f t="shared" si="23"/>
        <v>0</v>
      </c>
    </row>
    <row r="448" spans="11:13" hidden="1" x14ac:dyDescent="0.25">
      <c r="K448" s="202">
        <f t="shared" si="22"/>
        <v>0</v>
      </c>
      <c r="L448" s="197">
        <f t="shared" si="24"/>
        <v>0</v>
      </c>
      <c r="M448" s="179">
        <f t="shared" si="23"/>
        <v>0</v>
      </c>
    </row>
    <row r="449" spans="11:13" hidden="1" x14ac:dyDescent="0.25">
      <c r="K449" s="202">
        <f t="shared" si="22"/>
        <v>0</v>
      </c>
      <c r="L449" s="197">
        <f t="shared" si="24"/>
        <v>0</v>
      </c>
      <c r="M449" s="179">
        <f t="shared" si="23"/>
        <v>0</v>
      </c>
    </row>
    <row r="450" spans="11:13" hidden="1" x14ac:dyDescent="0.25">
      <c r="K450" s="202">
        <f t="shared" si="22"/>
        <v>0</v>
      </c>
      <c r="L450" s="197">
        <f t="shared" si="24"/>
        <v>0</v>
      </c>
      <c r="M450" s="179">
        <f t="shared" si="23"/>
        <v>0</v>
      </c>
    </row>
    <row r="451" spans="11:13" hidden="1" x14ac:dyDescent="0.25">
      <c r="K451" s="202">
        <f t="shared" si="22"/>
        <v>0</v>
      </c>
      <c r="L451" s="197">
        <f t="shared" si="24"/>
        <v>0</v>
      </c>
      <c r="M451" s="179">
        <f t="shared" si="23"/>
        <v>0</v>
      </c>
    </row>
    <row r="452" spans="11:13" hidden="1" x14ac:dyDescent="0.25">
      <c r="K452" s="202">
        <f t="shared" si="22"/>
        <v>0</v>
      </c>
      <c r="L452" s="197">
        <f t="shared" si="24"/>
        <v>0</v>
      </c>
      <c r="M452" s="179">
        <f t="shared" si="23"/>
        <v>0</v>
      </c>
    </row>
    <row r="453" spans="11:13" hidden="1" x14ac:dyDescent="0.25">
      <c r="K453" s="202">
        <f t="shared" ref="K453:K496" si="25">SUM(F453:J453)</f>
        <v>0</v>
      </c>
      <c r="L453" s="197">
        <f t="shared" si="24"/>
        <v>0</v>
      </c>
      <c r="M453" s="179">
        <f t="shared" ref="M453:M496" si="26">SUM(K453*L453)</f>
        <v>0</v>
      </c>
    </row>
    <row r="454" spans="11:13" hidden="1" x14ac:dyDescent="0.25">
      <c r="K454" s="202">
        <f t="shared" si="25"/>
        <v>0</v>
      </c>
      <c r="L454" s="197">
        <f t="shared" ref="L454:L496" si="27">IF(D454="X",0,IF(E454="",0,IF(E454="X",0,VLOOKUP(E454,$F$539:$G$553,2))))</f>
        <v>0</v>
      </c>
      <c r="M454" s="179">
        <f t="shared" si="26"/>
        <v>0</v>
      </c>
    </row>
    <row r="455" spans="11:13" hidden="1" x14ac:dyDescent="0.25">
      <c r="K455" s="202">
        <f t="shared" si="25"/>
        <v>0</v>
      </c>
      <c r="L455" s="197">
        <f t="shared" si="27"/>
        <v>0</v>
      </c>
      <c r="M455" s="179">
        <f t="shared" si="26"/>
        <v>0</v>
      </c>
    </row>
    <row r="456" spans="11:13" hidden="1" x14ac:dyDescent="0.25">
      <c r="K456" s="202">
        <f t="shared" si="25"/>
        <v>0</v>
      </c>
      <c r="L456" s="197">
        <f t="shared" si="27"/>
        <v>0</v>
      </c>
      <c r="M456" s="179">
        <f t="shared" si="26"/>
        <v>0</v>
      </c>
    </row>
    <row r="457" spans="11:13" hidden="1" x14ac:dyDescent="0.25">
      <c r="K457" s="202">
        <f t="shared" si="25"/>
        <v>0</v>
      </c>
      <c r="L457" s="197">
        <f t="shared" si="27"/>
        <v>0</v>
      </c>
      <c r="M457" s="179">
        <f t="shared" si="26"/>
        <v>0</v>
      </c>
    </row>
    <row r="458" spans="11:13" hidden="1" x14ac:dyDescent="0.25">
      <c r="K458" s="202">
        <f t="shared" si="25"/>
        <v>0</v>
      </c>
      <c r="L458" s="197">
        <f t="shared" si="27"/>
        <v>0</v>
      </c>
      <c r="M458" s="179">
        <f t="shared" si="26"/>
        <v>0</v>
      </c>
    </row>
    <row r="459" spans="11:13" hidden="1" x14ac:dyDescent="0.25">
      <c r="K459" s="202">
        <f t="shared" si="25"/>
        <v>0</v>
      </c>
      <c r="L459" s="197">
        <f t="shared" si="27"/>
        <v>0</v>
      </c>
      <c r="M459" s="179">
        <f t="shared" si="26"/>
        <v>0</v>
      </c>
    </row>
    <row r="460" spans="11:13" hidden="1" x14ac:dyDescent="0.25">
      <c r="K460" s="202">
        <f t="shared" si="25"/>
        <v>0</v>
      </c>
      <c r="L460" s="197">
        <f t="shared" si="27"/>
        <v>0</v>
      </c>
      <c r="M460" s="179">
        <f t="shared" si="26"/>
        <v>0</v>
      </c>
    </row>
    <row r="461" spans="11:13" hidden="1" x14ac:dyDescent="0.25">
      <c r="K461" s="202">
        <f t="shared" si="25"/>
        <v>0</v>
      </c>
      <c r="L461" s="197">
        <f t="shared" si="27"/>
        <v>0</v>
      </c>
      <c r="M461" s="179">
        <f t="shared" si="26"/>
        <v>0</v>
      </c>
    </row>
    <row r="462" spans="11:13" hidden="1" x14ac:dyDescent="0.25">
      <c r="K462" s="202">
        <f t="shared" si="25"/>
        <v>0</v>
      </c>
      <c r="L462" s="197">
        <f t="shared" si="27"/>
        <v>0</v>
      </c>
      <c r="M462" s="179">
        <f t="shared" si="26"/>
        <v>0</v>
      </c>
    </row>
    <row r="463" spans="11:13" hidden="1" x14ac:dyDescent="0.25">
      <c r="K463" s="202">
        <f t="shared" si="25"/>
        <v>0</v>
      </c>
      <c r="L463" s="197">
        <f t="shared" si="27"/>
        <v>0</v>
      </c>
      <c r="M463" s="179">
        <f t="shared" si="26"/>
        <v>0</v>
      </c>
    </row>
    <row r="464" spans="11:13" hidden="1" x14ac:dyDescent="0.25">
      <c r="K464" s="202">
        <f t="shared" si="25"/>
        <v>0</v>
      </c>
      <c r="L464" s="197">
        <f t="shared" si="27"/>
        <v>0</v>
      </c>
      <c r="M464" s="179">
        <f t="shared" si="26"/>
        <v>0</v>
      </c>
    </row>
    <row r="465" spans="11:13" hidden="1" x14ac:dyDescent="0.25">
      <c r="K465" s="202">
        <f t="shared" si="25"/>
        <v>0</v>
      </c>
      <c r="L465" s="197">
        <f t="shared" si="27"/>
        <v>0</v>
      </c>
      <c r="M465" s="179">
        <f t="shared" si="26"/>
        <v>0</v>
      </c>
    </row>
    <row r="466" spans="11:13" hidden="1" x14ac:dyDescent="0.25">
      <c r="K466" s="202">
        <f t="shared" si="25"/>
        <v>0</v>
      </c>
      <c r="L466" s="197">
        <f t="shared" si="27"/>
        <v>0</v>
      </c>
      <c r="M466" s="179">
        <f t="shared" si="26"/>
        <v>0</v>
      </c>
    </row>
    <row r="467" spans="11:13" hidden="1" x14ac:dyDescent="0.25">
      <c r="K467" s="202">
        <f t="shared" si="25"/>
        <v>0</v>
      </c>
      <c r="L467" s="197">
        <f t="shared" si="27"/>
        <v>0</v>
      </c>
      <c r="M467" s="179">
        <f t="shared" si="26"/>
        <v>0</v>
      </c>
    </row>
    <row r="468" spans="11:13" hidden="1" x14ac:dyDescent="0.25">
      <c r="K468" s="202">
        <f t="shared" si="25"/>
        <v>0</v>
      </c>
      <c r="L468" s="197">
        <f t="shared" si="27"/>
        <v>0</v>
      </c>
      <c r="M468" s="179">
        <f t="shared" si="26"/>
        <v>0</v>
      </c>
    </row>
    <row r="469" spans="11:13" hidden="1" x14ac:dyDescent="0.25">
      <c r="K469" s="202">
        <f t="shared" si="25"/>
        <v>0</v>
      </c>
      <c r="L469" s="197">
        <f t="shared" si="27"/>
        <v>0</v>
      </c>
      <c r="M469" s="179">
        <f t="shared" si="26"/>
        <v>0</v>
      </c>
    </row>
    <row r="470" spans="11:13" hidden="1" x14ac:dyDescent="0.25">
      <c r="K470" s="202">
        <f t="shared" si="25"/>
        <v>0</v>
      </c>
      <c r="L470" s="197">
        <f t="shared" si="27"/>
        <v>0</v>
      </c>
      <c r="M470" s="179">
        <f t="shared" si="26"/>
        <v>0</v>
      </c>
    </row>
    <row r="471" spans="11:13" hidden="1" x14ac:dyDescent="0.25">
      <c r="K471" s="202">
        <f t="shared" si="25"/>
        <v>0</v>
      </c>
      <c r="L471" s="197">
        <f t="shared" si="27"/>
        <v>0</v>
      </c>
      <c r="M471" s="179">
        <f t="shared" si="26"/>
        <v>0</v>
      </c>
    </row>
    <row r="472" spans="11:13" hidden="1" x14ac:dyDescent="0.25">
      <c r="K472" s="202">
        <f t="shared" si="25"/>
        <v>0</v>
      </c>
      <c r="L472" s="197">
        <f t="shared" si="27"/>
        <v>0</v>
      </c>
      <c r="M472" s="179">
        <f t="shared" si="26"/>
        <v>0</v>
      </c>
    </row>
    <row r="473" spans="11:13" hidden="1" x14ac:dyDescent="0.25">
      <c r="K473" s="202">
        <f t="shared" si="25"/>
        <v>0</v>
      </c>
      <c r="L473" s="197">
        <f t="shared" si="27"/>
        <v>0</v>
      </c>
      <c r="M473" s="179">
        <f t="shared" si="26"/>
        <v>0</v>
      </c>
    </row>
    <row r="474" spans="11:13" hidden="1" x14ac:dyDescent="0.25">
      <c r="K474" s="202">
        <f t="shared" si="25"/>
        <v>0</v>
      </c>
      <c r="L474" s="197">
        <f t="shared" si="27"/>
        <v>0</v>
      </c>
      <c r="M474" s="179">
        <f t="shared" si="26"/>
        <v>0</v>
      </c>
    </row>
    <row r="475" spans="11:13" hidden="1" x14ac:dyDescent="0.25">
      <c r="K475" s="202">
        <f t="shared" si="25"/>
        <v>0</v>
      </c>
      <c r="L475" s="197">
        <f t="shared" si="27"/>
        <v>0</v>
      </c>
      <c r="M475" s="179">
        <f t="shared" si="26"/>
        <v>0</v>
      </c>
    </row>
    <row r="476" spans="11:13" hidden="1" x14ac:dyDescent="0.25">
      <c r="K476" s="202">
        <f t="shared" si="25"/>
        <v>0</v>
      </c>
      <c r="L476" s="197">
        <f t="shared" si="27"/>
        <v>0</v>
      </c>
      <c r="M476" s="179">
        <f t="shared" si="26"/>
        <v>0</v>
      </c>
    </row>
    <row r="477" spans="11:13" hidden="1" x14ac:dyDescent="0.25">
      <c r="K477" s="202">
        <f t="shared" si="25"/>
        <v>0</v>
      </c>
      <c r="L477" s="197">
        <f t="shared" si="27"/>
        <v>0</v>
      </c>
      <c r="M477" s="179">
        <f t="shared" si="26"/>
        <v>0</v>
      </c>
    </row>
    <row r="478" spans="11:13" hidden="1" x14ac:dyDescent="0.25">
      <c r="K478" s="202">
        <f t="shared" si="25"/>
        <v>0</v>
      </c>
      <c r="L478" s="197">
        <f t="shared" si="27"/>
        <v>0</v>
      </c>
      <c r="M478" s="179">
        <f t="shared" si="26"/>
        <v>0</v>
      </c>
    </row>
    <row r="479" spans="11:13" hidden="1" x14ac:dyDescent="0.25">
      <c r="K479" s="202">
        <f t="shared" si="25"/>
        <v>0</v>
      </c>
      <c r="L479" s="197">
        <f t="shared" si="27"/>
        <v>0</v>
      </c>
      <c r="M479" s="179">
        <f t="shared" si="26"/>
        <v>0</v>
      </c>
    </row>
    <row r="480" spans="11:13" hidden="1" x14ac:dyDescent="0.25">
      <c r="K480" s="202">
        <f t="shared" si="25"/>
        <v>0</v>
      </c>
      <c r="L480" s="197">
        <f t="shared" si="27"/>
        <v>0</v>
      </c>
      <c r="M480" s="179">
        <f t="shared" si="26"/>
        <v>0</v>
      </c>
    </row>
    <row r="481" spans="11:13" hidden="1" x14ac:dyDescent="0.25">
      <c r="K481" s="202">
        <f t="shared" si="25"/>
        <v>0</v>
      </c>
      <c r="L481" s="197">
        <f t="shared" si="27"/>
        <v>0</v>
      </c>
      <c r="M481" s="179">
        <f t="shared" si="26"/>
        <v>0</v>
      </c>
    </row>
    <row r="482" spans="11:13" hidden="1" x14ac:dyDescent="0.25">
      <c r="K482" s="202">
        <f t="shared" si="25"/>
        <v>0</v>
      </c>
      <c r="L482" s="197">
        <f t="shared" si="27"/>
        <v>0</v>
      </c>
      <c r="M482" s="179">
        <f t="shared" si="26"/>
        <v>0</v>
      </c>
    </row>
    <row r="483" spans="11:13" hidden="1" x14ac:dyDescent="0.25">
      <c r="K483" s="202">
        <f t="shared" si="25"/>
        <v>0</v>
      </c>
      <c r="L483" s="197">
        <f t="shared" si="27"/>
        <v>0</v>
      </c>
      <c r="M483" s="179">
        <f t="shared" si="26"/>
        <v>0</v>
      </c>
    </row>
    <row r="484" spans="11:13" hidden="1" x14ac:dyDescent="0.25">
      <c r="K484" s="202">
        <f t="shared" si="25"/>
        <v>0</v>
      </c>
      <c r="L484" s="197">
        <f t="shared" si="27"/>
        <v>0</v>
      </c>
      <c r="M484" s="179">
        <f t="shared" si="26"/>
        <v>0</v>
      </c>
    </row>
    <row r="485" spans="11:13" hidden="1" x14ac:dyDescent="0.25">
      <c r="K485" s="202">
        <f t="shared" si="25"/>
        <v>0</v>
      </c>
      <c r="L485" s="197">
        <f t="shared" si="27"/>
        <v>0</v>
      </c>
      <c r="M485" s="179">
        <f t="shared" si="26"/>
        <v>0</v>
      </c>
    </row>
    <row r="486" spans="11:13" hidden="1" x14ac:dyDescent="0.25">
      <c r="K486" s="202">
        <f t="shared" si="25"/>
        <v>0</v>
      </c>
      <c r="L486" s="197">
        <f t="shared" si="27"/>
        <v>0</v>
      </c>
      <c r="M486" s="179">
        <f t="shared" si="26"/>
        <v>0</v>
      </c>
    </row>
    <row r="487" spans="11:13" hidden="1" x14ac:dyDescent="0.25">
      <c r="K487" s="202">
        <f t="shared" si="25"/>
        <v>0</v>
      </c>
      <c r="L487" s="197">
        <f t="shared" si="27"/>
        <v>0</v>
      </c>
      <c r="M487" s="179">
        <f t="shared" si="26"/>
        <v>0</v>
      </c>
    </row>
    <row r="488" spans="11:13" hidden="1" x14ac:dyDescent="0.25">
      <c r="K488" s="202">
        <f t="shared" si="25"/>
        <v>0</v>
      </c>
      <c r="L488" s="197">
        <f t="shared" si="27"/>
        <v>0</v>
      </c>
      <c r="M488" s="179">
        <f t="shared" si="26"/>
        <v>0</v>
      </c>
    </row>
    <row r="489" spans="11:13" hidden="1" x14ac:dyDescent="0.25">
      <c r="K489" s="202">
        <f t="shared" si="25"/>
        <v>0</v>
      </c>
      <c r="L489" s="197">
        <f t="shared" si="27"/>
        <v>0</v>
      </c>
      <c r="M489" s="179">
        <f t="shared" si="26"/>
        <v>0</v>
      </c>
    </row>
    <row r="490" spans="11:13" hidden="1" x14ac:dyDescent="0.25">
      <c r="K490" s="202">
        <f t="shared" si="25"/>
        <v>0</v>
      </c>
      <c r="L490" s="197">
        <f t="shared" si="27"/>
        <v>0</v>
      </c>
      <c r="M490" s="179">
        <f t="shared" si="26"/>
        <v>0</v>
      </c>
    </row>
    <row r="491" spans="11:13" hidden="1" x14ac:dyDescent="0.25">
      <c r="K491" s="202">
        <f t="shared" ref="K491:K494" si="28">SUM(F491:J491)</f>
        <v>0</v>
      </c>
      <c r="L491" s="197">
        <f t="shared" si="27"/>
        <v>0</v>
      </c>
      <c r="M491" s="179">
        <f t="shared" ref="M491:M494" si="29">SUM(K491*L491)</f>
        <v>0</v>
      </c>
    </row>
    <row r="492" spans="11:13" hidden="1" x14ac:dyDescent="0.25">
      <c r="K492" s="202">
        <f t="shared" si="28"/>
        <v>0</v>
      </c>
      <c r="L492" s="197">
        <f t="shared" si="27"/>
        <v>0</v>
      </c>
      <c r="M492" s="179">
        <f t="shared" si="29"/>
        <v>0</v>
      </c>
    </row>
    <row r="493" spans="11:13" hidden="1" x14ac:dyDescent="0.25">
      <c r="K493" s="202">
        <f t="shared" si="28"/>
        <v>0</v>
      </c>
      <c r="L493" s="197">
        <f t="shared" si="27"/>
        <v>0</v>
      </c>
      <c r="M493" s="179">
        <f t="shared" si="29"/>
        <v>0</v>
      </c>
    </row>
    <row r="494" spans="11:13" hidden="1" x14ac:dyDescent="0.25">
      <c r="K494" s="202">
        <f t="shared" si="28"/>
        <v>0</v>
      </c>
      <c r="L494" s="197">
        <f t="shared" si="27"/>
        <v>0</v>
      </c>
      <c r="M494" s="179">
        <f t="shared" si="29"/>
        <v>0</v>
      </c>
    </row>
    <row r="495" spans="11:13" hidden="1" x14ac:dyDescent="0.25">
      <c r="K495" s="202">
        <f t="shared" si="25"/>
        <v>0</v>
      </c>
      <c r="L495" s="197">
        <f t="shared" si="27"/>
        <v>0</v>
      </c>
      <c r="M495" s="179">
        <f t="shared" si="26"/>
        <v>0</v>
      </c>
    </row>
    <row r="496" spans="11:13" hidden="1" x14ac:dyDescent="0.25">
      <c r="K496" s="202">
        <f t="shared" si="25"/>
        <v>0</v>
      </c>
      <c r="L496" s="197">
        <f t="shared" si="27"/>
        <v>0</v>
      </c>
      <c r="M496" s="179">
        <f t="shared" si="26"/>
        <v>0</v>
      </c>
    </row>
    <row r="497" spans="3:13" x14ac:dyDescent="0.25">
      <c r="K497" s="179"/>
    </row>
    <row r="499" spans="3:13" x14ac:dyDescent="0.25">
      <c r="C499" s="146" t="s">
        <v>35</v>
      </c>
      <c r="D499" s="146"/>
      <c r="E499" s="146"/>
      <c r="F499" s="146"/>
      <c r="G499" s="146"/>
      <c r="H499" s="146"/>
      <c r="I499" s="146"/>
      <c r="J499" s="146"/>
      <c r="K499" s="146"/>
      <c r="L499" s="146"/>
      <c r="M499" s="146" t="s">
        <v>34</v>
      </c>
    </row>
    <row r="500" spans="3:13" x14ac:dyDescent="0.25">
      <c r="C500" s="146" t="str">
        <f>IF(F539="","Vrije categorie",F539)</f>
        <v>A</v>
      </c>
      <c r="D500" s="146"/>
      <c r="E500" s="146"/>
      <c r="F500" s="146">
        <f t="shared" ref="F500:F514" si="30">SUMPRODUCT(--($E$4:$E$498=C500),--($D$4:$D$498=""),$F$4:$F$498)</f>
        <v>48</v>
      </c>
      <c r="G500" s="146">
        <f t="shared" ref="G500:G514" si="31">SUMPRODUCT(--($E$4:$E$498=C500),--($D$4:$D$498=""),$G$4:$G$498)</f>
        <v>1523</v>
      </c>
      <c r="H500" s="146">
        <f t="shared" ref="H500:H514" si="32">SUMPRODUCT(--($E$4:$E$498=C500),--($D$4:$D$498=""),$H$4:$H$498)</f>
        <v>0</v>
      </c>
      <c r="I500" s="146">
        <f t="shared" ref="I500:I514" si="33">SUMPRODUCT(--($E$4:$E$498=C500),--($D$4:$D$498=""),$I$4:$I$498)</f>
        <v>0</v>
      </c>
      <c r="J500" s="146">
        <f t="shared" ref="J500:J514" si="34">SUMPRODUCT(--($E$4:$E$498=C500),--($D$4:$D$498=""),$J$4:$J$498)</f>
        <v>53</v>
      </c>
      <c r="K500" s="146">
        <f t="shared" ref="K500:K514" si="35">SUM(F500:J500)</f>
        <v>1624</v>
      </c>
      <c r="L500" s="146"/>
      <c r="M500" s="146">
        <f t="shared" ref="M500:M507" si="36">SUMPRODUCT(--($E$4:$E$498=C500),--($D$4:$D$498=""),$M$4:$M$498)</f>
        <v>341040</v>
      </c>
    </row>
    <row r="501" spans="3:13" x14ac:dyDescent="0.25">
      <c r="C501" s="146" t="str">
        <f t="shared" ref="C501:C514" si="37">IF(F540="","Vrije categorie",F540)</f>
        <v>B</v>
      </c>
      <c r="D501" s="146"/>
      <c r="E501" s="146"/>
      <c r="F501" s="146">
        <f t="shared" si="30"/>
        <v>226</v>
      </c>
      <c r="G501" s="146">
        <f t="shared" si="31"/>
        <v>89</v>
      </c>
      <c r="H501" s="146">
        <f t="shared" si="32"/>
        <v>9</v>
      </c>
      <c r="I501" s="146">
        <f t="shared" si="33"/>
        <v>0</v>
      </c>
      <c r="J501" s="146">
        <f t="shared" si="34"/>
        <v>0</v>
      </c>
      <c r="K501" s="146">
        <f t="shared" si="35"/>
        <v>324</v>
      </c>
      <c r="L501" s="146"/>
      <c r="M501" s="146">
        <f t="shared" si="36"/>
        <v>68040</v>
      </c>
    </row>
    <row r="502" spans="3:13" x14ac:dyDescent="0.25">
      <c r="C502" s="146" t="str">
        <f t="shared" si="37"/>
        <v>C</v>
      </c>
      <c r="D502" s="146"/>
      <c r="E502" s="146"/>
      <c r="F502" s="146">
        <f t="shared" si="30"/>
        <v>0</v>
      </c>
      <c r="G502" s="146">
        <f t="shared" si="31"/>
        <v>13</v>
      </c>
      <c r="H502" s="146">
        <f t="shared" si="32"/>
        <v>0</v>
      </c>
      <c r="I502" s="146">
        <f t="shared" si="33"/>
        <v>0</v>
      </c>
      <c r="J502" s="146">
        <f t="shared" si="34"/>
        <v>0</v>
      </c>
      <c r="K502" s="146">
        <f t="shared" si="35"/>
        <v>13</v>
      </c>
      <c r="L502" s="146"/>
      <c r="M502" s="146">
        <f t="shared" si="36"/>
        <v>2730</v>
      </c>
    </row>
    <row r="503" spans="3:13" x14ac:dyDescent="0.25">
      <c r="C503" s="146" t="str">
        <f t="shared" si="37"/>
        <v>D</v>
      </c>
      <c r="D503" s="146"/>
      <c r="E503" s="146"/>
      <c r="F503" s="146">
        <f t="shared" si="30"/>
        <v>0</v>
      </c>
      <c r="G503" s="146">
        <f t="shared" si="31"/>
        <v>0</v>
      </c>
      <c r="H503" s="146">
        <f t="shared" si="32"/>
        <v>36</v>
      </c>
      <c r="I503" s="146">
        <f t="shared" si="33"/>
        <v>0</v>
      </c>
      <c r="J503" s="146">
        <f t="shared" si="34"/>
        <v>0</v>
      </c>
      <c r="K503" s="146">
        <f t="shared" si="35"/>
        <v>36</v>
      </c>
      <c r="L503" s="146"/>
      <c r="M503" s="146">
        <f t="shared" si="36"/>
        <v>7560</v>
      </c>
    </row>
    <row r="504" spans="3:13" x14ac:dyDescent="0.25">
      <c r="C504" s="146" t="str">
        <f t="shared" si="37"/>
        <v>E</v>
      </c>
      <c r="D504" s="146"/>
      <c r="E504" s="146"/>
      <c r="F504" s="146">
        <f t="shared" si="30"/>
        <v>0</v>
      </c>
      <c r="G504" s="146">
        <f t="shared" si="31"/>
        <v>1001</v>
      </c>
      <c r="H504" s="146">
        <f t="shared" si="32"/>
        <v>97</v>
      </c>
      <c r="I504" s="146">
        <f t="shared" si="33"/>
        <v>0</v>
      </c>
      <c r="J504" s="146">
        <f t="shared" si="34"/>
        <v>0</v>
      </c>
      <c r="K504" s="146">
        <f t="shared" si="35"/>
        <v>1098</v>
      </c>
      <c r="L504" s="146"/>
      <c r="M504" s="146">
        <f t="shared" si="36"/>
        <v>230580</v>
      </c>
    </row>
    <row r="505" spans="3:13" x14ac:dyDescent="0.25">
      <c r="C505" s="146" t="str">
        <f t="shared" si="37"/>
        <v>F</v>
      </c>
      <c r="D505" s="146"/>
      <c r="E505" s="146"/>
      <c r="F505" s="146">
        <f t="shared" si="30"/>
        <v>0</v>
      </c>
      <c r="G505" s="146">
        <f t="shared" si="31"/>
        <v>158</v>
      </c>
      <c r="H505" s="146">
        <f t="shared" si="32"/>
        <v>0</v>
      </c>
      <c r="I505" s="146">
        <f t="shared" si="33"/>
        <v>0</v>
      </c>
      <c r="J505" s="146">
        <f t="shared" si="34"/>
        <v>9</v>
      </c>
      <c r="K505" s="146">
        <f t="shared" si="35"/>
        <v>167</v>
      </c>
      <c r="L505" s="146"/>
      <c r="M505" s="146">
        <f t="shared" si="36"/>
        <v>2004</v>
      </c>
    </row>
    <row r="506" spans="3:13" x14ac:dyDescent="0.25">
      <c r="C506" s="146" t="str">
        <f t="shared" si="37"/>
        <v>G</v>
      </c>
      <c r="D506" s="146"/>
      <c r="E506" s="146"/>
      <c r="F506" s="146">
        <f t="shared" si="30"/>
        <v>0</v>
      </c>
      <c r="G506" s="146">
        <f t="shared" si="31"/>
        <v>28</v>
      </c>
      <c r="H506" s="146">
        <f t="shared" si="32"/>
        <v>112</v>
      </c>
      <c r="I506" s="146">
        <f t="shared" si="33"/>
        <v>0</v>
      </c>
      <c r="J506" s="146">
        <f t="shared" si="34"/>
        <v>0</v>
      </c>
      <c r="K506" s="146">
        <f t="shared" si="35"/>
        <v>140</v>
      </c>
      <c r="L506" s="146"/>
      <c r="M506" s="146">
        <f t="shared" si="36"/>
        <v>29400</v>
      </c>
    </row>
    <row r="507" spans="3:13" x14ac:dyDescent="0.25">
      <c r="C507" s="146" t="str">
        <f t="shared" si="37"/>
        <v>H</v>
      </c>
      <c r="D507" s="146"/>
      <c r="E507" s="146"/>
      <c r="F507" s="146">
        <f t="shared" si="30"/>
        <v>0</v>
      </c>
      <c r="G507" s="146">
        <f t="shared" si="31"/>
        <v>144</v>
      </c>
      <c r="H507" s="146">
        <f t="shared" si="32"/>
        <v>0</v>
      </c>
      <c r="I507" s="146">
        <f t="shared" si="33"/>
        <v>0</v>
      </c>
      <c r="J507" s="146">
        <f t="shared" si="34"/>
        <v>0</v>
      </c>
      <c r="K507" s="146">
        <f t="shared" si="35"/>
        <v>144</v>
      </c>
      <c r="L507" s="146"/>
      <c r="M507" s="146">
        <f t="shared" si="36"/>
        <v>30240</v>
      </c>
    </row>
    <row r="508" spans="3:13" x14ac:dyDescent="0.25">
      <c r="C508" s="146" t="str">
        <f t="shared" si="37"/>
        <v>I</v>
      </c>
      <c r="D508" s="146"/>
      <c r="E508" s="146"/>
      <c r="F508" s="146">
        <f t="shared" si="30"/>
        <v>0</v>
      </c>
      <c r="G508" s="146">
        <f t="shared" si="31"/>
        <v>0</v>
      </c>
      <c r="H508" s="146">
        <f t="shared" si="32"/>
        <v>50</v>
      </c>
      <c r="I508" s="146">
        <f t="shared" si="33"/>
        <v>313</v>
      </c>
      <c r="J508" s="146">
        <f t="shared" si="34"/>
        <v>0</v>
      </c>
      <c r="K508" s="146">
        <f t="shared" si="35"/>
        <v>363</v>
      </c>
      <c r="L508" s="146"/>
      <c r="M508" s="146">
        <f t="shared" ref="M508:M513" si="38">SUMPRODUCT(--($E$4:$E$498=C508),--($D$4:$D$498=""),$M$4:$M$498)</f>
        <v>76230</v>
      </c>
    </row>
    <row r="509" spans="3:13" x14ac:dyDescent="0.25">
      <c r="C509" s="146" t="str">
        <f t="shared" si="37"/>
        <v>J</v>
      </c>
      <c r="D509" s="146"/>
      <c r="E509" s="146"/>
      <c r="F509" s="146">
        <f t="shared" si="30"/>
        <v>0</v>
      </c>
      <c r="G509" s="146">
        <f t="shared" si="31"/>
        <v>0</v>
      </c>
      <c r="H509" s="146">
        <f t="shared" si="32"/>
        <v>0</v>
      </c>
      <c r="I509" s="146">
        <f t="shared" si="33"/>
        <v>0</v>
      </c>
      <c r="J509" s="146">
        <f t="shared" si="34"/>
        <v>0</v>
      </c>
      <c r="K509" s="146">
        <f t="shared" si="35"/>
        <v>0</v>
      </c>
      <c r="L509" s="146"/>
      <c r="M509" s="146">
        <f t="shared" si="38"/>
        <v>0</v>
      </c>
    </row>
    <row r="510" spans="3:13" x14ac:dyDescent="0.25">
      <c r="C510" s="146" t="str">
        <f t="shared" si="37"/>
        <v>K</v>
      </c>
      <c r="D510" s="146"/>
      <c r="E510" s="146"/>
      <c r="F510" s="146">
        <f t="shared" si="30"/>
        <v>0</v>
      </c>
      <c r="G510" s="146">
        <f t="shared" si="31"/>
        <v>0</v>
      </c>
      <c r="H510" s="146">
        <f t="shared" si="32"/>
        <v>0</v>
      </c>
      <c r="I510" s="146">
        <f t="shared" si="33"/>
        <v>0</v>
      </c>
      <c r="J510" s="146">
        <f t="shared" si="34"/>
        <v>0</v>
      </c>
      <c r="K510" s="146">
        <f t="shared" si="35"/>
        <v>0</v>
      </c>
      <c r="L510" s="146"/>
      <c r="M510" s="146">
        <f t="shared" si="38"/>
        <v>0</v>
      </c>
    </row>
    <row r="511" spans="3:13" hidden="1" x14ac:dyDescent="0.25">
      <c r="C511" s="146" t="str">
        <f t="shared" si="37"/>
        <v>X</v>
      </c>
      <c r="D511" s="146"/>
      <c r="E511" s="146"/>
      <c r="F511" s="146">
        <f t="shared" si="30"/>
        <v>0</v>
      </c>
      <c r="G511" s="146">
        <f t="shared" si="31"/>
        <v>105</v>
      </c>
      <c r="H511" s="146">
        <f t="shared" si="32"/>
        <v>0</v>
      </c>
      <c r="I511" s="146">
        <f t="shared" si="33"/>
        <v>0</v>
      </c>
      <c r="J511" s="146">
        <f t="shared" si="34"/>
        <v>0</v>
      </c>
      <c r="K511" s="146">
        <f t="shared" si="35"/>
        <v>105</v>
      </c>
      <c r="L511" s="146"/>
      <c r="M511" s="146">
        <f t="shared" si="38"/>
        <v>0</v>
      </c>
    </row>
    <row r="512" spans="3:13" hidden="1" x14ac:dyDescent="0.25">
      <c r="C512" s="146" t="str">
        <f t="shared" si="37"/>
        <v>Vrije categorie</v>
      </c>
      <c r="D512" s="146"/>
      <c r="E512" s="146"/>
      <c r="F512" s="146">
        <f t="shared" si="30"/>
        <v>0</v>
      </c>
      <c r="G512" s="146">
        <f t="shared" si="31"/>
        <v>0</v>
      </c>
      <c r="H512" s="146">
        <f t="shared" si="32"/>
        <v>0</v>
      </c>
      <c r="I512" s="146">
        <f t="shared" si="33"/>
        <v>0</v>
      </c>
      <c r="J512" s="146">
        <f t="shared" si="34"/>
        <v>0</v>
      </c>
      <c r="K512" s="146">
        <f t="shared" si="35"/>
        <v>0</v>
      </c>
      <c r="L512" s="146"/>
      <c r="M512" s="146">
        <f t="shared" si="38"/>
        <v>0</v>
      </c>
    </row>
    <row r="513" spans="3:13" hidden="1" x14ac:dyDescent="0.25">
      <c r="C513" s="146" t="str">
        <f t="shared" si="37"/>
        <v>Vrije categorie</v>
      </c>
      <c r="D513" s="146"/>
      <c r="E513" s="146"/>
      <c r="F513" s="146">
        <f t="shared" si="30"/>
        <v>0</v>
      </c>
      <c r="G513" s="146">
        <f t="shared" si="31"/>
        <v>0</v>
      </c>
      <c r="H513" s="146">
        <f t="shared" si="32"/>
        <v>0</v>
      </c>
      <c r="I513" s="146">
        <f t="shared" si="33"/>
        <v>0</v>
      </c>
      <c r="J513" s="146">
        <f t="shared" si="34"/>
        <v>0</v>
      </c>
      <c r="K513" s="146">
        <f t="shared" si="35"/>
        <v>0</v>
      </c>
      <c r="L513" s="146"/>
      <c r="M513" s="146">
        <f t="shared" si="38"/>
        <v>0</v>
      </c>
    </row>
    <row r="514" spans="3:13" hidden="1" x14ac:dyDescent="0.25">
      <c r="C514" s="146" t="str">
        <f t="shared" si="37"/>
        <v>Vrije categorie</v>
      </c>
      <c r="D514" s="146"/>
      <c r="E514" s="146"/>
      <c r="F514" s="146">
        <f t="shared" si="30"/>
        <v>0</v>
      </c>
      <c r="G514" s="146">
        <f t="shared" si="31"/>
        <v>0</v>
      </c>
      <c r="H514" s="146">
        <f t="shared" si="32"/>
        <v>0</v>
      </c>
      <c r="I514" s="146">
        <f t="shared" si="33"/>
        <v>0</v>
      </c>
      <c r="J514" s="146">
        <f t="shared" si="34"/>
        <v>0</v>
      </c>
      <c r="K514" s="146">
        <f t="shared" si="35"/>
        <v>0</v>
      </c>
      <c r="L514" s="146"/>
      <c r="M514" s="146">
        <f>SUMPRODUCT(--($E$4:$E$498=C514),--($D$4:$D$498=""),$M$4:$M$498)</f>
        <v>0</v>
      </c>
    </row>
    <row r="515" spans="3:13" ht="15.75" hidden="1" thickBot="1" x14ac:dyDescent="0.3">
      <c r="C515" s="147" t="s">
        <v>38</v>
      </c>
      <c r="D515" s="147"/>
      <c r="E515" s="147"/>
      <c r="F515" s="147">
        <f>SUM(F500:F514)</f>
        <v>274</v>
      </c>
      <c r="G515" s="147">
        <f t="shared" ref="G515:K515" si="39">SUM(G500:G514)</f>
        <v>3061</v>
      </c>
      <c r="H515" s="147">
        <f t="shared" si="39"/>
        <v>304</v>
      </c>
      <c r="I515" s="147">
        <f t="shared" si="39"/>
        <v>313</v>
      </c>
      <c r="J515" s="147">
        <f t="shared" si="39"/>
        <v>62</v>
      </c>
      <c r="K515" s="147">
        <f t="shared" si="39"/>
        <v>4014</v>
      </c>
      <c r="L515" s="147"/>
      <c r="M515" s="147">
        <f>SUM(M499:M514)</f>
        <v>787824</v>
      </c>
    </row>
    <row r="516" spans="3:13" ht="15.75" hidden="1" thickTop="1" x14ac:dyDescent="0.25">
      <c r="C516" s="148"/>
      <c r="D516" s="148"/>
      <c r="E516" s="148"/>
      <c r="F516" s="149"/>
      <c r="G516" s="149"/>
      <c r="H516" s="149"/>
      <c r="I516" s="149"/>
      <c r="J516" s="149"/>
      <c r="K516" s="150"/>
      <c r="L516" s="151"/>
      <c r="M516" s="149"/>
    </row>
    <row r="517" spans="3:13" ht="15.75" hidden="1" thickBot="1" x14ac:dyDescent="0.3">
      <c r="C517" s="147" t="s">
        <v>39</v>
      </c>
      <c r="D517" s="147"/>
      <c r="E517" s="147"/>
      <c r="F517" s="147">
        <f>SUMPRODUCT(--($E$4:$E$498="H"),$F$4:$F$498)</f>
        <v>0</v>
      </c>
      <c r="G517" s="147">
        <f>SUMPRODUCT(--($E$4:$E$498="H"),G4:G498)</f>
        <v>144</v>
      </c>
      <c r="H517" s="147">
        <f>SUMPRODUCT(--($E$4:$E$498="H"),H4:H498)</f>
        <v>0</v>
      </c>
      <c r="I517" s="147">
        <f>SUMPRODUCT(--($E$4:$E$498="H"),I4:I498)</f>
        <v>0</v>
      </c>
      <c r="J517" s="147">
        <f>SUMPRODUCT(--($E$4:$E$498="H"),J4:J498)</f>
        <v>0</v>
      </c>
      <c r="K517" s="147">
        <f>SUM(F517:J517)</f>
        <v>144</v>
      </c>
      <c r="L517" s="152"/>
      <c r="M517" s="153"/>
    </row>
    <row r="518" spans="3:13" ht="15.75" hidden="1" thickTop="1" x14ac:dyDescent="0.25">
      <c r="C518" s="3"/>
    </row>
    <row r="519" spans="3:13" hidden="1" x14ac:dyDescent="0.25">
      <c r="C519" s="9" t="s">
        <v>143</v>
      </c>
      <c r="D519" s="9"/>
      <c r="E519" s="9"/>
      <c r="F519" s="9"/>
      <c r="G519" s="9"/>
      <c r="H519" s="9"/>
      <c r="I519" s="9"/>
      <c r="J519" s="9"/>
      <c r="K519" s="9"/>
    </row>
    <row r="520" spans="3:13" hidden="1" x14ac:dyDescent="0.25">
      <c r="C520" s="9" t="str">
        <f t="shared" ref="C520:C534" si="40">C500</f>
        <v>A</v>
      </c>
      <c r="D520" s="9"/>
      <c r="E520" s="9"/>
      <c r="F520" s="9">
        <f t="shared" ref="F520:F534" si="41">SUMPRODUCT(--($E$4:$E$498=C520),--($D$4:$D$498="X"),$F$4:$F$498)</f>
        <v>0</v>
      </c>
      <c r="G520" s="9">
        <f t="shared" ref="G520:G534" si="42">SUMPRODUCT(--($E$4:$E$498=C520),--($D$4:$D$498="X"),$G$4:$G$498)</f>
        <v>0</v>
      </c>
      <c r="H520" s="9">
        <f t="shared" ref="H520:H534" si="43">SUMPRODUCT(--($E$4:$E$498=C520),--($D$4:$D$498="X"),$H$4:$H$498)</f>
        <v>0</v>
      </c>
      <c r="I520" s="9">
        <f t="shared" ref="I520:I534" si="44">SUMPRODUCT(--($E$4:$E$498=C520),--($D$4:$D$498="X"),$I$4:$I$498)</f>
        <v>0</v>
      </c>
      <c r="J520" s="9">
        <f t="shared" ref="J520:J534" si="45">SUMPRODUCT(--($E$4:$E$498=C520),--($D$4:$D$498="X"),$J$4:$J$498)</f>
        <v>0</v>
      </c>
      <c r="K520" s="9">
        <f t="shared" ref="K520:K534" si="46">SUM(F520:J520)</f>
        <v>0</v>
      </c>
    </row>
    <row r="521" spans="3:13" hidden="1" x14ac:dyDescent="0.25">
      <c r="C521" s="9" t="str">
        <f t="shared" si="40"/>
        <v>B</v>
      </c>
      <c r="D521" s="9"/>
      <c r="E521" s="9"/>
      <c r="F521" s="9">
        <f t="shared" si="41"/>
        <v>0</v>
      </c>
      <c r="G521" s="9">
        <f t="shared" si="42"/>
        <v>0</v>
      </c>
      <c r="H521" s="9">
        <f t="shared" si="43"/>
        <v>0</v>
      </c>
      <c r="I521" s="9">
        <f t="shared" si="44"/>
        <v>0</v>
      </c>
      <c r="J521" s="9">
        <f t="shared" si="45"/>
        <v>0</v>
      </c>
      <c r="K521" s="9">
        <f t="shared" si="46"/>
        <v>0</v>
      </c>
    </row>
    <row r="522" spans="3:13" hidden="1" x14ac:dyDescent="0.25">
      <c r="C522" s="9" t="str">
        <f t="shared" si="40"/>
        <v>C</v>
      </c>
      <c r="D522" s="9"/>
      <c r="E522" s="9"/>
      <c r="F522" s="9">
        <f t="shared" si="41"/>
        <v>0</v>
      </c>
      <c r="G522" s="9">
        <f t="shared" si="42"/>
        <v>0</v>
      </c>
      <c r="H522" s="9">
        <f t="shared" si="43"/>
        <v>0</v>
      </c>
      <c r="I522" s="9">
        <f t="shared" si="44"/>
        <v>0</v>
      </c>
      <c r="J522" s="9">
        <f t="shared" si="45"/>
        <v>0</v>
      </c>
      <c r="K522" s="9">
        <f t="shared" si="46"/>
        <v>0</v>
      </c>
    </row>
    <row r="523" spans="3:13" hidden="1" x14ac:dyDescent="0.25">
      <c r="C523" s="9" t="str">
        <f t="shared" si="40"/>
        <v>D</v>
      </c>
      <c r="D523" s="9"/>
      <c r="E523" s="9"/>
      <c r="F523" s="9">
        <f t="shared" si="41"/>
        <v>0</v>
      </c>
      <c r="G523" s="9">
        <f t="shared" si="42"/>
        <v>0</v>
      </c>
      <c r="H523" s="9">
        <f t="shared" si="43"/>
        <v>0</v>
      </c>
      <c r="I523" s="9">
        <f t="shared" si="44"/>
        <v>0</v>
      </c>
      <c r="J523" s="9">
        <f t="shared" si="45"/>
        <v>0</v>
      </c>
      <c r="K523" s="9">
        <f t="shared" si="46"/>
        <v>0</v>
      </c>
    </row>
    <row r="524" spans="3:13" hidden="1" x14ac:dyDescent="0.25">
      <c r="C524" s="9" t="str">
        <f t="shared" si="40"/>
        <v>E</v>
      </c>
      <c r="D524" s="9"/>
      <c r="E524" s="9"/>
      <c r="F524" s="9">
        <f t="shared" si="41"/>
        <v>0</v>
      </c>
      <c r="G524" s="9">
        <f t="shared" si="42"/>
        <v>0</v>
      </c>
      <c r="H524" s="9">
        <f t="shared" si="43"/>
        <v>0</v>
      </c>
      <c r="I524" s="9">
        <f t="shared" si="44"/>
        <v>0</v>
      </c>
      <c r="J524" s="9">
        <f t="shared" si="45"/>
        <v>0</v>
      </c>
      <c r="K524" s="9">
        <f t="shared" si="46"/>
        <v>0</v>
      </c>
    </row>
    <row r="525" spans="3:13" hidden="1" x14ac:dyDescent="0.25">
      <c r="C525" s="9" t="str">
        <f t="shared" si="40"/>
        <v>F</v>
      </c>
      <c r="D525" s="9"/>
      <c r="E525" s="9"/>
      <c r="F525" s="9">
        <f t="shared" si="41"/>
        <v>0</v>
      </c>
      <c r="G525" s="9">
        <f t="shared" si="42"/>
        <v>0</v>
      </c>
      <c r="H525" s="9">
        <f t="shared" si="43"/>
        <v>0</v>
      </c>
      <c r="I525" s="9">
        <f t="shared" si="44"/>
        <v>0</v>
      </c>
      <c r="J525" s="9">
        <f t="shared" si="45"/>
        <v>0</v>
      </c>
      <c r="K525" s="9">
        <f t="shared" si="46"/>
        <v>0</v>
      </c>
    </row>
    <row r="526" spans="3:13" hidden="1" x14ac:dyDescent="0.25">
      <c r="C526" s="9" t="str">
        <f t="shared" si="40"/>
        <v>G</v>
      </c>
      <c r="D526" s="9"/>
      <c r="E526" s="9"/>
      <c r="F526" s="9">
        <f t="shared" si="41"/>
        <v>0</v>
      </c>
      <c r="G526" s="9">
        <f t="shared" si="42"/>
        <v>0</v>
      </c>
      <c r="H526" s="9">
        <f t="shared" si="43"/>
        <v>0</v>
      </c>
      <c r="I526" s="9">
        <f t="shared" si="44"/>
        <v>0</v>
      </c>
      <c r="J526" s="9">
        <f t="shared" si="45"/>
        <v>0</v>
      </c>
      <c r="K526" s="9">
        <f t="shared" si="46"/>
        <v>0</v>
      </c>
    </row>
    <row r="527" spans="3:13" hidden="1" x14ac:dyDescent="0.25">
      <c r="C527" s="9" t="str">
        <f t="shared" si="40"/>
        <v>H</v>
      </c>
      <c r="D527" s="9"/>
      <c r="E527" s="9"/>
      <c r="F527" s="9">
        <f t="shared" si="41"/>
        <v>0</v>
      </c>
      <c r="G527" s="9">
        <f t="shared" si="42"/>
        <v>0</v>
      </c>
      <c r="H527" s="9">
        <f t="shared" si="43"/>
        <v>0</v>
      </c>
      <c r="I527" s="9">
        <f t="shared" si="44"/>
        <v>0</v>
      </c>
      <c r="J527" s="9">
        <f t="shared" si="45"/>
        <v>0</v>
      </c>
      <c r="K527" s="9">
        <f t="shared" si="46"/>
        <v>0</v>
      </c>
    </row>
    <row r="528" spans="3:13" hidden="1" x14ac:dyDescent="0.25">
      <c r="C528" s="9" t="str">
        <f t="shared" si="40"/>
        <v>I</v>
      </c>
      <c r="D528" s="9"/>
      <c r="E528" s="9"/>
      <c r="F528" s="9">
        <f t="shared" si="41"/>
        <v>0</v>
      </c>
      <c r="G528" s="9">
        <f t="shared" si="42"/>
        <v>0</v>
      </c>
      <c r="H528" s="9">
        <f t="shared" si="43"/>
        <v>0</v>
      </c>
      <c r="I528" s="9">
        <f t="shared" si="44"/>
        <v>0</v>
      </c>
      <c r="J528" s="9">
        <f t="shared" si="45"/>
        <v>0</v>
      </c>
      <c r="K528" s="9">
        <f t="shared" si="46"/>
        <v>0</v>
      </c>
    </row>
    <row r="529" spans="3:12" hidden="1" x14ac:dyDescent="0.25">
      <c r="C529" s="9" t="str">
        <f t="shared" si="40"/>
        <v>J</v>
      </c>
      <c r="D529" s="9"/>
      <c r="E529" s="9"/>
      <c r="F529" s="9">
        <f t="shared" si="41"/>
        <v>0</v>
      </c>
      <c r="G529" s="9">
        <f t="shared" si="42"/>
        <v>0</v>
      </c>
      <c r="H529" s="9">
        <f t="shared" si="43"/>
        <v>0</v>
      </c>
      <c r="I529" s="9">
        <f t="shared" si="44"/>
        <v>0</v>
      </c>
      <c r="J529" s="9">
        <f t="shared" si="45"/>
        <v>0</v>
      </c>
      <c r="K529" s="9">
        <f t="shared" si="46"/>
        <v>0</v>
      </c>
    </row>
    <row r="530" spans="3:12" hidden="1" x14ac:dyDescent="0.25">
      <c r="C530" s="9" t="str">
        <f t="shared" si="40"/>
        <v>K</v>
      </c>
      <c r="D530" s="9"/>
      <c r="E530" s="9"/>
      <c r="F530" s="9">
        <f t="shared" si="41"/>
        <v>0</v>
      </c>
      <c r="G530" s="9">
        <f t="shared" si="42"/>
        <v>0</v>
      </c>
      <c r="H530" s="9">
        <f t="shared" si="43"/>
        <v>0</v>
      </c>
      <c r="I530" s="9">
        <f t="shared" si="44"/>
        <v>0</v>
      </c>
      <c r="J530" s="9">
        <f t="shared" si="45"/>
        <v>0</v>
      </c>
      <c r="K530" s="9">
        <f t="shared" si="46"/>
        <v>0</v>
      </c>
    </row>
    <row r="531" spans="3:12" hidden="1" x14ac:dyDescent="0.25">
      <c r="C531" s="9" t="str">
        <f t="shared" si="40"/>
        <v>X</v>
      </c>
      <c r="D531" s="9"/>
      <c r="E531" s="9"/>
      <c r="F531" s="9">
        <f t="shared" si="41"/>
        <v>0</v>
      </c>
      <c r="G531" s="9">
        <f t="shared" si="42"/>
        <v>0</v>
      </c>
      <c r="H531" s="9">
        <f t="shared" si="43"/>
        <v>0</v>
      </c>
      <c r="I531" s="9">
        <f t="shared" si="44"/>
        <v>0</v>
      </c>
      <c r="J531" s="9">
        <f t="shared" si="45"/>
        <v>0</v>
      </c>
      <c r="K531" s="9">
        <f t="shared" si="46"/>
        <v>0</v>
      </c>
    </row>
    <row r="532" spans="3:12" hidden="1" x14ac:dyDescent="0.25">
      <c r="C532" s="9" t="str">
        <f t="shared" si="40"/>
        <v>Vrije categorie</v>
      </c>
      <c r="D532" s="9"/>
      <c r="E532" s="9"/>
      <c r="F532" s="9">
        <f t="shared" si="41"/>
        <v>0</v>
      </c>
      <c r="G532" s="9">
        <f t="shared" si="42"/>
        <v>0</v>
      </c>
      <c r="H532" s="9">
        <f t="shared" si="43"/>
        <v>0</v>
      </c>
      <c r="I532" s="9">
        <f t="shared" si="44"/>
        <v>0</v>
      </c>
      <c r="J532" s="9">
        <f t="shared" si="45"/>
        <v>0</v>
      </c>
      <c r="K532" s="9">
        <f t="shared" si="46"/>
        <v>0</v>
      </c>
    </row>
    <row r="533" spans="3:12" hidden="1" x14ac:dyDescent="0.25">
      <c r="C533" s="9" t="str">
        <f t="shared" si="40"/>
        <v>Vrije categorie</v>
      </c>
      <c r="D533" s="9"/>
      <c r="E533" s="9"/>
      <c r="F533" s="9">
        <f t="shared" si="41"/>
        <v>0</v>
      </c>
      <c r="G533" s="9">
        <f t="shared" si="42"/>
        <v>0</v>
      </c>
      <c r="H533" s="9">
        <f t="shared" si="43"/>
        <v>0</v>
      </c>
      <c r="I533" s="9">
        <f t="shared" si="44"/>
        <v>0</v>
      </c>
      <c r="J533" s="9">
        <f t="shared" si="45"/>
        <v>0</v>
      </c>
      <c r="K533" s="9">
        <f t="shared" si="46"/>
        <v>0</v>
      </c>
    </row>
    <row r="534" spans="3:12" hidden="1" x14ac:dyDescent="0.25">
      <c r="C534" s="9" t="str">
        <f t="shared" si="40"/>
        <v>Vrije categorie</v>
      </c>
      <c r="D534" s="9"/>
      <c r="E534" s="9"/>
      <c r="F534" s="9">
        <f t="shared" si="41"/>
        <v>0</v>
      </c>
      <c r="G534" s="9">
        <f t="shared" si="42"/>
        <v>0</v>
      </c>
      <c r="H534" s="9">
        <f t="shared" si="43"/>
        <v>0</v>
      </c>
      <c r="I534" s="9">
        <f t="shared" si="44"/>
        <v>0</v>
      </c>
      <c r="J534" s="9">
        <f t="shared" si="45"/>
        <v>0</v>
      </c>
      <c r="K534" s="9">
        <f t="shared" si="46"/>
        <v>0</v>
      </c>
    </row>
    <row r="535" spans="3:12" ht="15.75" hidden="1" thickBot="1" x14ac:dyDescent="0.3">
      <c r="C535" s="10" t="s">
        <v>142</v>
      </c>
      <c r="D535" s="10"/>
      <c r="E535" s="10"/>
      <c r="F535" s="10">
        <f t="shared" ref="F535:K535" si="47">SUM(F520:F534)</f>
        <v>0</v>
      </c>
      <c r="G535" s="10">
        <f t="shared" si="47"/>
        <v>0</v>
      </c>
      <c r="H535" s="10">
        <f t="shared" si="47"/>
        <v>0</v>
      </c>
      <c r="I535" s="10">
        <f t="shared" si="47"/>
        <v>0</v>
      </c>
      <c r="J535" s="10">
        <f t="shared" si="47"/>
        <v>0</v>
      </c>
      <c r="K535" s="10">
        <f t="shared" si="47"/>
        <v>0</v>
      </c>
    </row>
    <row r="536" spans="3:12" ht="15.75" hidden="1" thickTop="1" x14ac:dyDescent="0.25">
      <c r="C536" s="203"/>
    </row>
    <row r="537" spans="3:12" x14ac:dyDescent="0.25">
      <c r="C537" s="203"/>
    </row>
    <row r="538" spans="3:12" x14ac:dyDescent="0.25">
      <c r="F538" s="352" t="s">
        <v>36</v>
      </c>
      <c r="G538" s="353" t="s">
        <v>37</v>
      </c>
      <c r="I538" s="449" t="s">
        <v>284</v>
      </c>
      <c r="J538" s="450"/>
      <c r="K538" s="316" t="s">
        <v>238</v>
      </c>
      <c r="L538" s="179"/>
    </row>
    <row r="539" spans="3:12" x14ac:dyDescent="0.25">
      <c r="F539" s="354" t="str">
        <f>IF('1a'!F539=0,"",'1a'!F539)</f>
        <v>A</v>
      </c>
      <c r="G539" s="355">
        <f>IF('1a'!G539=0,"",'1a'!G539)</f>
        <v>210</v>
      </c>
      <c r="I539" s="451" t="s">
        <v>285</v>
      </c>
      <c r="J539" s="452"/>
      <c r="K539" s="317"/>
      <c r="L539" s="179"/>
    </row>
    <row r="540" spans="3:12" x14ac:dyDescent="0.25">
      <c r="F540" s="354" t="str">
        <f>IF('1a'!F540=0,"",'1a'!F540)</f>
        <v>B</v>
      </c>
      <c r="G540" s="355">
        <f>IF('1a'!G540=0,"",'1a'!G540)</f>
        <v>210</v>
      </c>
      <c r="I540" s="451" t="s">
        <v>286</v>
      </c>
      <c r="J540" s="452"/>
      <c r="K540" s="317"/>
      <c r="L540" s="179"/>
    </row>
    <row r="541" spans="3:12" x14ac:dyDescent="0.25">
      <c r="F541" s="354" t="str">
        <f>IF('1a'!F541=0,"",'1a'!F541)</f>
        <v>C</v>
      </c>
      <c r="G541" s="355">
        <f>IF('1a'!G541=0,"",'1a'!G541)</f>
        <v>210</v>
      </c>
      <c r="I541" s="451" t="s">
        <v>287</v>
      </c>
      <c r="J541" s="452"/>
      <c r="K541" s="317"/>
      <c r="L541" s="179"/>
    </row>
    <row r="542" spans="3:12" x14ac:dyDescent="0.25">
      <c r="F542" s="354" t="str">
        <f>IF('1a'!F542=0,"",'1a'!F542)</f>
        <v>D</v>
      </c>
      <c r="G542" s="355">
        <f>IF('1a'!G542=0,"",'1a'!G542)</f>
        <v>210</v>
      </c>
      <c r="I542" s="451" t="s">
        <v>288</v>
      </c>
      <c r="J542" s="452"/>
      <c r="K542" s="317"/>
      <c r="L542" s="179"/>
    </row>
    <row r="543" spans="3:12" x14ac:dyDescent="0.25">
      <c r="F543" s="354" t="str">
        <f>IF('1a'!F543=0,"",'1a'!F543)</f>
        <v>E</v>
      </c>
      <c r="G543" s="355">
        <f>IF('1a'!G543=0,"",'1a'!G543)</f>
        <v>210</v>
      </c>
      <c r="I543" s="451" t="s">
        <v>197</v>
      </c>
      <c r="J543" s="452"/>
      <c r="K543" s="317"/>
      <c r="L543" s="179"/>
    </row>
    <row r="544" spans="3:12" x14ac:dyDescent="0.25">
      <c r="F544" s="354" t="str">
        <f>IF('1a'!F544=0,"",'1a'!F544)</f>
        <v>F</v>
      </c>
      <c r="G544" s="355">
        <f>IF('1a'!G544=0,"",'1a'!G544)</f>
        <v>12</v>
      </c>
      <c r="I544" s="447" t="s">
        <v>198</v>
      </c>
      <c r="J544" s="448"/>
      <c r="K544" s="318"/>
      <c r="L544" s="179"/>
    </row>
    <row r="545" spans="6:7" x14ac:dyDescent="0.25">
      <c r="F545" s="354" t="str">
        <f>IF('1a'!F545=0,"",'1a'!F545)</f>
        <v>G</v>
      </c>
      <c r="G545" s="355">
        <f>IF('1a'!G545=0,"",'1a'!G545)</f>
        <v>210</v>
      </c>
    </row>
    <row r="546" spans="6:7" x14ac:dyDescent="0.25">
      <c r="F546" s="354" t="str">
        <f>IF('1a'!F546=0,"",'1a'!F546)</f>
        <v>H</v>
      </c>
      <c r="G546" s="355">
        <f>IF('1a'!G546=0,"",'1a'!G546)</f>
        <v>210</v>
      </c>
    </row>
    <row r="547" spans="6:7" x14ac:dyDescent="0.25">
      <c r="F547" s="354" t="str">
        <f>IF('1a'!F547=0,"",'1a'!F547)</f>
        <v>I</v>
      </c>
      <c r="G547" s="355">
        <f>IF('1a'!G547=0,"",'1a'!G547)</f>
        <v>210</v>
      </c>
    </row>
    <row r="548" spans="6:7" x14ac:dyDescent="0.25">
      <c r="F548" s="354" t="str">
        <f>IF('1a'!F548=0,"",'1a'!F548)</f>
        <v>J</v>
      </c>
      <c r="G548" s="355">
        <f>IF('1a'!G548=0,"",'1a'!G548)</f>
        <v>210</v>
      </c>
    </row>
    <row r="549" spans="6:7" x14ac:dyDescent="0.25">
      <c r="F549" s="354" t="str">
        <f>IF('1a'!F549=0,"",'1a'!F549)</f>
        <v>K</v>
      </c>
      <c r="G549" s="355">
        <f>IF('1a'!G549=0,"",'1a'!G549)</f>
        <v>12</v>
      </c>
    </row>
    <row r="550" spans="6:7" x14ac:dyDescent="0.25">
      <c r="F550" s="354" t="str">
        <f>IF('1a'!F550=0,"",'1a'!F550)</f>
        <v>X</v>
      </c>
      <c r="G550" s="355" t="str">
        <f>IF('1a'!G550=0,"0",'1a'!G550)</f>
        <v>0</v>
      </c>
    </row>
    <row r="551" spans="6:7" hidden="1" x14ac:dyDescent="0.25">
      <c r="F551" s="292" t="str">
        <f>IF('1a'!F551=0,"",'1a'!F551)</f>
        <v>Vrije categorie</v>
      </c>
      <c r="G551" s="251" t="str">
        <f>IF('1a'!G551=0,"",'1a'!G551)</f>
        <v/>
      </c>
    </row>
    <row r="552" spans="6:7" hidden="1" x14ac:dyDescent="0.25">
      <c r="F552" s="292" t="str">
        <f>IF('1a'!F552=0,"",'1a'!F552)</f>
        <v>Vrije categorie</v>
      </c>
      <c r="G552" s="251" t="str">
        <f>IF('1a'!G552=0,"",'1a'!G552)</f>
        <v/>
      </c>
    </row>
    <row r="553" spans="6:7" hidden="1" x14ac:dyDescent="0.25">
      <c r="F553" s="293" t="str">
        <f>IF('1a'!F553=0,"",'1a'!F553)</f>
        <v>Vrije categorie</v>
      </c>
      <c r="G553" s="204" t="str">
        <f>IF('1a'!G553=0,"",'1a'!G553)</f>
        <v/>
      </c>
    </row>
  </sheetData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5" orientation="portrait" cellComments="asDisplayed" r:id="rId1"/>
  <headerFooter>
    <oddHeader>&amp;L&amp;G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87</vt:i4>
      </vt:variant>
      <vt:variant>
        <vt:lpstr>Benoemde bereiken</vt:lpstr>
      </vt:variant>
      <vt:variant>
        <vt:i4>95</vt:i4>
      </vt:variant>
    </vt:vector>
  </HeadingPairs>
  <TitlesOfParts>
    <vt:vector size="182" baseType="lpstr">
      <vt:lpstr>Verzamelblad</vt:lpstr>
      <vt:lpstr>Algemene gegevens</vt:lpstr>
      <vt:lpstr>Uurtariefopbouw</vt:lpstr>
      <vt:lpstr>Totaalblad</vt:lpstr>
      <vt:lpstr>Glasbewassing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Wijzigingenblad</vt:lpstr>
      <vt:lpstr> Supplement (1)</vt:lpstr>
      <vt:lpstr>bestekcontract</vt:lpstr>
      <vt:lpstr>besteknr</vt:lpstr>
      <vt:lpstr>directtoezicht</vt:lpstr>
      <vt:lpstr>offertetarief</vt:lpstr>
      <vt:lpstr>'Algemene gegevens'!opdrachtgever</vt:lpstr>
      <vt:lpstr>'Algemene gegevens'!opdrachtnemer</vt:lpstr>
      <vt:lpstr>'Algemene gegevens'!opdrachtnemerplaats</vt:lpstr>
      <vt:lpstr>'Algemene gegevens'!plaatsopdrnmr</vt:lpstr>
      <vt:lpstr>' Supplement (1)'!Print_Area</vt:lpstr>
      <vt:lpstr>'1'!Print_Area</vt:lpstr>
      <vt:lpstr>'10'!Print_Area</vt:lpstr>
      <vt:lpstr>'10a'!Print_Area</vt:lpstr>
      <vt:lpstr>'11'!Print_Area</vt:lpstr>
      <vt:lpstr>'11a'!Print_Area</vt:lpstr>
      <vt:lpstr>'12'!Print_Area</vt:lpstr>
      <vt:lpstr>'12a'!Print_Area</vt:lpstr>
      <vt:lpstr>'13'!Print_Area</vt:lpstr>
      <vt:lpstr>'13a'!Print_Area</vt:lpstr>
      <vt:lpstr>'14'!Print_Area</vt:lpstr>
      <vt:lpstr>'14a'!Print_Area</vt:lpstr>
      <vt:lpstr>'15'!Print_Area</vt:lpstr>
      <vt:lpstr>'15a'!Print_Area</vt:lpstr>
      <vt:lpstr>'16'!Print_Area</vt:lpstr>
      <vt:lpstr>'16a'!Print_Area</vt:lpstr>
      <vt:lpstr>'17'!Print_Area</vt:lpstr>
      <vt:lpstr>'17a'!Print_Area</vt:lpstr>
      <vt:lpstr>'18'!Print_Area</vt:lpstr>
      <vt:lpstr>'18a'!Print_Area</vt:lpstr>
      <vt:lpstr>'19'!Print_Area</vt:lpstr>
      <vt:lpstr>'19a'!Print_Area</vt:lpstr>
      <vt:lpstr>'1a'!Print_Area</vt:lpstr>
      <vt:lpstr>'2'!Print_Area</vt:lpstr>
      <vt:lpstr>'20'!Print_Area</vt:lpstr>
      <vt:lpstr>'20a'!Print_Area</vt:lpstr>
      <vt:lpstr>'21'!Print_Area</vt:lpstr>
      <vt:lpstr>'21a'!Print_Area</vt:lpstr>
      <vt:lpstr>'22'!Print_Area</vt:lpstr>
      <vt:lpstr>'22a'!Print_Area</vt:lpstr>
      <vt:lpstr>'23'!Print_Area</vt:lpstr>
      <vt:lpstr>'23a'!Print_Area</vt:lpstr>
      <vt:lpstr>'24'!Print_Area</vt:lpstr>
      <vt:lpstr>'24a'!Print_Area</vt:lpstr>
      <vt:lpstr>'25'!Print_Area</vt:lpstr>
      <vt:lpstr>'25a'!Print_Area</vt:lpstr>
      <vt:lpstr>'26'!Print_Area</vt:lpstr>
      <vt:lpstr>'26a'!Print_Area</vt:lpstr>
      <vt:lpstr>'27'!Print_Area</vt:lpstr>
      <vt:lpstr>'27a'!Print_Area</vt:lpstr>
      <vt:lpstr>'28'!Print_Area</vt:lpstr>
      <vt:lpstr>'28a'!Print_Area</vt:lpstr>
      <vt:lpstr>'29'!Print_Area</vt:lpstr>
      <vt:lpstr>'29a'!Print_Area</vt:lpstr>
      <vt:lpstr>'2a'!Print_Area</vt:lpstr>
      <vt:lpstr>'3'!Print_Area</vt:lpstr>
      <vt:lpstr>'30'!Print_Area</vt:lpstr>
      <vt:lpstr>'30a'!Print_Area</vt:lpstr>
      <vt:lpstr>'31'!Print_Area</vt:lpstr>
      <vt:lpstr>'31a'!Print_Area</vt:lpstr>
      <vt:lpstr>'32'!Print_Area</vt:lpstr>
      <vt:lpstr>'32a'!Print_Area</vt:lpstr>
      <vt:lpstr>'33'!Print_Area</vt:lpstr>
      <vt:lpstr>'33a'!Print_Area</vt:lpstr>
      <vt:lpstr>'34'!Print_Area</vt:lpstr>
      <vt:lpstr>'34a'!Print_Area</vt:lpstr>
      <vt:lpstr>'35'!Print_Area</vt:lpstr>
      <vt:lpstr>'35a'!Print_Area</vt:lpstr>
      <vt:lpstr>'36'!Print_Area</vt:lpstr>
      <vt:lpstr>'36a'!Print_Area</vt:lpstr>
      <vt:lpstr>'37'!Print_Area</vt:lpstr>
      <vt:lpstr>'37a'!Print_Area</vt:lpstr>
      <vt:lpstr>'38'!Print_Area</vt:lpstr>
      <vt:lpstr>'38a'!Print_Area</vt:lpstr>
      <vt:lpstr>'39'!Print_Area</vt:lpstr>
      <vt:lpstr>'39a'!Print_Area</vt:lpstr>
      <vt:lpstr>'3a'!Print_Area</vt:lpstr>
      <vt:lpstr>'4'!Print_Area</vt:lpstr>
      <vt:lpstr>'40'!Print_Area</vt:lpstr>
      <vt:lpstr>'40a'!Print_Area</vt:lpstr>
      <vt:lpstr>'4a'!Print_Area</vt:lpstr>
      <vt:lpstr>'5'!Print_Area</vt:lpstr>
      <vt:lpstr>'5a'!Print_Area</vt:lpstr>
      <vt:lpstr>'6'!Print_Area</vt:lpstr>
      <vt:lpstr>'6a'!Print_Area</vt:lpstr>
      <vt:lpstr>'7'!Print_Area</vt:lpstr>
      <vt:lpstr>'7a'!Print_Area</vt:lpstr>
      <vt:lpstr>'8'!Print_Area</vt:lpstr>
      <vt:lpstr>'8a'!Print_Area</vt:lpstr>
      <vt:lpstr>'9'!Print_Area</vt:lpstr>
      <vt:lpstr>'9a'!Print_Area</vt:lpstr>
      <vt:lpstr>'Algemene gegevens'!Print_Area</vt:lpstr>
      <vt:lpstr>Uurtariefopbouw!Print_Area</vt:lpstr>
      <vt:lpstr>Verzamelblad!Print_Area</vt:lpstr>
      <vt:lpstr>Wijzigingenblad!Print_Area</vt:lpstr>
      <vt:lpstr>regietarief</vt:lpstr>
      <vt:lpstr>spectarief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Camron</dc:creator>
  <cp:lastModifiedBy>Leonieke Westra</cp:lastModifiedBy>
  <cp:lastPrinted>2018-08-07T07:48:20Z</cp:lastPrinted>
  <dcterms:created xsi:type="dcterms:W3CDTF">2012-08-02T07:38:51Z</dcterms:created>
  <dcterms:modified xsi:type="dcterms:W3CDTF">2022-06-03T11:18:55Z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Guid">
    <vt:lpwstr>882ebafa-a245-4975-a90a-dab776e2bb97</vt:lpwstr>
  </property>
  <property fmtid="{D5CDD505-2E9C-101B-9397-08002B2CF9AE}" pid="3" name="eSynDocHID">
    <vt:i4>65812</vt:i4>
  </property>
  <property fmtid="{D5CDD505-2E9C-101B-9397-08002B2CF9AE}" pid="4" name="eSynDocSubject">
    <vt:lpwstr>Inventarisatie Pieter Sneeuwsplein 071118</vt:lpwstr>
  </property>
  <property fmtid="{D5CDD505-2E9C-101B-9397-08002B2CF9AE}" pid="5" name="eSynDocTypeID">
    <vt:i4>130</vt:i4>
  </property>
  <property fmtid="{D5CDD505-2E9C-101B-9397-08002B2CF9AE}" pid="6" name="eSynDocSummary">
    <vt:lpwstr/>
  </property>
  <property fmtid="{D5CDD505-2E9C-101B-9397-08002B2CF9AE}" pid="7" name="eSynDocNewsType">
    <vt:i4>0</vt:i4>
  </property>
  <property fmtid="{D5CDD505-2E9C-101B-9397-08002B2CF9AE}" pid="8" name="eSynDocParentDocument">
    <vt:lpwstr/>
  </property>
  <property fmtid="{D5CDD505-2E9C-101B-9397-08002B2CF9AE}" pid="9" name="eSynDocParentDocumentHID">
    <vt:lpwstr/>
  </property>
  <property fmtid="{D5CDD505-2E9C-101B-9397-08002B2CF9AE}" pid="10" name="eSynDocParentDocumentSubject">
    <vt:lpwstr/>
  </property>
  <property fmtid="{D5CDD505-2E9C-101B-9397-08002B2CF9AE}" pid="11" name="eSynDocAccountID">
    <vt:lpwstr>c0bc3a0d-6196-4c01-a276-0ed85ce45410</vt:lpwstr>
  </property>
  <property fmtid="{D5CDD505-2E9C-101B-9397-08002B2CF9AE}" pid="12" name="eSynDocAccount">
    <vt:lpwstr>             0000001</vt:lpwstr>
  </property>
  <property fmtid="{D5CDD505-2E9C-101B-9397-08002B2CF9AE}" pid="13" name="eSynDocAccountDesc">
    <vt:lpwstr>Alpha Adviesbureau</vt:lpwstr>
  </property>
  <property fmtid="{D5CDD505-2E9C-101B-9397-08002B2CF9AE}" pid="14" name="eSynDocContactID">
    <vt:lpwstr/>
  </property>
  <property fmtid="{D5CDD505-2E9C-101B-9397-08002B2CF9AE}" pid="15" name="eSynDocContactDesc">
    <vt:lpwstr/>
  </property>
  <property fmtid="{D5CDD505-2E9C-101B-9397-08002B2CF9AE}" pid="16" name="eSynDocAcctContact">
    <vt:lpwstr/>
  </property>
  <property fmtid="{D5CDD505-2E9C-101B-9397-08002B2CF9AE}" pid="17" name="eSynDocOpportunityID">
    <vt:lpwstr/>
  </property>
  <property fmtid="{D5CDD505-2E9C-101B-9397-08002B2CF9AE}" pid="18" name="eSynDocOpportunityDesc">
    <vt:lpwstr/>
  </property>
  <property fmtid="{D5CDD505-2E9C-101B-9397-08002B2CF9AE}" pid="19" name="eSynDocResource">
    <vt:lpwstr/>
  </property>
  <property fmtid="{D5CDD505-2E9C-101B-9397-08002B2CF9AE}" pid="20" name="eSynDocResourceDesc">
    <vt:lpwstr/>
  </property>
  <property fmtid="{D5CDD505-2E9C-101B-9397-08002B2CF9AE}" pid="21" name="eSynDocProjectNr">
    <vt:lpwstr/>
  </property>
  <property fmtid="{D5CDD505-2E9C-101B-9397-08002B2CF9AE}" pid="22" name="eSynDocProjectDesc">
    <vt:lpwstr/>
  </property>
  <property fmtid="{D5CDD505-2E9C-101B-9397-08002B2CF9AE}" pid="23" name="eSynDocDivision">
    <vt:lpwstr>300</vt:lpwstr>
  </property>
  <property fmtid="{D5CDD505-2E9C-101B-9397-08002B2CF9AE}" pid="24" name="eSynDocDivisionDesc">
    <vt:lpwstr>Alpha Adviesbureau</vt:lpwstr>
  </property>
  <property fmtid="{D5CDD505-2E9C-101B-9397-08002B2CF9AE}" pid="25" name="eSynDocAssortment">
    <vt:lpwstr/>
  </property>
  <property fmtid="{D5CDD505-2E9C-101B-9397-08002B2CF9AE}" pid="26" name="eSynDocItem">
    <vt:lpwstr/>
  </property>
  <property fmtid="{D5CDD505-2E9C-101B-9397-08002B2CF9AE}" pid="27" name="eSynDocItemDesc">
    <vt:lpwstr/>
  </property>
  <property fmtid="{D5CDD505-2E9C-101B-9397-08002B2CF9AE}" pid="28" name="eSynDocSerialNumber">
    <vt:lpwstr/>
  </property>
  <property fmtid="{D5CDD505-2E9C-101B-9397-08002B2CF9AE}" pid="29" name="eSynDocSerialDesc">
    <vt:lpwstr/>
  </property>
  <property fmtid="{D5CDD505-2E9C-101B-9397-08002B2CF9AE}" pid="30" name="eSynTransactionEntryKey">
    <vt:lpwstr/>
  </property>
  <property fmtid="{D5CDD505-2E9C-101B-9397-08002B2CF9AE}" pid="31" name="eSynDocTransactionDesc">
    <vt:lpwstr/>
  </property>
  <property fmtid="{D5CDD505-2E9C-101B-9397-08002B2CF9AE}" pid="32" name="eSynDocLanguageCode">
    <vt:lpwstr>NL</vt:lpwstr>
  </property>
  <property fmtid="{D5CDD505-2E9C-101B-9397-08002B2CF9AE}" pid="33" name="eSynDocSecurity">
    <vt:i4>3</vt:i4>
  </property>
  <property fmtid="{D5CDD505-2E9C-101B-9397-08002B2CF9AE}" pid="34" name="eSynDocbAttachment">
    <vt:bool>true</vt:bool>
  </property>
  <property fmtid="{D5CDD505-2E9C-101B-9397-08002B2CF9AE}" pid="35" name="eSynDocAttachmentID">
    <vt:lpwstr>c1ea7a10-790e-48c0-b38a-82e82a3f1377</vt:lpwstr>
  </property>
  <property fmtid="{D5CDD505-2E9C-101B-9397-08002B2CF9AE}" pid="36" name="eSynDocAttachFileName">
    <vt:lpwstr>Opmaak Inschrijfbiljetten Schoonmaak V3.xlsx</vt:lpwstr>
  </property>
  <property fmtid="{D5CDD505-2E9C-101B-9397-08002B2CF9AE}" pid="37" name="eSynDocVersionType">
    <vt:lpwstr>N</vt:lpwstr>
  </property>
  <property fmtid="{D5CDD505-2E9C-101B-9397-08002B2CF9AE}" pid="38" name="eSynDocURL">
    <vt:lpwstr>http://exact-server/synergy/</vt:lpwstr>
  </property>
  <property fmtid="{D5CDD505-2E9C-101B-9397-08002B2CF9AE}" pid="39" name="eSynDocIsMailDocument">
    <vt:bool>false</vt:bool>
  </property>
</Properties>
</file>