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codeName="ThisWorkbook" autoCompressPictures="0"/>
  <xr:revisionPtr revIDLastSave="0" documentId="8_{1C96DDC3-A348-4F56-BBA5-D37025DA1A3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eoordeling" sheetId="20" r:id="rId1"/>
    <sheet name="Beoordelaar 1" sheetId="22" r:id="rId2"/>
    <sheet name="Beoordelaar 2" sheetId="21" r:id="rId3"/>
    <sheet name="Beoordelaar 3" sheetId="23" r:id="rId4"/>
    <sheet name="Consensus" sheetId="24" r:id="rId5"/>
    <sheet name="Eindscore" sheetId="25" r:id="rId6"/>
  </sheets>
  <definedNames>
    <definedName name="SCORE">Beoordeling!$A$12:$A$17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4" i="24" l="1"/>
  <c r="G24" i="24"/>
  <c r="D24" i="24"/>
  <c r="I11" i="23"/>
  <c r="F11" i="23"/>
  <c r="C11" i="23"/>
  <c r="I11" i="21"/>
  <c r="F11" i="21"/>
  <c r="C11" i="21"/>
  <c r="I11" i="22"/>
  <c r="D12" i="20"/>
  <c r="E12" i="20"/>
  <c r="J3" i="23"/>
  <c r="J9" i="23"/>
  <c r="J7" i="23"/>
  <c r="J5" i="23"/>
  <c r="G9" i="23"/>
  <c r="G7" i="23"/>
  <c r="G5" i="23"/>
  <c r="G3" i="23"/>
  <c r="D9" i="23"/>
  <c r="D7" i="23"/>
  <c r="D5" i="23"/>
  <c r="D3" i="23"/>
  <c r="G3" i="21"/>
  <c r="G5" i="21"/>
  <c r="G7" i="21"/>
  <c r="J9" i="21"/>
  <c r="J7" i="21"/>
  <c r="J5" i="21"/>
  <c r="J3" i="21"/>
  <c r="G9" i="21"/>
  <c r="D3" i="21"/>
  <c r="D9" i="21"/>
  <c r="D7" i="21"/>
  <c r="D5" i="21"/>
  <c r="J9" i="22"/>
  <c r="G9" i="22"/>
  <c r="D9" i="22"/>
  <c r="J7" i="22"/>
  <c r="G7" i="22"/>
  <c r="D7" i="22"/>
  <c r="J5" i="22"/>
  <c r="G5" i="22"/>
  <c r="D5" i="22"/>
  <c r="J3" i="22"/>
  <c r="D3" i="22"/>
  <c r="J22" i="24"/>
  <c r="G22" i="24"/>
  <c r="D22" i="24"/>
  <c r="J17" i="24"/>
  <c r="G17" i="24"/>
  <c r="D17" i="24"/>
  <c r="D7" i="24"/>
  <c r="D12" i="24"/>
  <c r="J12" i="24"/>
  <c r="G12" i="24"/>
  <c r="J7" i="24"/>
  <c r="G7" i="24"/>
  <c r="C11" i="22" l="1"/>
  <c r="D13" i="20"/>
  <c r="C12" i="20"/>
  <c r="C13" i="20" s="1"/>
  <c r="B12" i="20"/>
  <c r="A18" i="24"/>
  <c r="A13" i="24"/>
  <c r="A8" i="24"/>
  <c r="A3" i="24"/>
  <c r="A4" i="22"/>
  <c r="J20" i="24"/>
  <c r="G20" i="24"/>
  <c r="D20" i="24"/>
  <c r="B20" i="24"/>
  <c r="J15" i="24"/>
  <c r="G15" i="24"/>
  <c r="D15" i="24"/>
  <c r="B15" i="24"/>
  <c r="J10" i="24"/>
  <c r="G10" i="24"/>
  <c r="D10" i="24"/>
  <c r="B10" i="24"/>
  <c r="J5" i="24"/>
  <c r="G5" i="24"/>
  <c r="D5" i="24"/>
  <c r="B5" i="24"/>
  <c r="J19" i="24"/>
  <c r="G19" i="24"/>
  <c r="D19" i="24"/>
  <c r="B19" i="24"/>
  <c r="J14" i="24"/>
  <c r="G14" i="24"/>
  <c r="D14" i="24"/>
  <c r="B14" i="24"/>
  <c r="J9" i="24"/>
  <c r="G9" i="24"/>
  <c r="D9" i="24"/>
  <c r="B9" i="24"/>
  <c r="J4" i="24"/>
  <c r="G4" i="24"/>
  <c r="D4" i="24"/>
  <c r="B4" i="24"/>
  <c r="J18" i="24"/>
  <c r="G18" i="24"/>
  <c r="D18" i="24"/>
  <c r="B18" i="24"/>
  <c r="J13" i="24"/>
  <c r="G13" i="24"/>
  <c r="D13" i="24"/>
  <c r="B13" i="24"/>
  <c r="J8" i="24"/>
  <c r="G8" i="24"/>
  <c r="D8" i="24"/>
  <c r="B8" i="24"/>
  <c r="J3" i="24"/>
  <c r="G3" i="24"/>
  <c r="D3" i="24"/>
  <c r="B3" i="24"/>
  <c r="J2" i="24"/>
  <c r="G2" i="24"/>
  <c r="D2" i="24"/>
  <c r="A2" i="24"/>
  <c r="A10" i="23"/>
  <c r="A9" i="23"/>
  <c r="A8" i="23"/>
  <c r="A7" i="23"/>
  <c r="A6" i="23"/>
  <c r="A5" i="23"/>
  <c r="A4" i="23"/>
  <c r="A3" i="23"/>
  <c r="A10" i="21"/>
  <c r="A9" i="21"/>
  <c r="A8" i="21"/>
  <c r="A7" i="21"/>
  <c r="A6" i="21"/>
  <c r="A5" i="21"/>
  <c r="A4" i="21"/>
  <c r="A3" i="21"/>
  <c r="A10" i="22"/>
  <c r="A9" i="22"/>
  <c r="A8" i="22"/>
  <c r="A7" i="22"/>
  <c r="A6" i="22"/>
  <c r="A5" i="22"/>
  <c r="A3" i="22"/>
  <c r="B15" i="20"/>
  <c r="B13" i="20"/>
  <c r="G3" i="22" s="1"/>
  <c r="F11" i="22" s="1"/>
  <c r="E11" i="20"/>
  <c r="D11" i="20"/>
  <c r="C11" i="20"/>
  <c r="B11" i="20"/>
  <c r="E13" i="20" l="1"/>
  <c r="D15" i="20"/>
  <c r="C15" i="20"/>
  <c r="E2" i="25"/>
  <c r="E5" i="25" s="1"/>
  <c r="G2" i="25"/>
  <c r="G5" i="25" s="1"/>
  <c r="C2" i="25"/>
  <c r="C5" i="25" s="1"/>
</calcChain>
</file>

<file path=xl/sharedStrings.xml><?xml version="1.0" encoding="utf-8"?>
<sst xmlns="http://schemas.openxmlformats.org/spreadsheetml/2006/main" count="160" uniqueCount="39">
  <si>
    <t>1. Sub-gunningscriteria</t>
  </si>
  <si>
    <t>Om de kwaliteit en toegevoegde waarde van de inschrijver(s) te kunnen beoordelen dient inschrijver haar kwaliteit aan te tonen en meerwaarde uit te werken conform onderstaande open vragen.</t>
  </si>
  <si>
    <t xml:space="preserve">4.2.1.1 Sub-gunningscriterium 1: </t>
  </si>
  <si>
    <t>Materieel / Duurzaamheid</t>
  </si>
  <si>
    <t>Zie aanbestedingsleidraad.</t>
  </si>
  <si>
    <t xml:space="preserve">4.2.1.2 sub-gunningscriterium 2: </t>
  </si>
  <si>
    <t>Risico's / Veiligheid / Calamiteiten</t>
  </si>
  <si>
    <t xml:space="preserve">4.2.1.3 sub-gunningscriterium 3: </t>
  </si>
  <si>
    <t>Kwaliteit van dienstverlening en processen</t>
  </si>
  <si>
    <t xml:space="preserve">4.2.1.4 sub-gunningscriterium 4: </t>
  </si>
  <si>
    <t>Staffel tarieven</t>
  </si>
  <si>
    <t>Wijze van beoordeling:</t>
  </si>
  <si>
    <t>Uitmuntend</t>
  </si>
  <si>
    <t>Goed</t>
  </si>
  <si>
    <t>Voldoende</t>
  </si>
  <si>
    <t>€ 0,-</t>
  </si>
  <si>
    <t>Matig</t>
  </si>
  <si>
    <t>Onvoldoende</t>
  </si>
  <si>
    <t>KO</t>
  </si>
  <si>
    <t>SCORE</t>
  </si>
  <si>
    <t>Beoordelaar 1: &lt;&lt;&gt;&gt;</t>
  </si>
  <si>
    <t>Inschrijver 1</t>
  </si>
  <si>
    <t>Inschrijver 2</t>
  </si>
  <si>
    <t>Inschrijver 3</t>
  </si>
  <si>
    <t>Sub-gunningscriteria</t>
  </si>
  <si>
    <t>Score:</t>
  </si>
  <si>
    <t>&lt;MOTIVATIE&gt;</t>
  </si>
  <si>
    <t>Beoordelaar 2: &lt;&lt;&gt;&gt;</t>
  </si>
  <si>
    <t>Beoordelaar 3: &lt;&lt;&gt;&gt;</t>
  </si>
  <si>
    <t>Totaalwaardes</t>
  </si>
  <si>
    <t>MOTIVATIE CONSENSUS</t>
  </si>
  <si>
    <t>&lt;&lt;motivatie CONSENSUS&gt;&gt;</t>
  </si>
  <si>
    <t>Consensus</t>
  </si>
  <si>
    <t>Totaal behaalde waarde sub-gunningscriteria:</t>
  </si>
  <si>
    <t>Totaalwaarde criterium kwaliteit</t>
  </si>
  <si>
    <t>Totaal behaalde waarde criterium prijs:</t>
  </si>
  <si>
    <t>FICTIEVE EINDWAARDE (prijs -/- kwaliteit):</t>
  </si>
  <si>
    <t>beoordeling volgt uit prijzenblad</t>
  </si>
  <si>
    <t>n.v.t volgt uit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</si>
</sst>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&quot;€&quot;\ #,##0.00\-"/>
    <numFmt numFmtId="165" formatCode="&quot;€&quot;\ #,##0_-"/>
    <numFmt numFmtId="166" formatCode="&quot;€&quot;\ #,##0.00"/>
  </numFmts>
  <fonts count="20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i/>
      <sz val="10"/>
      <color theme="1"/>
      <name val="Verdana"/>
      <family val="2"/>
    </font>
    <font>
      <b/>
      <sz val="9"/>
      <color theme="0"/>
      <name val="Verdana"/>
      <family val="2"/>
    </font>
    <font>
      <b/>
      <sz val="11"/>
      <color rgb="FFFF000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0"/>
      <color theme="0"/>
      <name val="Verdana"/>
      <family val="2"/>
    </font>
    <font>
      <b/>
      <sz val="8"/>
      <color theme="0"/>
      <name val="Verdana"/>
      <family val="2"/>
    </font>
    <font>
      <sz val="10"/>
      <color theme="1"/>
      <name val="Calibri"/>
      <family val="2"/>
      <scheme val="minor"/>
    </font>
    <font>
      <sz val="10"/>
      <color rgb="FF454545"/>
      <name val="Helvetica Neue"/>
      <family val="2"/>
    </font>
    <font>
      <b/>
      <sz val="8"/>
      <color theme="6" tint="0.3999755851924192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/>
    <xf numFmtId="0" fontId="7" fillId="0" borderId="0" xfId="0" applyFont="1"/>
    <xf numFmtId="0" fontId="4" fillId="2" borderId="8" xfId="0" applyFont="1" applyFill="1" applyBorder="1" applyAlignment="1">
      <alignment horizontal="left" vertical="center" indent="1"/>
    </xf>
    <xf numFmtId="0" fontId="8" fillId="2" borderId="8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164" fontId="2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164" fontId="3" fillId="2" borderId="8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left" vertical="center" indent="1"/>
      <protection locked="0"/>
    </xf>
    <xf numFmtId="0" fontId="2" fillId="3" borderId="2" xfId="0" applyFont="1" applyFill="1" applyBorder="1"/>
    <xf numFmtId="0" fontId="12" fillId="3" borderId="9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 wrapText="1"/>
    </xf>
    <xf numFmtId="164" fontId="2" fillId="8" borderId="12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vertical="center" wrapText="1"/>
    </xf>
    <xf numFmtId="0" fontId="0" fillId="3" borderId="1" xfId="0" applyFill="1" applyBorder="1"/>
    <xf numFmtId="0" fontId="14" fillId="3" borderId="1" xfId="0" applyFont="1" applyFill="1" applyBorder="1"/>
    <xf numFmtId="166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6" borderId="12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left" vertical="center" indent="1"/>
    </xf>
    <xf numFmtId="165" fontId="3" fillId="6" borderId="10" xfId="0" applyNumberFormat="1" applyFont="1" applyFill="1" applyBorder="1" applyAlignment="1" applyProtection="1">
      <alignment horizontal="center" vertical="center"/>
      <protection locked="0"/>
    </xf>
    <xf numFmtId="0" fontId="16" fillId="7" borderId="2" xfId="0" applyFont="1" applyFill="1" applyBorder="1" applyAlignment="1">
      <alignment horizontal="center" vertical="center" wrapText="1"/>
    </xf>
    <xf numFmtId="164" fontId="15" fillId="7" borderId="3" xfId="0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15" fillId="0" borderId="8" xfId="0" applyFont="1" applyBorder="1" applyAlignment="1">
      <alignment horizontal="left" vertical="center" indent="1"/>
    </xf>
    <xf numFmtId="0" fontId="17" fillId="0" borderId="0" xfId="0" applyFont="1"/>
    <xf numFmtId="166" fontId="3" fillId="5" borderId="13" xfId="0" applyNumberFormat="1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 applyProtection="1">
      <alignment horizontal="center" vertical="center"/>
      <protection locked="0"/>
    </xf>
    <xf numFmtId="166" fontId="3" fillId="9" borderId="1" xfId="0" applyNumberFormat="1" applyFont="1" applyFill="1" applyBorder="1" applyAlignment="1">
      <alignment horizontal="center" vertical="center"/>
    </xf>
    <xf numFmtId="0" fontId="18" fillId="0" borderId="0" xfId="0" applyFont="1"/>
    <xf numFmtId="0" fontId="3" fillId="9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13" fillId="4" borderId="1" xfId="0" applyNumberFormat="1" applyFont="1" applyFill="1" applyBorder="1" applyAlignment="1">
      <alignment horizontal="center" vertical="center"/>
    </xf>
    <xf numFmtId="166" fontId="17" fillId="0" borderId="0" xfId="0" applyNumberFormat="1" applyFont="1"/>
    <xf numFmtId="166" fontId="15" fillId="7" borderId="2" xfId="0" applyNumberFormat="1" applyFont="1" applyFill="1" applyBorder="1" applyAlignment="1">
      <alignment vertical="center"/>
    </xf>
    <xf numFmtId="166" fontId="15" fillId="0" borderId="8" xfId="0" applyNumberFormat="1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14" xfId="0" applyFont="1" applyFill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 applyProtection="1">
      <alignment horizontal="center" vertical="center"/>
      <protection locked="0"/>
    </xf>
    <xf numFmtId="0" fontId="19" fillId="6" borderId="3" xfId="0" applyFont="1" applyFill="1" applyBorder="1" applyAlignment="1">
      <alignment horizontal="center" vertical="center" wrapText="1"/>
    </xf>
    <xf numFmtId="0" fontId="2" fillId="7" borderId="4" xfId="0" applyFont="1" applyFill="1" applyBorder="1"/>
    <xf numFmtId="0" fontId="2" fillId="7" borderId="3" xfId="0" applyFont="1" applyFill="1" applyBorder="1"/>
    <xf numFmtId="0" fontId="3" fillId="6" borderId="2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165" fontId="4" fillId="3" borderId="2" xfId="0" applyNumberFormat="1" applyFont="1" applyFill="1" applyBorder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 applyProtection="1">
      <alignment horizontal="center" vertical="center"/>
      <protection locked="0"/>
    </xf>
    <xf numFmtId="165" fontId="15" fillId="7" borderId="6" xfId="0" applyNumberFormat="1" applyFont="1" applyFill="1" applyBorder="1" applyAlignment="1">
      <alignment horizontal="center" vertical="center"/>
    </xf>
    <xf numFmtId="165" fontId="15" fillId="7" borderId="11" xfId="0" applyNumberFormat="1" applyFont="1" applyFill="1" applyBorder="1" applyAlignment="1">
      <alignment horizontal="center" vertical="center"/>
    </xf>
    <xf numFmtId="165" fontId="15" fillId="7" borderId="2" xfId="0" applyNumberFormat="1" applyFont="1" applyFill="1" applyBorder="1" applyAlignment="1">
      <alignment horizontal="center" vertical="center"/>
    </xf>
    <xf numFmtId="165" fontId="15" fillId="7" borderId="3" xfId="0" applyNumberFormat="1" applyFont="1" applyFill="1" applyBorder="1" applyAlignment="1">
      <alignment horizontal="center" vertical="center"/>
    </xf>
    <xf numFmtId="165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14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165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3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164" fontId="11" fillId="4" borderId="13" xfId="0" applyNumberFormat="1" applyFont="1" applyFill="1" applyBorder="1" applyAlignment="1" applyProtection="1">
      <alignment horizontal="center" vertical="center" wrapText="1"/>
      <protection locked="0"/>
    </xf>
    <xf numFmtId="164" fontId="11" fillId="4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9" fillId="9" borderId="6" xfId="0" applyFont="1" applyFill="1" applyBorder="1" applyAlignment="1">
      <alignment horizontal="right" vertical="center" wrapText="1"/>
    </xf>
    <xf numFmtId="0" fontId="9" fillId="9" borderId="11" xfId="0" applyFont="1" applyFill="1" applyBorder="1" applyAlignment="1">
      <alignment horizontal="right" vertical="center" wrapText="1"/>
    </xf>
    <xf numFmtId="0" fontId="10" fillId="7" borderId="9" xfId="0" applyFont="1" applyFill="1" applyBorder="1" applyAlignment="1">
      <alignment horizontal="right" vertical="center" wrapText="1"/>
    </xf>
    <xf numFmtId="0" fontId="10" fillId="7" borderId="5" xfId="0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left" vertical="center"/>
    </xf>
    <xf numFmtId="0" fontId="4" fillId="7" borderId="3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7" borderId="7" xfId="0" applyFont="1" applyFill="1" applyBorder="1" applyAlignment="1">
      <alignment horizontal="right" vertical="center" wrapText="1"/>
    </xf>
    <xf numFmtId="0" fontId="10" fillId="7" borderId="14" xfId="0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</cellXfs>
  <cellStyles count="57">
    <cellStyle name="Gevolgde hyperlink" xfId="6" builtinId="9" hidden="1"/>
    <cellStyle name="Gevolgde hyperlink" xfId="8" builtinId="9" hidden="1"/>
    <cellStyle name="Gevolgde hyperlink" xfId="2" builtinId="9" hidden="1"/>
    <cellStyle name="Gevolgde hyperlink" xfId="20" builtinId="9" hidden="1"/>
    <cellStyle name="Gevolgde hyperlink" xfId="10" builtinId="9" hidden="1"/>
    <cellStyle name="Gevolgde hyperlink" xfId="46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4" builtinId="9" hidden="1"/>
    <cellStyle name="Gevolgde hyperlink" xfId="26" builtinId="9" hidden="1"/>
    <cellStyle name="Gevolgde hyperlink" xfId="32" builtinId="9" hidden="1"/>
    <cellStyle name="Gevolgde hyperlink" xfId="24" builtinId="9" hidden="1"/>
    <cellStyle name="Gevolgde hyperlink" xfId="28" builtinId="9" hidden="1"/>
    <cellStyle name="Gevolgde hyperlink" xfId="42" builtinId="9" hidden="1"/>
    <cellStyle name="Gevolgde hyperlink" xfId="50" builtinId="9" hidden="1"/>
    <cellStyle name="Gevolgde hyperlink" xfId="4" builtinId="9" hidden="1"/>
    <cellStyle name="Gevolgde hyperlink" xfId="14" builtinId="9" hidden="1"/>
    <cellStyle name="Gevolgde hyperlink" xfId="38" builtinId="9" hidden="1"/>
    <cellStyle name="Gevolgde hyperlink" xfId="30" builtinId="9" hidden="1"/>
    <cellStyle name="Gevolgde hyperlink" xfId="12" builtinId="9" hidden="1"/>
    <cellStyle name="Gevolgde hyperlink" xfId="16" builtinId="9" hidden="1"/>
    <cellStyle name="Gevolgde hyperlink" xfId="18" builtinId="9" hidden="1"/>
    <cellStyle name="Gevolgde hyperlink" xfId="22" builtinId="9" hidden="1"/>
    <cellStyle name="Gevolgde hyperlink" xfId="56" builtinId="9" hidden="1"/>
    <cellStyle name="Gevolgde hyperlink" xfId="54" builtinId="9" hidden="1"/>
    <cellStyle name="Gevolgde hyperlink" xfId="52" builtinId="9" hidden="1"/>
    <cellStyle name="Gevolgde hyperlink" xfId="48" builtinId="9" hidden="1"/>
    <cellStyle name="Hyperlink" xfId="19" builtinId="8" hidden="1"/>
    <cellStyle name="Hyperlink" xfId="21" builtinId="8" hidden="1"/>
    <cellStyle name="Hyperlink" xfId="47" builtinId="8" hidden="1"/>
    <cellStyle name="Hyperlink" xfId="51" builtinId="8" hidden="1"/>
    <cellStyle name="Hyperlink" xfId="45" builtinId="8" hidden="1"/>
    <cellStyle name="Hyperlink" xfId="49" builtinId="8" hidden="1"/>
    <cellStyle name="Hyperlink" xfId="23" builtinId="8" hidden="1"/>
    <cellStyle name="Hyperlink" xfId="27" builtinId="8" hidden="1"/>
    <cellStyle name="Hyperlink" xfId="29" builtinId="8" hidden="1"/>
    <cellStyle name="Hyperlink" xfId="33" builtinId="8" hidden="1"/>
    <cellStyle name="Hyperlink" xfId="37" builtinId="8" hidden="1"/>
    <cellStyle name="Hyperlink" xfId="39" builtinId="8" hidden="1"/>
    <cellStyle name="Hyperlink" xfId="43" builtinId="8" hidden="1"/>
    <cellStyle name="Hyperlink" xfId="41" builtinId="8" hidden="1"/>
    <cellStyle name="Hyperlink" xfId="25" builtinId="8" hidden="1"/>
    <cellStyle name="Hyperlink" xfId="35" builtinId="8" hidden="1"/>
    <cellStyle name="Hyperlink" xfId="55" builtinId="8" hidden="1"/>
    <cellStyle name="Hyperlink" xfId="53" builtinId="8" hidden="1"/>
    <cellStyle name="Hyperlink" xfId="31" builtinId="8" hidden="1"/>
    <cellStyle name="Hyperlink" xfId="5" builtinId="8" hidden="1"/>
    <cellStyle name="Hyperlink" xfId="3" builtinId="8" hidden="1"/>
    <cellStyle name="Hyperlink" xfId="1" builtinId="8" hidden="1"/>
    <cellStyle name="Hyperlink" xfId="7" builtinId="8" hidden="1"/>
    <cellStyle name="Hyperlink" xfId="13" builtinId="8" hidden="1"/>
    <cellStyle name="Hyperlink" xfId="15" builtinId="8" hidden="1"/>
    <cellStyle name="Hyperlink" xfId="17" builtinId="8" hidden="1"/>
    <cellStyle name="Hyperlink" xfId="11" builtinId="8" hidden="1"/>
    <cellStyle name="Hyperlink" xfId="9" builtinId="8" hidden="1"/>
    <cellStyle name="Standaard" xfId="0" builtinId="0"/>
  </cellStyles>
  <dxfs count="0"/>
  <tableStyles count="0" defaultTableStyle="TableStyleMedium2" defaultPivotStyle="PivotStyleMedium9"/>
  <colors>
    <mruColors>
      <color rgb="FFFF9A02"/>
      <color rgb="FFFFCC99"/>
      <color rgb="FFFDE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1922E-FCF3-4E68-8947-3D2742D3AB91}">
  <dimension ref="A1:E17"/>
  <sheetViews>
    <sheetView tabSelected="1" workbookViewId="0">
      <selection activeCell="G16" sqref="G16"/>
    </sheetView>
  </sheetViews>
  <sheetFormatPr defaultColWidth="8.88671875" defaultRowHeight="14.4"/>
  <cols>
    <col min="1" max="1" width="25.88671875" customWidth="1"/>
    <col min="2" max="6" width="20.88671875" customWidth="1"/>
    <col min="7" max="7" width="75.88671875" customWidth="1"/>
    <col min="8" max="9" width="16.88671875" customWidth="1"/>
  </cols>
  <sheetData>
    <row r="1" spans="1:5" s="19" customFormat="1" ht="30" customHeight="1">
      <c r="A1" s="66" t="s">
        <v>0</v>
      </c>
      <c r="B1" s="66"/>
      <c r="C1" s="66"/>
      <c r="D1" s="66"/>
      <c r="E1" s="66"/>
    </row>
    <row r="2" spans="1:5" s="1" customFormat="1" ht="39.9" customHeight="1">
      <c r="A2" s="67" t="s">
        <v>1</v>
      </c>
      <c r="B2" s="67"/>
      <c r="C2" s="67"/>
      <c r="D2" s="67"/>
      <c r="E2" s="67"/>
    </row>
    <row r="3" spans="1:5" s="1" customFormat="1" ht="30" customHeight="1">
      <c r="A3" s="63" t="s">
        <v>2</v>
      </c>
      <c r="B3" s="64"/>
      <c r="C3" s="65" t="s">
        <v>3</v>
      </c>
      <c r="D3" s="65"/>
      <c r="E3" s="65"/>
    </row>
    <row r="4" spans="1:5" s="1" customFormat="1" ht="108.9" customHeight="1">
      <c r="A4" s="68" t="s">
        <v>4</v>
      </c>
      <c r="B4" s="68"/>
      <c r="C4" s="68"/>
      <c r="D4" s="68"/>
      <c r="E4" s="68"/>
    </row>
    <row r="5" spans="1:5" s="1" customFormat="1" ht="30" customHeight="1">
      <c r="A5" s="63" t="s">
        <v>5</v>
      </c>
      <c r="B5" s="64"/>
      <c r="C5" s="65" t="s">
        <v>6</v>
      </c>
      <c r="D5" s="65"/>
      <c r="E5" s="65"/>
    </row>
    <row r="6" spans="1:5" s="1" customFormat="1" ht="108.9" customHeight="1">
      <c r="A6" s="68" t="s">
        <v>4</v>
      </c>
      <c r="B6" s="68"/>
      <c r="C6" s="68"/>
      <c r="D6" s="68"/>
      <c r="E6" s="68"/>
    </row>
    <row r="7" spans="1:5" s="1" customFormat="1" ht="30" customHeight="1">
      <c r="A7" s="63" t="s">
        <v>7</v>
      </c>
      <c r="B7" s="64"/>
      <c r="C7" s="65" t="s">
        <v>8</v>
      </c>
      <c r="D7" s="65"/>
      <c r="E7" s="65"/>
    </row>
    <row r="8" spans="1:5" s="1" customFormat="1" ht="108.9" customHeight="1">
      <c r="A8" s="68" t="s">
        <v>4</v>
      </c>
      <c r="B8" s="68"/>
      <c r="C8" s="68"/>
      <c r="D8" s="68"/>
      <c r="E8" s="68"/>
    </row>
    <row r="9" spans="1:5" s="1" customFormat="1" ht="30" customHeight="1">
      <c r="A9" s="63" t="s">
        <v>9</v>
      </c>
      <c r="B9" s="64"/>
      <c r="C9" s="65" t="s">
        <v>10</v>
      </c>
      <c r="D9" s="65"/>
      <c r="E9" s="65"/>
    </row>
    <row r="10" spans="1:5" s="1" customFormat="1" ht="108.9" customHeight="1">
      <c r="A10" s="68" t="s">
        <v>4</v>
      </c>
      <c r="B10" s="68"/>
      <c r="C10" s="68"/>
      <c r="D10" s="68"/>
      <c r="E10" s="68"/>
    </row>
    <row r="11" spans="1:5" ht="50.1" customHeight="1">
      <c r="A11" s="36" t="s">
        <v>11</v>
      </c>
      <c r="B11" s="55" t="str">
        <f>A3</f>
        <v xml:space="preserve">4.2.1.1 Sub-gunningscriterium 1: </v>
      </c>
      <c r="C11" s="55" t="str">
        <f>A5</f>
        <v xml:space="preserve">4.2.1.2 sub-gunningscriterium 2: </v>
      </c>
      <c r="D11" s="55" t="str">
        <f>A7</f>
        <v xml:space="preserve">4.2.1.3 sub-gunningscriterium 3: </v>
      </c>
      <c r="E11" s="55" t="str">
        <f>A9</f>
        <v xml:space="preserve">4.2.1.4 sub-gunningscriterium 4: </v>
      </c>
    </row>
    <row r="12" spans="1:5" ht="20.100000000000001" customHeight="1">
      <c r="A12" s="35" t="s">
        <v>12</v>
      </c>
      <c r="B12" s="32">
        <f>50000*0.4</f>
        <v>20000</v>
      </c>
      <c r="C12" s="32">
        <f>50000*0.4</f>
        <v>20000</v>
      </c>
      <c r="D12" s="32">
        <f>50000*0.14</f>
        <v>7000.0000000000009</v>
      </c>
      <c r="E12" s="32">
        <f>50000*0.06</f>
        <v>3000</v>
      </c>
    </row>
    <row r="13" spans="1:5" ht="20.100000000000001" customHeight="1">
      <c r="A13" s="35" t="s">
        <v>13</v>
      </c>
      <c r="B13" s="32">
        <f>B12*0.8</f>
        <v>16000</v>
      </c>
      <c r="C13" s="32">
        <f>C12*0.8</f>
        <v>16000</v>
      </c>
      <c r="D13" s="32">
        <f>D12*0.8</f>
        <v>5600.0000000000009</v>
      </c>
      <c r="E13" s="32">
        <f>E12*0.8</f>
        <v>2400</v>
      </c>
    </row>
    <row r="14" spans="1:5" ht="20.100000000000001" customHeight="1">
      <c r="A14" s="35" t="s">
        <v>14</v>
      </c>
      <c r="B14" s="33" t="s">
        <v>15</v>
      </c>
      <c r="C14" s="33" t="s">
        <v>15</v>
      </c>
      <c r="D14" s="33" t="s">
        <v>15</v>
      </c>
      <c r="E14" s="33" t="s">
        <v>15</v>
      </c>
    </row>
    <row r="15" spans="1:5" ht="20.100000000000001" customHeight="1">
      <c r="A15" s="35" t="s">
        <v>16</v>
      </c>
      <c r="B15" s="51">
        <f>B12*-2</f>
        <v>-40000</v>
      </c>
      <c r="C15" s="51">
        <f t="shared" ref="C15:E15" si="0">C12*-2</f>
        <v>-40000</v>
      </c>
      <c r="D15" s="51">
        <f t="shared" si="0"/>
        <v>-14000.000000000002</v>
      </c>
      <c r="E15" s="51"/>
    </row>
    <row r="16" spans="1:5" ht="20.100000000000001" customHeight="1">
      <c r="A16" s="35" t="s">
        <v>17</v>
      </c>
      <c r="B16" s="34" t="s">
        <v>18</v>
      </c>
      <c r="C16" s="34" t="s">
        <v>18</v>
      </c>
      <c r="D16" s="34" t="s">
        <v>18</v>
      </c>
      <c r="E16" s="34"/>
    </row>
    <row r="17" spans="1:5">
      <c r="A17" s="31" t="s">
        <v>19</v>
      </c>
      <c r="B17" s="30"/>
      <c r="C17" s="30"/>
      <c r="D17" s="30"/>
      <c r="E17" s="30"/>
    </row>
  </sheetData>
  <mergeCells count="14">
    <mergeCell ref="A10:E10"/>
    <mergeCell ref="A6:E6"/>
    <mergeCell ref="A7:B7"/>
    <mergeCell ref="C7:E7"/>
    <mergeCell ref="A8:E8"/>
    <mergeCell ref="A9:B9"/>
    <mergeCell ref="C9:E9"/>
    <mergeCell ref="A5:B5"/>
    <mergeCell ref="C5:E5"/>
    <mergeCell ref="A1:E1"/>
    <mergeCell ref="A2:E2"/>
    <mergeCell ref="A3:B3"/>
    <mergeCell ref="C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7A5E-C438-4C7D-867C-27F68ADFFF35}">
  <sheetPr>
    <tabColor theme="6"/>
  </sheetPr>
  <dimension ref="A1:K11"/>
  <sheetViews>
    <sheetView topLeftCell="A4" workbookViewId="0">
      <selection activeCell="F3" sqref="F3"/>
    </sheetView>
  </sheetViews>
  <sheetFormatPr defaultColWidth="8.88671875" defaultRowHeight="12.6"/>
  <cols>
    <col min="1" max="1" width="90.88671875" style="3" customWidth="1"/>
    <col min="2" max="2" width="2.88671875" style="5" customWidth="1"/>
    <col min="3" max="3" width="42.6640625" style="4" customWidth="1"/>
    <col min="4" max="4" width="3.88671875" style="4" customWidth="1"/>
    <col min="5" max="5" width="2.88671875" style="4" customWidth="1"/>
    <col min="6" max="6" width="42.6640625" style="4" customWidth="1"/>
    <col min="7" max="7" width="3.88671875" style="4" customWidth="1"/>
    <col min="8" max="8" width="2.88671875" style="4" customWidth="1"/>
    <col min="9" max="9" width="42.6640625" style="3" customWidth="1"/>
    <col min="10" max="10" width="3.88671875" style="3" customWidth="1"/>
    <col min="11" max="11" width="11.6640625" style="3" bestFit="1" customWidth="1"/>
    <col min="12" max="16384" width="8.88671875" style="3"/>
  </cols>
  <sheetData>
    <row r="1" spans="1:11" ht="50.1" customHeight="1">
      <c r="A1" s="22" t="s">
        <v>20</v>
      </c>
      <c r="B1" s="10"/>
      <c r="C1" s="69" t="s">
        <v>21</v>
      </c>
      <c r="D1" s="70"/>
      <c r="E1" s="10"/>
      <c r="F1" s="69" t="s">
        <v>22</v>
      </c>
      <c r="G1" s="70"/>
      <c r="H1" s="10"/>
      <c r="I1" s="69" t="s">
        <v>23</v>
      </c>
      <c r="J1" s="70"/>
      <c r="K1" s="2"/>
    </row>
    <row r="2" spans="1:11" ht="20.100000000000001" customHeight="1">
      <c r="A2" s="38" t="s">
        <v>24</v>
      </c>
      <c r="B2" s="6"/>
      <c r="C2" s="71" t="s">
        <v>25</v>
      </c>
      <c r="D2" s="72"/>
      <c r="E2" s="6"/>
      <c r="F2" s="73" t="s">
        <v>25</v>
      </c>
      <c r="G2" s="74"/>
      <c r="H2" s="6"/>
      <c r="I2" s="73" t="s">
        <v>25</v>
      </c>
      <c r="J2" s="74"/>
    </row>
    <row r="3" spans="1:11" ht="20.100000000000001" customHeight="1">
      <c r="A3" s="37" t="str">
        <f>Beoordeling!A3</f>
        <v xml:space="preserve">4.2.1.1 Sub-gunningscriterium 1: </v>
      </c>
      <c r="B3" s="57"/>
      <c r="C3" s="59" t="s">
        <v>19</v>
      </c>
      <c r="D3" s="60" t="str">
        <f>IF(C3="Uitmuntend",Beoordeling!$B$12,IF(C3="Goed",Beoordeling!$B$13,IF(C3="Voldoende","€ 0",IF(C3="Matig",Beoordeling!$B$15,IF(C3="Onvoldoende","KO"," ")))))</f>
        <v xml:space="preserve"> </v>
      </c>
      <c r="E3" s="58"/>
      <c r="F3" s="59" t="s">
        <v>19</v>
      </c>
      <c r="G3" s="60" t="str">
        <f>IF(F3="Uitmuntend",Beoordeling!$B$12,IF(F3="Goed",Beoordeling!$B$13,IF(F3="Voldoende","€ 0",IF(F3="Matig",Beoordeling!$B$15,IF(F3="Onvoldoende","KO"," ")))))</f>
        <v xml:space="preserve"> </v>
      </c>
      <c r="H3" s="7"/>
      <c r="I3" s="59" t="s">
        <v>19</v>
      </c>
      <c r="J3" s="60" t="str">
        <f>IF(I3="Uitmuntend",Beoordeling!$B$12,IF(I3="Goed",Beoordeling!$B$13,IF(I3="Voldoende","€ 0",IF(I3="Matig",Beoordeling!$B$15,IF(I3="Onvoldoende","KO"," ")))))</f>
        <v xml:space="preserve"> </v>
      </c>
    </row>
    <row r="4" spans="1:11" ht="150" customHeight="1">
      <c r="A4" s="29" t="str">
        <f>Beoordeling!C3</f>
        <v>Materieel / Duurzaamheid</v>
      </c>
      <c r="B4" s="7"/>
      <c r="C4" s="75" t="s">
        <v>26</v>
      </c>
      <c r="D4" s="76"/>
      <c r="E4" s="7"/>
      <c r="F4" s="77" t="s">
        <v>26</v>
      </c>
      <c r="G4" s="78"/>
      <c r="H4" s="7"/>
      <c r="I4" s="77" t="s">
        <v>26</v>
      </c>
      <c r="J4" s="78"/>
    </row>
    <row r="5" spans="1:11" ht="20.100000000000001" customHeight="1">
      <c r="A5" s="37" t="str">
        <f>Beoordeling!A5</f>
        <v xml:space="preserve">4.2.1.2 sub-gunningscriterium 2: </v>
      </c>
      <c r="B5" s="57"/>
      <c r="C5" s="59" t="s">
        <v>19</v>
      </c>
      <c r="D5" s="60" t="str">
        <f>IF(C5="Uitmuntend",Beoordeling!$C$12,IF(C5="Goed",Beoordeling!$C$13,IF(C5="Voldoende","€ 0",IF(C5="Matig",Beoordeling!$C$15,IF(C5="Onvoldoende","KO"," ")))))</f>
        <v xml:space="preserve"> </v>
      </c>
      <c r="E5" s="58"/>
      <c r="F5" s="59" t="s">
        <v>19</v>
      </c>
      <c r="G5" s="60" t="str">
        <f>IF(F5="Uitmuntend",Beoordeling!$C$12,IF(F5="Goed",Beoordeling!$C$13,IF(F5="Voldoende","€ 0",IF(F5="Matig",Beoordeling!$C$15,IF(F5="Onvoldoende","KO"," ")))))</f>
        <v xml:space="preserve"> </v>
      </c>
      <c r="H5" s="7"/>
      <c r="I5" s="59" t="s">
        <v>19</v>
      </c>
      <c r="J5" s="60" t="str">
        <f>IF(I5="Uitmuntend",Beoordeling!$C$12,IF(I5="Goed",Beoordeling!$C$13,IF(I5="Voldoende","€ 0",IF(I5="Matig",Beoordeling!$C$15,IF(I5="Onvoldoende","KO"," ")))))</f>
        <v xml:space="preserve"> </v>
      </c>
    </row>
    <row r="6" spans="1:11" ht="150" customHeight="1">
      <c r="A6" s="29" t="str">
        <f>Beoordeling!C5</f>
        <v>Risico's / Veiligheid / Calamiteiten</v>
      </c>
      <c r="B6" s="7"/>
      <c r="C6" s="75" t="s">
        <v>26</v>
      </c>
      <c r="D6" s="76"/>
      <c r="E6" s="7"/>
      <c r="F6" s="77" t="s">
        <v>26</v>
      </c>
      <c r="G6" s="78"/>
      <c r="H6" s="7"/>
      <c r="I6" s="77" t="s">
        <v>26</v>
      </c>
      <c r="J6" s="78"/>
    </row>
    <row r="7" spans="1:11" ht="20.100000000000001" customHeight="1">
      <c r="A7" s="37" t="str">
        <f>Beoordeling!A7</f>
        <v xml:space="preserve">4.2.1.3 sub-gunningscriterium 3: </v>
      </c>
      <c r="B7" s="7"/>
      <c r="C7" s="59" t="s">
        <v>19</v>
      </c>
      <c r="D7" s="60" t="str">
        <f>IF(C7="Uitmuntend",Beoordeling!$D$12,IF(C7="Goed",Beoordeling!$D$13,IF(C7="Voldoende","€ 0",IF(C7="Matig",Beoordeling!$D$15,IF(C7="Onvoldoende","KO"," ")))))</f>
        <v xml:space="preserve"> </v>
      </c>
      <c r="E7" s="58"/>
      <c r="F7" s="59" t="s">
        <v>19</v>
      </c>
      <c r="G7" s="60" t="str">
        <f>IF(F7="Uitmuntend",Beoordeling!$D$12,IF(F7="Goed",Beoordeling!$D$13,IF(F7="Voldoende","€ 0",IF(F7="Matig",Beoordeling!$D$15,IF(F7="Onvoldoende","KO"," ")))))</f>
        <v xml:space="preserve"> </v>
      </c>
      <c r="H7" s="7"/>
      <c r="I7" s="59" t="s">
        <v>19</v>
      </c>
      <c r="J7" s="60" t="str">
        <f>IF(I7="Uitmuntend",Beoordeling!$D$12,IF(I7="Goed",Beoordeling!$D$13,IF(I7="Voldoende","€ 0",IF(I7="Matig",Beoordeling!$D$15,IF(I7="Onvoldoende","KO"," ")))))</f>
        <v xml:space="preserve"> </v>
      </c>
    </row>
    <row r="8" spans="1:11" ht="150" customHeight="1">
      <c r="A8" s="29" t="str">
        <f>Beoordeling!C7</f>
        <v>Kwaliteit van dienstverlening en processen</v>
      </c>
      <c r="B8" s="7"/>
      <c r="C8" s="75" t="s">
        <v>26</v>
      </c>
      <c r="D8" s="76"/>
      <c r="E8" s="7"/>
      <c r="F8" s="77" t="s">
        <v>26</v>
      </c>
      <c r="G8" s="78"/>
      <c r="H8" s="7"/>
      <c r="I8" s="77" t="s">
        <v>26</v>
      </c>
      <c r="J8" s="78"/>
    </row>
    <row r="9" spans="1:11" ht="20.100000000000001" customHeight="1">
      <c r="A9" s="37" t="str">
        <f>Beoordeling!A9</f>
        <v xml:space="preserve">4.2.1.4 sub-gunningscriterium 4: </v>
      </c>
      <c r="B9" s="7"/>
      <c r="C9" s="59" t="s">
        <v>19</v>
      </c>
      <c r="D9" s="60" t="str">
        <f>IF(C9="Uitmuntend",Beoordeling!$E$12,IF(C9="Goed",Beoordeling!$E$13,IF(C9="Voldoende","€ 0",IF(C9="Matig",Beoordeling!$E$15,IF(C9="Onvoldoende","KO"," ")))))</f>
        <v xml:space="preserve"> </v>
      </c>
      <c r="E9" s="58"/>
      <c r="F9" s="59" t="s">
        <v>19</v>
      </c>
      <c r="G9" s="60" t="str">
        <f>IF(F9="Uitmuntend",Beoordeling!$E$12,IF(F9="Goed",Beoordeling!$E$13,IF(F9="Voldoende","€ 0",IF(F9="Matig",Beoordeling!$E$15,IF(F9="Onvoldoende","KO"," ")))))</f>
        <v xml:space="preserve"> </v>
      </c>
      <c r="H9" s="7"/>
      <c r="I9" s="59" t="s">
        <v>19</v>
      </c>
      <c r="J9" s="60" t="str">
        <f>IF(I9="Uitmuntend",Beoordeling!$E$12,IF(I9="Goed",Beoordeling!$E$13,IF(I9="Voldoende","€ 0",IF(I9="Matig",Beoordeling!$E$15,IF(I9="Onvoldoende","KO"," ")))))</f>
        <v xml:space="preserve"> </v>
      </c>
    </row>
    <row r="10" spans="1:11" ht="150" customHeight="1">
      <c r="A10" s="29" t="str">
        <f>Beoordeling!C9</f>
        <v>Staffel tarieven</v>
      </c>
      <c r="B10" s="7"/>
      <c r="C10" s="79" t="s">
        <v>37</v>
      </c>
      <c r="D10" s="80"/>
      <c r="E10" s="7"/>
      <c r="F10" s="79" t="s">
        <v>37</v>
      </c>
      <c r="G10" s="80"/>
      <c r="H10" s="7"/>
      <c r="I10" s="79" t="s">
        <v>37</v>
      </c>
      <c r="J10" s="80"/>
    </row>
    <row r="11" spans="1:11" ht="20.100000000000001" customHeight="1">
      <c r="A11" s="23"/>
      <c r="B11" s="8"/>
      <c r="C11" s="40" t="e">
        <f>D3+D5+D7</f>
        <v>#VALUE!</v>
      </c>
      <c r="D11" s="61"/>
      <c r="E11" s="8"/>
      <c r="F11" s="40" t="e">
        <f>G3+G5+G7</f>
        <v>#VALUE!</v>
      </c>
      <c r="G11" s="61"/>
      <c r="H11" s="8"/>
      <c r="I11" s="40" t="e">
        <f>J3+J5+J7</f>
        <v>#VALUE!</v>
      </c>
      <c r="J11" s="62"/>
    </row>
  </sheetData>
  <mergeCells count="18"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1">
    <dataValidation type="list" errorStyle="warning" allowBlank="1" showErrorMessage="1" error="Voer juiste waarde in. " sqref="C3 C5 C7 C9 F9 I9 I7 F7 F5 I5 I3 F3" xr:uid="{34C9C59C-26E7-4123-B0D1-7FB1EBC1AF67}">
      <formula1>SCORE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D30AE-1B86-467A-9715-94B4BD7D0A45}">
  <sheetPr>
    <tabColor theme="6"/>
  </sheetPr>
  <dimension ref="A1:K11"/>
  <sheetViews>
    <sheetView workbookViewId="0">
      <selection activeCell="C10" sqref="C10:D10"/>
    </sheetView>
  </sheetViews>
  <sheetFormatPr defaultColWidth="8.88671875" defaultRowHeight="12.6"/>
  <cols>
    <col min="1" max="1" width="90.88671875" style="3" customWidth="1"/>
    <col min="2" max="2" width="2.88671875" style="5" customWidth="1"/>
    <col min="3" max="3" width="42.6640625" style="4" customWidth="1"/>
    <col min="4" max="4" width="3.88671875" style="4" customWidth="1"/>
    <col min="5" max="5" width="2.88671875" style="4" customWidth="1"/>
    <col min="6" max="6" width="42.6640625" style="4" customWidth="1"/>
    <col min="7" max="7" width="3.88671875" style="4" customWidth="1"/>
    <col min="8" max="8" width="2.88671875" style="4" customWidth="1"/>
    <col min="9" max="9" width="42.6640625" style="3" customWidth="1"/>
    <col min="10" max="10" width="3.88671875" style="3" customWidth="1"/>
    <col min="11" max="11" width="11.6640625" style="3" bestFit="1" customWidth="1"/>
    <col min="12" max="16384" width="8.88671875" style="3"/>
  </cols>
  <sheetData>
    <row r="1" spans="1:11" ht="50.1" customHeight="1">
      <c r="A1" s="22" t="s">
        <v>27</v>
      </c>
      <c r="B1" s="10"/>
      <c r="C1" s="69" t="s">
        <v>21</v>
      </c>
      <c r="D1" s="70"/>
      <c r="E1" s="10"/>
      <c r="F1" s="69" t="s">
        <v>22</v>
      </c>
      <c r="G1" s="70"/>
      <c r="H1" s="10"/>
      <c r="I1" s="69" t="s">
        <v>23</v>
      </c>
      <c r="J1" s="70"/>
      <c r="K1" s="2"/>
    </row>
    <row r="2" spans="1:11" ht="20.100000000000001" customHeight="1">
      <c r="A2" s="38" t="s">
        <v>24</v>
      </c>
      <c r="B2" s="6"/>
      <c r="C2" s="73" t="s">
        <v>25</v>
      </c>
      <c r="D2" s="74"/>
      <c r="E2" s="6"/>
      <c r="F2" s="73" t="s">
        <v>25</v>
      </c>
      <c r="G2" s="74"/>
      <c r="H2" s="6"/>
      <c r="I2" s="73" t="s">
        <v>25</v>
      </c>
      <c r="J2" s="74"/>
    </row>
    <row r="3" spans="1:11" ht="20.100000000000001" customHeight="1">
      <c r="A3" s="37" t="str">
        <f>Beoordeling!A3</f>
        <v xml:space="preserve">4.2.1.1 Sub-gunningscriterium 1: </v>
      </c>
      <c r="B3" s="7"/>
      <c r="C3" s="39" t="s">
        <v>19</v>
      </c>
      <c r="D3" s="60" t="str">
        <f>IF(C3="Uitmuntend",Beoordeling!$B$12,IF(C3="Goed",Beoordeling!$B$13,IF(C3="Voldoende","€ 0",IF(C3="Matig",Beoordeling!$B$15,IF(C3="Onvoldoende","KO"," ")))))</f>
        <v xml:space="preserve"> </v>
      </c>
      <c r="E3" s="7"/>
      <c r="F3" s="39" t="s">
        <v>19</v>
      </c>
      <c r="G3" s="60" t="str">
        <f>IF(F3="Uitmuntend",Beoordeling!$B$12,IF(F3="Goed",Beoordeling!$B$13,IF(F3="Voldoende","€ 0",IF(F3="Matig",Beoordeling!$B$15,IF(F3="Onvoldoende","KO"," ")))))</f>
        <v xml:space="preserve"> </v>
      </c>
      <c r="H3" s="7"/>
      <c r="I3" s="39" t="s">
        <v>19</v>
      </c>
      <c r="J3" s="60" t="str">
        <f>IF(I3="Uitmuntend",Beoordeling!$B$12,IF(I3="Goed",Beoordeling!$B$13,IF(I3="Voldoende","€ 0",IF(I3="Matig",Beoordeling!$B$15,IF(I3="Onvoldoende","KO"," ")))))</f>
        <v xml:space="preserve"> </v>
      </c>
    </row>
    <row r="4" spans="1:11" ht="150" customHeight="1">
      <c r="A4" s="29" t="str">
        <f>Beoordeling!C3</f>
        <v>Materieel / Duurzaamheid</v>
      </c>
      <c r="B4" s="7"/>
      <c r="C4" s="77" t="s">
        <v>26</v>
      </c>
      <c r="D4" s="78"/>
      <c r="E4" s="7"/>
      <c r="F4" s="77" t="s">
        <v>26</v>
      </c>
      <c r="G4" s="78"/>
      <c r="H4" s="7"/>
      <c r="I4" s="77" t="s">
        <v>26</v>
      </c>
      <c r="J4" s="78"/>
    </row>
    <row r="5" spans="1:11" ht="20.100000000000001" customHeight="1">
      <c r="A5" s="37" t="str">
        <f>Beoordeling!A5</f>
        <v xml:space="preserve">4.2.1.2 sub-gunningscriterium 2: </v>
      </c>
      <c r="B5" s="7"/>
      <c r="C5" s="39" t="s">
        <v>19</v>
      </c>
      <c r="D5" s="60" t="str">
        <f>IF(C5="Uitmuntend",Beoordeling!$C$12,IF(C5="Goed",Beoordeling!$C$13,IF(C5="Voldoende","€ 0",IF(C5="Matig",Beoordeling!$C$15,IF(C5="Onvoldoende","KO"," ")))))</f>
        <v xml:space="preserve"> </v>
      </c>
      <c r="E5" s="7"/>
      <c r="F5" s="39" t="s">
        <v>19</v>
      </c>
      <c r="G5" s="60" t="str">
        <f>IF(F5="Uitmuntend",Beoordeling!$C$12,IF(F5="Goed",Beoordeling!$C$13,IF(F5="Voldoende","€ 0",IF(F5="Matig",Beoordeling!$C$15,IF(F5="Onvoldoende","KO"," ")))))</f>
        <v xml:space="preserve"> </v>
      </c>
      <c r="H5" s="7"/>
      <c r="I5" s="39" t="s">
        <v>19</v>
      </c>
      <c r="J5" s="60" t="str">
        <f>IF(I5="Uitmuntend",Beoordeling!$C$12,IF(I5="Goed",Beoordeling!$C$13,IF(I5="Voldoende","€ 0",IF(I5="Matig",Beoordeling!$C$15,IF(I5="Onvoldoende","KO"," ")))))</f>
        <v xml:space="preserve"> </v>
      </c>
    </row>
    <row r="6" spans="1:11" ht="150" customHeight="1">
      <c r="A6" s="29" t="str">
        <f>Beoordeling!C5</f>
        <v>Risico's / Veiligheid / Calamiteiten</v>
      </c>
      <c r="B6" s="7"/>
      <c r="C6" s="77" t="s">
        <v>26</v>
      </c>
      <c r="D6" s="78"/>
      <c r="E6" s="7"/>
      <c r="F6" s="77" t="s">
        <v>26</v>
      </c>
      <c r="G6" s="78"/>
      <c r="H6" s="7"/>
      <c r="I6" s="77" t="s">
        <v>26</v>
      </c>
      <c r="J6" s="78"/>
    </row>
    <row r="7" spans="1:11" ht="20.100000000000001" customHeight="1">
      <c r="A7" s="37" t="str">
        <f>Beoordeling!A7</f>
        <v xml:space="preserve">4.2.1.3 sub-gunningscriterium 3: </v>
      </c>
      <c r="B7" s="7"/>
      <c r="C7" s="39" t="s">
        <v>19</v>
      </c>
      <c r="D7" s="60" t="str">
        <f>IF(C7="Uitmuntend",Beoordeling!$D$12,IF(C7="Goed",Beoordeling!$D$13,IF(C7="Voldoende","€ 0",IF(C7="Matig",Beoordeling!$D$15,IF(C7="Onvoldoende","KO"," ")))))</f>
        <v xml:space="preserve"> </v>
      </c>
      <c r="E7" s="7"/>
      <c r="F7" s="39" t="s">
        <v>19</v>
      </c>
      <c r="G7" s="60" t="str">
        <f>IF(F7="Uitmuntend",Beoordeling!$D$12,IF(F7="Goed",Beoordeling!$D$13,IF(F7="Voldoende","€ 0",IF(F7="Matig",Beoordeling!$D$15,IF(F7="Onvoldoende","KO"," ")))))</f>
        <v xml:space="preserve"> </v>
      </c>
      <c r="H7" s="7"/>
      <c r="I7" s="39" t="s">
        <v>19</v>
      </c>
      <c r="J7" s="60" t="str">
        <f>IF(I7="Uitmuntend",Beoordeling!$D$12,IF(I7="Goed",Beoordeling!$D$13,IF(I7="Voldoende","€ 0",IF(I7="Matig",Beoordeling!$D$15,IF(I7="Onvoldoende","KO"," ")))))</f>
        <v xml:space="preserve"> </v>
      </c>
    </row>
    <row r="8" spans="1:11" ht="150" customHeight="1">
      <c r="A8" s="29" t="str">
        <f>Beoordeling!C7</f>
        <v>Kwaliteit van dienstverlening en processen</v>
      </c>
      <c r="B8" s="7"/>
      <c r="C8" s="77" t="s">
        <v>26</v>
      </c>
      <c r="D8" s="78"/>
      <c r="E8" s="7"/>
      <c r="F8" s="77" t="s">
        <v>26</v>
      </c>
      <c r="G8" s="78"/>
      <c r="H8" s="7"/>
      <c r="I8" s="77" t="s">
        <v>26</v>
      </c>
      <c r="J8" s="78"/>
    </row>
    <row r="9" spans="1:11" ht="20.100000000000001" customHeight="1">
      <c r="A9" s="37" t="str">
        <f>Beoordeling!A9</f>
        <v xml:space="preserve">4.2.1.4 sub-gunningscriterium 4: </v>
      </c>
      <c r="B9" s="7"/>
      <c r="C9" s="39" t="s">
        <v>19</v>
      </c>
      <c r="D9" s="60" t="str">
        <f>IF(C9="Uitmuntend",Beoordeling!$E$12,IF(C9="Goed",Beoordeling!$E$13,IF(C9="Voldoende","€ 0",IF(C9="Matig",Beoordeling!$E$15,IF(C9="Onvoldoende","KO"," ")))))</f>
        <v xml:space="preserve"> </v>
      </c>
      <c r="E9" s="7"/>
      <c r="F9" s="39" t="s">
        <v>19</v>
      </c>
      <c r="G9" s="60" t="str">
        <f>IF(F9="Uitmuntend",Beoordeling!$E$12,IF(F9="Goed",Beoordeling!$E$13,IF(F9="Voldoende","€ 0",IF(F9="Matig",Beoordeling!$E$15,IF(F9="Onvoldoende","KO"," ")))))</f>
        <v xml:space="preserve"> </v>
      </c>
      <c r="H9" s="7"/>
      <c r="I9" s="39" t="s">
        <v>19</v>
      </c>
      <c r="J9" s="60" t="str">
        <f>IF(I9="Uitmuntend",Beoordeling!$E$12,IF(I9="Goed",Beoordeling!$E$13,IF(I9="Voldoende","€ 0",IF(I9="Matig",Beoordeling!$E$15,IF(I9="Onvoldoende","KO"," ")))))</f>
        <v xml:space="preserve"> </v>
      </c>
    </row>
    <row r="10" spans="1:11" ht="150" customHeight="1">
      <c r="A10" s="29" t="str">
        <f>Beoordeling!C9</f>
        <v>Staffel tarieven</v>
      </c>
      <c r="B10" s="7"/>
      <c r="C10" s="79" t="s">
        <v>37</v>
      </c>
      <c r="D10" s="80"/>
      <c r="E10" s="7"/>
      <c r="F10" s="79" t="s">
        <v>37</v>
      </c>
      <c r="G10" s="80"/>
      <c r="H10" s="7"/>
      <c r="I10" s="79" t="s">
        <v>37</v>
      </c>
      <c r="J10" s="80"/>
    </row>
    <row r="11" spans="1:11" ht="20.100000000000001" customHeight="1">
      <c r="A11" s="23"/>
      <c r="B11" s="8"/>
      <c r="C11" s="40" t="e">
        <f>D3+D5+D7</f>
        <v>#VALUE!</v>
      </c>
      <c r="D11" s="61"/>
      <c r="E11" s="8"/>
      <c r="F11" s="40" t="e">
        <f>G3+G5+G7</f>
        <v>#VALUE!</v>
      </c>
      <c r="G11" s="61"/>
      <c r="H11" s="8"/>
      <c r="I11" s="40" t="e">
        <f>J3+J5+J7</f>
        <v>#VALUE!</v>
      </c>
      <c r="J11" s="62"/>
    </row>
  </sheetData>
  <mergeCells count="18"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1">
    <dataValidation type="list" errorStyle="warning" allowBlank="1" showErrorMessage="1" error="Voer juiste waarde in. " sqref="C3 C5 C7 C9 F9 F7 F5 F3 I3 I5 I7 I9" xr:uid="{F7D3B6BB-E163-4B88-B5FB-CF90EC4B6CF5}">
      <formula1>SCORE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99615-038B-4AB3-8646-6CE75937062E}">
  <sheetPr>
    <tabColor theme="6"/>
  </sheetPr>
  <dimension ref="A1:K11"/>
  <sheetViews>
    <sheetView topLeftCell="A4" workbookViewId="0">
      <selection activeCell="I10" sqref="I10:J10"/>
    </sheetView>
  </sheetViews>
  <sheetFormatPr defaultColWidth="8.88671875" defaultRowHeight="12.6"/>
  <cols>
    <col min="1" max="1" width="90.88671875" style="3" customWidth="1"/>
    <col min="2" max="2" width="2.88671875" style="5" customWidth="1"/>
    <col min="3" max="3" width="42.6640625" style="4" customWidth="1"/>
    <col min="4" max="4" width="3.88671875" style="4" customWidth="1"/>
    <col min="5" max="5" width="2.88671875" style="4" customWidth="1"/>
    <col min="6" max="6" width="42.6640625" style="4" customWidth="1"/>
    <col min="7" max="7" width="3.88671875" style="4" customWidth="1"/>
    <col min="8" max="8" width="2.88671875" style="4" customWidth="1"/>
    <col min="9" max="9" width="42.6640625" style="3" customWidth="1"/>
    <col min="10" max="10" width="3.88671875" style="4" customWidth="1"/>
    <col min="11" max="11" width="11.6640625" style="3" bestFit="1" customWidth="1"/>
    <col min="12" max="16384" width="8.88671875" style="3"/>
  </cols>
  <sheetData>
    <row r="1" spans="1:11" ht="50.1" customHeight="1">
      <c r="A1" s="22" t="s">
        <v>28</v>
      </c>
      <c r="B1" s="10"/>
      <c r="C1" s="69" t="s">
        <v>21</v>
      </c>
      <c r="D1" s="70"/>
      <c r="E1" s="10"/>
      <c r="F1" s="69" t="s">
        <v>22</v>
      </c>
      <c r="G1" s="70"/>
      <c r="H1" s="10"/>
      <c r="I1" s="69" t="s">
        <v>23</v>
      </c>
      <c r="J1" s="70"/>
      <c r="K1" s="2"/>
    </row>
    <row r="2" spans="1:11" ht="20.100000000000001" customHeight="1">
      <c r="A2" s="38" t="s">
        <v>24</v>
      </c>
      <c r="B2" s="6"/>
      <c r="C2" s="73" t="s">
        <v>25</v>
      </c>
      <c r="D2" s="74"/>
      <c r="E2" s="6"/>
      <c r="F2" s="73" t="s">
        <v>25</v>
      </c>
      <c r="G2" s="74"/>
      <c r="H2" s="6"/>
      <c r="I2" s="73" t="s">
        <v>25</v>
      </c>
      <c r="J2" s="74"/>
    </row>
    <row r="3" spans="1:11" ht="20.100000000000001" customHeight="1">
      <c r="A3" s="37" t="str">
        <f>Beoordeling!A3</f>
        <v xml:space="preserve">4.2.1.1 Sub-gunningscriterium 1: </v>
      </c>
      <c r="B3" s="7"/>
      <c r="C3" s="39" t="s">
        <v>19</v>
      </c>
      <c r="D3" s="60" t="str">
        <f>IF(C3="Uitmuntend",Beoordeling!$B$12,IF(C3="Goed",Beoordeling!$B$13,IF(C3="Voldoende","€ 0",IF(C3="Matig",Beoordeling!$B$15,IF(C3="Onvoldoende","KO"," ")))))</f>
        <v xml:space="preserve"> </v>
      </c>
      <c r="E3" s="7"/>
      <c r="F3" s="39" t="s">
        <v>19</v>
      </c>
      <c r="G3" s="60" t="str">
        <f>IF(F3="Uitmuntend",Beoordeling!$B$12,IF(F3="Goed",Beoordeling!$B$13,IF(F3="Voldoende","€ 0",IF(F3="Matig",Beoordeling!$B$15,IF(F3="Onvoldoende","KO"," ")))))</f>
        <v xml:space="preserve"> </v>
      </c>
      <c r="H3" s="7"/>
      <c r="I3" s="39" t="s">
        <v>19</v>
      </c>
      <c r="J3" s="60" t="str">
        <f>IF(I3="Uitmuntend",Beoordeling!$B$12,IF(I3="Goed",Beoordeling!$B$13,IF(I3="Voldoende","€ 0",IF(I3="Matig",Beoordeling!$B$15,IF(I3="Onvoldoende","KO"," ")))))</f>
        <v xml:space="preserve"> </v>
      </c>
    </row>
    <row r="4" spans="1:11" ht="150" customHeight="1">
      <c r="A4" s="29" t="str">
        <f>Beoordeling!C3</f>
        <v>Materieel / Duurzaamheid</v>
      </c>
      <c r="B4" s="7"/>
      <c r="C4" s="77" t="s">
        <v>26</v>
      </c>
      <c r="D4" s="78"/>
      <c r="E4" s="7"/>
      <c r="F4" s="77" t="s">
        <v>26</v>
      </c>
      <c r="G4" s="78"/>
      <c r="H4" s="7"/>
      <c r="I4" s="77" t="s">
        <v>26</v>
      </c>
      <c r="J4" s="78"/>
    </row>
    <row r="5" spans="1:11" ht="20.100000000000001" customHeight="1">
      <c r="A5" s="37" t="str">
        <f>Beoordeling!A5</f>
        <v xml:space="preserve">4.2.1.2 sub-gunningscriterium 2: </v>
      </c>
      <c r="B5" s="7"/>
      <c r="C5" s="39" t="s">
        <v>19</v>
      </c>
      <c r="D5" s="60" t="str">
        <f>IF(C5="Uitmuntend",Beoordeling!$C$12,IF(C5="Goed",Beoordeling!$C$13,IF(C5="Voldoende","€ 0",IF(C5="Matig",Beoordeling!$C$15,IF(C5="Onvoldoende","KO"," ")))))</f>
        <v xml:space="preserve"> </v>
      </c>
      <c r="E5" s="7"/>
      <c r="F5" s="39" t="s">
        <v>19</v>
      </c>
      <c r="G5" s="60" t="str">
        <f>IF(F5="Uitmuntend",Beoordeling!$C$12,IF(F5="Goed",Beoordeling!$C$13,IF(F5="Voldoende","€ 0",IF(F5="Matig",Beoordeling!$C$15,IF(F5="Onvoldoende","KO"," ")))))</f>
        <v xml:space="preserve"> </v>
      </c>
      <c r="H5" s="7"/>
      <c r="I5" s="39" t="s">
        <v>19</v>
      </c>
      <c r="J5" s="60" t="str">
        <f>IF(I5="Uitmuntend",Beoordeling!$C$12,IF(I5="Goed",Beoordeling!$C$13,IF(I5="Voldoende","€ 0",IF(I5="Matig",Beoordeling!$C$15,IF(I5="Onvoldoende","KO"," ")))))</f>
        <v xml:space="preserve"> </v>
      </c>
    </row>
    <row r="6" spans="1:11" ht="150" customHeight="1">
      <c r="A6" s="29" t="str">
        <f>Beoordeling!C5</f>
        <v>Risico's / Veiligheid / Calamiteiten</v>
      </c>
      <c r="B6" s="7"/>
      <c r="C6" s="77" t="s">
        <v>26</v>
      </c>
      <c r="D6" s="78"/>
      <c r="E6" s="7"/>
      <c r="F6" s="77" t="s">
        <v>26</v>
      </c>
      <c r="G6" s="78"/>
      <c r="H6" s="7"/>
      <c r="I6" s="77" t="s">
        <v>26</v>
      </c>
      <c r="J6" s="78"/>
    </row>
    <row r="7" spans="1:11" ht="20.100000000000001" customHeight="1">
      <c r="A7" s="37" t="str">
        <f>Beoordeling!A7</f>
        <v xml:space="preserve">4.2.1.3 sub-gunningscriterium 3: </v>
      </c>
      <c r="B7" s="7"/>
      <c r="C7" s="39" t="s">
        <v>19</v>
      </c>
      <c r="D7" s="60" t="str">
        <f>IF(C7="Uitmuntend",Beoordeling!$D$12,IF(C7="Goed",Beoordeling!$D$13,IF(C7="Voldoende","€ 0",IF(C7="Matig",Beoordeling!$D$15,IF(C7="Onvoldoende","KO"," ")))))</f>
        <v xml:space="preserve"> </v>
      </c>
      <c r="E7" s="7"/>
      <c r="F7" s="39" t="s">
        <v>19</v>
      </c>
      <c r="G7" s="60" t="str">
        <f>IF(F7="Uitmuntend",Beoordeling!$D$12,IF(F7="Goed",Beoordeling!$D$13,IF(F7="Voldoende","€ 0",IF(F7="Matig",Beoordeling!$D$15,IF(F7="Onvoldoende","KO"," ")))))</f>
        <v xml:space="preserve"> </v>
      </c>
      <c r="H7" s="7"/>
      <c r="I7" s="39" t="s">
        <v>19</v>
      </c>
      <c r="J7" s="60" t="str">
        <f>IF(I7="Uitmuntend",Beoordeling!$D$12,IF(I7="Goed",Beoordeling!$D$13,IF(I7="Voldoende","€ 0",IF(I7="Matig",Beoordeling!$D$15,IF(I7="Onvoldoende","KO"," ")))))</f>
        <v xml:space="preserve"> </v>
      </c>
    </row>
    <row r="8" spans="1:11" ht="150" customHeight="1">
      <c r="A8" s="29" t="str">
        <f>Beoordeling!C7</f>
        <v>Kwaliteit van dienstverlening en processen</v>
      </c>
      <c r="B8" s="7"/>
      <c r="C8" s="77" t="s">
        <v>26</v>
      </c>
      <c r="D8" s="78"/>
      <c r="E8" s="7"/>
      <c r="F8" s="77" t="s">
        <v>26</v>
      </c>
      <c r="G8" s="78"/>
      <c r="H8" s="7"/>
      <c r="I8" s="77" t="s">
        <v>26</v>
      </c>
      <c r="J8" s="78"/>
    </row>
    <row r="9" spans="1:11" ht="20.100000000000001" customHeight="1">
      <c r="A9" s="37" t="str">
        <f>Beoordeling!A9</f>
        <v xml:space="preserve">4.2.1.4 sub-gunningscriterium 4: </v>
      </c>
      <c r="B9" s="7"/>
      <c r="C9" s="39" t="s">
        <v>19</v>
      </c>
      <c r="D9" s="60" t="str">
        <f>IF(C9="Uitmuntend",Beoordeling!$E$12,IF(C9="Goed",Beoordeling!$E$13,IF(C9="Voldoende","€ 0",IF(C9="Matig",Beoordeling!$E$15,IF(C9="Onvoldoende","KO"," ")))))</f>
        <v xml:space="preserve"> </v>
      </c>
      <c r="E9" s="7"/>
      <c r="F9" s="39" t="s">
        <v>19</v>
      </c>
      <c r="G9" s="60" t="str">
        <f>IF(F9="Uitmuntend",Beoordeling!$E$12,IF(F9="Goed",Beoordeling!$E$13,IF(F9="Voldoende","€ 0",IF(F9="Matig",Beoordeling!$E$15,IF(F9="Onvoldoende","KO"," ")))))</f>
        <v xml:space="preserve"> </v>
      </c>
      <c r="H9" s="7"/>
      <c r="I9" s="39" t="s">
        <v>19</v>
      </c>
      <c r="J9" s="60" t="str">
        <f>IF(I9="Uitmuntend",Beoordeling!$E$12,IF(I9="Goed",Beoordeling!$E$13,IF(I9="Voldoende","€ 0",IF(I9="Matig",Beoordeling!$E$15,IF(I9="Onvoldoende","KO"," ")))))</f>
        <v xml:space="preserve"> </v>
      </c>
    </row>
    <row r="10" spans="1:11" ht="150" customHeight="1">
      <c r="A10" s="29" t="str">
        <f>Beoordeling!C9</f>
        <v>Staffel tarieven</v>
      </c>
      <c r="B10" s="7"/>
      <c r="C10" s="79" t="s">
        <v>37</v>
      </c>
      <c r="D10" s="80"/>
      <c r="E10" s="7"/>
      <c r="F10" s="79" t="s">
        <v>37</v>
      </c>
      <c r="G10" s="80"/>
      <c r="H10" s="7"/>
      <c r="I10" s="79" t="s">
        <v>37</v>
      </c>
      <c r="J10" s="80"/>
    </row>
    <row r="11" spans="1:11" ht="20.100000000000001" customHeight="1">
      <c r="A11" s="23"/>
      <c r="B11" s="8"/>
      <c r="C11" s="40" t="e">
        <f>D3+D5+D7</f>
        <v>#VALUE!</v>
      </c>
      <c r="D11" s="61"/>
      <c r="E11" s="8"/>
      <c r="F11" s="40" t="e">
        <f>G3+G5+G7</f>
        <v>#VALUE!</v>
      </c>
      <c r="G11" s="61"/>
      <c r="H11" s="8"/>
      <c r="I11" s="40" t="e">
        <f>J3+J5+J7</f>
        <v>#VALUE!</v>
      </c>
      <c r="J11" s="62"/>
    </row>
  </sheetData>
  <mergeCells count="18"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1">
    <dataValidation type="list" errorStyle="warning" allowBlank="1" showErrorMessage="1" error="Voer juiste waarde in. " sqref="C3 F3 I3 C5 F5 I5 C7 F7 I7 C9 F9 I9" xr:uid="{756C0891-9848-4C6D-B265-23BD89F318D6}">
      <formula1>SCORE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D2D1-6C6D-49DC-9CB1-CFD422AEFA1F}">
  <dimension ref="A1:K26"/>
  <sheetViews>
    <sheetView workbookViewId="0">
      <selection activeCell="J25" sqref="J25"/>
    </sheetView>
  </sheetViews>
  <sheetFormatPr defaultColWidth="8.88671875" defaultRowHeight="14.4"/>
  <cols>
    <col min="1" max="1" width="58.109375" customWidth="1"/>
    <col min="2" max="2" width="30.88671875" customWidth="1"/>
    <col min="3" max="3" width="2.88671875" customWidth="1"/>
    <col min="4" max="4" width="26.109375" customWidth="1"/>
    <col min="5" max="5" width="30.88671875" customWidth="1"/>
    <col min="6" max="6" width="2.88671875" customWidth="1"/>
    <col min="7" max="7" width="26.109375" customWidth="1"/>
    <col min="8" max="8" width="30.88671875" customWidth="1"/>
    <col min="9" max="9" width="5" customWidth="1"/>
    <col min="10" max="10" width="26.109375" customWidth="1"/>
    <col min="11" max="11" width="30.88671875" customWidth="1"/>
  </cols>
  <sheetData>
    <row r="1" spans="1:11" ht="24" customHeight="1">
      <c r="A1" s="90" t="s">
        <v>29</v>
      </c>
      <c r="B1" s="91"/>
      <c r="C1" s="10"/>
      <c r="D1" s="92"/>
      <c r="E1" s="93"/>
      <c r="F1" s="13"/>
      <c r="G1" s="92"/>
      <c r="H1" s="93"/>
      <c r="I1" s="16"/>
      <c r="J1" s="92"/>
      <c r="K1" s="93"/>
    </row>
    <row r="2" spans="1:11" ht="24" customHeight="1">
      <c r="A2" s="94" t="str">
        <f>'Beoordelaar 1'!A2</f>
        <v>Sub-gunningscriteria</v>
      </c>
      <c r="B2" s="95"/>
      <c r="C2" s="12"/>
      <c r="D2" s="28" t="str">
        <f>'Beoordelaar 1'!C1</f>
        <v>Inschrijver 1</v>
      </c>
      <c r="E2" s="28" t="s">
        <v>30</v>
      </c>
      <c r="F2" s="20"/>
      <c r="G2" s="24" t="str">
        <f>'Beoordelaar 1'!F1</f>
        <v>Inschrijver 2</v>
      </c>
      <c r="H2" s="28" t="s">
        <v>30</v>
      </c>
      <c r="I2" s="21"/>
      <c r="J2" s="24" t="str">
        <f>'Beoordelaar 1'!I1</f>
        <v>Inschrijver 3</v>
      </c>
      <c r="K2" s="28" t="s">
        <v>30</v>
      </c>
    </row>
    <row r="3" spans="1:11" ht="24" customHeight="1">
      <c r="A3" s="81" t="str">
        <f>Beoordeling!A3</f>
        <v xml:space="preserve">4.2.1.1 Sub-gunningscriterium 1: </v>
      </c>
      <c r="B3" s="25" t="str">
        <f>'Beoordelaar 1'!$A$1</f>
        <v>Beoordelaar 1: &lt;&lt;&gt;&gt;</v>
      </c>
      <c r="C3" s="12"/>
      <c r="D3" s="27" t="str">
        <f>'Beoordelaar 1'!C3</f>
        <v>SCORE</v>
      </c>
      <c r="E3" s="83" t="s">
        <v>31</v>
      </c>
      <c r="F3" s="12"/>
      <c r="G3" s="27" t="str">
        <f>'Beoordelaar 1'!F3</f>
        <v>SCORE</v>
      </c>
      <c r="H3" s="83" t="s">
        <v>31</v>
      </c>
      <c r="I3" s="14"/>
      <c r="J3" s="27" t="str">
        <f>'Beoordelaar 1'!I3</f>
        <v>SCORE</v>
      </c>
      <c r="K3" s="83" t="s">
        <v>31</v>
      </c>
    </row>
    <row r="4" spans="1:11" ht="24" customHeight="1">
      <c r="A4" s="82"/>
      <c r="B4" s="25" t="str">
        <f>'Beoordelaar 2'!$A$1</f>
        <v>Beoordelaar 2: &lt;&lt;&gt;&gt;</v>
      </c>
      <c r="C4" s="12"/>
      <c r="D4" s="26" t="str">
        <f>'Beoordelaar 2'!C3</f>
        <v>SCORE</v>
      </c>
      <c r="E4" s="84"/>
      <c r="F4" s="12"/>
      <c r="G4" s="26" t="str">
        <f>'Beoordelaar 2'!F3</f>
        <v>SCORE</v>
      </c>
      <c r="H4" s="84"/>
      <c r="I4" s="14"/>
      <c r="J4" s="26" t="str">
        <f>'Beoordelaar 2'!I3</f>
        <v>SCORE</v>
      </c>
      <c r="K4" s="84"/>
    </row>
    <row r="5" spans="1:11" ht="24" customHeight="1">
      <c r="A5" s="82"/>
      <c r="B5" s="25" t="str">
        <f>'Beoordelaar 3'!$A$1</f>
        <v>Beoordelaar 3: &lt;&lt;&gt;&gt;</v>
      </c>
      <c r="C5" s="12"/>
      <c r="D5" s="26" t="str">
        <f>'Beoordelaar 3'!C3</f>
        <v>SCORE</v>
      </c>
      <c r="E5" s="84"/>
      <c r="F5" s="12"/>
      <c r="G5" s="26" t="str">
        <f>'Beoordelaar 3'!F3</f>
        <v>SCORE</v>
      </c>
      <c r="H5" s="84"/>
      <c r="I5" s="14"/>
      <c r="J5" s="26" t="str">
        <f>'Beoordelaar 3'!I3</f>
        <v>SCORE</v>
      </c>
      <c r="K5" s="84"/>
    </row>
    <row r="6" spans="1:11" ht="24" customHeight="1">
      <c r="A6" s="86" t="s">
        <v>32</v>
      </c>
      <c r="B6" s="87"/>
      <c r="C6" s="12"/>
      <c r="D6" s="39" t="s">
        <v>19</v>
      </c>
      <c r="E6" s="84"/>
      <c r="F6" s="12"/>
      <c r="G6" s="39" t="s">
        <v>19</v>
      </c>
      <c r="H6" s="84"/>
      <c r="I6" s="14"/>
      <c r="J6" s="39" t="s">
        <v>19</v>
      </c>
      <c r="K6" s="84"/>
    </row>
    <row r="7" spans="1:11" ht="24" customHeight="1">
      <c r="A7" s="88"/>
      <c r="B7" s="89"/>
      <c r="C7" s="11"/>
      <c r="D7" s="40" t="str">
        <f>IF(D6="Uitmuntend",Beoordeling!B12,IF(D6="Goed",Beoordeling!B13,IF(D6="Voldoende","€ 0",IF(D6="Matig",Beoordeling!B15,IF(D6="Onvoldoende","KO"," ")))))</f>
        <v xml:space="preserve"> </v>
      </c>
      <c r="E7" s="85"/>
      <c r="F7" s="11"/>
      <c r="G7" s="40" t="str">
        <f>IF(G6="Uitmuntend",Beoordeling!B12,IF(G6="Goed",Beoordeling!B13,IF(G6="Voldoende","€ 0",IF(G6="Matig",Beoordeling!B15,IF(G6="Onvoldoende","KO"," ")))))</f>
        <v xml:space="preserve"> </v>
      </c>
      <c r="H7" s="85"/>
      <c r="I7" s="15"/>
      <c r="J7" s="40" t="str">
        <f>IF(J6="Uitmuntend",Beoordeling!B12,IF(J6="Goed",Beoordeling!B13,IF(J6="Voldoende","€ 0",IF(J6="Matig",Beoordeling!B15,IF(J6="Onvoldoende","KO"," ")))))</f>
        <v xml:space="preserve"> </v>
      </c>
      <c r="K7" s="85"/>
    </row>
    <row r="8" spans="1:11" ht="24" customHeight="1">
      <c r="A8" s="81" t="str">
        <f>Beoordeling!A5</f>
        <v xml:space="preserve">4.2.1.2 sub-gunningscriterium 2: </v>
      </c>
      <c r="B8" s="25" t="str">
        <f>'Beoordelaar 1'!$A$1</f>
        <v>Beoordelaar 1: &lt;&lt;&gt;&gt;</v>
      </c>
      <c r="C8" s="12"/>
      <c r="D8" s="26" t="str">
        <f>'Beoordelaar 1'!C5</f>
        <v>SCORE</v>
      </c>
      <c r="E8" s="83" t="s">
        <v>31</v>
      </c>
      <c r="F8" s="12"/>
      <c r="G8" s="26" t="str">
        <f>'Beoordelaar 1'!F5</f>
        <v>SCORE</v>
      </c>
      <c r="H8" s="83" t="s">
        <v>31</v>
      </c>
      <c r="I8" s="14"/>
      <c r="J8" s="26" t="str">
        <f>'Beoordelaar 1'!I5</f>
        <v>SCORE</v>
      </c>
      <c r="K8" s="83" t="s">
        <v>31</v>
      </c>
    </row>
    <row r="9" spans="1:11" ht="24" customHeight="1">
      <c r="A9" s="82"/>
      <c r="B9" s="25" t="str">
        <f>'Beoordelaar 2'!$A$1</f>
        <v>Beoordelaar 2: &lt;&lt;&gt;&gt;</v>
      </c>
      <c r="C9" s="12"/>
      <c r="D9" s="26" t="str">
        <f>'Beoordelaar 2'!C5</f>
        <v>SCORE</v>
      </c>
      <c r="E9" s="84"/>
      <c r="F9" s="12"/>
      <c r="G9" s="26" t="str">
        <f>'Beoordelaar 2'!F5</f>
        <v>SCORE</v>
      </c>
      <c r="H9" s="84"/>
      <c r="I9" s="14"/>
      <c r="J9" s="26" t="str">
        <f>'Beoordelaar 2'!I5</f>
        <v>SCORE</v>
      </c>
      <c r="K9" s="84"/>
    </row>
    <row r="10" spans="1:11" ht="24" customHeight="1">
      <c r="A10" s="82"/>
      <c r="B10" s="25" t="str">
        <f>'Beoordelaar 3'!$A$1</f>
        <v>Beoordelaar 3: &lt;&lt;&gt;&gt;</v>
      </c>
      <c r="C10" s="12"/>
      <c r="D10" s="26" t="str">
        <f>'Beoordelaar 3'!C5</f>
        <v>SCORE</v>
      </c>
      <c r="E10" s="84"/>
      <c r="F10" s="12"/>
      <c r="G10" s="26" t="str">
        <f>'Beoordelaar 3'!F5</f>
        <v>SCORE</v>
      </c>
      <c r="H10" s="84"/>
      <c r="I10" s="14"/>
      <c r="J10" s="26" t="str">
        <f>'Beoordelaar 3'!I5</f>
        <v>SCORE</v>
      </c>
      <c r="K10" s="84"/>
    </row>
    <row r="11" spans="1:11" ht="24" customHeight="1">
      <c r="A11" s="86" t="s">
        <v>32</v>
      </c>
      <c r="B11" s="87"/>
      <c r="C11" s="11"/>
      <c r="D11" s="39" t="s">
        <v>19</v>
      </c>
      <c r="E11" s="84"/>
      <c r="F11" s="11"/>
      <c r="G11" s="39" t="s">
        <v>19</v>
      </c>
      <c r="H11" s="84"/>
      <c r="I11" s="15"/>
      <c r="J11" s="39" t="s">
        <v>19</v>
      </c>
      <c r="K11" s="84"/>
    </row>
    <row r="12" spans="1:11" ht="24" customHeight="1">
      <c r="A12" s="96"/>
      <c r="B12" s="97"/>
      <c r="C12" s="11"/>
      <c r="D12" s="40" t="str">
        <f>IF(D$11="Uitmuntend",Beoordeling!$C$12,IF(D$11="Goed",Beoordeling!$C$13,IF(D$11="Voldoende","€ 0",IF(D$11="Matig",Beoordeling!$C$15,IF(D11="Onvoldoende","KO"," ")))))</f>
        <v xml:space="preserve"> </v>
      </c>
      <c r="E12" s="85"/>
      <c r="F12" s="11"/>
      <c r="G12" s="40" t="str">
        <f>IF(G11="Uitmuntend",Beoordeling!$C12,IF(G11="Goed",Beoordeling!$C13,IF(G11="Voldoende","€ 0",IF(G11="Matig",Beoordeling!$C15,IF(G11="Onvoldoende","KO"," ")))))</f>
        <v xml:space="preserve"> </v>
      </c>
      <c r="H12" s="85"/>
      <c r="I12" s="15"/>
      <c r="J12" s="40" t="str">
        <f>IF(J11="Uitmuntend",Beoordeling!$C12,IF(J11="Goed",Beoordeling!$C13,IF(J11="Voldoende","€ 0",IF(J11="Matig",Beoordeling!$C15,IF(J11="Onvoldoende","KO"," ")))))</f>
        <v xml:space="preserve"> </v>
      </c>
      <c r="K12" s="85"/>
    </row>
    <row r="13" spans="1:11" ht="24" customHeight="1">
      <c r="A13" s="81" t="str">
        <f>Beoordeling!A7</f>
        <v xml:space="preserve">4.2.1.3 sub-gunningscriterium 3: </v>
      </c>
      <c r="B13" s="25" t="str">
        <f>'Beoordelaar 1'!$A$1</f>
        <v>Beoordelaar 1: &lt;&lt;&gt;&gt;</v>
      </c>
      <c r="C13" s="12"/>
      <c r="D13" s="26" t="str">
        <f>'Beoordelaar 1'!C7</f>
        <v>SCORE</v>
      </c>
      <c r="E13" s="83" t="s">
        <v>31</v>
      </c>
      <c r="F13" s="12"/>
      <c r="G13" s="26" t="str">
        <f>'Beoordelaar 1'!F7</f>
        <v>SCORE</v>
      </c>
      <c r="H13" s="83" t="s">
        <v>31</v>
      </c>
      <c r="I13" s="14"/>
      <c r="J13" s="26" t="str">
        <f>'Beoordelaar 1'!I7</f>
        <v>SCORE</v>
      </c>
      <c r="K13" s="83" t="s">
        <v>31</v>
      </c>
    </row>
    <row r="14" spans="1:11" ht="24" customHeight="1">
      <c r="A14" s="82"/>
      <c r="B14" s="25" t="str">
        <f>'Beoordelaar 2'!$A$1</f>
        <v>Beoordelaar 2: &lt;&lt;&gt;&gt;</v>
      </c>
      <c r="C14" s="12"/>
      <c r="D14" s="26" t="str">
        <f>'Beoordelaar 2'!C7</f>
        <v>SCORE</v>
      </c>
      <c r="E14" s="84"/>
      <c r="F14" s="12"/>
      <c r="G14" s="26" t="str">
        <f>'Beoordelaar 2'!F7</f>
        <v>SCORE</v>
      </c>
      <c r="H14" s="84"/>
      <c r="I14" s="14"/>
      <c r="J14" s="26" t="str">
        <f>'Beoordelaar 2'!I7</f>
        <v>SCORE</v>
      </c>
      <c r="K14" s="84"/>
    </row>
    <row r="15" spans="1:11" ht="24" customHeight="1">
      <c r="A15" s="82"/>
      <c r="B15" s="25" t="str">
        <f>'Beoordelaar 3'!$A$1</f>
        <v>Beoordelaar 3: &lt;&lt;&gt;&gt;</v>
      </c>
      <c r="C15" s="12"/>
      <c r="D15" s="26" t="str">
        <f>'Beoordelaar 3'!C7</f>
        <v>SCORE</v>
      </c>
      <c r="E15" s="84"/>
      <c r="F15" s="12"/>
      <c r="G15" s="26" t="str">
        <f>'Beoordelaar 3'!F7</f>
        <v>SCORE</v>
      </c>
      <c r="H15" s="84"/>
      <c r="I15" s="14"/>
      <c r="J15" s="26" t="str">
        <f>'Beoordelaar 3'!I7</f>
        <v>SCORE</v>
      </c>
      <c r="K15" s="84"/>
    </row>
    <row r="16" spans="1:11" ht="24" customHeight="1">
      <c r="A16" s="86" t="s">
        <v>32</v>
      </c>
      <c r="B16" s="87"/>
      <c r="C16" s="11"/>
      <c r="D16" s="39" t="s">
        <v>19</v>
      </c>
      <c r="E16" s="84"/>
      <c r="F16" s="11"/>
      <c r="G16" s="39" t="s">
        <v>19</v>
      </c>
      <c r="H16" s="84"/>
      <c r="I16" s="15"/>
      <c r="J16" s="39" t="s">
        <v>19</v>
      </c>
      <c r="K16" s="84"/>
    </row>
    <row r="17" spans="1:11" ht="24" customHeight="1">
      <c r="A17" s="96"/>
      <c r="B17" s="97"/>
      <c r="C17" s="11"/>
      <c r="D17" s="40" t="str">
        <f>IF(D16="Uitmuntend",Beoordeling!$D$12,IF(D16="Goed",Beoordeling!$D$13,IF(D16="Voldoende","€ 0",IF(D16="Matig",Beoordeling!$D$15,IF(D16="Onvoldoende","KO"," ")))))</f>
        <v xml:space="preserve"> </v>
      </c>
      <c r="E17" s="85"/>
      <c r="F17" s="11"/>
      <c r="G17" s="40" t="str">
        <f>IF(G16="Uitmuntend",Beoordeling!$D$12,IF(G16="Goed",Beoordeling!$D$13,IF(G16="Voldoende","€ 0",IF(G16="Matig",Beoordeling!$D$15,IF(G16="Onvoldoende","KO"," ")))))</f>
        <v xml:space="preserve"> </v>
      </c>
      <c r="H17" s="85"/>
      <c r="I17" s="15"/>
      <c r="J17" s="40" t="str">
        <f>IF(J16="Uitmuntend",Beoordeling!$D$12,IF(J16="Goed",Beoordeling!$D$13,IF(J16="Voldoende","€ 0",IF(J16="Matig",Beoordeling!$D$15,IF(J16="Onvoldoende","KO"," ")))))</f>
        <v xml:space="preserve"> </v>
      </c>
      <c r="K17" s="85"/>
    </row>
    <row r="18" spans="1:11" ht="24" customHeight="1">
      <c r="A18" s="81" t="str">
        <f>Beoordeling!A9</f>
        <v xml:space="preserve">4.2.1.4 sub-gunningscriterium 4: </v>
      </c>
      <c r="B18" s="25" t="str">
        <f>'Beoordelaar 1'!$A$1</f>
        <v>Beoordelaar 1: &lt;&lt;&gt;&gt;</v>
      </c>
      <c r="C18" s="50"/>
      <c r="D18" s="26" t="str">
        <f>'Beoordelaar 1'!C9</f>
        <v>SCORE</v>
      </c>
      <c r="E18" s="83" t="s">
        <v>38</v>
      </c>
      <c r="F18" s="50"/>
      <c r="G18" s="26" t="str">
        <f>'Beoordelaar 1'!F9</f>
        <v>SCORE</v>
      </c>
      <c r="H18" s="83" t="s">
        <v>38</v>
      </c>
      <c r="I18" s="18"/>
      <c r="J18" s="26" t="str">
        <f>'Beoordelaar 1'!I9</f>
        <v>SCORE</v>
      </c>
      <c r="K18" s="83" t="s">
        <v>38</v>
      </c>
    </row>
    <row r="19" spans="1:11" ht="24" customHeight="1">
      <c r="A19" s="82"/>
      <c r="B19" s="25" t="str">
        <f>'Beoordelaar 2'!$A$1</f>
        <v>Beoordelaar 2: &lt;&lt;&gt;&gt;</v>
      </c>
      <c r="C19" s="50"/>
      <c r="D19" s="26" t="str">
        <f>'Beoordelaar 2'!C9</f>
        <v>SCORE</v>
      </c>
      <c r="E19" s="84"/>
      <c r="F19" s="50"/>
      <c r="G19" s="26" t="str">
        <f>'Beoordelaar 2'!F9</f>
        <v>SCORE</v>
      </c>
      <c r="H19" s="84"/>
      <c r="I19" s="18"/>
      <c r="J19" s="26" t="str">
        <f>'Beoordelaar 2'!I9</f>
        <v>SCORE</v>
      </c>
      <c r="K19" s="84"/>
    </row>
    <row r="20" spans="1:11" ht="24" customHeight="1">
      <c r="A20" s="82"/>
      <c r="B20" s="25" t="str">
        <f>'Beoordelaar 3'!$A$1</f>
        <v>Beoordelaar 3: &lt;&lt;&gt;&gt;</v>
      </c>
      <c r="C20" s="50"/>
      <c r="D20" s="26" t="str">
        <f>'Beoordelaar 3'!C9</f>
        <v>SCORE</v>
      </c>
      <c r="E20" s="84"/>
      <c r="F20" s="50"/>
      <c r="G20" s="26" t="str">
        <f>'Beoordelaar 3'!F9</f>
        <v>SCORE</v>
      </c>
      <c r="H20" s="84"/>
      <c r="I20" s="18"/>
      <c r="J20" s="26" t="str">
        <f>'Beoordelaar 3'!I9</f>
        <v>SCORE</v>
      </c>
      <c r="K20" s="84"/>
    </row>
    <row r="21" spans="1:11" ht="24" customHeight="1">
      <c r="A21" s="86" t="s">
        <v>32</v>
      </c>
      <c r="B21" s="87"/>
      <c r="C21" s="11"/>
      <c r="D21" s="39" t="s">
        <v>19</v>
      </c>
      <c r="E21" s="84"/>
      <c r="F21" s="11"/>
      <c r="G21" s="39" t="s">
        <v>19</v>
      </c>
      <c r="H21" s="84"/>
      <c r="I21" s="15"/>
      <c r="J21" s="39" t="s">
        <v>19</v>
      </c>
      <c r="K21" s="84"/>
    </row>
    <row r="22" spans="1:11" ht="24" customHeight="1">
      <c r="A22" s="88"/>
      <c r="B22" s="89"/>
      <c r="C22" s="11"/>
      <c r="D22" s="40" t="str">
        <f>IF(D21="Uitmuntend",Beoordeling!$E$12,IF(D21="Goed",Beoordeling!$E$13,IF(D21="Voldoende","€ 0",IF(D21="Matig",Beoordeling!$E$15,IF(D21="Onvoldoende","KO"," ")))))</f>
        <v xml:space="preserve"> </v>
      </c>
      <c r="E22" s="84"/>
      <c r="F22" s="11"/>
      <c r="G22" s="40" t="str">
        <f>IF(G21="Uitmuntend",Beoordeling!$E$12,IF(G21="Goed",Beoordeling!$E$13,IF(G21="Voldoende","€ 0",IF(G21="Matig",Beoordeling!$E$15,IF(G21="Onvoldoende","KO"," ")))))</f>
        <v xml:space="preserve"> </v>
      </c>
      <c r="H22" s="84"/>
      <c r="I22" s="15"/>
      <c r="J22" s="40" t="str">
        <f>IF(J21="Uitmuntend",Beoordeling!$E$12,IF(J21="Goed",Beoordeling!$E$13,IF(J21="Voldoende","€ 0",IF(J21="Matig",Beoordeling!$E$15,IF(J21="Onvoldoende","KO"," ")))))</f>
        <v xml:space="preserve"> </v>
      </c>
      <c r="K22" s="84"/>
    </row>
    <row r="23" spans="1:11" ht="9.9" customHeight="1">
      <c r="A23" s="17"/>
      <c r="B23" s="17"/>
      <c r="C23" s="18"/>
      <c r="D23" s="18"/>
      <c r="E23" s="18"/>
      <c r="F23" s="18"/>
      <c r="G23" s="18"/>
      <c r="H23" s="18"/>
      <c r="I23" s="18"/>
      <c r="J23" s="18"/>
      <c r="K23" s="18"/>
    </row>
    <row r="24" spans="1:11" s="9" customFormat="1" ht="24" customHeight="1">
      <c r="A24" s="98" t="s">
        <v>33</v>
      </c>
      <c r="B24" s="99"/>
      <c r="C24" s="11"/>
      <c r="D24" s="53" t="e">
        <f>+D12+D7+D17</f>
        <v>#VALUE!</v>
      </c>
      <c r="E24" s="41"/>
      <c r="F24" s="11"/>
      <c r="G24" s="53" t="e">
        <f>+G12+G7+G17</f>
        <v>#VALUE!</v>
      </c>
      <c r="H24" s="41"/>
      <c r="I24" s="15"/>
      <c r="J24" s="53" t="e">
        <f>+J12+J7+J17</f>
        <v>#VALUE!</v>
      </c>
      <c r="K24" s="41"/>
    </row>
    <row r="25" spans="1:11" ht="24" customHeight="1"/>
    <row r="26" spans="1:11" ht="24" customHeight="1"/>
  </sheetData>
  <mergeCells count="30">
    <mergeCell ref="A24:B24"/>
    <mergeCell ref="A18:A20"/>
    <mergeCell ref="E18:E22"/>
    <mergeCell ref="H18:H22"/>
    <mergeCell ref="K18:K22"/>
    <mergeCell ref="A21:B21"/>
    <mergeCell ref="A22:B22"/>
    <mergeCell ref="A13:A15"/>
    <mergeCell ref="E13:E17"/>
    <mergeCell ref="H13:H17"/>
    <mergeCell ref="K13:K17"/>
    <mergeCell ref="A16:B16"/>
    <mergeCell ref="A17:B17"/>
    <mergeCell ref="A8:A10"/>
    <mergeCell ref="E8:E12"/>
    <mergeCell ref="H8:H12"/>
    <mergeCell ref="K8:K12"/>
    <mergeCell ref="A11:B11"/>
    <mergeCell ref="A12:B12"/>
    <mergeCell ref="A1:B1"/>
    <mergeCell ref="D1:E1"/>
    <mergeCell ref="G1:H1"/>
    <mergeCell ref="J1:K1"/>
    <mergeCell ref="A2:B2"/>
    <mergeCell ref="A3:A5"/>
    <mergeCell ref="E3:E7"/>
    <mergeCell ref="H3:H7"/>
    <mergeCell ref="K3:K7"/>
    <mergeCell ref="A6:B6"/>
    <mergeCell ref="A7:B7"/>
  </mergeCells>
  <dataValidations count="2">
    <dataValidation type="list" errorStyle="warning" allowBlank="1" showErrorMessage="1" sqref="I11 F11 F6 I6" xr:uid="{59C13DBA-A259-4A3D-B8A2-FFBF7D67FBB8}">
      <formula1>SCORE</formula1>
    </dataValidation>
    <dataValidation type="list" errorStyle="warning" allowBlank="1" showErrorMessage="1" error="Voer juiste waarde in. " sqref="D6 D11 D16 D21 G21 G16 G11 G6 J6 J11 J16 J21" xr:uid="{C7C4CF50-8DA9-4983-972E-CA6C4D4C4F3A}">
      <formula1>SCORE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7DF59-F717-4AAA-89E9-E90D1F1944CC}">
  <dimension ref="A2:H15"/>
  <sheetViews>
    <sheetView workbookViewId="0">
      <selection activeCell="C11" sqref="C11"/>
    </sheetView>
  </sheetViews>
  <sheetFormatPr defaultColWidth="10.88671875" defaultRowHeight="13.8"/>
  <cols>
    <col min="1" max="1" width="64.6640625" style="44" customWidth="1"/>
    <col min="2" max="2" width="2.88671875" style="44" customWidth="1"/>
    <col min="3" max="3" width="24.44140625" style="44" customWidth="1"/>
    <col min="4" max="4" width="2.88671875" style="44" customWidth="1"/>
    <col min="5" max="5" width="24.44140625" style="44" customWidth="1"/>
    <col min="6" max="6" width="2.88671875" style="44" customWidth="1"/>
    <col min="7" max="7" width="24.44140625" style="44" customWidth="1"/>
    <col min="8" max="16384" width="10.88671875" style="44"/>
  </cols>
  <sheetData>
    <row r="2" spans="1:8" ht="30" customHeight="1">
      <c r="A2" s="42" t="s">
        <v>34</v>
      </c>
      <c r="B2" s="43"/>
      <c r="C2" s="45" t="e">
        <f>Consensus!D24</f>
        <v>#VALUE!</v>
      </c>
      <c r="D2" s="54"/>
      <c r="E2" s="45" t="e">
        <f>Consensus!G24</f>
        <v>#VALUE!</v>
      </c>
      <c r="F2" s="54"/>
      <c r="G2" s="45" t="e">
        <f>Consensus!J24</f>
        <v>#VALUE!</v>
      </c>
    </row>
    <row r="3" spans="1:8" ht="30" customHeight="1">
      <c r="A3" s="56" t="s">
        <v>35</v>
      </c>
      <c r="B3" s="43"/>
      <c r="C3" s="46">
        <v>0</v>
      </c>
      <c r="D3" s="54"/>
      <c r="E3" s="46">
        <v>0</v>
      </c>
      <c r="F3" s="54"/>
      <c r="G3" s="46">
        <v>0</v>
      </c>
      <c r="H3" s="52"/>
    </row>
    <row r="4" spans="1:8">
      <c r="C4" s="52"/>
      <c r="D4" s="52"/>
      <c r="E4" s="52"/>
      <c r="F4" s="52"/>
      <c r="G4" s="52"/>
      <c r="H4" s="52"/>
    </row>
    <row r="5" spans="1:8" ht="30" customHeight="1">
      <c r="A5" s="49" t="s">
        <v>36</v>
      </c>
      <c r="B5" s="43"/>
      <c r="C5" s="47" t="e">
        <f>C3-C2</f>
        <v>#VALUE!</v>
      </c>
      <c r="D5" s="54"/>
      <c r="E5" s="47" t="e">
        <f>E3-E2</f>
        <v>#VALUE!</v>
      </c>
      <c r="F5" s="54"/>
      <c r="G5" s="47" t="e">
        <f>G3-G2</f>
        <v>#VALUE!</v>
      </c>
      <c r="H5" s="52"/>
    </row>
    <row r="6" spans="1:8">
      <c r="C6" s="52"/>
      <c r="D6" s="52"/>
      <c r="E6" s="52"/>
      <c r="F6" s="52"/>
      <c r="G6" s="52"/>
      <c r="H6" s="52"/>
    </row>
    <row r="8" spans="1:8">
      <c r="C8" s="52"/>
    </row>
    <row r="12" spans="1:8">
      <c r="C12" s="48"/>
    </row>
    <row r="13" spans="1:8">
      <c r="C13" s="48"/>
    </row>
    <row r="14" spans="1:8">
      <c r="C14" s="48"/>
    </row>
    <row r="15" spans="1:8">
      <c r="C15" s="4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6CC92A6ED5240956D9FB93A300471" ma:contentTypeVersion="2" ma:contentTypeDescription="Een nieuw document maken." ma:contentTypeScope="" ma:versionID="35eede7f31b6b9ef503e0babeba3983c">
  <xsd:schema xmlns:xsd="http://www.w3.org/2001/XMLSchema" xmlns:xs="http://www.w3.org/2001/XMLSchema" xmlns:p="http://schemas.microsoft.com/office/2006/metadata/properties" xmlns:ns2="e75ca70c-095b-4762-af16-00487072ac7c" targetNamespace="http://schemas.microsoft.com/office/2006/metadata/properties" ma:root="true" ma:fieldsID="3d32e1b6ac261847c2e949762887842a" ns2:_="">
    <xsd:import namespace="e75ca70c-095b-4762-af16-00487072ac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5ca70c-095b-4762-af16-00487072a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475D64F-36EF-4335-8EB8-45151830A6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5ca70c-095b-4762-af16-00487072ac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AE425B-6BC1-4D5E-8741-24E1A9AC78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C4CDF2-05E4-4061-86EC-76CF2F736D1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</vt:i4>
      </vt:variant>
    </vt:vector>
  </HeadingPairs>
  <TitlesOfParts>
    <vt:vector size="7" baseType="lpstr">
      <vt:lpstr>Beoordeling</vt:lpstr>
      <vt:lpstr>Beoordelaar 1</vt:lpstr>
      <vt:lpstr>Beoordelaar 2</vt:lpstr>
      <vt:lpstr>Beoordelaar 3</vt:lpstr>
      <vt:lpstr>Consensus</vt:lpstr>
      <vt:lpstr>Eindscore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
RV LOO 25-6</dc:description>
  <cp:lastModifiedBy/>
  <cp:revision/>
  <dcterms:created xsi:type="dcterms:W3CDTF">2006-09-16T00:00:00Z</dcterms:created>
  <dcterms:modified xsi:type="dcterms:W3CDTF">2022-07-08T14:11:15Z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0x010100E9C6CC92A6ED5240956D9FB93A300471</vt:lpwstr>
  </property>
</Properties>
</file>