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1\IUC21-640 VABI-2 (opvr. Bedrijfsinfo.)\04 - AANBESTEDINGSDOCUMENTEN\Gunn en Prijsmodel\"/>
    </mc:Choice>
  </mc:AlternateContent>
  <bookViews>
    <workbookView xWindow="0" yWindow="0" windowWidth="20160" windowHeight="9036"/>
  </bookViews>
  <sheets>
    <sheet name="Vergelijkingswaarde" sheetId="3" r:id="rId1"/>
    <sheet name="BPK-Grafiek" sheetId="6" r:id="rId2"/>
    <sheet name="DATA" sheetId="7" state="hidden" r:id="rId3"/>
  </sheets>
  <externalReferences>
    <externalReference r:id="rId4"/>
  </externalReferences>
  <definedNames>
    <definedName name="_AMO_UniqueIdentifier" hidden="1">"'a8b43c25-150a-4d84-a538-779f9bcc13c1'"</definedName>
    <definedName name="LAQ">[1]Superformule!$K$22</definedName>
    <definedName name="Maximaal">'[1]HULP-velden'!$L$20</definedName>
    <definedName name="Percentage_Qeisen">'[1]HULP-velden'!$J$80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6" l="1"/>
  <c r="B3" i="6"/>
  <c r="F82" i="6"/>
  <c r="G19" i="6"/>
  <c r="F19" i="6"/>
  <c r="F18" i="6"/>
  <c r="G18" i="6" s="1"/>
  <c r="E15" i="6"/>
  <c r="F13" i="6"/>
  <c r="D7" i="7" s="1"/>
  <c r="F7" i="7" s="1"/>
  <c r="G12" i="6"/>
  <c r="G11" i="6"/>
  <c r="G13" i="6" s="1"/>
  <c r="F11" i="6"/>
  <c r="F20" i="6" l="1"/>
  <c r="G20" i="6" s="1"/>
  <c r="H19" i="3" l="1"/>
  <c r="H39" i="3"/>
  <c r="F8" i="6" s="1"/>
  <c r="C7" i="7" s="1"/>
  <c r="E7" i="7" s="1"/>
  <c r="F14" i="6" s="1"/>
  <c r="K9" i="3" l="1"/>
  <c r="M9" i="3" s="1"/>
  <c r="K8" i="3"/>
  <c r="M8" i="3" s="1"/>
</calcChain>
</file>

<file path=xl/sharedStrings.xml><?xml version="1.0" encoding="utf-8"?>
<sst xmlns="http://schemas.openxmlformats.org/spreadsheetml/2006/main" count="115" uniqueCount="86">
  <si>
    <t>Europese Aanbesteding</t>
  </si>
  <si>
    <t>BPK-Grafiek</t>
  </si>
  <si>
    <t>Vergelijkingswaarde</t>
  </si>
  <si>
    <t>Indicatie eigen score</t>
  </si>
  <si>
    <t>Score Kwaliteit</t>
  </si>
  <si>
    <t>Procenten</t>
  </si>
  <si>
    <t xml:space="preserve">Kwaliteit in eisen </t>
  </si>
  <si>
    <t>%</t>
  </si>
  <si>
    <t>Totaal kwaliteit</t>
  </si>
  <si>
    <t>Indicatie BPK-score</t>
  </si>
  <si>
    <t>*1</t>
  </si>
  <si>
    <t>Opbouw Score voor kwaliteit</t>
  </si>
  <si>
    <t>Punten</t>
  </si>
  <si>
    <t xml:space="preserve">Eisen </t>
  </si>
  <si>
    <t>Wensen</t>
  </si>
  <si>
    <t>Totaal</t>
  </si>
  <si>
    <t xml:space="preserve"> </t>
  </si>
  <si>
    <t>Hulpdata Grafiek Superformule</t>
  </si>
  <si>
    <t>Hulpvelden</t>
  </si>
  <si>
    <t>Uw inschrijving</t>
  </si>
  <si>
    <t>LET OP  !!!</t>
  </si>
  <si>
    <t>EVMI-punten</t>
  </si>
  <si>
    <t xml:space="preserve">P </t>
  </si>
  <si>
    <t>Q</t>
  </si>
  <si>
    <t>EMVI</t>
  </si>
  <si>
    <t>Ref</t>
  </si>
  <si>
    <t>Ref (boven)</t>
  </si>
  <si>
    <t>Ref (onder)</t>
  </si>
  <si>
    <t>EMVI-lijnen</t>
  </si>
  <si>
    <t>hulp=Q bij P=0</t>
  </si>
  <si>
    <t>Q berekend bij P=0 en EMVI=1</t>
  </si>
  <si>
    <t>P berekend uit Q en EMVI=1</t>
  </si>
  <si>
    <t>Q berekend bij P=0 en EMVI=0,9</t>
  </si>
  <si>
    <t>P berekend uit Q en EMVI=0,9</t>
  </si>
  <si>
    <t>Q berekend bij P=0 en EMVI=0,8</t>
  </si>
  <si>
    <t>P berekend uit Q en EMVI=0,8</t>
  </si>
  <si>
    <t>Q berekend bij P=0 en EMVI=0,7</t>
  </si>
  <si>
    <t>P berekend uit Q en EMVI=0,7</t>
  </si>
  <si>
    <t>Q berekend bij P=0 en EMVI=0,6</t>
  </si>
  <si>
    <t>P berekend uit Q en EMVI=0,6</t>
  </si>
  <si>
    <t>Q berekend bij P=0 en EMVI=1,1</t>
  </si>
  <si>
    <t>P berekend uit Q en EMVI=1,1</t>
  </si>
  <si>
    <t>Hulpvelden t.b.v grafiek</t>
  </si>
  <si>
    <t>Exponent</t>
  </si>
  <si>
    <t>Pref</t>
  </si>
  <si>
    <t>Qref</t>
  </si>
  <si>
    <t>Referentie</t>
  </si>
  <si>
    <t>Referentie (Qmax)</t>
  </si>
  <si>
    <t>Qmax</t>
  </si>
  <si>
    <t>Qmin</t>
  </si>
  <si>
    <t>Qwensen</t>
  </si>
  <si>
    <t>P</t>
  </si>
  <si>
    <t>LAQ</t>
  </si>
  <si>
    <t>genormaliseerd</t>
  </si>
  <si>
    <t>Bonus (extra)</t>
  </si>
  <si>
    <t>LAQ (norm)</t>
  </si>
  <si>
    <t>Qeisen</t>
  </si>
  <si>
    <t>Uw Inschrijving</t>
  </si>
  <si>
    <t>Qbonus</t>
  </si>
  <si>
    <r>
      <t xml:space="preserve">Eigen inschatting score kwaliteit </t>
    </r>
    <r>
      <rPr>
        <vertAlign val="superscript"/>
        <sz val="11"/>
        <color theme="1"/>
        <rFont val="Verdana"/>
        <family val="2"/>
      </rPr>
      <t>*1</t>
    </r>
  </si>
  <si>
    <r>
      <t xml:space="preserve">Voordat de TAB-bladen </t>
    </r>
    <r>
      <rPr>
        <i/>
        <sz val="12"/>
        <color theme="0"/>
        <rFont val="Verdana"/>
        <family val="2"/>
      </rPr>
      <t>"TBV PRIJSMODEL (1)"</t>
    </r>
    <r>
      <rPr>
        <sz val="12"/>
        <color theme="0"/>
        <rFont val="Verdana"/>
        <family val="2"/>
      </rPr>
      <t xml:space="preserve"> EN </t>
    </r>
    <r>
      <rPr>
        <i/>
        <sz val="12"/>
        <color theme="0"/>
        <rFont val="Verdana"/>
        <family val="2"/>
      </rPr>
      <t>"TBV PRIJSMODEL (2)"</t>
    </r>
    <r>
      <rPr>
        <sz val="12"/>
        <color theme="0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</si>
  <si>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t>Totaaloverzicht</t>
  </si>
  <si>
    <t>kenmerk IUC21-640</t>
  </si>
  <si>
    <t>naam Inschrijver:</t>
  </si>
  <si>
    <t>GEBRUIKERS</t>
  </si>
  <si>
    <t>GEBRUIK</t>
  </si>
  <si>
    <t>Europese Aanbesteding BedrijfsInformatie perceel 3</t>
  </si>
  <si>
    <t>Deelnemende organisaties in iCOV</t>
  </si>
  <si>
    <t>10.000 - 15.000</t>
  </si>
  <si>
    <t>rapporten Vermogen en Inkomen</t>
  </si>
  <si>
    <t>rapporten Relaties</t>
  </si>
  <si>
    <t>1500 - 2000</t>
  </si>
  <si>
    <t>Kostenelementen perceel 3</t>
  </si>
  <si>
    <t>Themarapporten</t>
  </si>
  <si>
    <t>weging in vergelijkingswaarde</t>
  </si>
  <si>
    <t>optioneel</t>
  </si>
  <si>
    <t>per kwartaal vanaf jaar 3</t>
  </si>
  <si>
    <t>uw totaalprijs voor 2 jaren samen</t>
  </si>
  <si>
    <t>inschatting 2022-2024</t>
  </si>
  <si>
    <t>kopie 1: iCOV</t>
  </si>
  <si>
    <r>
      <t xml:space="preserve">uw prijs voor het gebruiksrecht van uw database-kopiën, op </t>
    </r>
    <r>
      <rPr>
        <sz val="10"/>
        <rFont val="Verdana"/>
        <family val="2"/>
      </rPr>
      <t>drie lokaties, voor gebruik gedurende twee jaren, met updates minimaal per kwartaal. Het contract betreft een afnamegarantie bij definitieve gunning. Het plafondbedrag voor deze prijs is € 900.000.</t>
    </r>
  </si>
  <si>
    <r>
      <t>uw prijs voor optionele verlengingen van het</t>
    </r>
    <r>
      <rPr>
        <sz val="10"/>
        <rFont val="Verdana"/>
        <family val="2"/>
      </rPr>
      <t xml:space="preserve"> bovenstaande gebruiksrecht per kwartaal, na afloop van de initiële twee jaren. Dit bedrag weegt voor 12 kwartalen mee in de vergelijkingswaarde.</t>
    </r>
  </si>
  <si>
    <t>kopie 2: Belastingdienst/Grote Ondernemingen</t>
  </si>
  <si>
    <t>kopie 3: Belastingdienst/FIOD/Anti Money Laundering Centre</t>
  </si>
  <si>
    <t>200 gebruikers willen toegang tot de database. Er zijn geen ervaringscijfers beschikbaar om een volume te kunnen inschatten.</t>
  </si>
  <si>
    <t>Dimensioneringsinformatie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</si>
</sst>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#,##0.00_);\(&quot;€&quot;#,##0.00\)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0.0"/>
    <numFmt numFmtId="168" formatCode="0.000"/>
    <numFmt numFmtId="169" formatCode="_ &quot;€&quot;\ * #,##0_ ;_ &quot;€&quot;\ * \-#,##0_ ;_ &quot;€&quot;\ * &quot;-&quot;??_ ;_ @_ "/>
    <numFmt numFmtId="170" formatCode="&quot;€&quot;\ #,##0.00_-"/>
    <numFmt numFmtId="171" formatCode="_-* #,##0_-;_-* #,##0\-;_-* &quot;-&quot;??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1"/>
      <color theme="1"/>
      <name val="Verdana"/>
      <family val="2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8"/>
      <color theme="0"/>
      <name val="Verdana"/>
      <family val="2"/>
    </font>
    <font>
      <b/>
      <sz val="11"/>
      <color theme="1"/>
      <name val="Verdana"/>
      <family val="2"/>
    </font>
    <font>
      <sz val="10"/>
      <name val="Verdana"/>
      <family val="2"/>
    </font>
    <font>
      <sz val="11"/>
      <color theme="1"/>
      <name val="Arial"/>
      <family val="2"/>
    </font>
    <font>
      <i/>
      <sz val="11"/>
      <color theme="1"/>
      <name val="Verdana"/>
      <family val="2"/>
    </font>
    <font>
      <vertAlign val="superscript"/>
      <sz val="11"/>
      <color theme="1"/>
      <name val="Verdana"/>
      <family val="2"/>
    </font>
    <font>
      <b/>
      <i/>
      <sz val="11"/>
      <color theme="1"/>
      <name val="Verdana"/>
      <family val="2"/>
    </font>
    <font>
      <i/>
      <sz val="10"/>
      <color theme="1"/>
      <name val="Verdana"/>
      <family val="2"/>
    </font>
    <font>
      <sz val="11"/>
      <color theme="0"/>
      <name val="Calibri"/>
      <family val="2"/>
      <scheme val="minor"/>
    </font>
    <font>
      <sz val="11"/>
      <color theme="0"/>
      <name val="Verdana"/>
      <family val="2"/>
    </font>
    <font>
      <sz val="24"/>
      <color theme="0"/>
      <name val="Verdana"/>
      <family val="2"/>
    </font>
    <font>
      <b/>
      <sz val="11"/>
      <color theme="0"/>
      <name val="Verdana"/>
      <family val="2"/>
    </font>
    <font>
      <i/>
      <sz val="11"/>
      <color theme="0"/>
      <name val="Verdana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i/>
      <sz val="12"/>
      <color theme="0"/>
      <name val="Verdana"/>
      <family val="2"/>
    </font>
    <font>
      <b/>
      <u/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sz val="10"/>
      <color indexed="9"/>
      <name val="Verdana"/>
      <family val="2"/>
    </font>
    <font>
      <b/>
      <sz val="8"/>
      <color indexed="10"/>
      <name val="Verdana"/>
      <family val="2"/>
    </font>
    <font>
      <b/>
      <sz val="10"/>
      <name val="Verdana"/>
      <family val="2"/>
    </font>
    <font>
      <b/>
      <i/>
      <sz val="10"/>
      <color theme="1"/>
      <name val="Verdana"/>
      <family val="2"/>
    </font>
    <font>
      <b/>
      <sz val="12"/>
      <color theme="1"/>
      <name val="Verdana"/>
      <family val="2"/>
    </font>
    <font>
      <sz val="20"/>
      <color theme="1"/>
      <name val="Verdana"/>
      <family val="2"/>
    </font>
    <font>
      <b/>
      <sz val="14"/>
      <name val="Verdana"/>
      <family val="2"/>
    </font>
    <font>
      <u/>
      <sz val="11"/>
      <color theme="10"/>
      <name val="Calibri"/>
      <family val="2"/>
      <scheme val="minor"/>
    </font>
    <font>
      <sz val="9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F16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3" fillId="0" borderId="0" applyNumberFormat="0" applyFill="0" applyBorder="0" applyAlignment="0" applyProtection="0"/>
  </cellStyleXfs>
  <cellXfs count="163">
    <xf numFmtId="0" fontId="0" fillId="0" borderId="0" xfId="0"/>
    <xf numFmtId="0" fontId="2" fillId="0" borderId="0" xfId="0" applyFont="1" applyAlignment="1" applyProtection="1">
      <protection hidden="1"/>
    </xf>
    <xf numFmtId="0" fontId="3" fillId="0" borderId="0" xfId="0" applyFont="1" applyProtection="1">
      <protection hidden="1"/>
    </xf>
    <xf numFmtId="0" fontId="4" fillId="2" borderId="0" xfId="0" applyFont="1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3" fillId="2" borderId="0" xfId="0" applyFont="1" applyFill="1" applyBorder="1" applyAlignment="1" applyProtection="1">
      <protection hidden="1"/>
    </xf>
    <xf numFmtId="0" fontId="6" fillId="2" borderId="0" xfId="0" applyFont="1" applyFill="1" applyAlignment="1" applyProtection="1">
      <protection hidden="1"/>
    </xf>
    <xf numFmtId="0" fontId="7" fillId="2" borderId="0" xfId="0" applyFont="1" applyFill="1" applyBorder="1" applyProtection="1">
      <protection hidden="1"/>
    </xf>
    <xf numFmtId="0" fontId="8" fillId="2" borderId="0" xfId="0" applyFont="1" applyFill="1" applyAlignment="1" applyProtection="1">
      <alignment vertical="center"/>
      <protection hidden="1"/>
    </xf>
    <xf numFmtId="1" fontId="9" fillId="0" borderId="1" xfId="0" applyNumberFormat="1" applyFont="1" applyFill="1" applyBorder="1" applyProtection="1">
      <protection hidden="1"/>
    </xf>
    <xf numFmtId="1" fontId="2" fillId="0" borderId="1" xfId="0" applyNumberFormat="1" applyFont="1" applyFill="1" applyBorder="1" applyAlignment="1" applyProtection="1">
      <alignment horizontal="right"/>
      <protection hidden="1"/>
    </xf>
    <xf numFmtId="1" fontId="2" fillId="0" borderId="1" xfId="0" applyNumberFormat="1" applyFont="1" applyFill="1" applyBorder="1" applyProtection="1">
      <protection hidden="1"/>
    </xf>
    <xf numFmtId="1" fontId="10" fillId="0" borderId="1" xfId="0" applyNumberFormat="1" applyFont="1" applyFill="1" applyBorder="1" applyProtection="1">
      <protection hidden="1"/>
    </xf>
    <xf numFmtId="165" fontId="2" fillId="0" borderId="0" xfId="2" applyFont="1" applyAlignment="1" applyProtection="1">
      <alignment horizontal="left"/>
      <protection hidden="1"/>
    </xf>
    <xf numFmtId="0" fontId="3" fillId="0" borderId="0" xfId="0" applyFont="1" applyAlignment="1" applyProtection="1">
      <alignment wrapText="1"/>
      <protection hidden="1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3" fontId="11" fillId="3" borderId="2" xfId="0" quotePrefix="1" applyNumberFormat="1" applyFont="1" applyFill="1" applyBorder="1" applyAlignment="1" applyProtection="1">
      <alignment horizontal="right" vertical="center" wrapText="1"/>
      <protection hidden="1"/>
    </xf>
    <xf numFmtId="167" fontId="11" fillId="0" borderId="3" xfId="0" applyNumberFormat="1" applyFont="1" applyBorder="1" applyAlignment="1" applyProtection="1">
      <alignment horizontal="right" vertical="center"/>
      <protection hidden="1"/>
    </xf>
    <xf numFmtId="167" fontId="11" fillId="0" borderId="4" xfId="0" applyNumberFormat="1" applyFont="1" applyBorder="1" applyAlignment="1" applyProtection="1">
      <alignment horizontal="left" vertical="center"/>
      <protection hidden="1"/>
    </xf>
    <xf numFmtId="3" fontId="11" fillId="4" borderId="2" xfId="0" quotePrefix="1" applyNumberFormat="1" applyFont="1" applyFill="1" applyBorder="1" applyAlignment="1" applyProtection="1">
      <alignment horizontal="right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hidden="1"/>
    </xf>
    <xf numFmtId="3" fontId="3" fillId="0" borderId="2" xfId="0" applyNumberFormat="1" applyFont="1" applyBorder="1" applyAlignment="1" applyProtection="1">
      <alignment horizontal="right" vertical="center"/>
      <protection hidden="1"/>
    </xf>
    <xf numFmtId="168" fontId="13" fillId="0" borderId="2" xfId="0" applyNumberFormat="1" applyFont="1" applyFill="1" applyBorder="1" applyAlignment="1" applyProtection="1">
      <alignment horizontal="right" vertical="center"/>
      <protection hidden="1"/>
    </xf>
    <xf numFmtId="0" fontId="12" fillId="0" borderId="3" xfId="0" applyFont="1" applyBorder="1" applyAlignment="1" applyProtection="1">
      <alignment horizontal="right" vertical="center"/>
      <protection hidden="1"/>
    </xf>
    <xf numFmtId="0" fontId="14" fillId="0" borderId="5" xfId="4" applyFont="1" applyBorder="1" applyAlignment="1" applyProtection="1">
      <alignment vertical="center"/>
      <protection hidden="1"/>
    </xf>
    <xf numFmtId="0" fontId="11" fillId="0" borderId="4" xfId="4" applyFont="1" applyBorder="1" applyAlignment="1" applyProtection="1">
      <alignment vertical="center"/>
      <protection hidden="1"/>
    </xf>
    <xf numFmtId="0" fontId="11" fillId="0" borderId="6" xfId="4" applyFont="1" applyBorder="1" applyAlignment="1" applyProtection="1">
      <alignment vertical="center"/>
      <protection hidden="1"/>
    </xf>
    <xf numFmtId="0" fontId="11" fillId="0" borderId="0" xfId="4" applyFont="1" applyBorder="1" applyAlignment="1" applyProtection="1">
      <alignment horizontal="left" vertical="center"/>
      <protection hidden="1"/>
    </xf>
    <xf numFmtId="0" fontId="12" fillId="0" borderId="0" xfId="0" applyFont="1" applyBorder="1" applyAlignment="1" applyProtection="1">
      <alignment horizontal="right" vertical="center"/>
      <protection hidden="1"/>
    </xf>
    <xf numFmtId="0" fontId="8" fillId="2" borderId="7" xfId="0" applyFont="1" applyFill="1" applyBorder="1" applyAlignment="1" applyProtection="1">
      <alignment horizontal="right" vertical="center" wrapText="1"/>
      <protection hidden="1"/>
    </xf>
    <xf numFmtId="0" fontId="11" fillId="0" borderId="0" xfId="0" applyFont="1" applyProtection="1">
      <protection hidden="1"/>
    </xf>
    <xf numFmtId="0" fontId="0" fillId="0" borderId="0" xfId="0" applyProtection="1">
      <protection hidden="1"/>
    </xf>
    <xf numFmtId="0" fontId="3" fillId="0" borderId="2" xfId="0" applyFont="1" applyBorder="1" applyAlignment="1" applyProtection="1">
      <alignment horizontal="right" vertical="center"/>
      <protection hidden="1"/>
    </xf>
    <xf numFmtId="0" fontId="11" fillId="0" borderId="3" xfId="3" applyNumberFormat="1" applyFont="1" applyBorder="1" applyAlignment="1" applyProtection="1">
      <alignment vertical="center"/>
      <protection hidden="1"/>
    </xf>
    <xf numFmtId="0" fontId="15" fillId="3" borderId="0" xfId="0" applyFont="1" applyFill="1" applyBorder="1" applyProtection="1">
      <protection hidden="1"/>
    </xf>
    <xf numFmtId="0" fontId="16" fillId="3" borderId="0" xfId="0" applyFont="1" applyFill="1" applyBorder="1" applyProtection="1">
      <protection hidden="1"/>
    </xf>
    <xf numFmtId="0" fontId="16" fillId="3" borderId="0" xfId="0" applyFont="1" applyFill="1" applyBorder="1" applyAlignment="1" applyProtection="1">
      <alignment wrapText="1"/>
      <protection hidden="1"/>
    </xf>
    <xf numFmtId="0" fontId="18" fillId="3" borderId="0" xfId="0" applyFont="1" applyFill="1" applyBorder="1" applyAlignment="1" applyProtection="1">
      <alignment horizontal="left" vertical="center"/>
      <protection hidden="1"/>
    </xf>
    <xf numFmtId="0" fontId="16" fillId="3" borderId="0" xfId="0" applyFont="1" applyFill="1" applyBorder="1" applyAlignment="1" applyProtection="1">
      <alignment horizontal="center" vertical="center"/>
      <protection hidden="1"/>
    </xf>
    <xf numFmtId="165" fontId="16" fillId="3" borderId="0" xfId="2" applyNumberFormat="1" applyFont="1" applyFill="1" applyBorder="1" applyAlignment="1" applyProtection="1">
      <alignment horizontal="right" vertical="center" wrapText="1"/>
      <protection hidden="1"/>
    </xf>
    <xf numFmtId="167" fontId="16" fillId="3" borderId="0" xfId="0" applyNumberFormat="1" applyFont="1" applyFill="1" applyBorder="1" applyAlignment="1" applyProtection="1">
      <alignment horizontal="right" vertical="center" wrapText="1"/>
      <protection hidden="1"/>
    </xf>
    <xf numFmtId="168" fontId="19" fillId="3" borderId="0" xfId="0" applyNumberFormat="1" applyFont="1" applyFill="1" applyBorder="1" applyAlignment="1" applyProtection="1">
      <alignment horizontal="right" vertical="center"/>
      <protection hidden="1"/>
    </xf>
    <xf numFmtId="1" fontId="19" fillId="3" borderId="0" xfId="0" applyNumberFormat="1" applyFont="1" applyFill="1" applyBorder="1" applyAlignment="1" applyProtection="1">
      <alignment horizontal="right" vertical="center"/>
      <protection hidden="1"/>
    </xf>
    <xf numFmtId="0" fontId="20" fillId="3" borderId="0" xfId="0" applyFont="1" applyFill="1" applyBorder="1" applyAlignment="1" applyProtection="1">
      <alignment vertical="center"/>
      <protection hidden="1"/>
    </xf>
    <xf numFmtId="0" fontId="21" fillId="3" borderId="0" xfId="0" applyFont="1" applyFill="1" applyBorder="1" applyAlignment="1" applyProtection="1">
      <alignment vertical="center"/>
      <protection hidden="1"/>
    </xf>
    <xf numFmtId="0" fontId="16" fillId="3" borderId="0" xfId="0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left" vertical="center"/>
      <protection locked="0"/>
    </xf>
    <xf numFmtId="0" fontId="18" fillId="3" borderId="0" xfId="0" applyFont="1" applyFill="1" applyBorder="1" applyAlignment="1" applyProtection="1">
      <alignment horizontal="right" vertical="center"/>
      <protection locked="0"/>
    </xf>
    <xf numFmtId="0" fontId="16" fillId="3" borderId="0" xfId="0" applyFont="1" applyFill="1" applyBorder="1" applyProtection="1">
      <protection locked="0"/>
    </xf>
    <xf numFmtId="0" fontId="19" fillId="3" borderId="0" xfId="0" applyFont="1" applyFill="1" applyBorder="1" applyAlignment="1" applyProtection="1">
      <alignment horizontal="center" vertical="center"/>
      <protection locked="0"/>
    </xf>
    <xf numFmtId="164" fontId="19" fillId="3" borderId="0" xfId="2" applyNumberFormat="1" applyFont="1" applyFill="1" applyBorder="1" applyAlignment="1" applyProtection="1">
      <alignment horizontal="right" vertical="center"/>
      <protection locked="0"/>
    </xf>
    <xf numFmtId="167" fontId="19" fillId="3" borderId="0" xfId="0" applyNumberFormat="1" applyFont="1" applyFill="1" applyBorder="1" applyAlignment="1" applyProtection="1">
      <alignment horizontal="right" vertical="center"/>
      <protection locked="0"/>
    </xf>
    <xf numFmtId="168" fontId="19" fillId="3" borderId="0" xfId="0" applyNumberFormat="1" applyFont="1" applyFill="1" applyBorder="1" applyAlignment="1" applyProtection="1">
      <alignment horizontal="right" vertical="center"/>
      <protection locked="0"/>
    </xf>
    <xf numFmtId="0" fontId="18" fillId="3" borderId="0" xfId="0" applyFont="1" applyFill="1" applyBorder="1" applyAlignment="1" applyProtection="1">
      <alignment vertical="center"/>
      <protection locked="0"/>
    </xf>
    <xf numFmtId="166" fontId="16" fillId="3" borderId="0" xfId="1" applyNumberFormat="1" applyFont="1" applyFill="1" applyBorder="1" applyAlignment="1" applyProtection="1">
      <alignment vertical="center"/>
      <protection locked="0"/>
    </xf>
    <xf numFmtId="166" fontId="18" fillId="3" borderId="0" xfId="1" applyNumberFormat="1" applyFont="1" applyFill="1" applyBorder="1" applyAlignment="1" applyProtection="1">
      <alignment vertical="center"/>
      <protection locked="0"/>
    </xf>
    <xf numFmtId="0" fontId="16" fillId="3" borderId="0" xfId="0" applyFont="1" applyFill="1" applyBorder="1" applyAlignment="1" applyProtection="1">
      <alignment vertical="center" wrapText="1"/>
      <protection locked="0"/>
    </xf>
    <xf numFmtId="0" fontId="16" fillId="3" borderId="0" xfId="0" applyFont="1" applyFill="1" applyBorder="1" applyAlignment="1" applyProtection="1">
      <alignment vertical="center"/>
      <protection locked="0"/>
    </xf>
    <xf numFmtId="0" fontId="16" fillId="3" borderId="0" xfId="0" applyFont="1" applyFill="1" applyBorder="1" applyAlignment="1" applyProtection="1">
      <alignment wrapText="1"/>
      <protection locked="0"/>
    </xf>
    <xf numFmtId="2" fontId="16" fillId="3" borderId="0" xfId="0" applyNumberFormat="1" applyFont="1" applyFill="1" applyBorder="1" applyProtection="1">
      <protection locked="0"/>
    </xf>
    <xf numFmtId="166" fontId="16" fillId="3" borderId="0" xfId="1" applyFont="1" applyFill="1" applyBorder="1" applyAlignment="1" applyProtection="1">
      <alignment horizontal="right"/>
      <protection locked="0"/>
    </xf>
    <xf numFmtId="0" fontId="15" fillId="3" borderId="0" xfId="0" applyFont="1" applyFill="1" applyBorder="1" applyProtection="1">
      <protection locked="0"/>
    </xf>
    <xf numFmtId="0" fontId="16" fillId="3" borderId="0" xfId="0" applyFont="1" applyFill="1" applyBorder="1" applyAlignment="1" applyProtection="1">
      <alignment horizontal="center" vertical="center"/>
      <protection locked="0"/>
    </xf>
    <xf numFmtId="169" fontId="16" fillId="3" borderId="0" xfId="2" applyNumberFormat="1" applyFont="1" applyFill="1" applyBorder="1" applyAlignment="1" applyProtection="1">
      <alignment horizontal="right" vertical="center"/>
      <protection locked="0"/>
    </xf>
    <xf numFmtId="1" fontId="16" fillId="3" borderId="0" xfId="0" applyNumberFormat="1" applyFont="1" applyFill="1" applyBorder="1" applyAlignment="1" applyProtection="1">
      <alignment horizontal="right" vertical="center"/>
      <protection locked="0"/>
    </xf>
    <xf numFmtId="165" fontId="16" fillId="3" borderId="0" xfId="2" applyFont="1" applyFill="1" applyBorder="1" applyAlignment="1" applyProtection="1">
      <alignment horizontal="center" vertical="center"/>
      <protection locked="0"/>
    </xf>
    <xf numFmtId="0" fontId="16" fillId="3" borderId="0" xfId="0" applyFont="1" applyFill="1" applyBorder="1" applyAlignment="1" applyProtection="1">
      <alignment horizontal="right" vertical="center"/>
      <protection locked="0"/>
    </xf>
    <xf numFmtId="1" fontId="16" fillId="3" borderId="0" xfId="1" applyNumberFormat="1" applyFont="1" applyFill="1" applyBorder="1" applyAlignment="1" applyProtection="1">
      <alignment horizontal="center" vertical="center"/>
      <protection locked="0"/>
    </xf>
    <xf numFmtId="1" fontId="16" fillId="3" borderId="0" xfId="0" applyNumberFormat="1" applyFont="1" applyFill="1" applyBorder="1" applyAlignment="1" applyProtection="1">
      <alignment horizontal="center" vertical="center"/>
      <protection locked="0"/>
    </xf>
    <xf numFmtId="165" fontId="16" fillId="3" borderId="0" xfId="2" applyFont="1" applyFill="1" applyBorder="1" applyAlignment="1" applyProtection="1">
      <alignment horizontal="right" vertical="center"/>
      <protection locked="0"/>
    </xf>
    <xf numFmtId="0" fontId="15" fillId="3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/>
    <xf numFmtId="0" fontId="23" fillId="2" borderId="0" xfId="0" applyFont="1" applyFill="1" applyAlignment="1" applyProtection="1">
      <alignment horizontal="right"/>
    </xf>
    <xf numFmtId="0" fontId="5" fillId="2" borderId="0" xfId="0" applyFont="1" applyFill="1" applyProtection="1"/>
    <xf numFmtId="0" fontId="4" fillId="2" borderId="0" xfId="0" applyFont="1" applyFill="1" applyAlignment="1" applyProtection="1"/>
    <xf numFmtId="0" fontId="24" fillId="2" borderId="0" xfId="0" applyFont="1" applyFill="1" applyProtection="1"/>
    <xf numFmtId="0" fontId="25" fillId="2" borderId="0" xfId="0" applyFont="1" applyFill="1" applyAlignment="1" applyProtection="1"/>
    <xf numFmtId="0" fontId="23" fillId="2" borderId="0" xfId="0" applyFont="1" applyFill="1" applyAlignment="1" applyProtection="1"/>
    <xf numFmtId="0" fontId="25" fillId="2" borderId="0" xfId="0" applyFont="1" applyFill="1" applyProtection="1"/>
    <xf numFmtId="0" fontId="26" fillId="2" borderId="0" xfId="0" applyFont="1" applyFill="1" applyProtection="1"/>
    <xf numFmtId="170" fontId="2" fillId="0" borderId="0" xfId="0" applyNumberFormat="1" applyFont="1" applyAlignment="1" applyProtection="1"/>
    <xf numFmtId="44" fontId="2" fillId="0" borderId="0" xfId="5" applyFont="1" applyAlignment="1" applyProtection="1">
      <alignment horizontal="left"/>
    </xf>
    <xf numFmtId="1" fontId="9" fillId="0" borderId="1" xfId="0" applyNumberFormat="1" applyFont="1" applyFill="1" applyBorder="1" applyProtection="1"/>
    <xf numFmtId="1" fontId="2" fillId="0" borderId="1" xfId="0" applyNumberFormat="1" applyFont="1" applyFill="1" applyBorder="1" applyProtection="1"/>
    <xf numFmtId="1" fontId="2" fillId="0" borderId="1" xfId="0" applyNumberFormat="1" applyFont="1" applyFill="1" applyBorder="1" applyAlignment="1" applyProtection="1">
      <alignment horizontal="right"/>
    </xf>
    <xf numFmtId="1" fontId="9" fillId="0" borderId="0" xfId="0" applyNumberFormat="1" applyFont="1" applyFill="1" applyBorder="1" applyProtection="1"/>
    <xf numFmtId="1" fontId="2" fillId="0" borderId="0" xfId="0" applyNumberFormat="1" applyFont="1" applyFill="1" applyBorder="1" applyProtection="1"/>
    <xf numFmtId="1" fontId="2" fillId="0" borderId="0" xfId="0" applyNumberFormat="1" applyFont="1" applyFill="1" applyBorder="1" applyAlignment="1" applyProtection="1">
      <alignment horizontal="right"/>
    </xf>
    <xf numFmtId="0" fontId="27" fillId="0" borderId="0" xfId="0" applyFont="1" applyProtection="1"/>
    <xf numFmtId="0" fontId="6" fillId="2" borderId="8" xfId="0" applyFont="1" applyFill="1" applyBorder="1" applyAlignment="1" applyProtection="1">
      <alignment horizontal="left"/>
    </xf>
    <xf numFmtId="0" fontId="6" fillId="2" borderId="7" xfId="0" applyFont="1" applyFill="1" applyBorder="1" applyAlignment="1" applyProtection="1">
      <alignment horizontal="left"/>
    </xf>
    <xf numFmtId="0" fontId="25" fillId="2" borderId="6" xfId="0" applyFont="1" applyFill="1" applyBorder="1" applyProtection="1"/>
    <xf numFmtId="0" fontId="25" fillId="2" borderId="0" xfId="0" applyFont="1" applyFill="1" applyBorder="1" applyProtection="1"/>
    <xf numFmtId="0" fontId="28" fillId="2" borderId="6" xfId="0" applyFont="1" applyFill="1" applyBorder="1" applyAlignment="1" applyProtection="1">
      <alignment horizontal="right" vertical="center"/>
    </xf>
    <xf numFmtId="171" fontId="5" fillId="3" borderId="2" xfId="6" applyNumberFormat="1" applyFont="1" applyFill="1" applyBorder="1" applyAlignment="1" applyProtection="1">
      <alignment horizontal="center"/>
    </xf>
    <xf numFmtId="0" fontId="30" fillId="2" borderId="0" xfId="0" applyFont="1" applyFill="1" applyBorder="1" applyAlignment="1" applyProtection="1">
      <alignment horizontal="left" vertical="center"/>
    </xf>
    <xf numFmtId="170" fontId="5" fillId="2" borderId="9" xfId="0" applyNumberFormat="1" applyFont="1" applyFill="1" applyBorder="1" applyAlignment="1" applyProtection="1">
      <alignment horizontal="right"/>
    </xf>
    <xf numFmtId="0" fontId="28" fillId="2" borderId="13" xfId="0" applyFont="1" applyFill="1" applyBorder="1" applyAlignment="1" applyProtection="1">
      <alignment horizontal="right" vertical="center"/>
    </xf>
    <xf numFmtId="0" fontId="25" fillId="2" borderId="6" xfId="0" applyFont="1" applyFill="1" applyBorder="1" applyAlignment="1" applyProtection="1">
      <alignment horizontal="right"/>
    </xf>
    <xf numFmtId="0" fontId="25" fillId="2" borderId="0" xfId="0" applyFont="1" applyFill="1" applyBorder="1" applyAlignment="1" applyProtection="1">
      <alignment horizontal="right"/>
    </xf>
    <xf numFmtId="0" fontId="25" fillId="2" borderId="6" xfId="0" applyFont="1" applyFill="1" applyBorder="1" applyAlignment="1" applyProtection="1">
      <alignment vertical="center"/>
    </xf>
    <xf numFmtId="0" fontId="25" fillId="2" borderId="0" xfId="0" applyFont="1" applyFill="1" applyBorder="1" applyAlignment="1" applyProtection="1">
      <alignment horizontal="right" vertical="center"/>
    </xf>
    <xf numFmtId="0" fontId="25" fillId="2" borderId="13" xfId="0" applyFont="1" applyFill="1" applyBorder="1" applyProtection="1"/>
    <xf numFmtId="0" fontId="25" fillId="2" borderId="10" xfId="0" applyFont="1" applyFill="1" applyBorder="1" applyProtection="1"/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/>
    <xf numFmtId="0" fontId="9" fillId="0" borderId="0" xfId="0" applyFont="1" applyAlignment="1" applyProtection="1"/>
    <xf numFmtId="171" fontId="5" fillId="3" borderId="2" xfId="6" quotePrefix="1" applyNumberFormat="1" applyFont="1" applyFill="1" applyBorder="1" applyAlignment="1" applyProtection="1">
      <alignment horizontal="center"/>
    </xf>
    <xf numFmtId="0" fontId="29" fillId="2" borderId="0" xfId="0" applyFont="1" applyFill="1" applyBorder="1" applyAlignment="1" applyProtection="1">
      <alignment horizontal="right"/>
    </xf>
    <xf numFmtId="1" fontId="25" fillId="2" borderId="12" xfId="0" applyNumberFormat="1" applyFont="1" applyFill="1" applyBorder="1" applyAlignment="1" applyProtection="1">
      <alignment horizontal="right"/>
    </xf>
    <xf numFmtId="0" fontId="8" fillId="2" borderId="4" xfId="0" applyFont="1" applyFill="1" applyBorder="1" applyAlignment="1" applyProtection="1">
      <alignment horizontal="right" vertical="center" wrapText="1"/>
      <protection hidden="1"/>
    </xf>
    <xf numFmtId="0" fontId="3" fillId="0" borderId="4" xfId="0" applyFont="1" applyBorder="1" applyAlignment="1" applyProtection="1">
      <alignment horizontal="right" vertical="center"/>
      <protection hidden="1"/>
    </xf>
    <xf numFmtId="1" fontId="5" fillId="2" borderId="12" xfId="0" applyNumberFormat="1" applyFont="1" applyFill="1" applyBorder="1" applyAlignment="1" applyProtection="1">
      <alignment horizontal="right"/>
    </xf>
    <xf numFmtId="170" fontId="5" fillId="2" borderId="11" xfId="0" applyNumberFormat="1" applyFont="1" applyFill="1" applyBorder="1" applyAlignment="1" applyProtection="1">
      <alignment horizontal="right"/>
    </xf>
    <xf numFmtId="0" fontId="33" fillId="2" borderId="0" xfId="7" applyFill="1" applyBorder="1" applyAlignment="1" applyProtection="1">
      <alignment horizontal="right"/>
    </xf>
    <xf numFmtId="0" fontId="5" fillId="2" borderId="0" xfId="0" applyFont="1" applyFill="1" applyBorder="1" applyAlignment="1" applyProtection="1">
      <alignment horizontal="right"/>
    </xf>
    <xf numFmtId="0" fontId="5" fillId="2" borderId="10" xfId="0" applyFont="1" applyFill="1" applyBorder="1" applyAlignment="1" applyProtection="1">
      <alignment horizontal="right"/>
    </xf>
    <xf numFmtId="1" fontId="25" fillId="2" borderId="0" xfId="0" applyNumberFormat="1" applyFont="1" applyFill="1" applyBorder="1" applyAlignment="1" applyProtection="1">
      <alignment horizontal="right"/>
    </xf>
    <xf numFmtId="1" fontId="5" fillId="2" borderId="0" xfId="0" applyNumberFormat="1" applyFont="1" applyFill="1" applyBorder="1" applyAlignment="1" applyProtection="1">
      <alignment horizontal="right"/>
    </xf>
    <xf numFmtId="170" fontId="5" fillId="2" borderId="7" xfId="0" applyNumberFormat="1" applyFont="1" applyFill="1" applyBorder="1" applyAlignment="1" applyProtection="1">
      <alignment horizontal="right"/>
    </xf>
    <xf numFmtId="170" fontId="5" fillId="2" borderId="10" xfId="0" applyNumberFormat="1" applyFont="1" applyFill="1" applyBorder="1" applyAlignment="1" applyProtection="1">
      <alignment horizontal="right"/>
    </xf>
    <xf numFmtId="170" fontId="5" fillId="2" borderId="12" xfId="0" applyNumberFormat="1" applyFont="1" applyFill="1" applyBorder="1" applyAlignment="1" applyProtection="1">
      <alignment horizontal="right"/>
    </xf>
    <xf numFmtId="165" fontId="5" fillId="5" borderId="2" xfId="2" applyFont="1" applyFill="1" applyBorder="1" applyAlignment="1" applyProtection="1">
      <alignment horizontal="center" vertical="center"/>
      <protection locked="0"/>
    </xf>
    <xf numFmtId="9" fontId="25" fillId="3" borderId="2" xfId="0" applyNumberFormat="1" applyFont="1" applyFill="1" applyBorder="1" applyAlignment="1" applyProtection="1">
      <alignment horizontal="center" vertical="center" wrapText="1"/>
    </xf>
    <xf numFmtId="170" fontId="5" fillId="3" borderId="2" xfId="0" applyNumberFormat="1" applyFont="1" applyFill="1" applyBorder="1" applyAlignment="1" applyProtection="1">
      <alignment horizontal="center" vertical="center"/>
    </xf>
    <xf numFmtId="0" fontId="25" fillId="3" borderId="2" xfId="0" applyFont="1" applyFill="1" applyBorder="1" applyAlignment="1" applyProtection="1">
      <alignment horizontal="center" vertical="center"/>
    </xf>
    <xf numFmtId="170" fontId="5" fillId="2" borderId="9" xfId="0" applyNumberFormat="1" applyFont="1" applyFill="1" applyBorder="1" applyAlignment="1" applyProtection="1">
      <alignment horizontal="center" wrapText="1"/>
    </xf>
    <xf numFmtId="1" fontId="25" fillId="2" borderId="12" xfId="0" applyNumberFormat="1" applyFont="1" applyFill="1" applyBorder="1" applyAlignment="1" applyProtection="1">
      <alignment horizontal="center" wrapText="1"/>
    </xf>
    <xf numFmtId="1" fontId="25" fillId="2" borderId="0" xfId="0" applyNumberFormat="1" applyFont="1" applyFill="1" applyBorder="1" applyAlignment="1" applyProtection="1">
      <alignment horizontal="center" wrapText="1"/>
    </xf>
    <xf numFmtId="164" fontId="11" fillId="7" borderId="2" xfId="2" quotePrefix="1" applyNumberFormat="1" applyFont="1" applyFill="1" applyBorder="1" applyAlignment="1" applyProtection="1">
      <alignment horizontal="right" vertical="center" wrapText="1"/>
      <protection hidden="1"/>
    </xf>
    <xf numFmtId="9" fontId="28" fillId="3" borderId="2" xfId="0" applyNumberFormat="1" applyFont="1" applyFill="1" applyBorder="1" applyAlignment="1" applyProtection="1">
      <alignment horizontal="center" vertical="center"/>
    </xf>
    <xf numFmtId="1" fontId="25" fillId="2" borderId="0" xfId="0" applyNumberFormat="1" applyFont="1" applyFill="1" applyBorder="1" applyAlignment="1" applyProtection="1">
      <alignment horizontal="right" wrapText="1"/>
    </xf>
    <xf numFmtId="3" fontId="3" fillId="0" borderId="0" xfId="0" applyNumberFormat="1" applyFont="1" applyBorder="1" applyAlignment="1" applyProtection="1">
      <alignment horizontal="right" vertical="center"/>
      <protection hidden="1"/>
    </xf>
    <xf numFmtId="167" fontId="11" fillId="0" borderId="0" xfId="0" applyNumberFormat="1" applyFont="1" applyBorder="1" applyAlignment="1" applyProtection="1">
      <alignment horizontal="right" vertical="center"/>
      <protection hidden="1"/>
    </xf>
    <xf numFmtId="167" fontId="11" fillId="0" borderId="0" xfId="0" applyNumberFormat="1" applyFont="1" applyBorder="1" applyAlignment="1" applyProtection="1">
      <alignment horizontal="left" vertical="center"/>
      <protection hidden="1"/>
    </xf>
    <xf numFmtId="165" fontId="28" fillId="6" borderId="3" xfId="2" applyFont="1" applyFill="1" applyBorder="1" applyAlignment="1" applyProtection="1">
      <alignment horizontal="center" vertical="center"/>
    </xf>
    <xf numFmtId="165" fontId="28" fillId="6" borderId="4" xfId="2" applyFont="1" applyFill="1" applyBorder="1" applyAlignment="1" applyProtection="1">
      <alignment horizontal="center" vertical="center"/>
    </xf>
    <xf numFmtId="0" fontId="6" fillId="2" borderId="0" xfId="0" applyFont="1" applyFill="1" applyAlignment="1" applyProtection="1">
      <alignment horizontal="left" vertical="top" wrapText="1"/>
    </xf>
    <xf numFmtId="0" fontId="5" fillId="5" borderId="0" xfId="0" applyFont="1" applyFill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25" fillId="2" borderId="7" xfId="0" applyFont="1" applyFill="1" applyBorder="1" applyAlignment="1" applyProtection="1">
      <alignment horizontal="center" wrapText="1"/>
    </xf>
    <xf numFmtId="0" fontId="25" fillId="2" borderId="0" xfId="0" applyFont="1" applyFill="1" applyBorder="1" applyAlignment="1" applyProtection="1">
      <alignment horizontal="center" wrapText="1"/>
    </xf>
    <xf numFmtId="0" fontId="8" fillId="2" borderId="6" xfId="0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Border="1" applyAlignment="1" applyProtection="1">
      <alignment horizontal="center" vertical="center"/>
      <protection hidden="1"/>
    </xf>
    <xf numFmtId="0" fontId="8" fillId="2" borderId="3" xfId="0" applyFont="1" applyFill="1" applyBorder="1" applyAlignment="1" applyProtection="1">
      <alignment horizontal="left" vertical="center" wrapText="1"/>
      <protection hidden="1"/>
    </xf>
    <xf numFmtId="0" fontId="8" fillId="2" borderId="4" xfId="0" applyFont="1" applyFill="1" applyBorder="1" applyAlignment="1" applyProtection="1">
      <alignment horizontal="left" vertical="center" wrapText="1"/>
      <protection hidden="1"/>
    </xf>
    <xf numFmtId="0" fontId="8" fillId="2" borderId="3" xfId="0" applyFont="1" applyFill="1" applyBorder="1" applyAlignment="1" applyProtection="1">
      <alignment horizontal="right" vertical="center" wrapText="1"/>
      <protection hidden="1"/>
    </xf>
    <xf numFmtId="0" fontId="8" fillId="2" borderId="4" xfId="0" applyFont="1" applyFill="1" applyBorder="1" applyAlignment="1" applyProtection="1">
      <alignment horizontal="right" vertical="center" wrapText="1"/>
      <protection hidden="1"/>
    </xf>
    <xf numFmtId="0" fontId="8" fillId="0" borderId="2" xfId="0" applyFont="1" applyFill="1" applyBorder="1" applyAlignment="1" applyProtection="1">
      <alignment horizontal="right" vertical="center"/>
      <protection hidden="1"/>
    </xf>
    <xf numFmtId="0" fontId="8" fillId="0" borderId="0" xfId="0" applyFont="1" applyFill="1" applyBorder="1" applyAlignment="1" applyProtection="1">
      <alignment horizontal="right" vertical="center"/>
      <protection hidden="1"/>
    </xf>
    <xf numFmtId="0" fontId="8" fillId="0" borderId="2" xfId="0" applyFont="1" applyBorder="1" applyAlignment="1" applyProtection="1">
      <alignment horizontal="right" vertical="center"/>
      <protection hidden="1"/>
    </xf>
    <xf numFmtId="0" fontId="3" fillId="0" borderId="3" xfId="0" applyFont="1" applyBorder="1" applyAlignment="1" applyProtection="1">
      <alignment horizontal="right" vertical="center"/>
      <protection hidden="1"/>
    </xf>
    <xf numFmtId="0" fontId="3" fillId="0" borderId="4" xfId="0" applyFont="1" applyBorder="1" applyAlignment="1" applyProtection="1">
      <alignment horizontal="right" vertical="center"/>
      <protection hidden="1"/>
    </xf>
    <xf numFmtId="0" fontId="8" fillId="0" borderId="3" xfId="0" applyFont="1" applyBorder="1" applyAlignment="1" applyProtection="1">
      <alignment horizontal="right" vertical="center"/>
      <protection hidden="1"/>
    </xf>
    <xf numFmtId="0" fontId="8" fillId="0" borderId="4" xfId="0" applyFont="1" applyBorder="1" applyAlignment="1" applyProtection="1">
      <alignment horizontal="right" vertical="center"/>
      <protection hidden="1"/>
    </xf>
    <xf numFmtId="0" fontId="17" fillId="3" borderId="0" xfId="0" applyFont="1" applyFill="1" applyBorder="1" applyAlignment="1" applyProtection="1">
      <alignment vertical="center"/>
      <protection hidden="1"/>
    </xf>
    <xf numFmtId="0" fontId="21" fillId="3" borderId="0" xfId="0" applyFont="1" applyFill="1" applyBorder="1" applyAlignment="1" applyProtection="1">
      <alignment horizontal="left" vertical="top" wrapText="1"/>
      <protection hidden="1"/>
    </xf>
    <xf numFmtId="171" fontId="5" fillId="3" borderId="0" xfId="6" quotePrefix="1" applyNumberFormat="1" applyFont="1" applyFill="1" applyBorder="1" applyAlignment="1" applyProtection="1">
      <alignment horizontal="left" vertical="top" wrapText="1"/>
    </xf>
    <xf numFmtId="171" fontId="5" fillId="3" borderId="12" xfId="6" quotePrefix="1" applyNumberFormat="1" applyFont="1" applyFill="1" applyBorder="1" applyAlignment="1" applyProtection="1">
      <alignment horizontal="left" vertical="top" wrapText="1"/>
    </xf>
    <xf numFmtId="171" fontId="34" fillId="3" borderId="0" xfId="6" quotePrefix="1" applyNumberFormat="1" applyFont="1" applyFill="1" applyBorder="1" applyAlignment="1" applyProtection="1">
      <alignment horizontal="left" vertical="top" wrapText="1"/>
    </xf>
    <xf numFmtId="171" fontId="34" fillId="3" borderId="12" xfId="6" quotePrefix="1" applyNumberFormat="1" applyFont="1" applyFill="1" applyBorder="1" applyAlignment="1" applyProtection="1">
      <alignment horizontal="left" vertical="top" wrapText="1"/>
    </xf>
  </cellXfs>
  <cellStyles count="8">
    <cellStyle name="Hyperlink" xfId="7" builtinId="8"/>
    <cellStyle name="Komma" xfId="1" builtinId="3"/>
    <cellStyle name="Komma 2" xfId="6"/>
    <cellStyle name="Procent" xfId="3" builtinId="5"/>
    <cellStyle name="Standaard" xfId="0" builtinId="0"/>
    <cellStyle name="Standaard 3" xfId="4"/>
    <cellStyle name="Valuta" xfId="2" builtinId="4"/>
    <cellStyle name="Valuta 2" xfId="5"/>
  </cellStyles>
  <dxfs count="33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8000000000000001E-2"/>
          <c:y val="2.8406040868911714E-2"/>
          <c:w val="0.96"/>
          <c:h val="0.94"/>
        </c:manualLayout>
      </c:layout>
      <c:scatterChart>
        <c:scatterStyle val="lineMarker"/>
        <c:varyColors val="0"/>
        <c:ser>
          <c:idx val="26"/>
          <c:order val="0"/>
          <c:tx>
            <c:v>BPK = 1</c:v>
          </c:tx>
          <c:spPr>
            <a:ln w="44450" cap="rnd" cmpd="sng" algn="ctr">
              <a:solidFill>
                <a:srgbClr val="DCA848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DATA!$D$20:$Z$20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1.25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  <c:pt idx="5">
                  <c:v>15</c:v>
                </c:pt>
                <c:pt idx="6">
                  <c:v>20</c:v>
                </c:pt>
                <c:pt idx="7">
                  <c:v>25</c:v>
                </c:pt>
                <c:pt idx="8">
                  <c:v>30</c:v>
                </c:pt>
                <c:pt idx="9">
                  <c:v>35</c:v>
                </c:pt>
                <c:pt idx="10">
                  <c:v>40</c:v>
                </c:pt>
                <c:pt idx="11">
                  <c:v>45</c:v>
                </c:pt>
                <c:pt idx="12">
                  <c:v>50</c:v>
                </c:pt>
                <c:pt idx="13">
                  <c:v>55.000000000000007</c:v>
                </c:pt>
                <c:pt idx="14">
                  <c:v>60</c:v>
                </c:pt>
                <c:pt idx="15">
                  <c:v>65</c:v>
                </c:pt>
                <c:pt idx="16">
                  <c:v>70</c:v>
                </c:pt>
                <c:pt idx="17">
                  <c:v>75</c:v>
                </c:pt>
                <c:pt idx="18">
                  <c:v>80</c:v>
                </c:pt>
                <c:pt idx="19">
                  <c:v>85</c:v>
                </c:pt>
                <c:pt idx="20">
                  <c:v>90</c:v>
                </c:pt>
                <c:pt idx="21">
                  <c:v>95</c:v>
                </c:pt>
                <c:pt idx="22">
                  <c:v>100</c:v>
                </c:pt>
              </c:numCache>
            </c:numRef>
          </c:xVal>
          <c:yVal>
            <c:numRef>
              <c:f>DATA!$D$19:$Z$19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33125</c:v>
                </c:pt>
                <c:pt idx="2">
                  <c:v>66250</c:v>
                </c:pt>
                <c:pt idx="3">
                  <c:v>132500</c:v>
                </c:pt>
                <c:pt idx="4">
                  <c:v>265000</c:v>
                </c:pt>
                <c:pt idx="5">
                  <c:v>397500</c:v>
                </c:pt>
                <c:pt idx="6">
                  <c:v>530000</c:v>
                </c:pt>
                <c:pt idx="7">
                  <c:v>662500</c:v>
                </c:pt>
                <c:pt idx="8">
                  <c:v>795000</c:v>
                </c:pt>
                <c:pt idx="9">
                  <c:v>927500</c:v>
                </c:pt>
                <c:pt idx="10">
                  <c:v>1060000</c:v>
                </c:pt>
                <c:pt idx="11">
                  <c:v>1192500</c:v>
                </c:pt>
                <c:pt idx="12">
                  <c:v>1325000</c:v>
                </c:pt>
                <c:pt idx="13">
                  <c:v>1457500</c:v>
                </c:pt>
                <c:pt idx="14">
                  <c:v>1590000</c:v>
                </c:pt>
                <c:pt idx="15">
                  <c:v>1722500</c:v>
                </c:pt>
                <c:pt idx="16">
                  <c:v>1855000</c:v>
                </c:pt>
                <c:pt idx="17">
                  <c:v>1987500</c:v>
                </c:pt>
                <c:pt idx="18">
                  <c:v>2120000</c:v>
                </c:pt>
                <c:pt idx="19">
                  <c:v>2252500</c:v>
                </c:pt>
                <c:pt idx="20">
                  <c:v>2385000</c:v>
                </c:pt>
                <c:pt idx="21">
                  <c:v>2517500</c:v>
                </c:pt>
                <c:pt idx="22">
                  <c:v>2650000</c:v>
                </c:pt>
              </c:numCache>
            </c:numRef>
          </c:yVal>
          <c:smooth val="0"/>
        </c:ser>
        <c:ser>
          <c:idx val="27"/>
          <c:order val="1"/>
          <c:tx>
            <c:v>BPK = 0,9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DATA!$D$23:$Z$23</c:f>
              <c:numCache>
                <c:formatCode>_(* #,##0.00_);_(* \(#,##0.00\);_(* "-"??_);_(@_)</c:formatCode>
                <c:ptCount val="23"/>
                <c:pt idx="0">
                  <c:v>15.999999999999998</c:v>
                </c:pt>
                <c:pt idx="1">
                  <c:v>17.049999999999997</c:v>
                </c:pt>
                <c:pt idx="2">
                  <c:v>18.099999999999998</c:v>
                </c:pt>
                <c:pt idx="3">
                  <c:v>20.2</c:v>
                </c:pt>
                <c:pt idx="4">
                  <c:v>24.399999999999995</c:v>
                </c:pt>
                <c:pt idx="5">
                  <c:v>28.599999999999998</c:v>
                </c:pt>
                <c:pt idx="6">
                  <c:v>32.800000000000004</c:v>
                </c:pt>
                <c:pt idx="7">
                  <c:v>37</c:v>
                </c:pt>
                <c:pt idx="8">
                  <c:v>41.199999999999996</c:v>
                </c:pt>
                <c:pt idx="9">
                  <c:v>45.4</c:v>
                </c:pt>
                <c:pt idx="10">
                  <c:v>49.6</c:v>
                </c:pt>
                <c:pt idx="11">
                  <c:v>53.800000000000004</c:v>
                </c:pt>
                <c:pt idx="12">
                  <c:v>57.999999999999993</c:v>
                </c:pt>
                <c:pt idx="13">
                  <c:v>62.2</c:v>
                </c:pt>
                <c:pt idx="14">
                  <c:v>66.400000000000006</c:v>
                </c:pt>
                <c:pt idx="15">
                  <c:v>70.599999999999994</c:v>
                </c:pt>
                <c:pt idx="16">
                  <c:v>74.8</c:v>
                </c:pt>
                <c:pt idx="17">
                  <c:v>79</c:v>
                </c:pt>
                <c:pt idx="18">
                  <c:v>83.2</c:v>
                </c:pt>
                <c:pt idx="19">
                  <c:v>87.4</c:v>
                </c:pt>
                <c:pt idx="20">
                  <c:v>91.600000000000009</c:v>
                </c:pt>
                <c:pt idx="21">
                  <c:v>95.8</c:v>
                </c:pt>
                <c:pt idx="22">
                  <c:v>100</c:v>
                </c:pt>
              </c:numCache>
            </c:numRef>
          </c:xVal>
          <c:yVal>
            <c:numRef>
              <c:f>DATA!$D$22:$Z$22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27825.000000000113</c:v>
                </c:pt>
                <c:pt idx="2">
                  <c:v>55649.999999999753</c:v>
                </c:pt>
                <c:pt idx="3">
                  <c:v>111299.99999999999</c:v>
                </c:pt>
                <c:pt idx="4">
                  <c:v>222599.99999999997</c:v>
                </c:pt>
                <c:pt idx="5">
                  <c:v>333899.99999999994</c:v>
                </c:pt>
                <c:pt idx="6">
                  <c:v>445199.99999999994</c:v>
                </c:pt>
                <c:pt idx="7">
                  <c:v>556499.99999999988</c:v>
                </c:pt>
                <c:pt idx="8">
                  <c:v>667800.00000000035</c:v>
                </c:pt>
                <c:pt idx="9">
                  <c:v>779099.99999999988</c:v>
                </c:pt>
                <c:pt idx="10">
                  <c:v>890400.00000000035</c:v>
                </c:pt>
                <c:pt idx="11">
                  <c:v>1001699.9999999999</c:v>
                </c:pt>
                <c:pt idx="12">
                  <c:v>1113000.0000000002</c:v>
                </c:pt>
                <c:pt idx="13">
                  <c:v>1224299.9999999998</c:v>
                </c:pt>
                <c:pt idx="14">
                  <c:v>1335600.0000000002</c:v>
                </c:pt>
                <c:pt idx="15">
                  <c:v>1446899.9999999998</c:v>
                </c:pt>
                <c:pt idx="16">
                  <c:v>1558200.0000000002</c:v>
                </c:pt>
                <c:pt idx="17">
                  <c:v>1669500.0000000002</c:v>
                </c:pt>
                <c:pt idx="18">
                  <c:v>1780800.0000000002</c:v>
                </c:pt>
                <c:pt idx="19">
                  <c:v>1892100.0000000002</c:v>
                </c:pt>
                <c:pt idx="20">
                  <c:v>2003400.0000000002</c:v>
                </c:pt>
                <c:pt idx="21">
                  <c:v>2114700</c:v>
                </c:pt>
                <c:pt idx="22">
                  <c:v>2226000</c:v>
                </c:pt>
              </c:numCache>
            </c:numRef>
          </c:yVal>
          <c:smooth val="0"/>
        </c:ser>
        <c:ser>
          <c:idx val="28"/>
          <c:order val="2"/>
          <c:tx>
            <c:v>BPK = 0,8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DATA!$D$26:$Z$26</c:f>
              <c:numCache>
                <c:formatCode>_(* #,##0.00_);_(* \(#,##0.00\);_(* "-"??_);_(@_)</c:formatCode>
                <c:ptCount val="23"/>
                <c:pt idx="0">
                  <c:v>31.999999999999996</c:v>
                </c:pt>
                <c:pt idx="1">
                  <c:v>32.849999999999994</c:v>
                </c:pt>
                <c:pt idx="2">
                  <c:v>33.699999999999996</c:v>
                </c:pt>
                <c:pt idx="3">
                  <c:v>35.399999999999991</c:v>
                </c:pt>
                <c:pt idx="4">
                  <c:v>38.799999999999997</c:v>
                </c:pt>
                <c:pt idx="5">
                  <c:v>42.199999999999996</c:v>
                </c:pt>
                <c:pt idx="6">
                  <c:v>45.599999999999994</c:v>
                </c:pt>
                <c:pt idx="7">
                  <c:v>48.999999999999993</c:v>
                </c:pt>
                <c:pt idx="8">
                  <c:v>52.400000000000006</c:v>
                </c:pt>
                <c:pt idx="9">
                  <c:v>55.8</c:v>
                </c:pt>
                <c:pt idx="10">
                  <c:v>59.199999999999996</c:v>
                </c:pt>
                <c:pt idx="11">
                  <c:v>62.6</c:v>
                </c:pt>
                <c:pt idx="12">
                  <c:v>66</c:v>
                </c:pt>
                <c:pt idx="13">
                  <c:v>69.399999999999991</c:v>
                </c:pt>
                <c:pt idx="14">
                  <c:v>72.8</c:v>
                </c:pt>
                <c:pt idx="15">
                  <c:v>76.2</c:v>
                </c:pt>
                <c:pt idx="16">
                  <c:v>79.599999999999994</c:v>
                </c:pt>
                <c:pt idx="17">
                  <c:v>83</c:v>
                </c:pt>
                <c:pt idx="18">
                  <c:v>86.4</c:v>
                </c:pt>
                <c:pt idx="19">
                  <c:v>89.8</c:v>
                </c:pt>
                <c:pt idx="20">
                  <c:v>93.2</c:v>
                </c:pt>
                <c:pt idx="21">
                  <c:v>96.6</c:v>
                </c:pt>
                <c:pt idx="22">
                  <c:v>100</c:v>
                </c:pt>
              </c:numCache>
            </c:numRef>
          </c:xVal>
          <c:yVal>
            <c:numRef>
              <c:f>DATA!$D$25:$Z$25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22525.000000000226</c:v>
                </c:pt>
                <c:pt idx="2">
                  <c:v>45049.999999999978</c:v>
                </c:pt>
                <c:pt idx="3">
                  <c:v>90099.999999999956</c:v>
                </c:pt>
                <c:pt idx="4">
                  <c:v>180199.99999999991</c:v>
                </c:pt>
                <c:pt idx="5">
                  <c:v>270299.99999999988</c:v>
                </c:pt>
                <c:pt idx="6">
                  <c:v>360399.99999999983</c:v>
                </c:pt>
                <c:pt idx="7">
                  <c:v>450499.99999999983</c:v>
                </c:pt>
                <c:pt idx="8">
                  <c:v>540600.00000000023</c:v>
                </c:pt>
                <c:pt idx="9">
                  <c:v>630699.99999999977</c:v>
                </c:pt>
                <c:pt idx="10">
                  <c:v>720800.00000000012</c:v>
                </c:pt>
                <c:pt idx="11">
                  <c:v>810900.00000000012</c:v>
                </c:pt>
                <c:pt idx="12">
                  <c:v>901000.00000000012</c:v>
                </c:pt>
                <c:pt idx="13">
                  <c:v>991100.00000000058</c:v>
                </c:pt>
                <c:pt idx="14">
                  <c:v>1081200.0000000005</c:v>
                </c:pt>
                <c:pt idx="15">
                  <c:v>1171300.0000000005</c:v>
                </c:pt>
                <c:pt idx="16">
                  <c:v>1261400</c:v>
                </c:pt>
                <c:pt idx="17">
                  <c:v>1351500.0000000005</c:v>
                </c:pt>
                <c:pt idx="18">
                  <c:v>1441600.0000000002</c:v>
                </c:pt>
                <c:pt idx="19">
                  <c:v>1531700.0000000002</c:v>
                </c:pt>
                <c:pt idx="20">
                  <c:v>1621800.0000000002</c:v>
                </c:pt>
                <c:pt idx="21">
                  <c:v>1711900.0000000002</c:v>
                </c:pt>
                <c:pt idx="22">
                  <c:v>1802000.0000000002</c:v>
                </c:pt>
              </c:numCache>
            </c:numRef>
          </c:yVal>
          <c:smooth val="0"/>
        </c:ser>
        <c:ser>
          <c:idx val="29"/>
          <c:order val="3"/>
          <c:tx>
            <c:v>BPK = 0,7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DATA!$D$29:$Z$29</c:f>
              <c:numCache>
                <c:formatCode>_(* #,##0.00_);_(* \(#,##0.00\);_(* "-"??_);_(@_)</c:formatCode>
                <c:ptCount val="23"/>
                <c:pt idx="0">
                  <c:v>48.000000000000007</c:v>
                </c:pt>
                <c:pt idx="1">
                  <c:v>48.650000000000006</c:v>
                </c:pt>
                <c:pt idx="2">
                  <c:v>49.300000000000004</c:v>
                </c:pt>
                <c:pt idx="3">
                  <c:v>50.6</c:v>
                </c:pt>
                <c:pt idx="4">
                  <c:v>53.2</c:v>
                </c:pt>
                <c:pt idx="5">
                  <c:v>55.800000000000004</c:v>
                </c:pt>
                <c:pt idx="6">
                  <c:v>58.4</c:v>
                </c:pt>
                <c:pt idx="7">
                  <c:v>61</c:v>
                </c:pt>
                <c:pt idx="8">
                  <c:v>63.6</c:v>
                </c:pt>
                <c:pt idx="9">
                  <c:v>66.2</c:v>
                </c:pt>
                <c:pt idx="10">
                  <c:v>68.8</c:v>
                </c:pt>
                <c:pt idx="11">
                  <c:v>71.399999999999991</c:v>
                </c:pt>
                <c:pt idx="12">
                  <c:v>74</c:v>
                </c:pt>
                <c:pt idx="13">
                  <c:v>76.599999999999994</c:v>
                </c:pt>
                <c:pt idx="14">
                  <c:v>79.2</c:v>
                </c:pt>
                <c:pt idx="15">
                  <c:v>81.8</c:v>
                </c:pt>
                <c:pt idx="16">
                  <c:v>84.399999999999991</c:v>
                </c:pt>
                <c:pt idx="17">
                  <c:v>87</c:v>
                </c:pt>
                <c:pt idx="18">
                  <c:v>89.600000000000009</c:v>
                </c:pt>
                <c:pt idx="19">
                  <c:v>92.2</c:v>
                </c:pt>
                <c:pt idx="20">
                  <c:v>94.8</c:v>
                </c:pt>
                <c:pt idx="21">
                  <c:v>97.399999999999991</c:v>
                </c:pt>
                <c:pt idx="22">
                  <c:v>100</c:v>
                </c:pt>
              </c:numCache>
            </c:numRef>
          </c:xVal>
          <c:yVal>
            <c:numRef>
              <c:f>DATA!$D$28:$Z$28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17224.999999999869</c:v>
                </c:pt>
                <c:pt idx="2">
                  <c:v>34449.999999999738</c:v>
                </c:pt>
                <c:pt idx="3">
                  <c:v>68899.999999999942</c:v>
                </c:pt>
                <c:pt idx="4">
                  <c:v>137799.99999999988</c:v>
                </c:pt>
                <c:pt idx="5">
                  <c:v>206699.99999999983</c:v>
                </c:pt>
                <c:pt idx="6">
                  <c:v>275599.99999999977</c:v>
                </c:pt>
                <c:pt idx="7">
                  <c:v>344499.99999999971</c:v>
                </c:pt>
                <c:pt idx="8">
                  <c:v>413399.99999999965</c:v>
                </c:pt>
                <c:pt idx="9">
                  <c:v>482300.00000000006</c:v>
                </c:pt>
                <c:pt idx="10">
                  <c:v>551199.99999999953</c:v>
                </c:pt>
                <c:pt idx="11">
                  <c:v>620100</c:v>
                </c:pt>
                <c:pt idx="12">
                  <c:v>688999.99999999988</c:v>
                </c:pt>
                <c:pt idx="13">
                  <c:v>757899.99999999988</c:v>
                </c:pt>
                <c:pt idx="14">
                  <c:v>826799.99999999977</c:v>
                </c:pt>
                <c:pt idx="15">
                  <c:v>895699.99999999977</c:v>
                </c:pt>
                <c:pt idx="16">
                  <c:v>964599.99999999965</c:v>
                </c:pt>
                <c:pt idx="17">
                  <c:v>1033499.9999999997</c:v>
                </c:pt>
                <c:pt idx="18">
                  <c:v>1102400</c:v>
                </c:pt>
                <c:pt idx="19">
                  <c:v>1171300</c:v>
                </c:pt>
                <c:pt idx="20">
                  <c:v>1240200</c:v>
                </c:pt>
                <c:pt idx="21">
                  <c:v>1309099.9999999998</c:v>
                </c:pt>
                <c:pt idx="22">
                  <c:v>1377999.9999999998</c:v>
                </c:pt>
              </c:numCache>
            </c:numRef>
          </c:yVal>
          <c:smooth val="0"/>
        </c:ser>
        <c:ser>
          <c:idx val="13"/>
          <c:order val="4"/>
          <c:tx>
            <c:v>min</c:v>
          </c:tx>
          <c:spPr>
            <a:ln w="44450" cap="rnd" cmpd="sng" algn="ctr">
              <a:solidFill>
                <a:srgbClr val="4F81B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DATA!$C$41:$D$41</c:f>
              <c:numCache>
                <c:formatCode>General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4240000.0000000009</c:v>
                </c:pt>
              </c:numCache>
            </c:numRef>
          </c:yVal>
          <c:smooth val="0"/>
        </c:ser>
        <c:ser>
          <c:idx val="14"/>
          <c:order val="5"/>
          <c:tx>
            <c:v>max</c:v>
          </c:tx>
          <c:spPr>
            <a:ln w="44450" cap="rnd" cmpd="sng" algn="ctr">
              <a:solidFill>
                <a:srgbClr val="1F497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DATA!$C$40:$D$40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4240000.0000000009</c:v>
                </c:pt>
              </c:numCache>
            </c:numRef>
          </c:yVal>
          <c:smooth val="0"/>
          <c:extLst/>
        </c:ser>
        <c:ser>
          <c:idx val="15"/>
          <c:order val="6"/>
          <c:tx>
            <c:strRef>
              <c:f>DATA!$B$38</c:f>
              <c:strCache>
                <c:ptCount val="1"/>
                <c:pt idx="0">
                  <c:v>Referentie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0183826159556043"/>
                  <c:y val="-3.482775522620027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DATA!$D$38</c:f>
              <c:numCache>
                <c:formatCode>0</c:formatCode>
                <c:ptCount val="1"/>
                <c:pt idx="0">
                  <c:v>80</c:v>
                </c:pt>
              </c:numCache>
            </c:numRef>
          </c:xVal>
          <c:yVal>
            <c:numRef>
              <c:f>DATA!$C$38</c:f>
              <c:numCache>
                <c:formatCode>_ "€"\ * #,##0_ ;_ "€"\ * \-#,##0_ ;_ "€"\ * "-"??_ ;_ @_ </c:formatCode>
                <c:ptCount val="1"/>
                <c:pt idx="0">
                  <c:v>2120000</c:v>
                </c:pt>
              </c:numCache>
            </c:numRef>
          </c:yVal>
          <c:smooth val="0"/>
        </c:ser>
        <c:ser>
          <c:idx val="16"/>
          <c:order val="7"/>
          <c:tx>
            <c:strRef>
              <c:f>DATA!$B$39</c:f>
              <c:strCache>
                <c:ptCount val="1"/>
                <c:pt idx="0">
                  <c:v>Referentie (Qmax)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53887880429271E-2"/>
                  <c:y val="-1.5207296997459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 i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46139006003851"/>
                      <c:h val="8.3605145167969491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DATA!$D$39</c:f>
              <c:numCache>
                <c:formatCode>0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DATA!$C$39</c:f>
              <c:numCache>
                <c:formatCode>_ "€"\ * #,##0_ ;_ "€"\ * \-#,##0_ ;_ "€"\ * "-"??_ ;_ @_ </c:formatCode>
                <c:ptCount val="1"/>
                <c:pt idx="0">
                  <c:v>2650000</c:v>
                </c:pt>
              </c:numCache>
            </c:numRef>
          </c:yVal>
          <c:smooth val="0"/>
        </c:ser>
        <c:ser>
          <c:idx val="1"/>
          <c:order val="8"/>
          <c:tx>
            <c:strRef>
              <c:f>DATA!$B$7</c:f>
              <c:strCache>
                <c:ptCount val="1"/>
                <c:pt idx="0">
                  <c:v>Uw inschrijving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76E17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7"/>
                  <c:y val="-0.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DATA!$F$7</c:f>
              <c:numCache>
                <c:formatCode>0</c:formatCode>
                <c:ptCount val="1"/>
                <c:pt idx="0">
                  <c:v>20</c:v>
                </c:pt>
              </c:numCache>
            </c:numRef>
          </c:xVal>
          <c:yVal>
            <c:numRef>
              <c:f>DATA!$C$7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DATA!$G$41</c:f>
              <c:strCache>
                <c:ptCount val="1"/>
                <c:pt idx="0">
                  <c:v>25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5936535433070869E-2"/>
                  <c:y val="5.53379527559053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DATA!$C$41</c:f>
              <c:numCache>
                <c:formatCode>General</c:formatCode>
                <c:ptCount val="1"/>
                <c:pt idx="0">
                  <c:v>20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/>
        </c:ser>
        <c:ser>
          <c:idx val="5"/>
          <c:order val="10"/>
          <c:tx>
            <c:strRef>
              <c:f>DATA!$G$40</c:f>
              <c:strCache>
                <c:ptCount val="1"/>
                <c:pt idx="0">
                  <c:v>125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4000000000000002E-2"/>
                  <c:y val="5.27540758994074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DATA!$C$40</c:f>
              <c:numCache>
                <c:formatCode>General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</c:ser>
        <c:ser>
          <c:idx val="4"/>
          <c:order val="11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Ref>
              <c:f>DATA!$D$43</c:f>
              <c:numCache>
                <c:formatCode>_ "€"\ * #,##0_ ;_ "€"\ * \-#,##0_ ;_ "€"\ * "-"??_ ;_ @_ </c:formatCode>
                <c:ptCount val="1"/>
                <c:pt idx="0">
                  <c:v>4240000.0000000009</c:v>
                </c:pt>
              </c:numCache>
            </c:numRef>
          </c:yVal>
          <c:smooth val="0"/>
        </c:ser>
        <c:ser>
          <c:idx val="0"/>
          <c:order val="12"/>
          <c:tx>
            <c:v>QKnockOut</c:v>
          </c:tx>
          <c:spPr>
            <a:ln w="44450" cap="rnd" cmpd="sng" algn="ctr">
              <a:solidFill>
                <a:srgbClr val="C0504D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DATA!$G$44:$H$44</c:f>
              <c:numCache>
                <c:formatCode>0</c:formatCode>
                <c:ptCount val="2"/>
                <c:pt idx="0">
                  <c:v>-8</c:v>
                </c:pt>
                <c:pt idx="1">
                  <c:v>-8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4240000.0000000009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4999560"/>
        <c:axId val="924996032"/>
        <c:extLst/>
      </c:scatterChart>
      <c:valAx>
        <c:axId val="924999560"/>
        <c:scaling>
          <c:orientation val="minMax"/>
          <c:max val="120"/>
          <c:min val="0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924996032"/>
        <c:crosses val="autoZero"/>
        <c:crossBetween val="midCat"/>
        <c:majorUnit val="10"/>
      </c:valAx>
      <c:valAx>
        <c:axId val="924996032"/>
        <c:scaling>
          <c:orientation val="minMax"/>
          <c:max val="4240000.0000000009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924999560"/>
        <c:crosses val="autoZero"/>
        <c:crossBetween val="midCat"/>
        <c:majorUnit val="212000"/>
        <c:dispUnits>
          <c:builtInUnit val="thousands"/>
          <c:dispUnitsLbl>
            <c:layout/>
          </c:dispUnitsLbl>
        </c:dispUnits>
      </c:valAx>
      <c:spPr>
        <a:solidFill>
          <a:srgbClr val="8FCAE7"/>
        </a:solidFill>
        <a:ln w="9525"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289560</xdr:colOff>
      <xdr:row>3</xdr:row>
      <xdr:rowOff>129540</xdr:rowOff>
    </xdr:from>
    <xdr:ext cx="2304762" cy="281940"/>
    <xdr:pic>
      <xdr:nvPicPr>
        <xdr:cNvPr id="3" name="Afbeelding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7544" b="23925"/>
        <a:stretch/>
      </xdr:blipFill>
      <xdr:spPr>
        <a:xfrm>
          <a:off x="7520940" y="701040"/>
          <a:ext cx="2304762" cy="281940"/>
        </a:xfrm>
        <a:prstGeom prst="rect">
          <a:avLst/>
        </a:prstGeom>
      </xdr:spPr>
    </xdr:pic>
    <xdr:clientData/>
  </xdr:oneCellAnchor>
  <xdr:oneCellAnchor>
    <xdr:from>
      <xdr:col>8</xdr:col>
      <xdr:colOff>7620</xdr:colOff>
      <xdr:row>1</xdr:row>
      <xdr:rowOff>120015</xdr:rowOff>
    </xdr:from>
    <xdr:ext cx="1076325" cy="801902"/>
    <xdr:pic>
      <xdr:nvPicPr>
        <xdr:cNvPr id="4" name="Afbeelding 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7815879" y="245521"/>
          <a:ext cx="1076325" cy="801902"/>
        </a:xfrm>
        <a:prstGeom prst="rect">
          <a:avLst/>
        </a:prstGeom>
      </xdr:spPr>
    </xdr:pic>
    <xdr:clientData/>
  </xdr:oneCellAnchor>
  <xdr:oneCellAnchor>
    <xdr:from>
      <xdr:col>5</xdr:col>
      <xdr:colOff>701040</xdr:colOff>
      <xdr:row>21</xdr:row>
      <xdr:rowOff>137160</xdr:rowOff>
    </xdr:from>
    <xdr:ext cx="3284220" cy="1986826"/>
    <xdr:sp macro="" textlink="">
      <xdr:nvSpPr>
        <xdr:cNvPr id="2" name="Tekstvak 1"/>
        <xdr:cNvSpPr txBox="1"/>
      </xdr:nvSpPr>
      <xdr:spPr>
        <a:xfrm>
          <a:off x="7200900" y="4701540"/>
          <a:ext cx="3284220" cy="19868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1100"/>
            <a:t>Uit openbare jaarrapportage FIU: "Gedurende 2020 zijn er 103.947 transacties, gebundeld in 19.114 dossiers, verdacht verklaard en gedeeld met de (bijzondere) opsporings-, inlichtingen- en veiligheidsdiensten."</a:t>
          </a:r>
        </a:p>
        <a:p>
          <a:r>
            <a:rPr lang="nl-NL" sz="1100"/>
            <a:t>Er zijn ruim 10.000 bedrijven en 40.000 personen betrokken bij de bovenstaande transacties. Een substantieel deel (ca. 20% - 40%) van deze bedrijven en personen hebben ogenschijnlijk geen binding met Nederland en zijn waardevol om in de aangeboden database te toetsen.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3574676</xdr:colOff>
      <xdr:row>2</xdr:row>
      <xdr:rowOff>84605</xdr:rowOff>
    </xdr:from>
    <xdr:to>
      <xdr:col>5</xdr:col>
      <xdr:colOff>1329962</xdr:colOff>
      <xdr:row>3</xdr:row>
      <xdr:rowOff>255999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99376" y="618005"/>
          <a:ext cx="1496706" cy="438094"/>
        </a:xfrm>
        <a:prstGeom prst="rect">
          <a:avLst/>
        </a:prstGeom>
      </xdr:spPr>
    </xdr:pic>
    <xdr:clientData/>
  </xdr:twoCellAnchor>
  <xdr:twoCellAnchor>
    <xdr:from>
      <xdr:col>1</xdr:col>
      <xdr:colOff>2988</xdr:colOff>
      <xdr:row>7</xdr:row>
      <xdr:rowOff>5976</xdr:rowOff>
    </xdr:from>
    <xdr:to>
      <xdr:col>1</xdr:col>
      <xdr:colOff>6352988</xdr:colOff>
      <xdr:row>25</xdr:row>
      <xdr:rowOff>251012</xdr:rowOff>
    </xdr:to>
    <xdr:graphicFrame macro="">
      <xdr:nvGraphicFramePr>
        <xdr:cNvPr id="3" name="Grafiek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862853</xdr:colOff>
      <xdr:row>9</xdr:row>
      <xdr:rowOff>11206</xdr:rowOff>
    </xdr:from>
    <xdr:to>
      <xdr:col>1</xdr:col>
      <xdr:colOff>2364442</xdr:colOff>
      <xdr:row>14</xdr:row>
      <xdr:rowOff>123265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313" y="2236246"/>
          <a:ext cx="1501589" cy="1864659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0.8518</cdr:x>
      <cdr:y>0.90326</cdr:y>
    </cdr:from>
    <cdr:to>
      <cdr:x>0.99625</cdr:x>
      <cdr:y>0.98466</cdr:y>
    </cdr:to>
    <cdr:sp macro="" textlink="">
      <cdr:nvSpPr>
        <cdr:cNvPr id="4" name="Rechthoek 3"/>
        <cdr:cNvSpPr/>
      </cdr:nvSpPr>
      <cdr:spPr>
        <a:xfrm xmlns:a="http://schemas.openxmlformats.org/drawingml/2006/main">
          <a:off x="5408915" y="5690152"/>
          <a:ext cx="917258" cy="512786"/>
        </a:xfrm>
        <a:prstGeom xmlns:a="http://schemas.openxmlformats.org/drawingml/2006/main" prst="rect">
          <a:avLst/>
        </a:prstGeom>
        <a:solidFill xmlns:a="http://schemas.openxmlformats.org/drawingml/2006/main">
          <a:srgbClr val="8FCAE7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>
              <a:solidFill>
                <a:schemeClr val="tx1"/>
              </a:solidFill>
            </a:rPr>
            <a:t>Kwaliteit </a:t>
          </a:r>
          <a:r>
            <a:rPr lang="nl-NL" sz="1100" b="1" baseline="0">
              <a:solidFill>
                <a:schemeClr val="tx1"/>
              </a:solidFill>
            </a:rPr>
            <a:t>in procenten en punten</a:t>
          </a:r>
          <a:endParaRPr lang="nl-NL" sz="11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SPROW55/CFD_UG_HKT/Inkoop-UNIT/83-INKOOPDOSSIER-%20INKOOP/IUC21/IUC21-640%20VABI-2%20(opvr.%20Bedrijfsinfo.)/01%20-%20VOORBEREIDING/economen/Gunn%20en%20Prijsmodel/UITGANGSPUNTEN%20-%20IUC21-640%20Perceel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BPK-Grafiek"/>
      <sheetName val="HULP-velden"/>
      <sheetName val="DATA"/>
      <sheetName val="HULP-data"/>
    </sheetNames>
    <sheetDataSet>
      <sheetData sheetId="0"/>
      <sheetData sheetId="1"/>
      <sheetData sheetId="2"/>
      <sheetData sheetId="3"/>
      <sheetData sheetId="4"/>
      <sheetData sheetId="5"/>
      <sheetData sheetId="6">
        <row r="20">
          <cell r="L20">
            <v>1.25</v>
          </cell>
        </row>
        <row r="80">
          <cell r="J80">
            <v>0.2</v>
          </cell>
        </row>
      </sheetData>
      <sheetData sheetId="7">
        <row r="7">
          <cell r="B7" t="str">
            <v>Uw inschrijving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cov.nl/organisatie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9"/>
  <sheetViews>
    <sheetView showGridLines="0" tabSelected="1" topLeftCell="C14" zoomScaleNormal="100" workbookViewId="0">
      <selection activeCell="H29" sqref="H29"/>
    </sheetView>
  </sheetViews>
  <sheetFormatPr defaultColWidth="0" defaultRowHeight="0" customHeight="1" zeroHeight="1" x14ac:dyDescent="0.2"/>
  <cols>
    <col min="1" max="1" width="1.6640625" style="72" customWidth="1"/>
    <col min="2" max="2" width="4.33203125" style="72" bestFit="1" customWidth="1"/>
    <col min="3" max="3" width="40.77734375" style="72" customWidth="1"/>
    <col min="4" max="4" width="28.5546875" style="72" customWidth="1"/>
    <col min="5" max="5" width="19.44140625" style="72" customWidth="1"/>
    <col min="6" max="6" width="10.6640625" style="72" customWidth="1"/>
    <col min="7" max="7" width="26.77734375" style="72" customWidth="1"/>
    <col min="8" max="9" width="20.21875" style="72" customWidth="1"/>
    <col min="10" max="10" width="39.44140625" style="72" customWidth="1"/>
    <col min="11" max="11" width="19.44140625" style="72" hidden="1" customWidth="1"/>
    <col min="12" max="12" width="5.77734375" style="72" hidden="1" customWidth="1"/>
    <col min="13" max="13" width="37.44140625" style="72" hidden="1" customWidth="1"/>
    <col min="14" max="14" width="19.44140625" style="72" hidden="1" customWidth="1"/>
    <col min="15" max="15" width="5.77734375" style="72" hidden="1" customWidth="1"/>
    <col min="16" max="17" width="37.44140625" style="72" hidden="1" customWidth="1"/>
    <col min="18" max="16384" width="19.44140625" style="72" hidden="1"/>
  </cols>
  <sheetData>
    <row r="1" spans="2:13" ht="10.199999999999999" x14ac:dyDescent="0.2"/>
    <row r="2" spans="2:13" ht="12.6" x14ac:dyDescent="0.2">
      <c r="C2" s="73"/>
      <c r="D2" s="73"/>
      <c r="E2" s="74"/>
      <c r="F2" s="74"/>
      <c r="G2" s="74"/>
      <c r="H2" s="74"/>
      <c r="I2" s="74"/>
    </row>
    <row r="3" spans="2:13" ht="22.2" x14ac:dyDescent="0.35">
      <c r="C3" s="75" t="s">
        <v>61</v>
      </c>
      <c r="D3" s="75"/>
      <c r="E3" s="74"/>
      <c r="F3" s="74"/>
      <c r="G3" s="76"/>
      <c r="H3" s="74"/>
      <c r="I3" s="74"/>
    </row>
    <row r="4" spans="2:13" ht="36.450000000000003" customHeight="1" x14ac:dyDescent="0.2">
      <c r="C4" s="138" t="s">
        <v>66</v>
      </c>
      <c r="D4" s="138"/>
      <c r="E4" s="138"/>
      <c r="F4" s="138"/>
      <c r="G4" s="138"/>
      <c r="H4" s="74"/>
      <c r="I4" s="74"/>
    </row>
    <row r="5" spans="2:13" ht="12.6" x14ac:dyDescent="0.2">
      <c r="C5" s="77" t="s">
        <v>62</v>
      </c>
      <c r="D5" s="77"/>
      <c r="E5" s="74"/>
      <c r="F5" s="74"/>
      <c r="G5" s="74"/>
      <c r="H5" s="74"/>
      <c r="I5" s="74"/>
    </row>
    <row r="6" spans="2:13" ht="12.6" x14ac:dyDescent="0.2">
      <c r="C6" s="78"/>
      <c r="D6" s="78"/>
      <c r="E6" s="74"/>
      <c r="F6" s="74"/>
      <c r="G6" s="74"/>
      <c r="H6" s="74"/>
      <c r="I6" s="74"/>
    </row>
    <row r="7" spans="2:13" ht="12.6" x14ac:dyDescent="0.2">
      <c r="C7" s="73"/>
      <c r="D7" s="73" t="s">
        <v>63</v>
      </c>
      <c r="E7" s="139"/>
      <c r="F7" s="139"/>
      <c r="G7" s="74"/>
      <c r="H7" s="74"/>
      <c r="I7" s="74"/>
    </row>
    <row r="8" spans="2:13" ht="12.6" x14ac:dyDescent="0.2">
      <c r="C8" s="79"/>
      <c r="D8" s="79"/>
      <c r="E8" s="80"/>
      <c r="F8" s="80"/>
      <c r="G8" s="80"/>
      <c r="H8" s="80"/>
      <c r="I8" s="80"/>
      <c r="K8" s="81" t="e">
        <f>+#REF!</f>
        <v>#REF!</v>
      </c>
      <c r="L8" s="72">
        <v>2</v>
      </c>
      <c r="M8" s="82" t="e">
        <f>IF(K8&lt;=0,"xxxxx",K8)</f>
        <v>#REF!</v>
      </c>
    </row>
    <row r="9" spans="2:13" ht="13.2" thickBot="1" x14ac:dyDescent="0.25">
      <c r="C9" s="83"/>
      <c r="D9" s="83"/>
      <c r="E9" s="84"/>
      <c r="F9" s="84"/>
      <c r="G9" s="85"/>
      <c r="H9" s="85"/>
      <c r="I9" s="85"/>
      <c r="K9" s="81" t="e">
        <f>+#REF!</f>
        <v>#REF!</v>
      </c>
      <c r="L9" s="72">
        <v>3</v>
      </c>
      <c r="M9" s="82" t="e">
        <f>IF(K9&lt;=0,"xxxxx",K9)</f>
        <v>#REF!</v>
      </c>
    </row>
    <row r="10" spans="2:13" ht="12.6" x14ac:dyDescent="0.2">
      <c r="C10" s="86"/>
      <c r="D10" s="86"/>
      <c r="E10" s="87"/>
      <c r="F10" s="87"/>
      <c r="G10" s="88"/>
      <c r="H10" s="88"/>
      <c r="I10" s="88"/>
      <c r="K10" s="81"/>
      <c r="M10" s="82"/>
    </row>
    <row r="11" spans="2:13" ht="17.399999999999999" x14ac:dyDescent="0.3">
      <c r="B11" s="89"/>
      <c r="C11" s="90" t="s">
        <v>85</v>
      </c>
      <c r="D11" s="91"/>
      <c r="E11" s="91"/>
      <c r="F11" s="91"/>
      <c r="G11" s="91"/>
      <c r="H11" s="120"/>
      <c r="I11" s="97"/>
    </row>
    <row r="12" spans="2:13" ht="25.2" x14ac:dyDescent="0.2">
      <c r="B12" s="89"/>
      <c r="C12" s="92" t="s">
        <v>16</v>
      </c>
      <c r="D12" s="93"/>
      <c r="E12" s="93"/>
      <c r="F12" s="93"/>
      <c r="G12" s="93"/>
      <c r="H12" s="132" t="s">
        <v>78</v>
      </c>
      <c r="I12" s="122"/>
    </row>
    <row r="13" spans="2:13" ht="12.6" x14ac:dyDescent="0.2">
      <c r="B13" s="89"/>
      <c r="C13" s="94"/>
      <c r="D13" s="93"/>
      <c r="E13" s="109"/>
      <c r="F13" s="109"/>
      <c r="G13" s="109" t="s">
        <v>64</v>
      </c>
      <c r="H13" s="104"/>
      <c r="I13" s="122"/>
      <c r="J13" s="87"/>
      <c r="K13" s="81"/>
    </row>
    <row r="14" spans="2:13" ht="14.4" x14ac:dyDescent="0.3">
      <c r="B14" s="89"/>
      <c r="C14" s="94"/>
      <c r="D14" s="93"/>
      <c r="E14" s="115"/>
      <c r="F14" s="115"/>
      <c r="G14" s="115" t="s">
        <v>67</v>
      </c>
      <c r="H14" s="95">
        <v>13</v>
      </c>
      <c r="I14" s="122"/>
      <c r="J14" s="87"/>
      <c r="K14" s="81"/>
    </row>
    <row r="15" spans="2:13" ht="16.2" x14ac:dyDescent="0.2">
      <c r="B15" s="89"/>
      <c r="C15" s="94"/>
      <c r="D15" s="93"/>
      <c r="E15" s="96"/>
      <c r="F15" s="96"/>
      <c r="G15" s="96"/>
      <c r="H15" s="120"/>
      <c r="I15" s="122"/>
      <c r="J15" s="87"/>
      <c r="K15" s="81"/>
    </row>
    <row r="16" spans="2:13" ht="12.6" x14ac:dyDescent="0.2">
      <c r="B16" s="89"/>
      <c r="C16" s="94"/>
      <c r="D16" s="93"/>
      <c r="E16" s="109"/>
      <c r="F16" s="109"/>
      <c r="G16" s="109" t="s">
        <v>65</v>
      </c>
      <c r="H16" s="121"/>
      <c r="I16" s="122"/>
      <c r="J16" s="87"/>
      <c r="K16" s="81"/>
    </row>
    <row r="17" spans="2:11" ht="12.6" x14ac:dyDescent="0.2">
      <c r="B17" s="89"/>
      <c r="C17" s="94"/>
      <c r="D17" s="93"/>
      <c r="E17" s="116" t="s">
        <v>79</v>
      </c>
      <c r="F17" s="116"/>
      <c r="G17" s="116" t="s">
        <v>69</v>
      </c>
      <c r="H17" s="108" t="s">
        <v>68</v>
      </c>
      <c r="I17" s="122"/>
      <c r="J17" s="87"/>
      <c r="K17" s="81"/>
    </row>
    <row r="18" spans="2:11" ht="12.6" x14ac:dyDescent="0.2">
      <c r="B18" s="89"/>
      <c r="C18" s="94"/>
      <c r="D18" s="93"/>
      <c r="E18" s="116"/>
      <c r="F18" s="116"/>
      <c r="G18" s="116" t="s">
        <v>70</v>
      </c>
      <c r="H18" s="108" t="s">
        <v>71</v>
      </c>
      <c r="I18" s="122"/>
      <c r="J18" s="87"/>
      <c r="K18" s="81"/>
    </row>
    <row r="19" spans="2:11" ht="12.6" x14ac:dyDescent="0.2">
      <c r="B19" s="89"/>
      <c r="C19" s="94"/>
      <c r="D19" s="93"/>
      <c r="E19" s="116"/>
      <c r="F19" s="116"/>
      <c r="G19" s="116" t="s">
        <v>73</v>
      </c>
      <c r="H19" s="108" t="str">
        <f>"10-20"</f>
        <v>10-20</v>
      </c>
      <c r="I19" s="122"/>
      <c r="J19" s="87"/>
      <c r="K19" s="81"/>
    </row>
    <row r="20" spans="2:11" ht="12.6" x14ac:dyDescent="0.2">
      <c r="B20" s="89"/>
      <c r="C20" s="94"/>
      <c r="D20" s="93"/>
      <c r="E20" s="116"/>
      <c r="F20" s="116"/>
      <c r="G20" s="109" t="s">
        <v>64</v>
      </c>
      <c r="H20" s="117"/>
      <c r="I20" s="122"/>
      <c r="J20" s="87"/>
      <c r="K20" s="81"/>
    </row>
    <row r="21" spans="2:11" ht="53.4" customHeight="1" x14ac:dyDescent="0.2">
      <c r="B21" s="89"/>
      <c r="C21" s="94"/>
      <c r="D21" s="93"/>
      <c r="E21" s="116" t="s">
        <v>82</v>
      </c>
      <c r="F21" s="116"/>
      <c r="G21" s="161" t="s">
        <v>84</v>
      </c>
      <c r="H21" s="162"/>
      <c r="I21" s="122"/>
      <c r="J21" s="87"/>
      <c r="K21" s="81"/>
    </row>
    <row r="22" spans="2:11" ht="12.6" x14ac:dyDescent="0.2">
      <c r="B22" s="89"/>
      <c r="C22" s="94"/>
      <c r="D22" s="93"/>
      <c r="E22" s="116"/>
      <c r="F22" s="116"/>
      <c r="G22" s="100" t="s">
        <v>65</v>
      </c>
      <c r="H22" s="116"/>
      <c r="I22" s="122"/>
      <c r="J22" s="87"/>
      <c r="K22" s="81"/>
    </row>
    <row r="23" spans="2:11" ht="163.19999999999999" customHeight="1" x14ac:dyDescent="0.2">
      <c r="B23" s="89"/>
      <c r="C23" s="94"/>
      <c r="D23" s="93"/>
      <c r="E23" s="116" t="s">
        <v>83</v>
      </c>
      <c r="F23" s="116"/>
      <c r="G23" s="159"/>
      <c r="H23" s="160"/>
      <c r="I23" s="122"/>
      <c r="J23" s="87"/>
      <c r="K23" s="81"/>
    </row>
    <row r="24" spans="2:11" ht="12.6" x14ac:dyDescent="0.2">
      <c r="B24" s="89"/>
      <c r="C24" s="98"/>
      <c r="D24" s="117"/>
      <c r="E24" s="117"/>
      <c r="F24" s="117"/>
      <c r="G24" s="117"/>
      <c r="H24" s="117"/>
      <c r="I24" s="114"/>
      <c r="J24" s="87"/>
      <c r="K24" s="81"/>
    </row>
    <row r="25" spans="2:11" ht="13.2" thickBot="1" x14ac:dyDescent="0.25">
      <c r="B25" s="89"/>
      <c r="C25" s="83"/>
      <c r="D25" s="83"/>
      <c r="E25" s="83"/>
      <c r="F25" s="83"/>
      <c r="G25" s="83"/>
      <c r="H25" s="84"/>
      <c r="I25" s="84"/>
    </row>
    <row r="26" spans="2:11" ht="12.6" x14ac:dyDescent="0.2">
      <c r="B26" s="89"/>
      <c r="C26" s="86"/>
      <c r="D26" s="86"/>
      <c r="E26" s="86"/>
      <c r="F26" s="86"/>
      <c r="G26" s="86"/>
      <c r="H26" s="87"/>
      <c r="I26" s="87"/>
    </row>
    <row r="27" spans="2:11" ht="17.399999999999999" x14ac:dyDescent="0.3">
      <c r="B27" s="89"/>
      <c r="C27" s="90" t="s">
        <v>72</v>
      </c>
      <c r="D27" s="91"/>
      <c r="E27" s="91"/>
      <c r="F27" s="91"/>
      <c r="G27" s="142" t="s">
        <v>74</v>
      </c>
      <c r="H27" s="120"/>
      <c r="I27" s="127"/>
    </row>
    <row r="28" spans="2:11" ht="37.799999999999997" x14ac:dyDescent="0.2">
      <c r="B28" s="89"/>
      <c r="C28" s="92" t="s">
        <v>16</v>
      </c>
      <c r="D28" s="93"/>
      <c r="E28" s="93"/>
      <c r="F28" s="93"/>
      <c r="G28" s="143"/>
      <c r="H28" s="129" t="s">
        <v>77</v>
      </c>
      <c r="I28" s="128" t="s">
        <v>76</v>
      </c>
    </row>
    <row r="29" spans="2:11" ht="42" customHeight="1" x14ac:dyDescent="0.2">
      <c r="B29" s="89"/>
      <c r="C29" s="140" t="s">
        <v>80</v>
      </c>
      <c r="D29" s="141"/>
      <c r="E29" s="141"/>
      <c r="F29" s="141"/>
      <c r="G29" s="124">
        <v>1</v>
      </c>
      <c r="H29" s="123"/>
      <c r="I29" s="125"/>
    </row>
    <row r="30" spans="2:11" ht="42" customHeight="1" x14ac:dyDescent="0.2">
      <c r="B30" s="89"/>
      <c r="C30" s="140" t="s">
        <v>81</v>
      </c>
      <c r="D30" s="141"/>
      <c r="E30" s="141"/>
      <c r="F30" s="141"/>
      <c r="G30" s="131">
        <v>12</v>
      </c>
      <c r="H30" s="126" t="s">
        <v>75</v>
      </c>
      <c r="I30" s="123"/>
    </row>
    <row r="31" spans="2:11" ht="15" customHeight="1" x14ac:dyDescent="0.2">
      <c r="B31" s="89"/>
      <c r="C31" s="99"/>
      <c r="D31" s="100"/>
      <c r="E31" s="100"/>
      <c r="F31" s="100"/>
      <c r="G31" s="100"/>
      <c r="H31" s="119"/>
      <c r="I31" s="113"/>
    </row>
    <row r="32" spans="2:11" ht="15" customHeight="1" x14ac:dyDescent="0.2">
      <c r="B32" s="89"/>
      <c r="C32" s="99"/>
      <c r="D32" s="100"/>
      <c r="E32" s="100"/>
      <c r="F32" s="100"/>
      <c r="G32" s="100"/>
      <c r="H32" s="119"/>
      <c r="I32" s="113"/>
    </row>
    <row r="33" spans="2:12" ht="15" customHeight="1" x14ac:dyDescent="0.2">
      <c r="B33" s="89"/>
      <c r="C33" s="99"/>
      <c r="D33" s="100"/>
      <c r="E33" s="100"/>
      <c r="F33" s="100"/>
      <c r="G33" s="100"/>
      <c r="H33" s="119"/>
      <c r="I33" s="113"/>
    </row>
    <row r="34" spans="2:12" ht="12.6" x14ac:dyDescent="0.2">
      <c r="B34" s="89"/>
      <c r="C34" s="103"/>
      <c r="D34" s="104"/>
      <c r="E34" s="104"/>
      <c r="F34" s="104"/>
      <c r="G34" s="104"/>
      <c r="H34" s="121"/>
      <c r="I34" s="114"/>
    </row>
    <row r="35" spans="2:12" ht="13.2" thickBot="1" x14ac:dyDescent="0.25">
      <c r="B35" s="89"/>
      <c r="C35" s="83"/>
      <c r="D35" s="83"/>
      <c r="E35" s="83"/>
      <c r="F35" s="83"/>
      <c r="G35" s="83"/>
      <c r="H35" s="84"/>
      <c r="I35" s="84"/>
    </row>
    <row r="36" spans="2:12" ht="12.6" x14ac:dyDescent="0.2">
      <c r="B36" s="89"/>
      <c r="C36" s="86"/>
      <c r="D36" s="86"/>
      <c r="E36" s="86"/>
      <c r="F36" s="86"/>
      <c r="G36" s="86"/>
      <c r="H36" s="87"/>
      <c r="I36" s="87"/>
    </row>
    <row r="37" spans="2:12" ht="17.399999999999999" x14ac:dyDescent="0.3">
      <c r="B37" s="89"/>
      <c r="C37" s="90"/>
      <c r="D37" s="91"/>
      <c r="E37" s="91"/>
      <c r="F37" s="91"/>
      <c r="G37" s="91"/>
      <c r="H37" s="120"/>
      <c r="I37" s="97"/>
    </row>
    <row r="38" spans="2:12" ht="12.6" x14ac:dyDescent="0.2">
      <c r="B38" s="89"/>
      <c r="C38" s="92" t="s">
        <v>16</v>
      </c>
      <c r="D38" s="93"/>
      <c r="E38" s="93"/>
      <c r="F38" s="93"/>
      <c r="G38" s="93"/>
      <c r="H38" s="118"/>
      <c r="I38" s="110"/>
    </row>
    <row r="39" spans="2:12" ht="21.75" customHeight="1" x14ac:dyDescent="0.2">
      <c r="B39" s="89"/>
      <c r="C39" s="101"/>
      <c r="D39" s="102"/>
      <c r="E39" s="102"/>
      <c r="F39" s="102"/>
      <c r="G39" s="102" t="s">
        <v>2</v>
      </c>
      <c r="H39" s="136">
        <f>H29*G29+I30*G30</f>
        <v>0</v>
      </c>
      <c r="I39" s="137"/>
    </row>
    <row r="40" spans="2:12" ht="12.6" x14ac:dyDescent="0.2">
      <c r="B40" s="89"/>
      <c r="C40" s="103"/>
      <c r="D40" s="104"/>
      <c r="E40" s="104"/>
      <c r="F40" s="104"/>
      <c r="G40" s="104"/>
      <c r="H40" s="121"/>
      <c r="I40" s="114"/>
    </row>
    <row r="41" spans="2:12" ht="12.6" x14ac:dyDescent="0.2">
      <c r="B41" s="89"/>
      <c r="C41" s="86"/>
      <c r="D41" s="86"/>
      <c r="E41" s="87"/>
      <c r="F41" s="87"/>
      <c r="G41" s="88"/>
      <c r="H41" s="88"/>
      <c r="I41" s="88"/>
    </row>
    <row r="42" spans="2:12" ht="12.6" hidden="1" x14ac:dyDescent="0.2">
      <c r="B42" s="89"/>
      <c r="C42" s="86"/>
      <c r="D42" s="86"/>
      <c r="E42" s="87"/>
      <c r="F42" s="87"/>
      <c r="G42" s="88"/>
      <c r="H42" s="88"/>
      <c r="I42" s="88"/>
    </row>
    <row r="43" spans="2:12" ht="12.6" hidden="1" x14ac:dyDescent="0.2">
      <c r="B43" s="89"/>
      <c r="C43" s="86"/>
      <c r="D43" s="86"/>
      <c r="E43" s="87"/>
      <c r="F43" s="87"/>
      <c r="G43" s="88"/>
      <c r="H43" s="88"/>
      <c r="I43" s="88"/>
    </row>
    <row r="44" spans="2:12" ht="12.6" hidden="1" x14ac:dyDescent="0.2">
      <c r="B44" s="89"/>
      <c r="C44" s="86"/>
      <c r="D44" s="86"/>
      <c r="E44" s="87"/>
      <c r="F44" s="87"/>
      <c r="G44" s="88"/>
      <c r="H44" s="88"/>
      <c r="I44" s="88"/>
    </row>
    <row r="45" spans="2:12" ht="10.199999999999999" hidden="1" x14ac:dyDescent="0.2">
      <c r="B45" s="89"/>
      <c r="F45" s="87"/>
      <c r="G45" s="88"/>
      <c r="H45" s="88"/>
      <c r="I45" s="88"/>
    </row>
    <row r="46" spans="2:12" ht="10.199999999999999" hidden="1" x14ac:dyDescent="0.2">
      <c r="B46" s="89"/>
      <c r="F46" s="87"/>
      <c r="G46" s="88"/>
      <c r="H46" s="88"/>
      <c r="I46" s="88"/>
    </row>
    <row r="47" spans="2:12" ht="10.199999999999999" hidden="1" x14ac:dyDescent="0.2">
      <c r="B47" s="89"/>
      <c r="F47" s="87"/>
      <c r="G47" s="88"/>
      <c r="H47" s="88"/>
      <c r="I47" s="88"/>
    </row>
    <row r="48" spans="2:12" ht="24.6" hidden="1" x14ac:dyDescent="0.4">
      <c r="B48" s="105"/>
      <c r="F48" s="87"/>
      <c r="G48" s="88"/>
      <c r="H48" s="88"/>
      <c r="I48" s="88"/>
      <c r="L48" s="72" t="s">
        <v>16</v>
      </c>
    </row>
    <row r="49" spans="2:12" ht="17.399999999999999" hidden="1" x14ac:dyDescent="0.3">
      <c r="B49" s="106"/>
      <c r="F49" s="87"/>
      <c r="G49" s="88"/>
      <c r="H49" s="88"/>
      <c r="I49" s="88"/>
      <c r="L49" s="72" t="s">
        <v>16</v>
      </c>
    </row>
    <row r="50" spans="2:12" ht="12.6" hidden="1" x14ac:dyDescent="0.2">
      <c r="B50" s="107"/>
      <c r="F50" s="87"/>
      <c r="G50" s="88"/>
      <c r="H50" s="88"/>
      <c r="I50" s="88"/>
      <c r="L50" s="72" t="s">
        <v>16</v>
      </c>
    </row>
    <row r="51" spans="2:12" ht="12.6" hidden="1" x14ac:dyDescent="0.2">
      <c r="B51" s="107"/>
      <c r="F51" s="87"/>
      <c r="G51" s="88"/>
      <c r="H51" s="88"/>
      <c r="I51" s="88"/>
    </row>
    <row r="52" spans="2:12" ht="12.6" hidden="1" x14ac:dyDescent="0.2">
      <c r="B52" s="107"/>
      <c r="F52" s="87"/>
      <c r="G52" s="88"/>
      <c r="H52" s="88"/>
      <c r="I52" s="88"/>
    </row>
    <row r="53" spans="2:12" ht="12.6" hidden="1" x14ac:dyDescent="0.2">
      <c r="B53" s="107"/>
      <c r="F53" s="87"/>
      <c r="G53" s="88"/>
      <c r="H53" s="88"/>
      <c r="I53" s="88"/>
    </row>
    <row r="54" spans="2:12" ht="12.6" hidden="1" x14ac:dyDescent="0.2">
      <c r="B54" s="107"/>
      <c r="F54" s="87"/>
      <c r="G54" s="88"/>
      <c r="H54" s="88"/>
      <c r="I54" s="88"/>
    </row>
    <row r="55" spans="2:12" ht="12.6" hidden="1" x14ac:dyDescent="0.2">
      <c r="B55" s="107"/>
      <c r="F55" s="87"/>
      <c r="G55" s="88"/>
      <c r="H55" s="88"/>
      <c r="I55" s="88"/>
    </row>
    <row r="56" spans="2:12" ht="24.6" hidden="1" x14ac:dyDescent="0.4">
      <c r="B56" s="105"/>
      <c r="F56" s="87"/>
      <c r="G56" s="88"/>
      <c r="H56" s="88"/>
      <c r="I56" s="88"/>
    </row>
    <row r="57" spans="2:12" ht="12.6" hidden="1" x14ac:dyDescent="0.2">
      <c r="B57" s="107"/>
      <c r="F57" s="87"/>
      <c r="G57" s="88"/>
      <c r="H57" s="88"/>
      <c r="I57" s="88"/>
    </row>
    <row r="58" spans="2:12" ht="12.6" hidden="1" x14ac:dyDescent="0.2">
      <c r="B58" s="107"/>
      <c r="F58" s="87"/>
      <c r="G58" s="88"/>
      <c r="H58" s="88"/>
      <c r="I58" s="88"/>
    </row>
    <row r="59" spans="2:12" ht="12.6" hidden="1" x14ac:dyDescent="0.2">
      <c r="B59" s="107"/>
      <c r="F59" s="87"/>
      <c r="G59" s="88"/>
      <c r="H59" s="88"/>
      <c r="I59" s="88"/>
    </row>
    <row r="60" spans="2:12" ht="12.6" hidden="1" x14ac:dyDescent="0.2">
      <c r="B60" s="107"/>
      <c r="F60" s="87"/>
      <c r="G60" s="88"/>
      <c r="H60" s="88"/>
      <c r="I60" s="88"/>
    </row>
    <row r="61" spans="2:12" ht="12.6" hidden="1" x14ac:dyDescent="0.2">
      <c r="B61" s="107"/>
      <c r="F61" s="87"/>
      <c r="G61" s="88"/>
      <c r="H61" s="88"/>
      <c r="I61" s="88"/>
    </row>
    <row r="62" spans="2:12" ht="12.6" hidden="1" x14ac:dyDescent="0.2">
      <c r="B62" s="107"/>
      <c r="F62" s="87"/>
      <c r="G62" s="88"/>
      <c r="H62" s="88"/>
      <c r="I62" s="88"/>
    </row>
    <row r="63" spans="2:12" ht="12.6" hidden="1" x14ac:dyDescent="0.2">
      <c r="B63" s="107"/>
      <c r="F63" s="87"/>
      <c r="G63" s="88"/>
      <c r="H63" s="88"/>
      <c r="I63" s="88"/>
    </row>
    <row r="64" spans="2:12" ht="12.6" hidden="1" x14ac:dyDescent="0.2">
      <c r="B64" s="107"/>
      <c r="F64" s="87"/>
      <c r="G64" s="88"/>
      <c r="H64" s="88"/>
      <c r="I64" s="88"/>
    </row>
    <row r="65" spans="2:9" ht="24.6" hidden="1" x14ac:dyDescent="0.4">
      <c r="B65" s="105"/>
      <c r="F65" s="87"/>
      <c r="G65" s="88"/>
      <c r="H65" s="88"/>
      <c r="I65" s="88"/>
    </row>
    <row r="66" spans="2:9" ht="12.6" hidden="1" x14ac:dyDescent="0.2">
      <c r="B66" s="107"/>
      <c r="F66" s="87"/>
      <c r="G66" s="88"/>
      <c r="H66" s="88"/>
      <c r="I66" s="88"/>
    </row>
    <row r="67" spans="2:9" ht="12.6" hidden="1" x14ac:dyDescent="0.2">
      <c r="B67" s="107"/>
      <c r="F67" s="87"/>
      <c r="G67" s="88"/>
      <c r="H67" s="88"/>
      <c r="I67" s="88"/>
    </row>
    <row r="68" spans="2:9" ht="12.6" hidden="1" x14ac:dyDescent="0.2">
      <c r="B68" s="107"/>
      <c r="F68" s="87"/>
      <c r="G68" s="88"/>
      <c r="H68" s="88"/>
      <c r="I68" s="88"/>
    </row>
    <row r="69" spans="2:9" ht="12.6" hidden="1" x14ac:dyDescent="0.2">
      <c r="B69" s="107"/>
      <c r="F69" s="87"/>
      <c r="G69" s="88"/>
      <c r="H69" s="88"/>
      <c r="I69" s="88"/>
    </row>
    <row r="70" spans="2:9" ht="12.6" hidden="1" x14ac:dyDescent="0.2">
      <c r="B70" s="107"/>
      <c r="F70" s="87"/>
      <c r="G70" s="88"/>
      <c r="H70" s="88"/>
      <c r="I70" s="88"/>
    </row>
    <row r="71" spans="2:9" ht="12.6" hidden="1" x14ac:dyDescent="0.2">
      <c r="B71" s="107"/>
      <c r="F71" s="87"/>
      <c r="G71" s="88"/>
      <c r="H71" s="88"/>
      <c r="I71" s="88"/>
    </row>
    <row r="72" spans="2:9" ht="12.6" hidden="1" x14ac:dyDescent="0.2">
      <c r="B72" s="107"/>
      <c r="F72" s="87"/>
      <c r="G72" s="88"/>
      <c r="H72" s="88"/>
      <c r="I72" s="88"/>
    </row>
    <row r="73" spans="2:9" ht="12.6" hidden="1" x14ac:dyDescent="0.2">
      <c r="B73" s="107"/>
      <c r="F73" s="87"/>
      <c r="G73" s="88"/>
      <c r="H73" s="88"/>
      <c r="I73" s="88"/>
    </row>
    <row r="74" spans="2:9" ht="10.199999999999999" hidden="1" x14ac:dyDescent="0.2">
      <c r="F74" s="87"/>
      <c r="G74" s="88"/>
      <c r="H74" s="88"/>
      <c r="I74" s="88"/>
    </row>
    <row r="75" spans="2:9" ht="10.199999999999999" hidden="1" x14ac:dyDescent="0.2">
      <c r="F75" s="87"/>
      <c r="G75" s="88"/>
      <c r="H75" s="88"/>
      <c r="I75" s="88"/>
    </row>
    <row r="76" spans="2:9" ht="10.199999999999999" hidden="1" x14ac:dyDescent="0.2">
      <c r="F76" s="87"/>
      <c r="G76" s="88"/>
      <c r="H76" s="88"/>
      <c r="I76" s="88"/>
    </row>
    <row r="77" spans="2:9" ht="10.199999999999999" hidden="1" x14ac:dyDescent="0.2">
      <c r="F77" s="87"/>
      <c r="G77" s="88"/>
      <c r="H77" s="88"/>
      <c r="I77" s="88"/>
    </row>
    <row r="78" spans="2:9" ht="10.199999999999999" hidden="1" x14ac:dyDescent="0.2">
      <c r="F78" s="87"/>
      <c r="G78" s="88"/>
      <c r="H78" s="88"/>
      <c r="I78" s="88"/>
    </row>
    <row r="79" spans="2:9" ht="10.199999999999999" hidden="1" x14ac:dyDescent="0.2">
      <c r="F79" s="87"/>
      <c r="G79" s="88"/>
      <c r="H79" s="88"/>
      <c r="I79" s="88"/>
    </row>
    <row r="80" spans="2:9" ht="10.199999999999999" hidden="1" x14ac:dyDescent="0.2">
      <c r="F80" s="87"/>
      <c r="G80" s="88"/>
      <c r="H80" s="88"/>
      <c r="I80" s="88"/>
    </row>
    <row r="81" spans="6:9" ht="10.199999999999999" hidden="1" x14ac:dyDescent="0.2">
      <c r="F81" s="87"/>
      <c r="G81" s="88"/>
      <c r="H81" s="88"/>
      <c r="I81" s="88"/>
    </row>
    <row r="82" spans="6:9" ht="10.199999999999999" hidden="1" x14ac:dyDescent="0.2">
      <c r="F82" s="87"/>
      <c r="G82" s="88"/>
      <c r="H82" s="88"/>
      <c r="I82" s="88"/>
    </row>
    <row r="83" spans="6:9" ht="10.199999999999999" hidden="1" x14ac:dyDescent="0.2">
      <c r="F83" s="87"/>
      <c r="G83" s="88"/>
      <c r="H83" s="88"/>
      <c r="I83" s="88"/>
    </row>
    <row r="84" spans="6:9" ht="10.199999999999999" hidden="1" x14ac:dyDescent="0.2">
      <c r="F84" s="87"/>
      <c r="G84" s="88"/>
      <c r="H84" s="88"/>
      <c r="I84" s="88"/>
    </row>
    <row r="85" spans="6:9" ht="10.199999999999999" hidden="1" x14ac:dyDescent="0.2">
      <c r="F85" s="87"/>
      <c r="G85" s="88"/>
      <c r="H85" s="88"/>
      <c r="I85" s="88"/>
    </row>
    <row r="86" spans="6:9" ht="10.199999999999999" hidden="1" x14ac:dyDescent="0.2">
      <c r="F86" s="87"/>
      <c r="G86" s="88"/>
      <c r="H86" s="88"/>
      <c r="I86" s="88"/>
    </row>
    <row r="87" spans="6:9" ht="10.199999999999999" hidden="1" x14ac:dyDescent="0.2">
      <c r="F87" s="87"/>
      <c r="G87" s="88"/>
      <c r="H87" s="88"/>
      <c r="I87" s="88"/>
    </row>
    <row r="88" spans="6:9" ht="10.199999999999999" hidden="1" x14ac:dyDescent="0.2">
      <c r="F88" s="87"/>
      <c r="G88" s="88"/>
      <c r="H88" s="88"/>
      <c r="I88" s="88"/>
    </row>
    <row r="89" spans="6:9" ht="10.199999999999999" hidden="1" x14ac:dyDescent="0.2">
      <c r="F89" s="87"/>
      <c r="G89" s="88"/>
      <c r="H89" s="88"/>
      <c r="I89" s="88"/>
    </row>
    <row r="90" spans="6:9" ht="10.199999999999999" hidden="1" x14ac:dyDescent="0.2">
      <c r="F90" s="87"/>
      <c r="G90" s="88"/>
      <c r="H90" s="88"/>
      <c r="I90" s="88"/>
    </row>
    <row r="91" spans="6:9" ht="10.199999999999999" hidden="1" x14ac:dyDescent="0.2">
      <c r="F91" s="87"/>
      <c r="G91" s="88"/>
      <c r="H91" s="88"/>
      <c r="I91" s="88"/>
    </row>
    <row r="92" spans="6:9" ht="10.199999999999999" hidden="1" x14ac:dyDescent="0.2">
      <c r="F92" s="87"/>
      <c r="G92" s="88"/>
      <c r="H92" s="88"/>
      <c r="I92" s="88"/>
    </row>
    <row r="93" spans="6:9" ht="10.199999999999999" hidden="1" x14ac:dyDescent="0.2">
      <c r="F93" s="87"/>
      <c r="G93" s="88"/>
      <c r="H93" s="88"/>
      <c r="I93" s="88"/>
    </row>
    <row r="94" spans="6:9" ht="10.199999999999999" hidden="1" x14ac:dyDescent="0.2">
      <c r="F94" s="87"/>
      <c r="G94" s="88"/>
      <c r="H94" s="88"/>
      <c r="I94" s="88"/>
    </row>
    <row r="95" spans="6:9" ht="10.199999999999999" hidden="1" x14ac:dyDescent="0.2">
      <c r="F95" s="87"/>
      <c r="G95" s="88"/>
      <c r="H95" s="88"/>
      <c r="I95" s="88"/>
    </row>
    <row r="96" spans="6:9" ht="10.199999999999999" hidden="1" x14ac:dyDescent="0.2">
      <c r="F96" s="87"/>
      <c r="G96" s="88"/>
      <c r="H96" s="88"/>
      <c r="I96" s="88"/>
    </row>
    <row r="97" spans="6:9" ht="10.199999999999999" hidden="1" x14ac:dyDescent="0.2">
      <c r="F97" s="87"/>
      <c r="G97" s="88"/>
      <c r="H97" s="88"/>
      <c r="I97" s="88"/>
    </row>
    <row r="98" spans="6:9" ht="10.199999999999999" hidden="1" x14ac:dyDescent="0.2">
      <c r="F98" s="87"/>
      <c r="G98" s="88"/>
      <c r="H98" s="88"/>
      <c r="I98" s="88"/>
    </row>
    <row r="99" spans="6:9" ht="10.199999999999999" hidden="1" x14ac:dyDescent="0.2">
      <c r="F99" s="87"/>
      <c r="G99" s="88"/>
      <c r="H99" s="88"/>
      <c r="I99" s="88"/>
    </row>
    <row r="100" spans="6:9" ht="10.199999999999999" hidden="1" x14ac:dyDescent="0.2">
      <c r="F100" s="87"/>
      <c r="G100" s="88"/>
      <c r="H100" s="88"/>
      <c r="I100" s="88"/>
    </row>
    <row r="101" spans="6:9" ht="10.199999999999999" hidden="1" x14ac:dyDescent="0.2">
      <c r="F101" s="87"/>
      <c r="G101" s="88"/>
      <c r="H101" s="88"/>
      <c r="I101" s="88"/>
    </row>
    <row r="102" spans="6:9" ht="10.199999999999999" hidden="1" x14ac:dyDescent="0.2">
      <c r="F102" s="87"/>
      <c r="G102" s="88"/>
      <c r="H102" s="88"/>
      <c r="I102" s="88"/>
    </row>
    <row r="103" spans="6:9" ht="10.199999999999999" hidden="1" x14ac:dyDescent="0.2">
      <c r="F103" s="87"/>
      <c r="G103" s="88"/>
      <c r="H103" s="88"/>
      <c r="I103" s="88"/>
    </row>
    <row r="104" spans="6:9" ht="10.199999999999999" hidden="1" x14ac:dyDescent="0.2">
      <c r="F104" s="87"/>
      <c r="G104" s="88"/>
      <c r="H104" s="88"/>
      <c r="I104" s="88"/>
    </row>
    <row r="105" spans="6:9" ht="10.199999999999999" hidden="1" x14ac:dyDescent="0.2">
      <c r="F105" s="87"/>
      <c r="G105" s="88"/>
      <c r="H105" s="88"/>
      <c r="I105" s="88"/>
    </row>
    <row r="106" spans="6:9" ht="10.199999999999999" hidden="1" x14ac:dyDescent="0.2">
      <c r="F106" s="87"/>
      <c r="G106" s="88"/>
      <c r="H106" s="88"/>
      <c r="I106" s="88"/>
    </row>
    <row r="107" spans="6:9" ht="10.199999999999999" hidden="1" x14ac:dyDescent="0.2">
      <c r="F107" s="87"/>
      <c r="G107" s="88"/>
      <c r="H107" s="88"/>
      <c r="I107" s="88"/>
    </row>
    <row r="108" spans="6:9" ht="10.199999999999999" hidden="1" x14ac:dyDescent="0.2">
      <c r="F108" s="87"/>
      <c r="G108" s="88"/>
      <c r="H108" s="88"/>
      <c r="I108" s="88"/>
    </row>
    <row r="109" spans="6:9" ht="10.199999999999999" hidden="1" x14ac:dyDescent="0.2">
      <c r="F109" s="87"/>
      <c r="G109" s="88"/>
      <c r="H109" s="88"/>
      <c r="I109" s="88"/>
    </row>
    <row r="110" spans="6:9" ht="10.199999999999999" hidden="1" x14ac:dyDescent="0.2">
      <c r="F110" s="87"/>
      <c r="G110" s="88"/>
      <c r="H110" s="88"/>
      <c r="I110" s="88"/>
    </row>
    <row r="111" spans="6:9" ht="10.199999999999999" hidden="1" x14ac:dyDescent="0.2">
      <c r="F111" s="87"/>
      <c r="G111" s="88"/>
      <c r="H111" s="88"/>
      <c r="I111" s="88"/>
    </row>
    <row r="112" spans="6:9" ht="10.199999999999999" hidden="1" x14ac:dyDescent="0.2">
      <c r="F112" s="87"/>
      <c r="G112" s="88"/>
      <c r="H112" s="88"/>
      <c r="I112" s="88"/>
    </row>
    <row r="113" spans="6:9" ht="10.199999999999999" hidden="1" x14ac:dyDescent="0.2">
      <c r="F113" s="87"/>
      <c r="G113" s="88"/>
      <c r="H113" s="88"/>
      <c r="I113" s="88"/>
    </row>
    <row r="114" spans="6:9" ht="10.199999999999999" hidden="1" x14ac:dyDescent="0.2">
      <c r="F114" s="87"/>
      <c r="G114" s="88"/>
      <c r="H114" s="88"/>
      <c r="I114" s="88"/>
    </row>
    <row r="115" spans="6:9" ht="10.199999999999999" hidden="1" x14ac:dyDescent="0.2">
      <c r="F115" s="87"/>
      <c r="G115" s="88"/>
      <c r="H115" s="88"/>
      <c r="I115" s="88"/>
    </row>
    <row r="116" spans="6:9" ht="10.199999999999999" hidden="1" x14ac:dyDescent="0.2">
      <c r="F116" s="87"/>
      <c r="G116" s="88"/>
      <c r="H116" s="88"/>
      <c r="I116" s="88"/>
    </row>
    <row r="117" spans="6:9" ht="10.199999999999999" hidden="1" x14ac:dyDescent="0.2">
      <c r="F117" s="87"/>
      <c r="G117" s="88"/>
      <c r="H117" s="88"/>
      <c r="I117" s="88"/>
    </row>
    <row r="118" spans="6:9" ht="10.199999999999999" hidden="1" x14ac:dyDescent="0.2">
      <c r="F118" s="87"/>
      <c r="G118" s="88"/>
      <c r="H118" s="88"/>
      <c r="I118" s="88"/>
    </row>
    <row r="119" spans="6:9" ht="10.199999999999999" hidden="1" x14ac:dyDescent="0.2">
      <c r="F119" s="87"/>
      <c r="G119" s="88"/>
      <c r="H119" s="88"/>
      <c r="I119" s="88"/>
    </row>
    <row r="120" spans="6:9" ht="10.199999999999999" hidden="1" x14ac:dyDescent="0.2">
      <c r="F120" s="87"/>
      <c r="G120" s="88"/>
      <c r="H120" s="88"/>
      <c r="I120" s="88"/>
    </row>
    <row r="121" spans="6:9" ht="10.199999999999999" hidden="1" x14ac:dyDescent="0.2">
      <c r="F121" s="87"/>
      <c r="G121" s="88"/>
      <c r="H121" s="88"/>
      <c r="I121" s="88"/>
    </row>
    <row r="122" spans="6:9" ht="10.199999999999999" hidden="1" x14ac:dyDescent="0.2">
      <c r="F122" s="87"/>
      <c r="G122" s="88"/>
      <c r="H122" s="88"/>
      <c r="I122" s="88"/>
    </row>
    <row r="123" spans="6:9" ht="10.199999999999999" hidden="1" x14ac:dyDescent="0.2">
      <c r="F123" s="87"/>
      <c r="G123" s="88"/>
      <c r="H123" s="88"/>
      <c r="I123" s="88"/>
    </row>
    <row r="124" spans="6:9" ht="10.199999999999999" hidden="1" x14ac:dyDescent="0.2">
      <c r="F124" s="87"/>
      <c r="G124" s="88"/>
      <c r="H124" s="88"/>
      <c r="I124" s="88"/>
    </row>
    <row r="125" spans="6:9" ht="10.199999999999999" hidden="1" x14ac:dyDescent="0.2">
      <c r="F125" s="87"/>
      <c r="G125" s="88"/>
      <c r="H125" s="88"/>
      <c r="I125" s="88"/>
    </row>
    <row r="126" spans="6:9" ht="10.199999999999999" hidden="1" x14ac:dyDescent="0.2">
      <c r="F126" s="87"/>
      <c r="G126" s="88"/>
      <c r="H126" s="88"/>
      <c r="I126" s="88"/>
    </row>
    <row r="127" spans="6:9" ht="10.199999999999999" hidden="1" x14ac:dyDescent="0.2">
      <c r="F127" s="87"/>
      <c r="G127" s="88"/>
      <c r="H127" s="88"/>
      <c r="I127" s="88"/>
    </row>
    <row r="128" spans="6:9" ht="10.199999999999999" hidden="1" x14ac:dyDescent="0.2">
      <c r="F128" s="87"/>
      <c r="G128" s="88"/>
      <c r="H128" s="88"/>
      <c r="I128" s="88"/>
    </row>
    <row r="129" spans="6:9" ht="10.199999999999999" hidden="1" x14ac:dyDescent="0.2">
      <c r="F129" s="87"/>
      <c r="G129" s="88"/>
      <c r="H129" s="88"/>
      <c r="I129" s="88"/>
    </row>
    <row r="130" spans="6:9" ht="10.199999999999999" hidden="1" x14ac:dyDescent="0.2">
      <c r="F130" s="87"/>
      <c r="G130" s="88"/>
      <c r="H130" s="88"/>
      <c r="I130" s="88"/>
    </row>
    <row r="131" spans="6:9" ht="10.199999999999999" hidden="1" x14ac:dyDescent="0.2">
      <c r="F131" s="87"/>
      <c r="G131" s="88"/>
      <c r="H131" s="88"/>
      <c r="I131" s="88"/>
    </row>
    <row r="132" spans="6:9" ht="10.199999999999999" hidden="1" x14ac:dyDescent="0.2">
      <c r="F132" s="87"/>
      <c r="G132" s="88"/>
      <c r="H132" s="88"/>
      <c r="I132" s="88"/>
    </row>
    <row r="133" spans="6:9" ht="10.199999999999999" hidden="1" x14ac:dyDescent="0.2">
      <c r="F133" s="87"/>
      <c r="G133" s="88"/>
      <c r="H133" s="88"/>
      <c r="I133" s="88"/>
    </row>
    <row r="134" spans="6:9" ht="10.199999999999999" hidden="1" x14ac:dyDescent="0.2">
      <c r="F134" s="87"/>
      <c r="G134" s="88"/>
      <c r="H134" s="88"/>
      <c r="I134" s="88"/>
    </row>
    <row r="135" spans="6:9" ht="10.199999999999999" hidden="1" x14ac:dyDescent="0.2">
      <c r="F135" s="87"/>
      <c r="G135" s="88"/>
      <c r="H135" s="88"/>
      <c r="I135" s="88"/>
    </row>
    <row r="136" spans="6:9" ht="10.199999999999999" hidden="1" x14ac:dyDescent="0.2">
      <c r="F136" s="87"/>
      <c r="G136" s="88"/>
      <c r="H136" s="88"/>
      <c r="I136" s="88"/>
    </row>
    <row r="137" spans="6:9" ht="10.199999999999999" hidden="1" x14ac:dyDescent="0.2">
      <c r="F137" s="87"/>
      <c r="G137" s="88"/>
      <c r="H137" s="88"/>
      <c r="I137" s="88"/>
    </row>
    <row r="138" spans="6:9" ht="10.199999999999999" hidden="1" x14ac:dyDescent="0.2">
      <c r="F138" s="87"/>
      <c r="G138" s="88"/>
      <c r="H138" s="88"/>
      <c r="I138" s="88"/>
    </row>
    <row r="139" spans="6:9" ht="10.199999999999999" hidden="1" x14ac:dyDescent="0.2">
      <c r="F139" s="87"/>
      <c r="G139" s="88"/>
      <c r="H139" s="88"/>
      <c r="I139" s="88"/>
    </row>
    <row r="140" spans="6:9" ht="10.199999999999999" hidden="1" x14ac:dyDescent="0.2">
      <c r="F140" s="87"/>
      <c r="G140" s="88"/>
      <c r="H140" s="88"/>
      <c r="I140" s="88"/>
    </row>
    <row r="141" spans="6:9" ht="10.199999999999999" hidden="1" x14ac:dyDescent="0.2">
      <c r="F141" s="87"/>
      <c r="G141" s="88"/>
      <c r="H141" s="88"/>
      <c r="I141" s="88"/>
    </row>
    <row r="142" spans="6:9" ht="10.199999999999999" hidden="1" x14ac:dyDescent="0.2">
      <c r="F142" s="87"/>
      <c r="G142" s="88"/>
      <c r="H142" s="88"/>
      <c r="I142" s="88"/>
    </row>
    <row r="143" spans="6:9" ht="10.199999999999999" hidden="1" x14ac:dyDescent="0.2">
      <c r="F143" s="87"/>
      <c r="G143" s="88"/>
      <c r="H143" s="88"/>
      <c r="I143" s="88"/>
    </row>
    <row r="144" spans="6:9" ht="10.199999999999999" hidden="1" x14ac:dyDescent="0.2">
      <c r="F144" s="87"/>
      <c r="G144" s="88"/>
      <c r="H144" s="88"/>
      <c r="I144" s="88"/>
    </row>
    <row r="145" spans="6:9" ht="10.199999999999999" hidden="1" x14ac:dyDescent="0.2">
      <c r="F145" s="87"/>
      <c r="G145" s="88"/>
      <c r="H145" s="88"/>
      <c r="I145" s="88"/>
    </row>
    <row r="146" spans="6:9" ht="10.199999999999999" hidden="1" x14ac:dyDescent="0.2">
      <c r="F146" s="87"/>
      <c r="G146" s="88"/>
      <c r="H146" s="88"/>
      <c r="I146" s="88"/>
    </row>
    <row r="147" spans="6:9" ht="10.199999999999999" hidden="1" x14ac:dyDescent="0.2">
      <c r="F147" s="87"/>
      <c r="G147" s="88"/>
      <c r="H147" s="88"/>
      <c r="I147" s="88"/>
    </row>
    <row r="148" spans="6:9" ht="10.199999999999999" hidden="1" x14ac:dyDescent="0.2">
      <c r="F148" s="87"/>
      <c r="G148" s="88"/>
      <c r="H148" s="88"/>
      <c r="I148" s="88"/>
    </row>
    <row r="149" spans="6:9" ht="10.199999999999999" hidden="1" x14ac:dyDescent="0.2">
      <c r="F149" s="87"/>
      <c r="G149" s="88"/>
      <c r="H149" s="88"/>
      <c r="I149" s="88"/>
    </row>
    <row r="150" spans="6:9" ht="10.199999999999999" hidden="1" x14ac:dyDescent="0.2">
      <c r="F150" s="87"/>
      <c r="G150" s="88"/>
      <c r="H150" s="88"/>
      <c r="I150" s="88"/>
    </row>
    <row r="151" spans="6:9" ht="10.199999999999999" hidden="1" x14ac:dyDescent="0.2">
      <c r="F151" s="87"/>
      <c r="G151" s="88"/>
      <c r="H151" s="88"/>
      <c r="I151" s="88"/>
    </row>
    <row r="152" spans="6:9" ht="10.199999999999999" hidden="1" x14ac:dyDescent="0.2">
      <c r="F152" s="87"/>
      <c r="G152" s="88"/>
      <c r="H152" s="88"/>
      <c r="I152" s="88"/>
    </row>
    <row r="153" spans="6:9" ht="10.199999999999999" hidden="1" x14ac:dyDescent="0.2">
      <c r="F153" s="87"/>
      <c r="G153" s="88"/>
      <c r="H153" s="88"/>
      <c r="I153" s="88"/>
    </row>
    <row r="154" spans="6:9" ht="10.199999999999999" hidden="1" x14ac:dyDescent="0.2">
      <c r="F154" s="87"/>
      <c r="G154" s="88"/>
      <c r="H154" s="88"/>
      <c r="I154" s="88"/>
    </row>
    <row r="155" spans="6:9" ht="10.199999999999999" hidden="1" x14ac:dyDescent="0.2">
      <c r="F155" s="87"/>
      <c r="G155" s="88"/>
      <c r="H155" s="88"/>
      <c r="I155" s="88"/>
    </row>
    <row r="156" spans="6:9" ht="10.199999999999999" hidden="1" x14ac:dyDescent="0.2">
      <c r="F156" s="87"/>
      <c r="G156" s="88"/>
      <c r="H156" s="88"/>
      <c r="I156" s="88"/>
    </row>
    <row r="157" spans="6:9" ht="10.199999999999999" hidden="1" x14ac:dyDescent="0.2">
      <c r="F157" s="87"/>
      <c r="G157" s="88"/>
      <c r="H157" s="88"/>
      <c r="I157" s="88"/>
    </row>
    <row r="158" spans="6:9" ht="10.199999999999999" customHeight="1" x14ac:dyDescent="0.2">
      <c r="F158" s="87"/>
      <c r="G158" s="88"/>
      <c r="H158" s="88"/>
      <c r="I158" s="88"/>
    </row>
    <row r="159" spans="6:9" ht="10.199999999999999" customHeight="1" x14ac:dyDescent="0.2">
      <c r="F159" s="87"/>
      <c r="G159" s="88"/>
      <c r="H159" s="88"/>
      <c r="I159" s="88"/>
    </row>
    <row r="160" spans="6:9" ht="10.199999999999999" customHeight="1" x14ac:dyDescent="0.2"/>
    <row r="161" ht="10.199999999999999" customHeight="1" x14ac:dyDescent="0.2"/>
    <row r="162" ht="10.199999999999999" customHeight="1" x14ac:dyDescent="0.2"/>
    <row r="163" ht="10.199999999999999" customHeight="1" x14ac:dyDescent="0.2"/>
    <row r="164" ht="10.199999999999999" customHeight="1" x14ac:dyDescent="0.2"/>
    <row r="165" ht="10.199999999999999" customHeight="1" x14ac:dyDescent="0.2"/>
    <row r="166" ht="10.199999999999999" customHeight="1" x14ac:dyDescent="0.2"/>
    <row r="167" ht="10.199999999999999" customHeight="1" x14ac:dyDescent="0.2"/>
    <row r="168" ht="10.199999999999999" customHeight="1" x14ac:dyDescent="0.2"/>
    <row r="169" ht="10.199999999999999" customHeight="1" x14ac:dyDescent="0.2"/>
    <row r="170" ht="10.199999999999999" customHeight="1" x14ac:dyDescent="0.2"/>
    <row r="171" ht="10.199999999999999" customHeight="1" x14ac:dyDescent="0.2"/>
    <row r="172" ht="10.199999999999999" customHeight="1" x14ac:dyDescent="0.2"/>
    <row r="173" ht="10.199999999999999" customHeight="1" x14ac:dyDescent="0.2"/>
    <row r="174" ht="10.199999999999999" customHeight="1" x14ac:dyDescent="0.2"/>
    <row r="175" ht="10.199999999999999" customHeight="1" x14ac:dyDescent="0.2"/>
    <row r="176" ht="10.199999999999999" customHeight="1" x14ac:dyDescent="0.2"/>
    <row r="177" ht="10.199999999999999" customHeight="1" x14ac:dyDescent="0.2"/>
    <row r="178" ht="10.199999999999999" customHeight="1" x14ac:dyDescent="0.2"/>
    <row r="179" ht="10.199999999999999" customHeight="1" x14ac:dyDescent="0.2"/>
  </sheetData>
  <sheetProtection algorithmName="SHA-512" hashValue="ZIqIOgdlrgNJrV5PNfXU2rxOvcM7rVUEcVR371FQ8XA284H/F/JIvo3+DnLP/524hyFtQUn52kH8/odbsKdaYw==" saltValue="5CvV7gYBZs04CHtPMHMzlw==" spinCount="100000" sheet="1" objects="1" scenarios="1"/>
  <mergeCells count="8">
    <mergeCell ref="H39:I39"/>
    <mergeCell ref="C4:G4"/>
    <mergeCell ref="E7:F7"/>
    <mergeCell ref="C29:F29"/>
    <mergeCell ref="C30:F30"/>
    <mergeCell ref="G27:G28"/>
    <mergeCell ref="G21:H21"/>
    <mergeCell ref="G23:H23"/>
  </mergeCells>
  <hyperlinks>
    <hyperlink ref="G14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Q94"/>
  <sheetViews>
    <sheetView showGridLines="0" zoomScaleNormal="100" workbookViewId="0">
      <selection activeCell="B6" sqref="B6"/>
    </sheetView>
  </sheetViews>
  <sheetFormatPr defaultColWidth="0" defaultRowHeight="0" customHeight="1" zeroHeight="1" x14ac:dyDescent="0.3"/>
  <cols>
    <col min="1" max="1" width="3.6640625" style="32" customWidth="1"/>
    <col min="2" max="2" width="95.6640625" style="32" customWidth="1"/>
    <col min="3" max="3" width="1.6640625" style="32" customWidth="1"/>
    <col min="4" max="4" width="2.88671875" style="32" customWidth="1"/>
    <col min="5" max="5" width="54.5546875" style="32" customWidth="1"/>
    <col min="6" max="6" width="20.6640625" style="32" customWidth="1"/>
    <col min="7" max="7" width="11.33203125" style="32" customWidth="1"/>
    <col min="8" max="8" width="4.109375" style="32" customWidth="1"/>
    <col min="9" max="9" width="4.6640625" style="32" customWidth="1"/>
    <col min="10" max="10" width="3.6640625" style="32" customWidth="1"/>
    <col min="11" max="16384" width="9.109375" style="32" hidden="1"/>
  </cols>
  <sheetData>
    <row r="1" spans="1:11" s="2" customFormat="1" ht="21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11" s="2" customFormat="1" ht="21" customHeight="1" x14ac:dyDescent="0.35">
      <c r="A2" s="1"/>
      <c r="B2" s="3" t="s">
        <v>0</v>
      </c>
      <c r="C2" s="4"/>
      <c r="D2" s="4"/>
      <c r="E2" s="4"/>
      <c r="F2" s="4"/>
      <c r="G2" s="5"/>
      <c r="H2" s="5"/>
      <c r="I2" s="5"/>
    </row>
    <row r="3" spans="1:11" s="2" customFormat="1" ht="21" customHeight="1" x14ac:dyDescent="0.3">
      <c r="A3" s="1"/>
      <c r="B3" s="6" t="str">
        <f>Vergelijkingswaarde!C4</f>
        <v>Europese Aanbesteding BedrijfsInformatie perceel 3</v>
      </c>
      <c r="C3" s="4"/>
      <c r="D3" s="4"/>
      <c r="E3" s="4"/>
      <c r="F3" s="4"/>
      <c r="G3" s="5"/>
      <c r="H3" s="5"/>
      <c r="I3" s="5"/>
    </row>
    <row r="4" spans="1:11" s="2" customFormat="1" ht="21" customHeight="1" x14ac:dyDescent="0.35">
      <c r="A4" s="1"/>
      <c r="B4" s="7" t="s">
        <v>1</v>
      </c>
      <c r="C4" s="4"/>
      <c r="D4" s="4"/>
      <c r="E4" s="4"/>
      <c r="F4" s="4"/>
      <c r="G4" s="5"/>
      <c r="H4" s="5"/>
      <c r="I4" s="5"/>
    </row>
    <row r="5" spans="1:11" s="2" customFormat="1" ht="21" customHeight="1" x14ac:dyDescent="0.25">
      <c r="A5" s="1"/>
      <c r="B5" s="8" t="str">
        <f>Vergelijkingswaarde!C5</f>
        <v>kenmerk IUC21-640</v>
      </c>
      <c r="C5" s="4"/>
      <c r="D5" s="4"/>
      <c r="E5" s="4"/>
      <c r="F5" s="4"/>
      <c r="G5" s="5"/>
      <c r="H5" s="5"/>
      <c r="I5" s="5"/>
    </row>
    <row r="6" spans="1:11" s="1" customFormat="1" ht="15" customHeight="1" thickBot="1" x14ac:dyDescent="0.3">
      <c r="B6" s="9"/>
      <c r="C6" s="10"/>
      <c r="D6" s="10"/>
      <c r="E6" s="10"/>
      <c r="F6" s="11"/>
      <c r="G6" s="12"/>
      <c r="H6" s="12"/>
      <c r="I6" s="12"/>
      <c r="K6" s="13"/>
    </row>
    <row r="7" spans="1:11" s="2" customFormat="1" ht="15" customHeight="1" x14ac:dyDescent="0.25">
      <c r="A7" s="1"/>
    </row>
    <row r="8" spans="1:11" s="2" customFormat="1" ht="27.9" customHeight="1" x14ac:dyDescent="0.25">
      <c r="A8" s="14"/>
      <c r="B8" s="14"/>
      <c r="D8" s="152" t="s">
        <v>2</v>
      </c>
      <c r="E8" s="152"/>
      <c r="F8" s="130">
        <f>Vergelijkingswaarde!H39</f>
        <v>0</v>
      </c>
    </row>
    <row r="9" spans="1:11" s="2" customFormat="1" ht="12.75" customHeight="1" x14ac:dyDescent="0.25">
      <c r="B9" s="14"/>
      <c r="C9" s="14"/>
    </row>
    <row r="10" spans="1:11" s="2" customFormat="1" ht="27.9" customHeight="1" x14ac:dyDescent="0.25">
      <c r="A10" s="15"/>
      <c r="B10" s="16"/>
      <c r="C10" s="16"/>
      <c r="D10" s="146" t="s">
        <v>3</v>
      </c>
      <c r="E10" s="147"/>
      <c r="F10" s="111" t="s">
        <v>4</v>
      </c>
      <c r="G10" s="148" t="s">
        <v>5</v>
      </c>
      <c r="H10" s="149"/>
    </row>
    <row r="11" spans="1:11" s="2" customFormat="1" ht="27.9" customHeight="1" x14ac:dyDescent="0.25">
      <c r="A11" s="15"/>
      <c r="B11" s="16"/>
      <c r="C11" s="16"/>
      <c r="D11" s="153" t="s">
        <v>6</v>
      </c>
      <c r="E11" s="154"/>
      <c r="F11" s="17">
        <f>+DATA!G41</f>
        <v>25</v>
      </c>
      <c r="G11" s="18">
        <f>+F11/DATA!$G$40*100</f>
        <v>20</v>
      </c>
      <c r="H11" s="19" t="s">
        <v>7</v>
      </c>
    </row>
    <row r="12" spans="1:11" s="2" customFormat="1" ht="27.9" customHeight="1" x14ac:dyDescent="0.25">
      <c r="A12" s="15"/>
      <c r="B12" s="16"/>
      <c r="C12" s="16"/>
      <c r="D12" s="153" t="s">
        <v>59</v>
      </c>
      <c r="E12" s="154"/>
      <c r="F12" s="20"/>
      <c r="G12" s="18">
        <f>+F12/DATA!$G$40*100</f>
        <v>0</v>
      </c>
      <c r="H12" s="19" t="s">
        <v>7</v>
      </c>
    </row>
    <row r="13" spans="1:11" s="2" customFormat="1" ht="27.9" customHeight="1" x14ac:dyDescent="0.25">
      <c r="A13" s="15"/>
      <c r="B13" s="15"/>
      <c r="C13" s="16"/>
      <c r="D13" s="21"/>
      <c r="E13" s="112" t="s">
        <v>8</v>
      </c>
      <c r="F13" s="22">
        <f>SUM(F11:F12)</f>
        <v>25</v>
      </c>
      <c r="G13" s="18">
        <f>SUM(G11:G12)</f>
        <v>20</v>
      </c>
      <c r="H13" s="19" t="s">
        <v>7</v>
      </c>
    </row>
    <row r="14" spans="1:11" s="2" customFormat="1" ht="27.9" customHeight="1" x14ac:dyDescent="0.25">
      <c r="A14" s="15"/>
      <c r="B14" s="15"/>
      <c r="C14" s="16"/>
      <c r="D14" s="155" t="s">
        <v>9</v>
      </c>
      <c r="E14" s="156"/>
      <c r="F14" s="23">
        <f>+DATA!E7</f>
        <v>0.875</v>
      </c>
    </row>
    <row r="15" spans="1:11" s="2" customFormat="1" ht="27.9" customHeight="1" x14ac:dyDescent="0.25">
      <c r="A15" s="15"/>
      <c r="B15" s="16"/>
      <c r="C15" s="16"/>
      <c r="D15" s="24" t="s">
        <v>10</v>
      </c>
      <c r="E15" s="25" t="str">
        <f>"Eigen inschatting door Inschrijver. Waarde tussen 0 en "&amp;F19&amp;" punten."</f>
        <v>Eigen inschatting door Inschrijver. Waarde tussen 0 en 100 punten.</v>
      </c>
      <c r="F15" s="26"/>
      <c r="G15" s="27"/>
      <c r="H15" s="28"/>
    </row>
    <row r="16" spans="1:11" s="2" customFormat="1" ht="27.9" customHeight="1" x14ac:dyDescent="0.25">
      <c r="A16" s="15"/>
      <c r="B16" s="15"/>
      <c r="C16" s="16"/>
      <c r="D16" s="29"/>
      <c r="E16" s="28"/>
      <c r="F16" s="28"/>
      <c r="G16" s="28"/>
    </row>
    <row r="17" spans="1:13" s="2" customFormat="1" ht="27.9" customHeight="1" x14ac:dyDescent="0.25">
      <c r="A17" s="15"/>
      <c r="B17" s="15"/>
      <c r="C17" s="16"/>
      <c r="D17" s="146" t="s">
        <v>11</v>
      </c>
      <c r="E17" s="147"/>
      <c r="F17" s="30" t="s">
        <v>12</v>
      </c>
      <c r="G17" s="148" t="s">
        <v>5</v>
      </c>
      <c r="H17" s="149"/>
    </row>
    <row r="18" spans="1:13" s="2" customFormat="1" ht="27.9" customHeight="1" x14ac:dyDescent="0.25">
      <c r="A18" s="15"/>
      <c r="B18" s="15"/>
      <c r="C18" s="16"/>
      <c r="D18" s="150" t="s">
        <v>13</v>
      </c>
      <c r="E18" s="150"/>
      <c r="F18" s="22">
        <f>DATA!G41</f>
        <v>25</v>
      </c>
      <c r="G18" s="18">
        <f>+F18/DATA!$G$40*100</f>
        <v>20</v>
      </c>
      <c r="H18" s="19" t="s">
        <v>7</v>
      </c>
    </row>
    <row r="19" spans="1:13" s="2" customFormat="1" ht="27.9" customHeight="1" x14ac:dyDescent="0.25">
      <c r="A19" s="15"/>
      <c r="B19" s="15"/>
      <c r="C19" s="16"/>
      <c r="D19" s="150" t="s">
        <v>14</v>
      </c>
      <c r="E19" s="150"/>
      <c r="F19" s="22">
        <f>DATA!G42</f>
        <v>100</v>
      </c>
      <c r="G19" s="18">
        <f>+F19/DATA!$G$40*100</f>
        <v>80</v>
      </c>
      <c r="H19" s="19" t="s">
        <v>7</v>
      </c>
      <c r="K19" s="31"/>
      <c r="L19" s="31"/>
      <c r="M19" s="31"/>
    </row>
    <row r="20" spans="1:13" s="2" customFormat="1" ht="27.9" customHeight="1" x14ac:dyDescent="0.25">
      <c r="A20" s="15"/>
      <c r="B20" s="16"/>
      <c r="C20" s="16"/>
      <c r="D20" s="150" t="s">
        <v>15</v>
      </c>
      <c r="E20" s="150"/>
      <c r="F20" s="22">
        <f>SUM(F18:F19)</f>
        <v>125</v>
      </c>
      <c r="G20" s="18">
        <f>+F20/DATA!$G$40*100</f>
        <v>100</v>
      </c>
      <c r="H20" s="19" t="s">
        <v>7</v>
      </c>
    </row>
    <row r="21" spans="1:13" s="2" customFormat="1" ht="27.9" customHeight="1" x14ac:dyDescent="0.25">
      <c r="A21" s="15"/>
      <c r="B21" s="16"/>
      <c r="C21" s="16"/>
      <c r="D21" s="14"/>
      <c r="E21" s="14"/>
      <c r="F21" s="14"/>
      <c r="G21" s="14"/>
      <c r="H21" s="14"/>
    </row>
    <row r="22" spans="1:13" s="2" customFormat="1" ht="27.9" customHeight="1" x14ac:dyDescent="0.25">
      <c r="A22" s="15"/>
      <c r="B22" s="16"/>
      <c r="C22" s="16"/>
      <c r="D22" s="151"/>
      <c r="E22" s="151"/>
      <c r="F22" s="133"/>
      <c r="G22" s="134"/>
      <c r="H22" s="135"/>
    </row>
    <row r="23" spans="1:13" s="2" customFormat="1" ht="27.9" customHeight="1" x14ac:dyDescent="0.25">
      <c r="A23" s="15"/>
      <c r="B23" s="16"/>
      <c r="C23" s="16"/>
      <c r="D23" s="14"/>
      <c r="E23" s="14"/>
      <c r="F23" s="14"/>
      <c r="G23" s="14"/>
      <c r="H23" s="14"/>
    </row>
    <row r="24" spans="1:13" s="2" customFormat="1" ht="27.9" customHeight="1" x14ac:dyDescent="0.25">
      <c r="A24" s="15"/>
      <c r="B24" s="16"/>
      <c r="C24" s="16"/>
      <c r="D24" s="14"/>
      <c r="E24" s="14"/>
      <c r="F24" s="14"/>
      <c r="G24" s="14"/>
      <c r="H24" s="14"/>
    </row>
    <row r="25" spans="1:13" s="2" customFormat="1" ht="27.9" customHeight="1" x14ac:dyDescent="0.25">
      <c r="A25" s="15"/>
      <c r="B25" s="16"/>
      <c r="C25" s="16"/>
      <c r="D25" s="14"/>
      <c r="E25" s="14"/>
      <c r="F25" s="14"/>
      <c r="G25" s="14"/>
      <c r="H25" s="14"/>
    </row>
    <row r="26" spans="1:13" s="2" customFormat="1" ht="27.75" customHeight="1" x14ac:dyDescent="0.25">
      <c r="A26" s="1"/>
      <c r="B26" s="16"/>
      <c r="C26" s="16"/>
      <c r="D26" s="14"/>
      <c r="E26" s="14"/>
      <c r="F26" s="14"/>
      <c r="G26" s="14"/>
      <c r="H26" s="14"/>
    </row>
    <row r="27" spans="1:13" s="2" customFormat="1" ht="15" customHeight="1" thickBot="1" x14ac:dyDescent="0.3">
      <c r="A27" s="1"/>
      <c r="B27" s="9"/>
      <c r="C27" s="10"/>
      <c r="D27" s="10"/>
      <c r="E27" s="10"/>
      <c r="F27" s="11"/>
      <c r="G27" s="12"/>
      <c r="H27" s="12"/>
    </row>
    <row r="28" spans="1:13" s="2" customFormat="1" ht="15" customHeight="1" x14ac:dyDescent="0.25"/>
    <row r="29" spans="1:13" s="2" customFormat="1" ht="27.9" hidden="1" customHeight="1" x14ac:dyDescent="0.25">
      <c r="B29" s="14"/>
    </row>
    <row r="30" spans="1:13" s="2" customFormat="1" ht="27.9" hidden="1" customHeight="1" x14ac:dyDescent="0.25">
      <c r="B30" s="14"/>
    </row>
    <row r="31" spans="1:13" s="2" customFormat="1" ht="27.9" hidden="1" customHeight="1" x14ac:dyDescent="0.25">
      <c r="B31" s="14"/>
    </row>
    <row r="32" spans="1:13" s="2" customFormat="1" ht="27.9" hidden="1" customHeight="1" x14ac:dyDescent="0.25">
      <c r="B32" s="14"/>
    </row>
    <row r="33" spans="2:17" s="2" customFormat="1" ht="27.9" hidden="1" customHeight="1" x14ac:dyDescent="0.25">
      <c r="B33" s="14"/>
    </row>
    <row r="34" spans="2:17" s="2" customFormat="1" ht="27.9" hidden="1" customHeight="1" x14ac:dyDescent="0.25">
      <c r="B34" s="14"/>
      <c r="Q34" s="2" t="s">
        <v>16</v>
      </c>
    </row>
    <row r="35" spans="2:17" s="2" customFormat="1" ht="27.9" hidden="1" customHeight="1" x14ac:dyDescent="0.25">
      <c r="B35" s="14"/>
    </row>
    <row r="36" spans="2:17" s="2" customFormat="1" ht="27.9" hidden="1" customHeight="1" x14ac:dyDescent="0.3">
      <c r="B36" s="14"/>
      <c r="G36" s="32"/>
    </row>
    <row r="37" spans="2:17" s="2" customFormat="1" ht="27.9" hidden="1" customHeight="1" x14ac:dyDescent="0.3">
      <c r="B37" s="14"/>
      <c r="G37" s="32"/>
    </row>
    <row r="38" spans="2:17" s="2" customFormat="1" ht="27.9" hidden="1" customHeight="1" x14ac:dyDescent="0.3">
      <c r="D38" s="32"/>
      <c r="E38" s="32"/>
      <c r="F38" s="32"/>
      <c r="G38" s="32"/>
    </row>
    <row r="39" spans="2:17" ht="15" hidden="1" customHeight="1" x14ac:dyDescent="0.3"/>
    <row r="40" spans="2:17" ht="15" hidden="1" customHeight="1" x14ac:dyDescent="0.3"/>
    <row r="41" spans="2:17" ht="15" hidden="1" customHeight="1" x14ac:dyDescent="0.3"/>
    <row r="42" spans="2:17" ht="15" hidden="1" customHeight="1" x14ac:dyDescent="0.3"/>
    <row r="43" spans="2:17" ht="15" hidden="1" customHeight="1" x14ac:dyDescent="0.3"/>
    <row r="44" spans="2:17" ht="15" hidden="1" customHeight="1" x14ac:dyDescent="0.3"/>
    <row r="45" spans="2:17" ht="15" hidden="1" customHeight="1" x14ac:dyDescent="0.3"/>
    <row r="46" spans="2:17" ht="15" hidden="1" customHeight="1" x14ac:dyDescent="0.3"/>
    <row r="47" spans="2:17" ht="15" hidden="1" customHeight="1" x14ac:dyDescent="0.3"/>
    <row r="48" spans="2:17" ht="15" hidden="1" customHeight="1" x14ac:dyDescent="0.3"/>
    <row r="49" ht="15" hidden="1" customHeight="1" x14ac:dyDescent="0.3"/>
    <row r="50" ht="15" hidden="1" customHeight="1" x14ac:dyDescent="0.3"/>
    <row r="51" ht="15" hidden="1" customHeight="1" x14ac:dyDescent="0.3"/>
    <row r="52" ht="15" hidden="1" customHeight="1" x14ac:dyDescent="0.3"/>
    <row r="53" ht="15" hidden="1" customHeight="1" x14ac:dyDescent="0.3"/>
    <row r="54" ht="15" hidden="1" customHeight="1" x14ac:dyDescent="0.3"/>
    <row r="55" ht="15" hidden="1" customHeight="1" x14ac:dyDescent="0.3"/>
    <row r="56" ht="15" hidden="1" customHeight="1" x14ac:dyDescent="0.3"/>
    <row r="57" ht="15" hidden="1" customHeight="1" x14ac:dyDescent="0.3"/>
    <row r="58" ht="15" hidden="1" customHeight="1" x14ac:dyDescent="0.3"/>
    <row r="59" ht="15" hidden="1" customHeight="1" x14ac:dyDescent="0.3"/>
    <row r="60" ht="15" hidden="1" customHeight="1" x14ac:dyDescent="0.3"/>
    <row r="61" ht="15" hidden="1" customHeight="1" x14ac:dyDescent="0.3"/>
    <row r="62" ht="15" hidden="1" customHeight="1" x14ac:dyDescent="0.3"/>
    <row r="63" ht="15" hidden="1" customHeight="1" x14ac:dyDescent="0.3"/>
    <row r="64" ht="15" hidden="1" customHeight="1" x14ac:dyDescent="0.3"/>
    <row r="65" ht="15" hidden="1" customHeight="1" x14ac:dyDescent="0.3"/>
    <row r="66" ht="15" hidden="1" customHeight="1" x14ac:dyDescent="0.3"/>
    <row r="67" ht="15" hidden="1" customHeight="1" x14ac:dyDescent="0.3"/>
    <row r="68" ht="15" hidden="1" customHeight="1" x14ac:dyDescent="0.3"/>
    <row r="69" ht="15" hidden="1" customHeight="1" x14ac:dyDescent="0.3"/>
    <row r="70" ht="15" hidden="1" customHeight="1" x14ac:dyDescent="0.3"/>
    <row r="71" ht="15" hidden="1" customHeight="1" x14ac:dyDescent="0.3"/>
    <row r="72" ht="15" hidden="1" customHeight="1" x14ac:dyDescent="0.3"/>
    <row r="73" ht="15" hidden="1" customHeight="1" x14ac:dyDescent="0.3"/>
    <row r="74" ht="15" hidden="1" customHeight="1" x14ac:dyDescent="0.3"/>
    <row r="75" ht="15" hidden="1" customHeight="1" x14ac:dyDescent="0.3"/>
    <row r="76" ht="15" hidden="1" customHeight="1" x14ac:dyDescent="0.3"/>
    <row r="77" ht="15" hidden="1" customHeight="1" x14ac:dyDescent="0.3"/>
    <row r="78" ht="15" hidden="1" customHeight="1" x14ac:dyDescent="0.3"/>
    <row r="79" ht="15" hidden="1" customHeight="1" x14ac:dyDescent="0.3"/>
    <row r="80" ht="15" hidden="1" customHeight="1" x14ac:dyDescent="0.3"/>
    <row r="81" spans="3:7" ht="15" hidden="1" customHeight="1" x14ac:dyDescent="0.3"/>
    <row r="82" spans="3:7" ht="15" hidden="1" customHeight="1" x14ac:dyDescent="0.3">
      <c r="C82" s="144" t="s">
        <v>8</v>
      </c>
      <c r="D82" s="145"/>
      <c r="E82" s="33">
        <v>1650</v>
      </c>
      <c r="F82" s="34" t="e">
        <f>+E82/Qmax*100</f>
        <v>#NAME?</v>
      </c>
      <c r="G82" s="19" t="s">
        <v>7</v>
      </c>
    </row>
    <row r="83" spans="3:7" ht="15" hidden="1" customHeight="1" x14ac:dyDescent="0.3"/>
    <row r="84" spans="3:7" ht="15" hidden="1" customHeight="1" x14ac:dyDescent="0.3"/>
    <row r="85" spans="3:7" ht="15" hidden="1" customHeight="1" x14ac:dyDescent="0.3"/>
    <row r="86" spans="3:7" ht="15" hidden="1" customHeight="1" x14ac:dyDescent="0.3"/>
    <row r="87" spans="3:7" ht="15" hidden="1" customHeight="1" x14ac:dyDescent="0.3"/>
    <row r="88" spans="3:7" ht="15" hidden="1" customHeight="1" x14ac:dyDescent="0.3"/>
    <row r="89" spans="3:7" ht="15" hidden="1" customHeight="1" x14ac:dyDescent="0.3"/>
    <row r="90" spans="3:7" ht="15" hidden="1" customHeight="1" x14ac:dyDescent="0.3"/>
    <row r="91" spans="3:7" ht="15" hidden="1" customHeight="1" x14ac:dyDescent="0.3"/>
    <row r="92" spans="3:7" ht="15" hidden="1" customHeight="1" x14ac:dyDescent="0.3"/>
    <row r="93" spans="3:7" ht="15" hidden="1" customHeight="1" x14ac:dyDescent="0.3"/>
    <row r="94" spans="3:7" ht="15" hidden="1" customHeight="1" x14ac:dyDescent="0.3"/>
  </sheetData>
  <mergeCells count="13">
    <mergeCell ref="D14:E14"/>
    <mergeCell ref="D8:E8"/>
    <mergeCell ref="D10:E10"/>
    <mergeCell ref="G10:H10"/>
    <mergeCell ref="D11:E11"/>
    <mergeCell ref="D12:E12"/>
    <mergeCell ref="C82:D82"/>
    <mergeCell ref="D17:E17"/>
    <mergeCell ref="G17:H17"/>
    <mergeCell ref="D18:E18"/>
    <mergeCell ref="D19:E19"/>
    <mergeCell ref="D20:E20"/>
    <mergeCell ref="D22:E22"/>
  </mergeCells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0"/>
  <sheetViews>
    <sheetView showGridLines="0" topLeftCell="A7" zoomScaleNormal="100" workbookViewId="0">
      <selection activeCell="F12" sqref="A1:XFD1048576"/>
    </sheetView>
  </sheetViews>
  <sheetFormatPr defaultColWidth="0" defaultRowHeight="14.4" zeroHeight="1" x14ac:dyDescent="0.3"/>
  <cols>
    <col min="1" max="1" width="3.6640625" style="35" customWidth="1"/>
    <col min="2" max="27" width="21.6640625" style="35" customWidth="1"/>
    <col min="28" max="28" width="3.6640625" style="35" customWidth="1"/>
    <col min="29" max="31" width="21.6640625" style="35" hidden="1" customWidth="1"/>
    <col min="32" max="16384" width="9.109375" style="35" hidden="1"/>
  </cols>
  <sheetData>
    <row r="1" spans="2:28" ht="21" customHeight="1" x14ac:dyDescent="0.3">
      <c r="AB1" s="36"/>
    </row>
    <row r="2" spans="2:28" s="36" customFormat="1" ht="21" customHeight="1" x14ac:dyDescent="0.25">
      <c r="B2" s="157" t="s">
        <v>17</v>
      </c>
      <c r="C2" s="157"/>
      <c r="D2" s="157"/>
      <c r="E2" s="157"/>
    </row>
    <row r="3" spans="2:28" s="36" customFormat="1" ht="21" customHeight="1" x14ac:dyDescent="0.25">
      <c r="B3" s="157"/>
      <c r="C3" s="157"/>
      <c r="D3" s="157"/>
      <c r="E3" s="157"/>
    </row>
    <row r="4" spans="2:28" s="36" customFormat="1" ht="21" customHeight="1" x14ac:dyDescent="0.25">
      <c r="B4" s="157"/>
      <c r="C4" s="157"/>
      <c r="D4" s="157"/>
      <c r="E4" s="157"/>
    </row>
    <row r="5" spans="2:28" s="36" customFormat="1" ht="21" customHeight="1" x14ac:dyDescent="0.25">
      <c r="B5" s="37"/>
    </row>
    <row r="6" spans="2:28" s="36" customFormat="1" ht="27.9" customHeight="1" x14ac:dyDescent="0.25">
      <c r="B6" s="38" t="s">
        <v>18</v>
      </c>
    </row>
    <row r="7" spans="2:28" s="36" customFormat="1" ht="27.9" customHeight="1" x14ac:dyDescent="0.25">
      <c r="B7" s="39" t="s">
        <v>19</v>
      </c>
      <c r="C7" s="40">
        <f>+'BPK-Grafiek'!$F$8</f>
        <v>0</v>
      </c>
      <c r="D7" s="41">
        <f>+'BPK-Grafiek'!$F$13</f>
        <v>25</v>
      </c>
      <c r="E7" s="42">
        <f>IFERROR((0.5*($C$7/$G$38)^$F$38+0.5*(2-$D$7/$H$38)^$F$38)^(1/$F$38),0)</f>
        <v>0.875</v>
      </c>
      <c r="F7" s="43">
        <f>+D7/G40*100</f>
        <v>20</v>
      </c>
    </row>
    <row r="8" spans="2:28" s="36" customFormat="1" ht="27.9" customHeight="1" x14ac:dyDescent="0.25"/>
    <row r="9" spans="2:28" s="46" customFormat="1" ht="27.9" customHeight="1" x14ac:dyDescent="0.3">
      <c r="B9" s="44" t="s">
        <v>20</v>
      </c>
      <c r="C9" s="158" t="s">
        <v>60</v>
      </c>
      <c r="D9" s="158"/>
      <c r="E9" s="158"/>
      <c r="F9" s="158"/>
      <c r="G9" s="158"/>
      <c r="H9" s="158"/>
      <c r="I9" s="158"/>
      <c r="J9" s="158"/>
      <c r="K9" s="45"/>
      <c r="L9" s="45"/>
    </row>
    <row r="10" spans="2:28" s="46" customFormat="1" ht="27.9" customHeight="1" x14ac:dyDescent="0.3">
      <c r="C10" s="158"/>
      <c r="D10" s="158"/>
      <c r="E10" s="158"/>
      <c r="F10" s="158"/>
      <c r="G10" s="158"/>
      <c r="H10" s="158"/>
      <c r="I10" s="158"/>
      <c r="J10" s="158"/>
    </row>
    <row r="11" spans="2:28" s="36" customFormat="1" ht="27.9" customHeight="1" x14ac:dyDescent="0.25">
      <c r="B11" s="47" t="s">
        <v>21</v>
      </c>
      <c r="C11" s="48" t="s">
        <v>22</v>
      </c>
      <c r="D11" s="48" t="s">
        <v>23</v>
      </c>
      <c r="E11" s="48" t="s">
        <v>24</v>
      </c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</row>
    <row r="12" spans="2:28" s="36" customFormat="1" ht="27.9" customHeight="1" x14ac:dyDescent="0.25">
      <c r="B12" s="50" t="s">
        <v>25</v>
      </c>
      <c r="C12" s="51">
        <v>2120000</v>
      </c>
      <c r="D12" s="52">
        <v>100</v>
      </c>
      <c r="E12" s="53">
        <v>1</v>
      </c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</row>
    <row r="13" spans="2:28" s="36" customFormat="1" ht="27.9" customHeight="1" x14ac:dyDescent="0.25">
      <c r="B13" s="50" t="s">
        <v>26</v>
      </c>
      <c r="C13" s="51">
        <v>2650000</v>
      </c>
      <c r="D13" s="52">
        <v>125</v>
      </c>
      <c r="E13" s="53">
        <v>1</v>
      </c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</row>
    <row r="14" spans="2:28" s="36" customFormat="1" ht="27.9" customHeight="1" x14ac:dyDescent="0.25">
      <c r="B14" s="50" t="s">
        <v>27</v>
      </c>
      <c r="C14" s="51">
        <v>0</v>
      </c>
      <c r="D14" s="52">
        <v>0</v>
      </c>
      <c r="E14" s="53">
        <v>1</v>
      </c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</row>
    <row r="15" spans="2:28" s="36" customFormat="1" ht="27.9" customHeight="1" x14ac:dyDescent="0.25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</row>
    <row r="16" spans="2:28" s="36" customFormat="1" ht="27.9" customHeight="1" x14ac:dyDescent="0.25">
      <c r="B16" s="54" t="s">
        <v>28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</row>
    <row r="17" spans="2:27" s="36" customFormat="1" ht="27.9" customHeight="1" x14ac:dyDescent="0.25">
      <c r="B17" s="49"/>
      <c r="C17" s="48" t="s">
        <v>29</v>
      </c>
      <c r="D17" s="55">
        <v>0</v>
      </c>
      <c r="E17" s="55">
        <v>1.2500000000000001E-2</v>
      </c>
      <c r="F17" s="55">
        <v>2.5000000000000001E-2</v>
      </c>
      <c r="G17" s="55">
        <v>0.05</v>
      </c>
      <c r="H17" s="55">
        <v>0.1</v>
      </c>
      <c r="I17" s="55">
        <v>0.15</v>
      </c>
      <c r="J17" s="55">
        <v>0.2</v>
      </c>
      <c r="K17" s="55">
        <v>0.25</v>
      </c>
      <c r="L17" s="55">
        <v>0.3</v>
      </c>
      <c r="M17" s="55">
        <v>0.35</v>
      </c>
      <c r="N17" s="55">
        <v>0.4</v>
      </c>
      <c r="O17" s="55">
        <v>0.45</v>
      </c>
      <c r="P17" s="55">
        <v>0.5</v>
      </c>
      <c r="Q17" s="55">
        <v>0.55000000000000004</v>
      </c>
      <c r="R17" s="55">
        <v>0.6</v>
      </c>
      <c r="S17" s="55">
        <v>0.65</v>
      </c>
      <c r="T17" s="55">
        <v>0.7</v>
      </c>
      <c r="U17" s="55">
        <v>0.75</v>
      </c>
      <c r="V17" s="55">
        <v>0.8</v>
      </c>
      <c r="W17" s="55">
        <v>0.85</v>
      </c>
      <c r="X17" s="55">
        <v>0.9</v>
      </c>
      <c r="Y17" s="55">
        <v>0.95</v>
      </c>
      <c r="Z17" s="55">
        <v>1</v>
      </c>
      <c r="AA17" s="56">
        <v>0</v>
      </c>
    </row>
    <row r="18" spans="2:27" s="36" customFormat="1" ht="27.9" customHeight="1" x14ac:dyDescent="0.25">
      <c r="B18" s="57" t="s">
        <v>30</v>
      </c>
      <c r="C18" s="55">
        <v>0</v>
      </c>
      <c r="D18" s="55">
        <v>0</v>
      </c>
      <c r="E18" s="55">
        <v>1.5625</v>
      </c>
      <c r="F18" s="55">
        <v>3.125</v>
      </c>
      <c r="G18" s="55">
        <v>6.25</v>
      </c>
      <c r="H18" s="55">
        <v>12.5</v>
      </c>
      <c r="I18" s="55">
        <v>18.75</v>
      </c>
      <c r="J18" s="55">
        <v>25</v>
      </c>
      <c r="K18" s="55">
        <v>31.25</v>
      </c>
      <c r="L18" s="55">
        <v>37.5</v>
      </c>
      <c r="M18" s="55">
        <v>43.75</v>
      </c>
      <c r="N18" s="55">
        <v>50</v>
      </c>
      <c r="O18" s="55">
        <v>56.25</v>
      </c>
      <c r="P18" s="55">
        <v>62.5</v>
      </c>
      <c r="Q18" s="55">
        <v>68.75</v>
      </c>
      <c r="R18" s="55">
        <v>75</v>
      </c>
      <c r="S18" s="55">
        <v>81.25</v>
      </c>
      <c r="T18" s="55">
        <v>87.5</v>
      </c>
      <c r="U18" s="55">
        <v>93.75</v>
      </c>
      <c r="V18" s="55">
        <v>100</v>
      </c>
      <c r="W18" s="55">
        <v>106.25</v>
      </c>
      <c r="X18" s="55">
        <v>112.5</v>
      </c>
      <c r="Y18" s="55">
        <v>118.75</v>
      </c>
      <c r="Z18" s="55">
        <v>125</v>
      </c>
      <c r="AA18" s="55" t="s">
        <v>24</v>
      </c>
    </row>
    <row r="19" spans="2:27" s="36" customFormat="1" ht="27.9" customHeight="1" x14ac:dyDescent="0.25">
      <c r="B19" s="57" t="s">
        <v>31</v>
      </c>
      <c r="C19" s="55"/>
      <c r="D19" s="55">
        <v>0</v>
      </c>
      <c r="E19" s="55">
        <v>33125</v>
      </c>
      <c r="F19" s="55">
        <v>66250</v>
      </c>
      <c r="G19" s="55">
        <v>132500</v>
      </c>
      <c r="H19" s="55">
        <v>265000</v>
      </c>
      <c r="I19" s="55">
        <v>397500</v>
      </c>
      <c r="J19" s="55">
        <v>530000</v>
      </c>
      <c r="K19" s="55">
        <v>662500</v>
      </c>
      <c r="L19" s="55">
        <v>795000</v>
      </c>
      <c r="M19" s="55">
        <v>927500</v>
      </c>
      <c r="N19" s="55">
        <v>1060000</v>
      </c>
      <c r="O19" s="55">
        <v>1192500</v>
      </c>
      <c r="P19" s="55">
        <v>1325000</v>
      </c>
      <c r="Q19" s="55">
        <v>1457500</v>
      </c>
      <c r="R19" s="55">
        <v>1590000</v>
      </c>
      <c r="S19" s="55">
        <v>1722500</v>
      </c>
      <c r="T19" s="55">
        <v>1855000</v>
      </c>
      <c r="U19" s="55">
        <v>1987500</v>
      </c>
      <c r="V19" s="55">
        <v>2120000</v>
      </c>
      <c r="W19" s="55">
        <v>2252500</v>
      </c>
      <c r="X19" s="55">
        <v>2385000</v>
      </c>
      <c r="Y19" s="55">
        <v>2517500</v>
      </c>
      <c r="Z19" s="55">
        <v>2650000</v>
      </c>
      <c r="AA19" s="55">
        <v>1</v>
      </c>
    </row>
    <row r="20" spans="2:27" s="36" customFormat="1" ht="27.9" customHeight="1" x14ac:dyDescent="0.25">
      <c r="B20" s="58"/>
      <c r="C20" s="55"/>
      <c r="D20" s="55">
        <v>0</v>
      </c>
      <c r="E20" s="55">
        <v>1.25</v>
      </c>
      <c r="F20" s="55">
        <v>2.5</v>
      </c>
      <c r="G20" s="55">
        <v>5</v>
      </c>
      <c r="H20" s="55">
        <v>10</v>
      </c>
      <c r="I20" s="55">
        <v>15</v>
      </c>
      <c r="J20" s="55">
        <v>20</v>
      </c>
      <c r="K20" s="55">
        <v>25</v>
      </c>
      <c r="L20" s="55">
        <v>30</v>
      </c>
      <c r="M20" s="55">
        <v>35</v>
      </c>
      <c r="N20" s="55">
        <v>40</v>
      </c>
      <c r="O20" s="55">
        <v>45</v>
      </c>
      <c r="P20" s="55">
        <v>50</v>
      </c>
      <c r="Q20" s="55">
        <v>55.000000000000007</v>
      </c>
      <c r="R20" s="55">
        <v>60</v>
      </c>
      <c r="S20" s="55">
        <v>65</v>
      </c>
      <c r="T20" s="55">
        <v>70</v>
      </c>
      <c r="U20" s="55">
        <v>75</v>
      </c>
      <c r="V20" s="55">
        <v>80</v>
      </c>
      <c r="W20" s="55">
        <v>85</v>
      </c>
      <c r="X20" s="55">
        <v>90</v>
      </c>
      <c r="Y20" s="55">
        <v>95</v>
      </c>
      <c r="Z20" s="55">
        <v>100</v>
      </c>
      <c r="AA20" s="55">
        <v>0</v>
      </c>
    </row>
    <row r="21" spans="2:27" s="36" customFormat="1" ht="27.9" customHeight="1" x14ac:dyDescent="0.25">
      <c r="B21" s="57" t="s">
        <v>32</v>
      </c>
      <c r="C21" s="55">
        <v>19.999999999999996</v>
      </c>
      <c r="D21" s="55">
        <v>19.999999999999996</v>
      </c>
      <c r="E21" s="55">
        <v>21.312499999999996</v>
      </c>
      <c r="F21" s="55">
        <v>22.624999999999996</v>
      </c>
      <c r="G21" s="55">
        <v>25.249999999999996</v>
      </c>
      <c r="H21" s="55">
        <v>30.499999999999996</v>
      </c>
      <c r="I21" s="55">
        <v>35.75</v>
      </c>
      <c r="J21" s="55">
        <v>41</v>
      </c>
      <c r="K21" s="55">
        <v>46.25</v>
      </c>
      <c r="L21" s="55">
        <v>51.5</v>
      </c>
      <c r="M21" s="55">
        <v>56.75</v>
      </c>
      <c r="N21" s="55">
        <v>62</v>
      </c>
      <c r="O21" s="55">
        <v>67.25</v>
      </c>
      <c r="P21" s="55">
        <v>72.5</v>
      </c>
      <c r="Q21" s="55">
        <v>77.75</v>
      </c>
      <c r="R21" s="55">
        <v>83</v>
      </c>
      <c r="S21" s="55">
        <v>88.25</v>
      </c>
      <c r="T21" s="55">
        <v>93.5</v>
      </c>
      <c r="U21" s="55">
        <v>98.75</v>
      </c>
      <c r="V21" s="55">
        <v>104</v>
      </c>
      <c r="W21" s="55">
        <v>109.25</v>
      </c>
      <c r="X21" s="55">
        <v>114.5</v>
      </c>
      <c r="Y21" s="55">
        <v>119.75</v>
      </c>
      <c r="Z21" s="55">
        <v>125</v>
      </c>
      <c r="AA21" s="55" t="s">
        <v>24</v>
      </c>
    </row>
    <row r="22" spans="2:27" s="36" customFormat="1" ht="27.9" customHeight="1" x14ac:dyDescent="0.25">
      <c r="B22" s="57" t="s">
        <v>33</v>
      </c>
      <c r="C22" s="55"/>
      <c r="D22" s="55">
        <v>0</v>
      </c>
      <c r="E22" s="55">
        <v>27825.000000000113</v>
      </c>
      <c r="F22" s="55">
        <v>55649.999999999753</v>
      </c>
      <c r="G22" s="55">
        <v>111299.99999999999</v>
      </c>
      <c r="H22" s="55">
        <v>222599.99999999997</v>
      </c>
      <c r="I22" s="55">
        <v>333899.99999999994</v>
      </c>
      <c r="J22" s="55">
        <v>445199.99999999994</v>
      </c>
      <c r="K22" s="55">
        <v>556499.99999999988</v>
      </c>
      <c r="L22" s="55">
        <v>667800.00000000035</v>
      </c>
      <c r="M22" s="55">
        <v>779099.99999999988</v>
      </c>
      <c r="N22" s="55">
        <v>890400.00000000035</v>
      </c>
      <c r="O22" s="55">
        <v>1001699.9999999999</v>
      </c>
      <c r="P22" s="55">
        <v>1113000.0000000002</v>
      </c>
      <c r="Q22" s="55">
        <v>1224299.9999999998</v>
      </c>
      <c r="R22" s="55">
        <v>1335600.0000000002</v>
      </c>
      <c r="S22" s="55">
        <v>1446899.9999999998</v>
      </c>
      <c r="T22" s="55">
        <v>1558200.0000000002</v>
      </c>
      <c r="U22" s="55">
        <v>1669500.0000000002</v>
      </c>
      <c r="V22" s="55">
        <v>1780800.0000000002</v>
      </c>
      <c r="W22" s="55">
        <v>1892100.0000000002</v>
      </c>
      <c r="X22" s="55">
        <v>2003400.0000000002</v>
      </c>
      <c r="Y22" s="55">
        <v>2114700</v>
      </c>
      <c r="Z22" s="55">
        <v>2226000</v>
      </c>
      <c r="AA22" s="55">
        <v>0.9</v>
      </c>
    </row>
    <row r="23" spans="2:27" s="36" customFormat="1" ht="27.9" customHeight="1" x14ac:dyDescent="0.25">
      <c r="B23" s="58"/>
      <c r="C23" s="55"/>
      <c r="D23" s="55">
        <v>15.999999999999998</v>
      </c>
      <c r="E23" s="55">
        <v>17.049999999999997</v>
      </c>
      <c r="F23" s="55">
        <v>18.099999999999998</v>
      </c>
      <c r="G23" s="55">
        <v>20.2</v>
      </c>
      <c r="H23" s="55">
        <v>24.399999999999995</v>
      </c>
      <c r="I23" s="55">
        <v>28.599999999999998</v>
      </c>
      <c r="J23" s="55">
        <v>32.800000000000004</v>
      </c>
      <c r="K23" s="55">
        <v>37</v>
      </c>
      <c r="L23" s="55">
        <v>41.199999999999996</v>
      </c>
      <c r="M23" s="55">
        <v>45.4</v>
      </c>
      <c r="N23" s="55">
        <v>49.6</v>
      </c>
      <c r="O23" s="55">
        <v>53.800000000000004</v>
      </c>
      <c r="P23" s="55">
        <v>57.999999999999993</v>
      </c>
      <c r="Q23" s="55">
        <v>62.2</v>
      </c>
      <c r="R23" s="55">
        <v>66.400000000000006</v>
      </c>
      <c r="S23" s="55">
        <v>70.599999999999994</v>
      </c>
      <c r="T23" s="55">
        <v>74.8</v>
      </c>
      <c r="U23" s="55">
        <v>79</v>
      </c>
      <c r="V23" s="55">
        <v>83.2</v>
      </c>
      <c r="W23" s="55">
        <v>87.4</v>
      </c>
      <c r="X23" s="55">
        <v>91.600000000000009</v>
      </c>
      <c r="Y23" s="55">
        <v>95.8</v>
      </c>
      <c r="Z23" s="55">
        <v>100</v>
      </c>
      <c r="AA23" s="55">
        <v>0</v>
      </c>
    </row>
    <row r="24" spans="2:27" s="36" customFormat="1" ht="27.9" customHeight="1" x14ac:dyDescent="0.25">
      <c r="B24" s="57" t="s">
        <v>34</v>
      </c>
      <c r="C24" s="55">
        <v>39.999999999999993</v>
      </c>
      <c r="D24" s="55">
        <v>39.999999999999993</v>
      </c>
      <c r="E24" s="55">
        <v>41.062499999999993</v>
      </c>
      <c r="F24" s="55">
        <v>42.124999999999993</v>
      </c>
      <c r="G24" s="55">
        <v>44.249999999999993</v>
      </c>
      <c r="H24" s="55">
        <v>48.499999999999993</v>
      </c>
      <c r="I24" s="55">
        <v>52.749999999999993</v>
      </c>
      <c r="J24" s="55">
        <v>56.999999999999993</v>
      </c>
      <c r="K24" s="55">
        <v>61.249999999999993</v>
      </c>
      <c r="L24" s="55">
        <v>65.5</v>
      </c>
      <c r="M24" s="55">
        <v>69.749999999999986</v>
      </c>
      <c r="N24" s="55">
        <v>74</v>
      </c>
      <c r="O24" s="55">
        <v>78.25</v>
      </c>
      <c r="P24" s="55">
        <v>82.5</v>
      </c>
      <c r="Q24" s="55">
        <v>86.75</v>
      </c>
      <c r="R24" s="55">
        <v>91</v>
      </c>
      <c r="S24" s="55">
        <v>95.25</v>
      </c>
      <c r="T24" s="55">
        <v>99.499999999999986</v>
      </c>
      <c r="U24" s="55">
        <v>103.75</v>
      </c>
      <c r="V24" s="55">
        <v>108</v>
      </c>
      <c r="W24" s="55">
        <v>112.25</v>
      </c>
      <c r="X24" s="55">
        <v>116.5</v>
      </c>
      <c r="Y24" s="55">
        <v>120.75</v>
      </c>
      <c r="Z24" s="55">
        <v>125</v>
      </c>
      <c r="AA24" s="55" t="s">
        <v>24</v>
      </c>
    </row>
    <row r="25" spans="2:27" s="36" customFormat="1" ht="27.9" customHeight="1" x14ac:dyDescent="0.25">
      <c r="B25" s="57" t="s">
        <v>35</v>
      </c>
      <c r="C25" s="55"/>
      <c r="D25" s="55">
        <v>0</v>
      </c>
      <c r="E25" s="55">
        <v>22525.000000000226</v>
      </c>
      <c r="F25" s="55">
        <v>45049.999999999978</v>
      </c>
      <c r="G25" s="55">
        <v>90099.999999999956</v>
      </c>
      <c r="H25" s="55">
        <v>180199.99999999991</v>
      </c>
      <c r="I25" s="55">
        <v>270299.99999999988</v>
      </c>
      <c r="J25" s="55">
        <v>360399.99999999983</v>
      </c>
      <c r="K25" s="55">
        <v>450499.99999999983</v>
      </c>
      <c r="L25" s="55">
        <v>540600.00000000023</v>
      </c>
      <c r="M25" s="55">
        <v>630699.99999999977</v>
      </c>
      <c r="N25" s="55">
        <v>720800.00000000012</v>
      </c>
      <c r="O25" s="55">
        <v>810900.00000000012</v>
      </c>
      <c r="P25" s="55">
        <v>901000.00000000012</v>
      </c>
      <c r="Q25" s="55">
        <v>991100.00000000058</v>
      </c>
      <c r="R25" s="55">
        <v>1081200.0000000005</v>
      </c>
      <c r="S25" s="55">
        <v>1171300.0000000005</v>
      </c>
      <c r="T25" s="55">
        <v>1261400</v>
      </c>
      <c r="U25" s="55">
        <v>1351500.0000000005</v>
      </c>
      <c r="V25" s="55">
        <v>1441600.0000000002</v>
      </c>
      <c r="W25" s="55">
        <v>1531700.0000000002</v>
      </c>
      <c r="X25" s="55">
        <v>1621800.0000000002</v>
      </c>
      <c r="Y25" s="55">
        <v>1711900.0000000002</v>
      </c>
      <c r="Z25" s="55">
        <v>1802000.0000000002</v>
      </c>
      <c r="AA25" s="55">
        <v>0.8</v>
      </c>
    </row>
    <row r="26" spans="2:27" s="36" customFormat="1" ht="27.9" customHeight="1" x14ac:dyDescent="0.25">
      <c r="B26" s="58"/>
      <c r="C26" s="55"/>
      <c r="D26" s="55">
        <v>31.999999999999996</v>
      </c>
      <c r="E26" s="55">
        <v>32.849999999999994</v>
      </c>
      <c r="F26" s="55">
        <v>33.699999999999996</v>
      </c>
      <c r="G26" s="55">
        <v>35.399999999999991</v>
      </c>
      <c r="H26" s="55">
        <v>38.799999999999997</v>
      </c>
      <c r="I26" s="55">
        <v>42.199999999999996</v>
      </c>
      <c r="J26" s="55">
        <v>45.599999999999994</v>
      </c>
      <c r="K26" s="55">
        <v>48.999999999999993</v>
      </c>
      <c r="L26" s="55">
        <v>52.400000000000006</v>
      </c>
      <c r="M26" s="55">
        <v>55.8</v>
      </c>
      <c r="N26" s="55">
        <v>59.199999999999996</v>
      </c>
      <c r="O26" s="55">
        <v>62.6</v>
      </c>
      <c r="P26" s="55">
        <v>66</v>
      </c>
      <c r="Q26" s="55">
        <v>69.399999999999991</v>
      </c>
      <c r="R26" s="55">
        <v>72.8</v>
      </c>
      <c r="S26" s="55">
        <v>76.2</v>
      </c>
      <c r="T26" s="55">
        <v>79.599999999999994</v>
      </c>
      <c r="U26" s="55">
        <v>83</v>
      </c>
      <c r="V26" s="55">
        <v>86.4</v>
      </c>
      <c r="W26" s="55">
        <v>89.8</v>
      </c>
      <c r="X26" s="55">
        <v>93.2</v>
      </c>
      <c r="Y26" s="55">
        <v>96.6</v>
      </c>
      <c r="Z26" s="55">
        <v>100</v>
      </c>
      <c r="AA26" s="55" t="s">
        <v>16</v>
      </c>
    </row>
    <row r="27" spans="2:27" s="36" customFormat="1" ht="27.9" customHeight="1" x14ac:dyDescent="0.25">
      <c r="B27" s="57" t="s">
        <v>36</v>
      </c>
      <c r="C27" s="55">
        <v>60.000000000000007</v>
      </c>
      <c r="D27" s="55">
        <v>60.000000000000007</v>
      </c>
      <c r="E27" s="55">
        <v>60.812500000000007</v>
      </c>
      <c r="F27" s="55">
        <v>61.625000000000007</v>
      </c>
      <c r="G27" s="55">
        <v>63.250000000000007</v>
      </c>
      <c r="H27" s="55">
        <v>66.5</v>
      </c>
      <c r="I27" s="55">
        <v>69.75</v>
      </c>
      <c r="J27" s="55">
        <v>73</v>
      </c>
      <c r="K27" s="55">
        <v>76.25</v>
      </c>
      <c r="L27" s="55">
        <v>79.5</v>
      </c>
      <c r="M27" s="55">
        <v>82.75</v>
      </c>
      <c r="N27" s="55">
        <v>86</v>
      </c>
      <c r="O27" s="55">
        <v>89.25</v>
      </c>
      <c r="P27" s="55">
        <v>92.5</v>
      </c>
      <c r="Q27" s="55">
        <v>95.75</v>
      </c>
      <c r="R27" s="55">
        <v>99</v>
      </c>
      <c r="S27" s="55">
        <v>102.25</v>
      </c>
      <c r="T27" s="55">
        <v>105.5</v>
      </c>
      <c r="U27" s="55">
        <v>108.75</v>
      </c>
      <c r="V27" s="55">
        <v>112</v>
      </c>
      <c r="W27" s="55">
        <v>115.25</v>
      </c>
      <c r="X27" s="55">
        <v>118.5</v>
      </c>
      <c r="Y27" s="55">
        <v>121.75</v>
      </c>
      <c r="Z27" s="55">
        <v>125</v>
      </c>
      <c r="AA27" s="55" t="s">
        <v>24</v>
      </c>
    </row>
    <row r="28" spans="2:27" s="36" customFormat="1" ht="27.9" customHeight="1" x14ac:dyDescent="0.25">
      <c r="B28" s="57" t="s">
        <v>37</v>
      </c>
      <c r="C28" s="55"/>
      <c r="D28" s="55">
        <v>0</v>
      </c>
      <c r="E28" s="55">
        <v>17224.999999999869</v>
      </c>
      <c r="F28" s="55">
        <v>34449.999999999738</v>
      </c>
      <c r="G28" s="55">
        <v>68899.999999999942</v>
      </c>
      <c r="H28" s="55">
        <v>137799.99999999988</v>
      </c>
      <c r="I28" s="55">
        <v>206699.99999999983</v>
      </c>
      <c r="J28" s="55">
        <v>275599.99999999977</v>
      </c>
      <c r="K28" s="55">
        <v>344499.99999999971</v>
      </c>
      <c r="L28" s="55">
        <v>413399.99999999965</v>
      </c>
      <c r="M28" s="55">
        <v>482300.00000000006</v>
      </c>
      <c r="N28" s="55">
        <v>551199.99999999953</v>
      </c>
      <c r="O28" s="55">
        <v>620100</v>
      </c>
      <c r="P28" s="55">
        <v>688999.99999999988</v>
      </c>
      <c r="Q28" s="55">
        <v>757899.99999999988</v>
      </c>
      <c r="R28" s="55">
        <v>826799.99999999977</v>
      </c>
      <c r="S28" s="55">
        <v>895699.99999999977</v>
      </c>
      <c r="T28" s="55">
        <v>964599.99999999965</v>
      </c>
      <c r="U28" s="55">
        <v>1033499.9999999997</v>
      </c>
      <c r="V28" s="55">
        <v>1102400</v>
      </c>
      <c r="W28" s="55">
        <v>1171300</v>
      </c>
      <c r="X28" s="55">
        <v>1240200</v>
      </c>
      <c r="Y28" s="55">
        <v>1309099.9999999998</v>
      </c>
      <c r="Z28" s="55">
        <v>1377999.9999999998</v>
      </c>
      <c r="AA28" s="55">
        <v>0.7</v>
      </c>
    </row>
    <row r="29" spans="2:27" s="36" customFormat="1" ht="27.9" customHeight="1" x14ac:dyDescent="0.25">
      <c r="B29" s="59"/>
      <c r="C29" s="49"/>
      <c r="D29" s="55">
        <v>48.000000000000007</v>
      </c>
      <c r="E29" s="55">
        <v>48.650000000000006</v>
      </c>
      <c r="F29" s="55">
        <v>49.300000000000004</v>
      </c>
      <c r="G29" s="55">
        <v>50.6</v>
      </c>
      <c r="H29" s="55">
        <v>53.2</v>
      </c>
      <c r="I29" s="55">
        <v>55.800000000000004</v>
      </c>
      <c r="J29" s="55">
        <v>58.4</v>
      </c>
      <c r="K29" s="55">
        <v>61</v>
      </c>
      <c r="L29" s="55">
        <v>63.6</v>
      </c>
      <c r="M29" s="55">
        <v>66.2</v>
      </c>
      <c r="N29" s="55">
        <v>68.8</v>
      </c>
      <c r="O29" s="55">
        <v>71.399999999999991</v>
      </c>
      <c r="P29" s="55">
        <v>74</v>
      </c>
      <c r="Q29" s="55">
        <v>76.599999999999994</v>
      </c>
      <c r="R29" s="55">
        <v>79.2</v>
      </c>
      <c r="S29" s="55">
        <v>81.8</v>
      </c>
      <c r="T29" s="55">
        <v>84.399999999999991</v>
      </c>
      <c r="U29" s="55">
        <v>87</v>
      </c>
      <c r="V29" s="55">
        <v>89.600000000000009</v>
      </c>
      <c r="W29" s="55">
        <v>92.2</v>
      </c>
      <c r="X29" s="55">
        <v>94.8</v>
      </c>
      <c r="Y29" s="55">
        <v>97.399999999999991</v>
      </c>
      <c r="Z29" s="55">
        <v>100</v>
      </c>
      <c r="AA29" s="55">
        <v>0</v>
      </c>
    </row>
    <row r="30" spans="2:27" s="36" customFormat="1" ht="27.9" customHeight="1" x14ac:dyDescent="0.25">
      <c r="B30" s="57" t="s">
        <v>38</v>
      </c>
      <c r="C30" s="55">
        <v>80</v>
      </c>
      <c r="D30" s="55">
        <v>80</v>
      </c>
      <c r="E30" s="55">
        <v>80.5625</v>
      </c>
      <c r="F30" s="55">
        <v>81.125</v>
      </c>
      <c r="G30" s="55">
        <v>82.25</v>
      </c>
      <c r="H30" s="55">
        <v>84.5</v>
      </c>
      <c r="I30" s="55">
        <v>86.75</v>
      </c>
      <c r="J30" s="55">
        <v>89</v>
      </c>
      <c r="K30" s="55">
        <v>91.25</v>
      </c>
      <c r="L30" s="55">
        <v>93.5</v>
      </c>
      <c r="M30" s="55">
        <v>95.75</v>
      </c>
      <c r="N30" s="55">
        <v>98</v>
      </c>
      <c r="O30" s="55">
        <v>100.25</v>
      </c>
      <c r="P30" s="55">
        <v>102.5</v>
      </c>
      <c r="Q30" s="55">
        <v>104.75</v>
      </c>
      <c r="R30" s="55">
        <v>107</v>
      </c>
      <c r="S30" s="55">
        <v>109.25</v>
      </c>
      <c r="T30" s="55">
        <v>111.5</v>
      </c>
      <c r="U30" s="55">
        <v>113.75</v>
      </c>
      <c r="V30" s="55">
        <v>116</v>
      </c>
      <c r="W30" s="55">
        <v>118.25</v>
      </c>
      <c r="X30" s="55">
        <v>120.5</v>
      </c>
      <c r="Y30" s="55">
        <v>122.75</v>
      </c>
      <c r="Z30" s="55">
        <v>125</v>
      </c>
      <c r="AA30" s="55" t="s">
        <v>24</v>
      </c>
    </row>
    <row r="31" spans="2:27" s="36" customFormat="1" ht="27.75" customHeight="1" x14ac:dyDescent="0.25">
      <c r="B31" s="57" t="s">
        <v>39</v>
      </c>
      <c r="C31" s="55"/>
      <c r="D31" s="55">
        <v>0</v>
      </c>
      <c r="E31" s="55">
        <v>11924.999999999982</v>
      </c>
      <c r="F31" s="55">
        <v>23849.999999999964</v>
      </c>
      <c r="G31" s="55">
        <v>47699.999999999927</v>
      </c>
      <c r="H31" s="55">
        <v>95399.999999999854</v>
      </c>
      <c r="I31" s="55">
        <v>143100.00000000023</v>
      </c>
      <c r="J31" s="55">
        <v>190800.00000000017</v>
      </c>
      <c r="K31" s="55">
        <v>238500.00000000009</v>
      </c>
      <c r="L31" s="55">
        <v>286200</v>
      </c>
      <c r="M31" s="55">
        <v>333899.99999999994</v>
      </c>
      <c r="N31" s="55">
        <v>381599.99999999988</v>
      </c>
      <c r="O31" s="55">
        <v>429299.99999999977</v>
      </c>
      <c r="P31" s="55">
        <v>476999.99999999971</v>
      </c>
      <c r="Q31" s="55">
        <v>524700.00000000012</v>
      </c>
      <c r="R31" s="55">
        <v>572400</v>
      </c>
      <c r="S31" s="55">
        <v>620100</v>
      </c>
      <c r="T31" s="55">
        <v>667799.99999999988</v>
      </c>
      <c r="U31" s="55">
        <v>715499.99999999977</v>
      </c>
      <c r="V31" s="55">
        <v>763199.99999999977</v>
      </c>
      <c r="W31" s="55">
        <v>810900.00000000012</v>
      </c>
      <c r="X31" s="55">
        <v>858600</v>
      </c>
      <c r="Y31" s="55">
        <v>906300</v>
      </c>
      <c r="Z31" s="55">
        <v>953999.99999999988</v>
      </c>
      <c r="AA31" s="55">
        <v>0.6</v>
      </c>
    </row>
    <row r="32" spans="2:27" s="36" customFormat="1" ht="27.9" customHeight="1" x14ac:dyDescent="0.25">
      <c r="B32" s="58"/>
      <c r="C32" s="55"/>
      <c r="D32" s="55">
        <v>64</v>
      </c>
      <c r="E32" s="55">
        <v>64.45</v>
      </c>
      <c r="F32" s="55">
        <v>64.900000000000006</v>
      </c>
      <c r="G32" s="55">
        <v>65.8</v>
      </c>
      <c r="H32" s="55">
        <v>67.600000000000009</v>
      </c>
      <c r="I32" s="55">
        <v>69.399999999999991</v>
      </c>
      <c r="J32" s="55">
        <v>71.2</v>
      </c>
      <c r="K32" s="55">
        <v>73</v>
      </c>
      <c r="L32" s="55">
        <v>74.8</v>
      </c>
      <c r="M32" s="55">
        <v>76.599999999999994</v>
      </c>
      <c r="N32" s="55">
        <v>78.400000000000006</v>
      </c>
      <c r="O32" s="55">
        <v>80.2</v>
      </c>
      <c r="P32" s="55">
        <v>82</v>
      </c>
      <c r="Q32" s="55">
        <v>83.8</v>
      </c>
      <c r="R32" s="55">
        <v>85.6</v>
      </c>
      <c r="S32" s="55">
        <v>87.4</v>
      </c>
      <c r="T32" s="55">
        <v>89.2</v>
      </c>
      <c r="U32" s="55">
        <v>91</v>
      </c>
      <c r="V32" s="55">
        <v>92.800000000000011</v>
      </c>
      <c r="W32" s="55">
        <v>94.6</v>
      </c>
      <c r="X32" s="55">
        <v>96.399999999999991</v>
      </c>
      <c r="Y32" s="55">
        <v>98.2</v>
      </c>
      <c r="Z32" s="55">
        <v>100</v>
      </c>
      <c r="AA32" s="55" t="s">
        <v>16</v>
      </c>
    </row>
    <row r="33" spans="2:27" s="36" customFormat="1" ht="27.9" customHeight="1" x14ac:dyDescent="0.25">
      <c r="B33" s="57" t="s">
        <v>40</v>
      </c>
      <c r="C33" s="55">
        <v>-20.000000000000018</v>
      </c>
      <c r="D33" s="55">
        <v>-20.000000000000018</v>
      </c>
      <c r="E33" s="55">
        <v>-18.187500000000018</v>
      </c>
      <c r="F33" s="55">
        <v>-16.375000000000018</v>
      </c>
      <c r="G33" s="55">
        <v>-12.750000000000016</v>
      </c>
      <c r="H33" s="55">
        <v>-5.5000000000000142</v>
      </c>
      <c r="I33" s="55">
        <v>1.7499999999999858</v>
      </c>
      <c r="J33" s="55">
        <v>8.9999999999999893</v>
      </c>
      <c r="K33" s="55">
        <v>16.249999999999989</v>
      </c>
      <c r="L33" s="55">
        <v>23.499999999999989</v>
      </c>
      <c r="M33" s="55">
        <v>30.749999999999989</v>
      </c>
      <c r="N33" s="55">
        <v>38</v>
      </c>
      <c r="O33" s="55">
        <v>45.25</v>
      </c>
      <c r="P33" s="55">
        <v>52.5</v>
      </c>
      <c r="Q33" s="55">
        <v>59.750000000000014</v>
      </c>
      <c r="R33" s="55">
        <v>67</v>
      </c>
      <c r="S33" s="55">
        <v>74.250000000000014</v>
      </c>
      <c r="T33" s="55">
        <v>81.5</v>
      </c>
      <c r="U33" s="55">
        <v>88.750000000000014</v>
      </c>
      <c r="V33" s="55">
        <v>96.000000000000014</v>
      </c>
      <c r="W33" s="55">
        <v>103.25</v>
      </c>
      <c r="X33" s="55">
        <v>110.50000000000001</v>
      </c>
      <c r="Y33" s="55">
        <v>117.75000000000001</v>
      </c>
      <c r="Z33" s="55">
        <v>125.00000000000001</v>
      </c>
      <c r="AA33" s="55" t="s">
        <v>24</v>
      </c>
    </row>
    <row r="34" spans="2:27" s="36" customFormat="1" ht="27.9" customHeight="1" x14ac:dyDescent="0.25">
      <c r="B34" s="57" t="s">
        <v>41</v>
      </c>
      <c r="C34" s="55"/>
      <c r="D34" s="55">
        <v>0</v>
      </c>
      <c r="E34" s="55">
        <v>38424.999999999884</v>
      </c>
      <c r="F34" s="55">
        <v>76849.999999999767</v>
      </c>
      <c r="G34" s="55">
        <v>153699.99999999953</v>
      </c>
      <c r="H34" s="55">
        <v>307400.00000000006</v>
      </c>
      <c r="I34" s="55">
        <v>461100.00000000006</v>
      </c>
      <c r="J34" s="55">
        <v>614800.00000000012</v>
      </c>
      <c r="K34" s="55">
        <v>768500.00000000012</v>
      </c>
      <c r="L34" s="55">
        <v>922200.00000000012</v>
      </c>
      <c r="M34" s="55">
        <v>1075900.0000000002</v>
      </c>
      <c r="N34" s="55">
        <v>1229600.0000000002</v>
      </c>
      <c r="O34" s="55">
        <v>1383300.0000000007</v>
      </c>
      <c r="P34" s="55">
        <v>1537000.0000000002</v>
      </c>
      <c r="Q34" s="55">
        <v>1690700.0000000007</v>
      </c>
      <c r="R34" s="55">
        <v>1844400.0000000002</v>
      </c>
      <c r="S34" s="55">
        <v>1998100.0000000007</v>
      </c>
      <c r="T34" s="55">
        <v>2151800.0000000005</v>
      </c>
      <c r="U34" s="55">
        <v>2305500.0000000009</v>
      </c>
      <c r="V34" s="55">
        <v>2459200.0000000009</v>
      </c>
      <c r="W34" s="55">
        <v>2612900.0000000005</v>
      </c>
      <c r="X34" s="55">
        <v>2766600.0000000009</v>
      </c>
      <c r="Y34" s="55">
        <v>2920300.0000000009</v>
      </c>
      <c r="Z34" s="55">
        <v>3074000.0000000009</v>
      </c>
      <c r="AA34" s="55">
        <v>1.1000000000000001</v>
      </c>
    </row>
    <row r="35" spans="2:27" s="36" customFormat="1" ht="27.9" customHeight="1" x14ac:dyDescent="0.25">
      <c r="B35" s="59"/>
      <c r="C35" s="49"/>
      <c r="D35" s="55">
        <v>-16.000000000000014</v>
      </c>
      <c r="E35" s="55">
        <v>-14.550000000000013</v>
      </c>
      <c r="F35" s="55">
        <v>-13.100000000000014</v>
      </c>
      <c r="G35" s="55">
        <v>-10.200000000000014</v>
      </c>
      <c r="H35" s="55">
        <v>-4.4000000000000119</v>
      </c>
      <c r="I35" s="55">
        <v>1.3999999999999886</v>
      </c>
      <c r="J35" s="55">
        <v>7.1999999999999913</v>
      </c>
      <c r="K35" s="55">
        <v>12.999999999999993</v>
      </c>
      <c r="L35" s="55">
        <v>18.79999999999999</v>
      </c>
      <c r="M35" s="55">
        <v>24.599999999999991</v>
      </c>
      <c r="N35" s="55">
        <v>30.4</v>
      </c>
      <c r="O35" s="55">
        <v>36.199999999999996</v>
      </c>
      <c r="P35" s="55">
        <v>42</v>
      </c>
      <c r="Q35" s="55">
        <v>47.800000000000011</v>
      </c>
      <c r="R35" s="55">
        <v>53.6</v>
      </c>
      <c r="S35" s="55">
        <v>59.400000000000006</v>
      </c>
      <c r="T35" s="55">
        <v>65.2</v>
      </c>
      <c r="U35" s="55">
        <v>71.000000000000014</v>
      </c>
      <c r="V35" s="55">
        <v>76.800000000000011</v>
      </c>
      <c r="W35" s="55">
        <v>82.6</v>
      </c>
      <c r="X35" s="55">
        <v>88.4</v>
      </c>
      <c r="Y35" s="55">
        <v>94.2</v>
      </c>
      <c r="Z35" s="55">
        <v>100.00000000000003</v>
      </c>
      <c r="AA35" s="55">
        <v>0</v>
      </c>
    </row>
    <row r="36" spans="2:27" s="36" customFormat="1" ht="27.9" customHeight="1" x14ac:dyDescent="0.25">
      <c r="B36" s="59"/>
      <c r="C36" s="49"/>
      <c r="D36" s="59"/>
      <c r="E36" s="60"/>
      <c r="F36" s="49"/>
      <c r="G36" s="61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</row>
    <row r="37" spans="2:27" ht="27.9" customHeight="1" x14ac:dyDescent="0.3">
      <c r="B37" s="47" t="s">
        <v>42</v>
      </c>
      <c r="C37" s="49"/>
      <c r="D37" s="49"/>
      <c r="E37" s="62"/>
      <c r="F37" s="47" t="s">
        <v>43</v>
      </c>
      <c r="G37" s="47" t="s">
        <v>44</v>
      </c>
      <c r="H37" s="47" t="s">
        <v>45</v>
      </c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</row>
    <row r="38" spans="2:27" ht="27.9" customHeight="1" x14ac:dyDescent="0.3">
      <c r="B38" s="63" t="s">
        <v>46</v>
      </c>
      <c r="C38" s="64">
        <v>2120000</v>
      </c>
      <c r="D38" s="65">
        <v>80</v>
      </c>
      <c r="E38" s="62"/>
      <c r="F38" s="63">
        <v>1</v>
      </c>
      <c r="G38" s="66">
        <v>2120000</v>
      </c>
      <c r="H38" s="63">
        <v>100</v>
      </c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</row>
    <row r="39" spans="2:27" ht="27.9" customHeight="1" x14ac:dyDescent="0.3">
      <c r="B39" s="63" t="s">
        <v>47</v>
      </c>
      <c r="C39" s="64">
        <v>2650000</v>
      </c>
      <c r="D39" s="65">
        <v>100</v>
      </c>
      <c r="E39" s="62"/>
      <c r="F39" s="47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</row>
    <row r="40" spans="2:27" ht="27.9" customHeight="1" x14ac:dyDescent="0.3">
      <c r="B40" s="63" t="s">
        <v>48</v>
      </c>
      <c r="C40" s="67">
        <v>100</v>
      </c>
      <c r="D40" s="67">
        <v>100</v>
      </c>
      <c r="E40" s="62"/>
      <c r="F40" s="63" t="s">
        <v>48</v>
      </c>
      <c r="G40" s="68">
        <v>125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</row>
    <row r="41" spans="2:27" ht="27.9" customHeight="1" x14ac:dyDescent="0.3">
      <c r="B41" s="63" t="s">
        <v>49</v>
      </c>
      <c r="C41" s="67">
        <v>20</v>
      </c>
      <c r="D41" s="67">
        <v>20</v>
      </c>
      <c r="E41" s="62"/>
      <c r="F41" s="63" t="s">
        <v>49</v>
      </c>
      <c r="G41" s="63">
        <v>25</v>
      </c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</row>
    <row r="42" spans="2:27" ht="27.9" customHeight="1" x14ac:dyDescent="0.3">
      <c r="B42" s="63" t="s">
        <v>45</v>
      </c>
      <c r="C42" s="67">
        <v>80</v>
      </c>
      <c r="D42" s="67">
        <v>80</v>
      </c>
      <c r="E42" s="62"/>
      <c r="F42" s="63" t="s">
        <v>50</v>
      </c>
      <c r="G42" s="69">
        <v>100</v>
      </c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</row>
    <row r="43" spans="2:27" ht="27.9" customHeight="1" x14ac:dyDescent="0.3">
      <c r="B43" s="63" t="s">
        <v>51</v>
      </c>
      <c r="C43" s="70">
        <v>0</v>
      </c>
      <c r="D43" s="64">
        <v>4240000.0000000009</v>
      </c>
      <c r="E43" s="62"/>
      <c r="F43" s="63" t="s">
        <v>52</v>
      </c>
      <c r="G43" s="69">
        <v>-10</v>
      </c>
      <c r="H43" s="69">
        <v>-10</v>
      </c>
      <c r="I43" s="71" t="s">
        <v>53</v>
      </c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</row>
    <row r="44" spans="2:27" ht="27.9" customHeight="1" x14ac:dyDescent="0.3">
      <c r="B44" s="63" t="s">
        <v>54</v>
      </c>
      <c r="C44" s="67">
        <v>220.00000000000003</v>
      </c>
      <c r="D44" s="65">
        <v>220.00000000000003</v>
      </c>
      <c r="E44" s="62"/>
      <c r="F44" s="63" t="s">
        <v>55</v>
      </c>
      <c r="G44" s="69">
        <v>-8</v>
      </c>
      <c r="H44" s="69">
        <v>-8</v>
      </c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</row>
    <row r="45" spans="2:27" ht="27.9" customHeight="1" x14ac:dyDescent="0.3">
      <c r="B45" s="63" t="s">
        <v>56</v>
      </c>
      <c r="C45" s="67">
        <v>10</v>
      </c>
      <c r="D45" s="70">
        <v>212000</v>
      </c>
      <c r="E45" s="62"/>
      <c r="F45" s="63" t="s">
        <v>57</v>
      </c>
      <c r="G45" s="69">
        <v>20</v>
      </c>
      <c r="H45" s="66">
        <v>0</v>
      </c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</row>
    <row r="46" spans="2:27" ht="27.9" customHeight="1" x14ac:dyDescent="0.3">
      <c r="B46" s="63" t="s">
        <v>50</v>
      </c>
      <c r="C46" s="67">
        <v>60</v>
      </c>
      <c r="D46" s="70">
        <v>212000</v>
      </c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</row>
    <row r="47" spans="2:27" ht="27.9" customHeight="1" x14ac:dyDescent="0.3">
      <c r="B47" s="63" t="s">
        <v>58</v>
      </c>
      <c r="C47" s="67">
        <v>160</v>
      </c>
      <c r="D47" s="70">
        <v>212000</v>
      </c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</row>
    <row r="48" spans="2:27" ht="27.9" customHeight="1" x14ac:dyDescent="0.3"/>
    <row r="49" ht="15" hidden="1" customHeight="1" x14ac:dyDescent="0.3"/>
    <row r="50" ht="15" hidden="1" customHeight="1" x14ac:dyDescent="0.3"/>
    <row r="51" ht="15" hidden="1" customHeight="1" x14ac:dyDescent="0.3"/>
    <row r="52" ht="15" hidden="1" customHeight="1" x14ac:dyDescent="0.3"/>
    <row r="53" ht="15" hidden="1" customHeight="1" x14ac:dyDescent="0.3"/>
    <row r="54" ht="15" hidden="1" customHeight="1" x14ac:dyDescent="0.3"/>
    <row r="55" ht="15" hidden="1" customHeight="1" x14ac:dyDescent="0.3"/>
    <row r="56" ht="15" hidden="1" customHeight="1" x14ac:dyDescent="0.3"/>
    <row r="57" ht="15" hidden="1" customHeight="1" x14ac:dyDescent="0.3"/>
    <row r="58" ht="15" hidden="1" customHeight="1" x14ac:dyDescent="0.3"/>
    <row r="59" ht="15" hidden="1" customHeight="1" x14ac:dyDescent="0.3"/>
    <row r="60" ht="15" hidden="1" customHeight="1" x14ac:dyDescent="0.3"/>
    <row r="61" ht="15" hidden="1" customHeight="1" x14ac:dyDescent="0.3"/>
    <row r="62" ht="15" hidden="1" customHeight="1" x14ac:dyDescent="0.3"/>
    <row r="63" ht="15" hidden="1" customHeight="1" x14ac:dyDescent="0.3"/>
    <row r="64" ht="15" hidden="1" customHeight="1" x14ac:dyDescent="0.3"/>
    <row r="65" ht="15" hidden="1" customHeight="1" x14ac:dyDescent="0.3"/>
    <row r="66" ht="15" hidden="1" customHeight="1" x14ac:dyDescent="0.3"/>
    <row r="67" ht="15" hidden="1" customHeight="1" x14ac:dyDescent="0.3"/>
    <row r="68" ht="15" hidden="1" customHeight="1" x14ac:dyDescent="0.3"/>
    <row r="69" ht="15" hidden="1" customHeight="1" x14ac:dyDescent="0.3"/>
    <row r="70" ht="15" hidden="1" customHeight="1" x14ac:dyDescent="0.3"/>
    <row r="71" ht="15" hidden="1" customHeight="1" x14ac:dyDescent="0.3"/>
    <row r="72" ht="15" hidden="1" customHeight="1" x14ac:dyDescent="0.3"/>
    <row r="73" ht="15" hidden="1" customHeight="1" x14ac:dyDescent="0.3"/>
    <row r="74" ht="15" hidden="1" customHeight="1" x14ac:dyDescent="0.3"/>
    <row r="75" ht="15" hidden="1" customHeight="1" x14ac:dyDescent="0.3"/>
    <row r="76" ht="15" hidden="1" customHeight="1" x14ac:dyDescent="0.3"/>
    <row r="77" ht="15" hidden="1" customHeight="1" x14ac:dyDescent="0.3"/>
    <row r="78" ht="15" hidden="1" customHeight="1" x14ac:dyDescent="0.3"/>
    <row r="79" ht="15" hidden="1" customHeight="1" x14ac:dyDescent="0.3"/>
    <row r="80" ht="15" hidden="1" customHeight="1" x14ac:dyDescent="0.3"/>
  </sheetData>
  <mergeCells count="2">
    <mergeCell ref="B2:E4"/>
    <mergeCell ref="C9:J10"/>
  </mergeCells>
  <conditionalFormatting sqref="D18:D35 AA17:AA35">
    <cfRule type="expression" dxfId="32" priority="33">
      <formula>ISERROR(D17)</formula>
    </cfRule>
  </conditionalFormatting>
  <conditionalFormatting sqref="D21">
    <cfRule type="expression" dxfId="31" priority="32">
      <formula>ISERROR(D21)</formula>
    </cfRule>
  </conditionalFormatting>
  <conditionalFormatting sqref="D24">
    <cfRule type="expression" dxfId="30" priority="31">
      <formula>ISERROR(D24)</formula>
    </cfRule>
  </conditionalFormatting>
  <conditionalFormatting sqref="D27">
    <cfRule type="expression" dxfId="29" priority="30">
      <formula>ISERROR(D27)</formula>
    </cfRule>
  </conditionalFormatting>
  <conditionalFormatting sqref="D30">
    <cfRule type="expression" dxfId="28" priority="29">
      <formula>ISERROR(D30)</formula>
    </cfRule>
  </conditionalFormatting>
  <conditionalFormatting sqref="D33">
    <cfRule type="expression" dxfId="27" priority="28">
      <formula>ISERROR(D33)</formula>
    </cfRule>
  </conditionalFormatting>
  <conditionalFormatting sqref="E21">
    <cfRule type="expression" dxfId="26" priority="25">
      <formula>ISERROR(E21)</formula>
    </cfRule>
  </conditionalFormatting>
  <conditionalFormatting sqref="E24">
    <cfRule type="expression" dxfId="25" priority="24">
      <formula>ISERROR(E24)</formula>
    </cfRule>
  </conditionalFormatting>
  <conditionalFormatting sqref="E27">
    <cfRule type="expression" dxfId="24" priority="23">
      <formula>ISERROR(E27)</formula>
    </cfRule>
  </conditionalFormatting>
  <conditionalFormatting sqref="D17:Z35">
    <cfRule type="expression" dxfId="23" priority="27">
      <formula>ISERROR(D17)</formula>
    </cfRule>
  </conditionalFormatting>
  <conditionalFormatting sqref="E33">
    <cfRule type="expression" dxfId="22" priority="21">
      <formula>ISERROR(E33)</formula>
    </cfRule>
  </conditionalFormatting>
  <conditionalFormatting sqref="F17:Z17">
    <cfRule type="expression" dxfId="21" priority="13">
      <formula>ISERROR(F17)</formula>
    </cfRule>
  </conditionalFormatting>
  <conditionalFormatting sqref="E17">
    <cfRule type="expression" dxfId="20" priority="20">
      <formula>ISERROR(E17)</formula>
    </cfRule>
  </conditionalFormatting>
  <conditionalFormatting sqref="E18:E35">
    <cfRule type="expression" dxfId="19" priority="26">
      <formula>ISERROR(E18)</formula>
    </cfRule>
  </conditionalFormatting>
  <conditionalFormatting sqref="E30">
    <cfRule type="expression" dxfId="18" priority="22">
      <formula>ISERROR(E30)</formula>
    </cfRule>
  </conditionalFormatting>
  <conditionalFormatting sqref="F18:Z35">
    <cfRule type="expression" dxfId="17" priority="19">
      <formula>ISERROR(F18)</formula>
    </cfRule>
  </conditionalFormatting>
  <conditionalFormatting sqref="F21:Z21">
    <cfRule type="expression" dxfId="16" priority="18">
      <formula>ISERROR(F21)</formula>
    </cfRule>
  </conditionalFormatting>
  <conditionalFormatting sqref="F24:Z24">
    <cfRule type="expression" dxfId="15" priority="17">
      <formula>ISERROR(F24)</formula>
    </cfRule>
  </conditionalFormatting>
  <conditionalFormatting sqref="F27:Z27">
    <cfRule type="expression" dxfId="14" priority="16">
      <formula>ISERROR(F27)</formula>
    </cfRule>
  </conditionalFormatting>
  <conditionalFormatting sqref="F30:Z30">
    <cfRule type="expression" dxfId="13" priority="15">
      <formula>ISERROR(F30)</formula>
    </cfRule>
  </conditionalFormatting>
  <conditionalFormatting sqref="F33:Z33">
    <cfRule type="expression" dxfId="12" priority="14">
      <formula>ISERROR(F33)</formula>
    </cfRule>
  </conditionalFormatting>
  <conditionalFormatting sqref="C18">
    <cfRule type="expression" dxfId="11" priority="12">
      <formula>ISERROR(C18)</formula>
    </cfRule>
  </conditionalFormatting>
  <conditionalFormatting sqref="C18">
    <cfRule type="expression" dxfId="10" priority="11">
      <formula>ISERROR(C18)</formula>
    </cfRule>
  </conditionalFormatting>
  <conditionalFormatting sqref="C21">
    <cfRule type="expression" dxfId="9" priority="10">
      <formula>ISERROR(C21)</formula>
    </cfRule>
  </conditionalFormatting>
  <conditionalFormatting sqref="C21">
    <cfRule type="expression" dxfId="8" priority="9">
      <formula>ISERROR(C21)</formula>
    </cfRule>
  </conditionalFormatting>
  <conditionalFormatting sqref="C24">
    <cfRule type="expression" dxfId="7" priority="8">
      <formula>ISERROR(C24)</formula>
    </cfRule>
  </conditionalFormatting>
  <conditionalFormatting sqref="C24">
    <cfRule type="expression" dxfId="6" priority="7">
      <formula>ISERROR(C24)</formula>
    </cfRule>
  </conditionalFormatting>
  <conditionalFormatting sqref="C27">
    <cfRule type="expression" dxfId="5" priority="6">
      <formula>ISERROR(C27)</formula>
    </cfRule>
  </conditionalFormatting>
  <conditionalFormatting sqref="C27">
    <cfRule type="expression" dxfId="4" priority="5">
      <formula>ISERROR(C27)</formula>
    </cfRule>
  </conditionalFormatting>
  <conditionalFormatting sqref="C30">
    <cfRule type="expression" dxfId="3" priority="4">
      <formula>ISERROR(C30)</formula>
    </cfRule>
  </conditionalFormatting>
  <conditionalFormatting sqref="C30">
    <cfRule type="expression" dxfId="2" priority="3">
      <formula>ISERROR(C30)</formula>
    </cfRule>
  </conditionalFormatting>
  <conditionalFormatting sqref="C33">
    <cfRule type="expression" dxfId="1" priority="2">
      <formula>ISERROR(C33)</formula>
    </cfRule>
  </conditionalFormatting>
  <conditionalFormatting sqref="C33">
    <cfRule type="expression" dxfId="0" priority="1">
      <formula>ISERROR(C33)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Vergelijkingswaarde</vt:lpstr>
      <vt:lpstr>BPK-Grafiek</vt:lpstr>
      <vt:lpstr>DATA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Gertjan G.J. Schut</dc:creator>
  <cp:lastModifiedBy>Gertjan G.J. Schut</cp:lastModifiedBy>
  <dcterms:created xsi:type="dcterms:W3CDTF">2021-10-09T01:11:33Z</dcterms:created>
  <dcterms:modified xsi:type="dcterms:W3CDTF">2022-03-29T16:09:53Z</dcterms:modified>
</cp:coreProperties>
</file>