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8800" windowHeight="12435" tabRatio="753"/>
  </bookViews>
  <sheets>
    <sheet name="Prijzenblad" sheetId="8" r:id="rId1"/>
    <sheet name="Oefenblad GOW" sheetId="16" r:id="rId2"/>
  </sheets>
  <calcPr calcId="152511"/>
</workbook>
</file>

<file path=xl/calcChain.xml><?xml version="1.0" encoding="utf-8"?>
<calcChain xmlns="http://schemas.openxmlformats.org/spreadsheetml/2006/main">
  <c r="E26" i="8" l="1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25" i="8"/>
  <c r="E6" i="8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5" i="8"/>
  <c r="G13" i="8" l="1"/>
  <c r="G15" i="8"/>
  <c r="G21" i="8"/>
  <c r="G26" i="8"/>
  <c r="G27" i="8"/>
  <c r="G28" i="8"/>
  <c r="G29" i="8"/>
  <c r="G30" i="8"/>
  <c r="G31" i="8"/>
  <c r="G32" i="8"/>
  <c r="G33" i="8"/>
  <c r="G34" i="8"/>
  <c r="G35" i="8"/>
  <c r="G36" i="8"/>
  <c r="G37" i="8"/>
  <c r="G38" i="8"/>
  <c r="G39" i="8"/>
  <c r="G40" i="8"/>
  <c r="G41" i="8"/>
  <c r="G25" i="8"/>
  <c r="G6" i="8"/>
  <c r="G7" i="8"/>
  <c r="G8" i="8"/>
  <c r="G9" i="8"/>
  <c r="G10" i="8"/>
  <c r="G11" i="8"/>
  <c r="G12" i="8"/>
  <c r="G14" i="8"/>
  <c r="G16" i="8"/>
  <c r="G17" i="8"/>
  <c r="G18" i="8"/>
  <c r="G19" i="8"/>
  <c r="G20" i="8"/>
  <c r="G5" i="8"/>
  <c r="C14" i="16" l="1"/>
  <c r="D10" i="16"/>
  <c r="D12" i="16"/>
  <c r="D13" i="16"/>
  <c r="D11" i="16"/>
  <c r="D14" i="16" l="1"/>
  <c r="G22" i="8" l="1"/>
  <c r="G42" i="8" l="1"/>
  <c r="G45" i="8" s="1"/>
  <c r="D8" i="16" l="1"/>
  <c r="D15" i="16" s="1"/>
</calcChain>
</file>

<file path=xl/sharedStrings.xml><?xml version="1.0" encoding="utf-8"?>
<sst xmlns="http://schemas.openxmlformats.org/spreadsheetml/2006/main" count="84" uniqueCount="60">
  <si>
    <t>Groene cellen in te vullen door Inschrijver</t>
  </si>
  <si>
    <t>Wegingsfactor</t>
  </si>
  <si>
    <t>Oefenblad Gunnen op Waarde</t>
  </si>
  <si>
    <t>Dit tabblad is enkel bedoeld ter verduidelijking van de gunningsmethodiek Gunnen op Waarde.</t>
  </si>
  <si>
    <t>In dit tabblad kunt u kijken hoe verschillende vergelijkingswaarden en beoordelingen op wensen invloed hebben op de vergelijkingsprijs.</t>
  </si>
  <si>
    <t>Voorbeeld inschrijver</t>
  </si>
  <si>
    <t>Score</t>
  </si>
  <si>
    <t>Max kwaliteitswaarde</t>
  </si>
  <si>
    <t>Kwaliteitswaarde</t>
  </si>
  <si>
    <t xml:space="preserve">Wens 1 </t>
  </si>
  <si>
    <t>Totaal</t>
  </si>
  <si>
    <t>Vergelijkingsprijs</t>
  </si>
  <si>
    <t>% maximale kwaliteitswaarde</t>
  </si>
  <si>
    <t>Onvoldoende</t>
  </si>
  <si>
    <t>Voldoende</t>
  </si>
  <si>
    <t>Goed</t>
  </si>
  <si>
    <t>Dit tabblad wordt niet beoordeeld door de Aanbestedende dienst.</t>
  </si>
  <si>
    <t>Wens 3</t>
  </si>
  <si>
    <t>Slecht</t>
  </si>
  <si>
    <r>
      <rPr>
        <sz val="9"/>
        <color theme="1"/>
        <rFont val="Verdana"/>
        <family val="2"/>
      </rPr>
      <t>I.</t>
    </r>
    <r>
      <rPr>
        <sz val="7"/>
        <color theme="1"/>
        <rFont val="Times New Roman"/>
        <family val="1"/>
      </rPr>
      <t xml:space="preserve">          </t>
    </r>
    <r>
      <rPr>
        <sz val="9"/>
        <color theme="1"/>
        <rFont val="Verdana"/>
        <family val="2"/>
      </rPr>
      <t>indien het totaal van de overkomstduur meer bedraagt dan 740 dagen wordt uw inschrijving terzijde gelegd;</t>
    </r>
  </si>
  <si>
    <r>
      <rPr>
        <sz val="9"/>
        <color theme="1"/>
        <rFont val="Verdana"/>
        <family val="2"/>
      </rPr>
      <t>II.</t>
    </r>
    <r>
      <rPr>
        <sz val="7"/>
        <color theme="1"/>
        <rFont val="Times New Roman"/>
        <family val="1"/>
      </rPr>
      <t xml:space="preserve">        </t>
    </r>
    <r>
      <rPr>
        <sz val="9"/>
        <color theme="1"/>
        <rFont val="Verdana"/>
        <family val="2"/>
      </rPr>
      <t>indien het totaal van de overkomstduur lager is dan 340 dagen heeft u voor deze deelwens € 135.000 behaald;</t>
    </r>
  </si>
  <si>
    <r>
      <rPr>
        <sz val="9"/>
        <color theme="1"/>
        <rFont val="Verdana"/>
        <family val="2"/>
      </rPr>
      <t>III.</t>
    </r>
    <r>
      <rPr>
        <sz val="7"/>
        <color theme="1"/>
        <rFont val="Times New Roman"/>
        <family val="1"/>
      </rPr>
      <t xml:space="preserve">     </t>
    </r>
    <r>
      <rPr>
        <sz val="9"/>
        <color theme="1"/>
        <rFont val="Verdana"/>
        <family val="2"/>
      </rPr>
      <t>indien het totaal van de overkomstduur tussen 600-740 dagen ligt, geldt de volgende berekening:  €27.000 x (740- Ov)/140;</t>
    </r>
  </si>
  <si>
    <r>
      <rPr>
        <sz val="9"/>
        <color theme="1"/>
        <rFont val="Verdana"/>
        <family val="2"/>
      </rPr>
      <t>IV.</t>
    </r>
    <r>
      <rPr>
        <sz val="7"/>
        <color theme="1"/>
        <rFont val="Times New Roman"/>
        <family val="1"/>
      </rPr>
      <t xml:space="preserve">      </t>
    </r>
    <r>
      <rPr>
        <sz val="9"/>
        <color theme="1"/>
        <rFont val="Verdana"/>
        <family val="2"/>
      </rPr>
      <t>indien het totaal van de overkomstduur tussen 400-600 dagen ligt, geldt de volgende berekening: € 27.000 + (€ 94.500 x (600 -Ov)/200);</t>
    </r>
  </si>
  <si>
    <r>
      <rPr>
        <sz val="9"/>
        <color theme="1"/>
        <rFont val="Verdana"/>
        <family val="2"/>
      </rPr>
      <t>V.</t>
    </r>
    <r>
      <rPr>
        <sz val="7"/>
        <color theme="1"/>
        <rFont val="Times New Roman"/>
        <family val="1"/>
      </rPr>
      <t xml:space="preserve">        </t>
    </r>
    <r>
      <rPr>
        <sz val="9"/>
        <color theme="1"/>
        <rFont val="Verdana"/>
        <family val="2"/>
      </rPr>
      <t>indien het totaal van de overkomstduur tussen 340-400 dagen ligt, geldt de volgende berekening : € 121.500 + (€ 13.500 x (400-Ov)/60).</t>
    </r>
  </si>
  <si>
    <t>Uitmuntend</t>
  </si>
  <si>
    <t>Bijlage C - Tarievenblad</t>
  </si>
  <si>
    <t>FYSIEK</t>
  </si>
  <si>
    <t>ONLINE</t>
  </si>
  <si>
    <t>Fysieke klassikale taaltraining</t>
  </si>
  <si>
    <t>Arabisch</t>
  </si>
  <si>
    <t>Arabisch vervolg</t>
  </si>
  <si>
    <t>Chinees</t>
  </si>
  <si>
    <t>Chinees vervolg</t>
  </si>
  <si>
    <t>Duits</t>
  </si>
  <si>
    <t>Duits vervolg</t>
  </si>
  <si>
    <t>Engels</t>
  </si>
  <si>
    <t>Engels vervolg</t>
  </si>
  <si>
    <t>Frans</t>
  </si>
  <si>
    <t>Frans vervolg</t>
  </si>
  <si>
    <t>Portugees</t>
  </si>
  <si>
    <t>Portugees vervolg</t>
  </si>
  <si>
    <t>Russisch</t>
  </si>
  <si>
    <t>Russisch vervolg</t>
  </si>
  <si>
    <t>Spaans</t>
  </si>
  <si>
    <t>Spaans vervolg</t>
  </si>
  <si>
    <t>Nederlands als tweede taal (NT2)</t>
  </si>
  <si>
    <t>Totaal online klassikale taaltrainingen</t>
  </si>
  <si>
    <t>Totaal fysieke klassikale taaltrainingen</t>
  </si>
  <si>
    <t>VERGELIJKINGSPRIJS</t>
  </si>
  <si>
    <t>Online klassikale taaltraining</t>
  </si>
  <si>
    <t>Maximale tarieven</t>
  </si>
  <si>
    <t>(westerse talen)</t>
  </si>
  <si>
    <t>(niet-westerse talen)</t>
  </si>
  <si>
    <t>Wens 2a</t>
  </si>
  <si>
    <t>Wens 2b</t>
  </si>
  <si>
    <r>
      <t>Totaal</t>
    </r>
    <r>
      <rPr>
        <b/>
        <sz val="9"/>
        <color rgb="FFFF0000"/>
        <rFont val="Verdana"/>
        <family val="2"/>
      </rPr>
      <t xml:space="preserve"> per cursist,</t>
    </r>
    <r>
      <rPr>
        <b/>
        <sz val="9"/>
        <color theme="1"/>
        <rFont val="Verdana"/>
        <family val="2"/>
      </rPr>
      <t xml:space="preserve"> per taaltraining excl BTW</t>
    </r>
  </si>
  <si>
    <r>
      <t xml:space="preserve">Totaal </t>
    </r>
    <r>
      <rPr>
        <b/>
        <sz val="9"/>
        <color rgb="FFFF0000"/>
        <rFont val="Verdana"/>
        <family val="2"/>
      </rPr>
      <t>per cursist,</t>
    </r>
    <r>
      <rPr>
        <b/>
        <sz val="9"/>
        <color theme="1"/>
        <rFont val="Verdana"/>
        <family val="2"/>
      </rPr>
      <t xml:space="preserve"> per taaltraining excl btw x wegingsfactor</t>
    </r>
  </si>
  <si>
    <r>
      <t xml:space="preserve">Het totaal </t>
    </r>
    <r>
      <rPr>
        <i/>
        <sz val="11"/>
        <color rgb="FFFF0000"/>
        <rFont val="Calibri"/>
        <family val="2"/>
        <scheme val="minor"/>
      </rPr>
      <t>per cursist,</t>
    </r>
    <r>
      <rPr>
        <i/>
        <sz val="11"/>
        <color theme="1"/>
        <rFont val="Calibri"/>
        <family val="2"/>
        <scheme val="minor"/>
      </rPr>
      <t xml:space="preserve"> per taaltraining excl BTW is maximaal:</t>
    </r>
  </si>
  <si>
    <r>
      <t xml:space="preserve">Prijs </t>
    </r>
    <r>
      <rPr>
        <b/>
        <sz val="9"/>
        <color rgb="FFFF0000"/>
        <rFont val="Verdana"/>
        <family val="2"/>
      </rPr>
      <t>per cursist, per taaltraining</t>
    </r>
    <r>
      <rPr>
        <b/>
        <sz val="9"/>
        <color theme="1"/>
        <rFont val="Verdana"/>
        <family val="2"/>
      </rPr>
      <t xml:space="preserve"> excl BTW</t>
    </r>
  </si>
  <si>
    <r>
      <t>Examenkosten</t>
    </r>
    <r>
      <rPr>
        <b/>
        <sz val="9"/>
        <color rgb="FFFF0000"/>
        <rFont val="Verdana"/>
        <family val="2"/>
      </rPr>
      <t xml:space="preserve"> per officieel erkend examen </t>
    </r>
    <r>
      <rPr>
        <b/>
        <sz val="9"/>
        <color theme="1"/>
        <rFont val="Verdana"/>
        <family val="2"/>
      </rPr>
      <t>excl BTW (indien beschikbaar)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</si>
</sst>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  <numFmt numFmtId="165" formatCode="_(* #,##0.00_);_(* \(#,##0.00\);_(* &quot;-&quot;??_);_(@_)"/>
    <numFmt numFmtId="166" formatCode="&quot;€&quot;\ #,##0.00"/>
    <numFmt numFmtId="167" formatCode="_ &quot;€&quot;\ * #,##0_ ;_ &quot;€&quot;\ * \-#,##0_ ;_ &quot;€&quot;\ * &quot;-&quot;??_ ;_ @_ "/>
  </numFmts>
  <fonts count="26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7"/>
      <color theme="1"/>
      <name val="Times New Roman"/>
      <family val="1"/>
    </font>
    <font>
      <b/>
      <sz val="9"/>
      <color rgb="FFFF0000"/>
      <name val="Verdana"/>
      <family val="2"/>
    </font>
    <font>
      <i/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</patternFill>
    </fill>
    <fill>
      <patternFill patternType="solid">
        <fgColor indexed="43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8" fillId="0" borderId="0"/>
    <xf numFmtId="0" fontId="7" fillId="0" borderId="0"/>
    <xf numFmtId="0" fontId="5" fillId="0" borderId="0"/>
    <xf numFmtId="0" fontId="4" fillId="0" borderId="0"/>
    <xf numFmtId="0" fontId="3" fillId="0" borderId="0"/>
    <xf numFmtId="0" fontId="2" fillId="0" borderId="0"/>
    <xf numFmtId="44" fontId="16" fillId="0" borderId="0" applyFont="0" applyFill="0" applyBorder="0" applyAlignment="0" applyProtection="0"/>
    <xf numFmtId="0" fontId="1" fillId="0" borderId="0"/>
    <xf numFmtId="0" fontId="19" fillId="9" borderId="0" applyNumberFormat="0" applyBorder="0" applyAlignment="0" applyProtection="0"/>
  </cellStyleXfs>
  <cellXfs count="54">
    <xf numFmtId="0" fontId="0" fillId="0" borderId="0" xfId="0"/>
    <xf numFmtId="167" fontId="21" fillId="10" borderId="1" xfId="7" applyNumberFormat="1" applyFont="1" applyFill="1" applyBorder="1" applyAlignment="1" applyProtection="1">
      <protection locked="0"/>
    </xf>
    <xf numFmtId="44" fontId="21" fillId="10" borderId="1" xfId="7" applyFont="1" applyFill="1" applyBorder="1" applyAlignment="1" applyProtection="1">
      <protection locked="0"/>
    </xf>
    <xf numFmtId="0" fontId="0" fillId="6" borderId="0" xfId="0" applyFill="1" applyProtection="1">
      <protection hidden="1"/>
    </xf>
    <xf numFmtId="0" fontId="22" fillId="0" borderId="3" xfId="0" applyFont="1" applyFill="1" applyBorder="1" applyProtection="1">
      <protection hidden="1"/>
    </xf>
    <xf numFmtId="0" fontId="0" fillId="6" borderId="4" xfId="0" applyFill="1" applyBorder="1" applyProtection="1">
      <protection hidden="1"/>
    </xf>
    <xf numFmtId="0" fontId="0" fillId="6" borderId="8" xfId="0" applyFill="1" applyBorder="1" applyProtection="1">
      <protection hidden="1"/>
    </xf>
    <xf numFmtId="0" fontId="22" fillId="0" borderId="9" xfId="0" applyFont="1" applyFill="1" applyBorder="1" applyProtection="1">
      <protection hidden="1"/>
    </xf>
    <xf numFmtId="0" fontId="0" fillId="6" borderId="0" xfId="0" applyFill="1" applyBorder="1" applyProtection="1">
      <protection hidden="1"/>
    </xf>
    <xf numFmtId="0" fontId="0" fillId="6" borderId="6" xfId="0" applyFill="1" applyBorder="1" applyProtection="1">
      <protection hidden="1"/>
    </xf>
    <xf numFmtId="44" fontId="0" fillId="6" borderId="0" xfId="7" applyFont="1" applyFill="1" applyProtection="1">
      <protection hidden="1"/>
    </xf>
    <xf numFmtId="0" fontId="22" fillId="0" borderId="7" xfId="0" applyFont="1" applyFill="1" applyBorder="1" applyProtection="1">
      <protection hidden="1"/>
    </xf>
    <xf numFmtId="0" fontId="0" fillId="6" borderId="5" xfId="0" applyFill="1" applyBorder="1" applyProtection="1">
      <protection hidden="1"/>
    </xf>
    <xf numFmtId="0" fontId="0" fillId="6" borderId="10" xfId="0" applyFill="1" applyBorder="1" applyProtection="1">
      <protection hidden="1"/>
    </xf>
    <xf numFmtId="164" fontId="6" fillId="2" borderId="1" xfId="0" applyNumberFormat="1" applyFont="1" applyFill="1" applyBorder="1" applyAlignment="1" applyProtection="1">
      <alignment vertical="top" wrapText="1"/>
      <protection locked="0"/>
    </xf>
    <xf numFmtId="0" fontId="20" fillId="6" borderId="0" xfId="0" applyFont="1" applyFill="1" applyProtection="1"/>
    <xf numFmtId="0" fontId="0" fillId="6" borderId="0" xfId="0" applyFont="1" applyFill="1" applyProtection="1"/>
    <xf numFmtId="0" fontId="0" fillId="6" borderId="0" xfId="0" applyFill="1" applyProtection="1"/>
    <xf numFmtId="0" fontId="0" fillId="6" borderId="0" xfId="0" applyFill="1" applyBorder="1" applyProtection="1"/>
    <xf numFmtId="0" fontId="13" fillId="6" borderId="0" xfId="0" applyFont="1" applyFill="1" applyProtection="1"/>
    <xf numFmtId="166" fontId="19" fillId="6" borderId="0" xfId="9" applyNumberFormat="1" applyFill="1" applyProtection="1"/>
    <xf numFmtId="44" fontId="0" fillId="6" borderId="0" xfId="7" applyFont="1" applyFill="1" applyProtection="1"/>
    <xf numFmtId="44" fontId="0" fillId="6" borderId="0" xfId="0" applyNumberFormat="1" applyFill="1" applyProtection="1"/>
    <xf numFmtId="44" fontId="18" fillId="6" borderId="0" xfId="7" applyFont="1" applyFill="1" applyProtection="1"/>
    <xf numFmtId="0" fontId="13" fillId="6" borderId="0" xfId="0" applyFont="1" applyFill="1" applyAlignment="1" applyProtection="1">
      <alignment horizontal="right"/>
    </xf>
    <xf numFmtId="9" fontId="0" fillId="6" borderId="0" xfId="0" applyNumberFormat="1" applyFill="1" applyProtection="1"/>
    <xf numFmtId="0" fontId="0" fillId="0" borderId="0" xfId="0" applyFill="1" applyProtection="1"/>
    <xf numFmtId="0" fontId="6" fillId="2" borderId="1" xfId="0" applyFont="1" applyFill="1" applyBorder="1" applyAlignment="1" applyProtection="1">
      <alignment vertical="top" wrapText="1"/>
    </xf>
    <xf numFmtId="0" fontId="12" fillId="5" borderId="1" xfId="0" applyFont="1" applyFill="1" applyBorder="1" applyAlignment="1" applyProtection="1">
      <alignment vertical="center"/>
    </xf>
    <xf numFmtId="0" fontId="12" fillId="5" borderId="0" xfId="0" applyFont="1" applyFill="1" applyBorder="1" applyAlignment="1" applyProtection="1">
      <alignment vertical="center"/>
    </xf>
    <xf numFmtId="0" fontId="0" fillId="0" borderId="0" xfId="0" applyAlignment="1" applyProtection="1">
      <alignment vertical="top"/>
    </xf>
    <xf numFmtId="0" fontId="15" fillId="0" borderId="0" xfId="0" applyFont="1" applyAlignment="1" applyProtection="1">
      <alignment vertical="top"/>
    </xf>
    <xf numFmtId="44" fontId="0" fillId="0" borderId="0" xfId="0" applyNumberFormat="1" applyAlignment="1" applyProtection="1">
      <alignment vertical="top"/>
    </xf>
    <xf numFmtId="0" fontId="6" fillId="0" borderId="0" xfId="0" applyFont="1" applyAlignment="1" applyProtection="1">
      <alignment vertical="top"/>
    </xf>
    <xf numFmtId="0" fontId="11" fillId="0" borderId="0" xfId="0" applyFont="1" applyAlignment="1" applyProtection="1">
      <alignment horizontal="center" vertical="center" wrapText="1"/>
    </xf>
    <xf numFmtId="0" fontId="11" fillId="3" borderId="1" xfId="0" applyFont="1" applyFill="1" applyBorder="1" applyAlignment="1" applyProtection="1">
      <alignment vertical="top"/>
    </xf>
    <xf numFmtId="0" fontId="11" fillId="3" borderId="1" xfId="0" applyFont="1" applyFill="1" applyBorder="1" applyAlignment="1" applyProtection="1">
      <alignment vertical="top" wrapText="1"/>
    </xf>
    <xf numFmtId="0" fontId="13" fillId="11" borderId="0" xfId="0" applyFont="1" applyFill="1" applyAlignment="1" applyProtection="1">
      <alignment vertical="top"/>
    </xf>
    <xf numFmtId="0" fontId="1" fillId="0" borderId="1" xfId="0" applyFont="1" applyBorder="1" applyAlignment="1" applyProtection="1">
      <alignment vertical="top"/>
    </xf>
    <xf numFmtId="164" fontId="6" fillId="0" borderId="1" xfId="0" applyNumberFormat="1" applyFont="1" applyFill="1" applyBorder="1" applyAlignment="1" applyProtection="1">
      <alignment vertical="top" wrapText="1"/>
    </xf>
    <xf numFmtId="0" fontId="9" fillId="8" borderId="1" xfId="0" applyFont="1" applyFill="1" applyBorder="1" applyAlignment="1" applyProtection="1">
      <alignment vertical="top" wrapText="1"/>
    </xf>
    <xf numFmtId="164" fontId="6" fillId="0" borderId="1" xfId="0" applyNumberFormat="1" applyFont="1" applyBorder="1" applyAlignment="1" applyProtection="1">
      <alignment vertical="top" wrapText="1"/>
    </xf>
    <xf numFmtId="44" fontId="0" fillId="7" borderId="0" xfId="7" applyNumberFormat="1" applyFont="1" applyFill="1" applyAlignment="1" applyProtection="1">
      <alignment vertical="top"/>
    </xf>
    <xf numFmtId="0" fontId="1" fillId="0" borderId="1" xfId="0" applyFont="1" applyFill="1" applyBorder="1" applyAlignment="1" applyProtection="1">
      <alignment vertical="top" wrapText="1"/>
    </xf>
    <xf numFmtId="164" fontId="6" fillId="4" borderId="1" xfId="0" applyNumberFormat="1" applyFont="1" applyFill="1" applyBorder="1" applyAlignment="1" applyProtection="1">
      <alignment vertical="top"/>
    </xf>
    <xf numFmtId="165" fontId="11" fillId="3" borderId="1" xfId="0" applyNumberFormat="1" applyFont="1" applyFill="1" applyBorder="1" applyAlignment="1" applyProtection="1">
      <alignment vertical="top" wrapText="1"/>
    </xf>
    <xf numFmtId="0" fontId="6" fillId="0" borderId="0" xfId="0" applyFont="1" applyFill="1" applyBorder="1" applyAlignment="1" applyProtection="1">
      <alignment vertical="top" wrapText="1"/>
    </xf>
    <xf numFmtId="164" fontId="6" fillId="6" borderId="0" xfId="0" applyNumberFormat="1" applyFont="1" applyFill="1" applyBorder="1" applyAlignment="1" applyProtection="1">
      <alignment vertical="top"/>
    </xf>
    <xf numFmtId="0" fontId="14" fillId="0" borderId="0" xfId="0" applyFont="1" applyAlignment="1" applyProtection="1">
      <alignment vertical="top"/>
    </xf>
    <xf numFmtId="0" fontId="9" fillId="0" borderId="0" xfId="0" applyFont="1" applyFill="1" applyBorder="1" applyAlignment="1" applyProtection="1">
      <alignment vertical="top" wrapText="1"/>
    </xf>
    <xf numFmtId="164" fontId="17" fillId="4" borderId="2" xfId="0" applyNumberFormat="1" applyFont="1" applyFill="1" applyBorder="1" applyAlignment="1" applyProtection="1">
      <alignment vertical="top"/>
    </xf>
    <xf numFmtId="164" fontId="6" fillId="7" borderId="1" xfId="0" applyNumberFormat="1" applyFont="1" applyFill="1" applyBorder="1" applyAlignment="1" applyProtection="1">
      <alignment vertical="top" wrapText="1"/>
    </xf>
    <xf numFmtId="0" fontId="10" fillId="0" borderId="0" xfId="0" applyFont="1" applyFill="1" applyBorder="1" applyAlignment="1" applyProtection="1">
      <alignment horizontal="right" vertical="top" wrapText="1"/>
    </xf>
    <xf numFmtId="0" fontId="10" fillId="0" borderId="6" xfId="0" applyFont="1" applyFill="1" applyBorder="1" applyAlignment="1" applyProtection="1">
      <alignment horizontal="right" vertical="top" wrapText="1"/>
    </xf>
  </cellXfs>
  <cellStyles count="10">
    <cellStyle name="Neutraal" xfId="9" builtinId="28"/>
    <cellStyle name="Standaard" xfId="0" builtinId="0"/>
    <cellStyle name="Standaard 2" xfId="1"/>
    <cellStyle name="Standaard 2 2" xfId="8"/>
    <cellStyle name="Standaard 3" xfId="2"/>
    <cellStyle name="Standaard 4" xfId="3"/>
    <cellStyle name="Standaard 5" xfId="4"/>
    <cellStyle name="Standaard 6" xfId="5"/>
    <cellStyle name="Standaard 7" xfId="6"/>
    <cellStyle name="Valuta" xfId="7" builtinId="4"/>
  </cellStyles>
  <dxfs count="1">
    <dxf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2:J47"/>
  <sheetViews>
    <sheetView tabSelected="1" topLeftCell="A7" workbookViewId="0">
      <pane xSplit="1" topLeftCell="B1" activePane="topRight" state="frozen"/>
      <selection pane="topRight" activeCell="C19" sqref="C19"/>
    </sheetView>
  </sheetViews>
  <sheetFormatPr defaultColWidth="9.28515625" defaultRowHeight="15" x14ac:dyDescent="0.25"/>
  <cols>
    <col min="1" max="1" width="23" style="30" customWidth="1"/>
    <col min="2" max="2" width="69.28515625" style="30" customWidth="1"/>
    <col min="3" max="3" width="22" style="30" customWidth="1"/>
    <col min="4" max="5" width="25.42578125" style="30" customWidth="1"/>
    <col min="6" max="6" width="15.5703125" style="30" customWidth="1"/>
    <col min="7" max="7" width="26.7109375" style="30" customWidth="1"/>
    <col min="8" max="8" width="9.28515625" style="30"/>
    <col min="9" max="9" width="10.42578125" style="30" bestFit="1" customWidth="1"/>
    <col min="10" max="16384" width="9.28515625" style="30"/>
  </cols>
  <sheetData>
    <row r="2" spans="1:10" ht="22.5" x14ac:dyDescent="0.25">
      <c r="A2" s="27" t="s">
        <v>0</v>
      </c>
      <c r="B2" s="28" t="s">
        <v>25</v>
      </c>
      <c r="C2" s="29"/>
      <c r="D2" s="29"/>
      <c r="E2" s="29"/>
      <c r="F2" s="29"/>
    </row>
    <row r="3" spans="1:10" x14ac:dyDescent="0.25">
      <c r="C3" s="31"/>
      <c r="D3" s="31"/>
      <c r="E3" s="31"/>
      <c r="F3" s="32"/>
      <c r="G3" s="33"/>
    </row>
    <row r="4" spans="1:10" ht="45" x14ac:dyDescent="0.25">
      <c r="A4" s="34" t="s">
        <v>26</v>
      </c>
      <c r="B4" s="35" t="s">
        <v>28</v>
      </c>
      <c r="C4" s="36" t="s">
        <v>58</v>
      </c>
      <c r="D4" s="36" t="s">
        <v>59</v>
      </c>
      <c r="E4" s="36" t="s">
        <v>55</v>
      </c>
      <c r="F4" s="36" t="s">
        <v>1</v>
      </c>
      <c r="G4" s="36" t="s">
        <v>56</v>
      </c>
      <c r="I4" s="37" t="s">
        <v>50</v>
      </c>
      <c r="J4" s="37"/>
    </row>
    <row r="5" spans="1:10" x14ac:dyDescent="0.25">
      <c r="B5" s="38" t="s">
        <v>29</v>
      </c>
      <c r="C5" s="14">
        <v>0</v>
      </c>
      <c r="D5" s="14">
        <v>0</v>
      </c>
      <c r="E5" s="39">
        <f>C5</f>
        <v>0</v>
      </c>
      <c r="F5" s="40">
        <v>3.27</v>
      </c>
      <c r="G5" s="41">
        <f>E5*F5</f>
        <v>0</v>
      </c>
      <c r="I5" s="31" t="s">
        <v>57</v>
      </c>
    </row>
    <row r="6" spans="1:10" x14ac:dyDescent="0.25">
      <c r="B6" s="38" t="s">
        <v>30</v>
      </c>
      <c r="C6" s="14">
        <v>0</v>
      </c>
      <c r="D6" s="14">
        <v>0</v>
      </c>
      <c r="E6" s="39">
        <f t="shared" ref="E6:E21" si="0">C6</f>
        <v>0</v>
      </c>
      <c r="F6" s="40">
        <v>3.68</v>
      </c>
      <c r="G6" s="41">
        <f t="shared" ref="G6:G21" si="1">E6*F6</f>
        <v>0</v>
      </c>
      <c r="I6" s="42">
        <v>900</v>
      </c>
      <c r="J6" s="30" t="s">
        <v>51</v>
      </c>
    </row>
    <row r="7" spans="1:10" x14ac:dyDescent="0.25">
      <c r="B7" s="38" t="s">
        <v>31</v>
      </c>
      <c r="C7" s="14">
        <v>0</v>
      </c>
      <c r="D7" s="14">
        <v>0</v>
      </c>
      <c r="E7" s="39">
        <f t="shared" si="0"/>
        <v>0</v>
      </c>
      <c r="F7" s="40">
        <v>1.1599999999999999</v>
      </c>
      <c r="G7" s="41">
        <f t="shared" si="1"/>
        <v>0</v>
      </c>
      <c r="I7" s="42">
        <v>1100</v>
      </c>
      <c r="J7" s="30" t="s">
        <v>52</v>
      </c>
    </row>
    <row r="8" spans="1:10" x14ac:dyDescent="0.25">
      <c r="B8" s="38" t="s">
        <v>32</v>
      </c>
      <c r="C8" s="14">
        <v>0</v>
      </c>
      <c r="D8" s="14">
        <v>0</v>
      </c>
      <c r="E8" s="39">
        <f t="shared" si="0"/>
        <v>0</v>
      </c>
      <c r="F8" s="40">
        <v>0.82</v>
      </c>
      <c r="G8" s="41">
        <f t="shared" si="1"/>
        <v>0</v>
      </c>
    </row>
    <row r="9" spans="1:10" x14ac:dyDescent="0.25">
      <c r="B9" s="38" t="s">
        <v>33</v>
      </c>
      <c r="C9" s="14">
        <v>0</v>
      </c>
      <c r="D9" s="14">
        <v>0</v>
      </c>
      <c r="E9" s="39">
        <f t="shared" si="0"/>
        <v>0</v>
      </c>
      <c r="F9" s="40">
        <v>1.23</v>
      </c>
      <c r="G9" s="41">
        <f t="shared" si="1"/>
        <v>0</v>
      </c>
    </row>
    <row r="10" spans="1:10" x14ac:dyDescent="0.25">
      <c r="B10" s="38" t="s">
        <v>34</v>
      </c>
      <c r="C10" s="14">
        <v>0</v>
      </c>
      <c r="D10" s="14">
        <v>0</v>
      </c>
      <c r="E10" s="39">
        <f t="shared" si="0"/>
        <v>0</v>
      </c>
      <c r="F10" s="40">
        <v>0.48</v>
      </c>
      <c r="G10" s="41">
        <f t="shared" si="1"/>
        <v>0</v>
      </c>
    </row>
    <row r="11" spans="1:10" x14ac:dyDescent="0.25">
      <c r="B11" s="38" t="s">
        <v>35</v>
      </c>
      <c r="C11" s="14">
        <v>0</v>
      </c>
      <c r="D11" s="14">
        <v>0</v>
      </c>
      <c r="E11" s="39">
        <f t="shared" si="0"/>
        <v>0</v>
      </c>
      <c r="F11" s="40">
        <v>3.68</v>
      </c>
      <c r="G11" s="41">
        <f t="shared" si="1"/>
        <v>0</v>
      </c>
    </row>
    <row r="12" spans="1:10" x14ac:dyDescent="0.25">
      <c r="B12" s="38" t="s">
        <v>36</v>
      </c>
      <c r="C12" s="14">
        <v>0</v>
      </c>
      <c r="D12" s="14">
        <v>0</v>
      </c>
      <c r="E12" s="39">
        <f t="shared" si="0"/>
        <v>0</v>
      </c>
      <c r="F12" s="40">
        <v>1.91</v>
      </c>
      <c r="G12" s="41">
        <f t="shared" si="1"/>
        <v>0</v>
      </c>
    </row>
    <row r="13" spans="1:10" x14ac:dyDescent="0.25">
      <c r="B13" s="38" t="s">
        <v>37</v>
      </c>
      <c r="C13" s="14">
        <v>0</v>
      </c>
      <c r="D13" s="14">
        <v>0</v>
      </c>
      <c r="E13" s="39">
        <f t="shared" si="0"/>
        <v>0</v>
      </c>
      <c r="F13" s="40">
        <v>12.2</v>
      </c>
      <c r="G13" s="41">
        <f t="shared" si="1"/>
        <v>0</v>
      </c>
    </row>
    <row r="14" spans="1:10" x14ac:dyDescent="0.25">
      <c r="B14" s="38" t="s">
        <v>38</v>
      </c>
      <c r="C14" s="14">
        <v>0</v>
      </c>
      <c r="D14" s="14">
        <v>0</v>
      </c>
      <c r="E14" s="39">
        <f t="shared" si="0"/>
        <v>0</v>
      </c>
      <c r="F14" s="40">
        <v>14.22</v>
      </c>
      <c r="G14" s="41">
        <f t="shared" si="1"/>
        <v>0</v>
      </c>
    </row>
    <row r="15" spans="1:10" x14ac:dyDescent="0.25">
      <c r="B15" s="38" t="s">
        <v>45</v>
      </c>
      <c r="C15" s="14">
        <v>0</v>
      </c>
      <c r="D15" s="51"/>
      <c r="E15" s="39">
        <f t="shared" si="0"/>
        <v>0</v>
      </c>
      <c r="F15" s="40">
        <v>1.02</v>
      </c>
      <c r="G15" s="41">
        <f t="shared" si="1"/>
        <v>0</v>
      </c>
    </row>
    <row r="16" spans="1:10" x14ac:dyDescent="0.25">
      <c r="B16" s="38" t="s">
        <v>39</v>
      </c>
      <c r="C16" s="14">
        <v>0</v>
      </c>
      <c r="D16" s="14">
        <v>0</v>
      </c>
      <c r="E16" s="39">
        <f t="shared" si="0"/>
        <v>0</v>
      </c>
      <c r="F16" s="40">
        <v>0.82</v>
      </c>
      <c r="G16" s="41">
        <f t="shared" si="1"/>
        <v>0</v>
      </c>
    </row>
    <row r="17" spans="1:7" x14ac:dyDescent="0.25">
      <c r="B17" s="38" t="s">
        <v>40</v>
      </c>
      <c r="C17" s="14">
        <v>0</v>
      </c>
      <c r="D17" s="14">
        <v>0</v>
      </c>
      <c r="E17" s="39">
        <f t="shared" si="0"/>
        <v>0</v>
      </c>
      <c r="F17" s="40">
        <v>0.55000000000000004</v>
      </c>
      <c r="G17" s="41">
        <f t="shared" si="1"/>
        <v>0</v>
      </c>
    </row>
    <row r="18" spans="1:7" x14ac:dyDescent="0.25">
      <c r="B18" s="38" t="s">
        <v>41</v>
      </c>
      <c r="C18" s="14">
        <v>0</v>
      </c>
      <c r="D18" s="14">
        <v>0</v>
      </c>
      <c r="E18" s="39">
        <f t="shared" si="0"/>
        <v>0</v>
      </c>
      <c r="F18" s="40">
        <v>1.57</v>
      </c>
      <c r="G18" s="41">
        <f t="shared" si="1"/>
        <v>0</v>
      </c>
    </row>
    <row r="19" spans="1:7" x14ac:dyDescent="0.25">
      <c r="B19" s="38" t="s">
        <v>42</v>
      </c>
      <c r="C19" s="14">
        <v>0</v>
      </c>
      <c r="D19" s="14">
        <v>0</v>
      </c>
      <c r="E19" s="39">
        <f t="shared" si="0"/>
        <v>0</v>
      </c>
      <c r="F19" s="40">
        <v>3.34</v>
      </c>
      <c r="G19" s="41">
        <f t="shared" si="1"/>
        <v>0</v>
      </c>
    </row>
    <row r="20" spans="1:7" x14ac:dyDescent="0.25">
      <c r="B20" s="38" t="s">
        <v>43</v>
      </c>
      <c r="C20" s="14">
        <v>0</v>
      </c>
      <c r="D20" s="14">
        <v>0</v>
      </c>
      <c r="E20" s="39">
        <f t="shared" si="0"/>
        <v>0</v>
      </c>
      <c r="F20" s="40">
        <v>6.81</v>
      </c>
      <c r="G20" s="41">
        <f t="shared" si="1"/>
        <v>0</v>
      </c>
    </row>
    <row r="21" spans="1:7" x14ac:dyDescent="0.25">
      <c r="B21" s="38" t="s">
        <v>44</v>
      </c>
      <c r="C21" s="14">
        <v>0</v>
      </c>
      <c r="D21" s="14">
        <v>0</v>
      </c>
      <c r="E21" s="39">
        <f t="shared" si="0"/>
        <v>0</v>
      </c>
      <c r="F21" s="40">
        <v>8.24</v>
      </c>
      <c r="G21" s="41">
        <f t="shared" si="1"/>
        <v>0</v>
      </c>
    </row>
    <row r="22" spans="1:7" x14ac:dyDescent="0.25">
      <c r="B22" s="43" t="s">
        <v>47</v>
      </c>
      <c r="C22" s="33"/>
      <c r="D22" s="33"/>
      <c r="E22" s="33"/>
      <c r="F22" s="33"/>
      <c r="G22" s="44">
        <f>SUM(G4:G21)</f>
        <v>0</v>
      </c>
    </row>
    <row r="23" spans="1:7" x14ac:dyDescent="0.25">
      <c r="B23" s="33"/>
      <c r="C23" s="31"/>
      <c r="D23" s="31"/>
      <c r="E23" s="31"/>
      <c r="G23" s="33"/>
    </row>
    <row r="24" spans="1:7" ht="45" x14ac:dyDescent="0.25">
      <c r="A24" s="34" t="s">
        <v>27</v>
      </c>
      <c r="B24" s="35" t="s">
        <v>49</v>
      </c>
      <c r="C24" s="36" t="s">
        <v>58</v>
      </c>
      <c r="D24" s="36" t="s">
        <v>59</v>
      </c>
      <c r="E24" s="36" t="s">
        <v>55</v>
      </c>
      <c r="F24" s="45" t="s">
        <v>1</v>
      </c>
      <c r="G24" s="36" t="s">
        <v>56</v>
      </c>
    </row>
    <row r="25" spans="1:7" x14ac:dyDescent="0.25">
      <c r="B25" s="38" t="s">
        <v>29</v>
      </c>
      <c r="C25" s="14">
        <v>0</v>
      </c>
      <c r="D25" s="14">
        <v>0</v>
      </c>
      <c r="E25" s="39">
        <f>C25</f>
        <v>0</v>
      </c>
      <c r="F25" s="40">
        <v>1.76</v>
      </c>
      <c r="G25" s="41">
        <f>E25*F25</f>
        <v>0</v>
      </c>
    </row>
    <row r="26" spans="1:7" x14ac:dyDescent="0.25">
      <c r="B26" s="38" t="s">
        <v>30</v>
      </c>
      <c r="C26" s="14">
        <v>0</v>
      </c>
      <c r="D26" s="14">
        <v>0</v>
      </c>
      <c r="E26" s="39">
        <f t="shared" ref="E26:E41" si="2">C26</f>
        <v>0</v>
      </c>
      <c r="F26" s="40">
        <v>1.98</v>
      </c>
      <c r="G26" s="41">
        <f t="shared" ref="G26:G41" si="3">E26*F26</f>
        <v>0</v>
      </c>
    </row>
    <row r="27" spans="1:7" x14ac:dyDescent="0.25">
      <c r="B27" s="38" t="s">
        <v>31</v>
      </c>
      <c r="C27" s="14">
        <v>0</v>
      </c>
      <c r="D27" s="14">
        <v>0</v>
      </c>
      <c r="E27" s="39">
        <f t="shared" si="2"/>
        <v>0</v>
      </c>
      <c r="F27" s="40">
        <v>0.62</v>
      </c>
      <c r="G27" s="41">
        <f t="shared" si="3"/>
        <v>0</v>
      </c>
    </row>
    <row r="28" spans="1:7" x14ac:dyDescent="0.25">
      <c r="B28" s="38" t="s">
        <v>32</v>
      </c>
      <c r="C28" s="14">
        <v>0</v>
      </c>
      <c r="D28" s="14">
        <v>0</v>
      </c>
      <c r="E28" s="39">
        <f t="shared" si="2"/>
        <v>0</v>
      </c>
      <c r="F28" s="40">
        <v>0.44</v>
      </c>
      <c r="G28" s="41">
        <f t="shared" si="3"/>
        <v>0</v>
      </c>
    </row>
    <row r="29" spans="1:7" x14ac:dyDescent="0.25">
      <c r="B29" s="38" t="s">
        <v>33</v>
      </c>
      <c r="C29" s="14">
        <v>0</v>
      </c>
      <c r="D29" s="14">
        <v>0</v>
      </c>
      <c r="E29" s="39">
        <f t="shared" si="2"/>
        <v>0</v>
      </c>
      <c r="F29" s="40">
        <v>0.66</v>
      </c>
      <c r="G29" s="41">
        <f t="shared" si="3"/>
        <v>0</v>
      </c>
    </row>
    <row r="30" spans="1:7" x14ac:dyDescent="0.25">
      <c r="B30" s="38" t="s">
        <v>34</v>
      </c>
      <c r="C30" s="14">
        <v>0</v>
      </c>
      <c r="D30" s="14">
        <v>0</v>
      </c>
      <c r="E30" s="39">
        <f t="shared" si="2"/>
        <v>0</v>
      </c>
      <c r="F30" s="40">
        <v>0.26</v>
      </c>
      <c r="G30" s="41">
        <f t="shared" si="3"/>
        <v>0</v>
      </c>
    </row>
    <row r="31" spans="1:7" x14ac:dyDescent="0.25">
      <c r="B31" s="38" t="s">
        <v>35</v>
      </c>
      <c r="C31" s="14">
        <v>0</v>
      </c>
      <c r="D31" s="14">
        <v>0</v>
      </c>
      <c r="E31" s="39">
        <f t="shared" si="2"/>
        <v>0</v>
      </c>
      <c r="F31" s="40">
        <v>1.98</v>
      </c>
      <c r="G31" s="41">
        <f t="shared" si="3"/>
        <v>0</v>
      </c>
    </row>
    <row r="32" spans="1:7" x14ac:dyDescent="0.25">
      <c r="B32" s="38" t="s">
        <v>36</v>
      </c>
      <c r="C32" s="14">
        <v>0</v>
      </c>
      <c r="D32" s="14">
        <v>0</v>
      </c>
      <c r="E32" s="39">
        <f t="shared" si="2"/>
        <v>0</v>
      </c>
      <c r="F32" s="40">
        <v>1.03</v>
      </c>
      <c r="G32" s="41">
        <f t="shared" si="3"/>
        <v>0</v>
      </c>
    </row>
    <row r="33" spans="1:7" x14ac:dyDescent="0.25">
      <c r="B33" s="38" t="s">
        <v>37</v>
      </c>
      <c r="C33" s="14">
        <v>0</v>
      </c>
      <c r="D33" s="14">
        <v>0</v>
      </c>
      <c r="E33" s="39">
        <f t="shared" si="2"/>
        <v>0</v>
      </c>
      <c r="F33" s="40">
        <v>6.57</v>
      </c>
      <c r="G33" s="41">
        <f t="shared" si="3"/>
        <v>0</v>
      </c>
    </row>
    <row r="34" spans="1:7" x14ac:dyDescent="0.25">
      <c r="B34" s="38" t="s">
        <v>38</v>
      </c>
      <c r="C34" s="14">
        <v>0</v>
      </c>
      <c r="D34" s="14">
        <v>0</v>
      </c>
      <c r="E34" s="39">
        <f t="shared" si="2"/>
        <v>0</v>
      </c>
      <c r="F34" s="40">
        <v>7.67</v>
      </c>
      <c r="G34" s="41">
        <f t="shared" si="3"/>
        <v>0</v>
      </c>
    </row>
    <row r="35" spans="1:7" x14ac:dyDescent="0.25">
      <c r="B35" s="38" t="s">
        <v>45</v>
      </c>
      <c r="C35" s="14">
        <v>0</v>
      </c>
      <c r="D35" s="51"/>
      <c r="E35" s="39">
        <f t="shared" si="2"/>
        <v>0</v>
      </c>
      <c r="F35" s="40">
        <v>0.55000000000000004</v>
      </c>
      <c r="G35" s="41">
        <f t="shared" si="3"/>
        <v>0</v>
      </c>
    </row>
    <row r="36" spans="1:7" x14ac:dyDescent="0.25">
      <c r="B36" s="38" t="s">
        <v>39</v>
      </c>
      <c r="C36" s="14">
        <v>0</v>
      </c>
      <c r="D36" s="14">
        <v>0</v>
      </c>
      <c r="E36" s="39">
        <f t="shared" si="2"/>
        <v>0</v>
      </c>
      <c r="F36" s="40">
        <v>0.44</v>
      </c>
      <c r="G36" s="41">
        <f t="shared" si="3"/>
        <v>0</v>
      </c>
    </row>
    <row r="37" spans="1:7" x14ac:dyDescent="0.25">
      <c r="B37" s="38" t="s">
        <v>40</v>
      </c>
      <c r="C37" s="14">
        <v>0</v>
      </c>
      <c r="D37" s="14">
        <v>0</v>
      </c>
      <c r="E37" s="39">
        <f t="shared" si="2"/>
        <v>0</v>
      </c>
      <c r="F37" s="40">
        <v>0.28999999999999998</v>
      </c>
      <c r="G37" s="41">
        <f t="shared" si="3"/>
        <v>0</v>
      </c>
    </row>
    <row r="38" spans="1:7" x14ac:dyDescent="0.25">
      <c r="B38" s="38" t="s">
        <v>41</v>
      </c>
      <c r="C38" s="14">
        <v>0</v>
      </c>
      <c r="D38" s="14">
        <v>0</v>
      </c>
      <c r="E38" s="39">
        <f t="shared" si="2"/>
        <v>0</v>
      </c>
      <c r="F38" s="40">
        <v>0.84</v>
      </c>
      <c r="G38" s="41">
        <f t="shared" si="3"/>
        <v>0</v>
      </c>
    </row>
    <row r="39" spans="1:7" x14ac:dyDescent="0.25">
      <c r="B39" s="38" t="s">
        <v>42</v>
      </c>
      <c r="C39" s="14">
        <v>0</v>
      </c>
      <c r="D39" s="14">
        <v>0</v>
      </c>
      <c r="E39" s="39">
        <f t="shared" si="2"/>
        <v>0</v>
      </c>
      <c r="F39" s="40">
        <v>1.8</v>
      </c>
      <c r="G39" s="41">
        <f t="shared" si="3"/>
        <v>0</v>
      </c>
    </row>
    <row r="40" spans="1:7" x14ac:dyDescent="0.25">
      <c r="B40" s="38" t="s">
        <v>43</v>
      </c>
      <c r="C40" s="14">
        <v>0</v>
      </c>
      <c r="D40" s="14">
        <v>0</v>
      </c>
      <c r="E40" s="39">
        <f t="shared" si="2"/>
        <v>0</v>
      </c>
      <c r="F40" s="40">
        <v>3.67</v>
      </c>
      <c r="G40" s="41">
        <f t="shared" si="3"/>
        <v>0</v>
      </c>
    </row>
    <row r="41" spans="1:7" x14ac:dyDescent="0.25">
      <c r="B41" s="38" t="s">
        <v>44</v>
      </c>
      <c r="C41" s="14">
        <v>0</v>
      </c>
      <c r="D41" s="14">
        <v>0</v>
      </c>
      <c r="E41" s="39">
        <f t="shared" si="2"/>
        <v>0</v>
      </c>
      <c r="F41" s="40">
        <v>4.4400000000000004</v>
      </c>
      <c r="G41" s="41">
        <f t="shared" si="3"/>
        <v>0</v>
      </c>
    </row>
    <row r="42" spans="1:7" x14ac:dyDescent="0.25">
      <c r="B42" s="43" t="s">
        <v>46</v>
      </c>
      <c r="C42" s="33"/>
      <c r="D42" s="33"/>
      <c r="E42" s="33"/>
      <c r="F42" s="33"/>
      <c r="G42" s="44">
        <f>SUM(G25:G41)</f>
        <v>0</v>
      </c>
    </row>
    <row r="43" spans="1:7" x14ac:dyDescent="0.25">
      <c r="B43" s="46"/>
      <c r="C43" s="33"/>
      <c r="D43" s="33"/>
      <c r="E43" s="33"/>
      <c r="F43" s="33"/>
      <c r="G43" s="47"/>
    </row>
    <row r="44" spans="1:7" x14ac:dyDescent="0.25">
      <c r="A44" s="48"/>
      <c r="F44" s="49"/>
    </row>
    <row r="45" spans="1:7" x14ac:dyDescent="0.25">
      <c r="A45" s="48"/>
      <c r="C45" s="52" t="s">
        <v>48</v>
      </c>
      <c r="D45" s="52"/>
      <c r="E45" s="52"/>
      <c r="F45" s="53"/>
      <c r="G45" s="50">
        <f>G22+G42</f>
        <v>0</v>
      </c>
    </row>
    <row r="46" spans="1:7" x14ac:dyDescent="0.25">
      <c r="F46" s="49"/>
    </row>
    <row r="47" spans="1:7" x14ac:dyDescent="0.25">
      <c r="A47" s="48"/>
    </row>
  </sheetData>
  <sheetProtection algorithmName="SHA-512" hashValue="n9SbjOob74aKzJirAftPOFTER9vuc8oS22PAQRi4strOLcY6PzpSHNWlOXjH9h/RC6j3JIs/a8qG/+xqXS6Zqg==" saltValue="epIMjGbFGCCBm0BgODgh0g==" spinCount="100000" sheet="1" objects="1" scenarios="1" selectLockedCells="1"/>
  <mergeCells count="1">
    <mergeCell ref="C45:F45"/>
  </mergeCells>
  <conditionalFormatting sqref="E5:E21 E25:E41">
    <cfRule type="cellIs" dxfId="0" priority="2" operator="greaterThan">
      <formula>$I$7</formula>
    </cfRule>
  </conditionalFormatting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8"/>
  <dimension ref="A1:R36"/>
  <sheetViews>
    <sheetView workbookViewId="0">
      <selection activeCell="B13" sqref="B13"/>
    </sheetView>
  </sheetViews>
  <sheetFormatPr defaultColWidth="8.7109375" defaultRowHeight="15" x14ac:dyDescent="0.25"/>
  <cols>
    <col min="1" max="1" width="18.5703125" style="17" customWidth="1"/>
    <col min="2" max="2" width="12.42578125" style="17" customWidth="1"/>
    <col min="3" max="3" width="18.85546875" style="17" customWidth="1"/>
    <col min="4" max="4" width="15" style="17" customWidth="1"/>
    <col min="5" max="5" width="4.7109375" style="17" customWidth="1"/>
    <col min="6" max="6" width="11.42578125" style="17" bestFit="1" customWidth="1"/>
    <col min="7" max="16384" width="8.7109375" style="17"/>
  </cols>
  <sheetData>
    <row r="1" spans="1:6" ht="18.75" x14ac:dyDescent="0.3">
      <c r="A1" s="15" t="s">
        <v>2</v>
      </c>
      <c r="B1" s="16"/>
    </row>
    <row r="2" spans="1:6" x14ac:dyDescent="0.25">
      <c r="A2" s="16"/>
    </row>
    <row r="3" spans="1:6" x14ac:dyDescent="0.25">
      <c r="A3" s="16" t="s">
        <v>3</v>
      </c>
    </row>
    <row r="4" spans="1:6" x14ac:dyDescent="0.25">
      <c r="A4" s="16" t="s">
        <v>4</v>
      </c>
    </row>
    <row r="5" spans="1:6" x14ac:dyDescent="0.25">
      <c r="A5" s="18" t="s">
        <v>16</v>
      </c>
    </row>
    <row r="7" spans="1:6" x14ac:dyDescent="0.25">
      <c r="A7" s="19" t="s">
        <v>5</v>
      </c>
      <c r="B7" s="19"/>
      <c r="C7" s="19"/>
      <c r="D7" s="19"/>
      <c r="E7" s="19"/>
    </row>
    <row r="8" spans="1:6" x14ac:dyDescent="0.25">
      <c r="A8" s="17" t="s">
        <v>11</v>
      </c>
      <c r="B8" s="20"/>
      <c r="D8" s="1">
        <f>Prijzenblad!G45</f>
        <v>0</v>
      </c>
    </row>
    <row r="9" spans="1:6" x14ac:dyDescent="0.25">
      <c r="B9" s="17" t="s">
        <v>6</v>
      </c>
      <c r="C9" s="17" t="s">
        <v>7</v>
      </c>
      <c r="D9" s="17" t="s">
        <v>8</v>
      </c>
    </row>
    <row r="10" spans="1:6" x14ac:dyDescent="0.25">
      <c r="A10" s="17" t="s">
        <v>9</v>
      </c>
      <c r="B10" s="2"/>
      <c r="C10" s="21">
        <v>19000</v>
      </c>
      <c r="D10" s="21" t="str">
        <f>IF(ISERROR(VLOOKUP(B10,$A$18:$C$22,3,FALSE)),"",VLOOKUP(B10,$A$18:$C$22,3,FALSE)*C10)</f>
        <v/>
      </c>
      <c r="F10" s="22"/>
    </row>
    <row r="11" spans="1:6" x14ac:dyDescent="0.25">
      <c r="A11" s="17" t="s">
        <v>53</v>
      </c>
      <c r="B11" s="2"/>
      <c r="C11" s="21">
        <v>22000</v>
      </c>
      <c r="D11" s="21" t="str">
        <f>IF(ISERROR(VLOOKUP(B11,$A$18:$C$22,3,FALSE)),"",VLOOKUP(B11,$A$18:$C$22,3,FALSE)*C11)</f>
        <v/>
      </c>
    </row>
    <row r="12" spans="1:6" x14ac:dyDescent="0.25">
      <c r="A12" s="17" t="s">
        <v>54</v>
      </c>
      <c r="B12" s="2"/>
      <c r="C12" s="21">
        <v>10000</v>
      </c>
      <c r="D12" s="21" t="str">
        <f>IF(ISERROR(VLOOKUP(B12,$A$18:$C$22,3,FALSE)),"",VLOOKUP(B12,$A$18:$C$22,3,FALSE)*C12)</f>
        <v/>
      </c>
    </row>
    <row r="13" spans="1:6" x14ac:dyDescent="0.25">
      <c r="A13" s="17" t="s">
        <v>17</v>
      </c>
      <c r="B13" s="2"/>
      <c r="C13" s="21">
        <v>13000</v>
      </c>
      <c r="D13" s="21" t="str">
        <f>IF(ISERROR(VLOOKUP(B13,$A$18:$C$22,3,FALSE)),"",VLOOKUP(B13,$A$18:$C$22,3,FALSE)*C13)</f>
        <v/>
      </c>
    </row>
    <row r="14" spans="1:6" x14ac:dyDescent="0.25">
      <c r="A14" s="19" t="s">
        <v>10</v>
      </c>
      <c r="C14" s="21">
        <f>SUM(C10:C13)</f>
        <v>64000</v>
      </c>
      <c r="D14" s="21">
        <f>SUM(D10:D13)</f>
        <v>0</v>
      </c>
    </row>
    <row r="15" spans="1:6" x14ac:dyDescent="0.25">
      <c r="A15" s="19" t="s">
        <v>11</v>
      </c>
      <c r="C15" s="21"/>
      <c r="D15" s="23">
        <f>D8-D14</f>
        <v>0</v>
      </c>
    </row>
    <row r="17" spans="1:18" x14ac:dyDescent="0.25">
      <c r="A17" s="19" t="s">
        <v>6</v>
      </c>
      <c r="B17" s="19"/>
      <c r="C17" s="24" t="s">
        <v>12</v>
      </c>
    </row>
    <row r="18" spans="1:18" x14ac:dyDescent="0.25">
      <c r="A18" s="17" t="s">
        <v>18</v>
      </c>
      <c r="C18" s="25">
        <v>0</v>
      </c>
    </row>
    <row r="19" spans="1:18" x14ac:dyDescent="0.25">
      <c r="A19" s="17" t="s">
        <v>13</v>
      </c>
      <c r="C19" s="25">
        <v>0.2</v>
      </c>
    </row>
    <row r="20" spans="1:18" x14ac:dyDescent="0.25">
      <c r="A20" s="17" t="s">
        <v>14</v>
      </c>
      <c r="C20" s="25">
        <v>0.5</v>
      </c>
    </row>
    <row r="21" spans="1:18" x14ac:dyDescent="0.25">
      <c r="A21" s="17" t="s">
        <v>15</v>
      </c>
      <c r="C21" s="25">
        <v>0.8</v>
      </c>
    </row>
    <row r="22" spans="1:18" x14ac:dyDescent="0.25">
      <c r="A22" s="17" t="s">
        <v>24</v>
      </c>
      <c r="C22" s="25">
        <v>1</v>
      </c>
    </row>
    <row r="24" spans="1:18" x14ac:dyDescent="0.25">
      <c r="A24" s="26"/>
    </row>
    <row r="25" spans="1:18" s="3" customFormat="1" x14ac:dyDescent="0.25"/>
    <row r="26" spans="1:18" s="3" customFormat="1" hidden="1" x14ac:dyDescent="0.25"/>
    <row r="27" spans="1:18" s="3" customFormat="1" hidden="1" x14ac:dyDescent="0.25"/>
    <row r="28" spans="1:18" s="3" customFormat="1" hidden="1" x14ac:dyDescent="0.25">
      <c r="B28" s="3" t="b">
        <v>0</v>
      </c>
      <c r="D28" s="4" t="s">
        <v>19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6"/>
    </row>
    <row r="29" spans="1:18" s="3" customFormat="1" hidden="1" x14ac:dyDescent="0.25">
      <c r="B29" s="3">
        <v>0</v>
      </c>
      <c r="D29" s="7" t="s">
        <v>20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9"/>
    </row>
    <row r="30" spans="1:18" s="3" customFormat="1" hidden="1" x14ac:dyDescent="0.25">
      <c r="A30" s="3" t="b">
        <v>0</v>
      </c>
      <c r="B30" s="10" t="b">
        <v>0</v>
      </c>
      <c r="D30" s="7" t="s">
        <v>21</v>
      </c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9"/>
    </row>
    <row r="31" spans="1:18" s="3" customFormat="1" hidden="1" x14ac:dyDescent="0.25">
      <c r="A31" s="3" t="b">
        <v>0</v>
      </c>
      <c r="B31" s="10" t="b">
        <v>0</v>
      </c>
      <c r="D31" s="7" t="s">
        <v>22</v>
      </c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9"/>
    </row>
    <row r="32" spans="1:18" s="3" customFormat="1" hidden="1" x14ac:dyDescent="0.25">
      <c r="A32" s="3" t="b">
        <v>0</v>
      </c>
      <c r="B32" s="10" t="b">
        <v>0</v>
      </c>
      <c r="D32" s="11" t="s">
        <v>23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3"/>
    </row>
    <row r="33" s="3" customFormat="1" hidden="1" x14ac:dyDescent="0.25"/>
    <row r="34" s="3" customFormat="1" hidden="1" x14ac:dyDescent="0.25"/>
    <row r="35" s="3" customFormat="1" hidden="1" x14ac:dyDescent="0.25"/>
    <row r="36" s="3" customFormat="1" x14ac:dyDescent="0.25"/>
  </sheetData>
  <sheetProtection algorithmName="SHA-512" hashValue="RVqR2LpVU6hkKwixOidC0ttA8p7vmEv2S8WXKdCypAtI+bV1aR4wY1MkkqSCTR9O1AHzsQX2xVyLNsvCxeoeNQ==" saltValue="x6ecygtgcZgwsrXIc5IGtA==" spinCount="100000" sheet="1" objects="1" scenarios="1" selectLockedCells="1"/>
  <dataValidations count="1">
    <dataValidation type="list" allowBlank="1" showInputMessage="1" showErrorMessage="1" sqref="B10:B13">
      <formula1>$A$18:$A$22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D882680265B94398E482A1500923C9" ma:contentTypeVersion="0" ma:contentTypeDescription="Een nieuw document maken." ma:contentTypeScope="" ma:versionID="91670bb678fafee3bd266e2c2d658e7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75719C9-57B3-4889-BFAE-225CF3E516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BC49354-1672-4B06-B1D3-7B4034DBF6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74A091-62E0-43C0-9988-EBDAEB6CC49C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Oefenblad GOW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2022-10-11T07:51:38Z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3a - Prijsinvulformulier.xlsx</vt:lpwstr>
  </property>
  <property fmtid="{D5CDD505-2E9C-101B-9397-08002B2CF9AE}" pid="3" name="ContentTypeId">
    <vt:lpwstr>0x01010081D882680265B94398E482A1500923C9</vt:lpwstr>
  </property>
</Properties>
</file>