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Wijk04\Desktop\"/>
    </mc:Choice>
  </mc:AlternateContent>
  <xr:revisionPtr revIDLastSave="0" documentId="13_ncr:1_{9BF7EBBB-3878-4D13-AD00-E80D0B95D826}" xr6:coauthVersionLast="47" xr6:coauthVersionMax="47" xr10:uidLastSave="{00000000-0000-0000-0000-000000000000}"/>
  <bookViews>
    <workbookView xWindow="-120" yWindow="-120" windowWidth="29040" windowHeight="17640" xr2:uid="{3AE9F666-C9B3-4E12-A8E1-6E8634D1AEFC}"/>
  </bookViews>
  <sheets>
    <sheet name="Perceel 1" sheetId="1" r:id="rId1"/>
    <sheet name="Perceel 2" sheetId="2" r:id="rId2"/>
    <sheet name="Perceel 3" sheetId="3" r:id="rId3"/>
    <sheet name="Perceel 4" sheetId="4" r:id="rId4"/>
    <sheet name="Totaal"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3" i="3" l="1"/>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H58" i="3"/>
  <c r="H59" i="3"/>
  <c r="H12" i="3"/>
  <c r="H76" i="4"/>
  <c r="H75" i="4"/>
  <c r="I75" i="4" s="1"/>
  <c r="H74" i="4"/>
  <c r="I74" i="4" s="1"/>
  <c r="H73" i="4"/>
  <c r="I73" i="4" s="1"/>
  <c r="H72" i="4"/>
  <c r="I72" i="4" s="1"/>
  <c r="H71" i="4"/>
  <c r="I71" i="4" s="1"/>
  <c r="H70" i="4"/>
  <c r="I70" i="4" s="1"/>
  <c r="H69" i="4"/>
  <c r="I69" i="4" s="1"/>
  <c r="H68" i="4"/>
  <c r="I68" i="4" s="1"/>
  <c r="H67" i="4"/>
  <c r="I67" i="4" s="1"/>
  <c r="H66" i="4"/>
  <c r="I66" i="4" s="1"/>
  <c r="H74" i="3"/>
  <c r="H73" i="3"/>
  <c r="I73" i="3" s="1"/>
  <c r="H72" i="3"/>
  <c r="I72" i="3" s="1"/>
  <c r="H71" i="3"/>
  <c r="I71" i="3" s="1"/>
  <c r="H70" i="3"/>
  <c r="I70" i="3" s="1"/>
  <c r="H69" i="3"/>
  <c r="I69" i="3" s="1"/>
  <c r="H68" i="3"/>
  <c r="I68" i="3" s="1"/>
  <c r="H67" i="3"/>
  <c r="I67" i="3" s="1"/>
  <c r="H66" i="3"/>
  <c r="I66" i="3" s="1"/>
  <c r="H65" i="3"/>
  <c r="I65" i="3" s="1"/>
  <c r="H64" i="3"/>
  <c r="I64" i="3" s="1"/>
  <c r="H48" i="2"/>
  <c r="I48" i="2" s="1"/>
  <c r="H49" i="2"/>
  <c r="I49" i="2" s="1"/>
  <c r="H50" i="2"/>
  <c r="I50" i="2" s="1"/>
  <c r="H51" i="2"/>
  <c r="I51" i="2"/>
  <c r="H52" i="2"/>
  <c r="I52" i="2"/>
  <c r="H53" i="2"/>
  <c r="I53" i="2" s="1"/>
  <c r="H54" i="2"/>
  <c r="I54" i="2" s="1"/>
  <c r="H55" i="2"/>
  <c r="I55" i="2"/>
  <c r="H56" i="2"/>
  <c r="I56" i="2" s="1"/>
  <c r="H57" i="2"/>
  <c r="I57" i="2"/>
  <c r="H58" i="2"/>
  <c r="G239" i="1"/>
  <c r="G233" i="1"/>
  <c r="H233" i="1" s="1"/>
  <c r="G234" i="1"/>
  <c r="H234" i="1" s="1"/>
  <c r="G235" i="1"/>
  <c r="H235" i="1"/>
  <c r="G236" i="1"/>
  <c r="H236" i="1" s="1"/>
  <c r="G237" i="1"/>
  <c r="H237" i="1" s="1"/>
  <c r="G232" i="1"/>
  <c r="H232" i="1" s="1"/>
  <c r="G231" i="1"/>
  <c r="H231" i="1" s="1"/>
  <c r="G238" i="1"/>
  <c r="H238" i="1" s="1"/>
  <c r="G230" i="1"/>
  <c r="H230" i="1" s="1"/>
  <c r="I74" i="3" l="1"/>
  <c r="I77" i="3" s="1"/>
  <c r="I58" i="2"/>
  <c r="I61" i="2" s="1"/>
  <c r="I76" i="4"/>
  <c r="I79" i="4" s="1"/>
  <c r="G38" i="1"/>
  <c r="H38" i="1" s="1"/>
  <c r="G27" i="1"/>
  <c r="H27" i="1"/>
  <c r="G224" i="1"/>
  <c r="H224" i="1" s="1"/>
  <c r="H20" i="2"/>
  <c r="I20" i="2" s="1"/>
  <c r="H18" i="2"/>
  <c r="I18" i="2" s="1"/>
  <c r="H14" i="2"/>
  <c r="I14" i="2" s="1"/>
  <c r="H12" i="2"/>
  <c r="I12" i="2" s="1"/>
  <c r="G31" i="1"/>
  <c r="H31" i="1" s="1"/>
  <c r="G29" i="1"/>
  <c r="H29" i="1" s="1"/>
  <c r="G11" i="1"/>
  <c r="H11" i="1" s="1"/>
  <c r="G229" i="1"/>
  <c r="H229" i="1" s="1"/>
  <c r="H239" i="1" s="1"/>
  <c r="H242" i="1" s="1"/>
  <c r="G12" i="1"/>
  <c r="H12" i="1" s="1"/>
  <c r="G13" i="1"/>
  <c r="H13" i="1" s="1"/>
  <c r="G14" i="1"/>
  <c r="H14" i="1" s="1"/>
  <c r="G15" i="1"/>
  <c r="H15" i="1" s="1"/>
  <c r="G16" i="1"/>
  <c r="H16" i="1" s="1"/>
  <c r="G17" i="1"/>
  <c r="H17" i="1" s="1"/>
  <c r="G18" i="1"/>
  <c r="H18" i="1" s="1"/>
  <c r="G19" i="1"/>
  <c r="H19" i="1" s="1"/>
  <c r="G20" i="1"/>
  <c r="H20" i="1" s="1"/>
  <c r="G21" i="1"/>
  <c r="H21" i="1" s="1"/>
  <c r="G22" i="1"/>
  <c r="H22" i="1" s="1"/>
  <c r="G23" i="1"/>
  <c r="H23" i="1" s="1"/>
  <c r="G24" i="1"/>
  <c r="H24" i="1" s="1"/>
  <c r="G25" i="1"/>
  <c r="H25" i="1" s="1"/>
  <c r="G26" i="1"/>
  <c r="H26" i="1" s="1"/>
  <c r="G30" i="1"/>
  <c r="H30" i="1" s="1"/>
  <c r="G32" i="1"/>
  <c r="H32" i="1" s="1"/>
  <c r="G33" i="1"/>
  <c r="H33" i="1" s="1"/>
  <c r="G34" i="1"/>
  <c r="H34" i="1" s="1"/>
  <c r="G35" i="1"/>
  <c r="H35" i="1" s="1"/>
  <c r="G36" i="1"/>
  <c r="H36" i="1" s="1"/>
  <c r="G37" i="1"/>
  <c r="H37" i="1" s="1"/>
  <c r="G40" i="1"/>
  <c r="H40" i="1" s="1"/>
  <c r="G41" i="1"/>
  <c r="H41" i="1" s="1"/>
  <c r="G42" i="1"/>
  <c r="H42" i="1" s="1"/>
  <c r="G43" i="1"/>
  <c r="H43" i="1" s="1"/>
  <c r="G44" i="1"/>
  <c r="H44" i="1" s="1"/>
  <c r="G45" i="1"/>
  <c r="H45" i="1" s="1"/>
  <c r="G47" i="1"/>
  <c r="H47" i="1" s="1"/>
  <c r="G48" i="1"/>
  <c r="H48" i="1" s="1"/>
  <c r="G49" i="1"/>
  <c r="H49" i="1" s="1"/>
  <c r="G50" i="1"/>
  <c r="H50" i="1" s="1"/>
  <c r="G51" i="1"/>
  <c r="H51" i="1" s="1"/>
  <c r="G52" i="1"/>
  <c r="H52" i="1" s="1"/>
  <c r="G53" i="1"/>
  <c r="H53" i="1" s="1"/>
  <c r="G54" i="1"/>
  <c r="H54" i="1" s="1"/>
  <c r="G55" i="1"/>
  <c r="H55" i="1" s="1"/>
  <c r="G56" i="1"/>
  <c r="H56" i="1" s="1"/>
  <c r="G58" i="1"/>
  <c r="H58" i="1" s="1"/>
  <c r="G59" i="1"/>
  <c r="G60" i="1"/>
  <c r="H60" i="1" s="1"/>
  <c r="G62" i="1"/>
  <c r="H62" i="1" s="1"/>
  <c r="G63" i="1"/>
  <c r="G64" i="1"/>
  <c r="H64" i="1" s="1"/>
  <c r="G66" i="1"/>
  <c r="H66" i="1" s="1"/>
  <c r="G67" i="1"/>
  <c r="H67" i="1" s="1"/>
  <c r="G68" i="1"/>
  <c r="H68" i="1" s="1"/>
  <c r="G69" i="1"/>
  <c r="H69" i="1" s="1"/>
  <c r="G70" i="1"/>
  <c r="H70" i="1" s="1"/>
  <c r="G71" i="1"/>
  <c r="H71" i="1" s="1"/>
  <c r="G72" i="1"/>
  <c r="H72" i="1" s="1"/>
  <c r="G73" i="1"/>
  <c r="H73" i="1" s="1"/>
  <c r="G74" i="1"/>
  <c r="H74" i="1" s="1"/>
  <c r="G75" i="1"/>
  <c r="H75" i="1" s="1"/>
  <c r="G76" i="1"/>
  <c r="H76" i="1" s="1"/>
  <c r="G77" i="1"/>
  <c r="H77" i="1" s="1"/>
  <c r="G78" i="1"/>
  <c r="H78" i="1" s="1"/>
  <c r="G79" i="1"/>
  <c r="H79" i="1" s="1"/>
  <c r="G81" i="1"/>
  <c r="H81" i="1" s="1"/>
  <c r="G82" i="1"/>
  <c r="H82" i="1" s="1"/>
  <c r="G83" i="1"/>
  <c r="H83" i="1" s="1"/>
  <c r="G84" i="1"/>
  <c r="H84" i="1" s="1"/>
  <c r="G85" i="1"/>
  <c r="H85" i="1" s="1"/>
  <c r="G86" i="1"/>
  <c r="H86" i="1" s="1"/>
  <c r="G87" i="1"/>
  <c r="H87" i="1" s="1"/>
  <c r="G88" i="1"/>
  <c r="H88" i="1" s="1"/>
  <c r="G89" i="1"/>
  <c r="H89" i="1" s="1"/>
  <c r="G90" i="1"/>
  <c r="H90" i="1" s="1"/>
  <c r="G91" i="1"/>
  <c r="H91" i="1" s="1"/>
  <c r="G92" i="1"/>
  <c r="H92" i="1" s="1"/>
  <c r="G93" i="1"/>
  <c r="H93" i="1" s="1"/>
  <c r="G94" i="1"/>
  <c r="H94" i="1" s="1"/>
  <c r="G95" i="1"/>
  <c r="H95" i="1" s="1"/>
  <c r="G96" i="1"/>
  <c r="H96" i="1" s="1"/>
  <c r="G97" i="1"/>
  <c r="H97" i="1" s="1"/>
  <c r="G98" i="1"/>
  <c r="H98" i="1" s="1"/>
  <c r="G99" i="1"/>
  <c r="H99" i="1" s="1"/>
  <c r="G100" i="1"/>
  <c r="H100" i="1" s="1"/>
  <c r="G101" i="1"/>
  <c r="H101" i="1" s="1"/>
  <c r="G102" i="1"/>
  <c r="H102" i="1" s="1"/>
  <c r="G103" i="1"/>
  <c r="H103" i="1" s="1"/>
  <c r="G104" i="1"/>
  <c r="H104" i="1" s="1"/>
  <c r="G106" i="1"/>
  <c r="H106" i="1" s="1"/>
  <c r="G107" i="1"/>
  <c r="H107" i="1" s="1"/>
  <c r="G108" i="1"/>
  <c r="H108" i="1" s="1"/>
  <c r="G109" i="1"/>
  <c r="H109" i="1" s="1"/>
  <c r="G110" i="1"/>
  <c r="H110" i="1" s="1"/>
  <c r="G111" i="1"/>
  <c r="H111" i="1" s="1"/>
  <c r="G112" i="1"/>
  <c r="H112" i="1" s="1"/>
  <c r="G113" i="1"/>
  <c r="H113" i="1" s="1"/>
  <c r="G114" i="1"/>
  <c r="H114" i="1" s="1"/>
  <c r="G115" i="1"/>
  <c r="H115" i="1" s="1"/>
  <c r="G116" i="1"/>
  <c r="H116" i="1" s="1"/>
  <c r="G117" i="1"/>
  <c r="H117" i="1" s="1"/>
  <c r="G118" i="1"/>
  <c r="H118" i="1" s="1"/>
  <c r="G119" i="1"/>
  <c r="H119" i="1" s="1"/>
  <c r="G120" i="1"/>
  <c r="H120" i="1" s="1"/>
  <c r="G121" i="1"/>
  <c r="H121" i="1" s="1"/>
  <c r="G122" i="1"/>
  <c r="H122" i="1" s="1"/>
  <c r="G123" i="1"/>
  <c r="H123" i="1" s="1"/>
  <c r="G124" i="1"/>
  <c r="H124" i="1" s="1"/>
  <c r="G125" i="1"/>
  <c r="H125" i="1" s="1"/>
  <c r="G126" i="1"/>
  <c r="H126" i="1" s="1"/>
  <c r="G127" i="1"/>
  <c r="H127" i="1" s="1"/>
  <c r="G128" i="1"/>
  <c r="H128" i="1" s="1"/>
  <c r="G129" i="1"/>
  <c r="H129" i="1" s="1"/>
  <c r="G130" i="1"/>
  <c r="H130" i="1" s="1"/>
  <c r="G131" i="1"/>
  <c r="H131" i="1" s="1"/>
  <c r="G132" i="1"/>
  <c r="H132" i="1" s="1"/>
  <c r="G133" i="1"/>
  <c r="H133" i="1" s="1"/>
  <c r="G134" i="1"/>
  <c r="H134" i="1" s="1"/>
  <c r="G135" i="1"/>
  <c r="H135" i="1" s="1"/>
  <c r="G136" i="1"/>
  <c r="H136" i="1" s="1"/>
  <c r="G137" i="1"/>
  <c r="H137" i="1" s="1"/>
  <c r="G138" i="1"/>
  <c r="H138" i="1" s="1"/>
  <c r="G139" i="1"/>
  <c r="H139" i="1" s="1"/>
  <c r="G140" i="1"/>
  <c r="H140" i="1" s="1"/>
  <c r="G141" i="1"/>
  <c r="H141" i="1" s="1"/>
  <c r="G142" i="1"/>
  <c r="H142" i="1" s="1"/>
  <c r="G143" i="1"/>
  <c r="H143" i="1" s="1"/>
  <c r="G144" i="1"/>
  <c r="H144" i="1" s="1"/>
  <c r="G145" i="1"/>
  <c r="H145" i="1" s="1"/>
  <c r="G147" i="1"/>
  <c r="H147" i="1" s="1"/>
  <c r="G148" i="1"/>
  <c r="H148" i="1" s="1"/>
  <c r="G149" i="1"/>
  <c r="H149" i="1" s="1"/>
  <c r="G150" i="1"/>
  <c r="H150" i="1" s="1"/>
  <c r="G151" i="1"/>
  <c r="H151" i="1" s="1"/>
  <c r="G152" i="1"/>
  <c r="H152" i="1" s="1"/>
  <c r="G153" i="1"/>
  <c r="H153" i="1" s="1"/>
  <c r="G154" i="1"/>
  <c r="H154" i="1" s="1"/>
  <c r="G155" i="1"/>
  <c r="H155" i="1" s="1"/>
  <c r="G156" i="1"/>
  <c r="H156" i="1" s="1"/>
  <c r="G157" i="1"/>
  <c r="H157" i="1" s="1"/>
  <c r="G158" i="1"/>
  <c r="H158" i="1" s="1"/>
  <c r="G159" i="1"/>
  <c r="H159" i="1" s="1"/>
  <c r="G160" i="1"/>
  <c r="H160" i="1" s="1"/>
  <c r="G161" i="1"/>
  <c r="H161" i="1" s="1"/>
  <c r="G162" i="1"/>
  <c r="H162" i="1" s="1"/>
  <c r="G163" i="1"/>
  <c r="H163" i="1" s="1"/>
  <c r="G164" i="1"/>
  <c r="H164" i="1" s="1"/>
  <c r="G165" i="1"/>
  <c r="H165" i="1" s="1"/>
  <c r="G166" i="1"/>
  <c r="H166" i="1" s="1"/>
  <c r="G167" i="1"/>
  <c r="H167" i="1" s="1"/>
  <c r="G168" i="1"/>
  <c r="H168" i="1" s="1"/>
  <c r="G169" i="1"/>
  <c r="H169" i="1" s="1"/>
  <c r="G170" i="1"/>
  <c r="H170" i="1" s="1"/>
  <c r="G171" i="1"/>
  <c r="H171" i="1" s="1"/>
  <c r="G172" i="1"/>
  <c r="H172" i="1" s="1"/>
  <c r="G173" i="1"/>
  <c r="H173" i="1" s="1"/>
  <c r="G174" i="1"/>
  <c r="H174" i="1" s="1"/>
  <c r="G175" i="1"/>
  <c r="H175" i="1" s="1"/>
  <c r="G176" i="1"/>
  <c r="H176" i="1" s="1"/>
  <c r="G177" i="1"/>
  <c r="H177" i="1" s="1"/>
  <c r="G178" i="1"/>
  <c r="H178" i="1" s="1"/>
  <c r="G179" i="1"/>
  <c r="H179" i="1" s="1"/>
  <c r="G180" i="1"/>
  <c r="H180" i="1" s="1"/>
  <c r="G181" i="1"/>
  <c r="H181" i="1" s="1"/>
  <c r="G183" i="1"/>
  <c r="H183" i="1" s="1"/>
  <c r="G184" i="1"/>
  <c r="H184" i="1" s="1"/>
  <c r="G185" i="1"/>
  <c r="H185" i="1" s="1"/>
  <c r="G186" i="1"/>
  <c r="H186" i="1" s="1"/>
  <c r="G187" i="1"/>
  <c r="H187" i="1" s="1"/>
  <c r="G188" i="1"/>
  <c r="H188" i="1" s="1"/>
  <c r="G189" i="1"/>
  <c r="H189" i="1" s="1"/>
  <c r="G190" i="1"/>
  <c r="H190" i="1" s="1"/>
  <c r="G191" i="1"/>
  <c r="H191" i="1" s="1"/>
  <c r="G192" i="1"/>
  <c r="H192" i="1" s="1"/>
  <c r="G193" i="1"/>
  <c r="H193" i="1" s="1"/>
  <c r="G194" i="1"/>
  <c r="H194" i="1" s="1"/>
  <c r="G196" i="1"/>
  <c r="H196" i="1" s="1"/>
  <c r="G197" i="1"/>
  <c r="H197" i="1" s="1"/>
  <c r="G199" i="1"/>
  <c r="H199" i="1" s="1"/>
  <c r="G200" i="1"/>
  <c r="H200" i="1" s="1"/>
  <c r="G201" i="1"/>
  <c r="H201" i="1" s="1"/>
  <c r="G202" i="1"/>
  <c r="H202" i="1" s="1"/>
  <c r="G204" i="1"/>
  <c r="H204" i="1" s="1"/>
  <c r="G205" i="1"/>
  <c r="H205" i="1" s="1"/>
  <c r="G207" i="1"/>
  <c r="H207" i="1" s="1"/>
  <c r="G208" i="1"/>
  <c r="H208" i="1" s="1"/>
  <c r="G209" i="1"/>
  <c r="H209" i="1" s="1"/>
  <c r="G210" i="1"/>
  <c r="H210" i="1" s="1"/>
  <c r="G211" i="1"/>
  <c r="H211" i="1" s="1"/>
  <c r="G212" i="1"/>
  <c r="H212" i="1" s="1"/>
  <c r="G213" i="1"/>
  <c r="H213" i="1" s="1"/>
  <c r="G214" i="1"/>
  <c r="H214" i="1" s="1"/>
  <c r="G215" i="1"/>
  <c r="H215" i="1" s="1"/>
  <c r="G216" i="1"/>
  <c r="H216" i="1" s="1"/>
  <c r="G218" i="1"/>
  <c r="H218" i="1" s="1"/>
  <c r="G219" i="1"/>
  <c r="H219" i="1" s="1"/>
  <c r="G220" i="1"/>
  <c r="H220" i="1" s="1"/>
  <c r="G221" i="1"/>
  <c r="H221" i="1" s="1"/>
  <c r="G223" i="1"/>
  <c r="H223" i="1" s="1"/>
  <c r="H12" i="4"/>
  <c r="I12" i="4" s="1"/>
  <c r="H13" i="4"/>
  <c r="I13" i="4" s="1"/>
  <c r="H14" i="4"/>
  <c r="I14" i="4" s="1"/>
  <c r="H15" i="4"/>
  <c r="H16" i="4"/>
  <c r="H17" i="4"/>
  <c r="H18" i="4"/>
  <c r="I18" i="4" s="1"/>
  <c r="H19" i="4"/>
  <c r="I19" i="4"/>
  <c r="H20" i="4"/>
  <c r="I20" i="4" s="1"/>
  <c r="H21" i="4"/>
  <c r="I21" i="4" s="1"/>
  <c r="H22" i="4"/>
  <c r="H23" i="4"/>
  <c r="I23" i="4" s="1"/>
  <c r="H24" i="4"/>
  <c r="I24" i="4" s="1"/>
  <c r="H25" i="4"/>
  <c r="I25" i="4" s="1"/>
  <c r="H26" i="4"/>
  <c r="I26" i="4"/>
  <c r="H27" i="4"/>
  <c r="I27" i="4" s="1"/>
  <c r="H28" i="4"/>
  <c r="H29" i="4"/>
  <c r="H30" i="4"/>
  <c r="H31" i="4"/>
  <c r="H32" i="4"/>
  <c r="I32" i="4" s="1"/>
  <c r="H33" i="4"/>
  <c r="H34" i="4"/>
  <c r="H35" i="4"/>
  <c r="H36" i="4"/>
  <c r="H37" i="4"/>
  <c r="H38" i="4"/>
  <c r="H39" i="4"/>
  <c r="H40" i="4"/>
  <c r="H41" i="4"/>
  <c r="H42" i="4"/>
  <c r="H43" i="4"/>
  <c r="H44" i="4"/>
  <c r="I44" i="4" s="1"/>
  <c r="H45" i="4"/>
  <c r="I45" i="4" s="1"/>
  <c r="H46" i="4"/>
  <c r="I46" i="4"/>
  <c r="H47" i="4"/>
  <c r="H48" i="4"/>
  <c r="I48" i="4" s="1"/>
  <c r="H49" i="4"/>
  <c r="I49" i="4" s="1"/>
  <c r="H50" i="4"/>
  <c r="I50" i="4"/>
  <c r="H51" i="4"/>
  <c r="H52" i="4"/>
  <c r="I52" i="4"/>
  <c r="H53" i="4"/>
  <c r="H54" i="4"/>
  <c r="I54" i="4"/>
  <c r="H55" i="4"/>
  <c r="H56" i="4"/>
  <c r="I56" i="4"/>
  <c r="H57" i="4"/>
  <c r="I57" i="4" s="1"/>
  <c r="H58" i="4"/>
  <c r="I58" i="4" s="1"/>
  <c r="H59" i="4"/>
  <c r="I59" i="4"/>
  <c r="H60" i="4"/>
  <c r="I60" i="4"/>
  <c r="H61" i="4"/>
  <c r="H11" i="4"/>
  <c r="I11" i="4" s="1"/>
  <c r="I12" i="3"/>
  <c r="I13" i="3"/>
  <c r="I14" i="3"/>
  <c r="I15" i="3"/>
  <c r="I16" i="3"/>
  <c r="I17" i="3"/>
  <c r="I18" i="3"/>
  <c r="I19" i="3"/>
  <c r="I20" i="3"/>
  <c r="I21" i="3"/>
  <c r="I22" i="3"/>
  <c r="I23" i="3"/>
  <c r="I24" i="3"/>
  <c r="I25" i="3"/>
  <c r="I26" i="3"/>
  <c r="I27" i="3"/>
  <c r="I28" i="3"/>
  <c r="I29" i="3"/>
  <c r="I30" i="3"/>
  <c r="I31" i="3"/>
  <c r="I32" i="3"/>
  <c r="I33" i="3"/>
  <c r="I34" i="3"/>
  <c r="I35" i="3"/>
  <c r="I36" i="3"/>
  <c r="I37" i="3"/>
  <c r="I38" i="3"/>
  <c r="I39" i="3"/>
  <c r="I40" i="3"/>
  <c r="I41" i="3"/>
  <c r="I42" i="3"/>
  <c r="I43" i="3"/>
  <c r="I44" i="3"/>
  <c r="I45" i="3"/>
  <c r="I46" i="3"/>
  <c r="I47" i="3"/>
  <c r="I48" i="3"/>
  <c r="I49" i="3"/>
  <c r="I50" i="3"/>
  <c r="I51" i="3"/>
  <c r="I52" i="3"/>
  <c r="I53" i="3"/>
  <c r="I54" i="3"/>
  <c r="I55" i="3"/>
  <c r="I56" i="3"/>
  <c r="I57" i="3"/>
  <c r="I58" i="3"/>
  <c r="I59" i="3"/>
  <c r="H11" i="3"/>
  <c r="I11" i="3" s="1"/>
  <c r="I61" i="3" l="1"/>
  <c r="I79" i="3" s="1"/>
  <c r="B4" i="5" s="1"/>
  <c r="H13" i="2"/>
  <c r="I13" i="2" s="1"/>
  <c r="H15" i="2"/>
  <c r="I15" i="2" s="1"/>
  <c r="H16" i="2"/>
  <c r="I16" i="2" s="1"/>
  <c r="H17" i="2"/>
  <c r="I17" i="2" s="1"/>
  <c r="H19" i="2"/>
  <c r="I19" i="2" s="1"/>
  <c r="H21" i="2"/>
  <c r="I21" i="2" s="1"/>
  <c r="H22" i="2"/>
  <c r="I22" i="2" s="1"/>
  <c r="H23" i="2"/>
  <c r="I23" i="2" s="1"/>
  <c r="H24" i="2"/>
  <c r="I24" i="2" s="1"/>
  <c r="H25" i="2"/>
  <c r="I25" i="2" s="1"/>
  <c r="H26" i="2"/>
  <c r="I26" i="2" s="1"/>
  <c r="H27" i="2"/>
  <c r="I27" i="2" s="1"/>
  <c r="H28" i="2"/>
  <c r="I28" i="2" s="1"/>
  <c r="H29" i="2"/>
  <c r="I29" i="2" s="1"/>
  <c r="H30" i="2"/>
  <c r="I30" i="2" s="1"/>
  <c r="H31" i="2"/>
  <c r="I31" i="2" s="1"/>
  <c r="H32" i="2"/>
  <c r="I32" i="2" s="1"/>
  <c r="H33" i="2"/>
  <c r="I33" i="2" s="1"/>
  <c r="H34" i="2"/>
  <c r="I34" i="2" s="1"/>
  <c r="H35" i="2"/>
  <c r="I35" i="2" s="1"/>
  <c r="H36" i="2"/>
  <c r="I36" i="2" s="1"/>
  <c r="H37" i="2"/>
  <c r="I37" i="2" s="1"/>
  <c r="H38" i="2"/>
  <c r="I38" i="2" s="1"/>
  <c r="H39" i="2"/>
  <c r="I39" i="2" s="1"/>
  <c r="H40" i="2"/>
  <c r="I40" i="2" s="1"/>
  <c r="H41" i="2"/>
  <c r="I41" i="2" s="1"/>
  <c r="H42" i="2"/>
  <c r="I42" i="2" s="1"/>
  <c r="H43" i="2"/>
  <c r="I43" i="2" s="1"/>
  <c r="H11" i="2"/>
  <c r="I11" i="2" s="1"/>
  <c r="I45" i="2" l="1"/>
  <c r="I63" i="2" s="1"/>
  <c r="H63" i="1" l="1"/>
  <c r="H59" i="1"/>
  <c r="H226" i="1" l="1"/>
  <c r="H244" i="1" s="1"/>
  <c r="E16" i="4"/>
  <c r="I16" i="4" s="1"/>
  <c r="B2" i="5" l="1"/>
  <c r="E17" i="4"/>
  <c r="I17" i="4" s="1"/>
  <c r="E28" i="4"/>
  <c r="I28" i="4" s="1"/>
  <c r="E55" i="4"/>
  <c r="I55" i="4" s="1"/>
  <c r="E43" i="4"/>
  <c r="I43" i="4" s="1"/>
  <c r="E47" i="4"/>
  <c r="I47" i="4" s="1"/>
  <c r="E22" i="4" l="1"/>
  <c r="I22" i="4" s="1"/>
  <c r="E37" i="4"/>
  <c r="I37" i="4" s="1"/>
  <c r="E35" i="4"/>
  <c r="I35" i="4" s="1"/>
  <c r="E53" i="4"/>
  <c r="I53" i="4" s="1"/>
  <c r="E15" i="4"/>
  <c r="I15" i="4" s="1"/>
  <c r="E41" i="4"/>
  <c r="I41" i="4" s="1"/>
  <c r="E42" i="4"/>
  <c r="I42" i="4" s="1"/>
  <c r="E34" i="4"/>
  <c r="I34" i="4" s="1"/>
  <c r="E38" i="4"/>
  <c r="I38" i="4" s="1"/>
  <c r="E29" i="4" l="1"/>
  <c r="I29" i="4" s="1"/>
  <c r="E39" i="4"/>
  <c r="I39" i="4" s="1"/>
  <c r="E36" i="4"/>
  <c r="I36" i="4" s="1"/>
  <c r="E33" i="4"/>
  <c r="I33" i="4" s="1"/>
  <c r="E61" i="4"/>
  <c r="I61" i="4" s="1"/>
  <c r="E31" i="4"/>
  <c r="I31" i="4" s="1"/>
  <c r="E30" i="4"/>
  <c r="E51" i="4"/>
  <c r="I51" i="4" s="1"/>
  <c r="E40" i="4"/>
  <c r="I40" i="4" s="1"/>
  <c r="I30" i="4" l="1"/>
  <c r="I63" i="4" s="1"/>
  <c r="I81" i="4" s="1"/>
  <c r="B5" i="5" s="1"/>
  <c r="B3" i="5"/>
  <c r="B6" i="5" l="1"/>
</calcChain>
</file>

<file path=xl/sharedStrings.xml><?xml version="1.0" encoding="utf-8"?>
<sst xmlns="http://schemas.openxmlformats.org/spreadsheetml/2006/main" count="657" uniqueCount="520">
  <si>
    <t>* Alleen de gele velden invullen</t>
  </si>
  <si>
    <t>Naam tekenbevoegde</t>
  </si>
  <si>
    <t>Handtekening</t>
  </si>
  <si>
    <t>Datum</t>
  </si>
  <si>
    <t>Commercieel vertrouwelijk</t>
  </si>
  <si>
    <t>Bijlage 6 Calculatieblad</t>
  </si>
  <si>
    <t>Perceel 1</t>
  </si>
  <si>
    <t>Perceel 2</t>
  </si>
  <si>
    <t>Inschrijfprijs</t>
  </si>
  <si>
    <t>Voor akkoord:</t>
  </si>
  <si>
    <t>Perceel 3</t>
  </si>
  <si>
    <t>Perceel 4</t>
  </si>
  <si>
    <t>Omschrijving</t>
  </si>
  <si>
    <t>Indicatief aantal</t>
  </si>
  <si>
    <t xml:space="preserve">De hier opgegeven prijzen zijn exclusief BTW, inclusief all overige kosten zoals inhuis- transport-, instructie-, advies en ontwerpkosten.
De uitgevraagde producten dienen te voldoen aan de eisen zoals geformuleerd in de Aanbestedingsleidraad en het PvE bijlage 1. 
Om de verhouding van het uitgevraagde meubilair te optimaliseren is er een indicatie van verwachte afname gehanteerd. Hier kunnen geen rechten aan worden verleend. </t>
  </si>
  <si>
    <t>leerlingstoel</t>
  </si>
  <si>
    <t>scheidingswand computertafel 70x40cm</t>
  </si>
  <si>
    <t>scheidingswand computertafel 80x40cm</t>
  </si>
  <si>
    <t>scheidingswand computertafel 110x40cm</t>
  </si>
  <si>
    <t>scheidingswand computertafel 140x40cm</t>
  </si>
  <si>
    <t>bibliotheekkast 140cm</t>
  </si>
  <si>
    <t>bibliotheekkast 210cm</t>
  </si>
  <si>
    <t>stellingrek 40x188cm</t>
  </si>
  <si>
    <t>stellingrek 40x208cm</t>
  </si>
  <si>
    <t>stellingrek 40x228cm</t>
  </si>
  <si>
    <t>whiteboard 90x120cm</t>
  </si>
  <si>
    <t>Aantal</t>
  </si>
  <si>
    <t>Specificaties</t>
  </si>
  <si>
    <t>Stoel A</t>
  </si>
  <si>
    <t>Frame: Slede, kleur chroom
Kuip: Kunststof, kleur lichtgrijs
Overig: optioneel koppelbaar</t>
  </si>
  <si>
    <t>Stoel C</t>
  </si>
  <si>
    <t>Stoel B</t>
  </si>
  <si>
    <t>Frame: 4-poot, kleur zwart
Rug/zitting: Gestoffeerd, Vescom Dalma 7024.15
Overig: zonder armleggers</t>
  </si>
  <si>
    <t>Frame: 4-poot, kleur chroom
vlinder kuip: Kunststof, kleur zand</t>
  </si>
  <si>
    <t>Kruk A</t>
  </si>
  <si>
    <t xml:space="preserve">Frame: spinvoet + voetenring, kleur wit (RAL 9016)
Kuip: Kunststof, kleur wit </t>
  </si>
  <si>
    <t>Kruk B</t>
  </si>
  <si>
    <t>Kruk C</t>
  </si>
  <si>
    <t>Frame: spinvoet + voetenring, kleur grijs (RAL 7004)
Kuip: Kunststof, kleur grijs</t>
  </si>
  <si>
    <t>Frame: 4-poot incl. voetensteun, kleur zwart
Rug/zitting: Gestoffeerd, Vescom Dalma 7024.10
Overig: zonder armleggers</t>
  </si>
  <si>
    <t>Tafel recht A</t>
  </si>
  <si>
    <t>Afmeting: 160L x 80B x 76H cm 
Frame: 4-poot metaal, kokerprofiel dicht gelast 40x40mm, kleur zilvergrijs (RAL 9006)
Blad: 25mm spaanplaat, top melamine, kleur Egger - Mandal Esdoor - H3840</t>
  </si>
  <si>
    <t>Tafel rond A</t>
  </si>
  <si>
    <t>Afmeting: Ø70 x ca.76H cm
Frame: Kolomvoet voet Ø40, kolom Ø7,6, kleur zilvergrijs (RAL 9006) 
Blad: 25mm spaanplaat, top melamine, kleur Egger - Mandal Esdoor - H3840</t>
  </si>
  <si>
    <t>Tafel rond B</t>
  </si>
  <si>
    <t>Afmeting: Ø50 x ca.76H cm
Frame: Kolomvoet voet Ø30, kolom Ø5, kleur zwart
Blad: 25mm spaanplaat, top melamine, kleur Egger - whiteriver eik zandbeige - H1312 ST10</t>
  </si>
  <si>
    <t>Tafel rond C</t>
  </si>
  <si>
    <t>Afmeting: Ø160 x ca.76H cm
Frame: 4-poot, conisch geplaatst, kleur zwart
Blad: 25mm spaanplaat, top melamine, kleur Egger - whiteriver eik zandbeige - H1312 ST10</t>
  </si>
  <si>
    <t>Tafel recht B</t>
  </si>
  <si>
    <t>Tafel recht C</t>
  </si>
  <si>
    <t>Afmeting: 170L x 100B x 76H cm 
Frame: 4-poot metaal, kokerprofiel dicht gelast 40x40mm, kleur zwart
Blad: 25mm spaanplaat, top melamine, kleur Egger - whiteriver eik zandbeige - H1312 ST10</t>
  </si>
  <si>
    <t>Afmeting: 140L x 70B x 76H cm 
Frame: 4-poot metaal, kokerprofiel dicht gelast 40x40mm, kleur zwart
Blad: 25mm spaanplaat, top melamine, kleur Egger - whiteriver eik zandbeige - H1312 ST10</t>
  </si>
  <si>
    <t>Tafel rond D</t>
  </si>
  <si>
    <t>Afmeting: Ø120 x ca.76H cm
Frame: 4-poot, conisch geplaatst, kleur zilvergrijs (RAL 9006)
Blad: 25mm spaanplaat, top melamine, kleur Egger - Mandal Esdoor - H3840</t>
  </si>
  <si>
    <t>Tafel ton A</t>
  </si>
  <si>
    <t>Afmeting: 200L x 80/100B x ca.76H cm
Frame: 4-poot, conisch geplaatst, kleur zilvergrijs (RAL 9006)
Blad: 25mm spaanplaat, top melamine, kleur Egger - Mandal Esdoor - H3840</t>
  </si>
  <si>
    <t>Bijzettafel A</t>
  </si>
  <si>
    <t>Afmeting: Ø80 x 42H cm 
Frame: Gelast frame Ø15mm, kleur zilvergrijs (RAL 9006)
Blad: 25mm spaanplaat, top melamine, kleur Egger - Mandal Esdoor - H3840</t>
  </si>
  <si>
    <t>Tafel recht D</t>
  </si>
  <si>
    <t>Afmeting: 140L x 70B x 76H cm 
Frame: 4-poot metaal, kokerprofiel dicht gelast 40x40mm, kleur zilvergrijs (RAL 9006)
Blad: 25mm spaanplaat, top melamine, kleur Egger - Mandal Esdoor - H3840</t>
  </si>
  <si>
    <t>Tafel vierkant A</t>
  </si>
  <si>
    <t>Afmeting: 80L x 80Br x ca.76H cm
Frame: Kolomvoet voet 40x40, kolom 8x8, kleur zilvergrijs (RAL 9006)
Blad:  25mm spaanplaat, top melamine, kleur Egger - Mandal Esdoor - H3840</t>
  </si>
  <si>
    <t>Tafel vierkant B</t>
  </si>
  <si>
    <t>Afmeting: 70L x 70B x 76H cm 
Frame: 4-poot metaal, kokerprofiel dicht gelast 40x40mm, kleur zilvergrijs (RAL 9006)
Blad: 25mm spaanplaat, top melamine, kleur Egger - Mandal Esdoor - H3840</t>
  </si>
  <si>
    <t>Statafel recht A</t>
  </si>
  <si>
    <t>Afmeting: 160L x 80B x 105H cm (hoogte afstemmen met aangeboden kruk)
Frame: H-frame metaal, kokerprofiel dicht gelast 40x40mm, kleur zilvergrijs (RAL 9006)
Blad: 25mm spaanplaat, top melamine, kleur Egger - Mandal Esdoor - H3840</t>
  </si>
  <si>
    <t>Statafel recht B</t>
  </si>
  <si>
    <t>Statafel recht C</t>
  </si>
  <si>
    <t>Afmeting: 180L x 70B x 105H cm (hoogte afstemmen met aangeboden kruk)
Frame: H-frame metaal, kokerprofiel dicht gelast 40x40mm, kleur zilvergrijs (RAL 9006)
Blad: 25mm spaanplaat, top melamine, kleur Egger - Mandal Esdoor - H3840</t>
  </si>
  <si>
    <t>Afmeting: 220L x 70B x 105H cm (hoogte afstemmen met aangeboden kruk)
Frame: H-frame metaal, kokerprofiel dicht gelast 40x40mm, kleur zilvergrijs (RAL 9006)
Blad: 25mm spaanplaat, top melamine, kleur Egger - Mandal Esdoor - H3840</t>
  </si>
  <si>
    <t>Zitblok A blauw</t>
  </si>
  <si>
    <t xml:space="preserve">Afmeting: 42B x 84L x 42H (grijs blauw)
Materiaal: 18mm berkenmultiplex HPL Egger - U540, randen blank afgelakt. 
Bovenzijde voorzien van Inlay marmoleum, kleur bijpassend Egger-U540
Zijkanten voorzien van handgreep. </t>
  </si>
  <si>
    <t>Zitblok B blauw</t>
  </si>
  <si>
    <t>Zitblok C blauw</t>
  </si>
  <si>
    <t>Zitblok D blauw</t>
  </si>
  <si>
    <t xml:space="preserve">Afmeting: 42B x 84L x 42H (lichtblauw)
Materiaal: 18mm berkenmultiplex HPL Egger - U533, randen blank afgelakt. 
Bovenzijde voorzien van Inlay marmoleum, kleur bijpassend Egger-U533
Zijkanten voorzien van handgreep. </t>
  </si>
  <si>
    <t xml:space="preserve">Afmeting: 42B x 42L x 42H (felblauw)
Materiaal: 18mm berkenmultiplex HPL Egger - U515, randen blank afgelakt. 
Bovenzijde voorzien van Inlay marmoleum, kleur bijpassend Egger-U515
Zijkanten voorzien van handgreep. </t>
  </si>
  <si>
    <t xml:space="preserve">Afmeting: 42B x 42L x 42H (donkerblauw)
Materiaal: 18mm berkenmultiplex HPL Egger - U570, randen blank afgelakt. 
Bovenzijde voorzien van Inlay marmoleum, kleur bijpassend Egger-U570
Zijkanten voorzien van handgreep. </t>
  </si>
  <si>
    <t>Zitblok A geel</t>
  </si>
  <si>
    <t xml:space="preserve">Afmeting: 42B x 84L x 42H (oranje)
Materiaal: Houten kern - Polycoat gespoten in RAL, NCS of Sikkens (n.t.b) </t>
  </si>
  <si>
    <t xml:space="preserve">Afmeting: 126l x 42B x 42H (geel)
Materiaal: Houten kern - Polycoat gespoten in RAL, NCS of Sikkens (n.t.b) </t>
  </si>
  <si>
    <t>Zitblok B geel</t>
  </si>
  <si>
    <t>Zitblok C geel</t>
  </si>
  <si>
    <t>Zitblok D geel</t>
  </si>
  <si>
    <t xml:space="preserve">Afmeting: 126L x 84B x 42H T-vorm (Lichtgeel)
Materiaal: Houten kern - Polycoat gespoten in RAL, NCS of Sikkens (n.t.b) </t>
  </si>
  <si>
    <t xml:space="preserve">Afmeting: 25B x 84L x 84H (Licht roze)
Materiaal: Houten kern - Polycoat gespoten in RAL, NCS of Sikkens (n.t.b) </t>
  </si>
  <si>
    <t>Lounge element A</t>
  </si>
  <si>
    <t>Afmeting: 80B x 80L x 80H cm (zithoogte 42cm)
Stoffering: 5x Vyva fabric Silverguard sg95020-basil  / 5x Vyva Fabric Silverguard sg95009-saga</t>
  </si>
  <si>
    <t>Bank grijsblauw</t>
  </si>
  <si>
    <t>Afmeting: 200L x 85D x 75/80H (zithoogte 42cm) 
Stoffering: Vescom Arrow 7055.13</t>
  </si>
  <si>
    <t>Zitelement grijsblauw</t>
  </si>
  <si>
    <t xml:space="preserve">Afmeting: 210L x 200B x 250H (zithoogte 46cm en tafelhoogte 76cm)
Frame: Kokerprofiel 50x50mm, gepoedercoat kleur RAL 9006
Tafelblad + zijwangen:  25mm spaanplaat, top melamine, kleur Egger - Mandal Esdoor - H3840
Zitting en rug: Gestoffeerd: Vescom Arrow 7055.13
</t>
  </si>
  <si>
    <t>Bank blauw</t>
  </si>
  <si>
    <t>Afmeting: 200L x 85D x 75/80H (zithoogte 42cm) 
Stoffering: Vescom creek 7053.16</t>
  </si>
  <si>
    <t>Zitelement blauw</t>
  </si>
  <si>
    <t>Afmeting: 210L x 200B x 250H (zithoogte 46cm en tafelhoogte 76cm)
Frame: Kokerprofiel 50x50mm, gepoedercoat RAL 9006
Tafelblad + zijwangen:  25mm spaanplaat, top melamine, kleur Egger - Mandal Esdoor - H3840
Zitting en rug: Gestoffeerd: Vescom creek 7053.16</t>
  </si>
  <si>
    <t>Bank geel</t>
  </si>
  <si>
    <t>Afmeting: 200L x 85D x 75/80H (zithoogte 42cm) 
Stoffering: Vescom creek 7053.10</t>
  </si>
  <si>
    <t>Zitelement geel</t>
  </si>
  <si>
    <t>Afmeting: 210L x 200B x 250H (zithoogte 46cm en tafelhoogte 76cm)
Frame: Kokerprofiel 50x50mm, gepoedercoat RAL 9006
Tafelblad + zijwangen:  25mm spaanplaat, top melamine, kleur Egger - Mandal Esdoor - H3840
Zitting en rug: Gestoffeerd Vescom creek 7053.10</t>
  </si>
  <si>
    <t>Bank roze</t>
  </si>
  <si>
    <t>Afmeting: 200L x 85D x 75/80H (zithoogte 42cm) 
Stoffering: Vescom arrow 7055.20 (roze/rood)</t>
  </si>
  <si>
    <t>Zitelement rood</t>
  </si>
  <si>
    <t>Afmeting: 210L x 200B x 250H (zithoogte 46cm en tafelhoogte 76cm)
Frame: Kokerprofiel 50x50mm, gepoedercoat RAL 9006
Tafelblad + zijwangen:  25mm spaanplaat, top melamine, kleur Egger - Mandal Esdoor - H3840
Zitting en rug: Gestoffeerd Vescom arrow 7055.17 (rood)</t>
  </si>
  <si>
    <t>Bank oranje</t>
  </si>
  <si>
    <t>Afmeting: 200L x 85D x 75/80H (zithoogte 42cm) 
Stoffering: Vescom creek 7053.05 (oranje)</t>
  </si>
  <si>
    <t>Zitelement oranje</t>
  </si>
  <si>
    <t>Afmeting: 210L x 200B x 250H (zithoogte 46cm en tafelhoogte 76cm)
Frame: Kokerprofiel 50x50mm, gepoedercoat kleur RAL 9006
Tafelblad + zijwangen:  25mm spaanplaat, top melamine, kleur Egger - Mandal Esdoor - H3840
Zitting en rug: Gestoffeerd Vescom creek 7053.05 (oranje)</t>
  </si>
  <si>
    <t>Bank groen</t>
  </si>
  <si>
    <t xml:space="preserve">Afmeting: 200L x 85D x 75/80H (zithoogte 42cm) 
Stoffering: Vescom arrow 7055.06 (beige + groene stip) </t>
  </si>
  <si>
    <t>Zitelement groen</t>
  </si>
  <si>
    <t xml:space="preserve">Afmeting: 210L x 200B x 250H (zithoogte 46cm en tafelhoogte 76cm)
Frame: Kokerprofiel 50x50mm, gepoedercoat kleur RAL 9006
Tafelblad + zijwangen:  25mm spaanplaat, top melamine, kleur Egger - Mandal Esdoor - H3840
Zitting en rug: gestoffeerd Vescom arrow 7055.06 (beige + groene stip) </t>
  </si>
  <si>
    <t>Treinbank A</t>
  </si>
  <si>
    <t>Treinbank B</t>
  </si>
  <si>
    <t>Afmeting: ca. 160L x 70D x 120H cm (zithoogte 46cm)
Stoffering: Vescom arrow 7055.06 (beige + groene stip) 
Plint: Zilvergrijs (RAL 9006)
Maten in het werk te controleren</t>
  </si>
  <si>
    <t>Afmeting: ca. 200L x 70D x 120H cm (zithoogte 46cm)
Stoffering: Vescom arrow 7055.06 (beige + groene stip) 
Plint: Zilvergrijs (RAL 9006)
Maten in het werk te controleren</t>
  </si>
  <si>
    <t>Werkplek toezichthouder
Bureau + akoestische afschermpanelen</t>
  </si>
  <si>
    <t xml:space="preserve">Bureau - Afm: 160 x 80 x ca. 76 
Frame: 4-poots, kleur grijs (RAL 9006)  verstelbaar middels inbus 
Blad: 25mm spaanplaat, top melamine, kleur Egger - Mandal Esdoor - H3840
Akoestische paneel - afm: H-opstelling t.b.v. bureau 160x80 x hoogte panelen 120cm 
Wanden zijn voorzien van stelvoetjes, dikte panelen 62mm
Stofgroep A - Sonus, Cara, Carlow of Lucia
</t>
  </si>
  <si>
    <t>Spiekscherm A</t>
  </si>
  <si>
    <t>Spiekscherm B</t>
  </si>
  <si>
    <t>Afmeting: 70D x 50H
Stoffering: Lichtgrijs, frame aluminium
Overig: bladklem 70mm i.v.m. koker tafel</t>
  </si>
  <si>
    <t>Afmeting: 140B x ca. 128,5H cm 
Stoffering: Lichtgrijs, frame+ voet aluminium
Overig: Hoogte afstemmen op hoogte tafel + blad + spiekscherm_A (760+25+500)</t>
  </si>
  <si>
    <t>Zitelement M</t>
  </si>
  <si>
    <t>Zitelement L</t>
  </si>
  <si>
    <t>Picknicktafel L</t>
  </si>
  <si>
    <t>Picknickbank L</t>
  </si>
  <si>
    <t>Picknicktafel M</t>
  </si>
  <si>
    <t>Picknickbank M</t>
  </si>
  <si>
    <t>Fauteuil</t>
  </si>
  <si>
    <t>Ronde salontafel 60</t>
  </si>
  <si>
    <t>Stoelen Hennep</t>
  </si>
  <si>
    <t>Poef-kruk</t>
  </si>
  <si>
    <t>Treinbank huisje</t>
  </si>
  <si>
    <t>Tafel huisje</t>
  </si>
  <si>
    <t>Tafel leerplein</t>
  </si>
  <si>
    <t>Krukken Hennep</t>
  </si>
  <si>
    <t>Kruk leerplein science</t>
  </si>
  <si>
    <t>Ronde tafel</t>
  </si>
  <si>
    <t>Pendel armatuur science</t>
  </si>
  <si>
    <t>Gordijn roomdivider</t>
  </si>
  <si>
    <t>Stoelen aan lange leestafel</t>
  </si>
  <si>
    <t>Hoge tafels</t>
  </si>
  <si>
    <t>Kruk bij hoge tafels</t>
  </si>
  <si>
    <t>Lande Cheek
L 240 x B 80 x H 75 cm
Kern: 30mm multiplex
Toplaag: Laminaat
Randafwerking: Recht gefreesd, rand transparant gelakt</t>
  </si>
  <si>
    <t>Lande Cheek
L 180 x B 80 x H 75 cm
Kern: 30mm multiplex
Toplaag: Laminaat
Randafwerking: Recht gefreesd, rand transparant gelakt</t>
  </si>
  <si>
    <t>Lande Cheek bank
L 230 x B 37 x H 45 cm
Toplaag: Laminaat
Randafwerking: Recht gefreesd, rand transparant gelakt</t>
  </si>
  <si>
    <t>Lande Cheek bank
L 170 x B 37 x H 45 cm
Toplaag: Laminaat
Randafwerking: Recht gefreesd, rand transparant gelakt</t>
  </si>
  <si>
    <t>Merk Zuiver, diverse uitvoeringen van type Hanglamp Hawk; Driedubbel, Lang en Breed
2 stuks per tafel</t>
  </si>
  <si>
    <t>Wybelt, zitelement van 100% gerecycled kunststof.
Oneindig circulair
Zithoogte 45 cm
Diameter 38 cm
Kleur/Uitvoering: gerecycled kunststof aangevuld met papiersnippers.</t>
  </si>
  <si>
    <t>Merk Rofa, type BASE
Rughoogte: 110 cm
Zitting voorzien van koudschuim en voorzien van Nosag veren, Diepte 77 cm, zithoogte 47 cm
Breedte 180cm
Gesloten plintbak, kleur bijpassend bij stoffering
Stofgroep 3</t>
  </si>
  <si>
    <t>Zitblok eiland A</t>
  </si>
  <si>
    <t>Afmeting: 100L x 100B x 45H cm
Materiaal: houten kern - polycoat gespoten RAL kleur
Kopse kanten ingefreesde handgrepen</t>
  </si>
  <si>
    <t>Zitblok eiland B</t>
  </si>
  <si>
    <t>Zitblok eiland C</t>
  </si>
  <si>
    <t>Afmeting: 100L x 50B x 70 h cm 
Materiaal: houten kern met polycoat gespoten RAL kleur
Kopse kanten ingefreesde handgrepen</t>
  </si>
  <si>
    <t>Wandmeubel</t>
  </si>
  <si>
    <t>Afmeting: ca.boven paneel 120L x 90B cm
onderpaneel 120L x 90B cm
leungedeelte 23B x 18H cm
Materiaal: MDF constructie met 5cm koudschuim en gestoffeerd in Vescom Creek
Met haaklatten bevestigen aan de wand</t>
  </si>
  <si>
    <t>Stoel D</t>
  </si>
  <si>
    <t>Afmeting: ca. 59B x 45ZH x 45ZD x 77H cm 
Kuip: kunststof, 4 -poot en stapelbaar min. 6 stuks</t>
  </si>
  <si>
    <t>Afmeting: 78H x 52ZB x 57ZD x 46ZH cm
Frame: staal, 4-poot in de kleur zwart
Zitting: gestoffeerd</t>
  </si>
  <si>
    <t>Afmeting: 53B x 54D x 45ZH cm
Frame: staal 4-poot, kleur zwart - stapelbaar min. 6 stuks
Kuip: kunststof</t>
  </si>
  <si>
    <t>Afmeting: 45ZH x 68ZD x 62ZB x 75RH cm
Zitting: stof gemeleerd
Frame: blank gelakt hout</t>
  </si>
  <si>
    <t>Loungestoel A</t>
  </si>
  <si>
    <t>Loungestoel B</t>
  </si>
  <si>
    <t>Afmeting: 64B x 64D x 40-50ZH x 77-87 H cm
Frame: swivel voet, chroom
Kuip: kunststof</t>
  </si>
  <si>
    <t>Verrijdbare stoel</t>
  </si>
  <si>
    <t>Afmeting: ca. 62B x 60D x 44ZH x 71H cm
Frame: metaal slede, kleur zwart
Materiaal: geheel gestoffeerd in 300 martindale stof</t>
  </si>
  <si>
    <t>Bistro tafel</t>
  </si>
  <si>
    <t>Kolompoottafel A</t>
  </si>
  <si>
    <t>Afmeting: Ø100 x 76H cm
Frame: kolompoot rond in gepoxeerd in kleur zwart
Blad: 18mm berken multiplex + 1 zijde HPL top Egger H3349 ST9</t>
  </si>
  <si>
    <t>Kolompoottafel C</t>
  </si>
  <si>
    <t>Afmeting: Ø 120 x ca. 76H cm 
Frame: Staal, 4 poten 30x50 mm, kleur zwart
Blad: 25mm spaanplaat, top melamine, kleur Egger - houttextuur</t>
  </si>
  <si>
    <t>Docententafel</t>
  </si>
  <si>
    <t>Hoogte verstelbaar: 74 cm -116 cm (met wielen)
Bediening: gasveer
Afmeting werkblad: 80x60 cm incl. wielen
Materiaal: aluminium wit</t>
  </si>
  <si>
    <t>Kruk A bij statafel</t>
  </si>
  <si>
    <t>Afmeting: ca.76L x 34B x 76H cm
Materiaal: stalen frame en zitting van plaatstaal, kleur zwart</t>
  </si>
  <si>
    <t>Kruk B bij bouwkundig werkblad</t>
  </si>
  <si>
    <t>Afmeting: ca. 29D x 45ZH x 35B cm
Materiaal: zitting hout, kleur zwart
Frame: Staal kleur zwart</t>
  </si>
  <si>
    <t>Afmeting: Ø 41 x 80ZH cm
Frame: rond staal, zwart
Zitting: gestoffeerd</t>
  </si>
  <si>
    <t>Kruk D bij werkbank</t>
  </si>
  <si>
    <t>Afmeting: 60H cm
Frame: metaal, zwart met voetenspijlen
Zitting: Beuken</t>
  </si>
  <si>
    <t>Kruk E</t>
  </si>
  <si>
    <t>Afmeting: circa. Ø 45 x 45ZH cm 
Frame: kunststof zwart - stapelbaar</t>
  </si>
  <si>
    <t>Kruk F</t>
  </si>
  <si>
    <t>Afmeting: 49B x 47D x 76ZH cm
Frame: 4-poot kunststof - zwart, stapelbaar min. 4 stuks
Kuip: kunststof - zwart</t>
  </si>
  <si>
    <t>Kruk H</t>
  </si>
  <si>
    <t>Afmeting: 45H cm
Frame: 4-poten, metaal, zwart 
Zitting: Beuken met HPL kleur</t>
  </si>
  <si>
    <t>Kruk in hoogte verstelbaar</t>
  </si>
  <si>
    <t>Afmeting: Ø 33 x 45-63ZH cm 
Frame: kunststof, instelling zithoogte met gasveer
Zitting: zachte zitinleg</t>
  </si>
  <si>
    <t>Kruk G</t>
  </si>
  <si>
    <t>Afmeting: 43x42 (bxd) , zithoogte 76 cm
Materiaal: kunststof glasvezelversterkt propyleen, zwart
Stapelbaar 5 stuks</t>
  </si>
  <si>
    <t>Kruk met voetenring</t>
  </si>
  <si>
    <t>Verstelbare hoogteinstelling 55-81 cm
Werkbladhoogte 90-110 cm
Zitting PUR zwart 
Onderstel zwart kunststof met glijders</t>
  </si>
  <si>
    <t>Afmeting: 180L x 90B x 76H cm
Frame: 4-poot metaal, kokerprofiel dicht gelast 40x40mm, kleur zwart
Blad: 18 mm berken multiplex. dubbelzijdig beplakt met HPL Fenix NTM 0720 Nero Ingo, zwart
Inclusief afvalemmer 30 liter in het blad verwerkt</t>
  </si>
  <si>
    <t>Tafel A</t>
  </si>
  <si>
    <t>Afmeting: 260L x 100B x 76H cm 
Frame: 4-poot metaal, kokerprofiel dicht gelast 40x40mm, kleur zwart
Blad: 25mm spaanplaat, top melamine kleur Egger - houttextuur</t>
  </si>
  <si>
    <t>Tafel B</t>
  </si>
  <si>
    <t>Afmeting: 160L x 80B x 76H cm 
Frame: 4-poot metaal, kokerprofiel dicht gelast 40x40mm, kleur zwart
Blad: 25mm spaanplaat, top melamine, kleur Egger - houttextuur</t>
  </si>
  <si>
    <t>Tafel C</t>
  </si>
  <si>
    <t>Afmeting: 240B x 100D x 75H cm
Frame: 4-poots massief blank beuken Ø5 cm
Blad: 25mm plaatmateriaal melamine eiken licht met bijbehorend ABS randen</t>
  </si>
  <si>
    <t>Stamtafel</t>
  </si>
  <si>
    <t>Afmeting: ca. 350L x 100B x 76H cm
Frame: U-poten 70x70mm staal zwart
Blad: eikenhout naturel blank min. 28 ma.x 40mm bladdikte</t>
  </si>
  <si>
    <t>Werkbank verrijdbaar</t>
  </si>
  <si>
    <t>Afmeting: 200x70cm, 85cm hoog
Blad: 36 mm berkenmultiplex, onbehandeld
Onderstel: 4-poot, koker 60x60mm
Met wielen</t>
  </si>
  <si>
    <t>Afmeting: ca. 48L x 38B x 52H cm
Materiaal: aluminium, zwart
Kopse kanten ingefreesde handgrepen</t>
  </si>
  <si>
    <t>Bijzettafel B</t>
  </si>
  <si>
    <t>Bijzettafel C</t>
  </si>
  <si>
    <t>Bijzettafel D</t>
  </si>
  <si>
    <t>Afmeting: Ø45 x 42H cm
Materiaal: metaal in draad vorm, zwart</t>
  </si>
  <si>
    <t>Afmeting: Ø33 x 37H cm
Materiaal: hout, zwart gespoten
Rand massief verjongd</t>
  </si>
  <si>
    <t>Afmeting: Ø78 x 45H cm
Materiaal: fineer blad en onderstel staal zwart</t>
  </si>
  <si>
    <t>Afmeting: Ø100 x ca .110H cm
Frame: 4-poot metaal, kokerprofiel dicht gelast 40x40mm, kleur zwart
Blad: 18 mm berken multiplex - dubbelzijdig beplakt met HPL Fenix NTM 0720 Nero Ingo, zwart
Inclusief afvalemmer 30 liter in het blad verwerkt</t>
  </si>
  <si>
    <t xml:space="preserve">Ronde statafel met prullenbak </t>
  </si>
  <si>
    <t>Afmeting: 280L x 100B x 105H cm
Frame: H-poten 40x40mm staal zwart
Blad: eikenhout naturel blank min. 28 ma.x 40mm bladdikte</t>
  </si>
  <si>
    <t>Hoge tafel A</t>
  </si>
  <si>
    <t>Hoge tafel B</t>
  </si>
  <si>
    <t>Afmeting: 160L x 80B x ca. 105H cm 
Frame: 4-poot H profiel- metaal, kokerprofiel dicht gelast 50x50mm, kleur zwart
Blad: 25mm spaanplaat, top HPL , kleur Egger uni kleur</t>
  </si>
  <si>
    <t>Modulaire bank</t>
  </si>
  <si>
    <t>Afmeting: 2x bank met rug 100D x 100B x 45ZHx 65RH cm
1x bank met rug 100Dx 135B x 45ZH x 65RH cm
1x bank met helft rug 100Dx 135B x 45ZH x 65RH cm
1x hoek stuk 100D x 100B x 45ZH x 65RH cm
1x hocker 100D x 100B x 65H cm
Materiaal: fibreguard 3 tinten blauw</t>
  </si>
  <si>
    <t>Bank aan tafel C</t>
  </si>
  <si>
    <t xml:space="preserve">Afmeting: 180B x 42D x 45ZH cm
Frame: 4-poots massief blank beuken onderstel Ø 3,8 cm
Materiaal: geheel gestoffeerd in 300 martindale stof </t>
  </si>
  <si>
    <t>Loungebank de luxe</t>
  </si>
  <si>
    <t>Afmeting: 210B x 90D x 45ZH x 85H cm
Staal geveerd, Koud schuim HR 45 soft
Bekleding: Fibreguard 
Poten: zwart steel (prodinter) Hoogte 15 cm</t>
  </si>
  <si>
    <t>Afmeting: Ø45L x 45H cm
Materiaal: Fibreguard, met knopen en stiksels</t>
  </si>
  <si>
    <t>Pedaalemmer</t>
  </si>
  <si>
    <t>Afmeting: ca. 27,5L x 16D x 42H cm
Materiaal: RVS of zwart
Losse binnenbak, 30 liter inhoud, met voet pedaal bedienen</t>
  </si>
  <si>
    <t>Vergadertafel</t>
  </si>
  <si>
    <t>Bench t.b.v. 12 personen</t>
  </si>
  <si>
    <t>Afmeting: 4x 180B x 80D x 75H cm
Frame: poottype A (4-poots) kleur zwart
Blad: 25mm plaatmateriaal melamine eiken licht met bijbehorend ABS randen
Inclusief kabelgoot en kabeldoorvoer</t>
  </si>
  <si>
    <t>Werkblad tegen wand met poten en wandbeugel</t>
  </si>
  <si>
    <t>Afmeting: 5100x600mm
Frame: 4-poot metaal, 40x40 mm kokerprofiel dicht gelast 40x40mm
Blad: 36 mm berkenmultiplex (of vergelijkbaar), onbehandeld
Bevestiging met houten wandbeugel over de lengte</t>
  </si>
  <si>
    <t xml:space="preserve">Stoel met armleuningen </t>
  </si>
  <si>
    <t xml:space="preserve">Tafel met prullenbak </t>
  </si>
  <si>
    <t>Afmeting: Ø 80 x 76H cm 
Frame: kolompoot rond in gepoxeerd in kleur zwart
Blad: 25mm spaanplaat, top HPL, kleur Egger - houttextuur</t>
  </si>
  <si>
    <t>Ronde zitbank</t>
  </si>
  <si>
    <t xml:space="preserve">Afmetingen:Ø 180 L* 40 D* 45 H
Constructie: Plaatstaal en koker aan elkaar gelast
Afwerking: Gepoxeerd in keur RAL wit
Zitting: Berken multiplex 18 mm + 2 kleuren  HPL top </t>
  </si>
  <si>
    <t xml:space="preserve">Poef </t>
  </si>
  <si>
    <t xml:space="preserve">Ronde tafel </t>
  </si>
  <si>
    <t>Afmeting: 46B x 39D x 47ZH
Frame: 4 -poots in vierkant, staal, kleur zwart
Kuip: zitting en rug laminaat beuken multiplex kern in HPL kleur</t>
  </si>
  <si>
    <t>Bijzettafel 4-poots</t>
  </si>
  <si>
    <t>Afmeting: 120 x 60 cm
Hoogte instelbaar 62-86 cm
Zwevend blad: materiaal 25 melamine houtkleur
Frame: poottype A (4-poots), kleur</t>
  </si>
  <si>
    <t>Afmeting: ca. 57B x 60D x 48ZH x 46RH cm
Frame: metaal slede, kleur zwart
Zitting: geheel gestoffeerd in 300 martindale stof met een padding</t>
  </si>
  <si>
    <t>Afmeting: 80L x 80B cm
Frame: kolompoot vierkant in gepoxeerd in kleur zwart
Blad: 18 mm berken multiplex. dubbelzijdig beplakt met HPL Fenix NTM 0720 Nero</t>
  </si>
  <si>
    <t>Afmeting: 51D x 79H x 46ZH x 44B cm
Materiaal: beukenhout, multicolor
Zit voorgevormd beuken multiplex</t>
  </si>
  <si>
    <t>Stoel restaurant</t>
  </si>
  <si>
    <t>Tafel restaurant</t>
  </si>
  <si>
    <t>Afmeting: 76H cm
Materiaal: eikenhout</t>
  </si>
  <si>
    <t>Merk Rofa, type Coated by Rofa
rond zitelement, Ø 150 x H45
Polyether schuim, met een elastische coating. Duurzaam en circulair
Waterdicht en uv-bestendig
Eenvoudig te reinigen, onverkleurbaar
Zithoogte H45</t>
  </si>
  <si>
    <t>Pendel armatuur studienis</t>
  </si>
  <si>
    <t>Muuto Grain
Bamboe en plastic composiet
meerdere kleuren
Ø 21 cm x H18,5 cm
4m bijbehorend snoer
bijbehorende plafondkap
incl LED lichtbron</t>
  </si>
  <si>
    <t>Merk Zooi, type Jul
Gemaakt uit restmateriaal staal, gevouwen kap
Opgehangen in een groep</t>
  </si>
  <si>
    <t>Merk Rofa, type Samba Duo low
Stalen frame, volledig gevormd met koudgehard polyurethaan. Zitting van dubbel zacht schuim, inlegstoffering in andere stof en kleur
onderstel houten poten
B144 x H82 x D77. Zithoogte 43 cm. Armhoogte 57 cm.</t>
  </si>
  <si>
    <t>Merk Hay, type Bella Coffee Table
Afmeting: rond 60 x H32
Gelakt eiken</t>
  </si>
  <si>
    <t>Vepa Hemp Fine-FI10 / 12
Zitting van 100% plantaardige materialen: hennep en plantaardige hars
Kuip hennepvezel, afgewerkt met lijnolie
Onderstel 4-poot metaal  zonder armleggers
W51 x D54,9 x H81
Zithoogte 45 cm
Stapelbaar</t>
  </si>
  <si>
    <t>Auditoriumstoel Society</t>
  </si>
  <si>
    <t>Merk Rofa, type Samba High oorstoel
Stalen frame, volledig gevormd met koudgehard polyurethaan. Zitting van dubbel zacht schuim, inlegstoffering in andere stof en kleur 
Onderstel houten poten
B80 x H106 xD78. Zithoogte 43 cm. Armhoogte 54 cm</t>
  </si>
  <si>
    <t xml:space="preserve">Fauteuil personeelskamer </t>
  </si>
  <si>
    <t xml:space="preserve">Bank personeelskamer </t>
  </si>
  <si>
    <t xml:space="preserve">Pendel armatuur personeelskamer </t>
  </si>
  <si>
    <t>Merk Enea, type Tray Chair
Verrijdbaar onderstel staal Ø14×2 mm rond, in kleur gelakt, met bodemplaat voor tassen
Schaal polypropyleen im kleur, lage rug, afm B55 x D55 x H78
Schrijfblad inklapbaar, smalle variant
Zithoogte H46</t>
  </si>
  <si>
    <t>Blad met kolompoot
Pedrali kolom voor vloerbevestiging: Permanent 4731/AC geborsteld staal
Blad: 18mm berken mulptiplex voorzien van C2C coating Adler Varicolor blank mat met 10% witte pasta toegevoegd
Afm: B170 x D80
2 kolompoten per tafelblad 
16 kolompoten, 8 bladen</t>
  </si>
  <si>
    <t>Merk Vepa, type T40
Blad: 18 mm berken multiplex. Whitewash 2 lagen gekleurde biobased coating Adler Varicolor kleurloos mat met 10% witte pasta toegevoegd
Frame: 4-poots metaal, gelast frame, zwart
Poten: 35x35 mm, wanddikte 2 mm
Bladframe: 40x20 mm, wanddikte 2 mm
B140 x D70 x H74,5 (bij 18mm blad)
Kunststof vloerdoppen
Bladframe voorzien van kunststof stapelnokken
Stapelbaar in waaiervorm</t>
  </si>
  <si>
    <t>Rails: metalen rails met Wave of Swing plooisysteem, rail gemonteerd aan verlaagd plafond (achterhout opnemen)
Lengte rail ca 5 meter
Gordijn: geconfectioneerd met plooifactor 2, hoogte H280cm
Referentie Kvadrat Noon of Daybreak</t>
  </si>
  <si>
    <t>Vepa Hemp High HI-10MF
Zitting van 100% plantaardige materialen: hennep en plantaardige hars
Kuip afgewerkt met lijnolie
Onderstel 4-poot onderstel metaal buis rond 16 mm
Zithoogte 75 cm
Zonder rugleuning
Voetensteun</t>
  </si>
  <si>
    <t>Merk Hay, type kruk Soft Edge Low
Stapelbaar
Volledig onder het tafelblad te schuiven tbv proefjes
B40 x D40 x H65
Standaard glijder
Onderstel: metaal poedercoat
Zitting: eiken fineer,  watergedragen beits</t>
  </si>
  <si>
    <t>Merk Vepa, type T60
Ronde metalen kolompoot met ronde metalen vloerplaat Ø 89mm
Blad: 25mm berken mulptiplex voorzien van C2C coating Adler Varicolor mat transparante basis met 10% witte pasta toegevoegd
Afmeting: Ø 120cm
Onderstel: kleuren volgens kleurenkaarten “Epoxy en lak – Kerncollectie” en “Epoxy en lak – Trendcollectie”</t>
  </si>
  <si>
    <t>Merk Crassevig, type Lene
In kleur gebeitst eiken fineer
B46 x D52 x H81
Zithoogte 46
Ongestoffeerd</t>
  </si>
  <si>
    <t>Vierkante tafel hout
Merk Crassevig, type Anna AT
Afmeting: B85 x D85 x H92 cm
Massief houten frame, taps toelopende poten
Blad in 6mm dik multiplex afgewerkt in hout fineer
Standaard glijders</t>
  </si>
  <si>
    <t>Merk Crassevig, type Anna 65/CS
Afmeting B38 x D47 x H98
Zithoogte 65 cm
Massief houten frame, aluminium coetsteun, schaal in 5mm dik multiplex afgewerkt met fineer
Ongestoffeerd
Standaard glijders</t>
  </si>
  <si>
    <t>Kruk vilt</t>
  </si>
  <si>
    <t>Vepa Felt High HL-10MF
Zitschaal van 100% gerecycled post-consumer PET-vilt
Kuip in uni-colour 
Onderstel 4-poot metaal buis rond 16 mm met voetbeugel
W43,5 x D46,8 x H89,1
Zithoogte 75 cm
Zonder rugleuning, met voetensteun</t>
  </si>
  <si>
    <t>Stoel vilt</t>
  </si>
  <si>
    <t>Vepa Felt Fine - Fl10
Zitschaal van 100% gerecycled post-consumer PET-vilt
Kuip in uni-colour
Onderstel 4-poot metaal zonder armleggers
W51 x D47,3 x H81
Zithoogte H45 
Stapelbaar</t>
  </si>
  <si>
    <t>Ronde tafel personeelskamer</t>
  </si>
  <si>
    <t xml:space="preserve">4P ronde tafel
Merk Hay, type Two-Coloured
Afmeting: rond 105cm, H74
Blad en onderstel in dezelfde dikte, blad in doorendoor gekleurd mdf. 
In meerdere combinaties </t>
  </si>
  <si>
    <t>Kast docent standaard lokaal
(1 kast bestaat uit 2 stuks gekoppeld van genoemd element)</t>
  </si>
  <si>
    <t>Merk Vepa, type Rack
Frame; metalen kaderframe (buis 25x25 mm),  stelvoeten, geen rijenboring, hoogtemaat 2OH
B98,6 x D45,1 x H89,9
3 Stuks legbord metaal
Koppelverbindingen t.b.v. lineaire opstelling
Wandstabilisatie 
Inzetelementen 18 mm melamine
1x Kastelement 1OH op positie 2 (van beneden af gezien)
B93,5 x D45 x H36,4
Kastelement 1OH met deuren en cilinderslot op positie 1 (van beneden af gezien)
B93,5 x D45 x H36,4
Frame en legborden: 
Metaaldelen geëpoxeerd: kleuren volgens kleurenkaarten
“Epoxy en lak Kerncollectie” en “Epoxy en lak Trendcollectie”
Inzetelementen: kleuren volgens kleurenkaarten “Decoren Kerncollectie” en
“Decoren Trendcollectie”</t>
  </si>
  <si>
    <t>Scope scholengroep en Scala College en Coenecoop College - Aanbestedingsleidraad, PRJ-2101003.05, 29-04-2022</t>
  </si>
  <si>
    <t>archiefkast 190cm hoog</t>
  </si>
  <si>
    <t>whiteboard 100x100cm</t>
  </si>
  <si>
    <t>werkbank 4 persoons</t>
  </si>
  <si>
    <t xml:space="preserve">vergaderstoel </t>
  </si>
  <si>
    <t>archiefkast 120cm halfhoog</t>
  </si>
  <si>
    <t>bureauladeblok</t>
  </si>
  <si>
    <t>bureaustoel docent</t>
  </si>
  <si>
    <t>kruk</t>
  </si>
  <si>
    <t>leerlingtafel</t>
  </si>
  <si>
    <t>Sfeerimpressie</t>
  </si>
  <si>
    <t xml:space="preserve">bureaustoel kantoor </t>
  </si>
  <si>
    <t>bureaustoel docent open rug</t>
  </si>
  <si>
    <t>bureaustoel docent gesloten rug</t>
  </si>
  <si>
    <t>leerlingtafel computer</t>
  </si>
  <si>
    <t>bureau docent</t>
  </si>
  <si>
    <t>zit/stabureau</t>
  </si>
  <si>
    <t>vergadertafel</t>
  </si>
  <si>
    <t>bibliotheekkast</t>
  </si>
  <si>
    <t>stelling</t>
  </si>
  <si>
    <t>whiteboard</t>
  </si>
  <si>
    <t xml:space="preserve">papierbak </t>
  </si>
  <si>
    <t>afvalbak</t>
  </si>
  <si>
    <t>bureaustoel docent niet gestoffeerd</t>
  </si>
  <si>
    <t>bureau docent volkern, 160x80cm, t-poot met lade</t>
  </si>
  <si>
    <t>leerlingstoel c-poot, hout (een deel)</t>
  </si>
  <si>
    <t>leerlingtafel volkern, t-poot</t>
  </si>
  <si>
    <t>vergadertafel 160x80cm, 4-poot</t>
  </si>
  <si>
    <t>vergadertafel 200x100cm, 4-poot</t>
  </si>
  <si>
    <t>vergaderstoel stoffering heel, slede met armleuning</t>
  </si>
  <si>
    <t>leerlingstoel slede, hout (een deel)</t>
  </si>
  <si>
    <t>leerlingstoel 4-poot, hout (een deel)</t>
  </si>
  <si>
    <t>leerlingtafel HPL, slede frame</t>
  </si>
  <si>
    <t>bureaustoel kantoor open rug</t>
  </si>
  <si>
    <t>bureaustoel kantoor gesloten rug</t>
  </si>
  <si>
    <t>vergadertafel 160x90cm, kruispoot</t>
  </si>
  <si>
    <t>vergadertafel 200x100cm, kruispoot</t>
  </si>
  <si>
    <t xml:space="preserve">vergadertafel rond 120cm, kruispoot </t>
  </si>
  <si>
    <t>schuifdeurkast 120cm halfhoog</t>
  </si>
  <si>
    <t>De hier opgegeven prijzen zijn exclusief BTW, inclusief all overige kosten zoals inhuis- transport-, instructie-, advies en ontwerpkosten.
De uitgevraagde producten dienen te voldoen aan de eisen zoals geformuleerd in de Aanbestedingsleidraad en het PvE bijlage 1. 
Korting dient in een percentage aangegeven te worden.
Om de verhouding van het uitgevraagde meubilair te optimaliseren is er een indicatie van verwachte afname gehanteerd. Hier kunnen geen rechten aan worden verleend. 
Naast het kernassortiment dient Inschrijver een algemeen kortingspercentage te vermelden voor items buiten het kernassortiment.</t>
  </si>
  <si>
    <t>Korting</t>
  </si>
  <si>
    <t>Korting op brutoprijslijst buiten kernassortiment</t>
  </si>
  <si>
    <t>vergaderstoel stoffering heel, 4-poot met armleuning</t>
  </si>
  <si>
    <t>zit/stabureau elektrisch 200x80cm, melamine, t-poot</t>
  </si>
  <si>
    <t>zit/stabureau elektrisch 170x80cm, HPL, t-poot</t>
  </si>
  <si>
    <t>leerlingstoel 4-poot, hout (2 delen)</t>
  </si>
  <si>
    <t>leerlingstoel c-poot, hout (2 delen)</t>
  </si>
  <si>
    <t>leerlingstoel 4-poot, kunststof (1 deel)</t>
  </si>
  <si>
    <t>leerlingstoel c-poot, kunststof (een deel)</t>
  </si>
  <si>
    <t>leerlingstoel draadframe, hout (een deel)</t>
  </si>
  <si>
    <t>leerlingstoel draadframe, hout (2 delen)</t>
  </si>
  <si>
    <t>leerlingstoel draadframe, kunststof (een deel)</t>
  </si>
  <si>
    <t>leerlingstoel slede, hout (2 delen)</t>
  </si>
  <si>
    <t>leerlingstoel slede, kunststof (een deel)</t>
  </si>
  <si>
    <t>leerlingtafel volkern, 4-poot</t>
  </si>
  <si>
    <t>leerlingtafel volkern, slede frame</t>
  </si>
  <si>
    <t>leerlingtafel HPL, t-poot</t>
  </si>
  <si>
    <t>leerlingtafel HPL, 4-poot</t>
  </si>
  <si>
    <t>leerlingtafel melamine, 4-poot</t>
  </si>
  <si>
    <t>leerlingtafel melamine, t-poot</t>
  </si>
  <si>
    <t>leerlingtafel melamine, slede frame</t>
  </si>
  <si>
    <t>zit/stabureau handmatig 160x80cm, melamine, t-poot</t>
  </si>
  <si>
    <t>zit/stabureau handmatig 120x80cm, volkern, t-poot</t>
  </si>
  <si>
    <t>zit/stabureau handmatig 120x80cm, HPL, t-poot</t>
  </si>
  <si>
    <t>zit/stabureau handmatig 120x80cm, melamine, t-poot</t>
  </si>
  <si>
    <t>zit/stabureau handmatig 160x80cm, volkern, t-poot</t>
  </si>
  <si>
    <t>zit/stabureau handmatig 160x80cm, HPL, t-poot</t>
  </si>
  <si>
    <t>zit/stabureau handmatig 180x80cm, melamine, t-poot</t>
  </si>
  <si>
    <t>zit/stabureau handmatig 180x80cm, HPL, t-poot</t>
  </si>
  <si>
    <t>zit/stabureau handmatig 180x80cm, volkern, t-poot</t>
  </si>
  <si>
    <t>zit/stabureau elektrisch 120x80cm, HPL, t-poot</t>
  </si>
  <si>
    <t>zit/stabureau elektrisch 120x80cm, melamine, t-poot</t>
  </si>
  <si>
    <t>zit/stabureau elektrisch 120x80cm, volkern, t-poot</t>
  </si>
  <si>
    <t>zit/stabureau elektrisch 160x80cm, HPL, t-poot</t>
  </si>
  <si>
    <t>zit/stabureau elektrisch 160x80cm, melamine, t-poot</t>
  </si>
  <si>
    <t>zit/stabureau elektrisch 160x80cm, volkern, t-poot</t>
  </si>
  <si>
    <t>zit/stabureau elektrisch 170x80cm, melamine, t-poot</t>
  </si>
  <si>
    <t>zit/stabureau elektrisch 170x80cm, volkern, t-poot</t>
  </si>
  <si>
    <t>zit/stabureau elektrisch 180x80cm, melamine, t-poot</t>
  </si>
  <si>
    <t>zit/stabureau elektrisch 180x80cm, HPL, t-poot</t>
  </si>
  <si>
    <t>zit/stabureau elektrisch 180x80cm, volkern, t-poot</t>
  </si>
  <si>
    <t>zit/stabureau elektrisch 200x80cm, HPL, t-poot</t>
  </si>
  <si>
    <t>zit/stabureau elektrisch 200x80cm, volkern, t-poot</t>
  </si>
  <si>
    <t>vergaderstoel hout, kruispoot met armleuning</t>
  </si>
  <si>
    <t>vergaderstoel hout, kruispoot zonder armleuning</t>
  </si>
  <si>
    <t>vergaderstoel hout, 4-poot met armleuning</t>
  </si>
  <si>
    <t>vergaderstoel hout, 4-poot zonder armleuning</t>
  </si>
  <si>
    <t>vergaderstoel hout, draadframe met armleuning</t>
  </si>
  <si>
    <t>vergaderstoel hout, draadframe zonder armleuning</t>
  </si>
  <si>
    <t>vergaderstoel hout, verrijdbaar met armleuning</t>
  </si>
  <si>
    <t>vergaderstoel hout, verrijdbaar zonder armleuning</t>
  </si>
  <si>
    <t>vergaderstoel hout, slede met armleuning</t>
  </si>
  <si>
    <t>vergaderstoel hout, slede zonder armleuning</t>
  </si>
  <si>
    <t>vergaderstoel stoffering heel, 4-poot zonder armleuning</t>
  </si>
  <si>
    <t>vergaderstoel stoffering heel, slede zonder armleuning</t>
  </si>
  <si>
    <t>vergaderstoel stoffering heel, kruispoot met armleuning</t>
  </si>
  <si>
    <t>vergaderstoel stoffering heel, kruispoot zonder armleuning</t>
  </si>
  <si>
    <t>vergaderstoel stoffering heel, draadframe met armleuning</t>
  </si>
  <si>
    <t>vergaderstoel stoffering heel, draadframe zonder armleuning</t>
  </si>
  <si>
    <t>vergaderstoel stoffering heel, verrijdbaar met armleuning</t>
  </si>
  <si>
    <t>vergaderstoel stoffering heel, verrijdbaar zonder armleuning</t>
  </si>
  <si>
    <t>vergaderstoel stoffering zitting, 4-poot met armleuning</t>
  </si>
  <si>
    <t>vergaderstoel stoffering zitting, 4-poot zonder armleuning</t>
  </si>
  <si>
    <t>vergaderstoel stoffering zitting, slede met armleuning</t>
  </si>
  <si>
    <t>vergaderstoel stoffering zitting, slede zonder armleuning</t>
  </si>
  <si>
    <t>vergaderstoel stoffering zitting, kruispoot met armleuning</t>
  </si>
  <si>
    <t>vergaderstoel stoffering zitting, kruispoot zonder armleuning</t>
  </si>
  <si>
    <t>vergaderstoel stoffering zitting, draadframe met armleuning</t>
  </si>
  <si>
    <t>vergaderstoel stoffering zitting, draadframe zonder armleuning</t>
  </si>
  <si>
    <t>vergaderstoel stoffering zitting, verrijdbaar met armleuning</t>
  </si>
  <si>
    <t>vergaderstoel stoffering zitting, verrijdbaar zonder armleuning</t>
  </si>
  <si>
    <t>vergaderstoel kunststof kuip, 4-poot met armleuning</t>
  </si>
  <si>
    <t>vergaderstoel kunststof kuip, 4-poot zonder armleuning</t>
  </si>
  <si>
    <t>vergaderstoel kunststof kuip, slede met armleuning</t>
  </si>
  <si>
    <t>vergaderstoel kunststof kuip, slede zonder armleuning</t>
  </si>
  <si>
    <t>vergaderstoel kunststof kuip, kruispoot met armleuning</t>
  </si>
  <si>
    <t>vergaderstoel kunststof kuip, kruispoot zonder armleuning</t>
  </si>
  <si>
    <t>vergaderstoel kunststof kuip, draadframe met armleuning</t>
  </si>
  <si>
    <t>vergaderstoel kunststof kuip, draadframe zonder armleuning</t>
  </si>
  <si>
    <t>vergaderstoel kunststof kuip, verrijdbaar met armleuning</t>
  </si>
  <si>
    <t>vergaderstoel kunststof kuip, verrijdbaar zonder armleuning</t>
  </si>
  <si>
    <t>vergadertafel 140x80cm, 4-poot</t>
  </si>
  <si>
    <t>vergadertafel 140x80cm, kolom</t>
  </si>
  <si>
    <t>vergadertafel 140x80cm, kruispoot</t>
  </si>
  <si>
    <t>vergadertafel 140x80cm, verrijdbaar</t>
  </si>
  <si>
    <t>vergadertafel 160x80cm, kolom</t>
  </si>
  <si>
    <t>vergadertafel 160x80cm, kruispoot</t>
  </si>
  <si>
    <t>vergadertafel 160x80cm, verrijdbaar</t>
  </si>
  <si>
    <t>vergadertafel 160x90cm, kolom</t>
  </si>
  <si>
    <t>vergadertafel 160x90cm, 4-poot</t>
  </si>
  <si>
    <t>vergadertafel 160x90cm, verrijdbaar</t>
  </si>
  <si>
    <t>vergadertafel 180x80cm, 4-poot</t>
  </si>
  <si>
    <t>vergadertafel 180x80cm, kolom</t>
  </si>
  <si>
    <t>vergadertafel 180x80cm, kruispoot</t>
  </si>
  <si>
    <t>vergadertafel 180x80cm, verrijdbaar</t>
  </si>
  <si>
    <t>vergadertafel 200x100cm, verrijdbaar</t>
  </si>
  <si>
    <t>vergadertafel rond 120cm, 4-poot</t>
  </si>
  <si>
    <t>vergadertafel rond 120cm, kolom</t>
  </si>
  <si>
    <t>vergadertafel rond 120cm, verrijdbaar</t>
  </si>
  <si>
    <t xml:space="preserve">vergadertafel rond 140cm, kruispoot </t>
  </si>
  <si>
    <t>vergadertafel rond 140cm, 4-poot</t>
  </si>
  <si>
    <t>vergadertafel rond 140cm, kolom</t>
  </si>
  <si>
    <t>vergadertafel rond 140cm, verrijdbaar</t>
  </si>
  <si>
    <t xml:space="preserve">vergadertafel rond 160cm, kruispoot </t>
  </si>
  <si>
    <t>vergadertafel rond 160cm, 4-poot</t>
  </si>
  <si>
    <t>vergadertafel rond 160cm, kolom</t>
  </si>
  <si>
    <t>vergadertafel rond 160cm, verrijdbaar</t>
  </si>
  <si>
    <t>Opslag</t>
  </si>
  <si>
    <t>jaloeziekast 75cm laag</t>
  </si>
  <si>
    <t>jaloeziekast 120cm halfhoog</t>
  </si>
  <si>
    <t>jaloeziekast 195cm hoog</t>
  </si>
  <si>
    <t>roldeurkast 75cm laag</t>
  </si>
  <si>
    <t>roldeurkast 120cm halfhoog</t>
  </si>
  <si>
    <t>roldeurkast 190cm hoog</t>
  </si>
  <si>
    <t>schuifdeurkast 190cm hoog</t>
  </si>
  <si>
    <t>schuifdeurkast 75cm laag</t>
  </si>
  <si>
    <t>kruk hout, kruispoot met voetenring</t>
  </si>
  <si>
    <t>kruk hout, 4-poot met voetenring</t>
  </si>
  <si>
    <t>kruk hout, 4-poot</t>
  </si>
  <si>
    <t>kruk hout, verrijdbaar</t>
  </si>
  <si>
    <t>kruk kunststof, kruispoot met voetenring</t>
  </si>
  <si>
    <t>kruk kunststof, 4-poot met voetenring</t>
  </si>
  <si>
    <t>kruk kunststof, 4-poot</t>
  </si>
  <si>
    <t>kruk kunststof, verrijdbaar</t>
  </si>
  <si>
    <t>leerlingtafel duo 120x50cm</t>
  </si>
  <si>
    <t>niet gestoffeerd, inclusief voetenring en rugleuning</t>
  </si>
  <si>
    <t>kruk hoog-laag model</t>
  </si>
  <si>
    <t>170x120x90cm, beuken multiplex blad (35-40mm dik), gepoedercoated 4-poots stalen frame</t>
  </si>
  <si>
    <t>vergadertafel 80x80cm, kruispoot</t>
  </si>
  <si>
    <t xml:space="preserve">scheidingswand </t>
  </si>
  <si>
    <t>leerlingstoel 4-poot, kunststof (2 delen)</t>
  </si>
  <si>
    <t>leerlingstoel c-poot, kunststof (2 delen)</t>
  </si>
  <si>
    <t>leerlingstoel draadframe, kunststof (2 delen)</t>
  </si>
  <si>
    <t>leerlingstoel slede, kunststof (2 delen)</t>
  </si>
  <si>
    <t>leerlingtafel computer 70x50cm, HPL</t>
  </si>
  <si>
    <t>leerlingtafel computer 100x50cm, HPL</t>
  </si>
  <si>
    <t>leerlingtafel computer 100x70cm, HPL</t>
  </si>
  <si>
    <t>leerlingtafel computer rond 120cm, HPL</t>
  </si>
  <si>
    <t>leerlingtafel computer rond 160cm, HPL</t>
  </si>
  <si>
    <t>leerlingtafel computer rond 180cm, HPL</t>
  </si>
  <si>
    <t>bureau docent 140x80cm, 4-poot met lade, HPL</t>
  </si>
  <si>
    <t>bureau docent 140x80cm, 4-poot zonder lade, HPL</t>
  </si>
  <si>
    <t>bureau docent 140x80cm, t-poot met lade, HPL</t>
  </si>
  <si>
    <t>bureau docent 140x80cm, t-poot zonder lade, HPL</t>
  </si>
  <si>
    <t>bureau docent 160x80cm, t-poot met lade, HPL</t>
  </si>
  <si>
    <t>bureau docent 160x80cm, t-poot zonder lade, HPL</t>
  </si>
  <si>
    <t>bureau docent 160x80cm, 4-poot met lade, HPL</t>
  </si>
  <si>
    <t>bureau docent 160x80cm, 4-poot zonder lade, HPL</t>
  </si>
  <si>
    <t>bureau docent volkern, 160x80cm, t-poot zonder lade</t>
  </si>
  <si>
    <t>bureau docent 180x80cm, t-poot zonder lade, HPL</t>
  </si>
  <si>
    <t>bureau docent 180x80cm, t-poot met lade, HPL</t>
  </si>
  <si>
    <t>bureau docent 180x80cm, 4-poot met lade, HPL</t>
  </si>
  <si>
    <t>bureau docent 180x80cm, 4-poot zonder lade, HPL</t>
  </si>
  <si>
    <t>vergadertafel 80x80cm, 4-poot</t>
  </si>
  <si>
    <t>vergadertafel 80x80cm, kolom</t>
  </si>
  <si>
    <t>vergadertafel 80x80cm, verrijdbaar</t>
  </si>
  <si>
    <t>archiefkast 75cm laag</t>
  </si>
  <si>
    <t>prikbord</t>
  </si>
  <si>
    <t>bureauladeblok optie 1</t>
  </si>
  <si>
    <t>bureauladeblok optie 2</t>
  </si>
  <si>
    <t>Brutoprijs ontwerp (€)</t>
  </si>
  <si>
    <t>Nettoprijs (€)</t>
  </si>
  <si>
    <t>Subtotaal (€)</t>
  </si>
  <si>
    <t>Subtotaal beoordelingsprijs meubilair ex BTW</t>
  </si>
  <si>
    <t>Subtotaal beoordelingsprijs korting buiten kernassortiment ex BTW</t>
  </si>
  <si>
    <t>Totaal beoordelingsprijs perceel 2 ex BTW</t>
  </si>
  <si>
    <t>Totaal beoordelingsprijs perceel 3 ex BTW</t>
  </si>
  <si>
    <t>Totaal beoordelingsprijs perceel 4 ex BTW</t>
  </si>
  <si>
    <t>Brutoprijs (€)</t>
  </si>
  <si>
    <t>Totaal beoordelingsprijs perceel 1 ex BTW</t>
  </si>
  <si>
    <t>prikbord 90x120cm</t>
  </si>
  <si>
    <t>afvalbak 15 liter</t>
  </si>
  <si>
    <t>papierbak 14 liter</t>
  </si>
  <si>
    <t>leerlingtafel duo HPL, slede frame</t>
  </si>
  <si>
    <t>leerlingtafel duo HPL, t-poot</t>
  </si>
  <si>
    <t>leerlingtafel duo HPL, 4-poot</t>
  </si>
  <si>
    <t>leerlingtafel duo volkern, t-poot</t>
  </si>
  <si>
    <t>leerlingtafel duo volkern, 4-poot</t>
  </si>
  <si>
    <t>leerlingtafel duo volkern, slede frame</t>
  </si>
  <si>
    <t>leerlingtafel duo melamine, slede frame</t>
  </si>
  <si>
    <t>leerlingtafel duo melamine, 4-poot</t>
  </si>
  <si>
    <t>leerlingtafel duo melamine, t-poot</t>
  </si>
  <si>
    <t>Totaal ex BTW (€)</t>
  </si>
  <si>
    <t>Merk Rofa, type Coated by Rofa
rond zitelement, totaal Ø 260 x H105
Zitgedeelte Ø 260 x D40
Ruggedeelte Ø 180 onder en Ø170 boven (schuine rug)
Polyether schuim, met een elastische coating
Duurzaam en circulair
Waterdicht en uv-bestendig
Eenvoudig te reinigen, onverkleurbaar
Zithoogte H45, hoogte rugleuning H60, zitdiepte D40
Prijs per kwart, in totaal 6 hele elementen nodig</t>
  </si>
  <si>
    <t>Zitelement L (alternatief)</t>
  </si>
  <si>
    <t>Functionele eisen (afmeting en zitplekken) hetzelfde als Zitelement L, maar dan een goedkoper alternatief</t>
  </si>
  <si>
    <t>Zitelement M (alternatief)</t>
  </si>
  <si>
    <t>Functionele eisen (afmeting en zitplekken) hetzelfde als Zitelement M, maar dan een goedkoper alternatief</t>
  </si>
  <si>
    <t>Picknickbank L (alternatief)</t>
  </si>
  <si>
    <t>Picknickbank M (alternatief)</t>
  </si>
  <si>
    <t>Functionele eisen (afmeting en zitplekken) hetzelfde als Picknickbank L, maar dan een goedkoper alternatief</t>
  </si>
  <si>
    <t>Functionele eisen (afmeting en zitplekken) hetzelfde als Picknickbank M, maar dan een goedkoper alternatief</t>
  </si>
  <si>
    <t>Afmeting: 480L x 160D x 75H cm
Frame: 4-poot metaal,30x50 mm kokerprofiel dicht gelast, kleur zwart
Blad: uit 3 delen 160 x 160 cm, 25mm plaatmateriaal HPL eiken licht
4 stekkerdozen inbouw, 2x230V, 1x datapoort CAT6A,1xHDMI, 3 mtr snoer</t>
  </si>
  <si>
    <t>meerprijs G7 leerlingtafel</t>
  </si>
  <si>
    <t>meerprijs G7 leerlingstoel</t>
  </si>
  <si>
    <t>Merk of leverancier</t>
  </si>
  <si>
    <t>Totaal</t>
  </si>
  <si>
    <t>*Het is mogelijk om 1 tot 10 merken/leveranciers toe te voegen met een totaal van €100.000. Hierbij rekeninghoudend met een evenredige verdeling. Bij 2 leveranciers 100.000/2, bij 10 leveranciers 100.000/10.</t>
  </si>
  <si>
    <t>*Het is mogelijk om 1 tot 10 merken/leveranciers toe te voegen met een totaal van €30.000. Hierbij rekeninghoudend met een evenredige verdeling. Bij 2 leveranciers 30.000/2, bij 10 leveranciers 30.000/10.</t>
  </si>
  <si>
    <t>*Het is mogelijk om 1 tot 10 merken/leveranciers toe te voegen met een totaal van €50.000. Hierbij rekeninghoudend met een evenredige verdeling. Bij 2 leveranciers 50.000/2, bij 10 leveranciers 50.000/10.</t>
  </si>
  <si>
    <t>Naam Inschrijver</t>
  </si>
  <si>
    <t>Productencatalogus</t>
  </si>
  <si>
    <t>van toepassing zijnde op bovengenoemde artikelen en prijzen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</si>
</sst>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0" x14ac:knownFonts="1">
    <font>
      <sz val="11"/>
      <color theme="1"/>
      <name val="Calibri"/>
      <family val="2"/>
      <scheme val="minor"/>
    </font>
    <font>
      <sz val="11"/>
      <color theme="1"/>
      <name val="Calibri"/>
      <family val="2"/>
      <scheme val="minor"/>
    </font>
    <font>
      <sz val="10"/>
      <name val="Arial"/>
      <family val="2"/>
    </font>
    <font>
      <sz val="9"/>
      <color theme="1"/>
      <name val="Arial"/>
      <family val="2"/>
    </font>
    <font>
      <sz val="11"/>
      <color theme="1"/>
      <name val="Arial"/>
      <family val="2"/>
    </font>
    <font>
      <b/>
      <sz val="10"/>
      <color theme="1"/>
      <name val="Arial"/>
      <family val="2"/>
    </font>
    <font>
      <b/>
      <sz val="10"/>
      <name val="Arial"/>
      <family val="2"/>
    </font>
    <font>
      <sz val="10"/>
      <color theme="1"/>
      <name val="Arial"/>
      <family val="2"/>
    </font>
    <font>
      <sz val="10"/>
      <color rgb="FFFF0000"/>
      <name val="Calibri"/>
      <family val="2"/>
      <scheme val="minor"/>
    </font>
    <font>
      <sz val="10"/>
      <color theme="1"/>
      <name val="Calibri"/>
      <family val="2"/>
      <scheme val="minor"/>
    </font>
    <font>
      <sz val="8"/>
      <name val="Calibri"/>
      <family val="2"/>
      <scheme val="minor"/>
    </font>
    <font>
      <sz val="10"/>
      <color rgb="FFFF0000"/>
      <name val="Arial"/>
      <family val="2"/>
    </font>
    <font>
      <sz val="10"/>
      <color theme="0"/>
      <name val="Arial"/>
      <family val="2"/>
    </font>
    <font>
      <sz val="9"/>
      <color theme="1"/>
      <name val="Calibri"/>
      <family val="2"/>
      <scheme val="minor"/>
    </font>
    <font>
      <b/>
      <sz val="11"/>
      <color theme="1"/>
      <name val="Calibri"/>
      <family val="2"/>
      <scheme val="minor"/>
    </font>
    <font>
      <sz val="11"/>
      <color rgb="FFFF0000"/>
      <name val="Calibri"/>
      <family val="2"/>
      <scheme val="minor"/>
    </font>
    <font>
      <sz val="8"/>
      <name val="Arial"/>
      <family val="2"/>
    </font>
    <font>
      <sz val="8"/>
      <color theme="1"/>
      <name val="Arial"/>
      <family val="2"/>
    </font>
    <font>
      <b/>
      <sz val="12"/>
      <color theme="1"/>
      <name val="Arial"/>
      <family val="2"/>
    </font>
    <font>
      <sz val="9"/>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9"/>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theme="4" tint="0.39997558519241921"/>
      </bottom>
      <diagonal/>
    </border>
    <border>
      <left/>
      <right/>
      <top style="medium">
        <color indexed="64"/>
      </top>
      <bottom/>
      <diagonal/>
    </border>
  </borders>
  <cellStyleXfs count="4">
    <xf numFmtId="0" fontId="0" fillId="0" borderId="0"/>
    <xf numFmtId="164" fontId="1" fillId="0" borderId="0" applyFont="0" applyFill="0" applyBorder="0" applyAlignment="0" applyProtection="0"/>
    <xf numFmtId="0" fontId="2" fillId="0" borderId="0"/>
    <xf numFmtId="9" fontId="1" fillId="0" borderId="0" applyFont="0" applyFill="0" applyBorder="0" applyAlignment="0" applyProtection="0"/>
  </cellStyleXfs>
  <cellXfs count="118">
    <xf numFmtId="0" fontId="0" fillId="0" borderId="0" xfId="0"/>
    <xf numFmtId="0" fontId="4" fillId="0" borderId="0" xfId="0" applyFont="1"/>
    <xf numFmtId="0" fontId="5" fillId="0" borderId="0" xfId="0" applyFont="1"/>
    <xf numFmtId="0" fontId="7" fillId="0" borderId="0" xfId="0" applyFont="1"/>
    <xf numFmtId="0" fontId="8" fillId="0" borderId="0" xfId="0" applyFont="1"/>
    <xf numFmtId="0" fontId="9" fillId="0" borderId="0" xfId="0" applyFont="1"/>
    <xf numFmtId="0" fontId="12" fillId="3" borderId="4" xfId="0" applyFont="1" applyFill="1" applyBorder="1"/>
    <xf numFmtId="0" fontId="12" fillId="3" borderId="6" xfId="0" applyFont="1" applyFill="1" applyBorder="1"/>
    <xf numFmtId="0" fontId="7" fillId="2" borderId="7" xfId="0" applyFont="1" applyFill="1" applyBorder="1" applyProtection="1">
      <protection locked="0"/>
    </xf>
    <xf numFmtId="0" fontId="12" fillId="3" borderId="8" xfId="0" applyFont="1" applyFill="1" applyBorder="1"/>
    <xf numFmtId="0" fontId="5" fillId="4" borderId="1" xfId="0" applyFont="1" applyFill="1" applyBorder="1" applyAlignment="1">
      <alignment vertical="top"/>
    </xf>
    <xf numFmtId="0" fontId="6" fillId="4" borderId="1" xfId="0" applyFont="1" applyFill="1" applyBorder="1" applyAlignment="1">
      <alignment vertical="top"/>
    </xf>
    <xf numFmtId="0" fontId="5" fillId="4" borderId="10" xfId="0" applyFont="1" applyFill="1" applyBorder="1"/>
    <xf numFmtId="0" fontId="6" fillId="5" borderId="1" xfId="0" applyFont="1" applyFill="1" applyBorder="1"/>
    <xf numFmtId="164" fontId="7" fillId="5" borderId="1" xfId="1" applyFont="1" applyFill="1" applyBorder="1" applyProtection="1"/>
    <xf numFmtId="164" fontId="7" fillId="5" borderId="11" xfId="1" applyFont="1" applyFill="1" applyBorder="1" applyProtection="1"/>
    <xf numFmtId="0" fontId="5" fillId="5" borderId="11" xfId="0" applyFont="1" applyFill="1" applyBorder="1"/>
    <xf numFmtId="164" fontId="5" fillId="5" borderId="11" xfId="1" applyFont="1" applyFill="1" applyBorder="1" applyProtection="1"/>
    <xf numFmtId="0" fontId="2" fillId="5" borderId="1" xfId="0" applyFont="1" applyFill="1" applyBorder="1"/>
    <xf numFmtId="0" fontId="11" fillId="5" borderId="1" xfId="0" applyFont="1" applyFill="1" applyBorder="1"/>
    <xf numFmtId="0" fontId="3" fillId="0" borderId="0" xfId="0" applyFont="1"/>
    <xf numFmtId="0" fontId="2" fillId="5" borderId="1" xfId="0" applyFont="1" applyFill="1" applyBorder="1" applyAlignment="1">
      <alignment wrapText="1"/>
    </xf>
    <xf numFmtId="0" fontId="2" fillId="5" borderId="1" xfId="0" applyFont="1" applyFill="1" applyBorder="1" applyAlignment="1">
      <alignment vertical="top" wrapText="1"/>
    </xf>
    <xf numFmtId="0" fontId="11" fillId="5" borderId="1" xfId="0" applyFont="1" applyFill="1" applyBorder="1" applyAlignment="1">
      <alignment wrapText="1"/>
    </xf>
    <xf numFmtId="0" fontId="13" fillId="0" borderId="0" xfId="0" applyFont="1"/>
    <xf numFmtId="0" fontId="11" fillId="0" borderId="0" xfId="0" applyFont="1"/>
    <xf numFmtId="0" fontId="14" fillId="0" borderId="18" xfId="0" applyFont="1" applyBorder="1" applyAlignment="1">
      <alignment horizontal="left"/>
    </xf>
    <xf numFmtId="0" fontId="14" fillId="0" borderId="18" xfId="0" applyFont="1" applyBorder="1"/>
    <xf numFmtId="0" fontId="0" fillId="0" borderId="0" xfId="0" applyAlignment="1">
      <alignment horizontal="left" indent="1"/>
    </xf>
    <xf numFmtId="0" fontId="14" fillId="0" borderId="0" xfId="0" applyFont="1" applyBorder="1" applyAlignment="1">
      <alignment horizontal="left"/>
    </xf>
    <xf numFmtId="0" fontId="14" fillId="0" borderId="0" xfId="0" applyFont="1" applyBorder="1"/>
    <xf numFmtId="0" fontId="5" fillId="2" borderId="12" xfId="0" applyFont="1" applyFill="1" applyBorder="1" applyAlignment="1">
      <alignment horizontal="left"/>
    </xf>
    <xf numFmtId="164" fontId="2" fillId="2" borderId="1" xfId="1" applyFont="1" applyFill="1" applyBorder="1" applyAlignment="1" applyProtection="1">
      <protection locked="0"/>
    </xf>
    <xf numFmtId="164" fontId="2" fillId="5" borderId="1" xfId="1" applyFont="1" applyFill="1" applyBorder="1" applyAlignment="1" applyProtection="1">
      <protection locked="0"/>
    </xf>
    <xf numFmtId="44" fontId="2" fillId="5" borderId="1" xfId="0" applyNumberFormat="1" applyFont="1" applyFill="1" applyBorder="1" applyAlignment="1"/>
    <xf numFmtId="0" fontId="15" fillId="0" borderId="0" xfId="0" applyFont="1"/>
    <xf numFmtId="0" fontId="7" fillId="5" borderId="1" xfId="0" applyFont="1" applyFill="1" applyBorder="1"/>
    <xf numFmtId="0" fontId="7" fillId="5" borderId="1" xfId="0" applyFont="1" applyFill="1" applyBorder="1" applyAlignment="1">
      <alignment wrapText="1"/>
    </xf>
    <xf numFmtId="0" fontId="15" fillId="0" borderId="0" xfId="0" applyFont="1" applyAlignment="1">
      <alignment vertical="top"/>
    </xf>
    <xf numFmtId="0" fontId="15" fillId="0" borderId="18" xfId="0" applyFont="1" applyBorder="1" applyAlignment="1">
      <alignment horizontal="left"/>
    </xf>
    <xf numFmtId="9" fontId="2" fillId="2" borderId="1" xfId="3" applyFont="1" applyFill="1" applyBorder="1" applyAlignment="1" applyProtection="1">
      <protection locked="0"/>
    </xf>
    <xf numFmtId="0" fontId="15" fillId="0" borderId="0" xfId="0" applyFont="1" applyAlignment="1">
      <alignment horizontal="left" indent="1"/>
    </xf>
    <xf numFmtId="0" fontId="2" fillId="0" borderId="0" xfId="0" applyFont="1"/>
    <xf numFmtId="0" fontId="6" fillId="0" borderId="13" xfId="0" applyFont="1" applyBorder="1"/>
    <xf numFmtId="44" fontId="6" fillId="0" borderId="3" xfId="0" applyNumberFormat="1" applyFont="1" applyBorder="1"/>
    <xf numFmtId="0" fontId="2" fillId="5" borderId="16" xfId="0" applyFont="1" applyFill="1" applyBorder="1" applyAlignment="1">
      <alignment wrapText="1"/>
    </xf>
    <xf numFmtId="0" fontId="2" fillId="5" borderId="14" xfId="0" applyFont="1" applyFill="1" applyBorder="1" applyAlignment="1">
      <alignment horizontal="left" vertical="top"/>
    </xf>
    <xf numFmtId="0" fontId="2" fillId="0" borderId="0" xfId="0" applyFont="1" applyAlignment="1">
      <alignment horizontal="left"/>
    </xf>
    <xf numFmtId="44" fontId="6" fillId="0" borderId="0" xfId="0" applyNumberFormat="1" applyFont="1" applyBorder="1"/>
    <xf numFmtId="44" fontId="6" fillId="0" borderId="13" xfId="0" applyNumberFormat="1" applyFont="1" applyBorder="1"/>
    <xf numFmtId="9" fontId="6" fillId="0" borderId="13" xfId="0" applyNumberFormat="1" applyFont="1" applyBorder="1"/>
    <xf numFmtId="0" fontId="6" fillId="0" borderId="2" xfId="0" applyFont="1" applyBorder="1" applyAlignment="1">
      <alignment horizontal="left"/>
    </xf>
    <xf numFmtId="0" fontId="6" fillId="0" borderId="2" xfId="0" applyFont="1" applyBorder="1" applyAlignment="1"/>
    <xf numFmtId="0" fontId="6" fillId="0" borderId="0" xfId="0" applyFont="1" applyBorder="1" applyAlignment="1"/>
    <xf numFmtId="0" fontId="6" fillId="0" borderId="13" xfId="0" applyFont="1" applyBorder="1" applyAlignment="1"/>
    <xf numFmtId="0" fontId="16" fillId="0" borderId="0" xfId="0" applyFont="1" applyAlignment="1">
      <alignment vertical="center"/>
    </xf>
    <xf numFmtId="0" fontId="17" fillId="0" borderId="0" xfId="0" applyFont="1"/>
    <xf numFmtId="164" fontId="6" fillId="0" borderId="3" xfId="1" applyFont="1" applyBorder="1"/>
    <xf numFmtId="0" fontId="6" fillId="0" borderId="0" xfId="0" applyFont="1"/>
    <xf numFmtId="0" fontId="16" fillId="0" borderId="0" xfId="0" applyFont="1"/>
    <xf numFmtId="0" fontId="18" fillId="0" borderId="0" xfId="0" applyFont="1"/>
    <xf numFmtId="0" fontId="6" fillId="0" borderId="19" xfId="0" applyFont="1" applyBorder="1" applyAlignment="1"/>
    <xf numFmtId="9" fontId="7" fillId="5" borderId="1" xfId="3" applyFont="1" applyFill="1" applyBorder="1"/>
    <xf numFmtId="9" fontId="7" fillId="5" borderId="1" xfId="3" applyFont="1" applyFill="1" applyBorder="1" applyAlignment="1">
      <alignment wrapText="1"/>
    </xf>
    <xf numFmtId="164" fontId="7" fillId="5" borderId="1" xfId="1" applyFont="1" applyFill="1" applyBorder="1"/>
    <xf numFmtId="164" fontId="7" fillId="5" borderId="1" xfId="1" applyFont="1" applyFill="1" applyBorder="1" applyAlignment="1">
      <alignment wrapText="1"/>
    </xf>
    <xf numFmtId="0" fontId="6" fillId="0" borderId="13" xfId="0" applyFont="1" applyBorder="1" applyAlignment="1">
      <alignment horizontal="left"/>
    </xf>
    <xf numFmtId="0" fontId="5" fillId="4" borderId="10" xfId="0" applyFont="1" applyFill="1" applyBorder="1" applyAlignment="1">
      <alignment horizontal="right"/>
    </xf>
    <xf numFmtId="0" fontId="7" fillId="2" borderId="5" xfId="0" applyFont="1" applyFill="1" applyBorder="1" applyAlignment="1" applyProtection="1">
      <alignment horizontal="right"/>
      <protection locked="0"/>
    </xf>
    <xf numFmtId="0" fontId="7" fillId="2" borderId="7" xfId="0" applyFont="1" applyFill="1" applyBorder="1" applyAlignment="1" applyProtection="1">
      <alignment horizontal="right"/>
      <protection locked="0"/>
    </xf>
    <xf numFmtId="14" fontId="7" fillId="2" borderId="9" xfId="0" applyNumberFormat="1" applyFont="1" applyFill="1" applyBorder="1" applyAlignment="1" applyProtection="1">
      <alignment horizontal="right"/>
      <protection locked="0"/>
    </xf>
    <xf numFmtId="0" fontId="2" fillId="2" borderId="5" xfId="0" applyFont="1" applyFill="1" applyBorder="1" applyAlignment="1" applyProtection="1">
      <alignment horizontal="right"/>
      <protection locked="0"/>
    </xf>
    <xf numFmtId="0" fontId="2" fillId="2" borderId="7" xfId="0" applyFont="1" applyFill="1" applyBorder="1" applyAlignment="1" applyProtection="1">
      <alignment horizontal="right"/>
      <protection locked="0"/>
    </xf>
    <xf numFmtId="14" fontId="2" fillId="2" borderId="9" xfId="0" applyNumberFormat="1" applyFont="1" applyFill="1" applyBorder="1" applyAlignment="1" applyProtection="1">
      <alignment horizontal="right"/>
      <protection locked="0"/>
    </xf>
    <xf numFmtId="164" fontId="2" fillId="5" borderId="1" xfId="1" applyFont="1" applyFill="1" applyBorder="1" applyAlignment="1" applyProtection="1"/>
    <xf numFmtId="0" fontId="7" fillId="5" borderId="1" xfId="0" applyFont="1" applyFill="1" applyBorder="1" applyProtection="1"/>
    <xf numFmtId="0" fontId="7" fillId="0" borderId="0" xfId="0" applyFont="1" applyProtection="1"/>
    <xf numFmtId="0" fontId="6" fillId="0" borderId="3" xfId="0" applyFont="1" applyBorder="1" applyProtection="1"/>
    <xf numFmtId="0" fontId="2" fillId="0" borderId="0" xfId="0" applyFont="1" applyProtection="1"/>
    <xf numFmtId="0" fontId="19" fillId="0" borderId="0" xfId="0" applyFont="1" applyAlignment="1">
      <alignment vertical="top" wrapText="1"/>
    </xf>
    <xf numFmtId="0" fontId="15" fillId="0" borderId="0" xfId="0" applyFont="1" applyAlignment="1">
      <alignment wrapText="1"/>
    </xf>
    <xf numFmtId="0" fontId="2" fillId="5" borderId="14" xfId="0" applyFont="1" applyFill="1" applyBorder="1" applyAlignment="1">
      <alignment horizontal="left" vertical="top"/>
    </xf>
    <xf numFmtId="0" fontId="2" fillId="5" borderId="14" xfId="0" applyFont="1" applyFill="1" applyBorder="1" applyAlignment="1">
      <alignment horizontal="left" vertical="top"/>
    </xf>
    <xf numFmtId="164" fontId="2" fillId="5" borderId="14" xfId="1" applyFont="1" applyFill="1" applyBorder="1" applyAlignment="1">
      <alignment horizontal="left" vertical="top"/>
    </xf>
    <xf numFmtId="0" fontId="2" fillId="5" borderId="14" xfId="0" applyFont="1" applyFill="1" applyBorder="1" applyAlignment="1">
      <alignment vertical="top"/>
    </xf>
    <xf numFmtId="0" fontId="2" fillId="5" borderId="15" xfId="0" applyFont="1" applyFill="1" applyBorder="1" applyAlignment="1">
      <alignment vertical="top"/>
    </xf>
    <xf numFmtId="0" fontId="6" fillId="2" borderId="12" xfId="0" applyFont="1" applyFill="1" applyBorder="1" applyAlignment="1"/>
    <xf numFmtId="9" fontId="2" fillId="5" borderId="1" xfId="3" applyFont="1" applyFill="1" applyBorder="1" applyAlignment="1" applyProtection="1">
      <protection locked="0"/>
    </xf>
    <xf numFmtId="0" fontId="6" fillId="2" borderId="15" xfId="0" applyFont="1" applyFill="1" applyBorder="1" applyAlignment="1"/>
    <xf numFmtId="0" fontId="2" fillId="2" borderId="15" xfId="0" applyFont="1" applyFill="1" applyBorder="1"/>
    <xf numFmtId="0" fontId="2" fillId="2" borderId="15" xfId="0" applyFont="1" applyFill="1" applyBorder="1" applyProtection="1"/>
    <xf numFmtId="0" fontId="0" fillId="2" borderId="16" xfId="0" applyFill="1" applyBorder="1"/>
    <xf numFmtId="0" fontId="6" fillId="0" borderId="13" xfId="0" applyFont="1" applyBorder="1" applyAlignment="1">
      <alignment horizontal="left"/>
    </xf>
    <xf numFmtId="0" fontId="2" fillId="2" borderId="1" xfId="0" applyFont="1" applyFill="1" applyBorder="1" applyProtection="1">
      <protection locked="0"/>
    </xf>
    <xf numFmtId="0" fontId="2" fillId="2" borderId="1" xfId="0" applyFont="1" applyFill="1" applyBorder="1" applyAlignment="1" applyProtection="1">
      <alignment horizontal="center" wrapText="1"/>
      <protection locked="0"/>
    </xf>
    <xf numFmtId="0" fontId="2" fillId="2" borderId="1" xfId="0" applyFont="1" applyFill="1" applyBorder="1" applyAlignment="1" applyProtection="1">
      <alignment wrapText="1"/>
      <protection locked="0"/>
    </xf>
    <xf numFmtId="0" fontId="6" fillId="5" borderId="14" xfId="0" applyFont="1" applyFill="1" applyBorder="1" applyAlignment="1">
      <alignment horizontal="right" vertical="top"/>
    </xf>
    <xf numFmtId="0" fontId="6" fillId="5" borderId="15" xfId="0" applyFont="1" applyFill="1" applyBorder="1" applyAlignment="1">
      <alignment horizontal="right" vertical="top"/>
    </xf>
    <xf numFmtId="0" fontId="6" fillId="5" borderId="16" xfId="0" applyFont="1" applyFill="1" applyBorder="1" applyAlignment="1">
      <alignment horizontal="right" vertical="top"/>
    </xf>
    <xf numFmtId="0" fontId="2" fillId="2" borderId="14" xfId="0" applyFont="1" applyFill="1" applyBorder="1" applyAlignment="1" applyProtection="1">
      <alignment horizontal="center" vertical="top"/>
      <protection locked="0"/>
    </xf>
    <xf numFmtId="0" fontId="2" fillId="2" borderId="16" xfId="0" applyFont="1" applyFill="1" applyBorder="1" applyAlignment="1" applyProtection="1">
      <alignment horizontal="center" vertical="top"/>
      <protection locked="0"/>
    </xf>
    <xf numFmtId="0" fontId="7" fillId="4" borderId="14" xfId="0" applyFont="1" applyFill="1" applyBorder="1" applyAlignment="1">
      <alignment horizontal="left" vertical="top" wrapText="1"/>
    </xf>
    <xf numFmtId="0" fontId="7" fillId="4" borderId="15" xfId="0" applyFont="1" applyFill="1" applyBorder="1" applyAlignment="1">
      <alignment horizontal="left" vertical="top" wrapText="1"/>
    </xf>
    <xf numFmtId="0" fontId="5" fillId="4" borderId="14" xfId="0" applyFont="1" applyFill="1" applyBorder="1" applyAlignment="1">
      <alignment horizontal="left" vertical="top"/>
    </xf>
    <xf numFmtId="0" fontId="5" fillId="4" borderId="16" xfId="0" applyFont="1" applyFill="1" applyBorder="1" applyAlignment="1">
      <alignment horizontal="left" vertical="top"/>
    </xf>
    <xf numFmtId="0" fontId="6" fillId="0" borderId="2" xfId="0" applyFont="1" applyBorder="1" applyAlignment="1">
      <alignment horizontal="left"/>
    </xf>
    <xf numFmtId="0" fontId="6" fillId="0" borderId="13" xfId="0" applyFont="1" applyBorder="1" applyAlignment="1">
      <alignment horizontal="left"/>
    </xf>
    <xf numFmtId="0" fontId="6" fillId="0" borderId="3" xfId="0" applyFont="1" applyBorder="1" applyAlignment="1">
      <alignment horizontal="left"/>
    </xf>
    <xf numFmtId="0" fontId="7" fillId="4" borderId="16" xfId="0" applyFont="1" applyFill="1" applyBorder="1" applyAlignment="1">
      <alignment horizontal="left" vertical="top" wrapText="1"/>
    </xf>
    <xf numFmtId="0" fontId="5" fillId="2" borderId="12" xfId="0" applyFont="1" applyFill="1" applyBorder="1" applyAlignment="1">
      <alignment horizontal="left"/>
    </xf>
    <xf numFmtId="0" fontId="2" fillId="5" borderId="10" xfId="0" applyFont="1" applyFill="1" applyBorder="1" applyAlignment="1">
      <alignment horizontal="center" wrapText="1"/>
    </xf>
    <xf numFmtId="0" fontId="2" fillId="5" borderId="17" xfId="0" applyFont="1" applyFill="1" applyBorder="1" applyAlignment="1">
      <alignment horizontal="center" wrapText="1"/>
    </xf>
    <xf numFmtId="0" fontId="2" fillId="5" borderId="11" xfId="0" applyFont="1" applyFill="1" applyBorder="1" applyAlignment="1">
      <alignment horizontal="center" wrapText="1"/>
    </xf>
    <xf numFmtId="0" fontId="2" fillId="4" borderId="14"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16" xfId="0" applyFont="1" applyFill="1" applyBorder="1" applyAlignment="1">
      <alignment horizontal="left" vertical="top" wrapText="1"/>
    </xf>
    <xf numFmtId="0" fontId="6" fillId="2" borderId="12" xfId="0" applyFont="1" applyFill="1" applyBorder="1" applyAlignment="1">
      <alignment horizontal="left"/>
    </xf>
    <xf numFmtId="0" fontId="5" fillId="0" borderId="0" xfId="0" applyFont="1" applyAlignment="1">
      <alignment horizontal="right"/>
    </xf>
  </cellXfs>
  <cellStyles count="4">
    <cellStyle name="Procent" xfId="3" builtinId="5"/>
    <cellStyle name="Standaard" xfId="0" builtinId="0"/>
    <cellStyle name="Standaard 2" xfId="2" xr:uid="{335C17CE-4384-447A-AC93-253C91A048F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8" Type="http://schemas.openxmlformats.org/officeDocument/2006/relationships/image" Target="../media/image9.jpeg"/><Relationship Id="rId13" Type="http://schemas.openxmlformats.org/officeDocument/2006/relationships/image" Target="../media/image14.JPG"/><Relationship Id="rId18" Type="http://schemas.openxmlformats.org/officeDocument/2006/relationships/image" Target="../media/image19.png"/><Relationship Id="rId26" Type="http://schemas.openxmlformats.org/officeDocument/2006/relationships/image" Target="../media/image27.png"/><Relationship Id="rId3" Type="http://schemas.openxmlformats.org/officeDocument/2006/relationships/image" Target="../media/image4.jpeg"/><Relationship Id="rId21" Type="http://schemas.openxmlformats.org/officeDocument/2006/relationships/image" Target="../media/image22.jpeg"/><Relationship Id="rId7" Type="http://schemas.openxmlformats.org/officeDocument/2006/relationships/image" Target="../media/image8.jpeg"/><Relationship Id="rId12" Type="http://schemas.openxmlformats.org/officeDocument/2006/relationships/image" Target="../media/image13.jpg"/><Relationship Id="rId17" Type="http://schemas.openxmlformats.org/officeDocument/2006/relationships/image" Target="../media/image18.jpeg"/><Relationship Id="rId25" Type="http://schemas.openxmlformats.org/officeDocument/2006/relationships/image" Target="../media/image26.jpeg"/><Relationship Id="rId2" Type="http://schemas.openxmlformats.org/officeDocument/2006/relationships/image" Target="../media/image3.jpeg"/><Relationship Id="rId16" Type="http://schemas.openxmlformats.org/officeDocument/2006/relationships/image" Target="../media/image17.jpeg"/><Relationship Id="rId20" Type="http://schemas.openxmlformats.org/officeDocument/2006/relationships/image" Target="../media/image21.png"/><Relationship Id="rId1" Type="http://schemas.openxmlformats.org/officeDocument/2006/relationships/image" Target="../media/image1.gif"/><Relationship Id="rId6" Type="http://schemas.openxmlformats.org/officeDocument/2006/relationships/image" Target="../media/image7.jpeg"/><Relationship Id="rId11" Type="http://schemas.openxmlformats.org/officeDocument/2006/relationships/image" Target="../media/image12.jpeg"/><Relationship Id="rId24" Type="http://schemas.openxmlformats.org/officeDocument/2006/relationships/image" Target="../media/image25.jpeg"/><Relationship Id="rId5" Type="http://schemas.openxmlformats.org/officeDocument/2006/relationships/image" Target="../media/image6.png"/><Relationship Id="rId15" Type="http://schemas.openxmlformats.org/officeDocument/2006/relationships/image" Target="../media/image16.jpeg"/><Relationship Id="rId23" Type="http://schemas.openxmlformats.org/officeDocument/2006/relationships/image" Target="../media/image24.jpeg"/><Relationship Id="rId10" Type="http://schemas.openxmlformats.org/officeDocument/2006/relationships/image" Target="../media/image11.jpeg"/><Relationship Id="rId19" Type="http://schemas.openxmlformats.org/officeDocument/2006/relationships/image" Target="../media/image20.jpeg"/><Relationship Id="rId4" Type="http://schemas.openxmlformats.org/officeDocument/2006/relationships/image" Target="../media/image5.jpg"/><Relationship Id="rId9" Type="http://schemas.openxmlformats.org/officeDocument/2006/relationships/image" Target="../media/image10.jpeg"/><Relationship Id="rId14" Type="http://schemas.openxmlformats.org/officeDocument/2006/relationships/image" Target="../media/image15.jpeg"/><Relationship Id="rId22" Type="http://schemas.openxmlformats.org/officeDocument/2006/relationships/image" Target="../media/image2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9.png"/><Relationship Id="rId2" Type="http://schemas.openxmlformats.org/officeDocument/2006/relationships/image" Target="../media/image28.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8" Type="http://schemas.openxmlformats.org/officeDocument/2006/relationships/image" Target="../media/image37.png"/><Relationship Id="rId13" Type="http://schemas.openxmlformats.org/officeDocument/2006/relationships/image" Target="../media/image42.jpeg"/><Relationship Id="rId18" Type="http://schemas.openxmlformats.org/officeDocument/2006/relationships/image" Target="../media/image47.png"/><Relationship Id="rId26" Type="http://schemas.openxmlformats.org/officeDocument/2006/relationships/image" Target="../media/image55.png"/><Relationship Id="rId39" Type="http://schemas.openxmlformats.org/officeDocument/2006/relationships/image" Target="../media/image68.jpeg"/><Relationship Id="rId3" Type="http://schemas.openxmlformats.org/officeDocument/2006/relationships/image" Target="../media/image32.emf"/><Relationship Id="rId21" Type="http://schemas.openxmlformats.org/officeDocument/2006/relationships/image" Target="../media/image50.png"/><Relationship Id="rId34" Type="http://schemas.openxmlformats.org/officeDocument/2006/relationships/image" Target="../media/image63.jpeg"/><Relationship Id="rId42" Type="http://schemas.openxmlformats.org/officeDocument/2006/relationships/image" Target="../media/image71.jpeg"/><Relationship Id="rId7" Type="http://schemas.openxmlformats.org/officeDocument/2006/relationships/image" Target="../media/image36.png"/><Relationship Id="rId12" Type="http://schemas.openxmlformats.org/officeDocument/2006/relationships/image" Target="../media/image41.jpeg"/><Relationship Id="rId17" Type="http://schemas.openxmlformats.org/officeDocument/2006/relationships/image" Target="../media/image46.jpeg"/><Relationship Id="rId25" Type="http://schemas.openxmlformats.org/officeDocument/2006/relationships/image" Target="../media/image54.png"/><Relationship Id="rId33" Type="http://schemas.openxmlformats.org/officeDocument/2006/relationships/image" Target="../media/image62.png"/><Relationship Id="rId38" Type="http://schemas.openxmlformats.org/officeDocument/2006/relationships/image" Target="../media/image67.png"/><Relationship Id="rId2" Type="http://schemas.openxmlformats.org/officeDocument/2006/relationships/image" Target="../media/image31.emf"/><Relationship Id="rId16" Type="http://schemas.openxmlformats.org/officeDocument/2006/relationships/image" Target="../media/image45.emf"/><Relationship Id="rId20" Type="http://schemas.openxmlformats.org/officeDocument/2006/relationships/image" Target="../media/image49.jpeg"/><Relationship Id="rId29" Type="http://schemas.openxmlformats.org/officeDocument/2006/relationships/image" Target="../media/image58.jpeg"/><Relationship Id="rId41" Type="http://schemas.openxmlformats.org/officeDocument/2006/relationships/image" Target="../media/image70.png"/><Relationship Id="rId1" Type="http://schemas.openxmlformats.org/officeDocument/2006/relationships/image" Target="../media/image30.png"/><Relationship Id="rId6" Type="http://schemas.openxmlformats.org/officeDocument/2006/relationships/image" Target="../media/image35.emf"/><Relationship Id="rId11" Type="http://schemas.openxmlformats.org/officeDocument/2006/relationships/image" Target="../media/image40.jpeg"/><Relationship Id="rId24" Type="http://schemas.openxmlformats.org/officeDocument/2006/relationships/image" Target="../media/image53.jpeg"/><Relationship Id="rId32" Type="http://schemas.openxmlformats.org/officeDocument/2006/relationships/image" Target="../media/image61.jpeg"/><Relationship Id="rId37" Type="http://schemas.openxmlformats.org/officeDocument/2006/relationships/image" Target="../media/image66.png"/><Relationship Id="rId40" Type="http://schemas.openxmlformats.org/officeDocument/2006/relationships/image" Target="../media/image69.png"/><Relationship Id="rId5" Type="http://schemas.openxmlformats.org/officeDocument/2006/relationships/image" Target="../media/image34.jpeg"/><Relationship Id="rId15" Type="http://schemas.openxmlformats.org/officeDocument/2006/relationships/image" Target="../media/image44.jpeg"/><Relationship Id="rId23" Type="http://schemas.openxmlformats.org/officeDocument/2006/relationships/image" Target="../media/image52.jpeg"/><Relationship Id="rId28" Type="http://schemas.openxmlformats.org/officeDocument/2006/relationships/image" Target="../media/image57.png"/><Relationship Id="rId36" Type="http://schemas.openxmlformats.org/officeDocument/2006/relationships/image" Target="../media/image65.jpeg"/><Relationship Id="rId10" Type="http://schemas.openxmlformats.org/officeDocument/2006/relationships/image" Target="../media/image39.png"/><Relationship Id="rId19" Type="http://schemas.openxmlformats.org/officeDocument/2006/relationships/image" Target="../media/image48.jpeg"/><Relationship Id="rId31" Type="http://schemas.openxmlformats.org/officeDocument/2006/relationships/image" Target="../media/image60.png"/><Relationship Id="rId4" Type="http://schemas.openxmlformats.org/officeDocument/2006/relationships/image" Target="../media/image33.emf"/><Relationship Id="rId9" Type="http://schemas.openxmlformats.org/officeDocument/2006/relationships/image" Target="../media/image38.png"/><Relationship Id="rId14" Type="http://schemas.openxmlformats.org/officeDocument/2006/relationships/image" Target="../media/image43.jpeg"/><Relationship Id="rId22" Type="http://schemas.openxmlformats.org/officeDocument/2006/relationships/image" Target="../media/image51.jpeg"/><Relationship Id="rId27" Type="http://schemas.openxmlformats.org/officeDocument/2006/relationships/image" Target="../media/image56.jpeg"/><Relationship Id="rId30" Type="http://schemas.openxmlformats.org/officeDocument/2006/relationships/image" Target="../media/image59.jpeg"/><Relationship Id="rId35" Type="http://schemas.openxmlformats.org/officeDocument/2006/relationships/image" Target="../media/image64.png"/><Relationship Id="rId43" Type="http://schemas.openxmlformats.org/officeDocument/2006/relationships/image" Target="../media/image72.jpeg"/></Relationships>
</file>

<file path=xl/drawings/drawing1.xml><?xml version="1.0" encoding="utf-8"?>
<xdr:wsDr xmlns:xdr="http://schemas.openxmlformats.org/drawingml/2006/spreadsheetDrawing" xmlns:a="http://schemas.openxmlformats.org/drawingml/2006/main">
  <xdr:twoCellAnchor editAs="oneCell">
    <xdr:from>
      <xdr:col>6</xdr:col>
      <xdr:colOff>1112520</xdr:colOff>
      <xdr:row>0</xdr:row>
      <xdr:rowOff>121920</xdr:rowOff>
    </xdr:from>
    <xdr:to>
      <xdr:col>7</xdr:col>
      <xdr:colOff>1356359</xdr:colOff>
      <xdr:row>4</xdr:row>
      <xdr:rowOff>98425</xdr:rowOff>
    </xdr:to>
    <xdr:pic>
      <xdr:nvPicPr>
        <xdr:cNvPr id="2" name="Afbeelding 1" descr="Gerelateerde afbeelding">
          <a:extLst>
            <a:ext uri="{FF2B5EF4-FFF2-40B4-BE49-F238E27FC236}">
              <a16:creationId xmlns:a16="http://schemas.microsoft.com/office/drawing/2014/main" id="{9EE5522B-5995-427A-A385-1E93D47EAD4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2200" y="121920"/>
          <a:ext cx="1363345" cy="719455"/>
        </a:xfrm>
        <a:prstGeom prst="rect">
          <a:avLst/>
        </a:prstGeom>
        <a:noFill/>
        <a:ln>
          <a:noFill/>
        </a:ln>
      </xdr:spPr>
    </xdr:pic>
    <xdr:clientData/>
  </xdr:twoCellAnchor>
  <xdr:twoCellAnchor editAs="oneCell">
    <xdr:from>
      <xdr:col>3</xdr:col>
      <xdr:colOff>1150620</xdr:colOff>
      <xdr:row>1</xdr:row>
      <xdr:rowOff>22860</xdr:rowOff>
    </xdr:from>
    <xdr:to>
      <xdr:col>6</xdr:col>
      <xdr:colOff>401637</xdr:colOff>
      <xdr:row>4</xdr:row>
      <xdr:rowOff>92710</xdr:rowOff>
    </xdr:to>
    <xdr:pic>
      <xdr:nvPicPr>
        <xdr:cNvPr id="3" name="Afbeelding 2">
          <a:extLst>
            <a:ext uri="{FF2B5EF4-FFF2-40B4-BE49-F238E27FC236}">
              <a16:creationId xmlns:a16="http://schemas.microsoft.com/office/drawing/2014/main" id="{6D399C45-7436-4361-9500-95036200299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79080" y="205740"/>
          <a:ext cx="1965959" cy="60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1158240</xdr:colOff>
      <xdr:row>0</xdr:row>
      <xdr:rowOff>53340</xdr:rowOff>
    </xdr:from>
    <xdr:to>
      <xdr:col>8</xdr:col>
      <xdr:colOff>1391919</xdr:colOff>
      <xdr:row>4</xdr:row>
      <xdr:rowOff>41275</xdr:rowOff>
    </xdr:to>
    <xdr:pic>
      <xdr:nvPicPr>
        <xdr:cNvPr id="4" name="Afbeelding 3" descr="Gerelateerde afbeelding">
          <a:extLst>
            <a:ext uri="{FF2B5EF4-FFF2-40B4-BE49-F238E27FC236}">
              <a16:creationId xmlns:a16="http://schemas.microsoft.com/office/drawing/2014/main" id="{2224C77E-27BB-406C-A77F-958B002BD3E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74280" y="53340"/>
          <a:ext cx="1363345" cy="719455"/>
        </a:xfrm>
        <a:prstGeom prst="rect">
          <a:avLst/>
        </a:prstGeom>
        <a:noFill/>
        <a:ln>
          <a:noFill/>
        </a:ln>
      </xdr:spPr>
    </xdr:pic>
    <xdr:clientData/>
  </xdr:twoCellAnchor>
  <xdr:twoCellAnchor editAs="oneCell">
    <xdr:from>
      <xdr:col>2</xdr:col>
      <xdr:colOff>375919</xdr:colOff>
      <xdr:row>10</xdr:row>
      <xdr:rowOff>952218</xdr:rowOff>
    </xdr:from>
    <xdr:to>
      <xdr:col>2</xdr:col>
      <xdr:colOff>1942733</xdr:colOff>
      <xdr:row>12</xdr:row>
      <xdr:rowOff>412750</xdr:rowOff>
    </xdr:to>
    <xdr:pic>
      <xdr:nvPicPr>
        <xdr:cNvPr id="3" name="Afbeelding 2">
          <a:extLst>
            <a:ext uri="{FF2B5EF4-FFF2-40B4-BE49-F238E27FC236}">
              <a16:creationId xmlns:a16="http://schemas.microsoft.com/office/drawing/2014/main" id="{6F8BCAEA-1D18-4110-85C8-F0A6EBFC17C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30899" y="3443958"/>
          <a:ext cx="1566814" cy="1536982"/>
        </a:xfrm>
        <a:prstGeom prst="rect">
          <a:avLst/>
        </a:prstGeom>
      </xdr:spPr>
    </xdr:pic>
    <xdr:clientData/>
  </xdr:twoCellAnchor>
  <xdr:twoCellAnchor editAs="oneCell">
    <xdr:from>
      <xdr:col>2</xdr:col>
      <xdr:colOff>416278</xdr:colOff>
      <xdr:row>15</xdr:row>
      <xdr:rowOff>102305</xdr:rowOff>
    </xdr:from>
    <xdr:to>
      <xdr:col>2</xdr:col>
      <xdr:colOff>2187989</xdr:colOff>
      <xdr:row>16</xdr:row>
      <xdr:rowOff>550333</xdr:rowOff>
    </xdr:to>
    <xdr:pic>
      <xdr:nvPicPr>
        <xdr:cNvPr id="5" name="Afbeelding 4">
          <a:extLst>
            <a:ext uri="{FF2B5EF4-FFF2-40B4-BE49-F238E27FC236}">
              <a16:creationId xmlns:a16="http://schemas.microsoft.com/office/drawing/2014/main" id="{6620710F-6C2B-4E0E-8269-24F17339DAC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24361" y="6092472"/>
          <a:ext cx="1771711" cy="1262944"/>
        </a:xfrm>
        <a:prstGeom prst="rect">
          <a:avLst/>
        </a:prstGeom>
      </xdr:spPr>
    </xdr:pic>
    <xdr:clientData/>
  </xdr:twoCellAnchor>
  <xdr:twoCellAnchor editAs="oneCell">
    <xdr:from>
      <xdr:col>2</xdr:col>
      <xdr:colOff>656167</xdr:colOff>
      <xdr:row>20</xdr:row>
      <xdr:rowOff>112889</xdr:rowOff>
    </xdr:from>
    <xdr:to>
      <xdr:col>2</xdr:col>
      <xdr:colOff>1731222</xdr:colOff>
      <xdr:row>20</xdr:row>
      <xdr:rowOff>1197469</xdr:rowOff>
    </xdr:to>
    <xdr:pic>
      <xdr:nvPicPr>
        <xdr:cNvPr id="7" name="Afbeelding 6">
          <a:extLst>
            <a:ext uri="{FF2B5EF4-FFF2-40B4-BE49-F238E27FC236}">
              <a16:creationId xmlns:a16="http://schemas.microsoft.com/office/drawing/2014/main" id="{154E3A4C-5DD4-4A0A-89F0-577C769CF19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060723" y="8904111"/>
          <a:ext cx="1068705" cy="1081405"/>
        </a:xfrm>
        <a:prstGeom prst="rect">
          <a:avLst/>
        </a:prstGeom>
      </xdr:spPr>
    </xdr:pic>
    <xdr:clientData/>
  </xdr:twoCellAnchor>
  <xdr:twoCellAnchor editAs="oneCell">
    <xdr:from>
      <xdr:col>2</xdr:col>
      <xdr:colOff>740834</xdr:colOff>
      <xdr:row>22</xdr:row>
      <xdr:rowOff>84666</xdr:rowOff>
    </xdr:from>
    <xdr:to>
      <xdr:col>2</xdr:col>
      <xdr:colOff>1673649</xdr:colOff>
      <xdr:row>22</xdr:row>
      <xdr:rowOff>988555</xdr:rowOff>
    </xdr:to>
    <xdr:pic>
      <xdr:nvPicPr>
        <xdr:cNvPr id="8" name="Afbeelding 7">
          <a:extLst>
            <a:ext uri="{FF2B5EF4-FFF2-40B4-BE49-F238E27FC236}">
              <a16:creationId xmlns:a16="http://schemas.microsoft.com/office/drawing/2014/main" id="{F3B58D58-B369-42CE-B0D6-6E3BDB098DC7}"/>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145390" y="10378722"/>
          <a:ext cx="929640" cy="897539"/>
        </a:xfrm>
        <a:prstGeom prst="rect">
          <a:avLst/>
        </a:prstGeom>
      </xdr:spPr>
    </xdr:pic>
    <xdr:clientData/>
  </xdr:twoCellAnchor>
  <xdr:twoCellAnchor editAs="oneCell">
    <xdr:from>
      <xdr:col>2</xdr:col>
      <xdr:colOff>740833</xdr:colOff>
      <xdr:row>21</xdr:row>
      <xdr:rowOff>112889</xdr:rowOff>
    </xdr:from>
    <xdr:to>
      <xdr:col>2</xdr:col>
      <xdr:colOff>1712383</xdr:colOff>
      <xdr:row>21</xdr:row>
      <xdr:rowOff>930106</xdr:rowOff>
    </xdr:to>
    <xdr:pic>
      <xdr:nvPicPr>
        <xdr:cNvPr id="9" name="Afbeelding 8">
          <a:extLst>
            <a:ext uri="{FF2B5EF4-FFF2-40B4-BE49-F238E27FC236}">
              <a16:creationId xmlns:a16="http://schemas.microsoft.com/office/drawing/2014/main" id="{D6C556D7-A4F7-43A6-980B-D6DBD92EB7FD}"/>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145389" y="10216445"/>
          <a:ext cx="971550" cy="810867"/>
        </a:xfrm>
        <a:prstGeom prst="rect">
          <a:avLst/>
        </a:prstGeom>
      </xdr:spPr>
    </xdr:pic>
    <xdr:clientData/>
  </xdr:twoCellAnchor>
  <xdr:twoCellAnchor editAs="oneCell">
    <xdr:from>
      <xdr:col>2</xdr:col>
      <xdr:colOff>345722</xdr:colOff>
      <xdr:row>23</xdr:row>
      <xdr:rowOff>77611</xdr:rowOff>
    </xdr:from>
    <xdr:to>
      <xdr:col>2</xdr:col>
      <xdr:colOff>2225322</xdr:colOff>
      <xdr:row>23</xdr:row>
      <xdr:rowOff>1310635</xdr:rowOff>
    </xdr:to>
    <xdr:pic>
      <xdr:nvPicPr>
        <xdr:cNvPr id="10" name="Afbeelding 9">
          <a:extLst>
            <a:ext uri="{FF2B5EF4-FFF2-40B4-BE49-F238E27FC236}">
              <a16:creationId xmlns:a16="http://schemas.microsoft.com/office/drawing/2014/main" id="{69C5EEF1-AE54-4EB1-99EE-C5E4615D448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750278" y="12382500"/>
          <a:ext cx="1876425" cy="1220324"/>
        </a:xfrm>
        <a:prstGeom prst="rect">
          <a:avLst/>
        </a:prstGeom>
      </xdr:spPr>
    </xdr:pic>
    <xdr:clientData/>
  </xdr:twoCellAnchor>
  <xdr:twoCellAnchor editAs="oneCell">
    <xdr:from>
      <xdr:col>2</xdr:col>
      <xdr:colOff>592667</xdr:colOff>
      <xdr:row>24</xdr:row>
      <xdr:rowOff>91723</xdr:rowOff>
    </xdr:from>
    <xdr:to>
      <xdr:col>2</xdr:col>
      <xdr:colOff>1960457</xdr:colOff>
      <xdr:row>24</xdr:row>
      <xdr:rowOff>1448227</xdr:rowOff>
    </xdr:to>
    <xdr:pic>
      <xdr:nvPicPr>
        <xdr:cNvPr id="11" name="Afbeelding 10">
          <a:extLst>
            <a:ext uri="{FF2B5EF4-FFF2-40B4-BE49-F238E27FC236}">
              <a16:creationId xmlns:a16="http://schemas.microsoft.com/office/drawing/2014/main" id="{74E94663-C055-4D15-A090-5268544137B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5997223" y="13821834"/>
          <a:ext cx="1367790" cy="1356504"/>
        </a:xfrm>
        <a:prstGeom prst="rect">
          <a:avLst/>
        </a:prstGeom>
      </xdr:spPr>
    </xdr:pic>
    <xdr:clientData/>
  </xdr:twoCellAnchor>
  <xdr:twoCellAnchor editAs="oneCell">
    <xdr:from>
      <xdr:col>2</xdr:col>
      <xdr:colOff>797278</xdr:colOff>
      <xdr:row>25</xdr:row>
      <xdr:rowOff>91721</xdr:rowOff>
    </xdr:from>
    <xdr:to>
      <xdr:col>2</xdr:col>
      <xdr:colOff>1597379</xdr:colOff>
      <xdr:row>25</xdr:row>
      <xdr:rowOff>861342</xdr:rowOff>
    </xdr:to>
    <xdr:pic>
      <xdr:nvPicPr>
        <xdr:cNvPr id="12" name="Afbeelding 11">
          <a:extLst>
            <a:ext uri="{FF2B5EF4-FFF2-40B4-BE49-F238E27FC236}">
              <a16:creationId xmlns:a16="http://schemas.microsoft.com/office/drawing/2014/main" id="{7A2DB89D-CCDB-448B-AEAD-16B77DB20CFE}"/>
            </a:ext>
          </a:extLst>
        </xdr:cNvPr>
        <xdr:cNvPicPr preferRelativeResize="0">
          <a:picLocks/>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3346" t="31982" r="22179" b="23169"/>
        <a:stretch/>
      </xdr:blipFill>
      <xdr:spPr>
        <a:xfrm>
          <a:off x="6205361" y="14686138"/>
          <a:ext cx="800101" cy="769621"/>
        </a:xfrm>
        <a:prstGeom prst="rect">
          <a:avLst/>
        </a:prstGeom>
      </xdr:spPr>
    </xdr:pic>
    <xdr:clientData/>
  </xdr:twoCellAnchor>
  <xdr:twoCellAnchor editAs="oneCell">
    <xdr:from>
      <xdr:col>2</xdr:col>
      <xdr:colOff>737305</xdr:colOff>
      <xdr:row>26</xdr:row>
      <xdr:rowOff>194027</xdr:rowOff>
    </xdr:from>
    <xdr:to>
      <xdr:col>2</xdr:col>
      <xdr:colOff>1727270</xdr:colOff>
      <xdr:row>26</xdr:row>
      <xdr:rowOff>1184627</xdr:rowOff>
    </xdr:to>
    <xdr:pic>
      <xdr:nvPicPr>
        <xdr:cNvPr id="13" name="Afbeelding 12">
          <a:extLst>
            <a:ext uri="{FF2B5EF4-FFF2-40B4-BE49-F238E27FC236}">
              <a16:creationId xmlns:a16="http://schemas.microsoft.com/office/drawing/2014/main" id="{575A1AF3-3D83-4899-B254-3DECF98380CF}"/>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6145388" y="15719777"/>
          <a:ext cx="989965" cy="990600"/>
        </a:xfrm>
        <a:prstGeom prst="rect">
          <a:avLst/>
        </a:prstGeom>
      </xdr:spPr>
    </xdr:pic>
    <xdr:clientData/>
  </xdr:twoCellAnchor>
  <xdr:twoCellAnchor editAs="oneCell">
    <xdr:from>
      <xdr:col>2</xdr:col>
      <xdr:colOff>836083</xdr:colOff>
      <xdr:row>27</xdr:row>
      <xdr:rowOff>137584</xdr:rowOff>
    </xdr:from>
    <xdr:to>
      <xdr:col>2</xdr:col>
      <xdr:colOff>1598083</xdr:colOff>
      <xdr:row>27</xdr:row>
      <xdr:rowOff>1258488</xdr:rowOff>
    </xdr:to>
    <xdr:pic>
      <xdr:nvPicPr>
        <xdr:cNvPr id="14" name="Afbeelding 13">
          <a:extLst>
            <a:ext uri="{FF2B5EF4-FFF2-40B4-BE49-F238E27FC236}">
              <a16:creationId xmlns:a16="http://schemas.microsoft.com/office/drawing/2014/main" id="{1A73D0B2-6CC8-4439-BC8B-427A26CBADD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6244166" y="16996834"/>
          <a:ext cx="762000" cy="1120904"/>
        </a:xfrm>
        <a:prstGeom prst="rect">
          <a:avLst/>
        </a:prstGeom>
      </xdr:spPr>
    </xdr:pic>
    <xdr:clientData/>
  </xdr:twoCellAnchor>
  <xdr:twoCellAnchor editAs="oneCell">
    <xdr:from>
      <xdr:col>2</xdr:col>
      <xdr:colOff>751417</xdr:colOff>
      <xdr:row>28</xdr:row>
      <xdr:rowOff>116417</xdr:rowOff>
    </xdr:from>
    <xdr:to>
      <xdr:col>2</xdr:col>
      <xdr:colOff>1709632</xdr:colOff>
      <xdr:row>28</xdr:row>
      <xdr:rowOff>1347301</xdr:rowOff>
    </xdr:to>
    <xdr:pic>
      <xdr:nvPicPr>
        <xdr:cNvPr id="15" name="Afbeelding 14">
          <a:extLst>
            <a:ext uri="{FF2B5EF4-FFF2-40B4-BE49-F238E27FC236}">
              <a16:creationId xmlns:a16="http://schemas.microsoft.com/office/drawing/2014/main" id="{7800F134-DFA1-4F29-9F22-DAC2FFFFD1D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6159500" y="18351500"/>
          <a:ext cx="958215" cy="1230884"/>
        </a:xfrm>
        <a:prstGeom prst="rect">
          <a:avLst/>
        </a:prstGeom>
      </xdr:spPr>
    </xdr:pic>
    <xdr:clientData/>
  </xdr:twoCellAnchor>
  <xdr:twoCellAnchor editAs="oneCell">
    <xdr:from>
      <xdr:col>2</xdr:col>
      <xdr:colOff>444500</xdr:colOff>
      <xdr:row>29</xdr:row>
      <xdr:rowOff>84666</xdr:rowOff>
    </xdr:from>
    <xdr:to>
      <xdr:col>2</xdr:col>
      <xdr:colOff>2046605</xdr:colOff>
      <xdr:row>29</xdr:row>
      <xdr:rowOff>1532568</xdr:rowOff>
    </xdr:to>
    <xdr:pic>
      <xdr:nvPicPr>
        <xdr:cNvPr id="16" name="Afbeelding 15">
          <a:extLst>
            <a:ext uri="{FF2B5EF4-FFF2-40B4-BE49-F238E27FC236}">
              <a16:creationId xmlns:a16="http://schemas.microsoft.com/office/drawing/2014/main" id="{DB43C50B-5321-4CCF-8FAD-0DDB34A01B73}"/>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5852583" y="19790833"/>
          <a:ext cx="1602105" cy="1447902"/>
        </a:xfrm>
        <a:prstGeom prst="rect">
          <a:avLst/>
        </a:prstGeom>
      </xdr:spPr>
    </xdr:pic>
    <xdr:clientData/>
  </xdr:twoCellAnchor>
  <xdr:twoCellAnchor editAs="oneCell">
    <xdr:from>
      <xdr:col>2</xdr:col>
      <xdr:colOff>963083</xdr:colOff>
      <xdr:row>30</xdr:row>
      <xdr:rowOff>105834</xdr:rowOff>
    </xdr:from>
    <xdr:to>
      <xdr:col>2</xdr:col>
      <xdr:colOff>1523798</xdr:colOff>
      <xdr:row>30</xdr:row>
      <xdr:rowOff>1456478</xdr:rowOff>
    </xdr:to>
    <xdr:pic>
      <xdr:nvPicPr>
        <xdr:cNvPr id="17" name="Afbeelding 16">
          <a:extLst>
            <a:ext uri="{FF2B5EF4-FFF2-40B4-BE49-F238E27FC236}">
              <a16:creationId xmlns:a16="http://schemas.microsoft.com/office/drawing/2014/main" id="{437C3BC4-D378-4628-8A48-D581D7485336}"/>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6371166" y="21431251"/>
          <a:ext cx="560715" cy="1350644"/>
        </a:xfrm>
        <a:prstGeom prst="rect">
          <a:avLst/>
        </a:prstGeom>
      </xdr:spPr>
    </xdr:pic>
    <xdr:clientData/>
  </xdr:twoCellAnchor>
  <xdr:twoCellAnchor editAs="oneCell">
    <xdr:from>
      <xdr:col>2</xdr:col>
      <xdr:colOff>285750</xdr:colOff>
      <xdr:row>31</xdr:row>
      <xdr:rowOff>349250</xdr:rowOff>
    </xdr:from>
    <xdr:to>
      <xdr:col>2</xdr:col>
      <xdr:colOff>2284256</xdr:colOff>
      <xdr:row>31</xdr:row>
      <xdr:rowOff>1293777</xdr:rowOff>
    </xdr:to>
    <xdr:pic>
      <xdr:nvPicPr>
        <xdr:cNvPr id="18" name="Afbeelding 17">
          <a:extLst>
            <a:ext uri="{FF2B5EF4-FFF2-40B4-BE49-F238E27FC236}">
              <a16:creationId xmlns:a16="http://schemas.microsoft.com/office/drawing/2014/main" id="{2AD862C9-97D1-46D8-B029-B2B2EBDA7E99}"/>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5693833" y="23272750"/>
          <a:ext cx="1998506" cy="944527"/>
        </a:xfrm>
        <a:prstGeom prst="rect">
          <a:avLst/>
        </a:prstGeom>
      </xdr:spPr>
    </xdr:pic>
    <xdr:clientData/>
  </xdr:twoCellAnchor>
  <xdr:twoCellAnchor editAs="oneCell">
    <xdr:from>
      <xdr:col>2</xdr:col>
      <xdr:colOff>508000</xdr:colOff>
      <xdr:row>33</xdr:row>
      <xdr:rowOff>63500</xdr:rowOff>
    </xdr:from>
    <xdr:to>
      <xdr:col>2</xdr:col>
      <xdr:colOff>2014855</xdr:colOff>
      <xdr:row>33</xdr:row>
      <xdr:rowOff>1342717</xdr:rowOff>
    </xdr:to>
    <xdr:pic>
      <xdr:nvPicPr>
        <xdr:cNvPr id="19" name="Afbeelding 18">
          <a:extLst>
            <a:ext uri="{FF2B5EF4-FFF2-40B4-BE49-F238E27FC236}">
              <a16:creationId xmlns:a16="http://schemas.microsoft.com/office/drawing/2014/main" id="{0E9A5B95-4D5D-432C-864A-53194DE13102}"/>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5916083" y="25611667"/>
          <a:ext cx="1506855" cy="1279217"/>
        </a:xfrm>
        <a:prstGeom prst="rect">
          <a:avLst/>
        </a:prstGeom>
      </xdr:spPr>
    </xdr:pic>
    <xdr:clientData/>
  </xdr:twoCellAnchor>
  <xdr:twoCellAnchor editAs="oneCell">
    <xdr:from>
      <xdr:col>2</xdr:col>
      <xdr:colOff>783166</xdr:colOff>
      <xdr:row>34</xdr:row>
      <xdr:rowOff>105834</xdr:rowOff>
    </xdr:from>
    <xdr:to>
      <xdr:col>2</xdr:col>
      <xdr:colOff>1649941</xdr:colOff>
      <xdr:row>34</xdr:row>
      <xdr:rowOff>1131621</xdr:rowOff>
    </xdr:to>
    <xdr:pic>
      <xdr:nvPicPr>
        <xdr:cNvPr id="20" name="Afbeelding 19">
          <a:extLst>
            <a:ext uri="{FF2B5EF4-FFF2-40B4-BE49-F238E27FC236}">
              <a16:creationId xmlns:a16="http://schemas.microsoft.com/office/drawing/2014/main" id="{1CD20C51-81D4-4FBA-A207-82A95E4B30A8}"/>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6191249" y="27125084"/>
          <a:ext cx="866775" cy="1025787"/>
        </a:xfrm>
        <a:prstGeom prst="rect">
          <a:avLst/>
        </a:prstGeom>
      </xdr:spPr>
    </xdr:pic>
    <xdr:clientData/>
  </xdr:twoCellAnchor>
  <xdr:twoCellAnchor editAs="oneCell">
    <xdr:from>
      <xdr:col>2</xdr:col>
      <xdr:colOff>508000</xdr:colOff>
      <xdr:row>35</xdr:row>
      <xdr:rowOff>63500</xdr:rowOff>
    </xdr:from>
    <xdr:to>
      <xdr:col>2</xdr:col>
      <xdr:colOff>2252508</xdr:colOff>
      <xdr:row>35</xdr:row>
      <xdr:rowOff>1340666</xdr:rowOff>
    </xdr:to>
    <xdr:pic>
      <xdr:nvPicPr>
        <xdr:cNvPr id="21" name="Afbeelding 20">
          <a:extLst>
            <a:ext uri="{FF2B5EF4-FFF2-40B4-BE49-F238E27FC236}">
              <a16:creationId xmlns:a16="http://schemas.microsoft.com/office/drawing/2014/main" id="{C095A0EA-513F-4D50-874C-722D53CF7FBB}"/>
            </a:ext>
          </a:extLst>
        </xdr:cNvPr>
        <xdr:cNvPicPr>
          <a:picLocks noChangeAspect="1"/>
        </xdr:cNvPicPr>
      </xdr:nvPicPr>
      <xdr:blipFill>
        <a:blip xmlns:r="http://schemas.openxmlformats.org/officeDocument/2006/relationships" r:embed="rId18"/>
        <a:stretch>
          <a:fillRect/>
        </a:stretch>
      </xdr:blipFill>
      <xdr:spPr>
        <a:xfrm>
          <a:off x="5916083" y="28373917"/>
          <a:ext cx="1744508" cy="1277166"/>
        </a:xfrm>
        <a:prstGeom prst="rect">
          <a:avLst/>
        </a:prstGeom>
      </xdr:spPr>
    </xdr:pic>
    <xdr:clientData/>
  </xdr:twoCellAnchor>
  <xdr:twoCellAnchor editAs="oneCell">
    <xdr:from>
      <xdr:col>2</xdr:col>
      <xdr:colOff>499533</xdr:colOff>
      <xdr:row>37</xdr:row>
      <xdr:rowOff>85725</xdr:rowOff>
    </xdr:from>
    <xdr:to>
      <xdr:col>2</xdr:col>
      <xdr:colOff>2130213</xdr:colOff>
      <xdr:row>37</xdr:row>
      <xdr:rowOff>937741</xdr:rowOff>
    </xdr:to>
    <xdr:pic>
      <xdr:nvPicPr>
        <xdr:cNvPr id="24" name="Afbeelding 23">
          <a:extLst>
            <a:ext uri="{FF2B5EF4-FFF2-40B4-BE49-F238E27FC236}">
              <a16:creationId xmlns:a16="http://schemas.microsoft.com/office/drawing/2014/main" id="{5662CA91-2BA8-43C4-B706-8F8A7ED3B966}"/>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6052608" y="32946975"/>
          <a:ext cx="1630680" cy="852016"/>
        </a:xfrm>
        <a:prstGeom prst="rect">
          <a:avLst/>
        </a:prstGeom>
      </xdr:spPr>
    </xdr:pic>
    <xdr:clientData/>
  </xdr:twoCellAnchor>
  <xdr:twoCellAnchor editAs="oneCell">
    <xdr:from>
      <xdr:col>2</xdr:col>
      <xdr:colOff>698500</xdr:colOff>
      <xdr:row>38</xdr:row>
      <xdr:rowOff>0</xdr:rowOff>
    </xdr:from>
    <xdr:to>
      <xdr:col>2</xdr:col>
      <xdr:colOff>1647189</xdr:colOff>
      <xdr:row>38</xdr:row>
      <xdr:rowOff>746175</xdr:rowOff>
    </xdr:to>
    <xdr:pic>
      <xdr:nvPicPr>
        <xdr:cNvPr id="25" name="Afbeelding 24">
          <a:extLst>
            <a:ext uri="{FF2B5EF4-FFF2-40B4-BE49-F238E27FC236}">
              <a16:creationId xmlns:a16="http://schemas.microsoft.com/office/drawing/2014/main" id="{CB767D92-5A75-4A27-8EA9-EDF2489CCC56}"/>
            </a:ext>
          </a:extLst>
        </xdr:cNvPr>
        <xdr:cNvPicPr>
          <a:picLocks noChangeAspect="1"/>
        </xdr:cNvPicPr>
      </xdr:nvPicPr>
      <xdr:blipFill rotWithShape="1">
        <a:blip xmlns:r="http://schemas.openxmlformats.org/officeDocument/2006/relationships" r:embed="rId20" cstate="print">
          <a:extLst>
            <a:ext uri="{28A0092B-C50C-407E-A947-70E740481C1C}">
              <a14:useLocalDpi xmlns:a14="http://schemas.microsoft.com/office/drawing/2010/main" val="0"/>
            </a:ext>
          </a:extLst>
        </a:blip>
        <a:srcRect t="-3400" b="24669"/>
        <a:stretch/>
      </xdr:blipFill>
      <xdr:spPr>
        <a:xfrm>
          <a:off x="6106583" y="32924751"/>
          <a:ext cx="948689" cy="746175"/>
        </a:xfrm>
        <a:prstGeom prst="rect">
          <a:avLst/>
        </a:prstGeom>
      </xdr:spPr>
    </xdr:pic>
    <xdr:clientData/>
  </xdr:twoCellAnchor>
  <xdr:twoCellAnchor editAs="oneCell">
    <xdr:from>
      <xdr:col>2</xdr:col>
      <xdr:colOff>370417</xdr:colOff>
      <xdr:row>38</xdr:row>
      <xdr:rowOff>84667</xdr:rowOff>
    </xdr:from>
    <xdr:to>
      <xdr:col>2</xdr:col>
      <xdr:colOff>2246842</xdr:colOff>
      <xdr:row>38</xdr:row>
      <xdr:rowOff>2036926</xdr:rowOff>
    </xdr:to>
    <xdr:pic>
      <xdr:nvPicPr>
        <xdr:cNvPr id="26" name="Afbeelding 25">
          <a:extLst>
            <a:ext uri="{FF2B5EF4-FFF2-40B4-BE49-F238E27FC236}">
              <a16:creationId xmlns:a16="http://schemas.microsoft.com/office/drawing/2014/main" id="{FE579617-6203-4692-889F-A029C96A4649}"/>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778500" y="33951334"/>
          <a:ext cx="1876425" cy="1952259"/>
        </a:xfrm>
        <a:prstGeom prst="rect">
          <a:avLst/>
        </a:prstGeom>
      </xdr:spPr>
    </xdr:pic>
    <xdr:clientData/>
  </xdr:twoCellAnchor>
  <xdr:twoCellAnchor editAs="oneCell">
    <xdr:from>
      <xdr:col>2</xdr:col>
      <xdr:colOff>539751</xdr:colOff>
      <xdr:row>39</xdr:row>
      <xdr:rowOff>105833</xdr:rowOff>
    </xdr:from>
    <xdr:to>
      <xdr:col>2</xdr:col>
      <xdr:colOff>2007581</xdr:colOff>
      <xdr:row>39</xdr:row>
      <xdr:rowOff>1498388</xdr:rowOff>
    </xdr:to>
    <xdr:pic>
      <xdr:nvPicPr>
        <xdr:cNvPr id="27" name="Afbeelding 26">
          <a:extLst>
            <a:ext uri="{FF2B5EF4-FFF2-40B4-BE49-F238E27FC236}">
              <a16:creationId xmlns:a16="http://schemas.microsoft.com/office/drawing/2014/main" id="{4A601171-6259-4A58-ACD2-980662199417}"/>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947834" y="36120916"/>
          <a:ext cx="1467830" cy="1392555"/>
        </a:xfrm>
        <a:prstGeom prst="rect">
          <a:avLst/>
        </a:prstGeom>
      </xdr:spPr>
    </xdr:pic>
    <xdr:clientData/>
  </xdr:twoCellAnchor>
  <xdr:twoCellAnchor editAs="oneCell">
    <xdr:from>
      <xdr:col>2</xdr:col>
      <xdr:colOff>645583</xdr:colOff>
      <xdr:row>41</xdr:row>
      <xdr:rowOff>169333</xdr:rowOff>
    </xdr:from>
    <xdr:to>
      <xdr:col>2</xdr:col>
      <xdr:colOff>1826683</xdr:colOff>
      <xdr:row>41</xdr:row>
      <xdr:rowOff>1361863</xdr:rowOff>
    </xdr:to>
    <xdr:pic>
      <xdr:nvPicPr>
        <xdr:cNvPr id="29" name="Afbeelding 28">
          <a:extLst>
            <a:ext uri="{FF2B5EF4-FFF2-40B4-BE49-F238E27FC236}">
              <a16:creationId xmlns:a16="http://schemas.microsoft.com/office/drawing/2014/main" id="{0749852B-E8B8-468E-A55C-5D80EC8F0CB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6053666" y="37803666"/>
          <a:ext cx="1181100" cy="1192530"/>
        </a:xfrm>
        <a:prstGeom prst="rect">
          <a:avLst/>
        </a:prstGeom>
      </xdr:spPr>
    </xdr:pic>
    <xdr:clientData/>
  </xdr:twoCellAnchor>
  <xdr:twoCellAnchor editAs="oneCell">
    <xdr:from>
      <xdr:col>2</xdr:col>
      <xdr:colOff>317500</xdr:colOff>
      <xdr:row>40</xdr:row>
      <xdr:rowOff>349250</xdr:rowOff>
    </xdr:from>
    <xdr:to>
      <xdr:col>2</xdr:col>
      <xdr:colOff>2271271</xdr:colOff>
      <xdr:row>40</xdr:row>
      <xdr:rowOff>1260658</xdr:rowOff>
    </xdr:to>
    <xdr:pic>
      <xdr:nvPicPr>
        <xdr:cNvPr id="30" name="Afbeelding 29">
          <a:extLst>
            <a:ext uri="{FF2B5EF4-FFF2-40B4-BE49-F238E27FC236}">
              <a16:creationId xmlns:a16="http://schemas.microsoft.com/office/drawing/2014/main" id="{3AC2ACF4-A04D-4F12-B6DF-3C0C6A0F9720}"/>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725583" y="37983583"/>
          <a:ext cx="1953771" cy="911408"/>
        </a:xfrm>
        <a:prstGeom prst="rect">
          <a:avLst/>
        </a:prstGeom>
      </xdr:spPr>
    </xdr:pic>
    <xdr:clientData/>
  </xdr:twoCellAnchor>
  <xdr:twoCellAnchor editAs="oneCell">
    <xdr:from>
      <xdr:col>2</xdr:col>
      <xdr:colOff>846667</xdr:colOff>
      <xdr:row>36</xdr:row>
      <xdr:rowOff>264583</xdr:rowOff>
    </xdr:from>
    <xdr:to>
      <xdr:col>2</xdr:col>
      <xdr:colOff>1762972</xdr:colOff>
      <xdr:row>36</xdr:row>
      <xdr:rowOff>1238039</xdr:rowOff>
    </xdr:to>
    <xdr:pic>
      <xdr:nvPicPr>
        <xdr:cNvPr id="31" name="Afbeelding 30">
          <a:extLst>
            <a:ext uri="{FF2B5EF4-FFF2-40B4-BE49-F238E27FC236}">
              <a16:creationId xmlns:a16="http://schemas.microsoft.com/office/drawing/2014/main" id="{3CECDA73-CF95-45D7-9AFF-A90CBED3D3F4}"/>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22465" t="31780" r="21659" b="9646"/>
        <a:stretch/>
      </xdr:blipFill>
      <xdr:spPr>
        <a:xfrm>
          <a:off x="6254750" y="30056666"/>
          <a:ext cx="916305" cy="973456"/>
        </a:xfrm>
        <a:prstGeom prst="rect">
          <a:avLst/>
        </a:prstGeom>
      </xdr:spPr>
    </xdr:pic>
    <xdr:clientData/>
  </xdr:twoCellAnchor>
  <xdr:twoCellAnchor editAs="oneCell">
    <xdr:from>
      <xdr:col>2</xdr:col>
      <xdr:colOff>121920</xdr:colOff>
      <xdr:row>42</xdr:row>
      <xdr:rowOff>487681</xdr:rowOff>
    </xdr:from>
    <xdr:to>
      <xdr:col>2</xdr:col>
      <xdr:colOff>2224246</xdr:colOff>
      <xdr:row>42</xdr:row>
      <xdr:rowOff>3154681</xdr:rowOff>
    </xdr:to>
    <xdr:pic>
      <xdr:nvPicPr>
        <xdr:cNvPr id="2" name="Afbeelding 1">
          <a:extLst>
            <a:ext uri="{FF2B5EF4-FFF2-40B4-BE49-F238E27FC236}">
              <a16:creationId xmlns:a16="http://schemas.microsoft.com/office/drawing/2014/main" id="{AC69A99D-0315-4DD9-9768-B6356DEB3F6F}"/>
            </a:ext>
          </a:extLst>
        </xdr:cNvPr>
        <xdr:cNvPicPr>
          <a:picLocks noChangeAspect="1"/>
        </xdr:cNvPicPr>
      </xdr:nvPicPr>
      <xdr:blipFill>
        <a:blip xmlns:r="http://schemas.openxmlformats.org/officeDocument/2006/relationships" r:embed="rId26"/>
        <a:stretch>
          <a:fillRect/>
        </a:stretch>
      </xdr:blipFill>
      <xdr:spPr>
        <a:xfrm>
          <a:off x="5676900" y="43540681"/>
          <a:ext cx="2102326" cy="2667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533400</xdr:colOff>
      <xdr:row>0</xdr:row>
      <xdr:rowOff>99060</xdr:rowOff>
    </xdr:from>
    <xdr:to>
      <xdr:col>8</xdr:col>
      <xdr:colOff>1251901</xdr:colOff>
      <xdr:row>3</xdr:row>
      <xdr:rowOff>160020</xdr:rowOff>
    </xdr:to>
    <xdr:pic>
      <xdr:nvPicPr>
        <xdr:cNvPr id="3" name="Afbeelding 2">
          <a:extLst>
            <a:ext uri="{FF2B5EF4-FFF2-40B4-BE49-F238E27FC236}">
              <a16:creationId xmlns:a16="http://schemas.microsoft.com/office/drawing/2014/main" id="{2D211AFE-80C6-4538-BB58-B9D295CE580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49440" y="99060"/>
          <a:ext cx="1965959" cy="609600"/>
        </a:xfrm>
        <a:prstGeom prst="rect">
          <a:avLst/>
        </a:prstGeom>
      </xdr:spPr>
    </xdr:pic>
    <xdr:clientData/>
  </xdr:twoCellAnchor>
  <xdr:twoCellAnchor editAs="oneCell">
    <xdr:from>
      <xdr:col>2</xdr:col>
      <xdr:colOff>754381</xdr:colOff>
      <xdr:row>58</xdr:row>
      <xdr:rowOff>99061</xdr:rowOff>
    </xdr:from>
    <xdr:to>
      <xdr:col>2</xdr:col>
      <xdr:colOff>1973580</xdr:colOff>
      <xdr:row>58</xdr:row>
      <xdr:rowOff>944880</xdr:rowOff>
    </xdr:to>
    <xdr:pic>
      <xdr:nvPicPr>
        <xdr:cNvPr id="4" name="image1.png">
          <a:extLst>
            <a:ext uri="{FF2B5EF4-FFF2-40B4-BE49-F238E27FC236}">
              <a16:creationId xmlns:a16="http://schemas.microsoft.com/office/drawing/2014/main" id="{FA6BB666-F6CE-4155-8C84-0BFC06C0E507}"/>
            </a:ext>
          </a:extLst>
        </xdr:cNvPr>
        <xdr:cNvPicPr/>
      </xdr:nvPicPr>
      <xdr:blipFill>
        <a:blip xmlns:r="http://schemas.openxmlformats.org/officeDocument/2006/relationships" r:embed="rId2"/>
        <a:srcRect/>
        <a:stretch>
          <a:fillRect/>
        </a:stretch>
      </xdr:blipFill>
      <xdr:spPr>
        <a:xfrm>
          <a:off x="5120641" y="45857161"/>
          <a:ext cx="1219199" cy="845819"/>
        </a:xfrm>
        <a:prstGeom prst="rect">
          <a:avLst/>
        </a:prstGeom>
        <a:ln/>
      </xdr:spPr>
    </xdr:pic>
    <xdr:clientData/>
  </xdr:twoCellAnchor>
  <xdr:twoCellAnchor editAs="oneCell">
    <xdr:from>
      <xdr:col>2</xdr:col>
      <xdr:colOff>944881</xdr:colOff>
      <xdr:row>57</xdr:row>
      <xdr:rowOff>53340</xdr:rowOff>
    </xdr:from>
    <xdr:to>
      <xdr:col>2</xdr:col>
      <xdr:colOff>1752601</xdr:colOff>
      <xdr:row>57</xdr:row>
      <xdr:rowOff>1142161</xdr:rowOff>
    </xdr:to>
    <xdr:pic>
      <xdr:nvPicPr>
        <xdr:cNvPr id="2" name="Afbeelding 1">
          <a:extLst>
            <a:ext uri="{FF2B5EF4-FFF2-40B4-BE49-F238E27FC236}">
              <a16:creationId xmlns:a16="http://schemas.microsoft.com/office/drawing/2014/main" id="{60D3025C-35A1-4306-8897-987D6B6A18A8}"/>
            </a:ext>
          </a:extLst>
        </xdr:cNvPr>
        <xdr:cNvPicPr>
          <a:picLocks noChangeAspect="1"/>
        </xdr:cNvPicPr>
      </xdr:nvPicPr>
      <xdr:blipFill>
        <a:blip xmlns:r="http://schemas.openxmlformats.org/officeDocument/2006/relationships" r:embed="rId3"/>
        <a:stretch>
          <a:fillRect/>
        </a:stretch>
      </xdr:blipFill>
      <xdr:spPr>
        <a:xfrm>
          <a:off x="5311141" y="45102780"/>
          <a:ext cx="807720" cy="10888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502920</xdr:colOff>
      <xdr:row>0</xdr:row>
      <xdr:rowOff>144780</xdr:rowOff>
    </xdr:from>
    <xdr:to>
      <xdr:col>8</xdr:col>
      <xdr:colOff>982979</xdr:colOff>
      <xdr:row>4</xdr:row>
      <xdr:rowOff>22860</xdr:rowOff>
    </xdr:to>
    <xdr:pic>
      <xdr:nvPicPr>
        <xdr:cNvPr id="3" name="Afbeelding 2">
          <a:extLst>
            <a:ext uri="{FF2B5EF4-FFF2-40B4-BE49-F238E27FC236}">
              <a16:creationId xmlns:a16="http://schemas.microsoft.com/office/drawing/2014/main" id="{E42C2B6B-882C-45E2-B24D-F8A778A46C7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18960" y="144780"/>
          <a:ext cx="1965959" cy="609600"/>
        </a:xfrm>
        <a:prstGeom prst="rect">
          <a:avLst/>
        </a:prstGeom>
      </xdr:spPr>
    </xdr:pic>
    <xdr:clientData/>
  </xdr:twoCellAnchor>
  <xdr:twoCellAnchor editAs="oneCell">
    <xdr:from>
      <xdr:col>2</xdr:col>
      <xdr:colOff>449579</xdr:colOff>
      <xdr:row>10</xdr:row>
      <xdr:rowOff>358140</xdr:rowOff>
    </xdr:from>
    <xdr:to>
      <xdr:col>2</xdr:col>
      <xdr:colOff>1925568</xdr:colOff>
      <xdr:row>12</xdr:row>
      <xdr:rowOff>283845</xdr:rowOff>
    </xdr:to>
    <xdr:pic>
      <xdr:nvPicPr>
        <xdr:cNvPr id="6" name="Afbeelding 5">
          <a:extLst>
            <a:ext uri="{FF2B5EF4-FFF2-40B4-BE49-F238E27FC236}">
              <a16:creationId xmlns:a16="http://schemas.microsoft.com/office/drawing/2014/main" id="{DC9AA5E2-0CF1-426A-BFE5-2AD0960A5CD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17719" y="2186940"/>
          <a:ext cx="1475989" cy="1272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480059</xdr:colOff>
      <xdr:row>39</xdr:row>
      <xdr:rowOff>190500</xdr:rowOff>
    </xdr:from>
    <xdr:to>
      <xdr:col>2</xdr:col>
      <xdr:colOff>2035775</xdr:colOff>
      <xdr:row>39</xdr:row>
      <xdr:rowOff>1120140</xdr:rowOff>
    </xdr:to>
    <xdr:pic>
      <xdr:nvPicPr>
        <xdr:cNvPr id="7" name="Afbeelding 6">
          <a:extLst>
            <a:ext uri="{FF2B5EF4-FFF2-40B4-BE49-F238E27FC236}">
              <a16:creationId xmlns:a16="http://schemas.microsoft.com/office/drawing/2014/main" id="{8256D20E-1AA4-42B3-BE29-F4F9DC7F576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571999" y="21046440"/>
          <a:ext cx="1552541" cy="929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548640</xdr:colOff>
      <xdr:row>50</xdr:row>
      <xdr:rowOff>144780</xdr:rowOff>
    </xdr:from>
    <xdr:ext cx="1615440" cy="1044172"/>
    <xdr:pic>
      <xdr:nvPicPr>
        <xdr:cNvPr id="9" name="Afbeelding 8">
          <a:extLst>
            <a:ext uri="{FF2B5EF4-FFF2-40B4-BE49-F238E27FC236}">
              <a16:creationId xmlns:a16="http://schemas.microsoft.com/office/drawing/2014/main" id="{5E2E1E7F-AF58-428D-B5AD-7E566F83F8C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16780" y="29268420"/>
          <a:ext cx="1615440" cy="104417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967740</xdr:colOff>
      <xdr:row>29</xdr:row>
      <xdr:rowOff>76200</xdr:rowOff>
    </xdr:from>
    <xdr:to>
      <xdr:col>2</xdr:col>
      <xdr:colOff>1462703</xdr:colOff>
      <xdr:row>29</xdr:row>
      <xdr:rowOff>1081205</xdr:rowOff>
    </xdr:to>
    <xdr:pic>
      <xdr:nvPicPr>
        <xdr:cNvPr id="10" name="Afbeelding 9">
          <a:extLst>
            <a:ext uri="{FF2B5EF4-FFF2-40B4-BE49-F238E27FC236}">
              <a16:creationId xmlns:a16="http://schemas.microsoft.com/office/drawing/2014/main" id="{56BB62DA-DE7A-4ABE-9A90-0469BAD1571C}"/>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135880" y="16268700"/>
          <a:ext cx="491788" cy="995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457200</xdr:colOff>
      <xdr:row>13</xdr:row>
      <xdr:rowOff>60960</xdr:rowOff>
    </xdr:from>
    <xdr:to>
      <xdr:col>2</xdr:col>
      <xdr:colOff>1963188</xdr:colOff>
      <xdr:row>13</xdr:row>
      <xdr:rowOff>966982</xdr:rowOff>
    </xdr:to>
    <xdr:pic>
      <xdr:nvPicPr>
        <xdr:cNvPr id="11" name="Afbeelding 10">
          <a:extLst>
            <a:ext uri="{FF2B5EF4-FFF2-40B4-BE49-F238E27FC236}">
              <a16:creationId xmlns:a16="http://schemas.microsoft.com/office/drawing/2014/main" id="{27BF46EE-2DB8-437F-AED6-E99F682181D7}"/>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625340" y="3924300"/>
          <a:ext cx="1505988" cy="9060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541020</xdr:colOff>
      <xdr:row>24</xdr:row>
      <xdr:rowOff>144780</xdr:rowOff>
    </xdr:from>
    <xdr:to>
      <xdr:col>2</xdr:col>
      <xdr:colOff>2034540</xdr:colOff>
      <xdr:row>25</xdr:row>
      <xdr:rowOff>703107</xdr:rowOff>
    </xdr:to>
    <xdr:pic>
      <xdr:nvPicPr>
        <xdr:cNvPr id="13" name="Afbeelding 12">
          <a:extLst>
            <a:ext uri="{FF2B5EF4-FFF2-40B4-BE49-F238E27FC236}">
              <a16:creationId xmlns:a16="http://schemas.microsoft.com/office/drawing/2014/main" id="{CA4B2779-754F-4A87-BA1B-93D47BE89DBF}"/>
            </a:ext>
          </a:extLst>
        </xdr:cNvPr>
        <xdr:cNvPicPr>
          <a:picLocks noChangeAspect="1"/>
        </xdr:cNvPicPr>
      </xdr:nvPicPr>
      <xdr:blipFill>
        <a:blip xmlns:r="http://schemas.openxmlformats.org/officeDocument/2006/relationships" r:embed="rId7"/>
        <a:stretch>
          <a:fillRect/>
        </a:stretch>
      </xdr:blipFill>
      <xdr:spPr>
        <a:xfrm>
          <a:off x="4709160" y="12268200"/>
          <a:ext cx="1493520" cy="1565437"/>
        </a:xfrm>
        <a:prstGeom prst="rect">
          <a:avLst/>
        </a:prstGeom>
      </xdr:spPr>
    </xdr:pic>
    <xdr:clientData/>
  </xdr:twoCellAnchor>
  <xdr:twoCellAnchor editAs="oneCell">
    <xdr:from>
      <xdr:col>2</xdr:col>
      <xdr:colOff>525780</xdr:colOff>
      <xdr:row>21</xdr:row>
      <xdr:rowOff>114300</xdr:rowOff>
    </xdr:from>
    <xdr:to>
      <xdr:col>2</xdr:col>
      <xdr:colOff>1812273</xdr:colOff>
      <xdr:row>21</xdr:row>
      <xdr:rowOff>1158503</xdr:rowOff>
    </xdr:to>
    <xdr:pic>
      <xdr:nvPicPr>
        <xdr:cNvPr id="14" name="Afbeelding 13" descr="Andus armstoel - geheel kunststof schoolstoel met armleggers-3">
          <a:extLst>
            <a:ext uri="{FF2B5EF4-FFF2-40B4-BE49-F238E27FC236}">
              <a16:creationId xmlns:a16="http://schemas.microsoft.com/office/drawing/2014/main" id="{FCE59003-1888-44BC-9095-9AF08FC8068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3920" y="9121140"/>
          <a:ext cx="1286493" cy="10410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830580</xdr:colOff>
      <xdr:row>30</xdr:row>
      <xdr:rowOff>106680</xdr:rowOff>
    </xdr:from>
    <xdr:to>
      <xdr:col>2</xdr:col>
      <xdr:colOff>1597214</xdr:colOff>
      <xdr:row>30</xdr:row>
      <xdr:rowOff>1234508</xdr:rowOff>
    </xdr:to>
    <xdr:pic>
      <xdr:nvPicPr>
        <xdr:cNvPr id="15" name="Afbeelding 14">
          <a:extLst>
            <a:ext uri="{FF2B5EF4-FFF2-40B4-BE49-F238E27FC236}">
              <a16:creationId xmlns:a16="http://schemas.microsoft.com/office/drawing/2014/main" id="{3D777907-1FC6-4723-9673-3D82A5CBEB70}"/>
            </a:ext>
          </a:extLst>
        </xdr:cNvPr>
        <xdr:cNvPicPr>
          <a:picLocks noChangeAspect="1"/>
        </xdr:cNvPicPr>
      </xdr:nvPicPr>
      <xdr:blipFill>
        <a:blip xmlns:r="http://schemas.openxmlformats.org/officeDocument/2006/relationships" r:embed="rId9"/>
        <a:stretch>
          <a:fillRect/>
        </a:stretch>
      </xdr:blipFill>
      <xdr:spPr>
        <a:xfrm>
          <a:off x="4998720" y="19202400"/>
          <a:ext cx="757109" cy="1127828"/>
        </a:xfrm>
        <a:prstGeom prst="rect">
          <a:avLst/>
        </a:prstGeom>
      </xdr:spPr>
    </xdr:pic>
    <xdr:clientData/>
  </xdr:twoCellAnchor>
  <xdr:twoCellAnchor editAs="oneCell">
    <xdr:from>
      <xdr:col>2</xdr:col>
      <xdr:colOff>815340</xdr:colOff>
      <xdr:row>56</xdr:row>
      <xdr:rowOff>129540</xdr:rowOff>
    </xdr:from>
    <xdr:to>
      <xdr:col>2</xdr:col>
      <xdr:colOff>1653540</xdr:colOff>
      <xdr:row>56</xdr:row>
      <xdr:rowOff>1044805</xdr:rowOff>
    </xdr:to>
    <xdr:pic>
      <xdr:nvPicPr>
        <xdr:cNvPr id="16" name="Afbeelding 15">
          <a:extLst>
            <a:ext uri="{FF2B5EF4-FFF2-40B4-BE49-F238E27FC236}">
              <a16:creationId xmlns:a16="http://schemas.microsoft.com/office/drawing/2014/main" id="{42331E37-9EB5-4D58-8DAA-8FF68708D3D5}"/>
            </a:ext>
          </a:extLst>
        </xdr:cNvPr>
        <xdr:cNvPicPr>
          <a:picLocks noChangeAspect="1"/>
        </xdr:cNvPicPr>
      </xdr:nvPicPr>
      <xdr:blipFill>
        <a:blip xmlns:r="http://schemas.openxmlformats.org/officeDocument/2006/relationships" r:embed="rId10"/>
        <a:stretch>
          <a:fillRect/>
        </a:stretch>
      </xdr:blipFill>
      <xdr:spPr>
        <a:xfrm>
          <a:off x="4983480" y="38412420"/>
          <a:ext cx="828675" cy="908915"/>
        </a:xfrm>
        <a:prstGeom prst="rect">
          <a:avLst/>
        </a:prstGeom>
      </xdr:spPr>
    </xdr:pic>
    <xdr:clientData/>
  </xdr:twoCellAnchor>
  <xdr:twoCellAnchor editAs="oneCell">
    <xdr:from>
      <xdr:col>2</xdr:col>
      <xdr:colOff>899160</xdr:colOff>
      <xdr:row>45</xdr:row>
      <xdr:rowOff>60960</xdr:rowOff>
    </xdr:from>
    <xdr:to>
      <xdr:col>2</xdr:col>
      <xdr:colOff>1585410</xdr:colOff>
      <xdr:row>45</xdr:row>
      <xdr:rowOff>1007951</xdr:rowOff>
    </xdr:to>
    <xdr:pic>
      <xdr:nvPicPr>
        <xdr:cNvPr id="17" name="Afbeelding 16">
          <a:extLst>
            <a:ext uri="{FF2B5EF4-FFF2-40B4-BE49-F238E27FC236}">
              <a16:creationId xmlns:a16="http://schemas.microsoft.com/office/drawing/2014/main" id="{47F45162-59FF-4178-AC6A-5C207F1E9E7D}"/>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067300" y="30678120"/>
          <a:ext cx="686250" cy="9374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845820</xdr:colOff>
      <xdr:row>46</xdr:row>
      <xdr:rowOff>83820</xdr:rowOff>
    </xdr:from>
    <xdr:to>
      <xdr:col>2</xdr:col>
      <xdr:colOff>1636673</xdr:colOff>
      <xdr:row>46</xdr:row>
      <xdr:rowOff>1012396</xdr:rowOff>
    </xdr:to>
    <xdr:pic>
      <xdr:nvPicPr>
        <xdr:cNvPr id="18" name="Afbeelding 17">
          <a:extLst>
            <a:ext uri="{FF2B5EF4-FFF2-40B4-BE49-F238E27FC236}">
              <a16:creationId xmlns:a16="http://schemas.microsoft.com/office/drawing/2014/main" id="{24DE7510-3B6B-4C1C-B603-3B2BA643228D}"/>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13960" y="31798260"/>
          <a:ext cx="784503" cy="9285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906780</xdr:colOff>
      <xdr:row>47</xdr:row>
      <xdr:rowOff>83820</xdr:rowOff>
    </xdr:from>
    <xdr:to>
      <xdr:col>2</xdr:col>
      <xdr:colOff>1581780</xdr:colOff>
      <xdr:row>47</xdr:row>
      <xdr:rowOff>1024459</xdr:rowOff>
    </xdr:to>
    <xdr:pic>
      <xdr:nvPicPr>
        <xdr:cNvPr id="19" name="Afbeelding 18">
          <a:extLst>
            <a:ext uri="{FF2B5EF4-FFF2-40B4-BE49-F238E27FC236}">
              <a16:creationId xmlns:a16="http://schemas.microsoft.com/office/drawing/2014/main" id="{3335DC64-6F63-4E43-AB95-20873EBEA228}"/>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5074920" y="32903160"/>
          <a:ext cx="675000" cy="9374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815340</xdr:colOff>
      <xdr:row>48</xdr:row>
      <xdr:rowOff>83820</xdr:rowOff>
    </xdr:from>
    <xdr:to>
      <xdr:col>2</xdr:col>
      <xdr:colOff>1748229</xdr:colOff>
      <xdr:row>48</xdr:row>
      <xdr:rowOff>1045087</xdr:rowOff>
    </xdr:to>
    <xdr:pic>
      <xdr:nvPicPr>
        <xdr:cNvPr id="20" name="Afbeelding 19" descr="Zuiver Oak Tray salontafel 78 | Flinders">
          <a:extLst>
            <a:ext uri="{FF2B5EF4-FFF2-40B4-BE49-F238E27FC236}">
              <a16:creationId xmlns:a16="http://schemas.microsoft.com/office/drawing/2014/main" id="{EF9DC92B-FEB5-4A5D-A9F2-49BBB8C709EC}"/>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983480" y="33992820"/>
          <a:ext cx="926539" cy="9549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914400</xdr:colOff>
      <xdr:row>18</xdr:row>
      <xdr:rowOff>60960</xdr:rowOff>
    </xdr:from>
    <xdr:to>
      <xdr:col>2</xdr:col>
      <xdr:colOff>1696275</xdr:colOff>
      <xdr:row>18</xdr:row>
      <xdr:rowOff>989535</xdr:rowOff>
    </xdr:to>
    <xdr:pic>
      <xdr:nvPicPr>
        <xdr:cNvPr id="21" name="Afbeelding 20">
          <a:extLst>
            <a:ext uri="{FF2B5EF4-FFF2-40B4-BE49-F238E27FC236}">
              <a16:creationId xmlns:a16="http://schemas.microsoft.com/office/drawing/2014/main" id="{6F8F47DC-9A34-487C-A52D-1AB09F00AFAE}"/>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5082540" y="7338060"/>
          <a:ext cx="781875" cy="92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662940</xdr:colOff>
      <xdr:row>43</xdr:row>
      <xdr:rowOff>83820</xdr:rowOff>
    </xdr:from>
    <xdr:to>
      <xdr:col>2</xdr:col>
      <xdr:colOff>2053525</xdr:colOff>
      <xdr:row>43</xdr:row>
      <xdr:rowOff>782955</xdr:rowOff>
    </xdr:to>
    <xdr:pic>
      <xdr:nvPicPr>
        <xdr:cNvPr id="22" name="Afbeelding 21">
          <a:extLst>
            <a:ext uri="{FF2B5EF4-FFF2-40B4-BE49-F238E27FC236}">
              <a16:creationId xmlns:a16="http://schemas.microsoft.com/office/drawing/2014/main" id="{E073A73C-A95F-4165-B681-BDD045DBA991}"/>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831080" y="29405580"/>
          <a:ext cx="1387410" cy="699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1043940</xdr:colOff>
      <xdr:row>16</xdr:row>
      <xdr:rowOff>76200</xdr:rowOff>
    </xdr:from>
    <xdr:to>
      <xdr:col>2</xdr:col>
      <xdr:colOff>1655105</xdr:colOff>
      <xdr:row>16</xdr:row>
      <xdr:rowOff>1007949</xdr:rowOff>
    </xdr:to>
    <xdr:pic>
      <xdr:nvPicPr>
        <xdr:cNvPr id="23" name="Afbeelding 22">
          <a:extLst>
            <a:ext uri="{FF2B5EF4-FFF2-40B4-BE49-F238E27FC236}">
              <a16:creationId xmlns:a16="http://schemas.microsoft.com/office/drawing/2014/main" id="{153E0866-4599-40DD-881B-AFD9B1268F0F}"/>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5212080" y="6164580"/>
          <a:ext cx="607990" cy="92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693420</xdr:colOff>
      <xdr:row>51</xdr:row>
      <xdr:rowOff>91440</xdr:rowOff>
    </xdr:from>
    <xdr:to>
      <xdr:col>2</xdr:col>
      <xdr:colOff>1909536</xdr:colOff>
      <xdr:row>51</xdr:row>
      <xdr:rowOff>1025730</xdr:rowOff>
    </xdr:to>
    <xdr:pic>
      <xdr:nvPicPr>
        <xdr:cNvPr id="24" name="Afbeelding 23">
          <a:extLst>
            <a:ext uri="{FF2B5EF4-FFF2-40B4-BE49-F238E27FC236}">
              <a16:creationId xmlns:a16="http://schemas.microsoft.com/office/drawing/2014/main" id="{F5E2314C-94D1-42C7-ACE5-167CEEB60F5E}"/>
            </a:ext>
          </a:extLst>
        </xdr:cNvPr>
        <xdr:cNvPicPr>
          <a:picLocks noChangeAspect="1"/>
        </xdr:cNvPicPr>
      </xdr:nvPicPr>
      <xdr:blipFill>
        <a:blip xmlns:r="http://schemas.openxmlformats.org/officeDocument/2006/relationships" r:embed="rId18"/>
        <a:stretch>
          <a:fillRect/>
        </a:stretch>
      </xdr:blipFill>
      <xdr:spPr>
        <a:xfrm>
          <a:off x="4861560" y="37879020"/>
          <a:ext cx="1216116" cy="934290"/>
        </a:xfrm>
        <a:prstGeom prst="rect">
          <a:avLst/>
        </a:prstGeom>
      </xdr:spPr>
    </xdr:pic>
    <xdr:clientData/>
  </xdr:twoCellAnchor>
  <xdr:twoCellAnchor editAs="oneCell">
    <xdr:from>
      <xdr:col>2</xdr:col>
      <xdr:colOff>1013460</xdr:colOff>
      <xdr:row>31</xdr:row>
      <xdr:rowOff>91440</xdr:rowOff>
    </xdr:from>
    <xdr:to>
      <xdr:col>2</xdr:col>
      <xdr:colOff>1445933</xdr:colOff>
      <xdr:row>31</xdr:row>
      <xdr:rowOff>1026364</xdr:rowOff>
    </xdr:to>
    <xdr:pic>
      <xdr:nvPicPr>
        <xdr:cNvPr id="25" name="Afbeelding 24">
          <a:extLst>
            <a:ext uri="{FF2B5EF4-FFF2-40B4-BE49-F238E27FC236}">
              <a16:creationId xmlns:a16="http://schemas.microsoft.com/office/drawing/2014/main" id="{9B391429-B386-4F44-883F-6A19EC1BF523}"/>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5181600" y="21694140"/>
          <a:ext cx="429298" cy="928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777240</xdr:colOff>
      <xdr:row>57</xdr:row>
      <xdr:rowOff>68580</xdr:rowOff>
    </xdr:from>
    <xdr:to>
      <xdr:col>2</xdr:col>
      <xdr:colOff>1677240</xdr:colOff>
      <xdr:row>57</xdr:row>
      <xdr:rowOff>986647</xdr:rowOff>
    </xdr:to>
    <xdr:pic>
      <xdr:nvPicPr>
        <xdr:cNvPr id="26" name="Afbeelding 25">
          <a:extLst>
            <a:ext uri="{FF2B5EF4-FFF2-40B4-BE49-F238E27FC236}">
              <a16:creationId xmlns:a16="http://schemas.microsoft.com/office/drawing/2014/main" id="{6973394A-814D-44BC-84F9-E60745272BFB}"/>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945380" y="44668440"/>
          <a:ext cx="900000" cy="9180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541020</xdr:colOff>
      <xdr:row>60</xdr:row>
      <xdr:rowOff>182880</xdr:rowOff>
    </xdr:from>
    <xdr:to>
      <xdr:col>2</xdr:col>
      <xdr:colOff>2061000</xdr:colOff>
      <xdr:row>60</xdr:row>
      <xdr:rowOff>1024255</xdr:rowOff>
    </xdr:to>
    <xdr:pic>
      <xdr:nvPicPr>
        <xdr:cNvPr id="27" name="Afbeelding 26">
          <a:extLst>
            <a:ext uri="{FF2B5EF4-FFF2-40B4-BE49-F238E27FC236}">
              <a16:creationId xmlns:a16="http://schemas.microsoft.com/office/drawing/2014/main" id="{EB3E9631-519A-435D-B4F5-69111CDD6607}"/>
            </a:ext>
          </a:extLst>
        </xdr:cNvPr>
        <xdr:cNvPicPr>
          <a:picLocks noChangeAspect="1"/>
        </xdr:cNvPicPr>
      </xdr:nvPicPr>
      <xdr:blipFill>
        <a:blip xmlns:r="http://schemas.openxmlformats.org/officeDocument/2006/relationships" r:embed="rId21"/>
        <a:stretch>
          <a:fillRect/>
        </a:stretch>
      </xdr:blipFill>
      <xdr:spPr>
        <a:xfrm>
          <a:off x="4709160" y="58178700"/>
          <a:ext cx="1519980" cy="838200"/>
        </a:xfrm>
        <a:prstGeom prst="rect">
          <a:avLst/>
        </a:prstGeom>
      </xdr:spPr>
    </xdr:pic>
    <xdr:clientData/>
  </xdr:twoCellAnchor>
  <xdr:twoCellAnchor editAs="oneCell">
    <xdr:from>
      <xdr:col>2</xdr:col>
      <xdr:colOff>579120</xdr:colOff>
      <xdr:row>35</xdr:row>
      <xdr:rowOff>60960</xdr:rowOff>
    </xdr:from>
    <xdr:to>
      <xdr:col>2</xdr:col>
      <xdr:colOff>2037339</xdr:colOff>
      <xdr:row>35</xdr:row>
      <xdr:rowOff>1066800</xdr:rowOff>
    </xdr:to>
    <xdr:pic>
      <xdr:nvPicPr>
        <xdr:cNvPr id="28" name="Afbeelding 27" descr="Kruk HO1-45 Zithoogte 45 cm - De Tol kinderopvang inrichting">
          <a:extLst>
            <a:ext uri="{FF2B5EF4-FFF2-40B4-BE49-F238E27FC236}">
              <a16:creationId xmlns:a16="http://schemas.microsoft.com/office/drawing/2014/main" id="{F3C27693-481D-419A-964C-A041CDDB536D}"/>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47260" y="24315420"/>
          <a:ext cx="1458219" cy="100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655320</xdr:colOff>
      <xdr:row>28</xdr:row>
      <xdr:rowOff>53340</xdr:rowOff>
    </xdr:from>
    <xdr:to>
      <xdr:col>2</xdr:col>
      <xdr:colOff>1775460</xdr:colOff>
      <xdr:row>28</xdr:row>
      <xdr:rowOff>1240201</xdr:rowOff>
    </xdr:to>
    <xdr:pic>
      <xdr:nvPicPr>
        <xdr:cNvPr id="29" name="Afbeelding 28" descr="Klein zit-sta bureau Single Leg Desk Wit  | kies voor een gezonde werkplek | Bezoek Worktrainer.nl">
          <a:extLst>
            <a:ext uri="{FF2B5EF4-FFF2-40B4-BE49-F238E27FC236}">
              <a16:creationId xmlns:a16="http://schemas.microsoft.com/office/drawing/2014/main" id="{43D77F19-6C8C-4AF2-9B38-0FE4A66D9048}"/>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823460" y="18295620"/>
          <a:ext cx="1120140" cy="1186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708660</xdr:colOff>
      <xdr:row>38</xdr:row>
      <xdr:rowOff>91440</xdr:rowOff>
    </xdr:from>
    <xdr:ext cx="1300976" cy="1287611"/>
    <xdr:pic>
      <xdr:nvPicPr>
        <xdr:cNvPr id="30" name="Afbeelding 29" descr="MODI 260-N">
          <a:extLst>
            <a:ext uri="{FF2B5EF4-FFF2-40B4-BE49-F238E27FC236}">
              <a16:creationId xmlns:a16="http://schemas.microsoft.com/office/drawing/2014/main" id="{7271BAF5-92EF-4CFD-983C-014D3F340EE7}"/>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4876800" y="27287220"/>
          <a:ext cx="1300976" cy="12876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525780</xdr:colOff>
      <xdr:row>32</xdr:row>
      <xdr:rowOff>68580</xdr:rowOff>
    </xdr:from>
    <xdr:to>
      <xdr:col>2</xdr:col>
      <xdr:colOff>2033905</xdr:colOff>
      <xdr:row>32</xdr:row>
      <xdr:rowOff>1158178</xdr:rowOff>
    </xdr:to>
    <xdr:pic>
      <xdr:nvPicPr>
        <xdr:cNvPr id="31" name="Afbeelding 30">
          <a:extLst>
            <a:ext uri="{FF2B5EF4-FFF2-40B4-BE49-F238E27FC236}">
              <a16:creationId xmlns:a16="http://schemas.microsoft.com/office/drawing/2014/main" id="{8262834E-61CA-42BF-8D82-9F150C6F65CF}"/>
            </a:ext>
            <a:ext uri="{147F2762-F138-4A5C-976F-8EAC2B608ADB}">
              <a16:predDERef xmlns:a16="http://schemas.microsoft.com/office/drawing/2014/main" pred="{7BBC881C-FC2C-4FAE-A47D-545EB6DE0EEE}"/>
            </a:ext>
          </a:extLst>
        </xdr:cNvPr>
        <xdr:cNvPicPr>
          <a:picLocks noChangeAspect="1"/>
        </xdr:cNvPicPr>
      </xdr:nvPicPr>
      <xdr:blipFill>
        <a:blip xmlns:r="http://schemas.openxmlformats.org/officeDocument/2006/relationships" r:embed="rId25"/>
        <a:stretch>
          <a:fillRect/>
        </a:stretch>
      </xdr:blipFill>
      <xdr:spPr>
        <a:xfrm>
          <a:off x="4693920" y="23241000"/>
          <a:ext cx="1504950" cy="1083248"/>
        </a:xfrm>
        <a:prstGeom prst="rect">
          <a:avLst/>
        </a:prstGeom>
      </xdr:spPr>
    </xdr:pic>
    <xdr:clientData/>
  </xdr:twoCellAnchor>
  <xdr:twoCellAnchor editAs="oneCell">
    <xdr:from>
      <xdr:col>2</xdr:col>
      <xdr:colOff>571500</xdr:colOff>
      <xdr:row>44</xdr:row>
      <xdr:rowOff>76200</xdr:rowOff>
    </xdr:from>
    <xdr:to>
      <xdr:col>2</xdr:col>
      <xdr:colOff>2092325</xdr:colOff>
      <xdr:row>44</xdr:row>
      <xdr:rowOff>1159476</xdr:rowOff>
    </xdr:to>
    <xdr:pic>
      <xdr:nvPicPr>
        <xdr:cNvPr id="32" name="Afbeelding 31">
          <a:extLst>
            <a:ext uri="{FF2B5EF4-FFF2-40B4-BE49-F238E27FC236}">
              <a16:creationId xmlns:a16="http://schemas.microsoft.com/office/drawing/2014/main" id="{A4073C4E-6810-49F1-B6F3-994A7898CA41}"/>
            </a:ext>
            <a:ext uri="{147F2762-F138-4A5C-976F-8EAC2B608ADB}">
              <a16:predDERef xmlns:a16="http://schemas.microsoft.com/office/drawing/2014/main" pred="{998F84E1-AADC-41AC-8900-A66C14A5B18F}"/>
            </a:ext>
          </a:extLst>
        </xdr:cNvPr>
        <xdr:cNvPicPr>
          <a:picLocks noChangeAspect="1"/>
        </xdr:cNvPicPr>
      </xdr:nvPicPr>
      <xdr:blipFill>
        <a:blip xmlns:r="http://schemas.openxmlformats.org/officeDocument/2006/relationships" r:embed="rId25"/>
        <a:stretch>
          <a:fillRect/>
        </a:stretch>
      </xdr:blipFill>
      <xdr:spPr>
        <a:xfrm>
          <a:off x="4739640" y="34084260"/>
          <a:ext cx="1514475" cy="1073751"/>
        </a:xfrm>
        <a:prstGeom prst="rect">
          <a:avLst/>
        </a:prstGeom>
      </xdr:spPr>
    </xdr:pic>
    <xdr:clientData/>
  </xdr:twoCellAnchor>
  <xdr:twoCellAnchor editAs="oneCell">
    <xdr:from>
      <xdr:col>2</xdr:col>
      <xdr:colOff>830580</xdr:colOff>
      <xdr:row>27</xdr:row>
      <xdr:rowOff>53340</xdr:rowOff>
    </xdr:from>
    <xdr:to>
      <xdr:col>2</xdr:col>
      <xdr:colOff>1749847</xdr:colOff>
      <xdr:row>27</xdr:row>
      <xdr:rowOff>873231</xdr:rowOff>
    </xdr:to>
    <xdr:pic>
      <xdr:nvPicPr>
        <xdr:cNvPr id="33" name="Afbeelding 32">
          <a:extLst>
            <a:ext uri="{FF2B5EF4-FFF2-40B4-BE49-F238E27FC236}">
              <a16:creationId xmlns:a16="http://schemas.microsoft.com/office/drawing/2014/main" id="{B8959F59-C39E-4FB9-BDAB-499B258DD392}"/>
            </a:ext>
          </a:extLst>
        </xdr:cNvPr>
        <xdr:cNvPicPr>
          <a:picLocks noChangeAspect="1"/>
        </xdr:cNvPicPr>
      </xdr:nvPicPr>
      <xdr:blipFill>
        <a:blip xmlns:r="http://schemas.openxmlformats.org/officeDocument/2006/relationships" r:embed="rId26"/>
        <a:stretch>
          <a:fillRect/>
        </a:stretch>
      </xdr:blipFill>
      <xdr:spPr>
        <a:xfrm>
          <a:off x="4998720" y="17609820"/>
          <a:ext cx="912917" cy="816716"/>
        </a:xfrm>
        <a:prstGeom prst="rect">
          <a:avLst/>
        </a:prstGeom>
      </xdr:spPr>
    </xdr:pic>
    <xdr:clientData/>
  </xdr:twoCellAnchor>
  <xdr:twoCellAnchor editAs="oneCell">
    <xdr:from>
      <xdr:col>2</xdr:col>
      <xdr:colOff>960120</xdr:colOff>
      <xdr:row>37</xdr:row>
      <xdr:rowOff>76200</xdr:rowOff>
    </xdr:from>
    <xdr:to>
      <xdr:col>2</xdr:col>
      <xdr:colOff>1712078</xdr:colOff>
      <xdr:row>37</xdr:row>
      <xdr:rowOff>1165674</xdr:rowOff>
    </xdr:to>
    <xdr:pic>
      <xdr:nvPicPr>
        <xdr:cNvPr id="35" name="Afbeelding 34" descr="Dome 268 - kunststof kruk hoogte 76 cm">
          <a:extLst>
            <a:ext uri="{FF2B5EF4-FFF2-40B4-BE49-F238E27FC236}">
              <a16:creationId xmlns:a16="http://schemas.microsoft.com/office/drawing/2014/main" id="{545AAD00-1417-4331-8F54-DCA149771FB7}"/>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5128260" y="27919680"/>
          <a:ext cx="745608" cy="1089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754380</xdr:colOff>
      <xdr:row>41</xdr:row>
      <xdr:rowOff>45720</xdr:rowOff>
    </xdr:from>
    <xdr:to>
      <xdr:col>2</xdr:col>
      <xdr:colOff>1868133</xdr:colOff>
      <xdr:row>41</xdr:row>
      <xdr:rowOff>759861</xdr:rowOff>
    </xdr:to>
    <xdr:pic>
      <xdr:nvPicPr>
        <xdr:cNvPr id="36" name="Afbeelding 35">
          <a:extLst>
            <a:ext uri="{FF2B5EF4-FFF2-40B4-BE49-F238E27FC236}">
              <a16:creationId xmlns:a16="http://schemas.microsoft.com/office/drawing/2014/main" id="{5B11BD0E-5B29-479C-A8B2-BE32F98A22A5}"/>
            </a:ext>
          </a:extLst>
        </xdr:cNvPr>
        <xdr:cNvPicPr>
          <a:picLocks noChangeAspect="1"/>
        </xdr:cNvPicPr>
      </xdr:nvPicPr>
      <xdr:blipFill>
        <a:blip xmlns:r="http://schemas.openxmlformats.org/officeDocument/2006/relationships" r:embed="rId28"/>
        <a:stretch>
          <a:fillRect/>
        </a:stretch>
      </xdr:blipFill>
      <xdr:spPr>
        <a:xfrm>
          <a:off x="4922520" y="32811720"/>
          <a:ext cx="1113753" cy="710966"/>
        </a:xfrm>
        <a:prstGeom prst="rect">
          <a:avLst/>
        </a:prstGeom>
      </xdr:spPr>
    </xdr:pic>
    <xdr:clientData/>
  </xdr:twoCellAnchor>
  <xdr:oneCellAnchor>
    <xdr:from>
      <xdr:col>2</xdr:col>
      <xdr:colOff>792480</xdr:colOff>
      <xdr:row>14</xdr:row>
      <xdr:rowOff>68580</xdr:rowOff>
    </xdr:from>
    <xdr:ext cx="940741" cy="995911"/>
    <xdr:pic>
      <xdr:nvPicPr>
        <xdr:cNvPr id="37" name="Afbeelding 36">
          <a:extLst>
            <a:ext uri="{FF2B5EF4-FFF2-40B4-BE49-F238E27FC236}">
              <a16:creationId xmlns:a16="http://schemas.microsoft.com/office/drawing/2014/main" id="{CE52CA06-C136-4BE2-B32E-EA8F71798DAB}"/>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960620" y="4968240"/>
          <a:ext cx="940741" cy="99591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990600</xdr:colOff>
      <xdr:row>36</xdr:row>
      <xdr:rowOff>60960</xdr:rowOff>
    </xdr:from>
    <xdr:ext cx="784860" cy="651464"/>
    <xdr:pic>
      <xdr:nvPicPr>
        <xdr:cNvPr id="38" name="Afbeelding 37">
          <a:extLst>
            <a:ext uri="{FF2B5EF4-FFF2-40B4-BE49-F238E27FC236}">
              <a16:creationId xmlns:a16="http://schemas.microsoft.com/office/drawing/2014/main" id="{B43598E6-C46E-4DD8-94FC-E356A3121D89}"/>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5158740" y="27416760"/>
          <a:ext cx="784860" cy="651464"/>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556260</xdr:colOff>
      <xdr:row>40</xdr:row>
      <xdr:rowOff>68580</xdr:rowOff>
    </xdr:from>
    <xdr:to>
      <xdr:col>2</xdr:col>
      <xdr:colOff>2002293</xdr:colOff>
      <xdr:row>40</xdr:row>
      <xdr:rowOff>765220</xdr:rowOff>
    </xdr:to>
    <xdr:pic>
      <xdr:nvPicPr>
        <xdr:cNvPr id="39" name="Afbeelding 38">
          <a:extLst>
            <a:ext uri="{FF2B5EF4-FFF2-40B4-BE49-F238E27FC236}">
              <a16:creationId xmlns:a16="http://schemas.microsoft.com/office/drawing/2014/main" id="{A4CF7C73-7DF1-4BC9-BE19-0008814C5789}"/>
            </a:ext>
          </a:extLst>
        </xdr:cNvPr>
        <xdr:cNvPicPr>
          <a:picLocks noChangeAspect="1"/>
        </xdr:cNvPicPr>
      </xdr:nvPicPr>
      <xdr:blipFill>
        <a:blip xmlns:r="http://schemas.openxmlformats.org/officeDocument/2006/relationships" r:embed="rId31"/>
        <a:stretch>
          <a:fillRect/>
        </a:stretch>
      </xdr:blipFill>
      <xdr:spPr>
        <a:xfrm>
          <a:off x="4724400" y="32270700"/>
          <a:ext cx="1446033" cy="696640"/>
        </a:xfrm>
        <a:prstGeom prst="rect">
          <a:avLst/>
        </a:prstGeom>
      </xdr:spPr>
    </xdr:pic>
    <xdr:clientData/>
  </xdr:twoCellAnchor>
  <xdr:twoCellAnchor editAs="oneCell">
    <xdr:from>
      <xdr:col>2</xdr:col>
      <xdr:colOff>731520</xdr:colOff>
      <xdr:row>33</xdr:row>
      <xdr:rowOff>68580</xdr:rowOff>
    </xdr:from>
    <xdr:to>
      <xdr:col>2</xdr:col>
      <xdr:colOff>1754336</xdr:colOff>
      <xdr:row>33</xdr:row>
      <xdr:rowOff>1063291</xdr:rowOff>
    </xdr:to>
    <xdr:pic>
      <xdr:nvPicPr>
        <xdr:cNvPr id="40" name="Afbeelding 39" descr="Kruk Mr. Lem (Set van 2)">
          <a:extLst>
            <a:ext uri="{FF2B5EF4-FFF2-40B4-BE49-F238E27FC236}">
              <a16:creationId xmlns:a16="http://schemas.microsoft.com/office/drawing/2014/main" id="{1BEFAC0F-FF4B-466C-A757-EC14050D9E7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899660" y="25267920"/>
          <a:ext cx="1022816" cy="99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762000</xdr:colOff>
      <xdr:row>52</xdr:row>
      <xdr:rowOff>68580</xdr:rowOff>
    </xdr:from>
    <xdr:to>
      <xdr:col>2</xdr:col>
      <xdr:colOff>1825413</xdr:colOff>
      <xdr:row>52</xdr:row>
      <xdr:rowOff>854338</xdr:rowOff>
    </xdr:to>
    <xdr:pic>
      <xdr:nvPicPr>
        <xdr:cNvPr id="41" name="Afbeelding 40">
          <a:extLst>
            <a:ext uri="{FF2B5EF4-FFF2-40B4-BE49-F238E27FC236}">
              <a16:creationId xmlns:a16="http://schemas.microsoft.com/office/drawing/2014/main" id="{F90843A2-A60D-470B-9144-6676DACF4E6D}"/>
            </a:ext>
          </a:extLst>
        </xdr:cNvPr>
        <xdr:cNvPicPr>
          <a:picLocks noChangeAspect="1"/>
        </xdr:cNvPicPr>
      </xdr:nvPicPr>
      <xdr:blipFill>
        <a:blip xmlns:r="http://schemas.openxmlformats.org/officeDocument/2006/relationships" r:embed="rId33"/>
        <a:stretch>
          <a:fillRect/>
        </a:stretch>
      </xdr:blipFill>
      <xdr:spPr>
        <a:xfrm>
          <a:off x="4930140" y="45034200"/>
          <a:ext cx="1060238" cy="782583"/>
        </a:xfrm>
        <a:prstGeom prst="rect">
          <a:avLst/>
        </a:prstGeom>
      </xdr:spPr>
    </xdr:pic>
    <xdr:clientData/>
  </xdr:twoCellAnchor>
  <xdr:twoCellAnchor editAs="oneCell">
    <xdr:from>
      <xdr:col>2</xdr:col>
      <xdr:colOff>990600</xdr:colOff>
      <xdr:row>34</xdr:row>
      <xdr:rowOff>83820</xdr:rowOff>
    </xdr:from>
    <xdr:to>
      <xdr:col>2</xdr:col>
      <xdr:colOff>1565105</xdr:colOff>
      <xdr:row>34</xdr:row>
      <xdr:rowOff>1216760</xdr:rowOff>
    </xdr:to>
    <xdr:pic>
      <xdr:nvPicPr>
        <xdr:cNvPr id="42" name="Afbeelding 41" descr="Andus kruk - geheel kunststof kruk">
          <a:extLst>
            <a:ext uri="{FF2B5EF4-FFF2-40B4-BE49-F238E27FC236}">
              <a16:creationId xmlns:a16="http://schemas.microsoft.com/office/drawing/2014/main" id="{ECC507CE-931A-4C8B-9ABA-DCC8DDA8A26C}"/>
            </a:ext>
          </a:extLst>
        </xdr:cNvPr>
        <xdr:cNvPicPr>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5158740" y="26426160"/>
          <a:ext cx="574505" cy="11329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868680</xdr:colOff>
      <xdr:row>20</xdr:row>
      <xdr:rowOff>60960</xdr:rowOff>
    </xdr:from>
    <xdr:to>
      <xdr:col>2</xdr:col>
      <xdr:colOff>1488825</xdr:colOff>
      <xdr:row>20</xdr:row>
      <xdr:rowOff>1011601</xdr:rowOff>
    </xdr:to>
    <xdr:pic>
      <xdr:nvPicPr>
        <xdr:cNvPr id="44" name="Afbeelding 43" descr="No-Frill SW - kunststof stoel in hoogte verstelbaar op wielen">
          <a:extLst>
            <a:ext uri="{FF2B5EF4-FFF2-40B4-BE49-F238E27FC236}">
              <a16:creationId xmlns:a16="http://schemas.microsoft.com/office/drawing/2014/main" id="{970FE56A-9A7F-4E66-9C59-E1C89E0B08B6}"/>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5036820" y="10172700"/>
          <a:ext cx="620145" cy="9506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967740</xdr:colOff>
      <xdr:row>17</xdr:row>
      <xdr:rowOff>53340</xdr:rowOff>
    </xdr:from>
    <xdr:to>
      <xdr:col>2</xdr:col>
      <xdr:colOff>1718985</xdr:colOff>
      <xdr:row>17</xdr:row>
      <xdr:rowOff>993348</xdr:rowOff>
    </xdr:to>
    <xdr:pic>
      <xdr:nvPicPr>
        <xdr:cNvPr id="45" name="Afbeelding 44" descr="No Frill GA">
          <a:extLst>
            <a:ext uri="{FF2B5EF4-FFF2-40B4-BE49-F238E27FC236}">
              <a16:creationId xmlns:a16="http://schemas.microsoft.com/office/drawing/2014/main" id="{A2D37D5D-BC42-4940-8092-CE5E72C39767}"/>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5135880" y="7726680"/>
          <a:ext cx="751245" cy="9400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586740</xdr:colOff>
      <xdr:row>55</xdr:row>
      <xdr:rowOff>30480</xdr:rowOff>
    </xdr:from>
    <xdr:to>
      <xdr:col>2</xdr:col>
      <xdr:colOff>1940328</xdr:colOff>
      <xdr:row>55</xdr:row>
      <xdr:rowOff>624441</xdr:rowOff>
    </xdr:to>
    <xdr:pic>
      <xdr:nvPicPr>
        <xdr:cNvPr id="49" name="Afbeelding 48">
          <a:extLst>
            <a:ext uri="{FF2B5EF4-FFF2-40B4-BE49-F238E27FC236}">
              <a16:creationId xmlns:a16="http://schemas.microsoft.com/office/drawing/2014/main" id="{DC9F0342-5F07-4109-98F3-23C04AF2F2CC}"/>
            </a:ext>
          </a:extLst>
        </xdr:cNvPr>
        <xdr:cNvPicPr>
          <a:picLocks noChangeAspect="1"/>
        </xdr:cNvPicPr>
      </xdr:nvPicPr>
      <xdr:blipFill>
        <a:blip xmlns:r="http://schemas.openxmlformats.org/officeDocument/2006/relationships" r:embed="rId37"/>
        <a:stretch>
          <a:fillRect/>
        </a:stretch>
      </xdr:blipFill>
      <xdr:spPr>
        <a:xfrm>
          <a:off x="4754880" y="50993040"/>
          <a:ext cx="1353588" cy="584436"/>
        </a:xfrm>
        <a:prstGeom prst="rect">
          <a:avLst/>
        </a:prstGeom>
      </xdr:spPr>
    </xdr:pic>
    <xdr:clientData/>
  </xdr:twoCellAnchor>
  <xdr:twoCellAnchor editAs="oneCell">
    <xdr:from>
      <xdr:col>2</xdr:col>
      <xdr:colOff>853440</xdr:colOff>
      <xdr:row>22</xdr:row>
      <xdr:rowOff>76200</xdr:rowOff>
    </xdr:from>
    <xdr:to>
      <xdr:col>2</xdr:col>
      <xdr:colOff>1654911</xdr:colOff>
      <xdr:row>22</xdr:row>
      <xdr:rowOff>893656</xdr:rowOff>
    </xdr:to>
    <xdr:pic>
      <xdr:nvPicPr>
        <xdr:cNvPr id="50" name="Afbeelding 49">
          <a:extLst>
            <a:ext uri="{FF2B5EF4-FFF2-40B4-BE49-F238E27FC236}">
              <a16:creationId xmlns:a16="http://schemas.microsoft.com/office/drawing/2014/main" id="{C0DCF5C6-EE84-453C-8E02-D38CBE284EF6}"/>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5021580" y="13952220"/>
          <a:ext cx="795121" cy="817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670560</xdr:colOff>
      <xdr:row>42</xdr:row>
      <xdr:rowOff>76200</xdr:rowOff>
    </xdr:from>
    <xdr:to>
      <xdr:col>2</xdr:col>
      <xdr:colOff>2073143</xdr:colOff>
      <xdr:row>42</xdr:row>
      <xdr:rowOff>683260</xdr:rowOff>
    </xdr:to>
    <xdr:pic>
      <xdr:nvPicPr>
        <xdr:cNvPr id="51" name="Afbeelding 50" descr="Corner Tafel Rechthoek Houten Poten - 200 x 100 cm houten frame - 3103 -  Wit (voorraad) - Wit - Geen viltdoppen One-Stop-Office-Shop.nl">
          <a:extLst>
            <a:ext uri="{FF2B5EF4-FFF2-40B4-BE49-F238E27FC236}">
              <a16:creationId xmlns:a16="http://schemas.microsoft.com/office/drawing/2014/main" id="{703F520C-6CC6-4400-B578-2A5AD9BC077D}"/>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838700" y="36598860"/>
          <a:ext cx="1399408" cy="6038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647700</xdr:colOff>
      <xdr:row>54</xdr:row>
      <xdr:rowOff>121920</xdr:rowOff>
    </xdr:from>
    <xdr:to>
      <xdr:col>2</xdr:col>
      <xdr:colOff>1863725</xdr:colOff>
      <xdr:row>54</xdr:row>
      <xdr:rowOff>873759</xdr:rowOff>
    </xdr:to>
    <xdr:pic>
      <xdr:nvPicPr>
        <xdr:cNvPr id="52" name="Afbeelding 51" descr="CORNER BENCH 4 POOTS ZITBANKEN-2">
          <a:extLst>
            <a:ext uri="{FF2B5EF4-FFF2-40B4-BE49-F238E27FC236}">
              <a16:creationId xmlns:a16="http://schemas.microsoft.com/office/drawing/2014/main" id="{0B1694CF-BC36-4F92-8673-2B6BBDC34507}"/>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815840" y="50619660"/>
          <a:ext cx="1209675" cy="7486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739140</xdr:colOff>
      <xdr:row>59</xdr:row>
      <xdr:rowOff>83820</xdr:rowOff>
    </xdr:from>
    <xdr:to>
      <xdr:col>2</xdr:col>
      <xdr:colOff>1712595</xdr:colOff>
      <xdr:row>59</xdr:row>
      <xdr:rowOff>1081879</xdr:rowOff>
    </xdr:to>
    <xdr:pic>
      <xdr:nvPicPr>
        <xdr:cNvPr id="53" name="Afbeelding 52">
          <a:extLst>
            <a:ext uri="{FF2B5EF4-FFF2-40B4-BE49-F238E27FC236}">
              <a16:creationId xmlns:a16="http://schemas.microsoft.com/office/drawing/2014/main" id="{186F1650-6FC3-44F3-B026-7EA6AE3B984F}"/>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4907280" y="58247280"/>
          <a:ext cx="963930" cy="991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769620</xdr:colOff>
      <xdr:row>19</xdr:row>
      <xdr:rowOff>91440</xdr:rowOff>
    </xdr:from>
    <xdr:to>
      <xdr:col>2</xdr:col>
      <xdr:colOff>1864995</xdr:colOff>
      <xdr:row>19</xdr:row>
      <xdr:rowOff>1215788</xdr:rowOff>
    </xdr:to>
    <xdr:pic>
      <xdr:nvPicPr>
        <xdr:cNvPr id="55" name="Afbeelding 54" descr="Huislijn Alfa">
          <a:extLst>
            <a:ext uri="{FF2B5EF4-FFF2-40B4-BE49-F238E27FC236}">
              <a16:creationId xmlns:a16="http://schemas.microsoft.com/office/drawing/2014/main" id="{1D4A472F-D449-4288-9C3C-853C02198F7C}"/>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937760" y="9898380"/>
          <a:ext cx="1085850" cy="1114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914400</xdr:colOff>
      <xdr:row>15</xdr:row>
      <xdr:rowOff>83820</xdr:rowOff>
    </xdr:from>
    <xdr:to>
      <xdr:col>2</xdr:col>
      <xdr:colOff>1616667</xdr:colOff>
      <xdr:row>15</xdr:row>
      <xdr:rowOff>1082670</xdr:rowOff>
    </xdr:to>
    <xdr:pic>
      <xdr:nvPicPr>
        <xdr:cNvPr id="56" name="Afbeelding 55" descr="Andus stoel - geheel kunststof schoolstoel">
          <a:extLst>
            <a:ext uri="{FF2B5EF4-FFF2-40B4-BE49-F238E27FC236}">
              <a16:creationId xmlns:a16="http://schemas.microsoft.com/office/drawing/2014/main" id="{AB7ACE11-F7C0-4CA1-BCDD-7CA6BEA4F20E}"/>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5082540" y="6141720"/>
          <a:ext cx="695917" cy="989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B467C4-E97A-4F1F-A090-669ACBDD5A39}">
  <dimension ref="A1:J252"/>
  <sheetViews>
    <sheetView tabSelected="1" zoomScaleNormal="100" workbookViewId="0">
      <selection activeCell="A27" sqref="A27"/>
    </sheetView>
  </sheetViews>
  <sheetFormatPr defaultColWidth="8.7109375" defaultRowHeight="15" x14ac:dyDescent="0.25"/>
  <cols>
    <col min="1" max="1" width="39.7109375" style="3" customWidth="1"/>
    <col min="2" max="2" width="51.7109375" style="3" customWidth="1"/>
    <col min="3" max="3" width="19.140625" style="3" customWidth="1"/>
    <col min="4" max="4" width="15.140625" style="3" customWidth="1"/>
    <col min="5" max="5" width="13.7109375" style="3" customWidth="1"/>
    <col min="6" max="6" width="9.28515625" style="3" customWidth="1"/>
    <col min="7" max="7" width="16.28515625" style="3" customWidth="1"/>
    <col min="8" max="8" width="34.28515625" style="3" customWidth="1"/>
    <col min="9" max="9" width="29" customWidth="1"/>
  </cols>
  <sheetData>
    <row r="1" spans="1:9" ht="15.75" x14ac:dyDescent="0.25">
      <c r="A1" s="60" t="s">
        <v>5</v>
      </c>
      <c r="I1" s="1"/>
    </row>
    <row r="2" spans="1:9" x14ac:dyDescent="0.25">
      <c r="I2" s="1"/>
    </row>
    <row r="3" spans="1:9" x14ac:dyDescent="0.25">
      <c r="I3" s="1"/>
    </row>
    <row r="4" spans="1:9" x14ac:dyDescent="0.25">
      <c r="I4" s="1"/>
    </row>
    <row r="5" spans="1:9" x14ac:dyDescent="0.25">
      <c r="I5" s="1"/>
    </row>
    <row r="6" spans="1:9" ht="40.9" customHeight="1" x14ac:dyDescent="0.25">
      <c r="A6" s="101" t="s">
        <v>14</v>
      </c>
      <c r="B6" s="102"/>
      <c r="C6" s="102"/>
      <c r="D6" s="102"/>
      <c r="E6" s="102"/>
      <c r="F6" s="102"/>
      <c r="G6" s="102"/>
      <c r="H6" s="102"/>
    </row>
    <row r="8" spans="1:9" x14ac:dyDescent="0.25">
      <c r="A8" s="31" t="s">
        <v>0</v>
      </c>
    </row>
    <row r="9" spans="1:9" x14ac:dyDescent="0.25">
      <c r="A9" s="10" t="s">
        <v>12</v>
      </c>
      <c r="B9" s="10" t="s">
        <v>27</v>
      </c>
      <c r="C9" s="10" t="s">
        <v>518</v>
      </c>
      <c r="D9" s="11" t="s">
        <v>13</v>
      </c>
      <c r="E9" s="10" t="s">
        <v>485</v>
      </c>
      <c r="F9" s="10" t="s">
        <v>317</v>
      </c>
      <c r="G9" s="10" t="s">
        <v>478</v>
      </c>
      <c r="H9" s="10" t="s">
        <v>479</v>
      </c>
    </row>
    <row r="10" spans="1:9" x14ac:dyDescent="0.25">
      <c r="A10" s="18" t="s">
        <v>15</v>
      </c>
      <c r="B10" s="18"/>
      <c r="C10" s="18"/>
      <c r="D10" s="36"/>
      <c r="E10" s="36"/>
      <c r="F10" s="36"/>
      <c r="G10" s="36"/>
      <c r="H10" s="36"/>
      <c r="I10" s="35"/>
    </row>
    <row r="11" spans="1:9" x14ac:dyDescent="0.25">
      <c r="A11" s="18"/>
      <c r="B11" s="18" t="s">
        <v>308</v>
      </c>
      <c r="C11" s="93"/>
      <c r="D11" s="36">
        <v>100</v>
      </c>
      <c r="E11" s="32"/>
      <c r="F11" s="40"/>
      <c r="G11" s="74">
        <f t="shared" ref="G11:G68" si="0">E11*(1-F11)</f>
        <v>0</v>
      </c>
      <c r="H11" s="34">
        <f>G11*D11</f>
        <v>0</v>
      </c>
      <c r="I11" s="35"/>
    </row>
    <row r="12" spans="1:9" x14ac:dyDescent="0.25">
      <c r="A12" s="18"/>
      <c r="B12" s="18" t="s">
        <v>322</v>
      </c>
      <c r="C12" s="93"/>
      <c r="D12" s="36">
        <v>10</v>
      </c>
      <c r="E12" s="32"/>
      <c r="F12" s="40"/>
      <c r="G12" s="74">
        <f t="shared" si="0"/>
        <v>0</v>
      </c>
      <c r="H12" s="34">
        <f t="shared" ref="H12:H68" si="1">G12*D12</f>
        <v>0</v>
      </c>
    </row>
    <row r="13" spans="1:9" x14ac:dyDescent="0.25">
      <c r="A13" s="18"/>
      <c r="B13" s="18" t="s">
        <v>324</v>
      </c>
      <c r="C13" s="93"/>
      <c r="D13" s="36">
        <v>10</v>
      </c>
      <c r="E13" s="32"/>
      <c r="F13" s="40"/>
      <c r="G13" s="74">
        <f t="shared" si="0"/>
        <v>0</v>
      </c>
      <c r="H13" s="34">
        <f t="shared" si="1"/>
        <v>0</v>
      </c>
    </row>
    <row r="14" spans="1:9" x14ac:dyDescent="0.25">
      <c r="A14" s="18"/>
      <c r="B14" s="18" t="s">
        <v>447</v>
      </c>
      <c r="C14" s="93"/>
      <c r="D14" s="36">
        <v>10</v>
      </c>
      <c r="E14" s="32"/>
      <c r="F14" s="40"/>
      <c r="G14" s="74">
        <f t="shared" si="0"/>
        <v>0</v>
      </c>
      <c r="H14" s="34">
        <f t="shared" si="1"/>
        <v>0</v>
      </c>
    </row>
    <row r="15" spans="1:9" x14ac:dyDescent="0.25">
      <c r="A15" s="18"/>
      <c r="B15" s="18" t="s">
        <v>302</v>
      </c>
      <c r="C15" s="93"/>
      <c r="D15" s="36">
        <v>300</v>
      </c>
      <c r="E15" s="32"/>
      <c r="F15" s="40"/>
      <c r="G15" s="74">
        <f t="shared" si="0"/>
        <v>0</v>
      </c>
      <c r="H15" s="34">
        <f t="shared" si="1"/>
        <v>0</v>
      </c>
    </row>
    <row r="16" spans="1:9" x14ac:dyDescent="0.25">
      <c r="A16" s="18"/>
      <c r="B16" s="18" t="s">
        <v>323</v>
      </c>
      <c r="C16" s="93"/>
      <c r="D16" s="36">
        <v>10</v>
      </c>
      <c r="E16" s="32"/>
      <c r="F16" s="40"/>
      <c r="G16" s="74">
        <f t="shared" si="0"/>
        <v>0</v>
      </c>
      <c r="H16" s="34">
        <f t="shared" si="1"/>
        <v>0</v>
      </c>
    </row>
    <row r="17" spans="1:9" x14ac:dyDescent="0.25">
      <c r="A17" s="18"/>
      <c r="B17" s="18" t="s">
        <v>325</v>
      </c>
      <c r="C17" s="93"/>
      <c r="D17" s="36">
        <v>10</v>
      </c>
      <c r="E17" s="32"/>
      <c r="F17" s="40"/>
      <c r="G17" s="74">
        <f t="shared" si="0"/>
        <v>0</v>
      </c>
      <c r="H17" s="34">
        <f t="shared" si="1"/>
        <v>0</v>
      </c>
    </row>
    <row r="18" spans="1:9" x14ac:dyDescent="0.25">
      <c r="A18" s="18"/>
      <c r="B18" s="18" t="s">
        <v>448</v>
      </c>
      <c r="C18" s="93"/>
      <c r="D18" s="36">
        <v>10</v>
      </c>
      <c r="E18" s="32"/>
      <c r="F18" s="40"/>
      <c r="G18" s="74">
        <f t="shared" si="0"/>
        <v>0</v>
      </c>
      <c r="H18" s="34">
        <f t="shared" si="1"/>
        <v>0</v>
      </c>
    </row>
    <row r="19" spans="1:9" x14ac:dyDescent="0.25">
      <c r="A19" s="18"/>
      <c r="B19" s="18" t="s">
        <v>326</v>
      </c>
      <c r="C19" s="93"/>
      <c r="D19" s="36">
        <v>10</v>
      </c>
      <c r="E19" s="32"/>
      <c r="F19" s="40"/>
      <c r="G19" s="74">
        <f t="shared" si="0"/>
        <v>0</v>
      </c>
      <c r="H19" s="34">
        <f t="shared" si="1"/>
        <v>0</v>
      </c>
    </row>
    <row r="20" spans="1:9" x14ac:dyDescent="0.25">
      <c r="A20" s="18"/>
      <c r="B20" s="18" t="s">
        <v>327</v>
      </c>
      <c r="C20" s="93"/>
      <c r="D20" s="36">
        <v>10</v>
      </c>
      <c r="E20" s="32"/>
      <c r="F20" s="40"/>
      <c r="G20" s="74">
        <f t="shared" si="0"/>
        <v>0</v>
      </c>
      <c r="H20" s="34">
        <f t="shared" si="1"/>
        <v>0</v>
      </c>
    </row>
    <row r="21" spans="1:9" x14ac:dyDescent="0.25">
      <c r="A21" s="18"/>
      <c r="B21" s="18" t="s">
        <v>328</v>
      </c>
      <c r="C21" s="93"/>
      <c r="D21" s="36">
        <v>10</v>
      </c>
      <c r="E21" s="32"/>
      <c r="F21" s="40"/>
      <c r="G21" s="74">
        <f t="shared" si="0"/>
        <v>0</v>
      </c>
      <c r="H21" s="34">
        <f t="shared" si="1"/>
        <v>0</v>
      </c>
    </row>
    <row r="22" spans="1:9" x14ac:dyDescent="0.25">
      <c r="A22" s="18"/>
      <c r="B22" s="18" t="s">
        <v>449</v>
      </c>
      <c r="C22" s="93"/>
      <c r="D22" s="36">
        <v>10</v>
      </c>
      <c r="E22" s="32"/>
      <c r="F22" s="40"/>
      <c r="G22" s="74">
        <f t="shared" si="0"/>
        <v>0</v>
      </c>
      <c r="H22" s="34">
        <f t="shared" si="1"/>
        <v>0</v>
      </c>
    </row>
    <row r="23" spans="1:9" x14ac:dyDescent="0.25">
      <c r="A23" s="18"/>
      <c r="B23" s="18" t="s">
        <v>307</v>
      </c>
      <c r="C23" s="93"/>
      <c r="D23" s="36">
        <v>500</v>
      </c>
      <c r="E23" s="32"/>
      <c r="F23" s="40"/>
      <c r="G23" s="74">
        <f t="shared" si="0"/>
        <v>0</v>
      </c>
      <c r="H23" s="34">
        <f t="shared" si="1"/>
        <v>0</v>
      </c>
      <c r="I23" s="35"/>
    </row>
    <row r="24" spans="1:9" x14ac:dyDescent="0.25">
      <c r="A24" s="18"/>
      <c r="B24" s="18" t="s">
        <v>329</v>
      </c>
      <c r="C24" s="93"/>
      <c r="D24" s="36">
        <v>10</v>
      </c>
      <c r="E24" s="32"/>
      <c r="F24" s="40"/>
      <c r="G24" s="74">
        <f t="shared" si="0"/>
        <v>0</v>
      </c>
      <c r="H24" s="34">
        <f t="shared" si="1"/>
        <v>0</v>
      </c>
      <c r="I24" s="35"/>
    </row>
    <row r="25" spans="1:9" x14ac:dyDescent="0.25">
      <c r="A25" s="18"/>
      <c r="B25" s="18" t="s">
        <v>330</v>
      </c>
      <c r="C25" s="93"/>
      <c r="D25" s="36">
        <v>10</v>
      </c>
      <c r="E25" s="32"/>
      <c r="F25" s="40"/>
      <c r="G25" s="74">
        <f t="shared" si="0"/>
        <v>0</v>
      </c>
      <c r="H25" s="34">
        <f t="shared" si="1"/>
        <v>0</v>
      </c>
      <c r="I25" s="35"/>
    </row>
    <row r="26" spans="1:9" x14ac:dyDescent="0.25">
      <c r="A26" s="18"/>
      <c r="B26" s="18" t="s">
        <v>450</v>
      </c>
      <c r="C26" s="93"/>
      <c r="D26" s="36">
        <v>10</v>
      </c>
      <c r="E26" s="32"/>
      <c r="F26" s="40"/>
      <c r="G26" s="74">
        <f t="shared" si="0"/>
        <v>0</v>
      </c>
      <c r="H26" s="34">
        <f t="shared" si="1"/>
        <v>0</v>
      </c>
      <c r="I26" s="35"/>
    </row>
    <row r="27" spans="1:9" x14ac:dyDescent="0.25">
      <c r="A27" s="18" t="s">
        <v>511</v>
      </c>
      <c r="B27" s="18" t="s">
        <v>519</v>
      </c>
      <c r="C27" s="93"/>
      <c r="D27" s="36">
        <v>10</v>
      </c>
      <c r="E27" s="32"/>
      <c r="F27" s="40"/>
      <c r="G27" s="74">
        <f>E27*(1-F27)</f>
        <v>0</v>
      </c>
      <c r="H27" s="34">
        <f>G27*D27</f>
        <v>0</v>
      </c>
    </row>
    <row r="28" spans="1:9" x14ac:dyDescent="0.25">
      <c r="A28" s="18" t="s">
        <v>286</v>
      </c>
      <c r="B28" s="18"/>
      <c r="C28" s="18"/>
      <c r="D28" s="36"/>
      <c r="E28" s="64"/>
      <c r="F28" s="62"/>
      <c r="G28" s="33"/>
      <c r="H28" s="34"/>
    </row>
    <row r="29" spans="1:9" x14ac:dyDescent="0.25">
      <c r="A29" s="18"/>
      <c r="B29" s="18" t="s">
        <v>303</v>
      </c>
      <c r="C29" s="93"/>
      <c r="D29" s="36">
        <v>500</v>
      </c>
      <c r="E29" s="32"/>
      <c r="F29" s="40"/>
      <c r="G29" s="74">
        <f t="shared" si="0"/>
        <v>0</v>
      </c>
      <c r="H29" s="34">
        <f t="shared" si="1"/>
        <v>0</v>
      </c>
    </row>
    <row r="30" spans="1:9" x14ac:dyDescent="0.25">
      <c r="A30" s="18"/>
      <c r="B30" s="18" t="s">
        <v>331</v>
      </c>
      <c r="C30" s="93"/>
      <c r="D30" s="36">
        <v>10</v>
      </c>
      <c r="E30" s="32"/>
      <c r="F30" s="40"/>
      <c r="G30" s="74">
        <f t="shared" si="0"/>
        <v>0</v>
      </c>
      <c r="H30" s="34">
        <f t="shared" si="1"/>
        <v>0</v>
      </c>
      <c r="I30" s="80"/>
    </row>
    <row r="31" spans="1:9" x14ac:dyDescent="0.25">
      <c r="A31" s="18"/>
      <c r="B31" s="18" t="s">
        <v>332</v>
      </c>
      <c r="C31" s="93"/>
      <c r="D31" s="36">
        <v>100</v>
      </c>
      <c r="E31" s="32"/>
      <c r="F31" s="40"/>
      <c r="G31" s="74">
        <f>E31*(1-F31)</f>
        <v>0</v>
      </c>
      <c r="H31" s="34">
        <f t="shared" si="1"/>
        <v>0</v>
      </c>
    </row>
    <row r="32" spans="1:9" x14ac:dyDescent="0.25">
      <c r="A32" s="18"/>
      <c r="B32" s="18" t="s">
        <v>309</v>
      </c>
      <c r="C32" s="93"/>
      <c r="D32" s="36">
        <v>300</v>
      </c>
      <c r="E32" s="32"/>
      <c r="F32" s="40"/>
      <c r="G32" s="74">
        <f t="shared" si="0"/>
        <v>0</v>
      </c>
      <c r="H32" s="34">
        <f t="shared" si="1"/>
        <v>0</v>
      </c>
      <c r="I32" s="35"/>
    </row>
    <row r="33" spans="1:9" x14ac:dyDescent="0.25">
      <c r="A33" s="18"/>
      <c r="B33" s="18" t="s">
        <v>333</v>
      </c>
      <c r="C33" s="93"/>
      <c r="D33" s="36">
        <v>10</v>
      </c>
      <c r="E33" s="32"/>
      <c r="F33" s="40"/>
      <c r="G33" s="74">
        <f t="shared" si="0"/>
        <v>0</v>
      </c>
      <c r="H33" s="34">
        <f t="shared" si="1"/>
        <v>0</v>
      </c>
      <c r="I33" s="35"/>
    </row>
    <row r="34" spans="1:9" x14ac:dyDescent="0.25">
      <c r="A34" s="18"/>
      <c r="B34" s="18" t="s">
        <v>334</v>
      </c>
      <c r="C34" s="93"/>
      <c r="D34" s="36">
        <v>10</v>
      </c>
      <c r="E34" s="32"/>
      <c r="F34" s="40"/>
      <c r="G34" s="74">
        <f t="shared" si="0"/>
        <v>0</v>
      </c>
      <c r="H34" s="34">
        <f t="shared" si="1"/>
        <v>0</v>
      </c>
      <c r="I34" s="35"/>
    </row>
    <row r="35" spans="1:9" x14ac:dyDescent="0.25">
      <c r="A35" s="18"/>
      <c r="B35" s="18" t="s">
        <v>337</v>
      </c>
      <c r="C35" s="93"/>
      <c r="D35" s="36">
        <v>10</v>
      </c>
      <c r="E35" s="32"/>
      <c r="F35" s="40"/>
      <c r="G35" s="74">
        <f t="shared" si="0"/>
        <v>0</v>
      </c>
      <c r="H35" s="34">
        <f t="shared" si="1"/>
        <v>0</v>
      </c>
    </row>
    <row r="36" spans="1:9" x14ac:dyDescent="0.25">
      <c r="A36" s="18"/>
      <c r="B36" s="18" t="s">
        <v>335</v>
      </c>
      <c r="C36" s="93"/>
      <c r="D36" s="36">
        <v>10</v>
      </c>
      <c r="E36" s="32"/>
      <c r="F36" s="40"/>
      <c r="G36" s="74">
        <f t="shared" si="0"/>
        <v>0</v>
      </c>
      <c r="H36" s="34">
        <f t="shared" si="1"/>
        <v>0</v>
      </c>
    </row>
    <row r="37" spans="1:9" x14ac:dyDescent="0.25">
      <c r="A37" s="18"/>
      <c r="B37" s="18" t="s">
        <v>336</v>
      </c>
      <c r="C37" s="93"/>
      <c r="D37" s="36">
        <v>10</v>
      </c>
      <c r="E37" s="32"/>
      <c r="F37" s="40"/>
      <c r="G37" s="74">
        <f t="shared" si="0"/>
        <v>0</v>
      </c>
      <c r="H37" s="34">
        <f t="shared" si="1"/>
        <v>0</v>
      </c>
    </row>
    <row r="38" spans="1:9" x14ac:dyDescent="0.25">
      <c r="A38" s="18" t="s">
        <v>510</v>
      </c>
      <c r="B38" s="18" t="s">
        <v>519</v>
      </c>
      <c r="C38" s="93"/>
      <c r="D38" s="36">
        <v>50</v>
      </c>
      <c r="E38" s="32"/>
      <c r="F38" s="40"/>
      <c r="G38" s="74">
        <f t="shared" ref="G38" si="2">E38*(1-F38)</f>
        <v>0</v>
      </c>
      <c r="H38" s="34">
        <f t="shared" ref="H38" si="3">G38*D38</f>
        <v>0</v>
      </c>
    </row>
    <row r="39" spans="1:9" x14ac:dyDescent="0.25">
      <c r="A39" s="18" t="s">
        <v>291</v>
      </c>
      <c r="B39" s="18"/>
      <c r="C39" s="18"/>
      <c r="D39" s="36"/>
      <c r="E39" s="64"/>
      <c r="F39" s="62"/>
      <c r="G39" s="33"/>
      <c r="H39" s="34"/>
    </row>
    <row r="40" spans="1:9" x14ac:dyDescent="0.25">
      <c r="A40" s="18"/>
      <c r="B40" s="18" t="s">
        <v>451</v>
      </c>
      <c r="C40" s="93"/>
      <c r="D40" s="36">
        <v>10</v>
      </c>
      <c r="E40" s="32"/>
      <c r="F40" s="40"/>
      <c r="G40" s="74">
        <f t="shared" si="0"/>
        <v>0</v>
      </c>
      <c r="H40" s="34">
        <f t="shared" si="1"/>
        <v>0</v>
      </c>
      <c r="I40" s="35"/>
    </row>
    <row r="41" spans="1:9" x14ac:dyDescent="0.25">
      <c r="A41" s="18"/>
      <c r="B41" s="18" t="s">
        <v>452</v>
      </c>
      <c r="C41" s="93"/>
      <c r="D41" s="36">
        <v>10</v>
      </c>
      <c r="E41" s="32"/>
      <c r="F41" s="40"/>
      <c r="G41" s="74">
        <f t="shared" si="0"/>
        <v>0</v>
      </c>
      <c r="H41" s="34">
        <f t="shared" si="1"/>
        <v>0</v>
      </c>
    </row>
    <row r="42" spans="1:9" x14ac:dyDescent="0.25">
      <c r="A42" s="18"/>
      <c r="B42" s="18" t="s">
        <v>453</v>
      </c>
      <c r="C42" s="93"/>
      <c r="D42" s="36">
        <v>10</v>
      </c>
      <c r="E42" s="32"/>
      <c r="F42" s="40"/>
      <c r="G42" s="74">
        <f t="shared" si="0"/>
        <v>0</v>
      </c>
      <c r="H42" s="34">
        <f t="shared" si="1"/>
        <v>0</v>
      </c>
    </row>
    <row r="43" spans="1:9" x14ac:dyDescent="0.25">
      <c r="A43" s="18"/>
      <c r="B43" s="18" t="s">
        <v>454</v>
      </c>
      <c r="C43" s="93"/>
      <c r="D43" s="36">
        <v>10</v>
      </c>
      <c r="E43" s="32"/>
      <c r="F43" s="40"/>
      <c r="G43" s="74">
        <f t="shared" si="0"/>
        <v>0</v>
      </c>
      <c r="H43" s="34">
        <f t="shared" si="1"/>
        <v>0</v>
      </c>
    </row>
    <row r="44" spans="1:9" x14ac:dyDescent="0.25">
      <c r="A44" s="18"/>
      <c r="B44" s="18" t="s">
        <v>455</v>
      </c>
      <c r="C44" s="93"/>
      <c r="D44" s="36">
        <v>10</v>
      </c>
      <c r="E44" s="32"/>
      <c r="F44" s="40"/>
      <c r="G44" s="74">
        <f t="shared" si="0"/>
        <v>0</v>
      </c>
      <c r="H44" s="34">
        <f t="shared" si="1"/>
        <v>0</v>
      </c>
    </row>
    <row r="45" spans="1:9" x14ac:dyDescent="0.25">
      <c r="A45" s="18"/>
      <c r="B45" s="18" t="s">
        <v>456</v>
      </c>
      <c r="C45" s="93"/>
      <c r="D45" s="36">
        <v>10</v>
      </c>
      <c r="E45" s="32"/>
      <c r="F45" s="40"/>
      <c r="G45" s="74">
        <f t="shared" si="0"/>
        <v>0</v>
      </c>
      <c r="H45" s="34">
        <f t="shared" si="1"/>
        <v>0</v>
      </c>
    </row>
    <row r="46" spans="1:9" x14ac:dyDescent="0.25">
      <c r="A46" s="18" t="s">
        <v>441</v>
      </c>
      <c r="B46" s="18"/>
      <c r="C46" s="18"/>
      <c r="D46" s="36"/>
      <c r="E46" s="64"/>
      <c r="F46" s="62"/>
      <c r="G46" s="33"/>
      <c r="H46" s="34"/>
    </row>
    <row r="47" spans="1:9" x14ac:dyDescent="0.25">
      <c r="A47" s="18"/>
      <c r="B47" s="18" t="s">
        <v>490</v>
      </c>
      <c r="C47" s="93"/>
      <c r="D47" s="36">
        <v>100</v>
      </c>
      <c r="E47" s="32"/>
      <c r="F47" s="40"/>
      <c r="G47" s="74">
        <f t="shared" si="0"/>
        <v>0</v>
      </c>
      <c r="H47" s="34">
        <f t="shared" si="1"/>
        <v>0</v>
      </c>
    </row>
    <row r="48" spans="1:9" x14ac:dyDescent="0.25">
      <c r="A48" s="18"/>
      <c r="B48" s="18" t="s">
        <v>491</v>
      </c>
      <c r="C48" s="93"/>
      <c r="D48" s="36">
        <v>10</v>
      </c>
      <c r="E48" s="32"/>
      <c r="F48" s="40"/>
      <c r="G48" s="74">
        <f t="shared" si="0"/>
        <v>0</v>
      </c>
      <c r="H48" s="34">
        <f t="shared" si="1"/>
        <v>0</v>
      </c>
    </row>
    <row r="49" spans="1:9" x14ac:dyDescent="0.25">
      <c r="A49" s="18"/>
      <c r="B49" s="18" t="s">
        <v>492</v>
      </c>
      <c r="C49" s="93"/>
      <c r="D49" s="36">
        <v>10</v>
      </c>
      <c r="E49" s="32"/>
      <c r="F49" s="40"/>
      <c r="G49" s="74">
        <f t="shared" si="0"/>
        <v>0</v>
      </c>
      <c r="H49" s="34">
        <f t="shared" si="1"/>
        <v>0</v>
      </c>
    </row>
    <row r="50" spans="1:9" x14ac:dyDescent="0.25">
      <c r="A50" s="18"/>
      <c r="B50" s="18" t="s">
        <v>493</v>
      </c>
      <c r="C50" s="93"/>
      <c r="D50" s="36">
        <v>100</v>
      </c>
      <c r="E50" s="32"/>
      <c r="F50" s="40"/>
      <c r="G50" s="74">
        <f t="shared" si="0"/>
        <v>0</v>
      </c>
      <c r="H50" s="34">
        <f t="shared" si="1"/>
        <v>0</v>
      </c>
    </row>
    <row r="51" spans="1:9" x14ac:dyDescent="0.25">
      <c r="A51" s="18"/>
      <c r="B51" s="18" t="s">
        <v>494</v>
      </c>
      <c r="C51" s="93"/>
      <c r="D51" s="36">
        <v>10</v>
      </c>
      <c r="E51" s="32"/>
      <c r="F51" s="40"/>
      <c r="G51" s="74">
        <f t="shared" si="0"/>
        <v>0</v>
      </c>
      <c r="H51" s="34">
        <f t="shared" si="1"/>
        <v>0</v>
      </c>
    </row>
    <row r="52" spans="1:9" x14ac:dyDescent="0.25">
      <c r="A52" s="18"/>
      <c r="B52" s="18" t="s">
        <v>495</v>
      </c>
      <c r="C52" s="93"/>
      <c r="D52" s="36">
        <v>10</v>
      </c>
      <c r="E52" s="32"/>
      <c r="F52" s="40"/>
      <c r="G52" s="74">
        <f t="shared" si="0"/>
        <v>0</v>
      </c>
      <c r="H52" s="34">
        <f t="shared" si="1"/>
        <v>0</v>
      </c>
    </row>
    <row r="53" spans="1:9" x14ac:dyDescent="0.25">
      <c r="A53" s="18"/>
      <c r="B53" s="18" t="s">
        <v>496</v>
      </c>
      <c r="C53" s="93"/>
      <c r="D53" s="36">
        <v>10</v>
      </c>
      <c r="E53" s="32"/>
      <c r="F53" s="40"/>
      <c r="G53" s="74">
        <f t="shared" si="0"/>
        <v>0</v>
      </c>
      <c r="H53" s="34">
        <f t="shared" si="1"/>
        <v>0</v>
      </c>
    </row>
    <row r="54" spans="1:9" x14ac:dyDescent="0.25">
      <c r="A54" s="18"/>
      <c r="B54" s="18" t="s">
        <v>497</v>
      </c>
      <c r="C54" s="93"/>
      <c r="D54" s="36">
        <v>10</v>
      </c>
      <c r="E54" s="32"/>
      <c r="F54" s="40"/>
      <c r="G54" s="74">
        <f t="shared" si="0"/>
        <v>0</v>
      </c>
      <c r="H54" s="34">
        <f t="shared" si="1"/>
        <v>0</v>
      </c>
    </row>
    <row r="55" spans="1:9" x14ac:dyDescent="0.25">
      <c r="A55" s="18"/>
      <c r="B55" s="18" t="s">
        <v>498</v>
      </c>
      <c r="C55" s="93"/>
      <c r="D55" s="36">
        <v>10</v>
      </c>
      <c r="E55" s="32"/>
      <c r="F55" s="40"/>
      <c r="G55" s="74">
        <f t="shared" si="0"/>
        <v>0</v>
      </c>
      <c r="H55" s="34">
        <f t="shared" si="1"/>
        <v>0</v>
      </c>
    </row>
    <row r="56" spans="1:9" ht="25.5" x14ac:dyDescent="0.25">
      <c r="A56" s="18" t="s">
        <v>280</v>
      </c>
      <c r="B56" s="22" t="s">
        <v>444</v>
      </c>
      <c r="C56" s="93"/>
      <c r="D56" s="36">
        <v>10</v>
      </c>
      <c r="E56" s="32"/>
      <c r="F56" s="40"/>
      <c r="G56" s="74">
        <f t="shared" si="0"/>
        <v>0</v>
      </c>
      <c r="H56" s="34">
        <f t="shared" si="1"/>
        <v>0</v>
      </c>
      <c r="I56" s="35"/>
    </row>
    <row r="57" spans="1:9" x14ac:dyDescent="0.25">
      <c r="A57" s="18" t="s">
        <v>284</v>
      </c>
      <c r="B57" s="19"/>
      <c r="C57" s="19"/>
      <c r="D57" s="37"/>
      <c r="E57" s="65"/>
      <c r="F57" s="63"/>
      <c r="G57" s="33"/>
      <c r="H57" s="34"/>
      <c r="I57" s="35"/>
    </row>
    <row r="58" spans="1:9" x14ac:dyDescent="0.25">
      <c r="A58" s="18"/>
      <c r="B58" s="18" t="s">
        <v>289</v>
      </c>
      <c r="C58" s="93"/>
      <c r="D58" s="37">
        <v>50</v>
      </c>
      <c r="E58" s="32"/>
      <c r="F58" s="40"/>
      <c r="G58" s="74">
        <f t="shared" si="0"/>
        <v>0</v>
      </c>
      <c r="H58" s="34">
        <f t="shared" si="1"/>
        <v>0</v>
      </c>
    </row>
    <row r="59" spans="1:9" x14ac:dyDescent="0.25">
      <c r="A59" s="18"/>
      <c r="B59" s="18" t="s">
        <v>290</v>
      </c>
      <c r="C59" s="93"/>
      <c r="D59" s="37">
        <v>100</v>
      </c>
      <c r="E59" s="32"/>
      <c r="F59" s="40"/>
      <c r="G59" s="74">
        <f t="shared" si="0"/>
        <v>0</v>
      </c>
      <c r="H59" s="34">
        <f t="shared" si="1"/>
        <v>0</v>
      </c>
    </row>
    <row r="60" spans="1:9" x14ac:dyDescent="0.25">
      <c r="A60" s="18"/>
      <c r="B60" s="18" t="s">
        <v>300</v>
      </c>
      <c r="C60" s="93"/>
      <c r="D60" s="37">
        <v>10</v>
      </c>
      <c r="E60" s="32"/>
      <c r="F60" s="40"/>
      <c r="G60" s="74">
        <f t="shared" si="0"/>
        <v>0</v>
      </c>
      <c r="H60" s="34">
        <f t="shared" si="1"/>
        <v>0</v>
      </c>
    </row>
    <row r="61" spans="1:9" x14ac:dyDescent="0.25">
      <c r="A61" s="18" t="s">
        <v>288</v>
      </c>
      <c r="B61" s="19"/>
      <c r="C61" s="19"/>
      <c r="D61" s="36"/>
      <c r="E61" s="64"/>
      <c r="F61" s="62"/>
      <c r="G61" s="33"/>
      <c r="H61" s="34"/>
      <c r="I61" s="35"/>
    </row>
    <row r="62" spans="1:9" x14ac:dyDescent="0.25">
      <c r="A62" s="18"/>
      <c r="B62" s="18" t="s">
        <v>310</v>
      </c>
      <c r="C62" s="93"/>
      <c r="D62" s="36">
        <v>100</v>
      </c>
      <c r="E62" s="32"/>
      <c r="F62" s="40"/>
      <c r="G62" s="74">
        <f t="shared" si="0"/>
        <v>0</v>
      </c>
      <c r="H62" s="34">
        <f t="shared" si="1"/>
        <v>0</v>
      </c>
      <c r="I62" s="35"/>
    </row>
    <row r="63" spans="1:9" x14ac:dyDescent="0.25">
      <c r="A63" s="18"/>
      <c r="B63" s="18" t="s">
        <v>311</v>
      </c>
      <c r="C63" s="93"/>
      <c r="D63" s="36">
        <v>100</v>
      </c>
      <c r="E63" s="32"/>
      <c r="F63" s="40"/>
      <c r="G63" s="74">
        <f t="shared" si="0"/>
        <v>0</v>
      </c>
      <c r="H63" s="34">
        <f t="shared" si="1"/>
        <v>0</v>
      </c>
      <c r="I63" s="35"/>
    </row>
    <row r="64" spans="1:9" x14ac:dyDescent="0.25">
      <c r="A64" s="18" t="s">
        <v>443</v>
      </c>
      <c r="B64" s="18" t="s">
        <v>442</v>
      </c>
      <c r="C64" s="93"/>
      <c r="D64" s="36">
        <v>50</v>
      </c>
      <c r="E64" s="32"/>
      <c r="F64" s="40"/>
      <c r="G64" s="74">
        <f t="shared" si="0"/>
        <v>0</v>
      </c>
      <c r="H64" s="34">
        <f t="shared" si="1"/>
        <v>0</v>
      </c>
    </row>
    <row r="65" spans="1:9" x14ac:dyDescent="0.25">
      <c r="A65" s="18" t="s">
        <v>292</v>
      </c>
      <c r="B65" s="18"/>
      <c r="C65" s="18"/>
      <c r="D65" s="36"/>
      <c r="E65" s="64"/>
      <c r="F65" s="62"/>
      <c r="G65" s="33"/>
      <c r="H65" s="34"/>
    </row>
    <row r="66" spans="1:9" x14ac:dyDescent="0.25">
      <c r="A66" s="18"/>
      <c r="B66" s="18" t="s">
        <v>457</v>
      </c>
      <c r="C66" s="93"/>
      <c r="D66" s="36">
        <v>50</v>
      </c>
      <c r="E66" s="32"/>
      <c r="F66" s="40"/>
      <c r="G66" s="74">
        <f t="shared" si="0"/>
        <v>0</v>
      </c>
      <c r="H66" s="34">
        <f t="shared" si="1"/>
        <v>0</v>
      </c>
      <c r="I66" s="35"/>
    </row>
    <row r="67" spans="1:9" x14ac:dyDescent="0.25">
      <c r="A67" s="18"/>
      <c r="B67" s="18" t="s">
        <v>458</v>
      </c>
      <c r="C67" s="93"/>
      <c r="D67" s="36">
        <v>10</v>
      </c>
      <c r="E67" s="32"/>
      <c r="F67" s="40"/>
      <c r="G67" s="74">
        <f t="shared" si="0"/>
        <v>0</v>
      </c>
      <c r="H67" s="34">
        <f t="shared" si="1"/>
        <v>0</v>
      </c>
      <c r="I67" s="35"/>
    </row>
    <row r="68" spans="1:9" x14ac:dyDescent="0.25">
      <c r="A68" s="18"/>
      <c r="B68" s="18" t="s">
        <v>459</v>
      </c>
      <c r="C68" s="93"/>
      <c r="D68" s="36">
        <v>10</v>
      </c>
      <c r="E68" s="32"/>
      <c r="F68" s="40"/>
      <c r="G68" s="74">
        <f t="shared" si="0"/>
        <v>0</v>
      </c>
      <c r="H68" s="34">
        <f t="shared" si="1"/>
        <v>0</v>
      </c>
      <c r="I68" s="35"/>
    </row>
    <row r="69" spans="1:9" x14ac:dyDescent="0.25">
      <c r="A69" s="18"/>
      <c r="B69" s="18" t="s">
        <v>460</v>
      </c>
      <c r="C69" s="93"/>
      <c r="D69" s="36">
        <v>10</v>
      </c>
      <c r="E69" s="32"/>
      <c r="F69" s="40"/>
      <c r="G69" s="74">
        <f t="shared" ref="G69:G132" si="4">E69*(1-F69)</f>
        <v>0</v>
      </c>
      <c r="H69" s="34">
        <f t="shared" ref="H69:H132" si="5">G69*D69</f>
        <v>0</v>
      </c>
      <c r="I69" s="35"/>
    </row>
    <row r="70" spans="1:9" x14ac:dyDescent="0.25">
      <c r="A70" s="18"/>
      <c r="B70" s="18" t="s">
        <v>461</v>
      </c>
      <c r="C70" s="93"/>
      <c r="D70" s="36">
        <v>50</v>
      </c>
      <c r="E70" s="32"/>
      <c r="F70" s="40"/>
      <c r="G70" s="74">
        <f t="shared" si="4"/>
        <v>0</v>
      </c>
      <c r="H70" s="34">
        <f t="shared" si="5"/>
        <v>0</v>
      </c>
    </row>
    <row r="71" spans="1:9" x14ac:dyDescent="0.25">
      <c r="A71" s="18"/>
      <c r="B71" s="18" t="s">
        <v>462</v>
      </c>
      <c r="C71" s="93"/>
      <c r="D71" s="36">
        <v>10</v>
      </c>
      <c r="E71" s="32"/>
      <c r="F71" s="40"/>
      <c r="G71" s="74">
        <f t="shared" si="4"/>
        <v>0</v>
      </c>
      <c r="H71" s="34">
        <f t="shared" si="5"/>
        <v>0</v>
      </c>
    </row>
    <row r="72" spans="1:9" x14ac:dyDescent="0.25">
      <c r="A72" s="18"/>
      <c r="B72" s="18" t="s">
        <v>301</v>
      </c>
      <c r="C72" s="93"/>
      <c r="D72" s="36">
        <v>10</v>
      </c>
      <c r="E72" s="32"/>
      <c r="F72" s="40"/>
      <c r="G72" s="74">
        <f t="shared" si="4"/>
        <v>0</v>
      </c>
      <c r="H72" s="34">
        <f t="shared" si="5"/>
        <v>0</v>
      </c>
      <c r="I72" s="35"/>
    </row>
    <row r="73" spans="1:9" x14ac:dyDescent="0.25">
      <c r="A73" s="18"/>
      <c r="B73" s="18" t="s">
        <v>465</v>
      </c>
      <c r="C73" s="93"/>
      <c r="D73" s="36">
        <v>50</v>
      </c>
      <c r="E73" s="32"/>
      <c r="F73" s="40"/>
      <c r="G73" s="74">
        <f t="shared" si="4"/>
        <v>0</v>
      </c>
      <c r="H73" s="34">
        <f t="shared" si="5"/>
        <v>0</v>
      </c>
      <c r="I73" s="35"/>
    </row>
    <row r="74" spans="1:9" x14ac:dyDescent="0.25">
      <c r="A74" s="18"/>
      <c r="B74" s="18" t="s">
        <v>463</v>
      </c>
      <c r="C74" s="93"/>
      <c r="D74" s="36">
        <v>10</v>
      </c>
      <c r="E74" s="32"/>
      <c r="F74" s="40"/>
      <c r="G74" s="74">
        <f t="shared" si="4"/>
        <v>0</v>
      </c>
      <c r="H74" s="34">
        <f t="shared" si="5"/>
        <v>0</v>
      </c>
      <c r="I74" s="35"/>
    </row>
    <row r="75" spans="1:9" x14ac:dyDescent="0.25">
      <c r="A75" s="18"/>
      <c r="B75" s="18" t="s">
        <v>464</v>
      </c>
      <c r="C75" s="93"/>
      <c r="D75" s="36">
        <v>10</v>
      </c>
      <c r="E75" s="32"/>
      <c r="F75" s="40"/>
      <c r="G75" s="74">
        <f t="shared" si="4"/>
        <v>0</v>
      </c>
      <c r="H75" s="34">
        <f t="shared" si="5"/>
        <v>0</v>
      </c>
      <c r="I75" s="35"/>
    </row>
    <row r="76" spans="1:9" x14ac:dyDescent="0.25">
      <c r="A76" s="18"/>
      <c r="B76" s="18" t="s">
        <v>466</v>
      </c>
      <c r="C76" s="93"/>
      <c r="D76" s="36">
        <v>10</v>
      </c>
      <c r="E76" s="32"/>
      <c r="F76" s="40"/>
      <c r="G76" s="74">
        <f t="shared" si="4"/>
        <v>0</v>
      </c>
      <c r="H76" s="34">
        <f t="shared" si="5"/>
        <v>0</v>
      </c>
    </row>
    <row r="77" spans="1:9" x14ac:dyDescent="0.25">
      <c r="A77" s="18"/>
      <c r="B77" s="18" t="s">
        <v>467</v>
      </c>
      <c r="C77" s="93"/>
      <c r="D77" s="36">
        <v>10</v>
      </c>
      <c r="E77" s="32"/>
      <c r="F77" s="40"/>
      <c r="G77" s="74">
        <f t="shared" si="4"/>
        <v>0</v>
      </c>
      <c r="H77" s="34">
        <f t="shared" si="5"/>
        <v>0</v>
      </c>
    </row>
    <row r="78" spans="1:9" x14ac:dyDescent="0.25">
      <c r="A78" s="18"/>
      <c r="B78" s="18" t="s">
        <v>468</v>
      </c>
      <c r="C78" s="93"/>
      <c r="D78" s="36">
        <v>10</v>
      </c>
      <c r="E78" s="32"/>
      <c r="F78" s="40"/>
      <c r="G78" s="74">
        <f t="shared" si="4"/>
        <v>0</v>
      </c>
      <c r="H78" s="34">
        <f t="shared" si="5"/>
        <v>0</v>
      </c>
    </row>
    <row r="79" spans="1:9" x14ac:dyDescent="0.25">
      <c r="A79" s="18"/>
      <c r="B79" s="18" t="s">
        <v>469</v>
      </c>
      <c r="C79" s="93"/>
      <c r="D79" s="36">
        <v>10</v>
      </c>
      <c r="E79" s="32"/>
      <c r="F79" s="40"/>
      <c r="G79" s="74">
        <f t="shared" si="4"/>
        <v>0</v>
      </c>
      <c r="H79" s="34">
        <f t="shared" si="5"/>
        <v>0</v>
      </c>
    </row>
    <row r="80" spans="1:9" x14ac:dyDescent="0.25">
      <c r="A80" s="18" t="s">
        <v>293</v>
      </c>
      <c r="B80" s="18"/>
      <c r="C80" s="18"/>
      <c r="D80" s="36"/>
      <c r="E80" s="64"/>
      <c r="F80" s="62"/>
      <c r="G80" s="33"/>
      <c r="H80" s="34"/>
    </row>
    <row r="81" spans="1:8" x14ac:dyDescent="0.25">
      <c r="A81" s="18"/>
      <c r="B81" s="18" t="s">
        <v>339</v>
      </c>
      <c r="C81" s="93"/>
      <c r="D81" s="36">
        <v>10</v>
      </c>
      <c r="E81" s="32"/>
      <c r="F81" s="40"/>
      <c r="G81" s="74">
        <f t="shared" si="4"/>
        <v>0</v>
      </c>
      <c r="H81" s="34">
        <f t="shared" si="5"/>
        <v>0</v>
      </c>
    </row>
    <row r="82" spans="1:8" x14ac:dyDescent="0.25">
      <c r="A82" s="18"/>
      <c r="B82" s="18" t="s">
        <v>340</v>
      </c>
      <c r="C82" s="93"/>
      <c r="D82" s="36">
        <v>10</v>
      </c>
      <c r="E82" s="32"/>
      <c r="F82" s="40"/>
      <c r="G82" s="74">
        <f t="shared" si="4"/>
        <v>0</v>
      </c>
      <c r="H82" s="34">
        <f t="shared" si="5"/>
        <v>0</v>
      </c>
    </row>
    <row r="83" spans="1:8" x14ac:dyDescent="0.25">
      <c r="A83" s="18"/>
      <c r="B83" s="18" t="s">
        <v>341</v>
      </c>
      <c r="C83" s="93"/>
      <c r="D83" s="36">
        <v>10</v>
      </c>
      <c r="E83" s="32"/>
      <c r="F83" s="40"/>
      <c r="G83" s="74">
        <f t="shared" si="4"/>
        <v>0</v>
      </c>
      <c r="H83" s="34">
        <f t="shared" si="5"/>
        <v>0</v>
      </c>
    </row>
    <row r="84" spans="1:8" x14ac:dyDescent="0.25">
      <c r="A84" s="18"/>
      <c r="B84" s="18" t="s">
        <v>342</v>
      </c>
      <c r="C84" s="93"/>
      <c r="D84" s="36">
        <v>10</v>
      </c>
      <c r="E84" s="32"/>
      <c r="F84" s="40"/>
      <c r="G84" s="74">
        <f t="shared" si="4"/>
        <v>0</v>
      </c>
      <c r="H84" s="34">
        <f t="shared" si="5"/>
        <v>0</v>
      </c>
    </row>
    <row r="85" spans="1:8" x14ac:dyDescent="0.25">
      <c r="A85" s="18"/>
      <c r="B85" s="18" t="s">
        <v>343</v>
      </c>
      <c r="C85" s="93"/>
      <c r="D85" s="36">
        <v>10</v>
      </c>
      <c r="E85" s="32"/>
      <c r="F85" s="40"/>
      <c r="G85" s="74">
        <f t="shared" si="4"/>
        <v>0</v>
      </c>
      <c r="H85" s="34">
        <f t="shared" si="5"/>
        <v>0</v>
      </c>
    </row>
    <row r="86" spans="1:8" x14ac:dyDescent="0.25">
      <c r="A86" s="18"/>
      <c r="B86" s="18" t="s">
        <v>338</v>
      </c>
      <c r="C86" s="93"/>
      <c r="D86" s="36">
        <v>50</v>
      </c>
      <c r="E86" s="32"/>
      <c r="F86" s="40"/>
      <c r="G86" s="74">
        <f t="shared" si="4"/>
        <v>0</v>
      </c>
      <c r="H86" s="34">
        <f t="shared" si="5"/>
        <v>0</v>
      </c>
    </row>
    <row r="87" spans="1:8" x14ac:dyDescent="0.25">
      <c r="A87" s="18"/>
      <c r="B87" s="18" t="s">
        <v>344</v>
      </c>
      <c r="C87" s="93"/>
      <c r="D87" s="36">
        <v>10</v>
      </c>
      <c r="E87" s="32"/>
      <c r="F87" s="40"/>
      <c r="G87" s="74">
        <f t="shared" si="4"/>
        <v>0</v>
      </c>
      <c r="H87" s="34">
        <f t="shared" si="5"/>
        <v>0</v>
      </c>
    </row>
    <row r="88" spans="1:8" x14ac:dyDescent="0.25">
      <c r="A88" s="18"/>
      <c r="B88" s="18" t="s">
        <v>345</v>
      </c>
      <c r="C88" s="93"/>
      <c r="D88" s="36">
        <v>10</v>
      </c>
      <c r="E88" s="32"/>
      <c r="F88" s="40"/>
      <c r="G88" s="74">
        <f t="shared" si="4"/>
        <v>0</v>
      </c>
      <c r="H88" s="34">
        <f t="shared" si="5"/>
        <v>0</v>
      </c>
    </row>
    <row r="89" spans="1:8" x14ac:dyDescent="0.25">
      <c r="A89" s="18"/>
      <c r="B89" s="18" t="s">
        <v>346</v>
      </c>
      <c r="C89" s="93"/>
      <c r="D89" s="36">
        <v>10</v>
      </c>
      <c r="E89" s="32"/>
      <c r="F89" s="40"/>
      <c r="G89" s="74">
        <f t="shared" si="4"/>
        <v>0</v>
      </c>
      <c r="H89" s="34">
        <f t="shared" si="5"/>
        <v>0</v>
      </c>
    </row>
    <row r="90" spans="1:8" x14ac:dyDescent="0.25">
      <c r="A90" s="18"/>
      <c r="B90" s="18" t="s">
        <v>347</v>
      </c>
      <c r="C90" s="93"/>
      <c r="D90" s="36">
        <v>10</v>
      </c>
      <c r="E90" s="32"/>
      <c r="F90" s="40"/>
      <c r="G90" s="74">
        <f t="shared" si="4"/>
        <v>0</v>
      </c>
      <c r="H90" s="34">
        <f t="shared" si="5"/>
        <v>0</v>
      </c>
    </row>
    <row r="91" spans="1:8" x14ac:dyDescent="0.25">
      <c r="A91" s="18"/>
      <c r="B91" s="18" t="s">
        <v>348</v>
      </c>
      <c r="C91" s="93"/>
      <c r="D91" s="36">
        <v>10</v>
      </c>
      <c r="E91" s="32"/>
      <c r="F91" s="40"/>
      <c r="G91" s="74">
        <f t="shared" si="4"/>
        <v>0</v>
      </c>
      <c r="H91" s="34">
        <f t="shared" si="5"/>
        <v>0</v>
      </c>
    </row>
    <row r="92" spans="1:8" x14ac:dyDescent="0.25">
      <c r="A92" s="18"/>
      <c r="B92" s="18" t="s">
        <v>349</v>
      </c>
      <c r="C92" s="93"/>
      <c r="D92" s="36">
        <v>10</v>
      </c>
      <c r="E92" s="32"/>
      <c r="F92" s="40"/>
      <c r="G92" s="74">
        <f t="shared" si="4"/>
        <v>0</v>
      </c>
      <c r="H92" s="34">
        <f t="shared" si="5"/>
        <v>0</v>
      </c>
    </row>
    <row r="93" spans="1:8" x14ac:dyDescent="0.25">
      <c r="A93" s="18"/>
      <c r="B93" s="18" t="s">
        <v>350</v>
      </c>
      <c r="C93" s="93"/>
      <c r="D93" s="36">
        <v>10</v>
      </c>
      <c r="E93" s="32"/>
      <c r="F93" s="40"/>
      <c r="G93" s="74">
        <f t="shared" si="4"/>
        <v>0</v>
      </c>
      <c r="H93" s="34">
        <f t="shared" si="5"/>
        <v>0</v>
      </c>
    </row>
    <row r="94" spans="1:8" x14ac:dyDescent="0.25">
      <c r="A94" s="18"/>
      <c r="B94" s="18" t="s">
        <v>351</v>
      </c>
      <c r="C94" s="93"/>
      <c r="D94" s="36">
        <v>10</v>
      </c>
      <c r="E94" s="32"/>
      <c r="F94" s="40"/>
      <c r="G94" s="74">
        <f t="shared" si="4"/>
        <v>0</v>
      </c>
      <c r="H94" s="34">
        <f t="shared" si="5"/>
        <v>0</v>
      </c>
    </row>
    <row r="95" spans="1:8" x14ac:dyDescent="0.25">
      <c r="A95" s="18"/>
      <c r="B95" s="18" t="s">
        <v>352</v>
      </c>
      <c r="C95" s="93"/>
      <c r="D95" s="36">
        <v>10</v>
      </c>
      <c r="E95" s="32"/>
      <c r="F95" s="40"/>
      <c r="G95" s="74">
        <f t="shared" si="4"/>
        <v>0</v>
      </c>
      <c r="H95" s="34">
        <f t="shared" si="5"/>
        <v>0</v>
      </c>
    </row>
    <row r="96" spans="1:8" x14ac:dyDescent="0.25">
      <c r="A96" s="18"/>
      <c r="B96" s="18" t="s">
        <v>321</v>
      </c>
      <c r="C96" s="93"/>
      <c r="D96" s="36">
        <v>10</v>
      </c>
      <c r="E96" s="32"/>
      <c r="F96" s="40"/>
      <c r="G96" s="74">
        <f t="shared" si="4"/>
        <v>0</v>
      </c>
      <c r="H96" s="34">
        <f t="shared" si="5"/>
        <v>0</v>
      </c>
    </row>
    <row r="97" spans="1:9" x14ac:dyDescent="0.25">
      <c r="A97" s="18"/>
      <c r="B97" s="18" t="s">
        <v>353</v>
      </c>
      <c r="C97" s="93"/>
      <c r="D97" s="36">
        <v>10</v>
      </c>
      <c r="E97" s="32"/>
      <c r="F97" s="40"/>
      <c r="G97" s="74">
        <f t="shared" si="4"/>
        <v>0</v>
      </c>
      <c r="H97" s="34">
        <f t="shared" si="5"/>
        <v>0</v>
      </c>
    </row>
    <row r="98" spans="1:9" x14ac:dyDescent="0.25">
      <c r="A98" s="18"/>
      <c r="B98" s="18" t="s">
        <v>354</v>
      </c>
      <c r="C98" s="93"/>
      <c r="D98" s="36">
        <v>10</v>
      </c>
      <c r="E98" s="32"/>
      <c r="F98" s="40"/>
      <c r="G98" s="74">
        <f t="shared" si="4"/>
        <v>0</v>
      </c>
      <c r="H98" s="34">
        <f t="shared" si="5"/>
        <v>0</v>
      </c>
    </row>
    <row r="99" spans="1:9" x14ac:dyDescent="0.25">
      <c r="A99" s="18"/>
      <c r="B99" s="18" t="s">
        <v>355</v>
      </c>
      <c r="C99" s="93"/>
      <c r="D99" s="36">
        <v>10</v>
      </c>
      <c r="E99" s="32"/>
      <c r="F99" s="40"/>
      <c r="G99" s="74">
        <f t="shared" si="4"/>
        <v>0</v>
      </c>
      <c r="H99" s="34">
        <f t="shared" si="5"/>
        <v>0</v>
      </c>
    </row>
    <row r="100" spans="1:9" x14ac:dyDescent="0.25">
      <c r="A100" s="18"/>
      <c r="B100" s="18" t="s">
        <v>356</v>
      </c>
      <c r="C100" s="93"/>
      <c r="D100" s="36">
        <v>10</v>
      </c>
      <c r="E100" s="32"/>
      <c r="F100" s="40"/>
      <c r="G100" s="74">
        <f t="shared" si="4"/>
        <v>0</v>
      </c>
      <c r="H100" s="34">
        <f t="shared" si="5"/>
        <v>0</v>
      </c>
    </row>
    <row r="101" spans="1:9" x14ac:dyDescent="0.25">
      <c r="A101" s="18"/>
      <c r="B101" s="18" t="s">
        <v>357</v>
      </c>
      <c r="C101" s="93"/>
      <c r="D101" s="36">
        <v>10</v>
      </c>
      <c r="E101" s="32"/>
      <c r="F101" s="40"/>
      <c r="G101" s="74">
        <f t="shared" si="4"/>
        <v>0</v>
      </c>
      <c r="H101" s="34">
        <f t="shared" si="5"/>
        <v>0</v>
      </c>
    </row>
    <row r="102" spans="1:9" x14ac:dyDescent="0.25">
      <c r="A102" s="18"/>
      <c r="B102" s="18" t="s">
        <v>320</v>
      </c>
      <c r="C102" s="93"/>
      <c r="D102" s="36">
        <v>50</v>
      </c>
      <c r="E102" s="32"/>
      <c r="F102" s="40"/>
      <c r="G102" s="74">
        <f t="shared" si="4"/>
        <v>0</v>
      </c>
      <c r="H102" s="34">
        <f t="shared" si="5"/>
        <v>0</v>
      </c>
    </row>
    <row r="103" spans="1:9" x14ac:dyDescent="0.25">
      <c r="A103" s="18"/>
      <c r="B103" s="18" t="s">
        <v>358</v>
      </c>
      <c r="C103" s="93"/>
      <c r="D103" s="36">
        <v>10</v>
      </c>
      <c r="E103" s="32"/>
      <c r="F103" s="40"/>
      <c r="G103" s="74">
        <f t="shared" si="4"/>
        <v>0</v>
      </c>
      <c r="H103" s="34">
        <f t="shared" si="5"/>
        <v>0</v>
      </c>
    </row>
    <row r="104" spans="1:9" x14ac:dyDescent="0.25">
      <c r="A104" s="18"/>
      <c r="B104" s="18" t="s">
        <v>359</v>
      </c>
      <c r="C104" s="93"/>
      <c r="D104" s="36">
        <v>10</v>
      </c>
      <c r="E104" s="32"/>
      <c r="F104" s="40"/>
      <c r="G104" s="74">
        <f t="shared" si="4"/>
        <v>0</v>
      </c>
      <c r="H104" s="34">
        <f t="shared" si="5"/>
        <v>0</v>
      </c>
    </row>
    <row r="105" spans="1:9" x14ac:dyDescent="0.25">
      <c r="A105" s="18" t="s">
        <v>281</v>
      </c>
      <c r="B105" s="18"/>
      <c r="C105" s="18"/>
      <c r="D105" s="36"/>
      <c r="E105" s="64"/>
      <c r="F105" s="62"/>
      <c r="G105" s="33"/>
      <c r="H105" s="34"/>
      <c r="I105" s="35"/>
    </row>
    <row r="106" spans="1:9" x14ac:dyDescent="0.25">
      <c r="A106" s="18"/>
      <c r="B106" s="18" t="s">
        <v>360</v>
      </c>
      <c r="C106" s="93"/>
      <c r="D106" s="36">
        <v>10</v>
      </c>
      <c r="E106" s="32"/>
      <c r="F106" s="40"/>
      <c r="G106" s="74">
        <f t="shared" si="4"/>
        <v>0</v>
      </c>
      <c r="H106" s="34">
        <f t="shared" si="5"/>
        <v>0</v>
      </c>
    </row>
    <row r="107" spans="1:9" x14ac:dyDescent="0.25">
      <c r="A107" s="18"/>
      <c r="B107" s="18" t="s">
        <v>361</v>
      </c>
      <c r="C107" s="93"/>
      <c r="D107" s="36">
        <v>10</v>
      </c>
      <c r="E107" s="32"/>
      <c r="F107" s="40"/>
      <c r="G107" s="74">
        <f t="shared" si="4"/>
        <v>0</v>
      </c>
      <c r="H107" s="34">
        <f t="shared" si="5"/>
        <v>0</v>
      </c>
    </row>
    <row r="108" spans="1:9" x14ac:dyDescent="0.25">
      <c r="A108" s="18"/>
      <c r="B108" s="18" t="s">
        <v>362</v>
      </c>
      <c r="C108" s="93"/>
      <c r="D108" s="36">
        <v>10</v>
      </c>
      <c r="E108" s="32"/>
      <c r="F108" s="40"/>
      <c r="G108" s="74">
        <f t="shared" si="4"/>
        <v>0</v>
      </c>
      <c r="H108" s="34">
        <f t="shared" si="5"/>
        <v>0</v>
      </c>
    </row>
    <row r="109" spans="1:9" x14ac:dyDescent="0.25">
      <c r="A109" s="18"/>
      <c r="B109" s="18" t="s">
        <v>363</v>
      </c>
      <c r="C109" s="93"/>
      <c r="D109" s="36">
        <v>10</v>
      </c>
      <c r="E109" s="32"/>
      <c r="F109" s="40"/>
      <c r="G109" s="74">
        <f t="shared" si="4"/>
        <v>0</v>
      </c>
      <c r="H109" s="34">
        <f t="shared" si="5"/>
        <v>0</v>
      </c>
    </row>
    <row r="110" spans="1:9" x14ac:dyDescent="0.25">
      <c r="A110" s="18"/>
      <c r="B110" s="18" t="s">
        <v>364</v>
      </c>
      <c r="C110" s="93"/>
      <c r="D110" s="36">
        <v>10</v>
      </c>
      <c r="E110" s="32"/>
      <c r="F110" s="40"/>
      <c r="G110" s="74">
        <f t="shared" si="4"/>
        <v>0</v>
      </c>
      <c r="H110" s="34">
        <f t="shared" si="5"/>
        <v>0</v>
      </c>
    </row>
    <row r="111" spans="1:9" x14ac:dyDescent="0.25">
      <c r="A111" s="18"/>
      <c r="B111" s="18" t="s">
        <v>365</v>
      </c>
      <c r="C111" s="93"/>
      <c r="D111" s="36">
        <v>10</v>
      </c>
      <c r="E111" s="32"/>
      <c r="F111" s="40"/>
      <c r="G111" s="74">
        <f t="shared" si="4"/>
        <v>0</v>
      </c>
      <c r="H111" s="34">
        <f t="shared" si="5"/>
        <v>0</v>
      </c>
    </row>
    <row r="112" spans="1:9" x14ac:dyDescent="0.25">
      <c r="A112" s="18"/>
      <c r="B112" s="18" t="s">
        <v>366</v>
      </c>
      <c r="C112" s="93"/>
      <c r="D112" s="36">
        <v>10</v>
      </c>
      <c r="E112" s="32"/>
      <c r="F112" s="40"/>
      <c r="G112" s="74">
        <f t="shared" si="4"/>
        <v>0</v>
      </c>
      <c r="H112" s="34">
        <f t="shared" si="5"/>
        <v>0</v>
      </c>
    </row>
    <row r="113" spans="1:9" x14ac:dyDescent="0.25">
      <c r="A113" s="18"/>
      <c r="B113" s="18" t="s">
        <v>367</v>
      </c>
      <c r="C113" s="93"/>
      <c r="D113" s="36">
        <v>10</v>
      </c>
      <c r="E113" s="32"/>
      <c r="F113" s="40"/>
      <c r="G113" s="74">
        <f t="shared" si="4"/>
        <v>0</v>
      </c>
      <c r="H113" s="34">
        <f t="shared" si="5"/>
        <v>0</v>
      </c>
    </row>
    <row r="114" spans="1:9" x14ac:dyDescent="0.25">
      <c r="A114" s="18"/>
      <c r="B114" s="18" t="s">
        <v>368</v>
      </c>
      <c r="C114" s="93"/>
      <c r="D114" s="36">
        <v>10</v>
      </c>
      <c r="E114" s="32"/>
      <c r="F114" s="40"/>
      <c r="G114" s="74">
        <f t="shared" si="4"/>
        <v>0</v>
      </c>
      <c r="H114" s="34">
        <f t="shared" si="5"/>
        <v>0</v>
      </c>
    </row>
    <row r="115" spans="1:9" x14ac:dyDescent="0.25">
      <c r="A115" s="18"/>
      <c r="B115" s="18" t="s">
        <v>369</v>
      </c>
      <c r="C115" s="93"/>
      <c r="D115" s="36">
        <v>10</v>
      </c>
      <c r="E115" s="32"/>
      <c r="F115" s="40"/>
      <c r="G115" s="74">
        <f t="shared" si="4"/>
        <v>0</v>
      </c>
      <c r="H115" s="34">
        <f t="shared" si="5"/>
        <v>0</v>
      </c>
    </row>
    <row r="116" spans="1:9" x14ac:dyDescent="0.25">
      <c r="A116" s="18"/>
      <c r="B116" s="18" t="s">
        <v>319</v>
      </c>
      <c r="C116" s="93"/>
      <c r="D116" s="36">
        <v>100</v>
      </c>
      <c r="E116" s="32"/>
      <c r="F116" s="40"/>
      <c r="G116" s="74">
        <f t="shared" si="4"/>
        <v>0</v>
      </c>
      <c r="H116" s="34">
        <f t="shared" si="5"/>
        <v>0</v>
      </c>
      <c r="I116" s="35"/>
    </row>
    <row r="117" spans="1:9" x14ac:dyDescent="0.25">
      <c r="A117" s="18"/>
      <c r="B117" s="18" t="s">
        <v>370</v>
      </c>
      <c r="C117" s="93"/>
      <c r="D117" s="36">
        <v>10</v>
      </c>
      <c r="E117" s="32"/>
      <c r="F117" s="40"/>
      <c r="G117" s="74">
        <f t="shared" si="4"/>
        <v>0</v>
      </c>
      <c r="H117" s="34">
        <f t="shared" si="5"/>
        <v>0</v>
      </c>
      <c r="I117" s="35"/>
    </row>
    <row r="118" spans="1:9" x14ac:dyDescent="0.25">
      <c r="A118" s="18"/>
      <c r="B118" s="18" t="s">
        <v>306</v>
      </c>
      <c r="C118" s="93"/>
      <c r="D118" s="36">
        <v>10</v>
      </c>
      <c r="E118" s="32"/>
      <c r="F118" s="40"/>
      <c r="G118" s="74">
        <f t="shared" si="4"/>
        <v>0</v>
      </c>
      <c r="H118" s="34">
        <f t="shared" si="5"/>
        <v>0</v>
      </c>
    </row>
    <row r="119" spans="1:9" x14ac:dyDescent="0.25">
      <c r="A119" s="18"/>
      <c r="B119" s="18" t="s">
        <v>371</v>
      </c>
      <c r="C119" s="93"/>
      <c r="D119" s="36">
        <v>10</v>
      </c>
      <c r="E119" s="32"/>
      <c r="F119" s="40"/>
      <c r="G119" s="74">
        <f t="shared" si="4"/>
        <v>0</v>
      </c>
      <c r="H119" s="34">
        <f t="shared" si="5"/>
        <v>0</v>
      </c>
    </row>
    <row r="120" spans="1:9" x14ac:dyDescent="0.25">
      <c r="A120" s="18"/>
      <c r="B120" s="18" t="s">
        <v>372</v>
      </c>
      <c r="C120" s="93"/>
      <c r="D120" s="36">
        <v>10</v>
      </c>
      <c r="E120" s="32"/>
      <c r="F120" s="40"/>
      <c r="G120" s="74">
        <f t="shared" si="4"/>
        <v>0</v>
      </c>
      <c r="H120" s="34">
        <f t="shared" si="5"/>
        <v>0</v>
      </c>
    </row>
    <row r="121" spans="1:9" x14ac:dyDescent="0.25">
      <c r="A121" s="18"/>
      <c r="B121" s="18" t="s">
        <v>373</v>
      </c>
      <c r="C121" s="93"/>
      <c r="D121" s="36">
        <v>10</v>
      </c>
      <c r="E121" s="32"/>
      <c r="F121" s="40"/>
      <c r="G121" s="74">
        <f t="shared" si="4"/>
        <v>0</v>
      </c>
      <c r="H121" s="34">
        <f t="shared" si="5"/>
        <v>0</v>
      </c>
    </row>
    <row r="122" spans="1:9" x14ac:dyDescent="0.25">
      <c r="A122" s="18"/>
      <c r="B122" s="18" t="s">
        <v>374</v>
      </c>
      <c r="C122" s="93"/>
      <c r="D122" s="36">
        <v>10</v>
      </c>
      <c r="E122" s="32"/>
      <c r="F122" s="40"/>
      <c r="G122" s="74">
        <f t="shared" si="4"/>
        <v>0</v>
      </c>
      <c r="H122" s="34">
        <f t="shared" si="5"/>
        <v>0</v>
      </c>
    </row>
    <row r="123" spans="1:9" x14ac:dyDescent="0.25">
      <c r="A123" s="18"/>
      <c r="B123" s="18" t="s">
        <v>375</v>
      </c>
      <c r="C123" s="93"/>
      <c r="D123" s="36">
        <v>10</v>
      </c>
      <c r="E123" s="32"/>
      <c r="F123" s="40"/>
      <c r="G123" s="74">
        <f t="shared" si="4"/>
        <v>0</v>
      </c>
      <c r="H123" s="34">
        <f t="shared" si="5"/>
        <v>0</v>
      </c>
    </row>
    <row r="124" spans="1:9" x14ac:dyDescent="0.25">
      <c r="A124" s="18"/>
      <c r="B124" s="18" t="s">
        <v>376</v>
      </c>
      <c r="C124" s="93"/>
      <c r="D124" s="36">
        <v>10</v>
      </c>
      <c r="E124" s="32"/>
      <c r="F124" s="40"/>
      <c r="G124" s="74">
        <f t="shared" si="4"/>
        <v>0</v>
      </c>
      <c r="H124" s="34">
        <f t="shared" si="5"/>
        <v>0</v>
      </c>
    </row>
    <row r="125" spans="1:9" x14ac:dyDescent="0.25">
      <c r="A125" s="18"/>
      <c r="B125" s="18" t="s">
        <v>377</v>
      </c>
      <c r="C125" s="93"/>
      <c r="D125" s="36">
        <v>10</v>
      </c>
      <c r="E125" s="32"/>
      <c r="F125" s="40"/>
      <c r="G125" s="74">
        <f t="shared" si="4"/>
        <v>0</v>
      </c>
      <c r="H125" s="34">
        <f t="shared" si="5"/>
        <v>0</v>
      </c>
    </row>
    <row r="126" spans="1:9" x14ac:dyDescent="0.25">
      <c r="A126" s="18"/>
      <c r="B126" s="18" t="s">
        <v>378</v>
      </c>
      <c r="C126" s="93"/>
      <c r="D126" s="36">
        <v>10</v>
      </c>
      <c r="E126" s="32"/>
      <c r="F126" s="40"/>
      <c r="G126" s="74">
        <f t="shared" si="4"/>
        <v>0</v>
      </c>
      <c r="H126" s="34">
        <f t="shared" si="5"/>
        <v>0</v>
      </c>
      <c r="I126" s="35"/>
    </row>
    <row r="127" spans="1:9" x14ac:dyDescent="0.25">
      <c r="A127" s="18"/>
      <c r="B127" s="18" t="s">
        <v>379</v>
      </c>
      <c r="C127" s="93"/>
      <c r="D127" s="36">
        <v>10</v>
      </c>
      <c r="E127" s="32"/>
      <c r="F127" s="40"/>
      <c r="G127" s="74">
        <f t="shared" si="4"/>
        <v>0</v>
      </c>
      <c r="H127" s="34">
        <f t="shared" si="5"/>
        <v>0</v>
      </c>
      <c r="I127" s="35"/>
    </row>
    <row r="128" spans="1:9" x14ac:dyDescent="0.25">
      <c r="A128" s="18"/>
      <c r="B128" s="18" t="s">
        <v>380</v>
      </c>
      <c r="C128" s="93"/>
      <c r="D128" s="36">
        <v>10</v>
      </c>
      <c r="E128" s="32"/>
      <c r="F128" s="40"/>
      <c r="G128" s="74">
        <f t="shared" si="4"/>
        <v>0</v>
      </c>
      <c r="H128" s="34">
        <f t="shared" si="5"/>
        <v>0</v>
      </c>
    </row>
    <row r="129" spans="1:9" x14ac:dyDescent="0.25">
      <c r="A129" s="18"/>
      <c r="B129" s="18" t="s">
        <v>381</v>
      </c>
      <c r="C129" s="93"/>
      <c r="D129" s="36">
        <v>10</v>
      </c>
      <c r="E129" s="32"/>
      <c r="F129" s="40"/>
      <c r="G129" s="74">
        <f t="shared" si="4"/>
        <v>0</v>
      </c>
      <c r="H129" s="34">
        <f t="shared" si="5"/>
        <v>0</v>
      </c>
    </row>
    <row r="130" spans="1:9" x14ac:dyDescent="0.25">
      <c r="A130" s="18"/>
      <c r="B130" s="18" t="s">
        <v>382</v>
      </c>
      <c r="C130" s="93"/>
      <c r="D130" s="36">
        <v>10</v>
      </c>
      <c r="E130" s="32"/>
      <c r="F130" s="40"/>
      <c r="G130" s="74">
        <f t="shared" si="4"/>
        <v>0</v>
      </c>
      <c r="H130" s="34">
        <f t="shared" si="5"/>
        <v>0</v>
      </c>
    </row>
    <row r="131" spans="1:9" x14ac:dyDescent="0.25">
      <c r="A131" s="18"/>
      <c r="B131" s="18" t="s">
        <v>383</v>
      </c>
      <c r="C131" s="93"/>
      <c r="D131" s="36">
        <v>10</v>
      </c>
      <c r="E131" s="32"/>
      <c r="F131" s="40"/>
      <c r="G131" s="74">
        <f t="shared" si="4"/>
        <v>0</v>
      </c>
      <c r="H131" s="34">
        <f t="shared" si="5"/>
        <v>0</v>
      </c>
    </row>
    <row r="132" spans="1:9" x14ac:dyDescent="0.25">
      <c r="A132" s="18"/>
      <c r="B132" s="18" t="s">
        <v>384</v>
      </c>
      <c r="C132" s="93"/>
      <c r="D132" s="36">
        <v>10</v>
      </c>
      <c r="E132" s="32"/>
      <c r="F132" s="40"/>
      <c r="G132" s="74">
        <f t="shared" si="4"/>
        <v>0</v>
      </c>
      <c r="H132" s="34">
        <f t="shared" si="5"/>
        <v>0</v>
      </c>
    </row>
    <row r="133" spans="1:9" x14ac:dyDescent="0.25">
      <c r="A133" s="18"/>
      <c r="B133" s="18" t="s">
        <v>385</v>
      </c>
      <c r="C133" s="93"/>
      <c r="D133" s="36">
        <v>10</v>
      </c>
      <c r="E133" s="32"/>
      <c r="F133" s="40"/>
      <c r="G133" s="74">
        <f t="shared" ref="G133:G181" si="6">E133*(1-F133)</f>
        <v>0</v>
      </c>
      <c r="H133" s="34">
        <f t="shared" ref="H133:H181" si="7">G133*D133</f>
        <v>0</v>
      </c>
    </row>
    <row r="134" spans="1:9" x14ac:dyDescent="0.25">
      <c r="A134" s="18"/>
      <c r="B134" s="18" t="s">
        <v>386</v>
      </c>
      <c r="C134" s="93"/>
      <c r="D134" s="36">
        <v>10</v>
      </c>
      <c r="E134" s="32"/>
      <c r="F134" s="40"/>
      <c r="G134" s="74">
        <f t="shared" si="6"/>
        <v>0</v>
      </c>
      <c r="H134" s="34">
        <f t="shared" si="7"/>
        <v>0</v>
      </c>
    </row>
    <row r="135" spans="1:9" x14ac:dyDescent="0.25">
      <c r="A135" s="18"/>
      <c r="B135" s="18" t="s">
        <v>387</v>
      </c>
      <c r="C135" s="93"/>
      <c r="D135" s="36">
        <v>10</v>
      </c>
      <c r="E135" s="32"/>
      <c r="F135" s="40"/>
      <c r="G135" s="74">
        <f t="shared" si="6"/>
        <v>0</v>
      </c>
      <c r="H135" s="34">
        <f t="shared" si="7"/>
        <v>0</v>
      </c>
    </row>
    <row r="136" spans="1:9" x14ac:dyDescent="0.25">
      <c r="A136" s="18"/>
      <c r="B136" s="18" t="s">
        <v>388</v>
      </c>
      <c r="C136" s="93"/>
      <c r="D136" s="36">
        <v>10</v>
      </c>
      <c r="E136" s="32"/>
      <c r="F136" s="40"/>
      <c r="G136" s="74">
        <f t="shared" si="6"/>
        <v>0</v>
      </c>
      <c r="H136" s="34">
        <f t="shared" si="7"/>
        <v>0</v>
      </c>
      <c r="I136" s="35"/>
    </row>
    <row r="137" spans="1:9" x14ac:dyDescent="0.25">
      <c r="A137" s="18"/>
      <c r="B137" s="18" t="s">
        <v>389</v>
      </c>
      <c r="C137" s="93"/>
      <c r="D137" s="36">
        <v>10</v>
      </c>
      <c r="E137" s="32"/>
      <c r="F137" s="40"/>
      <c r="G137" s="74">
        <f t="shared" si="6"/>
        <v>0</v>
      </c>
      <c r="H137" s="34">
        <f t="shared" si="7"/>
        <v>0</v>
      </c>
      <c r="I137" s="35"/>
    </row>
    <row r="138" spans="1:9" x14ac:dyDescent="0.25">
      <c r="A138" s="18"/>
      <c r="B138" s="18" t="s">
        <v>390</v>
      </c>
      <c r="C138" s="93"/>
      <c r="D138" s="36">
        <v>10</v>
      </c>
      <c r="E138" s="32"/>
      <c r="F138" s="40"/>
      <c r="G138" s="74">
        <f t="shared" si="6"/>
        <v>0</v>
      </c>
      <c r="H138" s="34">
        <f t="shared" si="7"/>
        <v>0</v>
      </c>
    </row>
    <row r="139" spans="1:9" x14ac:dyDescent="0.25">
      <c r="A139" s="18"/>
      <c r="B139" s="18" t="s">
        <v>391</v>
      </c>
      <c r="C139" s="93"/>
      <c r="D139" s="36">
        <v>10</v>
      </c>
      <c r="E139" s="32"/>
      <c r="F139" s="40"/>
      <c r="G139" s="74">
        <f t="shared" si="6"/>
        <v>0</v>
      </c>
      <c r="H139" s="34">
        <f t="shared" si="7"/>
        <v>0</v>
      </c>
    </row>
    <row r="140" spans="1:9" x14ac:dyDescent="0.25">
      <c r="A140" s="18"/>
      <c r="B140" s="18" t="s">
        <v>392</v>
      </c>
      <c r="C140" s="93"/>
      <c r="D140" s="36">
        <v>10</v>
      </c>
      <c r="E140" s="32"/>
      <c r="F140" s="40"/>
      <c r="G140" s="74">
        <f t="shared" si="6"/>
        <v>0</v>
      </c>
      <c r="H140" s="34">
        <f t="shared" si="7"/>
        <v>0</v>
      </c>
    </row>
    <row r="141" spans="1:9" x14ac:dyDescent="0.25">
      <c r="A141" s="18"/>
      <c r="B141" s="18" t="s">
        <v>393</v>
      </c>
      <c r="C141" s="93"/>
      <c r="D141" s="36">
        <v>10</v>
      </c>
      <c r="E141" s="32"/>
      <c r="F141" s="40"/>
      <c r="G141" s="74">
        <f t="shared" si="6"/>
        <v>0</v>
      </c>
      <c r="H141" s="34">
        <f t="shared" si="7"/>
        <v>0</v>
      </c>
    </row>
    <row r="142" spans="1:9" x14ac:dyDescent="0.25">
      <c r="A142" s="18"/>
      <c r="B142" s="18" t="s">
        <v>394</v>
      </c>
      <c r="C142" s="93"/>
      <c r="D142" s="36">
        <v>10</v>
      </c>
      <c r="E142" s="32"/>
      <c r="F142" s="40"/>
      <c r="G142" s="74">
        <f t="shared" si="6"/>
        <v>0</v>
      </c>
      <c r="H142" s="34">
        <f t="shared" si="7"/>
        <v>0</v>
      </c>
    </row>
    <row r="143" spans="1:9" x14ac:dyDescent="0.25">
      <c r="A143" s="18"/>
      <c r="B143" s="18" t="s">
        <v>395</v>
      </c>
      <c r="C143" s="93"/>
      <c r="D143" s="36">
        <v>10</v>
      </c>
      <c r="E143" s="32"/>
      <c r="F143" s="40"/>
      <c r="G143" s="74">
        <f t="shared" si="6"/>
        <v>0</v>
      </c>
      <c r="H143" s="34">
        <f t="shared" si="7"/>
        <v>0</v>
      </c>
    </row>
    <row r="144" spans="1:9" x14ac:dyDescent="0.25">
      <c r="A144" s="18"/>
      <c r="B144" s="18" t="s">
        <v>396</v>
      </c>
      <c r="C144" s="93"/>
      <c r="D144" s="36">
        <v>10</v>
      </c>
      <c r="E144" s="32"/>
      <c r="F144" s="40"/>
      <c r="G144" s="74">
        <f t="shared" si="6"/>
        <v>0</v>
      </c>
      <c r="H144" s="34">
        <f t="shared" si="7"/>
        <v>0</v>
      </c>
    </row>
    <row r="145" spans="1:10" x14ac:dyDescent="0.25">
      <c r="A145" s="18"/>
      <c r="B145" s="18" t="s">
        <v>397</v>
      </c>
      <c r="C145" s="93"/>
      <c r="D145" s="36">
        <v>10</v>
      </c>
      <c r="E145" s="32"/>
      <c r="F145" s="40"/>
      <c r="G145" s="74">
        <f t="shared" si="6"/>
        <v>0</v>
      </c>
      <c r="H145" s="34">
        <f t="shared" si="7"/>
        <v>0</v>
      </c>
    </row>
    <row r="146" spans="1:10" x14ac:dyDescent="0.25">
      <c r="A146" s="18" t="s">
        <v>294</v>
      </c>
      <c r="B146" s="18"/>
      <c r="C146" s="18"/>
      <c r="D146" s="36"/>
      <c r="E146" s="64"/>
      <c r="F146" s="62"/>
      <c r="G146" s="33"/>
      <c r="H146" s="34"/>
      <c r="I146" s="28"/>
    </row>
    <row r="147" spans="1:10" x14ac:dyDescent="0.25">
      <c r="A147" s="18"/>
      <c r="B147" s="18" t="s">
        <v>398</v>
      </c>
      <c r="C147" s="93"/>
      <c r="D147" s="36">
        <v>10</v>
      </c>
      <c r="E147" s="32"/>
      <c r="F147" s="40"/>
      <c r="G147" s="74">
        <f t="shared" si="6"/>
        <v>0</v>
      </c>
      <c r="H147" s="34">
        <f t="shared" si="7"/>
        <v>0</v>
      </c>
      <c r="I147" s="26"/>
      <c r="J147" s="27"/>
    </row>
    <row r="148" spans="1:10" x14ac:dyDescent="0.25">
      <c r="A148" s="18"/>
      <c r="B148" s="18" t="s">
        <v>399</v>
      </c>
      <c r="C148" s="93"/>
      <c r="D148" s="36">
        <v>10</v>
      </c>
      <c r="E148" s="32"/>
      <c r="F148" s="40"/>
      <c r="G148" s="74">
        <f t="shared" si="6"/>
        <v>0</v>
      </c>
      <c r="H148" s="34">
        <f t="shared" si="7"/>
        <v>0</v>
      </c>
      <c r="I148" s="29"/>
      <c r="J148" s="30"/>
    </row>
    <row r="149" spans="1:10" x14ac:dyDescent="0.25">
      <c r="A149" s="18"/>
      <c r="B149" s="18" t="s">
        <v>400</v>
      </c>
      <c r="C149" s="93"/>
      <c r="D149" s="36">
        <v>10</v>
      </c>
      <c r="E149" s="32"/>
      <c r="F149" s="40"/>
      <c r="G149" s="74">
        <f t="shared" si="6"/>
        <v>0</v>
      </c>
      <c r="H149" s="34">
        <f t="shared" si="7"/>
        <v>0</v>
      </c>
      <c r="I149" s="29"/>
      <c r="J149" s="30"/>
    </row>
    <row r="150" spans="1:10" x14ac:dyDescent="0.25">
      <c r="A150" s="18"/>
      <c r="B150" s="18" t="s">
        <v>401</v>
      </c>
      <c r="C150" s="93"/>
      <c r="D150" s="36">
        <v>10</v>
      </c>
      <c r="E150" s="32"/>
      <c r="F150" s="40"/>
      <c r="G150" s="74">
        <f t="shared" si="6"/>
        <v>0</v>
      </c>
      <c r="H150" s="34">
        <f t="shared" si="7"/>
        <v>0</v>
      </c>
      <c r="I150" s="29"/>
      <c r="J150" s="30"/>
    </row>
    <row r="151" spans="1:10" x14ac:dyDescent="0.25">
      <c r="A151" s="18"/>
      <c r="B151" s="18" t="s">
        <v>304</v>
      </c>
      <c r="C151" s="93"/>
      <c r="D151" s="36">
        <v>10</v>
      </c>
      <c r="E151" s="32"/>
      <c r="F151" s="40"/>
      <c r="G151" s="74">
        <f t="shared" si="6"/>
        <v>0</v>
      </c>
      <c r="H151" s="34">
        <f t="shared" si="7"/>
        <v>0</v>
      </c>
      <c r="I151" s="28"/>
    </row>
    <row r="152" spans="1:10" x14ac:dyDescent="0.25">
      <c r="A152" s="18"/>
      <c r="B152" s="18" t="s">
        <v>402</v>
      </c>
      <c r="C152" s="93"/>
      <c r="D152" s="36">
        <v>10</v>
      </c>
      <c r="E152" s="32"/>
      <c r="F152" s="40"/>
      <c r="G152" s="74">
        <f t="shared" si="6"/>
        <v>0</v>
      </c>
      <c r="H152" s="34">
        <f t="shared" si="7"/>
        <v>0</v>
      </c>
      <c r="I152" s="29"/>
      <c r="J152" s="30"/>
    </row>
    <row r="153" spans="1:10" x14ac:dyDescent="0.25">
      <c r="A153" s="18"/>
      <c r="B153" s="18" t="s">
        <v>403</v>
      </c>
      <c r="C153" s="93"/>
      <c r="D153" s="36">
        <v>10</v>
      </c>
      <c r="E153" s="32"/>
      <c r="F153" s="40"/>
      <c r="G153" s="74">
        <f t="shared" si="6"/>
        <v>0</v>
      </c>
      <c r="H153" s="34">
        <f t="shared" si="7"/>
        <v>0</v>
      </c>
      <c r="I153" s="29"/>
      <c r="J153" s="30"/>
    </row>
    <row r="154" spans="1:10" x14ac:dyDescent="0.25">
      <c r="A154" s="18"/>
      <c r="B154" s="18" t="s">
        <v>404</v>
      </c>
      <c r="C154" s="93"/>
      <c r="D154" s="36">
        <v>10</v>
      </c>
      <c r="E154" s="32"/>
      <c r="F154" s="40"/>
      <c r="G154" s="74">
        <f t="shared" si="6"/>
        <v>0</v>
      </c>
      <c r="H154" s="34">
        <f t="shared" si="7"/>
        <v>0</v>
      </c>
      <c r="I154" s="29"/>
      <c r="J154" s="30"/>
    </row>
    <row r="155" spans="1:10" x14ac:dyDescent="0.25">
      <c r="A155" s="18"/>
      <c r="B155" s="18" t="s">
        <v>312</v>
      </c>
      <c r="C155" s="93"/>
      <c r="D155" s="36">
        <v>10</v>
      </c>
      <c r="E155" s="32"/>
      <c r="F155" s="40"/>
      <c r="G155" s="74">
        <f t="shared" si="6"/>
        <v>0</v>
      </c>
      <c r="H155" s="34">
        <f t="shared" si="7"/>
        <v>0</v>
      </c>
      <c r="I155" s="28"/>
    </row>
    <row r="156" spans="1:10" x14ac:dyDescent="0.25">
      <c r="A156" s="18"/>
      <c r="B156" s="18" t="s">
        <v>405</v>
      </c>
      <c r="C156" s="93"/>
      <c r="D156" s="36">
        <v>10</v>
      </c>
      <c r="E156" s="32"/>
      <c r="F156" s="40"/>
      <c r="G156" s="74">
        <f t="shared" si="6"/>
        <v>0</v>
      </c>
      <c r="H156" s="34">
        <f t="shared" si="7"/>
        <v>0</v>
      </c>
      <c r="I156" s="29"/>
      <c r="J156" s="30"/>
    </row>
    <row r="157" spans="1:10" x14ac:dyDescent="0.25">
      <c r="A157" s="18"/>
      <c r="B157" s="18" t="s">
        <v>406</v>
      </c>
      <c r="C157" s="93"/>
      <c r="D157" s="36">
        <v>10</v>
      </c>
      <c r="E157" s="32"/>
      <c r="F157" s="40"/>
      <c r="G157" s="74">
        <f t="shared" si="6"/>
        <v>0</v>
      </c>
      <c r="H157" s="34">
        <f t="shared" si="7"/>
        <v>0</v>
      </c>
      <c r="I157" s="29"/>
      <c r="J157" s="30"/>
    </row>
    <row r="158" spans="1:10" x14ac:dyDescent="0.25">
      <c r="A158" s="18"/>
      <c r="B158" s="18" t="s">
        <v>407</v>
      </c>
      <c r="C158" s="93"/>
      <c r="D158" s="36">
        <v>10</v>
      </c>
      <c r="E158" s="32"/>
      <c r="F158" s="40"/>
      <c r="G158" s="74">
        <f t="shared" si="6"/>
        <v>0</v>
      </c>
      <c r="H158" s="34">
        <f t="shared" si="7"/>
        <v>0</v>
      </c>
      <c r="I158" s="29"/>
      <c r="J158" s="30"/>
    </row>
    <row r="159" spans="1:10" x14ac:dyDescent="0.25">
      <c r="A159" s="18"/>
      <c r="B159" s="18" t="s">
        <v>408</v>
      </c>
      <c r="C159" s="93"/>
      <c r="D159" s="36">
        <v>10</v>
      </c>
      <c r="E159" s="32"/>
      <c r="F159" s="40"/>
      <c r="G159" s="74">
        <f t="shared" si="6"/>
        <v>0</v>
      </c>
      <c r="H159" s="34">
        <f t="shared" si="7"/>
        <v>0</v>
      </c>
      <c r="I159" s="26"/>
      <c r="J159" s="27"/>
    </row>
    <row r="160" spans="1:10" x14ac:dyDescent="0.25">
      <c r="A160" s="18"/>
      <c r="B160" s="18" t="s">
        <v>409</v>
      </c>
      <c r="C160" s="93"/>
      <c r="D160" s="36">
        <v>10</v>
      </c>
      <c r="E160" s="32"/>
      <c r="F160" s="40"/>
      <c r="G160" s="74">
        <f t="shared" si="6"/>
        <v>0</v>
      </c>
      <c r="H160" s="34">
        <f t="shared" si="7"/>
        <v>0</v>
      </c>
      <c r="I160" s="29"/>
      <c r="J160" s="30"/>
    </row>
    <row r="161" spans="1:10" x14ac:dyDescent="0.25">
      <c r="A161" s="18"/>
      <c r="B161" s="18" t="s">
        <v>410</v>
      </c>
      <c r="C161" s="93"/>
      <c r="D161" s="36">
        <v>10</v>
      </c>
      <c r="E161" s="32"/>
      <c r="F161" s="40"/>
      <c r="G161" s="74">
        <f t="shared" si="6"/>
        <v>0</v>
      </c>
      <c r="H161" s="34">
        <f t="shared" si="7"/>
        <v>0</v>
      </c>
      <c r="I161" s="29"/>
      <c r="J161" s="30"/>
    </row>
    <row r="162" spans="1:10" x14ac:dyDescent="0.25">
      <c r="A162" s="18"/>
      <c r="B162" s="18" t="s">
        <v>411</v>
      </c>
      <c r="C162" s="93"/>
      <c r="D162" s="36">
        <v>10</v>
      </c>
      <c r="E162" s="32"/>
      <c r="F162" s="40"/>
      <c r="G162" s="74">
        <f t="shared" si="6"/>
        <v>0</v>
      </c>
      <c r="H162" s="34">
        <f t="shared" si="7"/>
        <v>0</v>
      </c>
      <c r="I162" s="29"/>
      <c r="J162" s="30"/>
    </row>
    <row r="163" spans="1:10" x14ac:dyDescent="0.25">
      <c r="A163" s="18"/>
      <c r="B163" s="18" t="s">
        <v>305</v>
      </c>
      <c r="C163" s="93"/>
      <c r="D163" s="36">
        <v>10</v>
      </c>
      <c r="E163" s="32"/>
      <c r="F163" s="40"/>
      <c r="G163" s="74">
        <f t="shared" si="6"/>
        <v>0</v>
      </c>
      <c r="H163" s="34">
        <f t="shared" si="7"/>
        <v>0</v>
      </c>
      <c r="I163" s="39"/>
      <c r="J163" s="27"/>
    </row>
    <row r="164" spans="1:10" x14ac:dyDescent="0.25">
      <c r="A164" s="18"/>
      <c r="B164" s="18" t="s">
        <v>313</v>
      </c>
      <c r="C164" s="93"/>
      <c r="D164" s="36">
        <v>10</v>
      </c>
      <c r="E164" s="32"/>
      <c r="F164" s="40"/>
      <c r="G164" s="74">
        <f t="shared" si="6"/>
        <v>0</v>
      </c>
      <c r="H164" s="34">
        <f t="shared" si="7"/>
        <v>0</v>
      </c>
      <c r="I164" s="26"/>
      <c r="J164" s="27"/>
    </row>
    <row r="165" spans="1:10" x14ac:dyDescent="0.25">
      <c r="A165" s="18"/>
      <c r="B165" s="18" t="s">
        <v>412</v>
      </c>
      <c r="C165" s="93"/>
      <c r="D165" s="36">
        <v>10</v>
      </c>
      <c r="E165" s="32"/>
      <c r="F165" s="40"/>
      <c r="G165" s="74">
        <f t="shared" si="6"/>
        <v>0</v>
      </c>
      <c r="H165" s="34">
        <f t="shared" si="7"/>
        <v>0</v>
      </c>
      <c r="I165" s="26"/>
      <c r="J165" s="27"/>
    </row>
    <row r="166" spans="1:10" x14ac:dyDescent="0.25">
      <c r="A166" s="18"/>
      <c r="B166" s="18" t="s">
        <v>314</v>
      </c>
      <c r="C166" s="93"/>
      <c r="D166" s="36">
        <v>10</v>
      </c>
      <c r="E166" s="32"/>
      <c r="F166" s="40"/>
      <c r="G166" s="74">
        <f t="shared" si="6"/>
        <v>0</v>
      </c>
      <c r="H166" s="34">
        <f t="shared" si="7"/>
        <v>0</v>
      </c>
      <c r="I166" s="28"/>
    </row>
    <row r="167" spans="1:10" x14ac:dyDescent="0.25">
      <c r="A167" s="18"/>
      <c r="B167" s="18" t="s">
        <v>413</v>
      </c>
      <c r="C167" s="93"/>
      <c r="D167" s="36">
        <v>10</v>
      </c>
      <c r="E167" s="32"/>
      <c r="F167" s="40"/>
      <c r="G167" s="74">
        <f t="shared" si="6"/>
        <v>0</v>
      </c>
      <c r="H167" s="34">
        <f t="shared" si="7"/>
        <v>0</v>
      </c>
      <c r="I167" s="28"/>
    </row>
    <row r="168" spans="1:10" x14ac:dyDescent="0.25">
      <c r="A168" s="18"/>
      <c r="B168" s="18" t="s">
        <v>414</v>
      </c>
      <c r="C168" s="93"/>
      <c r="D168" s="36">
        <v>10</v>
      </c>
      <c r="E168" s="32"/>
      <c r="F168" s="40"/>
      <c r="G168" s="74">
        <f t="shared" si="6"/>
        <v>0</v>
      </c>
      <c r="H168" s="34">
        <f t="shared" si="7"/>
        <v>0</v>
      </c>
      <c r="I168" s="28"/>
    </row>
    <row r="169" spans="1:10" x14ac:dyDescent="0.25">
      <c r="A169" s="18"/>
      <c r="B169" s="18" t="s">
        <v>415</v>
      </c>
      <c r="C169" s="93"/>
      <c r="D169" s="36">
        <v>10</v>
      </c>
      <c r="E169" s="32"/>
      <c r="F169" s="40"/>
      <c r="G169" s="74">
        <f t="shared" si="6"/>
        <v>0</v>
      </c>
      <c r="H169" s="34">
        <f t="shared" si="7"/>
        <v>0</v>
      </c>
      <c r="I169" s="28"/>
    </row>
    <row r="170" spans="1:10" x14ac:dyDescent="0.25">
      <c r="A170" s="18"/>
      <c r="B170" s="18" t="s">
        <v>416</v>
      </c>
      <c r="C170" s="93"/>
      <c r="D170" s="36">
        <v>10</v>
      </c>
      <c r="E170" s="32"/>
      <c r="F170" s="40"/>
      <c r="G170" s="74">
        <f t="shared" si="6"/>
        <v>0</v>
      </c>
      <c r="H170" s="34">
        <f t="shared" si="7"/>
        <v>0</v>
      </c>
      <c r="I170" s="28"/>
    </row>
    <row r="171" spans="1:10" x14ac:dyDescent="0.25">
      <c r="A171" s="18"/>
      <c r="B171" s="18" t="s">
        <v>417</v>
      </c>
      <c r="C171" s="93"/>
      <c r="D171" s="36">
        <v>10</v>
      </c>
      <c r="E171" s="32"/>
      <c r="F171" s="40"/>
      <c r="G171" s="74">
        <f t="shared" si="6"/>
        <v>0</v>
      </c>
      <c r="H171" s="34">
        <f t="shared" si="7"/>
        <v>0</v>
      </c>
      <c r="I171" s="28"/>
    </row>
    <row r="172" spans="1:10" x14ac:dyDescent="0.25">
      <c r="A172" s="18"/>
      <c r="B172" s="18" t="s">
        <v>418</v>
      </c>
      <c r="C172" s="93"/>
      <c r="D172" s="36">
        <v>10</v>
      </c>
      <c r="E172" s="32"/>
      <c r="F172" s="40"/>
      <c r="G172" s="74">
        <f t="shared" si="6"/>
        <v>0</v>
      </c>
      <c r="H172" s="34">
        <f t="shared" si="7"/>
        <v>0</v>
      </c>
      <c r="I172" s="28"/>
    </row>
    <row r="173" spans="1:10" x14ac:dyDescent="0.25">
      <c r="A173" s="18"/>
      <c r="B173" s="18" t="s">
        <v>419</v>
      </c>
      <c r="C173" s="93"/>
      <c r="D173" s="36">
        <v>10</v>
      </c>
      <c r="E173" s="32"/>
      <c r="F173" s="40"/>
      <c r="G173" s="74">
        <f t="shared" si="6"/>
        <v>0</v>
      </c>
      <c r="H173" s="34">
        <f t="shared" si="7"/>
        <v>0</v>
      </c>
      <c r="I173" s="28"/>
    </row>
    <row r="174" spans="1:10" x14ac:dyDescent="0.25">
      <c r="A174" s="18"/>
      <c r="B174" s="18" t="s">
        <v>420</v>
      </c>
      <c r="C174" s="93"/>
      <c r="D174" s="36">
        <v>10</v>
      </c>
      <c r="E174" s="32"/>
      <c r="F174" s="40"/>
      <c r="G174" s="74">
        <f t="shared" si="6"/>
        <v>0</v>
      </c>
      <c r="H174" s="34">
        <f t="shared" si="7"/>
        <v>0</v>
      </c>
      <c r="I174" s="28"/>
    </row>
    <row r="175" spans="1:10" x14ac:dyDescent="0.25">
      <c r="A175" s="18"/>
      <c r="B175" s="18" t="s">
        <v>421</v>
      </c>
      <c r="C175" s="93"/>
      <c r="D175" s="36">
        <v>10</v>
      </c>
      <c r="E175" s="32"/>
      <c r="F175" s="40"/>
      <c r="G175" s="74">
        <f t="shared" si="6"/>
        <v>0</v>
      </c>
      <c r="H175" s="34">
        <f t="shared" si="7"/>
        <v>0</v>
      </c>
      <c r="I175" s="28"/>
    </row>
    <row r="176" spans="1:10" x14ac:dyDescent="0.25">
      <c r="A176" s="18"/>
      <c r="B176" s="18" t="s">
        <v>422</v>
      </c>
      <c r="C176" s="93"/>
      <c r="D176" s="36">
        <v>10</v>
      </c>
      <c r="E176" s="32"/>
      <c r="F176" s="40"/>
      <c r="G176" s="74">
        <f t="shared" si="6"/>
        <v>0</v>
      </c>
      <c r="H176" s="34">
        <f t="shared" si="7"/>
        <v>0</v>
      </c>
      <c r="I176" s="28"/>
    </row>
    <row r="177" spans="1:10" x14ac:dyDescent="0.25">
      <c r="A177" s="18"/>
      <c r="B177" s="18" t="s">
        <v>423</v>
      </c>
      <c r="C177" s="93"/>
      <c r="D177" s="36">
        <v>10</v>
      </c>
      <c r="E177" s="32"/>
      <c r="F177" s="40"/>
      <c r="G177" s="74">
        <f t="shared" si="6"/>
        <v>0</v>
      </c>
      <c r="H177" s="34">
        <f t="shared" si="7"/>
        <v>0</v>
      </c>
      <c r="I177" s="28"/>
    </row>
    <row r="178" spans="1:10" x14ac:dyDescent="0.25">
      <c r="A178" s="18"/>
      <c r="B178" s="18" t="s">
        <v>445</v>
      </c>
      <c r="C178" s="93"/>
      <c r="D178" s="36">
        <v>10</v>
      </c>
      <c r="E178" s="32"/>
      <c r="F178" s="40"/>
      <c r="G178" s="74">
        <f t="shared" si="6"/>
        <v>0</v>
      </c>
      <c r="H178" s="34">
        <f t="shared" si="7"/>
        <v>0</v>
      </c>
      <c r="I178" s="38"/>
    </row>
    <row r="179" spans="1:10" x14ac:dyDescent="0.25">
      <c r="A179" s="18"/>
      <c r="B179" s="18" t="s">
        <v>470</v>
      </c>
      <c r="C179" s="93"/>
      <c r="D179" s="36">
        <v>10</v>
      </c>
      <c r="E179" s="32"/>
      <c r="F179" s="40"/>
      <c r="G179" s="74">
        <f t="shared" si="6"/>
        <v>0</v>
      </c>
      <c r="H179" s="34">
        <f t="shared" si="7"/>
        <v>0</v>
      </c>
      <c r="I179" s="28"/>
    </row>
    <row r="180" spans="1:10" x14ac:dyDescent="0.25">
      <c r="A180" s="18"/>
      <c r="B180" s="18" t="s">
        <v>471</v>
      </c>
      <c r="C180" s="93"/>
      <c r="D180" s="36">
        <v>10</v>
      </c>
      <c r="E180" s="32"/>
      <c r="F180" s="40"/>
      <c r="G180" s="74">
        <f t="shared" si="6"/>
        <v>0</v>
      </c>
      <c r="H180" s="34">
        <f t="shared" si="7"/>
        <v>0</v>
      </c>
      <c r="I180" s="28"/>
    </row>
    <row r="181" spans="1:10" x14ac:dyDescent="0.25">
      <c r="A181" s="18"/>
      <c r="B181" s="18" t="s">
        <v>472</v>
      </c>
      <c r="C181" s="93"/>
      <c r="D181" s="36">
        <v>10</v>
      </c>
      <c r="E181" s="32"/>
      <c r="F181" s="40"/>
      <c r="G181" s="74">
        <f t="shared" si="6"/>
        <v>0</v>
      </c>
      <c r="H181" s="34">
        <f t="shared" si="7"/>
        <v>0</v>
      </c>
      <c r="I181" s="28"/>
    </row>
    <row r="182" spans="1:10" x14ac:dyDescent="0.25">
      <c r="A182" s="18" t="s">
        <v>424</v>
      </c>
      <c r="B182" s="18"/>
      <c r="C182" s="18"/>
      <c r="D182" s="36"/>
      <c r="E182" s="64"/>
      <c r="F182" s="62"/>
      <c r="G182" s="33"/>
      <c r="H182" s="34"/>
      <c r="I182" s="28"/>
    </row>
    <row r="183" spans="1:10" x14ac:dyDescent="0.25">
      <c r="A183" s="18"/>
      <c r="B183" s="18" t="s">
        <v>473</v>
      </c>
      <c r="C183" s="93"/>
      <c r="D183" s="36">
        <v>10</v>
      </c>
      <c r="E183" s="32"/>
      <c r="F183" s="40"/>
      <c r="G183" s="74">
        <f t="shared" ref="G183:G223" si="8">E183*(1-F183)</f>
        <v>0</v>
      </c>
      <c r="H183" s="34">
        <f t="shared" ref="H183:H223" si="9">G183*D183</f>
        <v>0</v>
      </c>
      <c r="I183" s="28"/>
    </row>
    <row r="184" spans="1:10" x14ac:dyDescent="0.25">
      <c r="A184" s="18"/>
      <c r="B184" s="18" t="s">
        <v>282</v>
      </c>
      <c r="C184" s="93"/>
      <c r="D184" s="36">
        <v>100</v>
      </c>
      <c r="E184" s="32"/>
      <c r="F184" s="40"/>
      <c r="G184" s="74">
        <f t="shared" si="8"/>
        <v>0</v>
      </c>
      <c r="H184" s="34">
        <f t="shared" si="9"/>
        <v>0</v>
      </c>
      <c r="I184" s="39"/>
      <c r="J184" s="27"/>
    </row>
    <row r="185" spans="1:10" x14ac:dyDescent="0.25">
      <c r="A185" s="18"/>
      <c r="B185" s="18" t="s">
        <v>278</v>
      </c>
      <c r="C185" s="93"/>
      <c r="D185" s="36">
        <v>10</v>
      </c>
      <c r="E185" s="32"/>
      <c r="F185" s="40"/>
      <c r="G185" s="74">
        <f t="shared" si="8"/>
        <v>0</v>
      </c>
      <c r="H185" s="34">
        <f t="shared" si="9"/>
        <v>0</v>
      </c>
      <c r="I185" s="39"/>
      <c r="J185" s="27"/>
    </row>
    <row r="186" spans="1:10" x14ac:dyDescent="0.25">
      <c r="A186" s="18"/>
      <c r="B186" s="18" t="s">
        <v>425</v>
      </c>
      <c r="C186" s="93"/>
      <c r="D186" s="36">
        <v>10</v>
      </c>
      <c r="E186" s="32"/>
      <c r="F186" s="40"/>
      <c r="G186" s="74">
        <f t="shared" si="8"/>
        <v>0</v>
      </c>
      <c r="H186" s="34">
        <f t="shared" si="9"/>
        <v>0</v>
      </c>
      <c r="I186" s="28"/>
    </row>
    <row r="187" spans="1:10" x14ac:dyDescent="0.25">
      <c r="A187" s="18"/>
      <c r="B187" s="18" t="s">
        <v>426</v>
      </c>
      <c r="C187" s="93"/>
      <c r="D187" s="36">
        <v>50</v>
      </c>
      <c r="E187" s="32"/>
      <c r="F187" s="40"/>
      <c r="G187" s="74">
        <f t="shared" si="8"/>
        <v>0</v>
      </c>
      <c r="H187" s="34">
        <f t="shared" si="9"/>
        <v>0</v>
      </c>
      <c r="I187" s="26"/>
      <c r="J187" s="27"/>
    </row>
    <row r="188" spans="1:10" x14ac:dyDescent="0.25">
      <c r="A188" s="18"/>
      <c r="B188" s="18" t="s">
        <v>427</v>
      </c>
      <c r="C188" s="93"/>
      <c r="D188" s="36">
        <v>10</v>
      </c>
      <c r="E188" s="32"/>
      <c r="F188" s="40"/>
      <c r="G188" s="74">
        <f t="shared" si="8"/>
        <v>0</v>
      </c>
      <c r="H188" s="34">
        <f t="shared" si="9"/>
        <v>0</v>
      </c>
      <c r="I188" s="28"/>
    </row>
    <row r="189" spans="1:10" x14ac:dyDescent="0.25">
      <c r="A189" s="18"/>
      <c r="B189" s="18" t="s">
        <v>428</v>
      </c>
      <c r="C189" s="93"/>
      <c r="D189" s="36">
        <v>10</v>
      </c>
      <c r="E189" s="32"/>
      <c r="F189" s="40"/>
      <c r="G189" s="74">
        <f t="shared" si="8"/>
        <v>0</v>
      </c>
      <c r="H189" s="34">
        <f t="shared" si="9"/>
        <v>0</v>
      </c>
      <c r="I189" s="28"/>
    </row>
    <row r="190" spans="1:10" x14ac:dyDescent="0.25">
      <c r="A190" s="18"/>
      <c r="B190" s="18" t="s">
        <v>429</v>
      </c>
      <c r="C190" s="93"/>
      <c r="D190" s="36">
        <v>50</v>
      </c>
      <c r="E190" s="32"/>
      <c r="F190" s="40"/>
      <c r="G190" s="74">
        <f t="shared" si="8"/>
        <v>0</v>
      </c>
      <c r="H190" s="34">
        <f t="shared" si="9"/>
        <v>0</v>
      </c>
      <c r="I190" s="41"/>
    </row>
    <row r="191" spans="1:10" x14ac:dyDescent="0.25">
      <c r="A191" s="18"/>
      <c r="B191" s="18" t="s">
        <v>430</v>
      </c>
      <c r="C191" s="93"/>
      <c r="D191" s="36">
        <v>10</v>
      </c>
      <c r="E191" s="32"/>
      <c r="F191" s="40"/>
      <c r="G191" s="74">
        <f t="shared" si="8"/>
        <v>0</v>
      </c>
      <c r="H191" s="34">
        <f t="shared" si="9"/>
        <v>0</v>
      </c>
      <c r="I191" s="41"/>
    </row>
    <row r="192" spans="1:10" x14ac:dyDescent="0.25">
      <c r="A192" s="18"/>
      <c r="B192" s="18" t="s">
        <v>432</v>
      </c>
      <c r="C192" s="93"/>
      <c r="D192" s="36">
        <v>10</v>
      </c>
      <c r="E192" s="32"/>
      <c r="F192" s="40"/>
      <c r="G192" s="74">
        <f t="shared" si="8"/>
        <v>0</v>
      </c>
      <c r="H192" s="34">
        <f t="shared" si="9"/>
        <v>0</v>
      </c>
      <c r="I192" s="28"/>
    </row>
    <row r="193" spans="1:10" x14ac:dyDescent="0.25">
      <c r="A193" s="18"/>
      <c r="B193" s="18" t="s">
        <v>315</v>
      </c>
      <c r="C193" s="93"/>
      <c r="D193" s="36">
        <v>50</v>
      </c>
      <c r="E193" s="32"/>
      <c r="F193" s="40"/>
      <c r="G193" s="74">
        <f t="shared" si="8"/>
        <v>0</v>
      </c>
      <c r="H193" s="34">
        <f t="shared" si="9"/>
        <v>0</v>
      </c>
      <c r="I193" s="28"/>
    </row>
    <row r="194" spans="1:10" x14ac:dyDescent="0.25">
      <c r="A194" s="18"/>
      <c r="B194" s="18" t="s">
        <v>431</v>
      </c>
      <c r="C194" s="93"/>
      <c r="D194" s="36">
        <v>10</v>
      </c>
      <c r="E194" s="32"/>
      <c r="F194" s="40"/>
      <c r="G194" s="74">
        <f t="shared" si="8"/>
        <v>0</v>
      </c>
      <c r="H194" s="34">
        <f t="shared" si="9"/>
        <v>0</v>
      </c>
      <c r="I194" s="28"/>
    </row>
    <row r="195" spans="1:10" x14ac:dyDescent="0.25">
      <c r="A195" s="18" t="s">
        <v>295</v>
      </c>
      <c r="B195" s="18"/>
      <c r="C195" s="18"/>
      <c r="D195" s="36"/>
      <c r="E195" s="64"/>
      <c r="F195" s="62"/>
      <c r="G195" s="33"/>
      <c r="H195" s="34"/>
      <c r="I195" s="28"/>
    </row>
    <row r="196" spans="1:10" x14ac:dyDescent="0.25">
      <c r="A196" s="18"/>
      <c r="B196" s="18" t="s">
        <v>20</v>
      </c>
      <c r="C196" s="93"/>
      <c r="D196" s="36">
        <v>10</v>
      </c>
      <c r="E196" s="32"/>
      <c r="F196" s="40"/>
      <c r="G196" s="74">
        <f t="shared" si="8"/>
        <v>0</v>
      </c>
      <c r="H196" s="34">
        <f t="shared" si="9"/>
        <v>0</v>
      </c>
      <c r="I196" s="26"/>
      <c r="J196" s="27"/>
    </row>
    <row r="197" spans="1:10" x14ac:dyDescent="0.25">
      <c r="A197" s="18"/>
      <c r="B197" s="18" t="s">
        <v>21</v>
      </c>
      <c r="C197" s="93"/>
      <c r="D197" s="36">
        <v>10</v>
      </c>
      <c r="E197" s="32"/>
      <c r="F197" s="40"/>
      <c r="G197" s="74">
        <f t="shared" si="8"/>
        <v>0</v>
      </c>
      <c r="H197" s="34">
        <f t="shared" si="9"/>
        <v>0</v>
      </c>
      <c r="I197" s="28"/>
    </row>
    <row r="198" spans="1:10" x14ac:dyDescent="0.25">
      <c r="A198" s="18" t="s">
        <v>296</v>
      </c>
      <c r="B198" s="18"/>
      <c r="C198" s="18"/>
      <c r="D198" s="36"/>
      <c r="E198" s="64"/>
      <c r="F198" s="62"/>
      <c r="G198" s="33"/>
      <c r="H198" s="34"/>
      <c r="I198" s="28"/>
    </row>
    <row r="199" spans="1:10" x14ac:dyDescent="0.25">
      <c r="A199" s="18"/>
      <c r="B199" s="18" t="s">
        <v>22</v>
      </c>
      <c r="C199" s="93"/>
      <c r="D199" s="36">
        <v>10</v>
      </c>
      <c r="E199" s="32"/>
      <c r="F199" s="40"/>
      <c r="G199" s="74">
        <f t="shared" si="8"/>
        <v>0</v>
      </c>
      <c r="H199" s="34">
        <f t="shared" si="9"/>
        <v>0</v>
      </c>
      <c r="I199" s="26"/>
      <c r="J199" s="27"/>
    </row>
    <row r="200" spans="1:10" x14ac:dyDescent="0.25">
      <c r="A200" s="18"/>
      <c r="B200" s="18" t="s">
        <v>23</v>
      </c>
      <c r="C200" s="93"/>
      <c r="D200" s="36">
        <v>10</v>
      </c>
      <c r="E200" s="32"/>
      <c r="F200" s="40"/>
      <c r="G200" s="74">
        <f t="shared" si="8"/>
        <v>0</v>
      </c>
      <c r="H200" s="34">
        <f t="shared" si="9"/>
        <v>0</v>
      </c>
      <c r="I200" s="28"/>
    </row>
    <row r="201" spans="1:10" x14ac:dyDescent="0.25">
      <c r="A201" s="18"/>
      <c r="B201" s="18" t="s">
        <v>24</v>
      </c>
      <c r="C201" s="93"/>
      <c r="D201" s="36">
        <v>300</v>
      </c>
      <c r="E201" s="32"/>
      <c r="F201" s="40"/>
      <c r="G201" s="74">
        <f t="shared" si="8"/>
        <v>0</v>
      </c>
      <c r="H201" s="34">
        <f t="shared" si="9"/>
        <v>0</v>
      </c>
      <c r="I201" s="26"/>
      <c r="J201" s="27"/>
    </row>
    <row r="202" spans="1:10" x14ac:dyDescent="0.25">
      <c r="A202" s="18" t="s">
        <v>474</v>
      </c>
      <c r="B202" s="18" t="s">
        <v>487</v>
      </c>
      <c r="C202" s="93"/>
      <c r="D202" s="36">
        <v>50</v>
      </c>
      <c r="E202" s="32"/>
      <c r="F202" s="40"/>
      <c r="G202" s="74">
        <f t="shared" si="8"/>
        <v>0</v>
      </c>
      <c r="H202" s="34">
        <f t="shared" si="9"/>
        <v>0</v>
      </c>
      <c r="I202" s="28"/>
    </row>
    <row r="203" spans="1:10" x14ac:dyDescent="0.25">
      <c r="A203" s="18" t="s">
        <v>297</v>
      </c>
      <c r="B203" s="18"/>
      <c r="C203" s="18"/>
      <c r="D203" s="36"/>
      <c r="E203" s="64"/>
      <c r="F203" s="62"/>
      <c r="G203" s="33"/>
      <c r="H203" s="34"/>
      <c r="I203" s="28"/>
    </row>
    <row r="204" spans="1:10" x14ac:dyDescent="0.25">
      <c r="A204" s="18"/>
      <c r="B204" s="18" t="s">
        <v>25</v>
      </c>
      <c r="C204" s="93"/>
      <c r="D204" s="36">
        <v>100</v>
      </c>
      <c r="E204" s="32"/>
      <c r="F204" s="40"/>
      <c r="G204" s="74">
        <f t="shared" si="8"/>
        <v>0</v>
      </c>
      <c r="H204" s="34">
        <f t="shared" si="9"/>
        <v>0</v>
      </c>
      <c r="I204" s="26"/>
      <c r="J204" s="27"/>
    </row>
    <row r="205" spans="1:10" x14ac:dyDescent="0.25">
      <c r="A205" s="18"/>
      <c r="B205" s="18" t="s">
        <v>279</v>
      </c>
      <c r="C205" s="93"/>
      <c r="D205" s="36">
        <v>100</v>
      </c>
      <c r="E205" s="32"/>
      <c r="F205" s="40"/>
      <c r="G205" s="74">
        <f t="shared" si="8"/>
        <v>0</v>
      </c>
      <c r="H205" s="34">
        <f t="shared" si="9"/>
        <v>0</v>
      </c>
      <c r="I205" s="29"/>
      <c r="J205" s="30"/>
    </row>
    <row r="206" spans="1:10" x14ac:dyDescent="0.25">
      <c r="A206" s="18" t="s">
        <v>285</v>
      </c>
      <c r="B206" s="18"/>
      <c r="C206" s="18"/>
      <c r="D206" s="36"/>
      <c r="E206" s="64"/>
      <c r="F206" s="62"/>
      <c r="G206" s="33"/>
      <c r="H206" s="34"/>
      <c r="I206" s="29"/>
      <c r="J206" s="30"/>
    </row>
    <row r="207" spans="1:10" x14ac:dyDescent="0.25">
      <c r="A207" s="18"/>
      <c r="B207" s="18" t="s">
        <v>433</v>
      </c>
      <c r="C207" s="93"/>
      <c r="D207" s="36">
        <v>200</v>
      </c>
      <c r="E207" s="32"/>
      <c r="F207" s="40"/>
      <c r="G207" s="74">
        <f t="shared" si="8"/>
        <v>0</v>
      </c>
      <c r="H207" s="34">
        <f t="shared" si="9"/>
        <v>0</v>
      </c>
      <c r="I207" s="28"/>
    </row>
    <row r="208" spans="1:10" x14ac:dyDescent="0.25">
      <c r="A208" s="18"/>
      <c r="B208" s="18" t="s">
        <v>434</v>
      </c>
      <c r="C208" s="93"/>
      <c r="D208" s="36">
        <v>10</v>
      </c>
      <c r="E208" s="32"/>
      <c r="F208" s="40"/>
      <c r="G208" s="74">
        <f t="shared" si="8"/>
        <v>0</v>
      </c>
      <c r="H208" s="34">
        <f t="shared" si="9"/>
        <v>0</v>
      </c>
      <c r="I208" s="28"/>
    </row>
    <row r="209" spans="1:9" x14ac:dyDescent="0.25">
      <c r="A209" s="18"/>
      <c r="B209" s="18" t="s">
        <v>435</v>
      </c>
      <c r="C209" s="93"/>
      <c r="D209" s="36">
        <v>10</v>
      </c>
      <c r="E209" s="32"/>
      <c r="F209" s="40"/>
      <c r="G209" s="74">
        <f t="shared" si="8"/>
        <v>0</v>
      </c>
      <c r="H209" s="34">
        <f t="shared" si="9"/>
        <v>0</v>
      </c>
      <c r="I209" s="28"/>
    </row>
    <row r="210" spans="1:9" x14ac:dyDescent="0.25">
      <c r="A210" s="18"/>
      <c r="B210" s="18" t="s">
        <v>436</v>
      </c>
      <c r="C210" s="93"/>
      <c r="D210" s="36">
        <v>10</v>
      </c>
      <c r="E210" s="32"/>
      <c r="F210" s="40"/>
      <c r="G210" s="74">
        <f t="shared" si="8"/>
        <v>0</v>
      </c>
      <c r="H210" s="34">
        <f t="shared" si="9"/>
        <v>0</v>
      </c>
      <c r="I210" s="28"/>
    </row>
    <row r="211" spans="1:9" x14ac:dyDescent="0.25">
      <c r="A211" s="18"/>
      <c r="B211" s="18" t="s">
        <v>437</v>
      </c>
      <c r="C211" s="93"/>
      <c r="D211" s="36">
        <v>10</v>
      </c>
      <c r="E211" s="32"/>
      <c r="F211" s="40"/>
      <c r="G211" s="74">
        <f t="shared" si="8"/>
        <v>0</v>
      </c>
      <c r="H211" s="34">
        <f t="shared" si="9"/>
        <v>0</v>
      </c>
      <c r="I211" s="28"/>
    </row>
    <row r="212" spans="1:9" x14ac:dyDescent="0.25">
      <c r="A212" s="18"/>
      <c r="B212" s="18" t="s">
        <v>438</v>
      </c>
      <c r="C212" s="93"/>
      <c r="D212" s="36">
        <v>10</v>
      </c>
      <c r="E212" s="32"/>
      <c r="F212" s="40"/>
      <c r="G212" s="74">
        <f t="shared" si="8"/>
        <v>0</v>
      </c>
      <c r="H212" s="34">
        <f t="shared" si="9"/>
        <v>0</v>
      </c>
      <c r="I212" s="28"/>
    </row>
    <row r="213" spans="1:9" x14ac:dyDescent="0.25">
      <c r="A213" s="18"/>
      <c r="B213" s="18" t="s">
        <v>439</v>
      </c>
      <c r="C213" s="93"/>
      <c r="D213" s="36">
        <v>10</v>
      </c>
      <c r="E213" s="32"/>
      <c r="F213" s="40"/>
      <c r="G213" s="74">
        <f t="shared" si="8"/>
        <v>0</v>
      </c>
      <c r="H213" s="34">
        <f t="shared" si="9"/>
        <v>0</v>
      </c>
      <c r="I213" s="28"/>
    </row>
    <row r="214" spans="1:9" x14ac:dyDescent="0.25">
      <c r="A214" s="18"/>
      <c r="B214" s="18" t="s">
        <v>440</v>
      </c>
      <c r="C214" s="93"/>
      <c r="D214" s="36">
        <v>10</v>
      </c>
      <c r="E214" s="32"/>
      <c r="F214" s="40"/>
      <c r="G214" s="74">
        <f t="shared" si="8"/>
        <v>0</v>
      </c>
      <c r="H214" s="34">
        <f t="shared" si="9"/>
        <v>0</v>
      </c>
      <c r="I214" s="28"/>
    </row>
    <row r="215" spans="1:9" x14ac:dyDescent="0.25">
      <c r="A215" s="18" t="s">
        <v>299</v>
      </c>
      <c r="B215" s="18" t="s">
        <v>488</v>
      </c>
      <c r="C215" s="93"/>
      <c r="D215" s="36">
        <v>100</v>
      </c>
      <c r="E215" s="32"/>
      <c r="F215" s="40"/>
      <c r="G215" s="74">
        <f t="shared" si="8"/>
        <v>0</v>
      </c>
      <c r="H215" s="34">
        <f t="shared" si="9"/>
        <v>0</v>
      </c>
      <c r="I215" s="28"/>
    </row>
    <row r="216" spans="1:9" x14ac:dyDescent="0.25">
      <c r="A216" s="18" t="s">
        <v>298</v>
      </c>
      <c r="B216" s="18" t="s">
        <v>489</v>
      </c>
      <c r="C216" s="93"/>
      <c r="D216" s="36">
        <v>100</v>
      </c>
      <c r="E216" s="32"/>
      <c r="F216" s="40"/>
      <c r="G216" s="74">
        <f t="shared" si="8"/>
        <v>0</v>
      </c>
      <c r="H216" s="34">
        <f t="shared" si="9"/>
        <v>0</v>
      </c>
      <c r="I216" s="28"/>
    </row>
    <row r="217" spans="1:9" x14ac:dyDescent="0.25">
      <c r="A217" s="18" t="s">
        <v>446</v>
      </c>
      <c r="B217" s="18"/>
      <c r="C217" s="18"/>
      <c r="D217" s="36"/>
      <c r="E217" s="64"/>
      <c r="F217" s="62"/>
      <c r="G217" s="33"/>
      <c r="H217" s="34"/>
    </row>
    <row r="218" spans="1:9" x14ac:dyDescent="0.25">
      <c r="A218" s="18"/>
      <c r="B218" s="18" t="s">
        <v>16</v>
      </c>
      <c r="C218" s="93"/>
      <c r="D218" s="36">
        <v>10</v>
      </c>
      <c r="E218" s="32"/>
      <c r="F218" s="40"/>
      <c r="G218" s="74">
        <f t="shared" si="8"/>
        <v>0</v>
      </c>
      <c r="H218" s="34">
        <f t="shared" si="9"/>
        <v>0</v>
      </c>
    </row>
    <row r="219" spans="1:9" x14ac:dyDescent="0.25">
      <c r="A219" s="18"/>
      <c r="B219" s="18" t="s">
        <v>17</v>
      </c>
      <c r="C219" s="93"/>
      <c r="D219" s="36">
        <v>10</v>
      </c>
      <c r="E219" s="32"/>
      <c r="F219" s="40"/>
      <c r="G219" s="74">
        <f t="shared" si="8"/>
        <v>0</v>
      </c>
      <c r="H219" s="34">
        <f t="shared" si="9"/>
        <v>0</v>
      </c>
    </row>
    <row r="220" spans="1:9" s="1" customFormat="1" ht="14.25" x14ac:dyDescent="0.2">
      <c r="A220" s="18"/>
      <c r="B220" s="18" t="s">
        <v>18</v>
      </c>
      <c r="C220" s="93"/>
      <c r="D220" s="36">
        <v>10</v>
      </c>
      <c r="E220" s="32"/>
      <c r="F220" s="40"/>
      <c r="G220" s="74">
        <f t="shared" si="8"/>
        <v>0</v>
      </c>
      <c r="H220" s="34">
        <f t="shared" si="9"/>
        <v>0</v>
      </c>
    </row>
    <row r="221" spans="1:9" s="1" customFormat="1" ht="14.25" x14ac:dyDescent="0.2">
      <c r="A221" s="18"/>
      <c r="B221" s="18" t="s">
        <v>19</v>
      </c>
      <c r="C221" s="93"/>
      <c r="D221" s="36">
        <v>10</v>
      </c>
      <c r="E221" s="32"/>
      <c r="F221" s="40"/>
      <c r="G221" s="74">
        <f t="shared" si="8"/>
        <v>0</v>
      </c>
      <c r="H221" s="34">
        <f t="shared" si="9"/>
        <v>0</v>
      </c>
    </row>
    <row r="222" spans="1:9" s="1" customFormat="1" ht="14.25" x14ac:dyDescent="0.2">
      <c r="A222" s="18" t="s">
        <v>283</v>
      </c>
      <c r="B222" s="18"/>
      <c r="C222" s="18"/>
      <c r="D222" s="36"/>
      <c r="E222" s="36"/>
      <c r="F222" s="36"/>
      <c r="G222" s="75"/>
      <c r="H222" s="36"/>
    </row>
    <row r="223" spans="1:9" x14ac:dyDescent="0.25">
      <c r="A223" s="18"/>
      <c r="B223" s="18" t="s">
        <v>475</v>
      </c>
      <c r="C223" s="93"/>
      <c r="D223" s="36">
        <v>50</v>
      </c>
      <c r="E223" s="32"/>
      <c r="F223" s="40"/>
      <c r="G223" s="74">
        <f t="shared" si="8"/>
        <v>0</v>
      </c>
      <c r="H223" s="34">
        <f t="shared" si="9"/>
        <v>0</v>
      </c>
    </row>
    <row r="224" spans="1:9" x14ac:dyDescent="0.25">
      <c r="A224" s="18"/>
      <c r="B224" s="18" t="s">
        <v>476</v>
      </c>
      <c r="C224" s="93"/>
      <c r="D224" s="36">
        <v>10</v>
      </c>
      <c r="E224" s="32"/>
      <c r="F224" s="40"/>
      <c r="G224" s="74">
        <f t="shared" ref="G224" si="10">E224*(1-F224)</f>
        <v>0</v>
      </c>
      <c r="H224" s="34">
        <f t="shared" ref="H224" si="11">G224*D224</f>
        <v>0</v>
      </c>
    </row>
    <row r="225" spans="1:8" ht="15.75" thickBot="1" x14ac:dyDescent="0.3">
      <c r="A225" s="25"/>
      <c r="G225" s="76"/>
    </row>
    <row r="226" spans="1:8" ht="15.75" thickBot="1" x14ac:dyDescent="0.3">
      <c r="A226" s="51" t="s">
        <v>480</v>
      </c>
      <c r="B226" s="66"/>
      <c r="C226" s="92"/>
      <c r="D226" s="43"/>
      <c r="E226" s="43"/>
      <c r="F226" s="43"/>
      <c r="G226" s="77"/>
      <c r="H226" s="44">
        <f>SUM(H11:H224)</f>
        <v>0</v>
      </c>
    </row>
    <row r="227" spans="1:8" x14ac:dyDescent="0.25">
      <c r="A227" s="47"/>
      <c r="B227" s="47"/>
      <c r="C227" s="47"/>
      <c r="D227" s="42"/>
      <c r="E227" s="42"/>
      <c r="F227" s="42"/>
      <c r="G227" s="78"/>
      <c r="H227" s="42"/>
    </row>
    <row r="228" spans="1:8" x14ac:dyDescent="0.25">
      <c r="A228" s="10" t="s">
        <v>12</v>
      </c>
      <c r="B228" s="103" t="s">
        <v>512</v>
      </c>
      <c r="C228" s="104"/>
      <c r="D228" s="11" t="s">
        <v>13</v>
      </c>
      <c r="E228" s="10" t="s">
        <v>485</v>
      </c>
      <c r="F228" s="10" t="s">
        <v>317</v>
      </c>
      <c r="G228" s="10" t="s">
        <v>478</v>
      </c>
      <c r="H228" s="10" t="s">
        <v>479</v>
      </c>
    </row>
    <row r="229" spans="1:8" ht="16.5" customHeight="1" x14ac:dyDescent="0.25">
      <c r="A229" s="46" t="s">
        <v>318</v>
      </c>
      <c r="B229" s="99"/>
      <c r="C229" s="100"/>
      <c r="D229" s="45">
        <v>1</v>
      </c>
      <c r="E229" s="32"/>
      <c r="F229" s="40">
        <v>0.1</v>
      </c>
      <c r="G229" s="74">
        <f>E229*(1-F229)</f>
        <v>0</v>
      </c>
      <c r="H229" s="34">
        <f>G229*D229</f>
        <v>0</v>
      </c>
    </row>
    <row r="230" spans="1:8" ht="16.5" customHeight="1" x14ac:dyDescent="0.25">
      <c r="A230" s="81" t="s">
        <v>318</v>
      </c>
      <c r="B230" s="99"/>
      <c r="C230" s="100"/>
      <c r="D230" s="45">
        <v>1</v>
      </c>
      <c r="E230" s="32"/>
      <c r="F230" s="40">
        <v>0.1</v>
      </c>
      <c r="G230" s="74">
        <f>E230*(1-F230)</f>
        <v>0</v>
      </c>
      <c r="H230" s="34">
        <f>G230*D230</f>
        <v>0</v>
      </c>
    </row>
    <row r="231" spans="1:8" ht="16.5" customHeight="1" x14ac:dyDescent="0.25">
      <c r="A231" s="81" t="s">
        <v>318</v>
      </c>
      <c r="B231" s="99"/>
      <c r="C231" s="100"/>
      <c r="D231" s="45">
        <v>1</v>
      </c>
      <c r="E231" s="32"/>
      <c r="F231" s="40">
        <v>0.1</v>
      </c>
      <c r="G231" s="74">
        <f>E231*(1-F231)</f>
        <v>0</v>
      </c>
      <c r="H231" s="34">
        <f>G231*D231</f>
        <v>0</v>
      </c>
    </row>
    <row r="232" spans="1:8" ht="16.5" customHeight="1" x14ac:dyDescent="0.25">
      <c r="A232" s="81" t="s">
        <v>318</v>
      </c>
      <c r="B232" s="99"/>
      <c r="C232" s="100"/>
      <c r="D232" s="45">
        <v>1</v>
      </c>
      <c r="E232" s="32"/>
      <c r="F232" s="40">
        <v>0.1</v>
      </c>
      <c r="G232" s="74">
        <f>E232*(1-F232)</f>
        <v>0</v>
      </c>
      <c r="H232" s="34">
        <f>G232*D232</f>
        <v>0</v>
      </c>
    </row>
    <row r="233" spans="1:8" ht="16.5" customHeight="1" x14ac:dyDescent="0.25">
      <c r="A233" s="82" t="s">
        <v>318</v>
      </c>
      <c r="B233" s="99"/>
      <c r="C233" s="100"/>
      <c r="D233" s="45">
        <v>1</v>
      </c>
      <c r="E233" s="32"/>
      <c r="F233" s="40">
        <v>0.1</v>
      </c>
      <c r="G233" s="74">
        <f t="shared" ref="G233:G237" si="12">E233*(1-F233)</f>
        <v>0</v>
      </c>
      <c r="H233" s="34">
        <f t="shared" ref="H233:H237" si="13">G233*D233</f>
        <v>0</v>
      </c>
    </row>
    <row r="234" spans="1:8" ht="16.5" customHeight="1" x14ac:dyDescent="0.25">
      <c r="A234" s="82" t="s">
        <v>318</v>
      </c>
      <c r="B234" s="99"/>
      <c r="C234" s="100"/>
      <c r="D234" s="45">
        <v>1</v>
      </c>
      <c r="E234" s="32"/>
      <c r="F234" s="40">
        <v>0.1</v>
      </c>
      <c r="G234" s="74">
        <f t="shared" si="12"/>
        <v>0</v>
      </c>
      <c r="H234" s="34">
        <f t="shared" si="13"/>
        <v>0</v>
      </c>
    </row>
    <row r="235" spans="1:8" ht="16.5" customHeight="1" x14ac:dyDescent="0.25">
      <c r="A235" s="82" t="s">
        <v>318</v>
      </c>
      <c r="B235" s="99"/>
      <c r="C235" s="100"/>
      <c r="D235" s="45">
        <v>1</v>
      </c>
      <c r="E235" s="32"/>
      <c r="F235" s="40">
        <v>0.1</v>
      </c>
      <c r="G235" s="74">
        <f t="shared" si="12"/>
        <v>0</v>
      </c>
      <c r="H235" s="34">
        <f t="shared" si="13"/>
        <v>0</v>
      </c>
    </row>
    <row r="236" spans="1:8" ht="16.5" customHeight="1" x14ac:dyDescent="0.25">
      <c r="A236" s="82" t="s">
        <v>318</v>
      </c>
      <c r="B236" s="99"/>
      <c r="C236" s="100"/>
      <c r="D236" s="45">
        <v>1</v>
      </c>
      <c r="E236" s="32"/>
      <c r="F236" s="40">
        <v>0.1</v>
      </c>
      <c r="G236" s="74">
        <f t="shared" si="12"/>
        <v>0</v>
      </c>
      <c r="H236" s="34">
        <f t="shared" si="13"/>
        <v>0</v>
      </c>
    </row>
    <row r="237" spans="1:8" ht="16.5" customHeight="1" x14ac:dyDescent="0.25">
      <c r="A237" s="82" t="s">
        <v>318</v>
      </c>
      <c r="B237" s="99"/>
      <c r="C237" s="100"/>
      <c r="D237" s="45">
        <v>1</v>
      </c>
      <c r="E237" s="32"/>
      <c r="F237" s="40">
        <v>0.1</v>
      </c>
      <c r="G237" s="74">
        <f t="shared" si="12"/>
        <v>0</v>
      </c>
      <c r="H237" s="34">
        <f t="shared" si="13"/>
        <v>0</v>
      </c>
    </row>
    <row r="238" spans="1:8" ht="16.5" customHeight="1" x14ac:dyDescent="0.25">
      <c r="A238" s="81" t="s">
        <v>318</v>
      </c>
      <c r="B238" s="99"/>
      <c r="C238" s="100"/>
      <c r="D238" s="45">
        <v>1</v>
      </c>
      <c r="E238" s="32"/>
      <c r="F238" s="40">
        <v>0.1</v>
      </c>
      <c r="G238" s="74">
        <f>E238*(1-F238)</f>
        <v>0</v>
      </c>
      <c r="H238" s="34">
        <f>G238*D238</f>
        <v>0</v>
      </c>
    </row>
    <row r="239" spans="1:8" x14ac:dyDescent="0.25">
      <c r="A239" s="96" t="s">
        <v>513</v>
      </c>
      <c r="B239" s="97"/>
      <c r="C239" s="98"/>
      <c r="D239" s="21">
        <v>1</v>
      </c>
      <c r="E239" s="83">
        <v>100000</v>
      </c>
      <c r="F239" s="87">
        <v>1</v>
      </c>
      <c r="G239" s="74">
        <f>E239*(1-F239)</f>
        <v>0</v>
      </c>
      <c r="H239" s="34">
        <f>SUM(H229:H238)</f>
        <v>0</v>
      </c>
    </row>
    <row r="240" spans="1:8" x14ac:dyDescent="0.25">
      <c r="A240" s="86" t="s">
        <v>514</v>
      </c>
      <c r="B240" s="86"/>
      <c r="C240" s="86"/>
      <c r="D240" s="89"/>
      <c r="E240" s="89"/>
      <c r="F240" s="89"/>
      <c r="G240" s="90"/>
      <c r="H240" s="89"/>
    </row>
    <row r="241" spans="1:9" ht="15.75" thickBot="1" x14ac:dyDescent="0.3">
      <c r="A241" s="47"/>
      <c r="B241" s="47"/>
      <c r="C241" s="47"/>
      <c r="D241" s="42"/>
      <c r="E241" s="25"/>
      <c r="F241" s="42"/>
      <c r="G241" s="42"/>
      <c r="H241" s="42"/>
    </row>
    <row r="242" spans="1:9" ht="15.75" thickBot="1" x14ac:dyDescent="0.3">
      <c r="A242" s="51" t="s">
        <v>481</v>
      </c>
      <c r="B242" s="66"/>
      <c r="C242" s="92"/>
      <c r="D242" s="49"/>
      <c r="E242" s="49"/>
      <c r="F242" s="50"/>
      <c r="G242" s="44"/>
      <c r="H242" s="57">
        <f>H239</f>
        <v>0</v>
      </c>
    </row>
    <row r="243" spans="1:9" ht="15.75" thickBot="1" x14ac:dyDescent="0.3">
      <c r="A243" s="47"/>
      <c r="B243" s="47"/>
      <c r="C243" s="47"/>
      <c r="D243" s="42"/>
      <c r="E243" s="42"/>
      <c r="F243" s="42"/>
      <c r="G243" s="42"/>
      <c r="H243" s="42"/>
    </row>
    <row r="244" spans="1:9" ht="15.75" thickBot="1" x14ac:dyDescent="0.3">
      <c r="A244" s="52" t="s">
        <v>486</v>
      </c>
      <c r="B244" s="54"/>
      <c r="C244" s="54"/>
      <c r="D244" s="49"/>
      <c r="E244" s="49"/>
      <c r="F244" s="49"/>
      <c r="G244" s="44"/>
      <c r="H244" s="44">
        <f>H226+H242</f>
        <v>0</v>
      </c>
    </row>
    <row r="245" spans="1:9" ht="15.75" thickBot="1" x14ac:dyDescent="0.3">
      <c r="A245" s="42"/>
      <c r="B245" s="61"/>
      <c r="C245" s="53"/>
      <c r="D245" s="53"/>
      <c r="E245" s="48"/>
      <c r="F245" s="48"/>
      <c r="G245" s="48"/>
      <c r="H245" s="48"/>
      <c r="I245" s="48"/>
    </row>
    <row r="246" spans="1:9" x14ac:dyDescent="0.25">
      <c r="A246" s="6" t="s">
        <v>517</v>
      </c>
      <c r="B246" s="68"/>
      <c r="C246" s="53"/>
    </row>
    <row r="247" spans="1:9" x14ac:dyDescent="0.25">
      <c r="A247" s="7" t="s">
        <v>1</v>
      </c>
      <c r="B247" s="69"/>
      <c r="C247" s="53"/>
    </row>
    <row r="248" spans="1:9" x14ac:dyDescent="0.25">
      <c r="A248" s="7" t="s">
        <v>2</v>
      </c>
      <c r="B248" s="8"/>
      <c r="C248" s="53"/>
    </row>
    <row r="249" spans="1:9" ht="15.75" thickBot="1" x14ac:dyDescent="0.3">
      <c r="A249" s="9" t="s">
        <v>3</v>
      </c>
      <c r="B249" s="70"/>
      <c r="C249" s="53"/>
    </row>
    <row r="251" spans="1:9" s="24" customFormat="1" ht="12" x14ac:dyDescent="0.2">
      <c r="A251" s="55" t="s">
        <v>277</v>
      </c>
      <c r="B251" s="20"/>
      <c r="C251" s="20"/>
      <c r="D251" s="20"/>
      <c r="E251" s="20"/>
      <c r="F251" s="20"/>
      <c r="G251" s="20"/>
      <c r="H251" s="20"/>
    </row>
    <row r="252" spans="1:9" s="24" customFormat="1" ht="12" x14ac:dyDescent="0.2">
      <c r="A252" s="56" t="s">
        <v>4</v>
      </c>
      <c r="B252" s="20"/>
      <c r="C252" s="20"/>
      <c r="D252" s="20"/>
      <c r="E252" s="20"/>
      <c r="F252" s="20"/>
      <c r="G252" s="20"/>
      <c r="H252" s="20"/>
    </row>
  </sheetData>
  <sheetProtection algorithmName="SHA-512" hashValue="wBGHsK3yYtoobXTn3uH8E/+OEsTkEgCnfZTVYIS/c1Lic8dF/F5hKBUKfTQIYNvx8kvj6sC9eqCmZcgcdwwYRw==" saltValue="qE2Da6BlKgKQ7Awoev3Q6g==" spinCount="100000" sheet="1" objects="1" scenarios="1"/>
  <mergeCells count="13">
    <mergeCell ref="B232:C232"/>
    <mergeCell ref="A6:H6"/>
    <mergeCell ref="B228:C228"/>
    <mergeCell ref="B229:C229"/>
    <mergeCell ref="B230:C230"/>
    <mergeCell ref="B231:C231"/>
    <mergeCell ref="A239:C239"/>
    <mergeCell ref="B233:C233"/>
    <mergeCell ref="B234:C234"/>
    <mergeCell ref="B235:C235"/>
    <mergeCell ref="B236:C236"/>
    <mergeCell ref="B237:C237"/>
    <mergeCell ref="B238:C238"/>
  </mergeCells>
  <phoneticPr fontId="10" type="noConversion"/>
  <pageMargins left="0.7" right="0.7" top="0.75" bottom="0.75" header="0.3" footer="0.3"/>
  <pageSetup paperSize="9" orientation="portrait" r:id="rId1"/>
  <headerFooter>
    <oddFooter>&amp;C_x000D_&amp;1#&amp;"Calibri"&amp;10&amp;K000000 Classificatie: Vertrouwelijk</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92C3F-762A-4B98-B51C-A42F2814CA57}">
  <dimension ref="A1:K71"/>
  <sheetViews>
    <sheetView zoomScale="90" zoomScaleNormal="90" workbookViewId="0">
      <selection activeCell="I11" sqref="I11"/>
    </sheetView>
  </sheetViews>
  <sheetFormatPr defaultRowHeight="15" x14ac:dyDescent="0.25"/>
  <cols>
    <col min="1" max="1" width="23.28515625" style="3" customWidth="1"/>
    <col min="2" max="2" width="57.7109375" style="3" customWidth="1"/>
    <col min="3" max="3" width="34.140625" style="3" customWidth="1"/>
    <col min="4" max="4" width="18.7109375" style="3" customWidth="1"/>
    <col min="5" max="5" width="6.85546875" style="3" customWidth="1"/>
    <col min="6" max="6" width="20.7109375" style="3" customWidth="1"/>
    <col min="7" max="7" width="7.7109375" style="3" customWidth="1"/>
    <col min="8" max="8" width="14.85546875" style="3" customWidth="1"/>
    <col min="9" max="9" width="30.28515625" style="3" customWidth="1"/>
  </cols>
  <sheetData>
    <row r="1" spans="1:11" x14ac:dyDescent="0.25">
      <c r="A1" s="2"/>
    </row>
    <row r="2" spans="1:11" x14ac:dyDescent="0.25">
      <c r="A2" s="2"/>
    </row>
    <row r="3" spans="1:11" x14ac:dyDescent="0.25">
      <c r="A3" s="2"/>
    </row>
    <row r="7" spans="1:11" ht="66.599999999999994" customHeight="1" x14ac:dyDescent="0.25">
      <c r="A7" s="101" t="s">
        <v>316</v>
      </c>
      <c r="B7" s="102"/>
      <c r="C7" s="102"/>
      <c r="D7" s="102"/>
      <c r="E7" s="102"/>
      <c r="F7" s="102"/>
      <c r="G7" s="102"/>
      <c r="H7" s="102"/>
      <c r="I7" s="108"/>
    </row>
    <row r="9" spans="1:11" x14ac:dyDescent="0.25">
      <c r="A9" s="109" t="s">
        <v>0</v>
      </c>
      <c r="B9" s="109"/>
    </row>
    <row r="10" spans="1:11" x14ac:dyDescent="0.25">
      <c r="A10" s="10" t="s">
        <v>12</v>
      </c>
      <c r="B10" s="10" t="s">
        <v>27</v>
      </c>
      <c r="C10" s="10" t="s">
        <v>287</v>
      </c>
      <c r="D10" s="10" t="s">
        <v>518</v>
      </c>
      <c r="E10" s="11" t="s">
        <v>26</v>
      </c>
      <c r="F10" s="10" t="s">
        <v>477</v>
      </c>
      <c r="G10" s="10" t="s">
        <v>317</v>
      </c>
      <c r="H10" s="10" t="s">
        <v>478</v>
      </c>
      <c r="I10" s="10" t="s">
        <v>479</v>
      </c>
    </row>
    <row r="11" spans="1:11" ht="136.15" customHeight="1" x14ac:dyDescent="0.25">
      <c r="A11" s="18" t="s">
        <v>123</v>
      </c>
      <c r="B11" s="21" t="s">
        <v>500</v>
      </c>
      <c r="C11" s="110"/>
      <c r="D11" s="94"/>
      <c r="E11" s="36">
        <v>24</v>
      </c>
      <c r="F11" s="32"/>
      <c r="G11" s="40"/>
      <c r="H11" s="74">
        <f>F11*(1-G11)</f>
        <v>0</v>
      </c>
      <c r="I11" s="34">
        <f>H11*E11</f>
        <v>0</v>
      </c>
      <c r="K11" s="35"/>
    </row>
    <row r="12" spans="1:11" ht="27" customHeight="1" x14ac:dyDescent="0.25">
      <c r="A12" s="18" t="s">
        <v>501</v>
      </c>
      <c r="B12" s="21" t="s">
        <v>502</v>
      </c>
      <c r="C12" s="111"/>
      <c r="D12" s="94"/>
      <c r="E12" s="36">
        <v>24</v>
      </c>
      <c r="F12" s="32"/>
      <c r="G12" s="40"/>
      <c r="H12" s="74">
        <f>F12*(1-G12)</f>
        <v>0</v>
      </c>
      <c r="I12" s="34">
        <f>H12*E12</f>
        <v>0</v>
      </c>
      <c r="K12" s="35"/>
    </row>
    <row r="13" spans="1:11" ht="82.15" customHeight="1" x14ac:dyDescent="0.25">
      <c r="A13" s="18" t="s">
        <v>122</v>
      </c>
      <c r="B13" s="21" t="s">
        <v>247</v>
      </c>
      <c r="C13" s="111"/>
      <c r="D13" s="94"/>
      <c r="E13" s="36">
        <v>9</v>
      </c>
      <c r="F13" s="32"/>
      <c r="G13" s="40"/>
      <c r="H13" s="74">
        <f t="shared" ref="H13:H43" si="0">F13*(1-G13)</f>
        <v>0</v>
      </c>
      <c r="I13" s="34">
        <f t="shared" ref="I13:I43" si="1">H13*E13</f>
        <v>0</v>
      </c>
    </row>
    <row r="14" spans="1:11" ht="28.15" customHeight="1" x14ac:dyDescent="0.25">
      <c r="A14" s="18" t="s">
        <v>503</v>
      </c>
      <c r="B14" s="21" t="s">
        <v>504</v>
      </c>
      <c r="C14" s="112"/>
      <c r="D14" s="94"/>
      <c r="E14" s="36">
        <v>9</v>
      </c>
      <c r="F14" s="32"/>
      <c r="G14" s="40"/>
      <c r="H14" s="74">
        <f t="shared" ref="H14" si="2">F14*(1-G14)</f>
        <v>0</v>
      </c>
      <c r="I14" s="34">
        <f t="shared" ref="I14" si="3">H14*E14</f>
        <v>0</v>
      </c>
    </row>
    <row r="15" spans="1:11" ht="64.5" x14ac:dyDescent="0.25">
      <c r="A15" s="18" t="s">
        <v>124</v>
      </c>
      <c r="B15" s="21" t="s">
        <v>143</v>
      </c>
      <c r="C15" s="110"/>
      <c r="D15" s="94"/>
      <c r="E15" s="36">
        <v>16</v>
      </c>
      <c r="F15" s="32"/>
      <c r="G15" s="40"/>
      <c r="H15" s="74">
        <f t="shared" si="0"/>
        <v>0</v>
      </c>
      <c r="I15" s="34">
        <f t="shared" si="1"/>
        <v>0</v>
      </c>
    </row>
    <row r="16" spans="1:11" ht="64.5" x14ac:dyDescent="0.25">
      <c r="A16" s="18" t="s">
        <v>126</v>
      </c>
      <c r="B16" s="21" t="s">
        <v>144</v>
      </c>
      <c r="C16" s="111"/>
      <c r="D16" s="94"/>
      <c r="E16" s="36">
        <v>18</v>
      </c>
      <c r="F16" s="32"/>
      <c r="G16" s="40"/>
      <c r="H16" s="74">
        <f t="shared" si="0"/>
        <v>0</v>
      </c>
      <c r="I16" s="34">
        <f t="shared" si="1"/>
        <v>0</v>
      </c>
    </row>
    <row r="17" spans="1:9" ht="51.75" x14ac:dyDescent="0.25">
      <c r="A17" s="18" t="s">
        <v>125</v>
      </c>
      <c r="B17" s="21" t="s">
        <v>145</v>
      </c>
      <c r="C17" s="111"/>
      <c r="D17" s="94"/>
      <c r="E17" s="36">
        <v>32</v>
      </c>
      <c r="F17" s="32"/>
      <c r="G17" s="40"/>
      <c r="H17" s="74">
        <f t="shared" si="0"/>
        <v>0</v>
      </c>
      <c r="I17" s="34">
        <f t="shared" si="1"/>
        <v>0</v>
      </c>
    </row>
    <row r="18" spans="1:9" ht="26.25" x14ac:dyDescent="0.25">
      <c r="A18" s="18" t="s">
        <v>505</v>
      </c>
      <c r="B18" s="21" t="s">
        <v>507</v>
      </c>
      <c r="C18" s="111"/>
      <c r="D18" s="94"/>
      <c r="E18" s="36">
        <v>32</v>
      </c>
      <c r="F18" s="32"/>
      <c r="G18" s="40"/>
      <c r="H18" s="74">
        <f t="shared" ref="H18" si="4">F18*(1-G18)</f>
        <v>0</v>
      </c>
      <c r="I18" s="34">
        <f t="shared" ref="I18" si="5">H18*E18</f>
        <v>0</v>
      </c>
    </row>
    <row r="19" spans="1:9" ht="51.75" x14ac:dyDescent="0.25">
      <c r="A19" s="18" t="s">
        <v>127</v>
      </c>
      <c r="B19" s="21" t="s">
        <v>146</v>
      </c>
      <c r="C19" s="111"/>
      <c r="D19" s="94"/>
      <c r="E19" s="36">
        <v>36</v>
      </c>
      <c r="F19" s="32"/>
      <c r="G19" s="40"/>
      <c r="H19" s="74">
        <f t="shared" si="0"/>
        <v>0</v>
      </c>
      <c r="I19" s="34">
        <f t="shared" si="1"/>
        <v>0</v>
      </c>
    </row>
    <row r="20" spans="1:9" ht="26.25" x14ac:dyDescent="0.25">
      <c r="A20" s="18" t="s">
        <v>506</v>
      </c>
      <c r="B20" s="21" t="s">
        <v>508</v>
      </c>
      <c r="C20" s="112"/>
      <c r="D20" s="94"/>
      <c r="E20" s="36">
        <v>36</v>
      </c>
      <c r="F20" s="32"/>
      <c r="G20" s="40"/>
      <c r="H20" s="74">
        <f t="shared" ref="H20" si="6">F20*(1-G20)</f>
        <v>0</v>
      </c>
      <c r="I20" s="34">
        <f t="shared" ref="I20" si="7">H20*E20</f>
        <v>0</v>
      </c>
    </row>
    <row r="21" spans="1:9" ht="103.5" customHeight="1" x14ac:dyDescent="0.25">
      <c r="A21" s="21" t="s">
        <v>248</v>
      </c>
      <c r="B21" s="21" t="s">
        <v>249</v>
      </c>
      <c r="C21" s="18"/>
      <c r="D21" s="94"/>
      <c r="E21" s="36">
        <v>34</v>
      </c>
      <c r="F21" s="32"/>
      <c r="G21" s="40"/>
      <c r="H21" s="74">
        <f t="shared" si="0"/>
        <v>0</v>
      </c>
      <c r="I21" s="34">
        <f t="shared" si="1"/>
        <v>0</v>
      </c>
    </row>
    <row r="22" spans="1:9" ht="85.5" customHeight="1" x14ac:dyDescent="0.25">
      <c r="A22" s="21" t="s">
        <v>258</v>
      </c>
      <c r="B22" s="21" t="s">
        <v>250</v>
      </c>
      <c r="C22" s="18"/>
      <c r="D22" s="94"/>
      <c r="E22" s="36">
        <v>3</v>
      </c>
      <c r="F22" s="32"/>
      <c r="G22" s="40"/>
      <c r="H22" s="74">
        <f t="shared" si="0"/>
        <v>0</v>
      </c>
      <c r="I22" s="34">
        <f t="shared" si="1"/>
        <v>0</v>
      </c>
    </row>
    <row r="23" spans="1:9" ht="87.75" customHeight="1" x14ac:dyDescent="0.25">
      <c r="A23" s="18" t="s">
        <v>138</v>
      </c>
      <c r="B23" s="21" t="s">
        <v>147</v>
      </c>
      <c r="C23" s="22"/>
      <c r="D23" s="94"/>
      <c r="E23" s="36">
        <v>8</v>
      </c>
      <c r="F23" s="32"/>
      <c r="G23" s="40"/>
      <c r="H23" s="74">
        <f t="shared" si="0"/>
        <v>0</v>
      </c>
      <c r="I23" s="34">
        <f t="shared" si="1"/>
        <v>0</v>
      </c>
    </row>
    <row r="24" spans="1:9" ht="111.75" customHeight="1" x14ac:dyDescent="0.25">
      <c r="A24" s="21" t="s">
        <v>257</v>
      </c>
      <c r="B24" s="21" t="s">
        <v>251</v>
      </c>
      <c r="C24" s="18"/>
      <c r="D24" s="94"/>
      <c r="E24" s="36">
        <v>1</v>
      </c>
      <c r="F24" s="32"/>
      <c r="G24" s="40"/>
      <c r="H24" s="74">
        <f t="shared" si="0"/>
        <v>0</v>
      </c>
      <c r="I24" s="34">
        <f t="shared" si="1"/>
        <v>0</v>
      </c>
    </row>
    <row r="25" spans="1:9" ht="121.5" customHeight="1" x14ac:dyDescent="0.25">
      <c r="A25" s="21" t="s">
        <v>256</v>
      </c>
      <c r="B25" s="21" t="s">
        <v>255</v>
      </c>
      <c r="C25" s="18"/>
      <c r="D25" s="94"/>
      <c r="E25" s="36">
        <v>4</v>
      </c>
      <c r="F25" s="32"/>
      <c r="G25" s="40"/>
      <c r="H25" s="74">
        <f t="shared" si="0"/>
        <v>0</v>
      </c>
      <c r="I25" s="34">
        <f t="shared" si="1"/>
        <v>0</v>
      </c>
    </row>
    <row r="26" spans="1:9" ht="73.5" customHeight="1" x14ac:dyDescent="0.25">
      <c r="A26" s="18" t="s">
        <v>129</v>
      </c>
      <c r="B26" s="21" t="s">
        <v>252</v>
      </c>
      <c r="C26" s="18"/>
      <c r="D26" s="94"/>
      <c r="E26" s="36">
        <v>2</v>
      </c>
      <c r="F26" s="32"/>
      <c r="G26" s="40"/>
      <c r="H26" s="74">
        <f t="shared" si="0"/>
        <v>0</v>
      </c>
      <c r="I26" s="34">
        <f t="shared" si="1"/>
        <v>0</v>
      </c>
    </row>
    <row r="27" spans="1:9" ht="105" customHeight="1" x14ac:dyDescent="0.25">
      <c r="A27" s="18" t="s">
        <v>130</v>
      </c>
      <c r="B27" s="21" t="s">
        <v>253</v>
      </c>
      <c r="C27" s="22"/>
      <c r="D27" s="94"/>
      <c r="E27" s="36">
        <v>37</v>
      </c>
      <c r="F27" s="32"/>
      <c r="G27" s="40"/>
      <c r="H27" s="74">
        <f t="shared" si="0"/>
        <v>0</v>
      </c>
      <c r="I27" s="34">
        <f t="shared" si="1"/>
        <v>0</v>
      </c>
    </row>
    <row r="28" spans="1:9" ht="108" customHeight="1" x14ac:dyDescent="0.25">
      <c r="A28" s="18" t="s">
        <v>254</v>
      </c>
      <c r="B28" s="21" t="s">
        <v>259</v>
      </c>
      <c r="C28" s="22"/>
      <c r="D28" s="94"/>
      <c r="E28" s="18">
        <v>32</v>
      </c>
      <c r="F28" s="32"/>
      <c r="G28" s="40"/>
      <c r="H28" s="74">
        <f t="shared" si="0"/>
        <v>0</v>
      </c>
      <c r="I28" s="34">
        <f t="shared" si="1"/>
        <v>0</v>
      </c>
    </row>
    <row r="29" spans="1:9" ht="115.5" customHeight="1" x14ac:dyDescent="0.25">
      <c r="A29" s="18" t="s">
        <v>131</v>
      </c>
      <c r="B29" s="21" t="s">
        <v>148</v>
      </c>
      <c r="C29" s="21"/>
      <c r="D29" s="94"/>
      <c r="E29" s="37">
        <v>8</v>
      </c>
      <c r="F29" s="32"/>
      <c r="G29" s="40"/>
      <c r="H29" s="74">
        <f t="shared" si="0"/>
        <v>0</v>
      </c>
      <c r="I29" s="34">
        <f t="shared" si="1"/>
        <v>0</v>
      </c>
    </row>
    <row r="30" spans="1:9" ht="127.5" customHeight="1" x14ac:dyDescent="0.25">
      <c r="A30" s="18" t="s">
        <v>132</v>
      </c>
      <c r="B30" s="21" t="s">
        <v>149</v>
      </c>
      <c r="C30" s="21"/>
      <c r="D30" s="94"/>
      <c r="E30" s="36">
        <v>6</v>
      </c>
      <c r="F30" s="32"/>
      <c r="G30" s="40"/>
      <c r="H30" s="74">
        <f t="shared" si="0"/>
        <v>0</v>
      </c>
      <c r="I30" s="34">
        <f t="shared" si="1"/>
        <v>0</v>
      </c>
    </row>
    <row r="31" spans="1:9" ht="126" customHeight="1" x14ac:dyDescent="0.25">
      <c r="A31" s="18" t="s">
        <v>133</v>
      </c>
      <c r="B31" s="21" t="s">
        <v>260</v>
      </c>
      <c r="C31" s="21"/>
      <c r="D31" s="94"/>
      <c r="E31" s="36">
        <v>6</v>
      </c>
      <c r="F31" s="32"/>
      <c r="G31" s="40"/>
      <c r="H31" s="74">
        <f t="shared" si="0"/>
        <v>0</v>
      </c>
      <c r="I31" s="34">
        <f t="shared" si="1"/>
        <v>0</v>
      </c>
    </row>
    <row r="32" spans="1:9" ht="141" x14ac:dyDescent="0.25">
      <c r="A32" s="18" t="s">
        <v>134</v>
      </c>
      <c r="B32" s="21" t="s">
        <v>261</v>
      </c>
      <c r="C32" s="21"/>
      <c r="D32" s="94"/>
      <c r="E32" s="36">
        <v>15</v>
      </c>
      <c r="F32" s="32"/>
      <c r="G32" s="40"/>
      <c r="H32" s="74">
        <f t="shared" si="0"/>
        <v>0</v>
      </c>
      <c r="I32" s="34">
        <f t="shared" si="1"/>
        <v>0</v>
      </c>
    </row>
    <row r="33" spans="1:9" ht="70.900000000000006" customHeight="1" x14ac:dyDescent="0.25">
      <c r="A33" s="18" t="s">
        <v>139</v>
      </c>
      <c r="B33" s="21" t="s">
        <v>262</v>
      </c>
      <c r="C33" s="19"/>
      <c r="D33" s="94"/>
      <c r="E33" s="36">
        <v>1</v>
      </c>
      <c r="F33" s="32"/>
      <c r="G33" s="40"/>
      <c r="H33" s="74">
        <f t="shared" si="0"/>
        <v>0</v>
      </c>
      <c r="I33" s="34">
        <f t="shared" si="1"/>
        <v>0</v>
      </c>
    </row>
    <row r="34" spans="1:9" ht="115.5" customHeight="1" x14ac:dyDescent="0.25">
      <c r="A34" s="18" t="s">
        <v>135</v>
      </c>
      <c r="B34" s="21" t="s">
        <v>263</v>
      </c>
      <c r="C34" s="21"/>
      <c r="D34" s="94"/>
      <c r="E34" s="36">
        <v>19</v>
      </c>
      <c r="F34" s="32"/>
      <c r="G34" s="40"/>
      <c r="H34" s="74">
        <f t="shared" si="0"/>
        <v>0</v>
      </c>
      <c r="I34" s="34">
        <f t="shared" si="1"/>
        <v>0</v>
      </c>
    </row>
    <row r="35" spans="1:9" ht="101.25" customHeight="1" x14ac:dyDescent="0.25">
      <c r="A35" s="18" t="s">
        <v>136</v>
      </c>
      <c r="B35" s="21" t="s">
        <v>264</v>
      </c>
      <c r="C35" s="21"/>
      <c r="D35" s="94"/>
      <c r="E35" s="36">
        <v>32</v>
      </c>
      <c r="F35" s="32"/>
      <c r="G35" s="40"/>
      <c r="H35" s="74">
        <f t="shared" si="0"/>
        <v>0</v>
      </c>
      <c r="I35" s="34">
        <f t="shared" si="1"/>
        <v>0</v>
      </c>
    </row>
    <row r="36" spans="1:9" ht="116.25" customHeight="1" x14ac:dyDescent="0.25">
      <c r="A36" s="18" t="s">
        <v>137</v>
      </c>
      <c r="B36" s="21" t="s">
        <v>265</v>
      </c>
      <c r="C36" s="21"/>
      <c r="D36" s="94"/>
      <c r="E36" s="36">
        <v>2</v>
      </c>
      <c r="F36" s="32"/>
      <c r="G36" s="40"/>
      <c r="H36" s="74">
        <f t="shared" si="0"/>
        <v>0</v>
      </c>
      <c r="I36" s="34">
        <f t="shared" si="1"/>
        <v>0</v>
      </c>
    </row>
    <row r="37" spans="1:9" ht="116.25" customHeight="1" x14ac:dyDescent="0.25">
      <c r="A37" s="21" t="s">
        <v>273</v>
      </c>
      <c r="B37" s="21" t="s">
        <v>274</v>
      </c>
      <c r="C37" s="21"/>
      <c r="D37" s="94"/>
      <c r="E37" s="36">
        <v>6</v>
      </c>
      <c r="F37" s="32"/>
      <c r="G37" s="40"/>
      <c r="H37" s="74">
        <f t="shared" si="0"/>
        <v>0</v>
      </c>
      <c r="I37" s="34">
        <f t="shared" si="1"/>
        <v>0</v>
      </c>
    </row>
    <row r="38" spans="1:9" ht="81.75" customHeight="1" x14ac:dyDescent="0.25">
      <c r="A38" s="21" t="s">
        <v>140</v>
      </c>
      <c r="B38" s="21" t="s">
        <v>266</v>
      </c>
      <c r="C38" s="18"/>
      <c r="D38" s="94"/>
      <c r="E38" s="36">
        <v>14</v>
      </c>
      <c r="F38" s="32"/>
      <c r="G38" s="40"/>
      <c r="H38" s="74">
        <f t="shared" si="0"/>
        <v>0</v>
      </c>
      <c r="I38" s="34">
        <f t="shared" si="1"/>
        <v>0</v>
      </c>
    </row>
    <row r="39" spans="1:9" ht="169.5" customHeight="1" x14ac:dyDescent="0.25">
      <c r="A39" s="21" t="s">
        <v>141</v>
      </c>
      <c r="B39" s="21" t="s">
        <v>267</v>
      </c>
      <c r="C39" s="18"/>
      <c r="D39" s="94"/>
      <c r="E39" s="36">
        <v>4</v>
      </c>
      <c r="F39" s="32"/>
      <c r="G39" s="40"/>
      <c r="H39" s="74">
        <f t="shared" si="0"/>
        <v>0</v>
      </c>
      <c r="I39" s="34">
        <f t="shared" si="1"/>
        <v>0</v>
      </c>
    </row>
    <row r="40" spans="1:9" ht="127.5" customHeight="1" x14ac:dyDescent="0.25">
      <c r="A40" s="21" t="s">
        <v>142</v>
      </c>
      <c r="B40" s="21" t="s">
        <v>268</v>
      </c>
      <c r="C40" s="18"/>
      <c r="D40" s="94"/>
      <c r="E40" s="36">
        <v>8</v>
      </c>
      <c r="F40" s="32"/>
      <c r="G40" s="40"/>
      <c r="H40" s="74">
        <f t="shared" si="0"/>
        <v>0</v>
      </c>
      <c r="I40" s="34">
        <f t="shared" si="1"/>
        <v>0</v>
      </c>
    </row>
    <row r="41" spans="1:9" ht="127.5" customHeight="1" x14ac:dyDescent="0.25">
      <c r="A41" s="21" t="s">
        <v>271</v>
      </c>
      <c r="B41" s="21" t="s">
        <v>272</v>
      </c>
      <c r="C41" s="18"/>
      <c r="D41" s="94"/>
      <c r="E41" s="36">
        <v>46</v>
      </c>
      <c r="F41" s="32"/>
      <c r="G41" s="40"/>
      <c r="H41" s="74">
        <f t="shared" si="0"/>
        <v>0</v>
      </c>
      <c r="I41" s="34">
        <f t="shared" si="1"/>
        <v>0</v>
      </c>
    </row>
    <row r="42" spans="1:9" ht="127.5" customHeight="1" x14ac:dyDescent="0.25">
      <c r="A42" s="21" t="s">
        <v>269</v>
      </c>
      <c r="B42" s="21" t="s">
        <v>270</v>
      </c>
      <c r="C42" s="18"/>
      <c r="D42" s="94"/>
      <c r="E42" s="36">
        <v>10</v>
      </c>
      <c r="F42" s="32"/>
      <c r="G42" s="40"/>
      <c r="H42" s="74">
        <f t="shared" si="0"/>
        <v>0</v>
      </c>
      <c r="I42" s="34">
        <f t="shared" si="1"/>
        <v>0</v>
      </c>
    </row>
    <row r="43" spans="1:9" ht="333.6" customHeight="1" x14ac:dyDescent="0.25">
      <c r="A43" s="21" t="s">
        <v>275</v>
      </c>
      <c r="B43" s="21" t="s">
        <v>276</v>
      </c>
      <c r="C43" s="19"/>
      <c r="D43" s="94"/>
      <c r="E43" s="36">
        <v>85</v>
      </c>
      <c r="F43" s="32"/>
      <c r="G43" s="40"/>
      <c r="H43" s="74">
        <f t="shared" si="0"/>
        <v>0</v>
      </c>
      <c r="I43" s="34">
        <f t="shared" si="1"/>
        <v>0</v>
      </c>
    </row>
    <row r="44" spans="1:9" ht="15.75" thickBot="1" x14ac:dyDescent="0.3"/>
    <row r="45" spans="1:9" ht="15.75" thickBot="1" x14ac:dyDescent="0.3">
      <c r="A45" s="105" t="s">
        <v>480</v>
      </c>
      <c r="B45" s="106"/>
      <c r="C45" s="106"/>
      <c r="D45" s="106"/>
      <c r="E45" s="106"/>
      <c r="F45" s="106"/>
      <c r="G45" s="106"/>
      <c r="H45" s="107"/>
      <c r="I45" s="44">
        <f>SUM(I11:I43)</f>
        <v>0</v>
      </c>
    </row>
    <row r="46" spans="1:9" x14ac:dyDescent="0.25">
      <c r="A46" s="42"/>
      <c r="B46" s="47"/>
      <c r="C46" s="47"/>
      <c r="D46" s="47"/>
      <c r="E46" s="42"/>
      <c r="F46" s="42"/>
      <c r="G46" s="42"/>
      <c r="H46" s="42"/>
      <c r="I46" s="42"/>
    </row>
    <row r="47" spans="1:9" x14ac:dyDescent="0.25">
      <c r="A47" s="103" t="s">
        <v>12</v>
      </c>
      <c r="B47" s="104"/>
      <c r="C47" s="103" t="s">
        <v>512</v>
      </c>
      <c r="D47" s="104"/>
      <c r="E47" s="11" t="s">
        <v>26</v>
      </c>
      <c r="F47" s="10" t="s">
        <v>485</v>
      </c>
      <c r="G47" s="10" t="s">
        <v>317</v>
      </c>
      <c r="H47" s="10" t="s">
        <v>478</v>
      </c>
      <c r="I47" s="10" t="s">
        <v>479</v>
      </c>
    </row>
    <row r="48" spans="1:9" ht="16.5" customHeight="1" x14ac:dyDescent="0.25">
      <c r="A48" s="84" t="s">
        <v>318</v>
      </c>
      <c r="B48" s="85"/>
      <c r="C48" s="99"/>
      <c r="D48" s="100"/>
      <c r="E48" s="45">
        <v>1</v>
      </c>
      <c r="F48" s="32"/>
      <c r="G48" s="40">
        <v>0.1</v>
      </c>
      <c r="H48" s="74">
        <f>F48*(1-G48)</f>
        <v>0</v>
      </c>
      <c r="I48" s="34">
        <f>H48*E48</f>
        <v>0</v>
      </c>
    </row>
    <row r="49" spans="1:9" ht="16.5" customHeight="1" x14ac:dyDescent="0.25">
      <c r="A49" s="84" t="s">
        <v>318</v>
      </c>
      <c r="B49" s="85"/>
      <c r="C49" s="99"/>
      <c r="D49" s="100"/>
      <c r="E49" s="45">
        <v>1</v>
      </c>
      <c r="F49" s="32"/>
      <c r="G49" s="40">
        <v>0.1</v>
      </c>
      <c r="H49" s="74">
        <f t="shared" ref="H49:H57" si="8">F49*(1-G49)</f>
        <v>0</v>
      </c>
      <c r="I49" s="34">
        <f t="shared" ref="I49:I57" si="9">H49*E49</f>
        <v>0</v>
      </c>
    </row>
    <row r="50" spans="1:9" ht="16.5" customHeight="1" x14ac:dyDescent="0.25">
      <c r="A50" s="84" t="s">
        <v>318</v>
      </c>
      <c r="B50" s="85"/>
      <c r="C50" s="99"/>
      <c r="D50" s="100"/>
      <c r="E50" s="45">
        <v>1</v>
      </c>
      <c r="F50" s="32"/>
      <c r="G50" s="40">
        <v>0.1</v>
      </c>
      <c r="H50" s="74">
        <f t="shared" si="8"/>
        <v>0</v>
      </c>
      <c r="I50" s="34">
        <f t="shared" si="9"/>
        <v>0</v>
      </c>
    </row>
    <row r="51" spans="1:9" ht="16.5" customHeight="1" x14ac:dyDescent="0.25">
      <c r="A51" s="84" t="s">
        <v>318</v>
      </c>
      <c r="B51" s="85"/>
      <c r="C51" s="99"/>
      <c r="D51" s="100"/>
      <c r="E51" s="45">
        <v>1</v>
      </c>
      <c r="F51" s="32"/>
      <c r="G51" s="40">
        <v>0.1</v>
      </c>
      <c r="H51" s="74">
        <f t="shared" si="8"/>
        <v>0</v>
      </c>
      <c r="I51" s="34">
        <f t="shared" si="9"/>
        <v>0</v>
      </c>
    </row>
    <row r="52" spans="1:9" ht="16.5" customHeight="1" x14ac:dyDescent="0.25">
      <c r="A52" s="84" t="s">
        <v>318</v>
      </c>
      <c r="B52" s="85"/>
      <c r="C52" s="99"/>
      <c r="D52" s="100"/>
      <c r="E52" s="45">
        <v>1</v>
      </c>
      <c r="F52" s="32"/>
      <c r="G52" s="40">
        <v>0.1</v>
      </c>
      <c r="H52" s="74">
        <f t="shared" si="8"/>
        <v>0</v>
      </c>
      <c r="I52" s="34">
        <f t="shared" si="9"/>
        <v>0</v>
      </c>
    </row>
    <row r="53" spans="1:9" ht="16.5" customHeight="1" x14ac:dyDescent="0.25">
      <c r="A53" s="84" t="s">
        <v>318</v>
      </c>
      <c r="B53" s="85"/>
      <c r="C53" s="99"/>
      <c r="D53" s="100"/>
      <c r="E53" s="45">
        <v>1</v>
      </c>
      <c r="F53" s="32"/>
      <c r="G53" s="40">
        <v>0.1</v>
      </c>
      <c r="H53" s="74">
        <f t="shared" si="8"/>
        <v>0</v>
      </c>
      <c r="I53" s="34">
        <f t="shared" si="9"/>
        <v>0</v>
      </c>
    </row>
    <row r="54" spans="1:9" ht="16.5" customHeight="1" x14ac:dyDescent="0.25">
      <c r="A54" s="84" t="s">
        <v>318</v>
      </c>
      <c r="B54" s="85"/>
      <c r="C54" s="99"/>
      <c r="D54" s="100"/>
      <c r="E54" s="45">
        <v>1</v>
      </c>
      <c r="F54" s="32"/>
      <c r="G54" s="40">
        <v>0.1</v>
      </c>
      <c r="H54" s="74">
        <f t="shared" si="8"/>
        <v>0</v>
      </c>
      <c r="I54" s="34">
        <f t="shared" si="9"/>
        <v>0</v>
      </c>
    </row>
    <row r="55" spans="1:9" ht="16.5" customHeight="1" x14ac:dyDescent="0.25">
      <c r="A55" s="84" t="s">
        <v>318</v>
      </c>
      <c r="B55" s="85"/>
      <c r="C55" s="99"/>
      <c r="D55" s="100"/>
      <c r="E55" s="45">
        <v>1</v>
      </c>
      <c r="F55" s="32"/>
      <c r="G55" s="40">
        <v>0.1</v>
      </c>
      <c r="H55" s="74">
        <f t="shared" si="8"/>
        <v>0</v>
      </c>
      <c r="I55" s="34">
        <f t="shared" si="9"/>
        <v>0</v>
      </c>
    </row>
    <row r="56" spans="1:9" ht="16.5" customHeight="1" x14ac:dyDescent="0.25">
      <c r="A56" s="84" t="s">
        <v>318</v>
      </c>
      <c r="B56" s="85"/>
      <c r="C56" s="99"/>
      <c r="D56" s="100"/>
      <c r="E56" s="45">
        <v>1</v>
      </c>
      <c r="F56" s="32"/>
      <c r="G56" s="40">
        <v>0.1</v>
      </c>
      <c r="H56" s="74">
        <f t="shared" si="8"/>
        <v>0</v>
      </c>
      <c r="I56" s="34">
        <f t="shared" si="9"/>
        <v>0</v>
      </c>
    </row>
    <row r="57" spans="1:9" ht="16.5" customHeight="1" x14ac:dyDescent="0.25">
      <c r="A57" s="84" t="s">
        <v>318</v>
      </c>
      <c r="B57" s="85"/>
      <c r="C57" s="99"/>
      <c r="D57" s="100"/>
      <c r="E57" s="45">
        <v>1</v>
      </c>
      <c r="F57" s="32"/>
      <c r="G57" s="40">
        <v>0.1</v>
      </c>
      <c r="H57" s="74">
        <f t="shared" si="8"/>
        <v>0</v>
      </c>
      <c r="I57" s="34">
        <f t="shared" si="9"/>
        <v>0</v>
      </c>
    </row>
    <row r="58" spans="1:9" x14ac:dyDescent="0.25">
      <c r="A58" s="96" t="s">
        <v>513</v>
      </c>
      <c r="B58" s="97"/>
      <c r="C58" s="97"/>
      <c r="D58" s="98"/>
      <c r="E58" s="21">
        <v>1</v>
      </c>
      <c r="F58" s="83">
        <v>30000</v>
      </c>
      <c r="G58" s="87">
        <v>1</v>
      </c>
      <c r="H58" s="74">
        <f>F58*(1-G58)</f>
        <v>0</v>
      </c>
      <c r="I58" s="34">
        <f>SUM(I48:I57)</f>
        <v>0</v>
      </c>
    </row>
    <row r="59" spans="1:9" x14ac:dyDescent="0.25">
      <c r="A59" s="86" t="s">
        <v>515</v>
      </c>
      <c r="B59" s="88"/>
      <c r="C59" s="89"/>
      <c r="D59" s="89"/>
      <c r="E59" s="89"/>
      <c r="F59" s="89"/>
      <c r="G59" s="90"/>
      <c r="H59" s="89"/>
      <c r="I59" s="91"/>
    </row>
    <row r="60" spans="1:9" ht="15.75" thickBot="1" x14ac:dyDescent="0.3">
      <c r="A60" s="42"/>
      <c r="B60" s="47"/>
      <c r="C60" s="47"/>
      <c r="D60" s="47"/>
      <c r="E60" s="42"/>
      <c r="F60" s="42"/>
      <c r="G60" s="42"/>
      <c r="H60" s="42"/>
      <c r="I60" s="42"/>
    </row>
    <row r="61" spans="1:9" ht="15.75" thickBot="1" x14ac:dyDescent="0.3">
      <c r="A61" s="105" t="s">
        <v>481</v>
      </c>
      <c r="B61" s="106"/>
      <c r="C61" s="106"/>
      <c r="D61" s="106"/>
      <c r="E61" s="106"/>
      <c r="F61" s="106"/>
      <c r="G61" s="106"/>
      <c r="H61" s="107"/>
      <c r="I61" s="57">
        <f>I58</f>
        <v>0</v>
      </c>
    </row>
    <row r="62" spans="1:9" ht="15.75" thickBot="1" x14ac:dyDescent="0.3">
      <c r="A62" s="42"/>
      <c r="B62" s="47"/>
      <c r="C62" s="47"/>
      <c r="D62" s="47"/>
      <c r="E62" s="42"/>
      <c r="F62" s="42"/>
      <c r="G62" s="42"/>
      <c r="H62" s="42"/>
      <c r="I62" s="42"/>
    </row>
    <row r="63" spans="1:9" ht="15.75" thickBot="1" x14ac:dyDescent="0.3">
      <c r="A63" s="105" t="s">
        <v>482</v>
      </c>
      <c r="B63" s="106"/>
      <c r="C63" s="106"/>
      <c r="D63" s="106"/>
      <c r="E63" s="106"/>
      <c r="F63" s="106"/>
      <c r="G63" s="106"/>
      <c r="H63" s="107"/>
      <c r="I63" s="44">
        <f>I45+I61</f>
        <v>0</v>
      </c>
    </row>
    <row r="64" spans="1:9" ht="15.75" thickBot="1" x14ac:dyDescent="0.3">
      <c r="A64" s="42"/>
      <c r="B64" s="42"/>
      <c r="C64" s="42"/>
      <c r="D64" s="42"/>
      <c r="E64" s="42"/>
      <c r="F64" s="42"/>
      <c r="G64" s="42"/>
      <c r="H64" s="42"/>
      <c r="I64" s="42"/>
    </row>
    <row r="65" spans="1:10" x14ac:dyDescent="0.25">
      <c r="A65" s="6" t="s">
        <v>517</v>
      </c>
      <c r="B65" s="71"/>
    </row>
    <row r="66" spans="1:10" x14ac:dyDescent="0.25">
      <c r="A66" s="7" t="s">
        <v>1</v>
      </c>
      <c r="B66" s="69"/>
    </row>
    <row r="67" spans="1:10" x14ac:dyDescent="0.25">
      <c r="A67" s="7" t="s">
        <v>2</v>
      </c>
      <c r="B67" s="69"/>
    </row>
    <row r="68" spans="1:10" ht="15.75" thickBot="1" x14ac:dyDescent="0.3">
      <c r="A68" s="9" t="s">
        <v>3</v>
      </c>
      <c r="B68" s="70"/>
    </row>
    <row r="70" spans="1:10" s="24" customFormat="1" ht="12.75" x14ac:dyDescent="0.2">
      <c r="A70" s="55" t="s">
        <v>277</v>
      </c>
      <c r="B70" s="3"/>
      <c r="C70" s="3"/>
      <c r="D70" s="3"/>
      <c r="E70" s="3"/>
      <c r="F70" s="3"/>
      <c r="G70" s="3"/>
      <c r="H70" s="3"/>
      <c r="I70" s="3"/>
      <c r="J70" s="20"/>
    </row>
    <row r="71" spans="1:10" s="24" customFormat="1" ht="12.75" x14ac:dyDescent="0.2">
      <c r="A71" s="56" t="s">
        <v>4</v>
      </c>
      <c r="B71" s="3"/>
      <c r="C71" s="3"/>
      <c r="D71" s="3"/>
      <c r="E71" s="3"/>
      <c r="F71" s="3"/>
      <c r="G71" s="3"/>
      <c r="H71" s="3"/>
      <c r="I71" s="3"/>
      <c r="J71" s="20"/>
    </row>
  </sheetData>
  <sheetProtection algorithmName="SHA-512" hashValue="J7KhGzXCBYHbj0JnuqfyAdbTewuzdvqbPpL+Nns6NpBA1aIv6phsJTXkFREg48H4QFsNFscBaOW+yGNtgBpU4Q==" saltValue="fXCHGL0K2DlNFqm7qvNzFQ==" spinCount="100000" sheet="1" objects="1" scenarios="1"/>
  <mergeCells count="20">
    <mergeCell ref="C55:D55"/>
    <mergeCell ref="C56:D56"/>
    <mergeCell ref="C57:D57"/>
    <mergeCell ref="A58:D58"/>
    <mergeCell ref="A63:H63"/>
    <mergeCell ref="A61:H61"/>
    <mergeCell ref="A47:B47"/>
    <mergeCell ref="A7:I7"/>
    <mergeCell ref="A9:B9"/>
    <mergeCell ref="C11:C14"/>
    <mergeCell ref="C15:C20"/>
    <mergeCell ref="A45:H45"/>
    <mergeCell ref="C47:D47"/>
    <mergeCell ref="C48:D48"/>
    <mergeCell ref="C49:D49"/>
    <mergeCell ref="C50:D50"/>
    <mergeCell ref="C51:D51"/>
    <mergeCell ref="C52:D52"/>
    <mergeCell ref="C53:D53"/>
    <mergeCell ref="C54:D54"/>
  </mergeCells>
  <phoneticPr fontId="10" type="noConversion"/>
  <pageMargins left="0.7" right="0.7" top="0.75" bottom="0.75" header="0.3" footer="0.3"/>
  <pageSetup paperSize="9" orientation="portrait" r:id="rId1"/>
  <headerFooter>
    <oddFooter>&amp;C_x000D_&amp;1#&amp;"Calibri"&amp;10&amp;K000000 Classificatie: Vertrouwelijk</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37ADF-083E-4DCC-8B4A-C78F807BD53B}">
  <dimension ref="A1:J87"/>
  <sheetViews>
    <sheetView zoomScale="90" zoomScaleNormal="90" workbookViewId="0">
      <selection activeCell="I79" sqref="I79"/>
    </sheetView>
  </sheetViews>
  <sheetFormatPr defaultRowHeight="15" x14ac:dyDescent="0.25"/>
  <cols>
    <col min="1" max="1" width="20" style="42" customWidth="1"/>
    <col min="2" max="2" width="45.7109375" style="42" customWidth="1"/>
    <col min="3" max="3" width="43" style="42" customWidth="1"/>
    <col min="4" max="4" width="18.85546875" style="42" customWidth="1"/>
    <col min="5" max="5" width="7.140625" style="42" customWidth="1"/>
    <col min="6" max="6" width="20.28515625" style="42" customWidth="1"/>
    <col min="7" max="7" width="8.28515625" style="42" customWidth="1"/>
    <col min="8" max="8" width="18.28515625" style="42" customWidth="1"/>
    <col min="9" max="9" width="31.7109375" style="42" customWidth="1"/>
    <col min="10" max="10" width="11.28515625" customWidth="1"/>
  </cols>
  <sheetData>
    <row r="1" spans="1:9" x14ac:dyDescent="0.25">
      <c r="A1" s="58"/>
    </row>
    <row r="2" spans="1:9" x14ac:dyDescent="0.25">
      <c r="A2" s="58"/>
    </row>
    <row r="3" spans="1:9" x14ac:dyDescent="0.25">
      <c r="A3" s="58"/>
    </row>
    <row r="7" spans="1:9" ht="69" customHeight="1" x14ac:dyDescent="0.25">
      <c r="A7" s="113" t="s">
        <v>316</v>
      </c>
      <c r="B7" s="114"/>
      <c r="C7" s="114"/>
      <c r="D7" s="114"/>
      <c r="E7" s="114"/>
      <c r="F7" s="114"/>
      <c r="G7" s="114"/>
      <c r="H7" s="114"/>
      <c r="I7" s="115"/>
    </row>
    <row r="9" spans="1:9" x14ac:dyDescent="0.25">
      <c r="A9" s="116" t="s">
        <v>0</v>
      </c>
      <c r="B9" s="116"/>
    </row>
    <row r="10" spans="1:9" x14ac:dyDescent="0.25">
      <c r="A10" s="11" t="s">
        <v>12</v>
      </c>
      <c r="B10" s="11" t="s">
        <v>27</v>
      </c>
      <c r="C10" s="11" t="s">
        <v>287</v>
      </c>
      <c r="D10" s="11" t="s">
        <v>518</v>
      </c>
      <c r="E10" s="11" t="s">
        <v>26</v>
      </c>
      <c r="F10" s="11" t="s">
        <v>477</v>
      </c>
      <c r="G10" s="11" t="s">
        <v>317</v>
      </c>
      <c r="H10" s="11" t="s">
        <v>478</v>
      </c>
      <c r="I10" s="11" t="s">
        <v>479</v>
      </c>
    </row>
    <row r="11" spans="1:9" ht="39" x14ac:dyDescent="0.25">
      <c r="A11" s="18" t="s">
        <v>28</v>
      </c>
      <c r="B11" s="21" t="s">
        <v>29</v>
      </c>
      <c r="C11" s="21"/>
      <c r="D11" s="95"/>
      <c r="E11" s="18">
        <v>96</v>
      </c>
      <c r="F11" s="32"/>
      <c r="G11" s="40"/>
      <c r="H11" s="74">
        <f>F11*(1-G11)</f>
        <v>0</v>
      </c>
      <c r="I11" s="34">
        <f>H11*E11</f>
        <v>0</v>
      </c>
    </row>
    <row r="12" spans="1:9" ht="38.25" x14ac:dyDescent="0.25">
      <c r="A12" s="18" t="s">
        <v>31</v>
      </c>
      <c r="B12" s="22" t="s">
        <v>32</v>
      </c>
      <c r="C12" s="22"/>
      <c r="D12" s="95"/>
      <c r="E12" s="18">
        <v>23</v>
      </c>
      <c r="F12" s="32"/>
      <c r="G12" s="40"/>
      <c r="H12" s="74">
        <f>F12*(1-G12)</f>
        <v>0</v>
      </c>
      <c r="I12" s="34">
        <f t="shared" ref="I12:I59" si="0">H12*E12</f>
        <v>0</v>
      </c>
    </row>
    <row r="13" spans="1:9" ht="26.25" x14ac:dyDescent="0.25">
      <c r="A13" s="18" t="s">
        <v>30</v>
      </c>
      <c r="B13" s="21" t="s">
        <v>33</v>
      </c>
      <c r="C13" s="21"/>
      <c r="D13" s="95"/>
      <c r="E13" s="18">
        <v>328</v>
      </c>
      <c r="F13" s="32"/>
      <c r="G13" s="40"/>
      <c r="H13" s="74">
        <f t="shared" ref="H13:H59" si="1">F13*(1-G13)</f>
        <v>0</v>
      </c>
      <c r="I13" s="34">
        <f t="shared" si="0"/>
        <v>0</v>
      </c>
    </row>
    <row r="14" spans="1:9" ht="26.25" x14ac:dyDescent="0.25">
      <c r="A14" s="18" t="s">
        <v>34</v>
      </c>
      <c r="B14" s="21" t="s">
        <v>35</v>
      </c>
      <c r="C14" s="21"/>
      <c r="D14" s="95"/>
      <c r="E14" s="18">
        <v>16</v>
      </c>
      <c r="F14" s="32"/>
      <c r="G14" s="40"/>
      <c r="H14" s="74">
        <f t="shared" si="1"/>
        <v>0</v>
      </c>
      <c r="I14" s="34">
        <f t="shared" si="0"/>
        <v>0</v>
      </c>
    </row>
    <row r="15" spans="1:9" ht="28.15" customHeight="1" x14ac:dyDescent="0.25">
      <c r="A15" s="18" t="s">
        <v>36</v>
      </c>
      <c r="B15" s="22" t="s">
        <v>38</v>
      </c>
      <c r="C15" s="22"/>
      <c r="D15" s="95"/>
      <c r="E15" s="18">
        <v>78</v>
      </c>
      <c r="F15" s="32"/>
      <c r="G15" s="40"/>
      <c r="H15" s="74">
        <f t="shared" si="1"/>
        <v>0</v>
      </c>
      <c r="I15" s="34">
        <f t="shared" si="0"/>
        <v>0</v>
      </c>
    </row>
    <row r="16" spans="1:9" ht="39" x14ac:dyDescent="0.25">
      <c r="A16" s="18" t="s">
        <v>37</v>
      </c>
      <c r="B16" s="21" t="s">
        <v>39</v>
      </c>
      <c r="C16" s="21"/>
      <c r="D16" s="95"/>
      <c r="E16" s="18">
        <v>4</v>
      </c>
      <c r="F16" s="32"/>
      <c r="G16" s="40"/>
      <c r="H16" s="74">
        <f t="shared" si="1"/>
        <v>0</v>
      </c>
      <c r="I16" s="34">
        <f t="shared" si="0"/>
        <v>0</v>
      </c>
    </row>
    <row r="17" spans="1:9" ht="64.5" x14ac:dyDescent="0.25">
      <c r="A17" s="18" t="s">
        <v>40</v>
      </c>
      <c r="B17" s="21" t="s">
        <v>41</v>
      </c>
      <c r="C17" s="21"/>
      <c r="D17" s="95"/>
      <c r="E17" s="18">
        <v>63</v>
      </c>
      <c r="F17" s="32"/>
      <c r="G17" s="40"/>
      <c r="H17" s="74">
        <f t="shared" si="1"/>
        <v>0</v>
      </c>
      <c r="I17" s="34">
        <f t="shared" si="0"/>
        <v>0</v>
      </c>
    </row>
    <row r="18" spans="1:9" ht="64.5" x14ac:dyDescent="0.25">
      <c r="A18" s="18" t="s">
        <v>48</v>
      </c>
      <c r="B18" s="21" t="s">
        <v>50</v>
      </c>
      <c r="C18" s="21"/>
      <c r="D18" s="95"/>
      <c r="E18" s="18">
        <v>2</v>
      </c>
      <c r="F18" s="32"/>
      <c r="G18" s="40"/>
      <c r="H18" s="74">
        <f t="shared" si="1"/>
        <v>0</v>
      </c>
      <c r="I18" s="34">
        <f t="shared" si="0"/>
        <v>0</v>
      </c>
    </row>
    <row r="19" spans="1:9" ht="64.5" x14ac:dyDescent="0.25">
      <c r="A19" s="18" t="s">
        <v>49</v>
      </c>
      <c r="B19" s="21" t="s">
        <v>51</v>
      </c>
      <c r="C19" s="21"/>
      <c r="D19" s="95"/>
      <c r="E19" s="18">
        <v>2</v>
      </c>
      <c r="F19" s="32"/>
      <c r="G19" s="40"/>
      <c r="H19" s="74">
        <f t="shared" si="1"/>
        <v>0</v>
      </c>
      <c r="I19" s="34">
        <f t="shared" si="0"/>
        <v>0</v>
      </c>
    </row>
    <row r="20" spans="1:9" ht="64.5" x14ac:dyDescent="0.25">
      <c r="A20" s="18" t="s">
        <v>58</v>
      </c>
      <c r="B20" s="21" t="s">
        <v>59</v>
      </c>
      <c r="C20" s="21"/>
      <c r="D20" s="95"/>
      <c r="E20" s="18">
        <v>12</v>
      </c>
      <c r="F20" s="32"/>
      <c r="G20" s="40"/>
      <c r="H20" s="74">
        <f t="shared" si="1"/>
        <v>0</v>
      </c>
      <c r="I20" s="34">
        <f t="shared" si="0"/>
        <v>0</v>
      </c>
    </row>
    <row r="21" spans="1:9" ht="64.5" x14ac:dyDescent="0.25">
      <c r="A21" s="18" t="s">
        <v>42</v>
      </c>
      <c r="B21" s="21" t="s">
        <v>43</v>
      </c>
      <c r="C21" s="21"/>
      <c r="D21" s="95"/>
      <c r="E21" s="18">
        <v>4</v>
      </c>
      <c r="F21" s="32"/>
      <c r="G21" s="40"/>
      <c r="H21" s="74">
        <f t="shared" si="1"/>
        <v>0</v>
      </c>
      <c r="I21" s="34">
        <f t="shared" si="0"/>
        <v>0</v>
      </c>
    </row>
    <row r="22" spans="1:9" ht="51.75" x14ac:dyDescent="0.25">
      <c r="A22" s="18" t="s">
        <v>44</v>
      </c>
      <c r="B22" s="21" t="s">
        <v>45</v>
      </c>
      <c r="C22" s="21"/>
      <c r="D22" s="95"/>
      <c r="E22" s="18">
        <v>3</v>
      </c>
      <c r="F22" s="32"/>
      <c r="G22" s="40"/>
      <c r="H22" s="74">
        <f t="shared" si="1"/>
        <v>0</v>
      </c>
      <c r="I22" s="34">
        <f t="shared" si="0"/>
        <v>0</v>
      </c>
    </row>
    <row r="23" spans="1:9" ht="51.75" x14ac:dyDescent="0.25">
      <c r="A23" s="18" t="s">
        <v>46</v>
      </c>
      <c r="B23" s="21" t="s">
        <v>47</v>
      </c>
      <c r="C23" s="21"/>
      <c r="D23" s="95"/>
      <c r="E23" s="18">
        <v>1</v>
      </c>
      <c r="F23" s="32"/>
      <c r="G23" s="40"/>
      <c r="H23" s="74">
        <f t="shared" si="1"/>
        <v>0</v>
      </c>
      <c r="I23" s="34">
        <f t="shared" si="0"/>
        <v>0</v>
      </c>
    </row>
    <row r="24" spans="1:9" ht="64.5" x14ac:dyDescent="0.25">
      <c r="A24" s="18" t="s">
        <v>52</v>
      </c>
      <c r="B24" s="21" t="s">
        <v>53</v>
      </c>
      <c r="C24" s="21"/>
      <c r="D24" s="95"/>
      <c r="E24" s="18">
        <v>13</v>
      </c>
      <c r="F24" s="32"/>
      <c r="G24" s="40"/>
      <c r="H24" s="74">
        <f t="shared" si="1"/>
        <v>0</v>
      </c>
      <c r="I24" s="34">
        <f t="shared" si="0"/>
        <v>0</v>
      </c>
    </row>
    <row r="25" spans="1:9" ht="64.5" x14ac:dyDescent="0.25">
      <c r="A25" s="18" t="s">
        <v>54</v>
      </c>
      <c r="B25" s="21" t="s">
        <v>55</v>
      </c>
      <c r="C25" s="21"/>
      <c r="D25" s="95"/>
      <c r="E25" s="18">
        <v>10</v>
      </c>
      <c r="F25" s="32"/>
      <c r="G25" s="40"/>
      <c r="H25" s="74">
        <f t="shared" si="1"/>
        <v>0</v>
      </c>
      <c r="I25" s="34">
        <f t="shared" si="0"/>
        <v>0</v>
      </c>
    </row>
    <row r="26" spans="1:9" ht="64.5" x14ac:dyDescent="0.25">
      <c r="A26" s="18" t="s">
        <v>56</v>
      </c>
      <c r="B26" s="21" t="s">
        <v>57</v>
      </c>
      <c r="C26" s="21"/>
      <c r="D26" s="95"/>
      <c r="E26" s="21">
        <v>1</v>
      </c>
      <c r="F26" s="32"/>
      <c r="G26" s="40"/>
      <c r="H26" s="74">
        <f t="shared" si="1"/>
        <v>0</v>
      </c>
      <c r="I26" s="34">
        <f t="shared" si="0"/>
        <v>0</v>
      </c>
    </row>
    <row r="27" spans="1:9" ht="64.5" x14ac:dyDescent="0.25">
      <c r="A27" s="18" t="s">
        <v>60</v>
      </c>
      <c r="B27" s="21" t="s">
        <v>61</v>
      </c>
      <c r="C27" s="21"/>
      <c r="D27" s="95"/>
      <c r="E27" s="18">
        <v>24</v>
      </c>
      <c r="F27" s="32"/>
      <c r="G27" s="40"/>
      <c r="H27" s="74">
        <f t="shared" si="1"/>
        <v>0</v>
      </c>
      <c r="I27" s="34">
        <f t="shared" si="0"/>
        <v>0</v>
      </c>
    </row>
    <row r="28" spans="1:9" ht="64.5" x14ac:dyDescent="0.25">
      <c r="A28" s="18" t="s">
        <v>62</v>
      </c>
      <c r="B28" s="21" t="s">
        <v>63</v>
      </c>
      <c r="C28" s="21"/>
      <c r="D28" s="95"/>
      <c r="E28" s="18">
        <v>12</v>
      </c>
      <c r="F28" s="32"/>
      <c r="G28" s="40"/>
      <c r="H28" s="74">
        <f t="shared" si="1"/>
        <v>0</v>
      </c>
      <c r="I28" s="34">
        <f t="shared" si="0"/>
        <v>0</v>
      </c>
    </row>
    <row r="29" spans="1:9" ht="77.25" x14ac:dyDescent="0.25">
      <c r="A29" s="18" t="s">
        <v>64</v>
      </c>
      <c r="B29" s="21" t="s">
        <v>65</v>
      </c>
      <c r="C29" s="21"/>
      <c r="D29" s="95"/>
      <c r="E29" s="18">
        <v>17</v>
      </c>
      <c r="F29" s="32"/>
      <c r="G29" s="40"/>
      <c r="H29" s="74">
        <f t="shared" si="1"/>
        <v>0</v>
      </c>
      <c r="I29" s="34">
        <f t="shared" si="0"/>
        <v>0</v>
      </c>
    </row>
    <row r="30" spans="1:9" ht="77.25" x14ac:dyDescent="0.25">
      <c r="A30" s="18" t="s">
        <v>66</v>
      </c>
      <c r="B30" s="21" t="s">
        <v>68</v>
      </c>
      <c r="C30" s="21"/>
      <c r="D30" s="95"/>
      <c r="E30" s="18">
        <v>2</v>
      </c>
      <c r="F30" s="32"/>
      <c r="G30" s="40"/>
      <c r="H30" s="74">
        <f t="shared" si="1"/>
        <v>0</v>
      </c>
      <c r="I30" s="34">
        <f t="shared" si="0"/>
        <v>0</v>
      </c>
    </row>
    <row r="31" spans="1:9" ht="77.25" x14ac:dyDescent="0.25">
      <c r="A31" s="18" t="s">
        <v>67</v>
      </c>
      <c r="B31" s="21" t="s">
        <v>69</v>
      </c>
      <c r="C31" s="21"/>
      <c r="D31" s="95"/>
      <c r="E31" s="18">
        <v>2</v>
      </c>
      <c r="F31" s="32"/>
      <c r="G31" s="40"/>
      <c r="H31" s="74">
        <f t="shared" si="1"/>
        <v>0</v>
      </c>
      <c r="I31" s="34">
        <f t="shared" si="0"/>
        <v>0</v>
      </c>
    </row>
    <row r="32" spans="1:9" ht="77.25" x14ac:dyDescent="0.25">
      <c r="A32" s="18" t="s">
        <v>70</v>
      </c>
      <c r="B32" s="21" t="s">
        <v>71</v>
      </c>
      <c r="C32" s="21"/>
      <c r="D32" s="95"/>
      <c r="E32" s="18">
        <v>3</v>
      </c>
      <c r="F32" s="32"/>
      <c r="G32" s="40"/>
      <c r="H32" s="74">
        <f t="shared" si="1"/>
        <v>0</v>
      </c>
      <c r="I32" s="34">
        <f t="shared" si="0"/>
        <v>0</v>
      </c>
    </row>
    <row r="33" spans="1:9" ht="77.25" x14ac:dyDescent="0.25">
      <c r="A33" s="18" t="s">
        <v>72</v>
      </c>
      <c r="B33" s="21" t="s">
        <v>75</v>
      </c>
      <c r="C33" s="21"/>
      <c r="D33" s="95"/>
      <c r="E33" s="18">
        <v>4</v>
      </c>
      <c r="F33" s="32"/>
      <c r="G33" s="40"/>
      <c r="H33" s="74">
        <f t="shared" si="1"/>
        <v>0</v>
      </c>
      <c r="I33" s="34">
        <f t="shared" si="0"/>
        <v>0</v>
      </c>
    </row>
    <row r="34" spans="1:9" ht="77.25" x14ac:dyDescent="0.25">
      <c r="A34" s="18" t="s">
        <v>73</v>
      </c>
      <c r="B34" s="21" t="s">
        <v>76</v>
      </c>
      <c r="C34" s="21"/>
      <c r="D34" s="95"/>
      <c r="E34" s="18">
        <v>3</v>
      </c>
      <c r="F34" s="32"/>
      <c r="G34" s="40"/>
      <c r="H34" s="74">
        <f t="shared" si="1"/>
        <v>0</v>
      </c>
      <c r="I34" s="34">
        <f t="shared" si="0"/>
        <v>0</v>
      </c>
    </row>
    <row r="35" spans="1:9" ht="77.25" x14ac:dyDescent="0.25">
      <c r="A35" s="18" t="s">
        <v>74</v>
      </c>
      <c r="B35" s="21" t="s">
        <v>77</v>
      </c>
      <c r="C35" s="21"/>
      <c r="D35" s="95"/>
      <c r="E35" s="18">
        <v>3</v>
      </c>
      <c r="F35" s="32"/>
      <c r="G35" s="40"/>
      <c r="H35" s="74">
        <f t="shared" si="1"/>
        <v>0</v>
      </c>
      <c r="I35" s="34">
        <f t="shared" si="0"/>
        <v>0</v>
      </c>
    </row>
    <row r="36" spans="1:9" ht="39" x14ac:dyDescent="0.25">
      <c r="A36" s="18" t="s">
        <v>78</v>
      </c>
      <c r="B36" s="21" t="s">
        <v>79</v>
      </c>
      <c r="C36" s="21"/>
      <c r="D36" s="95"/>
      <c r="E36" s="18">
        <v>10</v>
      </c>
      <c r="F36" s="32"/>
      <c r="G36" s="40"/>
      <c r="H36" s="74">
        <f t="shared" si="1"/>
        <v>0</v>
      </c>
      <c r="I36" s="34">
        <f t="shared" si="0"/>
        <v>0</v>
      </c>
    </row>
    <row r="37" spans="1:9" ht="39" x14ac:dyDescent="0.25">
      <c r="A37" s="18" t="s">
        <v>81</v>
      </c>
      <c r="B37" s="21" t="s">
        <v>80</v>
      </c>
      <c r="C37" s="21"/>
      <c r="D37" s="95"/>
      <c r="E37" s="18">
        <v>12</v>
      </c>
      <c r="F37" s="32"/>
      <c r="G37" s="40"/>
      <c r="H37" s="74">
        <f t="shared" si="1"/>
        <v>0</v>
      </c>
      <c r="I37" s="34">
        <f t="shared" si="0"/>
        <v>0</v>
      </c>
    </row>
    <row r="38" spans="1:9" ht="39" x14ac:dyDescent="0.25">
      <c r="A38" s="18" t="s">
        <v>82</v>
      </c>
      <c r="B38" s="21" t="s">
        <v>84</v>
      </c>
      <c r="C38" s="21"/>
      <c r="D38" s="95"/>
      <c r="E38" s="18">
        <v>8</v>
      </c>
      <c r="F38" s="32"/>
      <c r="G38" s="40"/>
      <c r="H38" s="74">
        <f t="shared" si="1"/>
        <v>0</v>
      </c>
      <c r="I38" s="34">
        <f t="shared" si="0"/>
        <v>0</v>
      </c>
    </row>
    <row r="39" spans="1:9" ht="39" x14ac:dyDescent="0.25">
      <c r="A39" s="18" t="s">
        <v>83</v>
      </c>
      <c r="B39" s="21" t="s">
        <v>85</v>
      </c>
      <c r="C39" s="21"/>
      <c r="D39" s="95"/>
      <c r="E39" s="18">
        <v>8</v>
      </c>
      <c r="F39" s="32"/>
      <c r="G39" s="40"/>
      <c r="H39" s="74">
        <f t="shared" si="1"/>
        <v>0</v>
      </c>
      <c r="I39" s="34">
        <f t="shared" si="0"/>
        <v>0</v>
      </c>
    </row>
    <row r="40" spans="1:9" ht="39" x14ac:dyDescent="0.25">
      <c r="A40" s="18" t="s">
        <v>86</v>
      </c>
      <c r="B40" s="21" t="s">
        <v>87</v>
      </c>
      <c r="C40" s="21"/>
      <c r="D40" s="95"/>
      <c r="E40" s="18">
        <v>10</v>
      </c>
      <c r="F40" s="32"/>
      <c r="G40" s="40"/>
      <c r="H40" s="74">
        <f t="shared" si="1"/>
        <v>0</v>
      </c>
      <c r="I40" s="34">
        <f t="shared" si="0"/>
        <v>0</v>
      </c>
    </row>
    <row r="41" spans="1:9" ht="26.25" x14ac:dyDescent="0.25">
      <c r="A41" s="18" t="s">
        <v>88</v>
      </c>
      <c r="B41" s="21" t="s">
        <v>89</v>
      </c>
      <c r="C41" s="21"/>
      <c r="D41" s="95"/>
      <c r="E41" s="18">
        <v>2</v>
      </c>
      <c r="F41" s="32"/>
      <c r="G41" s="40"/>
      <c r="H41" s="74">
        <f t="shared" si="1"/>
        <v>0</v>
      </c>
      <c r="I41" s="34">
        <f t="shared" si="0"/>
        <v>0</v>
      </c>
    </row>
    <row r="42" spans="1:9" ht="94.15" customHeight="1" x14ac:dyDescent="0.25">
      <c r="A42" s="18" t="s">
        <v>90</v>
      </c>
      <c r="B42" s="22" t="s">
        <v>91</v>
      </c>
      <c r="C42" s="22"/>
      <c r="D42" s="95"/>
      <c r="E42" s="18">
        <v>1</v>
      </c>
      <c r="F42" s="32"/>
      <c r="G42" s="40"/>
      <c r="H42" s="74">
        <f t="shared" si="1"/>
        <v>0</v>
      </c>
      <c r="I42" s="34">
        <f t="shared" si="0"/>
        <v>0</v>
      </c>
    </row>
    <row r="43" spans="1:9" ht="26.25" x14ac:dyDescent="0.25">
      <c r="A43" s="18" t="s">
        <v>92</v>
      </c>
      <c r="B43" s="21" t="s">
        <v>93</v>
      </c>
      <c r="C43" s="21"/>
      <c r="D43" s="95"/>
      <c r="E43" s="18">
        <v>2</v>
      </c>
      <c r="F43" s="32"/>
      <c r="G43" s="40"/>
      <c r="H43" s="74">
        <f t="shared" si="1"/>
        <v>0</v>
      </c>
      <c r="I43" s="34">
        <f t="shared" si="0"/>
        <v>0</v>
      </c>
    </row>
    <row r="44" spans="1:9" ht="90" x14ac:dyDescent="0.25">
      <c r="A44" s="18" t="s">
        <v>94</v>
      </c>
      <c r="B44" s="21" t="s">
        <v>95</v>
      </c>
      <c r="C44" s="21"/>
      <c r="D44" s="95"/>
      <c r="E44" s="18">
        <v>1</v>
      </c>
      <c r="F44" s="32"/>
      <c r="G44" s="40"/>
      <c r="H44" s="74">
        <f t="shared" si="1"/>
        <v>0</v>
      </c>
      <c r="I44" s="34">
        <f t="shared" si="0"/>
        <v>0</v>
      </c>
    </row>
    <row r="45" spans="1:9" ht="26.25" x14ac:dyDescent="0.25">
      <c r="A45" s="18" t="s">
        <v>96</v>
      </c>
      <c r="B45" s="21" t="s">
        <v>97</v>
      </c>
      <c r="C45" s="21"/>
      <c r="D45" s="95"/>
      <c r="E45" s="18">
        <v>2</v>
      </c>
      <c r="F45" s="32"/>
      <c r="G45" s="40"/>
      <c r="H45" s="74">
        <f t="shared" si="1"/>
        <v>0</v>
      </c>
      <c r="I45" s="34">
        <f t="shared" si="0"/>
        <v>0</v>
      </c>
    </row>
    <row r="46" spans="1:9" ht="90" x14ac:dyDescent="0.25">
      <c r="A46" s="18" t="s">
        <v>98</v>
      </c>
      <c r="B46" s="21" t="s">
        <v>99</v>
      </c>
      <c r="C46" s="21"/>
      <c r="D46" s="95"/>
      <c r="E46" s="18">
        <v>1</v>
      </c>
      <c r="F46" s="32"/>
      <c r="G46" s="40"/>
      <c r="H46" s="74">
        <f t="shared" si="1"/>
        <v>0</v>
      </c>
      <c r="I46" s="34">
        <f t="shared" si="0"/>
        <v>0</v>
      </c>
    </row>
    <row r="47" spans="1:9" ht="26.25" x14ac:dyDescent="0.25">
      <c r="A47" s="18" t="s">
        <v>100</v>
      </c>
      <c r="B47" s="21" t="s">
        <v>101</v>
      </c>
      <c r="C47" s="21"/>
      <c r="D47" s="95"/>
      <c r="E47" s="18">
        <v>2</v>
      </c>
      <c r="F47" s="32"/>
      <c r="G47" s="40"/>
      <c r="H47" s="74">
        <f t="shared" si="1"/>
        <v>0</v>
      </c>
      <c r="I47" s="34">
        <f t="shared" si="0"/>
        <v>0</v>
      </c>
    </row>
    <row r="48" spans="1:9" ht="102" x14ac:dyDescent="0.25">
      <c r="A48" s="18" t="s">
        <v>102</v>
      </c>
      <c r="B48" s="22" t="s">
        <v>103</v>
      </c>
      <c r="C48" s="22"/>
      <c r="D48" s="95"/>
      <c r="E48" s="18">
        <v>1</v>
      </c>
      <c r="F48" s="32"/>
      <c r="G48" s="40"/>
      <c r="H48" s="74">
        <f t="shared" si="1"/>
        <v>0</v>
      </c>
      <c r="I48" s="34">
        <f t="shared" si="0"/>
        <v>0</v>
      </c>
    </row>
    <row r="49" spans="1:10" ht="26.25" x14ac:dyDescent="0.25">
      <c r="A49" s="18" t="s">
        <v>104</v>
      </c>
      <c r="B49" s="21" t="s">
        <v>105</v>
      </c>
      <c r="C49" s="21"/>
      <c r="D49" s="95"/>
      <c r="E49" s="18">
        <v>2</v>
      </c>
      <c r="F49" s="32"/>
      <c r="G49" s="40"/>
      <c r="H49" s="74">
        <f t="shared" si="1"/>
        <v>0</v>
      </c>
      <c r="I49" s="34">
        <f t="shared" si="0"/>
        <v>0</v>
      </c>
    </row>
    <row r="50" spans="1:10" ht="102.75" x14ac:dyDescent="0.25">
      <c r="A50" s="18" t="s">
        <v>106</v>
      </c>
      <c r="B50" s="21" t="s">
        <v>107</v>
      </c>
      <c r="C50" s="21"/>
      <c r="D50" s="95"/>
      <c r="E50" s="18">
        <v>2</v>
      </c>
      <c r="F50" s="32"/>
      <c r="G50" s="40"/>
      <c r="H50" s="74">
        <f t="shared" si="1"/>
        <v>0</v>
      </c>
      <c r="I50" s="34">
        <f t="shared" si="0"/>
        <v>0</v>
      </c>
    </row>
    <row r="51" spans="1:10" ht="39" x14ac:dyDescent="0.25">
      <c r="A51" s="18" t="s">
        <v>108</v>
      </c>
      <c r="B51" s="21" t="s">
        <v>109</v>
      </c>
      <c r="C51" s="21"/>
      <c r="D51" s="95"/>
      <c r="E51" s="18">
        <v>4</v>
      </c>
      <c r="F51" s="32"/>
      <c r="G51" s="40"/>
      <c r="H51" s="74">
        <f t="shared" si="1"/>
        <v>0</v>
      </c>
      <c r="I51" s="34">
        <f t="shared" si="0"/>
        <v>0</v>
      </c>
    </row>
    <row r="52" spans="1:10" ht="102.75" x14ac:dyDescent="0.25">
      <c r="A52" s="18" t="s">
        <v>110</v>
      </c>
      <c r="B52" s="21" t="s">
        <v>111</v>
      </c>
      <c r="C52" s="21"/>
      <c r="D52" s="95"/>
      <c r="E52" s="18">
        <v>3</v>
      </c>
      <c r="F52" s="32"/>
      <c r="G52" s="40"/>
      <c r="H52" s="74">
        <f t="shared" si="1"/>
        <v>0</v>
      </c>
      <c r="I52" s="34">
        <f t="shared" si="0"/>
        <v>0</v>
      </c>
    </row>
    <row r="53" spans="1:10" ht="76.5" x14ac:dyDescent="0.25">
      <c r="A53" s="18" t="s">
        <v>112</v>
      </c>
      <c r="B53" s="22" t="s">
        <v>114</v>
      </c>
      <c r="C53" s="22"/>
      <c r="D53" s="95"/>
      <c r="E53" s="18">
        <v>3</v>
      </c>
      <c r="F53" s="32"/>
      <c r="G53" s="40"/>
      <c r="H53" s="74">
        <f t="shared" si="1"/>
        <v>0</v>
      </c>
      <c r="I53" s="34">
        <f t="shared" si="0"/>
        <v>0</v>
      </c>
    </row>
    <row r="54" spans="1:10" ht="77.25" x14ac:dyDescent="0.25">
      <c r="A54" s="18" t="s">
        <v>113</v>
      </c>
      <c r="B54" s="21" t="s">
        <v>115</v>
      </c>
      <c r="C54" s="21"/>
      <c r="D54" s="95"/>
      <c r="E54" s="18">
        <v>2</v>
      </c>
      <c r="F54" s="32"/>
      <c r="G54" s="40"/>
      <c r="H54" s="74">
        <f t="shared" si="1"/>
        <v>0</v>
      </c>
      <c r="I54" s="34">
        <f t="shared" si="0"/>
        <v>0</v>
      </c>
    </row>
    <row r="55" spans="1:10" ht="147.6" customHeight="1" x14ac:dyDescent="0.25">
      <c r="A55" s="21" t="s">
        <v>116</v>
      </c>
      <c r="B55" s="22" t="s">
        <v>117</v>
      </c>
      <c r="C55" s="22"/>
      <c r="D55" s="95"/>
      <c r="E55" s="18">
        <v>6</v>
      </c>
      <c r="F55" s="32"/>
      <c r="G55" s="40"/>
      <c r="H55" s="74">
        <f t="shared" si="1"/>
        <v>0</v>
      </c>
      <c r="I55" s="34">
        <f t="shared" si="0"/>
        <v>0</v>
      </c>
      <c r="J55" s="79"/>
    </row>
    <row r="56" spans="1:10" ht="39" x14ac:dyDescent="0.25">
      <c r="A56" s="18" t="s">
        <v>118</v>
      </c>
      <c r="B56" s="21" t="s">
        <v>120</v>
      </c>
      <c r="C56" s="21"/>
      <c r="D56" s="95"/>
      <c r="E56" s="18">
        <v>16</v>
      </c>
      <c r="F56" s="32"/>
      <c r="G56" s="40"/>
      <c r="H56" s="74">
        <f t="shared" si="1"/>
        <v>0</v>
      </c>
      <c r="I56" s="34">
        <f t="shared" si="0"/>
        <v>0</v>
      </c>
    </row>
    <row r="57" spans="1:10" ht="51.75" x14ac:dyDescent="0.25">
      <c r="A57" s="18" t="s">
        <v>119</v>
      </c>
      <c r="B57" s="21" t="s">
        <v>121</v>
      </c>
      <c r="C57" s="21"/>
      <c r="D57" s="95"/>
      <c r="E57" s="18">
        <v>4</v>
      </c>
      <c r="F57" s="32"/>
      <c r="G57" s="40"/>
      <c r="H57" s="74">
        <f t="shared" si="1"/>
        <v>0</v>
      </c>
      <c r="I57" s="34">
        <f t="shared" si="0"/>
        <v>0</v>
      </c>
    </row>
    <row r="58" spans="1:10" ht="100.15" customHeight="1" x14ac:dyDescent="0.25">
      <c r="A58" s="18" t="s">
        <v>244</v>
      </c>
      <c r="B58" s="21" t="s">
        <v>243</v>
      </c>
      <c r="C58" s="22"/>
      <c r="D58" s="95"/>
      <c r="E58" s="18">
        <v>24</v>
      </c>
      <c r="F58" s="32"/>
      <c r="G58" s="40"/>
      <c r="H58" s="74">
        <f t="shared" si="1"/>
        <v>0</v>
      </c>
      <c r="I58" s="34">
        <f t="shared" si="0"/>
        <v>0</v>
      </c>
    </row>
    <row r="59" spans="1:10" ht="82.15" customHeight="1" x14ac:dyDescent="0.25">
      <c r="A59" s="18" t="s">
        <v>245</v>
      </c>
      <c r="B59" s="21" t="s">
        <v>246</v>
      </c>
      <c r="C59" s="22"/>
      <c r="D59" s="95"/>
      <c r="E59" s="18">
        <v>6</v>
      </c>
      <c r="F59" s="32"/>
      <c r="G59" s="40"/>
      <c r="H59" s="74">
        <f t="shared" si="1"/>
        <v>0</v>
      </c>
      <c r="I59" s="34">
        <f t="shared" si="0"/>
        <v>0</v>
      </c>
    </row>
    <row r="60" spans="1:10" ht="15.75" thickBot="1" x14ac:dyDescent="0.3"/>
    <row r="61" spans="1:10" ht="15.75" thickBot="1" x14ac:dyDescent="0.3">
      <c r="A61" s="105" t="s">
        <v>480</v>
      </c>
      <c r="B61" s="106"/>
      <c r="C61" s="106"/>
      <c r="D61" s="106"/>
      <c r="E61" s="106"/>
      <c r="F61" s="106"/>
      <c r="G61" s="106"/>
      <c r="H61" s="107"/>
      <c r="I61" s="44">
        <f>SUM(I11:I59)</f>
        <v>0</v>
      </c>
    </row>
    <row r="62" spans="1:10" x14ac:dyDescent="0.25">
      <c r="B62" s="47"/>
      <c r="C62" s="47"/>
      <c r="D62" s="47"/>
    </row>
    <row r="63" spans="1:10" x14ac:dyDescent="0.25">
      <c r="A63" s="103" t="s">
        <v>12</v>
      </c>
      <c r="B63" s="104"/>
      <c r="C63" s="103" t="s">
        <v>512</v>
      </c>
      <c r="D63" s="104"/>
      <c r="E63" s="11" t="s">
        <v>26</v>
      </c>
      <c r="F63" s="10" t="s">
        <v>485</v>
      </c>
      <c r="G63" s="10" t="s">
        <v>317</v>
      </c>
      <c r="H63" s="10" t="s">
        <v>478</v>
      </c>
      <c r="I63" s="10" t="s">
        <v>479</v>
      </c>
    </row>
    <row r="64" spans="1:10" ht="16.5" customHeight="1" x14ac:dyDescent="0.25">
      <c r="A64" s="84" t="s">
        <v>318</v>
      </c>
      <c r="B64" s="85"/>
      <c r="C64" s="99"/>
      <c r="D64" s="100"/>
      <c r="E64" s="45">
        <v>1</v>
      </c>
      <c r="F64" s="32"/>
      <c r="G64" s="40">
        <v>0.1</v>
      </c>
      <c r="H64" s="74">
        <f>F64*(1-G64)</f>
        <v>0</v>
      </c>
      <c r="I64" s="34">
        <f>H64*E64</f>
        <v>0</v>
      </c>
    </row>
    <row r="65" spans="1:9" ht="16.5" customHeight="1" x14ac:dyDescent="0.25">
      <c r="A65" s="84" t="s">
        <v>318</v>
      </c>
      <c r="B65" s="85"/>
      <c r="C65" s="99"/>
      <c r="D65" s="100"/>
      <c r="E65" s="45">
        <v>1</v>
      </c>
      <c r="F65" s="32"/>
      <c r="G65" s="40">
        <v>0.1</v>
      </c>
      <c r="H65" s="74">
        <f t="shared" ref="H65:H73" si="2">F65*(1-G65)</f>
        <v>0</v>
      </c>
      <c r="I65" s="34">
        <f t="shared" ref="I65:I73" si="3">H65*E65</f>
        <v>0</v>
      </c>
    </row>
    <row r="66" spans="1:9" ht="16.5" customHeight="1" x14ac:dyDescent="0.25">
      <c r="A66" s="84" t="s">
        <v>318</v>
      </c>
      <c r="B66" s="85"/>
      <c r="C66" s="99"/>
      <c r="D66" s="100"/>
      <c r="E66" s="45">
        <v>1</v>
      </c>
      <c r="F66" s="32"/>
      <c r="G66" s="40">
        <v>0.1</v>
      </c>
      <c r="H66" s="74">
        <f t="shared" si="2"/>
        <v>0</v>
      </c>
      <c r="I66" s="34">
        <f t="shared" si="3"/>
        <v>0</v>
      </c>
    </row>
    <row r="67" spans="1:9" ht="16.5" customHeight="1" x14ac:dyDescent="0.25">
      <c r="A67" s="84" t="s">
        <v>318</v>
      </c>
      <c r="B67" s="85"/>
      <c r="C67" s="99"/>
      <c r="D67" s="100"/>
      <c r="E67" s="45">
        <v>1</v>
      </c>
      <c r="F67" s="32"/>
      <c r="G67" s="40">
        <v>0.1</v>
      </c>
      <c r="H67" s="74">
        <f t="shared" si="2"/>
        <v>0</v>
      </c>
      <c r="I67" s="34">
        <f t="shared" si="3"/>
        <v>0</v>
      </c>
    </row>
    <row r="68" spans="1:9" ht="16.5" customHeight="1" x14ac:dyDescent="0.25">
      <c r="A68" s="84" t="s">
        <v>318</v>
      </c>
      <c r="B68" s="85"/>
      <c r="C68" s="99"/>
      <c r="D68" s="100"/>
      <c r="E68" s="45">
        <v>1</v>
      </c>
      <c r="F68" s="32"/>
      <c r="G68" s="40">
        <v>0.1</v>
      </c>
      <c r="H68" s="74">
        <f t="shared" si="2"/>
        <v>0</v>
      </c>
      <c r="I68" s="34">
        <f t="shared" si="3"/>
        <v>0</v>
      </c>
    </row>
    <row r="69" spans="1:9" ht="16.5" customHeight="1" x14ac:dyDescent="0.25">
      <c r="A69" s="84" t="s">
        <v>318</v>
      </c>
      <c r="B69" s="85"/>
      <c r="C69" s="99"/>
      <c r="D69" s="100"/>
      <c r="E69" s="45">
        <v>1</v>
      </c>
      <c r="F69" s="32"/>
      <c r="G69" s="40">
        <v>0.1</v>
      </c>
      <c r="H69" s="74">
        <f t="shared" si="2"/>
        <v>0</v>
      </c>
      <c r="I69" s="34">
        <f t="shared" si="3"/>
        <v>0</v>
      </c>
    </row>
    <row r="70" spans="1:9" ht="16.5" customHeight="1" x14ac:dyDescent="0.25">
      <c r="A70" s="84" t="s">
        <v>318</v>
      </c>
      <c r="B70" s="85"/>
      <c r="C70" s="99"/>
      <c r="D70" s="100"/>
      <c r="E70" s="45">
        <v>1</v>
      </c>
      <c r="F70" s="32"/>
      <c r="G70" s="40">
        <v>0.1</v>
      </c>
      <c r="H70" s="74">
        <f t="shared" si="2"/>
        <v>0</v>
      </c>
      <c r="I70" s="34">
        <f t="shared" si="3"/>
        <v>0</v>
      </c>
    </row>
    <row r="71" spans="1:9" ht="16.5" customHeight="1" x14ac:dyDescent="0.25">
      <c r="A71" s="84" t="s">
        <v>318</v>
      </c>
      <c r="B71" s="85"/>
      <c r="C71" s="99"/>
      <c r="D71" s="100"/>
      <c r="E71" s="45">
        <v>1</v>
      </c>
      <c r="F71" s="32"/>
      <c r="G71" s="40">
        <v>0.1</v>
      </c>
      <c r="H71" s="74">
        <f t="shared" si="2"/>
        <v>0</v>
      </c>
      <c r="I71" s="34">
        <f t="shared" si="3"/>
        <v>0</v>
      </c>
    </row>
    <row r="72" spans="1:9" ht="16.5" customHeight="1" x14ac:dyDescent="0.25">
      <c r="A72" s="84" t="s">
        <v>318</v>
      </c>
      <c r="B72" s="85"/>
      <c r="C72" s="99"/>
      <c r="D72" s="100"/>
      <c r="E72" s="45">
        <v>1</v>
      </c>
      <c r="F72" s="32"/>
      <c r="G72" s="40">
        <v>0.1</v>
      </c>
      <c r="H72" s="74">
        <f t="shared" si="2"/>
        <v>0</v>
      </c>
      <c r="I72" s="34">
        <f t="shared" si="3"/>
        <v>0</v>
      </c>
    </row>
    <row r="73" spans="1:9" ht="16.5" customHeight="1" x14ac:dyDescent="0.25">
      <c r="A73" s="84" t="s">
        <v>318</v>
      </c>
      <c r="B73" s="85"/>
      <c r="C73" s="99"/>
      <c r="D73" s="100"/>
      <c r="E73" s="45">
        <v>1</v>
      </c>
      <c r="F73" s="32"/>
      <c r="G73" s="40">
        <v>0.1</v>
      </c>
      <c r="H73" s="74">
        <f t="shared" si="2"/>
        <v>0</v>
      </c>
      <c r="I73" s="34">
        <f t="shared" si="3"/>
        <v>0</v>
      </c>
    </row>
    <row r="74" spans="1:9" x14ac:dyDescent="0.25">
      <c r="A74" s="96" t="s">
        <v>513</v>
      </c>
      <c r="B74" s="97"/>
      <c r="C74" s="97"/>
      <c r="D74" s="98"/>
      <c r="E74" s="21">
        <v>1</v>
      </c>
      <c r="F74" s="83">
        <v>50000</v>
      </c>
      <c r="G74" s="87">
        <v>1</v>
      </c>
      <c r="H74" s="74">
        <f>F74*(1-G74)</f>
        <v>0</v>
      </c>
      <c r="I74" s="34">
        <f>SUM(I64:I73)</f>
        <v>0</v>
      </c>
    </row>
    <row r="75" spans="1:9" x14ac:dyDescent="0.25">
      <c r="A75" s="86" t="s">
        <v>516</v>
      </c>
      <c r="B75" s="88"/>
      <c r="C75" s="89"/>
      <c r="D75" s="89"/>
      <c r="E75" s="89"/>
      <c r="F75" s="89"/>
      <c r="G75" s="90"/>
      <c r="H75" s="89"/>
      <c r="I75" s="91"/>
    </row>
    <row r="76" spans="1:9" ht="15.75" thickBot="1" x14ac:dyDescent="0.3">
      <c r="B76" s="47"/>
      <c r="C76" s="47"/>
      <c r="D76" s="47"/>
    </row>
    <row r="77" spans="1:9" ht="15.75" thickBot="1" x14ac:dyDescent="0.3">
      <c r="A77" s="105" t="s">
        <v>481</v>
      </c>
      <c r="B77" s="106"/>
      <c r="C77" s="106"/>
      <c r="D77" s="106"/>
      <c r="E77" s="106"/>
      <c r="F77" s="106"/>
      <c r="G77" s="106"/>
      <c r="H77" s="107"/>
      <c r="I77" s="57">
        <f>I74</f>
        <v>0</v>
      </c>
    </row>
    <row r="78" spans="1:9" ht="15.75" thickBot="1" x14ac:dyDescent="0.3">
      <c r="B78" s="47"/>
      <c r="C78" s="47"/>
      <c r="D78" s="47"/>
    </row>
    <row r="79" spans="1:9" ht="15.75" thickBot="1" x14ac:dyDescent="0.3">
      <c r="A79" s="105" t="s">
        <v>483</v>
      </c>
      <c r="B79" s="106"/>
      <c r="C79" s="106"/>
      <c r="D79" s="106"/>
      <c r="E79" s="106"/>
      <c r="F79" s="106"/>
      <c r="G79" s="106"/>
      <c r="H79" s="107"/>
      <c r="I79" s="44">
        <f>I61+I77</f>
        <v>0</v>
      </c>
    </row>
    <row r="80" spans="1:9" ht="15.75" thickBot="1" x14ac:dyDescent="0.3"/>
    <row r="81" spans="1:10" x14ac:dyDescent="0.25">
      <c r="A81" s="6" t="s">
        <v>517</v>
      </c>
      <c r="B81" s="71"/>
    </row>
    <row r="82" spans="1:10" x14ac:dyDescent="0.25">
      <c r="A82" s="7" t="s">
        <v>1</v>
      </c>
      <c r="B82" s="72"/>
    </row>
    <row r="83" spans="1:10" x14ac:dyDescent="0.25">
      <c r="A83" s="7" t="s">
        <v>2</v>
      </c>
      <c r="B83" s="72"/>
    </row>
    <row r="84" spans="1:10" ht="15.75" thickBot="1" x14ac:dyDescent="0.3">
      <c r="A84" s="9" t="s">
        <v>3</v>
      </c>
      <c r="B84" s="73"/>
    </row>
    <row r="86" spans="1:10" s="24" customFormat="1" ht="12.75" x14ac:dyDescent="0.2">
      <c r="A86" s="55" t="s">
        <v>277</v>
      </c>
      <c r="B86" s="42"/>
      <c r="C86" s="42"/>
      <c r="D86" s="42"/>
      <c r="E86" s="42"/>
      <c r="F86" s="42"/>
      <c r="G86" s="42"/>
      <c r="H86" s="42"/>
      <c r="I86" s="42"/>
      <c r="J86" s="20"/>
    </row>
    <row r="87" spans="1:10" s="24" customFormat="1" ht="12.75" x14ac:dyDescent="0.2">
      <c r="A87" s="59" t="s">
        <v>4</v>
      </c>
      <c r="B87" s="42"/>
      <c r="C87" s="42"/>
      <c r="D87" s="42"/>
      <c r="E87" s="42"/>
      <c r="F87" s="42"/>
      <c r="G87" s="42"/>
      <c r="H87" s="42"/>
      <c r="I87" s="42"/>
      <c r="J87" s="20"/>
    </row>
  </sheetData>
  <sheetProtection algorithmName="SHA-512" hashValue="4gV1VHcZQGhhgseJlS2ewdDFdvpsX5FGq38hXGy6JZDK62VL62kRI7mAZKi1BDLrmBJdq1IClFJJ1QGzsrnuwg==" saltValue="b/4vqVJowAcoNKHHncUkLA==" spinCount="100000" sheet="1" objects="1" scenarios="1"/>
  <mergeCells count="18">
    <mergeCell ref="C72:D72"/>
    <mergeCell ref="C73:D73"/>
    <mergeCell ref="A74:D74"/>
    <mergeCell ref="A77:H77"/>
    <mergeCell ref="A79:H79"/>
    <mergeCell ref="A63:B63"/>
    <mergeCell ref="A7:I7"/>
    <mergeCell ref="A9:B9"/>
    <mergeCell ref="A61:H61"/>
    <mergeCell ref="C63:D63"/>
    <mergeCell ref="C69:D69"/>
    <mergeCell ref="C70:D70"/>
    <mergeCell ref="C71:D71"/>
    <mergeCell ref="C64:D64"/>
    <mergeCell ref="C65:D65"/>
    <mergeCell ref="C66:D66"/>
    <mergeCell ref="C67:D67"/>
    <mergeCell ref="C68:D68"/>
  </mergeCells>
  <pageMargins left="0.7" right="0.7" top="0.75" bottom="0.75" header="0.3" footer="0.3"/>
  <pageSetup paperSize="9" orientation="portrait" r:id="rId1"/>
  <headerFooter>
    <oddFooter>&amp;C_x000D_&amp;1#&amp;"Calibri"&amp;10&amp;K000000 Classificatie: Vertrouwelijk</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75439-C125-41D9-965F-0DFA279C1B9C}">
  <dimension ref="A1:J89"/>
  <sheetViews>
    <sheetView zoomScale="90" zoomScaleNormal="90" workbookViewId="0">
      <selection activeCell="I61" sqref="I61"/>
    </sheetView>
  </sheetViews>
  <sheetFormatPr defaultRowHeight="15" x14ac:dyDescent="0.25"/>
  <cols>
    <col min="1" max="1" width="23.28515625" style="3" customWidth="1"/>
    <col min="2" max="3" width="37.5703125" style="3" customWidth="1"/>
    <col min="4" max="4" width="19" style="3" customWidth="1"/>
    <col min="5" max="5" width="6.42578125" style="42" customWidth="1"/>
    <col min="6" max="6" width="21" style="42" customWidth="1"/>
    <col min="7" max="7" width="9.7109375" style="42" customWidth="1"/>
    <col min="8" max="8" width="21.7109375" style="42" customWidth="1"/>
    <col min="9" max="9" width="30.85546875" style="42" customWidth="1"/>
  </cols>
  <sheetData>
    <row r="1" spans="1:9" x14ac:dyDescent="0.25">
      <c r="A1" s="2"/>
    </row>
    <row r="2" spans="1:9" x14ac:dyDescent="0.25">
      <c r="A2" s="2"/>
    </row>
    <row r="3" spans="1:9" x14ac:dyDescent="0.25">
      <c r="A3" s="2"/>
    </row>
    <row r="7" spans="1:9" ht="68.45" customHeight="1" x14ac:dyDescent="0.25">
      <c r="A7" s="101" t="s">
        <v>316</v>
      </c>
      <c r="B7" s="102"/>
      <c r="C7" s="102"/>
      <c r="D7" s="102"/>
      <c r="E7" s="102"/>
      <c r="F7" s="102"/>
      <c r="G7" s="102"/>
      <c r="H7" s="102"/>
      <c r="I7" s="108"/>
    </row>
    <row r="9" spans="1:9" x14ac:dyDescent="0.25">
      <c r="A9" s="109" t="s">
        <v>0</v>
      </c>
      <c r="B9" s="109"/>
    </row>
    <row r="10" spans="1:9" x14ac:dyDescent="0.25">
      <c r="A10" s="10" t="s">
        <v>12</v>
      </c>
      <c r="B10" s="10" t="s">
        <v>27</v>
      </c>
      <c r="C10" s="10" t="s">
        <v>287</v>
      </c>
      <c r="D10" s="10" t="s">
        <v>518</v>
      </c>
      <c r="E10" s="11" t="s">
        <v>26</v>
      </c>
      <c r="F10" s="11" t="s">
        <v>477</v>
      </c>
      <c r="G10" s="11" t="s">
        <v>317</v>
      </c>
      <c r="H10" s="11" t="s">
        <v>478</v>
      </c>
      <c r="I10" s="11" t="s">
        <v>479</v>
      </c>
    </row>
    <row r="11" spans="1:9" ht="51.75" x14ac:dyDescent="0.25">
      <c r="A11" s="18" t="s">
        <v>150</v>
      </c>
      <c r="B11" s="21" t="s">
        <v>151</v>
      </c>
      <c r="C11" s="110"/>
      <c r="D11" s="94"/>
      <c r="E11" s="18">
        <v>4</v>
      </c>
      <c r="F11" s="32"/>
      <c r="G11" s="40"/>
      <c r="H11" s="74">
        <f>F11*(1-G11)</f>
        <v>0</v>
      </c>
      <c r="I11" s="34">
        <f>H11*E11</f>
        <v>0</v>
      </c>
    </row>
    <row r="12" spans="1:9" ht="51.75" x14ac:dyDescent="0.25">
      <c r="A12" s="18" t="s">
        <v>152</v>
      </c>
      <c r="B12" s="21" t="s">
        <v>151</v>
      </c>
      <c r="C12" s="111"/>
      <c r="D12" s="94"/>
      <c r="E12" s="18">
        <v>5</v>
      </c>
      <c r="F12" s="32"/>
      <c r="G12" s="40"/>
      <c r="H12" s="74">
        <f t="shared" ref="H12:H61" si="0">F12*(1-G12)</f>
        <v>0</v>
      </c>
      <c r="I12" s="34">
        <f t="shared" ref="I12:I61" si="1">H12*E12</f>
        <v>0</v>
      </c>
    </row>
    <row r="13" spans="1:9" ht="51.75" x14ac:dyDescent="0.25">
      <c r="A13" s="18" t="s">
        <v>153</v>
      </c>
      <c r="B13" s="21" t="s">
        <v>154</v>
      </c>
      <c r="C13" s="112"/>
      <c r="D13" s="94"/>
      <c r="E13" s="18">
        <v>3</v>
      </c>
      <c r="F13" s="32"/>
      <c r="G13" s="40"/>
      <c r="H13" s="74">
        <f t="shared" si="0"/>
        <v>0</v>
      </c>
      <c r="I13" s="34">
        <f t="shared" si="1"/>
        <v>0</v>
      </c>
    </row>
    <row r="14" spans="1:9" ht="81.599999999999994" customHeight="1" x14ac:dyDescent="0.25">
      <c r="A14" s="18" t="s">
        <v>155</v>
      </c>
      <c r="B14" s="22" t="s">
        <v>156</v>
      </c>
      <c r="C14" s="22"/>
      <c r="D14" s="94"/>
      <c r="E14" s="18">
        <v>6</v>
      </c>
      <c r="F14" s="32"/>
      <c r="G14" s="40"/>
      <c r="H14" s="74">
        <f t="shared" si="0"/>
        <v>0</v>
      </c>
      <c r="I14" s="34">
        <f t="shared" si="1"/>
        <v>0</v>
      </c>
    </row>
    <row r="15" spans="1:9" ht="91.15" customHeight="1" x14ac:dyDescent="0.25">
      <c r="A15" s="18" t="s">
        <v>28</v>
      </c>
      <c r="B15" s="21" t="s">
        <v>238</v>
      </c>
      <c r="C15" s="21"/>
      <c r="D15" s="94"/>
      <c r="E15" s="18">
        <f>12+18+18+8+12+30+28+36+20+6+30+24+12+16+18+10+12+20+8+32</f>
        <v>370</v>
      </c>
      <c r="F15" s="32"/>
      <c r="G15" s="40"/>
      <c r="H15" s="74">
        <f t="shared" si="0"/>
        <v>0</v>
      </c>
      <c r="I15" s="34">
        <f t="shared" si="1"/>
        <v>0</v>
      </c>
    </row>
    <row r="16" spans="1:9" ht="91.9" customHeight="1" x14ac:dyDescent="0.25">
      <c r="A16" s="18" t="s">
        <v>31</v>
      </c>
      <c r="B16" s="21" t="s">
        <v>158</v>
      </c>
      <c r="C16" s="21"/>
      <c r="D16" s="94"/>
      <c r="E16" s="18">
        <f>36+16+36</f>
        <v>88</v>
      </c>
      <c r="F16" s="32"/>
      <c r="G16" s="40"/>
      <c r="H16" s="74">
        <f t="shared" si="0"/>
        <v>0</v>
      </c>
      <c r="I16" s="34">
        <f t="shared" si="1"/>
        <v>0</v>
      </c>
    </row>
    <row r="17" spans="1:9" ht="87" customHeight="1" x14ac:dyDescent="0.25">
      <c r="A17" s="18" t="s">
        <v>30</v>
      </c>
      <c r="B17" s="21" t="s">
        <v>159</v>
      </c>
      <c r="C17" s="21"/>
      <c r="D17" s="94"/>
      <c r="E17" s="18">
        <f>10+2+8+8+3+6+8</f>
        <v>45</v>
      </c>
      <c r="F17" s="32"/>
      <c r="G17" s="40"/>
      <c r="H17" s="74">
        <f t="shared" si="0"/>
        <v>0</v>
      </c>
      <c r="I17" s="34">
        <f t="shared" si="1"/>
        <v>0</v>
      </c>
    </row>
    <row r="18" spans="1:9" ht="82.9" customHeight="1" x14ac:dyDescent="0.25">
      <c r="A18" s="18" t="s">
        <v>157</v>
      </c>
      <c r="B18" s="21" t="s">
        <v>160</v>
      </c>
      <c r="C18" s="21"/>
      <c r="D18" s="94"/>
      <c r="E18" s="18">
        <v>40</v>
      </c>
      <c r="F18" s="32"/>
      <c r="G18" s="40"/>
      <c r="H18" s="74">
        <f t="shared" si="0"/>
        <v>0</v>
      </c>
      <c r="I18" s="34">
        <f t="shared" si="1"/>
        <v>0</v>
      </c>
    </row>
    <row r="19" spans="1:9" ht="85.15" customHeight="1" x14ac:dyDescent="0.25">
      <c r="A19" s="18" t="s">
        <v>162</v>
      </c>
      <c r="B19" s="21" t="s">
        <v>161</v>
      </c>
      <c r="C19" s="21"/>
      <c r="D19" s="94"/>
      <c r="E19" s="18">
        <v>2</v>
      </c>
      <c r="F19" s="32"/>
      <c r="G19" s="40"/>
      <c r="H19" s="74">
        <f t="shared" si="0"/>
        <v>0</v>
      </c>
      <c r="I19" s="34">
        <f t="shared" si="1"/>
        <v>0</v>
      </c>
    </row>
    <row r="20" spans="1:9" ht="103.9" customHeight="1" x14ac:dyDescent="0.25">
      <c r="A20" s="18" t="s">
        <v>163</v>
      </c>
      <c r="B20" s="21" t="s">
        <v>241</v>
      </c>
      <c r="C20" s="21"/>
      <c r="D20" s="94"/>
      <c r="E20" s="18">
        <v>1</v>
      </c>
      <c r="F20" s="32"/>
      <c r="G20" s="40"/>
      <c r="H20" s="74">
        <f t="shared" si="0"/>
        <v>0</v>
      </c>
      <c r="I20" s="34">
        <f t="shared" si="1"/>
        <v>0</v>
      </c>
    </row>
    <row r="21" spans="1:9" ht="85.9" customHeight="1" x14ac:dyDescent="0.25">
      <c r="A21" s="18" t="s">
        <v>165</v>
      </c>
      <c r="B21" s="21" t="s">
        <v>164</v>
      </c>
      <c r="C21" s="21"/>
      <c r="D21" s="94"/>
      <c r="E21" s="18">
        <v>16</v>
      </c>
      <c r="F21" s="32"/>
      <c r="G21" s="40"/>
      <c r="H21" s="74">
        <f t="shared" si="0"/>
        <v>0</v>
      </c>
      <c r="I21" s="34">
        <f t="shared" si="1"/>
        <v>0</v>
      </c>
    </row>
    <row r="22" spans="1:9" ht="96" customHeight="1" x14ac:dyDescent="0.25">
      <c r="A22" s="18" t="s">
        <v>231</v>
      </c>
      <c r="B22" s="21" t="s">
        <v>158</v>
      </c>
      <c r="C22" s="21"/>
      <c r="D22" s="94"/>
      <c r="E22" s="18">
        <f>20+2</f>
        <v>22</v>
      </c>
      <c r="F22" s="32"/>
      <c r="G22" s="40"/>
      <c r="H22" s="74">
        <f t="shared" si="0"/>
        <v>0</v>
      </c>
      <c r="I22" s="34">
        <f t="shared" si="1"/>
        <v>0</v>
      </c>
    </row>
    <row r="23" spans="1:9" ht="76.150000000000006" customHeight="1" x14ac:dyDescent="0.25">
      <c r="A23" s="18" t="s">
        <v>128</v>
      </c>
      <c r="B23" s="21" t="s">
        <v>166</v>
      </c>
      <c r="C23" s="21"/>
      <c r="D23" s="94"/>
      <c r="E23" s="21">
        <v>2</v>
      </c>
      <c r="F23" s="32"/>
      <c r="G23" s="40"/>
      <c r="H23" s="74">
        <f t="shared" si="0"/>
        <v>0</v>
      </c>
      <c r="I23" s="34">
        <f t="shared" si="1"/>
        <v>0</v>
      </c>
    </row>
    <row r="24" spans="1:9" ht="64.5" x14ac:dyDescent="0.25">
      <c r="A24" s="18" t="s">
        <v>167</v>
      </c>
      <c r="B24" s="21" t="s">
        <v>242</v>
      </c>
      <c r="C24" s="23"/>
      <c r="D24" s="94"/>
      <c r="E24" s="18">
        <v>10</v>
      </c>
      <c r="F24" s="32"/>
      <c r="G24" s="40"/>
      <c r="H24" s="74">
        <f t="shared" si="0"/>
        <v>0</v>
      </c>
      <c r="I24" s="34">
        <f t="shared" si="1"/>
        <v>0</v>
      </c>
    </row>
    <row r="25" spans="1:9" ht="77.25" x14ac:dyDescent="0.25">
      <c r="A25" s="18" t="s">
        <v>234</v>
      </c>
      <c r="B25" s="21" t="s">
        <v>235</v>
      </c>
      <c r="C25" s="110"/>
      <c r="D25" s="94"/>
      <c r="E25" s="18">
        <v>3</v>
      </c>
      <c r="F25" s="32"/>
      <c r="G25" s="40"/>
      <c r="H25" s="74">
        <f t="shared" si="0"/>
        <v>0</v>
      </c>
      <c r="I25" s="34">
        <f t="shared" si="1"/>
        <v>0</v>
      </c>
    </row>
    <row r="26" spans="1:9" ht="67.150000000000006" customHeight="1" x14ac:dyDescent="0.25">
      <c r="A26" s="18" t="s">
        <v>168</v>
      </c>
      <c r="B26" s="21" t="s">
        <v>169</v>
      </c>
      <c r="C26" s="112"/>
      <c r="D26" s="94"/>
      <c r="E26" s="18">
        <v>3</v>
      </c>
      <c r="F26" s="32"/>
      <c r="G26" s="40"/>
      <c r="H26" s="74">
        <f t="shared" si="0"/>
        <v>0</v>
      </c>
      <c r="I26" s="34">
        <f t="shared" si="1"/>
        <v>0</v>
      </c>
    </row>
    <row r="27" spans="1:9" ht="64.5" x14ac:dyDescent="0.25">
      <c r="A27" s="18" t="s">
        <v>170</v>
      </c>
      <c r="B27" s="21" t="s">
        <v>233</v>
      </c>
      <c r="C27" s="23"/>
      <c r="D27" s="94"/>
      <c r="E27" s="18">
        <v>1</v>
      </c>
      <c r="F27" s="32"/>
      <c r="G27" s="40"/>
      <c r="H27" s="74">
        <f t="shared" si="0"/>
        <v>0</v>
      </c>
      <c r="I27" s="34">
        <f t="shared" si="1"/>
        <v>0</v>
      </c>
    </row>
    <row r="28" spans="1:9" ht="79.150000000000006" customHeight="1" x14ac:dyDescent="0.25">
      <c r="A28" s="18" t="s">
        <v>237</v>
      </c>
      <c r="B28" s="21" t="s">
        <v>171</v>
      </c>
      <c r="C28" s="22"/>
      <c r="D28" s="94"/>
      <c r="E28" s="18">
        <f>3+3+5+4+8+2+2</f>
        <v>27</v>
      </c>
      <c r="F28" s="32"/>
      <c r="G28" s="40"/>
      <c r="H28" s="74">
        <f t="shared" si="0"/>
        <v>0</v>
      </c>
      <c r="I28" s="34">
        <f t="shared" si="1"/>
        <v>0</v>
      </c>
    </row>
    <row r="29" spans="1:9" ht="102" customHeight="1" x14ac:dyDescent="0.25">
      <c r="A29" s="18" t="s">
        <v>172</v>
      </c>
      <c r="B29" s="21" t="s">
        <v>173</v>
      </c>
      <c r="C29" s="21"/>
      <c r="D29" s="94"/>
      <c r="E29" s="18">
        <f>1+1+1+1</f>
        <v>4</v>
      </c>
      <c r="F29" s="32"/>
      <c r="G29" s="40"/>
      <c r="H29" s="74">
        <f t="shared" si="0"/>
        <v>0</v>
      </c>
      <c r="I29" s="34">
        <f t="shared" si="1"/>
        <v>0</v>
      </c>
    </row>
    <row r="30" spans="1:9" ht="92.45" customHeight="1" x14ac:dyDescent="0.25">
      <c r="A30" s="18" t="s">
        <v>174</v>
      </c>
      <c r="B30" s="21" t="s">
        <v>175</v>
      </c>
      <c r="C30" s="21"/>
      <c r="D30" s="94"/>
      <c r="E30" s="18">
        <f>20+16</f>
        <v>36</v>
      </c>
      <c r="F30" s="32"/>
      <c r="G30" s="40"/>
      <c r="H30" s="74">
        <f t="shared" si="0"/>
        <v>0</v>
      </c>
      <c r="I30" s="34">
        <f t="shared" si="1"/>
        <v>0</v>
      </c>
    </row>
    <row r="31" spans="1:9" ht="105.6" customHeight="1" x14ac:dyDescent="0.25">
      <c r="A31" s="21" t="s">
        <v>176</v>
      </c>
      <c r="B31" s="21" t="s">
        <v>177</v>
      </c>
      <c r="C31" s="21"/>
      <c r="D31" s="94"/>
      <c r="E31" s="18">
        <f>7+12</f>
        <v>19</v>
      </c>
      <c r="F31" s="32"/>
      <c r="G31" s="40"/>
      <c r="H31" s="74">
        <f t="shared" si="0"/>
        <v>0</v>
      </c>
      <c r="I31" s="34">
        <f t="shared" si="1"/>
        <v>0</v>
      </c>
    </row>
    <row r="32" spans="1:9" ht="88.15" customHeight="1" x14ac:dyDescent="0.25">
      <c r="A32" s="18" t="s">
        <v>37</v>
      </c>
      <c r="B32" s="21" t="s">
        <v>178</v>
      </c>
      <c r="C32" s="21"/>
      <c r="D32" s="94"/>
      <c r="E32" s="18">
        <v>8</v>
      </c>
      <c r="F32" s="32"/>
      <c r="G32" s="40"/>
      <c r="H32" s="74">
        <f t="shared" si="0"/>
        <v>0</v>
      </c>
      <c r="I32" s="34">
        <f t="shared" si="1"/>
        <v>0</v>
      </c>
    </row>
    <row r="33" spans="1:9" ht="96.6" customHeight="1" x14ac:dyDescent="0.25">
      <c r="A33" s="18" t="s">
        <v>179</v>
      </c>
      <c r="B33" s="21" t="s">
        <v>180</v>
      </c>
      <c r="C33" s="21"/>
      <c r="D33" s="94"/>
      <c r="E33" s="18">
        <f>24+32</f>
        <v>56</v>
      </c>
      <c r="F33" s="32"/>
      <c r="G33" s="40"/>
      <c r="H33" s="74">
        <f t="shared" si="0"/>
        <v>0</v>
      </c>
      <c r="I33" s="34">
        <f t="shared" si="1"/>
        <v>0</v>
      </c>
    </row>
    <row r="34" spans="1:9" ht="90" customHeight="1" x14ac:dyDescent="0.25">
      <c r="A34" s="18" t="s">
        <v>181</v>
      </c>
      <c r="B34" s="21" t="s">
        <v>182</v>
      </c>
      <c r="C34" s="21"/>
      <c r="D34" s="94"/>
      <c r="E34" s="18">
        <f>8+8</f>
        <v>16</v>
      </c>
      <c r="F34" s="32"/>
      <c r="G34" s="40"/>
      <c r="H34" s="74">
        <f t="shared" si="0"/>
        <v>0</v>
      </c>
      <c r="I34" s="34">
        <f t="shared" si="1"/>
        <v>0</v>
      </c>
    </row>
    <row r="35" spans="1:9" ht="102" customHeight="1" x14ac:dyDescent="0.25">
      <c r="A35" s="18" t="s">
        <v>183</v>
      </c>
      <c r="B35" s="21" t="s">
        <v>184</v>
      </c>
      <c r="C35" s="21"/>
      <c r="D35" s="94"/>
      <c r="E35" s="18">
        <f>8+28+24+16</f>
        <v>76</v>
      </c>
      <c r="F35" s="32"/>
      <c r="G35" s="40"/>
      <c r="H35" s="74">
        <f t="shared" si="0"/>
        <v>0</v>
      </c>
      <c r="I35" s="34">
        <f t="shared" si="1"/>
        <v>0</v>
      </c>
    </row>
    <row r="36" spans="1:9" ht="89.45" customHeight="1" x14ac:dyDescent="0.25">
      <c r="A36" s="18" t="s">
        <v>185</v>
      </c>
      <c r="B36" s="21" t="s">
        <v>186</v>
      </c>
      <c r="C36" s="21"/>
      <c r="D36" s="94"/>
      <c r="E36" s="18">
        <f>7+4+4+5</f>
        <v>20</v>
      </c>
      <c r="F36" s="32"/>
      <c r="G36" s="40"/>
      <c r="H36" s="74">
        <f t="shared" si="0"/>
        <v>0</v>
      </c>
      <c r="I36" s="34">
        <f t="shared" si="1"/>
        <v>0</v>
      </c>
    </row>
    <row r="37" spans="1:9" ht="60.6" customHeight="1" x14ac:dyDescent="0.25">
      <c r="A37" s="18" t="s">
        <v>187</v>
      </c>
      <c r="B37" s="21" t="s">
        <v>188</v>
      </c>
      <c r="C37" s="21"/>
      <c r="D37" s="94"/>
      <c r="E37" s="18">
        <f>2+2+2+2+2</f>
        <v>10</v>
      </c>
      <c r="F37" s="32"/>
      <c r="G37" s="40"/>
      <c r="H37" s="74">
        <f t="shared" si="0"/>
        <v>0</v>
      </c>
      <c r="I37" s="34">
        <f t="shared" si="1"/>
        <v>0</v>
      </c>
    </row>
    <row r="38" spans="1:9" ht="99.6" customHeight="1" x14ac:dyDescent="0.25">
      <c r="A38" s="18" t="s">
        <v>189</v>
      </c>
      <c r="B38" s="21" t="s">
        <v>190</v>
      </c>
      <c r="C38" s="21"/>
      <c r="D38" s="94"/>
      <c r="E38" s="18">
        <f>8</f>
        <v>8</v>
      </c>
      <c r="F38" s="32"/>
      <c r="G38" s="40"/>
      <c r="H38" s="74">
        <f t="shared" si="0"/>
        <v>0</v>
      </c>
      <c r="I38" s="34">
        <f t="shared" si="1"/>
        <v>0</v>
      </c>
    </row>
    <row r="39" spans="1:9" ht="115.15" customHeight="1" x14ac:dyDescent="0.25">
      <c r="A39" s="18" t="s">
        <v>191</v>
      </c>
      <c r="B39" s="21" t="s">
        <v>192</v>
      </c>
      <c r="C39" s="21"/>
      <c r="D39" s="94"/>
      <c r="E39" s="18">
        <f>1+1+1+1</f>
        <v>4</v>
      </c>
      <c r="F39" s="32"/>
      <c r="G39" s="40"/>
      <c r="H39" s="74">
        <f t="shared" si="0"/>
        <v>0</v>
      </c>
      <c r="I39" s="34">
        <f t="shared" si="1"/>
        <v>0</v>
      </c>
    </row>
    <row r="40" spans="1:9" ht="102.75" x14ac:dyDescent="0.25">
      <c r="A40" s="18" t="s">
        <v>232</v>
      </c>
      <c r="B40" s="21" t="s">
        <v>193</v>
      </c>
      <c r="C40" s="21"/>
      <c r="D40" s="94"/>
      <c r="E40" s="18">
        <f>6+2+6</f>
        <v>14</v>
      </c>
      <c r="F40" s="32"/>
      <c r="G40" s="40"/>
      <c r="H40" s="74">
        <f t="shared" si="0"/>
        <v>0</v>
      </c>
      <c r="I40" s="34">
        <f t="shared" si="1"/>
        <v>0</v>
      </c>
    </row>
    <row r="41" spans="1:9" ht="64.5" x14ac:dyDescent="0.25">
      <c r="A41" s="18" t="s">
        <v>194</v>
      </c>
      <c r="B41" s="21" t="s">
        <v>195</v>
      </c>
      <c r="C41" s="21"/>
      <c r="D41" s="94"/>
      <c r="E41" s="18">
        <f>1+6+3+2</f>
        <v>12</v>
      </c>
      <c r="F41" s="32"/>
      <c r="G41" s="40"/>
      <c r="H41" s="74">
        <f t="shared" si="0"/>
        <v>0</v>
      </c>
      <c r="I41" s="34">
        <f t="shared" si="1"/>
        <v>0</v>
      </c>
    </row>
    <row r="42" spans="1:9" ht="64.5" x14ac:dyDescent="0.25">
      <c r="A42" s="18" t="s">
        <v>196</v>
      </c>
      <c r="B42" s="21" t="s">
        <v>197</v>
      </c>
      <c r="C42" s="21"/>
      <c r="D42" s="94"/>
      <c r="E42" s="18">
        <f>9+9+3+2+5+14+3+5+3+2+9+5+6+5</f>
        <v>80</v>
      </c>
      <c r="F42" s="32"/>
      <c r="G42" s="40"/>
      <c r="H42" s="74">
        <f t="shared" si="0"/>
        <v>0</v>
      </c>
      <c r="I42" s="34">
        <f t="shared" si="1"/>
        <v>0</v>
      </c>
    </row>
    <row r="43" spans="1:9" ht="61.15" customHeight="1" x14ac:dyDescent="0.25">
      <c r="A43" s="18" t="s">
        <v>198</v>
      </c>
      <c r="B43" s="21" t="s">
        <v>199</v>
      </c>
      <c r="C43" s="22"/>
      <c r="D43" s="94"/>
      <c r="E43" s="18">
        <f>1+2</f>
        <v>3</v>
      </c>
      <c r="F43" s="32"/>
      <c r="G43" s="40"/>
      <c r="H43" s="74">
        <f t="shared" si="0"/>
        <v>0</v>
      </c>
      <c r="I43" s="34">
        <f t="shared" si="1"/>
        <v>0</v>
      </c>
    </row>
    <row r="44" spans="1:9" ht="71.45" customHeight="1" x14ac:dyDescent="0.25">
      <c r="A44" s="18" t="s">
        <v>200</v>
      </c>
      <c r="B44" s="21" t="s">
        <v>201</v>
      </c>
      <c r="C44" s="21"/>
      <c r="D44" s="94"/>
      <c r="E44" s="18">
        <v>1</v>
      </c>
      <c r="F44" s="32"/>
      <c r="G44" s="40"/>
      <c r="H44" s="74">
        <f t="shared" si="0"/>
        <v>0</v>
      </c>
      <c r="I44" s="34">
        <f t="shared" si="1"/>
        <v>0</v>
      </c>
    </row>
    <row r="45" spans="1:9" ht="99.6" customHeight="1" x14ac:dyDescent="0.25">
      <c r="A45" s="18" t="s">
        <v>202</v>
      </c>
      <c r="B45" s="21" t="s">
        <v>203</v>
      </c>
      <c r="C45" s="21"/>
      <c r="D45" s="94"/>
      <c r="E45" s="18">
        <v>6</v>
      </c>
      <c r="F45" s="32"/>
      <c r="G45" s="40"/>
      <c r="H45" s="74">
        <f t="shared" si="0"/>
        <v>0</v>
      </c>
      <c r="I45" s="34">
        <f t="shared" si="1"/>
        <v>0</v>
      </c>
    </row>
    <row r="46" spans="1:9" ht="86.45" customHeight="1" x14ac:dyDescent="0.25">
      <c r="A46" s="18" t="s">
        <v>56</v>
      </c>
      <c r="B46" s="21" t="s">
        <v>204</v>
      </c>
      <c r="C46" s="21"/>
      <c r="D46" s="94"/>
      <c r="E46" s="18">
        <v>1</v>
      </c>
      <c r="F46" s="32"/>
      <c r="G46" s="40"/>
      <c r="H46" s="74">
        <f t="shared" si="0"/>
        <v>0</v>
      </c>
      <c r="I46" s="34">
        <f t="shared" si="1"/>
        <v>0</v>
      </c>
    </row>
    <row r="47" spans="1:9" ht="87" customHeight="1" x14ac:dyDescent="0.25">
      <c r="A47" s="18" t="s">
        <v>205</v>
      </c>
      <c r="B47" s="21" t="s">
        <v>208</v>
      </c>
      <c r="C47" s="21"/>
      <c r="D47" s="94"/>
      <c r="E47" s="18">
        <f>1+1</f>
        <v>2</v>
      </c>
      <c r="F47" s="32"/>
      <c r="G47" s="40"/>
      <c r="H47" s="74">
        <f t="shared" si="0"/>
        <v>0</v>
      </c>
      <c r="I47" s="34">
        <f t="shared" si="1"/>
        <v>0</v>
      </c>
    </row>
    <row r="48" spans="1:9" ht="85.9" customHeight="1" x14ac:dyDescent="0.25">
      <c r="A48" s="18" t="s">
        <v>206</v>
      </c>
      <c r="B48" s="21" t="s">
        <v>209</v>
      </c>
      <c r="C48" s="21"/>
      <c r="D48" s="94"/>
      <c r="E48" s="18">
        <v>1</v>
      </c>
      <c r="F48" s="32"/>
      <c r="G48" s="40"/>
      <c r="H48" s="74">
        <f t="shared" si="0"/>
        <v>0</v>
      </c>
      <c r="I48" s="34">
        <f t="shared" si="1"/>
        <v>0</v>
      </c>
    </row>
    <row r="49" spans="1:9" ht="89.45" customHeight="1" x14ac:dyDescent="0.25">
      <c r="A49" s="18" t="s">
        <v>207</v>
      </c>
      <c r="B49" s="21" t="s">
        <v>210</v>
      </c>
      <c r="C49" s="22"/>
      <c r="D49" s="94"/>
      <c r="E49" s="18">
        <v>1</v>
      </c>
      <c r="F49" s="32"/>
      <c r="G49" s="40"/>
      <c r="H49" s="74">
        <f t="shared" si="0"/>
        <v>0</v>
      </c>
      <c r="I49" s="34">
        <f t="shared" si="1"/>
        <v>0</v>
      </c>
    </row>
    <row r="50" spans="1:9" ht="89.45" customHeight="1" x14ac:dyDescent="0.25">
      <c r="A50" s="18" t="s">
        <v>239</v>
      </c>
      <c r="B50" s="21" t="s">
        <v>240</v>
      </c>
      <c r="C50" s="23"/>
      <c r="D50" s="94"/>
      <c r="E50" s="18">
        <v>2</v>
      </c>
      <c r="F50" s="32"/>
      <c r="G50" s="40"/>
      <c r="H50" s="74">
        <f t="shared" si="0"/>
        <v>0</v>
      </c>
      <c r="I50" s="34">
        <f t="shared" si="1"/>
        <v>0</v>
      </c>
    </row>
    <row r="51" spans="1:9" ht="102.75" x14ac:dyDescent="0.25">
      <c r="A51" s="21" t="s">
        <v>212</v>
      </c>
      <c r="B51" s="21" t="s">
        <v>211</v>
      </c>
      <c r="C51" s="21"/>
      <c r="D51" s="94"/>
      <c r="E51" s="18">
        <f>5+4</f>
        <v>9</v>
      </c>
      <c r="F51" s="32"/>
      <c r="G51" s="40"/>
      <c r="H51" s="74">
        <f t="shared" si="0"/>
        <v>0</v>
      </c>
      <c r="I51" s="34">
        <f t="shared" si="1"/>
        <v>0</v>
      </c>
    </row>
    <row r="52" spans="1:9" ht="88.9" customHeight="1" x14ac:dyDescent="0.25">
      <c r="A52" s="18" t="s">
        <v>214</v>
      </c>
      <c r="B52" s="21" t="s">
        <v>213</v>
      </c>
      <c r="C52" s="21"/>
      <c r="D52" s="94"/>
      <c r="E52" s="18">
        <v>1</v>
      </c>
      <c r="F52" s="32"/>
      <c r="G52" s="40"/>
      <c r="H52" s="74">
        <f t="shared" si="0"/>
        <v>0</v>
      </c>
      <c r="I52" s="34">
        <f t="shared" si="1"/>
        <v>0</v>
      </c>
    </row>
    <row r="53" spans="1:9" ht="73.900000000000006" customHeight="1" x14ac:dyDescent="0.25">
      <c r="A53" s="18" t="s">
        <v>215</v>
      </c>
      <c r="B53" s="21" t="s">
        <v>216</v>
      </c>
      <c r="C53" s="23"/>
      <c r="D53" s="94"/>
      <c r="E53" s="18">
        <f>2+2+7+6+4</f>
        <v>21</v>
      </c>
      <c r="F53" s="32"/>
      <c r="G53" s="40"/>
      <c r="H53" s="74">
        <f t="shared" si="0"/>
        <v>0</v>
      </c>
      <c r="I53" s="34">
        <f t="shared" si="1"/>
        <v>0</v>
      </c>
    </row>
    <row r="54" spans="1:9" ht="121.15" customHeight="1" x14ac:dyDescent="0.25">
      <c r="A54" s="18" t="s">
        <v>217</v>
      </c>
      <c r="B54" s="22" t="s">
        <v>218</v>
      </c>
      <c r="C54" s="23"/>
      <c r="D54" s="94"/>
      <c r="E54" s="18">
        <v>1</v>
      </c>
      <c r="F54" s="32"/>
      <c r="G54" s="40"/>
      <c r="H54" s="74">
        <f t="shared" si="0"/>
        <v>0</v>
      </c>
      <c r="I54" s="34">
        <f t="shared" si="1"/>
        <v>0</v>
      </c>
    </row>
    <row r="55" spans="1:9" ht="75.599999999999994" customHeight="1" x14ac:dyDescent="0.25">
      <c r="A55" s="18" t="s">
        <v>219</v>
      </c>
      <c r="B55" s="21" t="s">
        <v>220</v>
      </c>
      <c r="C55" s="23"/>
      <c r="D55" s="94"/>
      <c r="E55" s="18">
        <f>1+2</f>
        <v>3</v>
      </c>
      <c r="F55" s="32"/>
      <c r="G55" s="40"/>
      <c r="H55" s="74">
        <f t="shared" si="0"/>
        <v>0</v>
      </c>
      <c r="I55" s="34">
        <f t="shared" si="1"/>
        <v>0</v>
      </c>
    </row>
    <row r="56" spans="1:9" ht="64.5" x14ac:dyDescent="0.25">
      <c r="A56" s="18" t="s">
        <v>221</v>
      </c>
      <c r="B56" s="21" t="s">
        <v>222</v>
      </c>
      <c r="C56" s="21"/>
      <c r="D56" s="94"/>
      <c r="E56" s="18">
        <v>1</v>
      </c>
      <c r="F56" s="32"/>
      <c r="G56" s="40"/>
      <c r="H56" s="74">
        <f t="shared" si="0"/>
        <v>0</v>
      </c>
      <c r="I56" s="34">
        <f t="shared" si="1"/>
        <v>0</v>
      </c>
    </row>
    <row r="57" spans="1:9" ht="91.9" customHeight="1" x14ac:dyDescent="0.25">
      <c r="A57" s="18" t="s">
        <v>236</v>
      </c>
      <c r="B57" s="21" t="s">
        <v>223</v>
      </c>
      <c r="C57" s="22"/>
      <c r="D57" s="94"/>
      <c r="E57" s="18">
        <v>2</v>
      </c>
      <c r="F57" s="32"/>
      <c r="G57" s="40"/>
      <c r="H57" s="74">
        <f t="shared" si="0"/>
        <v>0</v>
      </c>
      <c r="I57" s="34">
        <f t="shared" si="1"/>
        <v>0</v>
      </c>
    </row>
    <row r="58" spans="1:9" ht="83.45" customHeight="1" x14ac:dyDescent="0.25">
      <c r="A58" s="18" t="s">
        <v>224</v>
      </c>
      <c r="B58" s="21" t="s">
        <v>225</v>
      </c>
      <c r="C58" s="21"/>
      <c r="D58" s="94"/>
      <c r="E58" s="18">
        <v>1</v>
      </c>
      <c r="F58" s="32"/>
      <c r="G58" s="40"/>
      <c r="H58" s="74">
        <f t="shared" si="0"/>
        <v>0</v>
      </c>
      <c r="I58" s="34">
        <f t="shared" si="1"/>
        <v>0</v>
      </c>
    </row>
    <row r="59" spans="1:9" ht="90" x14ac:dyDescent="0.25">
      <c r="A59" s="18" t="s">
        <v>226</v>
      </c>
      <c r="B59" s="21" t="s">
        <v>509</v>
      </c>
      <c r="C59" s="23"/>
      <c r="D59" s="94"/>
      <c r="E59" s="18">
        <v>4</v>
      </c>
      <c r="F59" s="32"/>
      <c r="G59" s="40"/>
      <c r="H59" s="74">
        <f t="shared" si="0"/>
        <v>0</v>
      </c>
      <c r="I59" s="34">
        <f t="shared" si="1"/>
        <v>0</v>
      </c>
    </row>
    <row r="60" spans="1:9" ht="91.15" customHeight="1" x14ac:dyDescent="0.25">
      <c r="A60" s="18" t="s">
        <v>227</v>
      </c>
      <c r="B60" s="21" t="s">
        <v>228</v>
      </c>
      <c r="C60" s="21"/>
      <c r="D60" s="94"/>
      <c r="E60" s="18">
        <v>1</v>
      </c>
      <c r="F60" s="32"/>
      <c r="G60" s="40"/>
      <c r="H60" s="74">
        <f t="shared" si="0"/>
        <v>0</v>
      </c>
      <c r="I60" s="34">
        <f t="shared" si="1"/>
        <v>0</v>
      </c>
    </row>
    <row r="61" spans="1:9" ht="93" customHeight="1" x14ac:dyDescent="0.25">
      <c r="A61" s="21" t="s">
        <v>229</v>
      </c>
      <c r="B61" s="22" t="s">
        <v>230</v>
      </c>
      <c r="C61" s="22"/>
      <c r="D61" s="94"/>
      <c r="E61" s="18">
        <f>1+1+1</f>
        <v>3</v>
      </c>
      <c r="F61" s="32"/>
      <c r="G61" s="40"/>
      <c r="H61" s="74">
        <f t="shared" si="0"/>
        <v>0</v>
      </c>
      <c r="I61" s="34">
        <f t="shared" si="1"/>
        <v>0</v>
      </c>
    </row>
    <row r="62" spans="1:9" ht="15.75" thickBot="1" x14ac:dyDescent="0.3"/>
    <row r="63" spans="1:9" ht="15.75" thickBot="1" x14ac:dyDescent="0.3">
      <c r="A63" s="105" t="s">
        <v>480</v>
      </c>
      <c r="B63" s="106"/>
      <c r="C63" s="106"/>
      <c r="D63" s="106"/>
      <c r="E63" s="106"/>
      <c r="F63" s="106"/>
      <c r="G63" s="106"/>
      <c r="H63" s="107"/>
      <c r="I63" s="44">
        <f>SUM(I11:I61)</f>
        <v>0</v>
      </c>
    </row>
    <row r="64" spans="1:9" x14ac:dyDescent="0.25">
      <c r="A64" s="42"/>
      <c r="B64" s="47"/>
      <c r="C64" s="47"/>
      <c r="D64" s="47"/>
    </row>
    <row r="65" spans="1:9" x14ac:dyDescent="0.25">
      <c r="A65" s="103" t="s">
        <v>12</v>
      </c>
      <c r="B65" s="104"/>
      <c r="C65" s="103" t="s">
        <v>512</v>
      </c>
      <c r="D65" s="104"/>
      <c r="E65" s="11" t="s">
        <v>26</v>
      </c>
      <c r="F65" s="10" t="s">
        <v>485</v>
      </c>
      <c r="G65" s="10" t="s">
        <v>317</v>
      </c>
      <c r="H65" s="10" t="s">
        <v>478</v>
      </c>
      <c r="I65" s="10" t="s">
        <v>479</v>
      </c>
    </row>
    <row r="66" spans="1:9" ht="16.5" customHeight="1" x14ac:dyDescent="0.25">
      <c r="A66" s="84" t="s">
        <v>318</v>
      </c>
      <c r="B66" s="85"/>
      <c r="C66" s="99"/>
      <c r="D66" s="100"/>
      <c r="E66" s="45">
        <v>1</v>
      </c>
      <c r="F66" s="32"/>
      <c r="G66" s="40">
        <v>0.1</v>
      </c>
      <c r="H66" s="74">
        <f>F66*(1-G66)</f>
        <v>0</v>
      </c>
      <c r="I66" s="34">
        <f>H66*E66</f>
        <v>0</v>
      </c>
    </row>
    <row r="67" spans="1:9" ht="16.5" customHeight="1" x14ac:dyDescent="0.25">
      <c r="A67" s="84" t="s">
        <v>318</v>
      </c>
      <c r="B67" s="85"/>
      <c r="C67" s="99"/>
      <c r="D67" s="100"/>
      <c r="E67" s="45">
        <v>1</v>
      </c>
      <c r="F67" s="32"/>
      <c r="G67" s="40">
        <v>0.1</v>
      </c>
      <c r="H67" s="74">
        <f t="shared" ref="H67:H75" si="2">F67*(1-G67)</f>
        <v>0</v>
      </c>
      <c r="I67" s="34">
        <f t="shared" ref="I67:I75" si="3">H67*E67</f>
        <v>0</v>
      </c>
    </row>
    <row r="68" spans="1:9" ht="16.5" customHeight="1" x14ac:dyDescent="0.25">
      <c r="A68" s="84" t="s">
        <v>318</v>
      </c>
      <c r="B68" s="85"/>
      <c r="C68" s="99"/>
      <c r="D68" s="100"/>
      <c r="E68" s="45">
        <v>1</v>
      </c>
      <c r="F68" s="32"/>
      <c r="G68" s="40">
        <v>0.1</v>
      </c>
      <c r="H68" s="74">
        <f t="shared" si="2"/>
        <v>0</v>
      </c>
      <c r="I68" s="34">
        <f t="shared" si="3"/>
        <v>0</v>
      </c>
    </row>
    <row r="69" spans="1:9" ht="16.5" customHeight="1" x14ac:dyDescent="0.25">
      <c r="A69" s="84" t="s">
        <v>318</v>
      </c>
      <c r="B69" s="85"/>
      <c r="C69" s="99"/>
      <c r="D69" s="100"/>
      <c r="E69" s="45">
        <v>1</v>
      </c>
      <c r="F69" s="32"/>
      <c r="G69" s="40">
        <v>0.1</v>
      </c>
      <c r="H69" s="74">
        <f t="shared" si="2"/>
        <v>0</v>
      </c>
      <c r="I69" s="34">
        <f t="shared" si="3"/>
        <v>0</v>
      </c>
    </row>
    <row r="70" spans="1:9" ht="16.5" customHeight="1" x14ac:dyDescent="0.25">
      <c r="A70" s="84" t="s">
        <v>318</v>
      </c>
      <c r="B70" s="85"/>
      <c r="C70" s="99"/>
      <c r="D70" s="100"/>
      <c r="E70" s="45">
        <v>1</v>
      </c>
      <c r="F70" s="32"/>
      <c r="G70" s="40">
        <v>0.1</v>
      </c>
      <c r="H70" s="74">
        <f t="shared" si="2"/>
        <v>0</v>
      </c>
      <c r="I70" s="34">
        <f t="shared" si="3"/>
        <v>0</v>
      </c>
    </row>
    <row r="71" spans="1:9" ht="16.5" customHeight="1" x14ac:dyDescent="0.25">
      <c r="A71" s="84" t="s">
        <v>318</v>
      </c>
      <c r="B71" s="85"/>
      <c r="C71" s="99"/>
      <c r="D71" s="100"/>
      <c r="E71" s="45">
        <v>1</v>
      </c>
      <c r="F71" s="32"/>
      <c r="G71" s="40">
        <v>0.1</v>
      </c>
      <c r="H71" s="74">
        <f t="shared" si="2"/>
        <v>0</v>
      </c>
      <c r="I71" s="34">
        <f t="shared" si="3"/>
        <v>0</v>
      </c>
    </row>
    <row r="72" spans="1:9" ht="16.5" customHeight="1" x14ac:dyDescent="0.25">
      <c r="A72" s="84" t="s">
        <v>318</v>
      </c>
      <c r="B72" s="85"/>
      <c r="C72" s="99"/>
      <c r="D72" s="100"/>
      <c r="E72" s="45">
        <v>1</v>
      </c>
      <c r="F72" s="32"/>
      <c r="G72" s="40">
        <v>0.1</v>
      </c>
      <c r="H72" s="74">
        <f t="shared" si="2"/>
        <v>0</v>
      </c>
      <c r="I72" s="34">
        <f t="shared" si="3"/>
        <v>0</v>
      </c>
    </row>
    <row r="73" spans="1:9" ht="16.5" customHeight="1" x14ac:dyDescent="0.25">
      <c r="A73" s="84" t="s">
        <v>318</v>
      </c>
      <c r="B73" s="85"/>
      <c r="C73" s="99"/>
      <c r="D73" s="100"/>
      <c r="E73" s="45">
        <v>1</v>
      </c>
      <c r="F73" s="32"/>
      <c r="G73" s="40">
        <v>0.1</v>
      </c>
      <c r="H73" s="74">
        <f t="shared" si="2"/>
        <v>0</v>
      </c>
      <c r="I73" s="34">
        <f t="shared" si="3"/>
        <v>0</v>
      </c>
    </row>
    <row r="74" spans="1:9" ht="16.5" customHeight="1" x14ac:dyDescent="0.25">
      <c r="A74" s="84" t="s">
        <v>318</v>
      </c>
      <c r="B74" s="85"/>
      <c r="C74" s="99"/>
      <c r="D74" s="100"/>
      <c r="E74" s="45">
        <v>1</v>
      </c>
      <c r="F74" s="32"/>
      <c r="G74" s="40">
        <v>0.1</v>
      </c>
      <c r="H74" s="74">
        <f t="shared" si="2"/>
        <v>0</v>
      </c>
      <c r="I74" s="34">
        <f t="shared" si="3"/>
        <v>0</v>
      </c>
    </row>
    <row r="75" spans="1:9" ht="16.5" customHeight="1" x14ac:dyDescent="0.25">
      <c r="A75" s="84" t="s">
        <v>318</v>
      </c>
      <c r="B75" s="85"/>
      <c r="C75" s="99"/>
      <c r="D75" s="100"/>
      <c r="E75" s="45">
        <v>1</v>
      </c>
      <c r="F75" s="32"/>
      <c r="G75" s="40">
        <v>0.1</v>
      </c>
      <c r="H75" s="74">
        <f t="shared" si="2"/>
        <v>0</v>
      </c>
      <c r="I75" s="34">
        <f t="shared" si="3"/>
        <v>0</v>
      </c>
    </row>
    <row r="76" spans="1:9" x14ac:dyDescent="0.25">
      <c r="A76" s="96" t="s">
        <v>513</v>
      </c>
      <c r="B76" s="97"/>
      <c r="C76" s="97"/>
      <c r="D76" s="98"/>
      <c r="E76" s="21">
        <v>1</v>
      </c>
      <c r="F76" s="83">
        <v>50000</v>
      </c>
      <c r="G76" s="87">
        <v>1</v>
      </c>
      <c r="H76" s="74">
        <f>F76*(1-G76)</f>
        <v>0</v>
      </c>
      <c r="I76" s="34">
        <f>SUM(I66:I75)</f>
        <v>0</v>
      </c>
    </row>
    <row r="77" spans="1:9" x14ac:dyDescent="0.25">
      <c r="A77" s="86" t="s">
        <v>516</v>
      </c>
      <c r="B77" s="88"/>
      <c r="C77" s="89"/>
      <c r="D77" s="89"/>
      <c r="E77" s="89"/>
      <c r="F77" s="89"/>
      <c r="G77" s="90"/>
      <c r="H77" s="89"/>
      <c r="I77" s="91"/>
    </row>
    <row r="78" spans="1:9" ht="15.75" thickBot="1" x14ac:dyDescent="0.3">
      <c r="A78" s="42"/>
      <c r="B78" s="47"/>
      <c r="C78" s="47"/>
      <c r="D78" s="47"/>
    </row>
    <row r="79" spans="1:9" ht="15.75" thickBot="1" x14ac:dyDescent="0.3">
      <c r="A79" s="105" t="s">
        <v>481</v>
      </c>
      <c r="B79" s="106"/>
      <c r="C79" s="106"/>
      <c r="D79" s="106"/>
      <c r="E79" s="106"/>
      <c r="F79" s="106"/>
      <c r="G79" s="106"/>
      <c r="H79" s="107"/>
      <c r="I79" s="57">
        <f>I76</f>
        <v>0</v>
      </c>
    </row>
    <row r="80" spans="1:9" ht="15.75" thickBot="1" x14ac:dyDescent="0.3">
      <c r="A80" s="42"/>
      <c r="B80" s="47"/>
      <c r="C80" s="47"/>
      <c r="D80" s="47"/>
    </row>
    <row r="81" spans="1:10" ht="15.75" thickBot="1" x14ac:dyDescent="0.3">
      <c r="A81" s="105" t="s">
        <v>484</v>
      </c>
      <c r="B81" s="106"/>
      <c r="C81" s="106"/>
      <c r="D81" s="106"/>
      <c r="E81" s="106"/>
      <c r="F81" s="106"/>
      <c r="G81" s="106"/>
      <c r="H81" s="107"/>
      <c r="I81" s="44">
        <f>I63+I79</f>
        <v>0</v>
      </c>
    </row>
    <row r="82" spans="1:10" ht="15.75" thickBot="1" x14ac:dyDescent="0.3"/>
    <row r="83" spans="1:10" x14ac:dyDescent="0.25">
      <c r="A83" s="6" t="s">
        <v>517</v>
      </c>
      <c r="B83" s="68"/>
    </row>
    <row r="84" spans="1:10" x14ac:dyDescent="0.25">
      <c r="A84" s="7" t="s">
        <v>1</v>
      </c>
      <c r="B84" s="69"/>
    </row>
    <row r="85" spans="1:10" x14ac:dyDescent="0.25">
      <c r="A85" s="7" t="s">
        <v>2</v>
      </c>
      <c r="B85" s="69"/>
    </row>
    <row r="86" spans="1:10" ht="15.75" thickBot="1" x14ac:dyDescent="0.3">
      <c r="A86" s="9" t="s">
        <v>3</v>
      </c>
      <c r="B86" s="70"/>
    </row>
    <row r="88" spans="1:10" s="24" customFormat="1" ht="12.75" x14ac:dyDescent="0.2">
      <c r="A88" s="55" t="s">
        <v>277</v>
      </c>
      <c r="B88" s="20"/>
      <c r="C88" s="20"/>
      <c r="D88" s="20"/>
      <c r="E88" s="42"/>
      <c r="F88" s="42"/>
      <c r="G88" s="42"/>
      <c r="H88" s="42"/>
      <c r="I88" s="42"/>
      <c r="J88" s="20"/>
    </row>
    <row r="89" spans="1:10" s="24" customFormat="1" ht="12.75" x14ac:dyDescent="0.2">
      <c r="A89" s="56" t="s">
        <v>4</v>
      </c>
      <c r="B89" s="20"/>
      <c r="C89" s="20"/>
      <c r="D89" s="20"/>
      <c r="E89" s="42"/>
      <c r="F89" s="42"/>
      <c r="G89" s="42"/>
      <c r="H89" s="42"/>
      <c r="I89" s="42"/>
      <c r="J89" s="20"/>
    </row>
  </sheetData>
  <sheetProtection algorithmName="SHA-512" hashValue="wFLjPLf3kviBYD1+6svqSAgfIPT97jSIVIyhc2vQGrNhepPdwCiOkxCikcnqdzQ7GUiSmHeYqgcOa2GeR+4fXA==" saltValue="CM/3IliaUuHR1rFwSVhA6w==" spinCount="100000" sheet="1" objects="1" scenarios="1"/>
  <mergeCells count="20">
    <mergeCell ref="C73:D73"/>
    <mergeCell ref="C74:D74"/>
    <mergeCell ref="C75:D75"/>
    <mergeCell ref="A76:D76"/>
    <mergeCell ref="A79:H79"/>
    <mergeCell ref="A81:H81"/>
    <mergeCell ref="A7:I7"/>
    <mergeCell ref="A9:B9"/>
    <mergeCell ref="C11:C13"/>
    <mergeCell ref="C25:C26"/>
    <mergeCell ref="A63:H63"/>
    <mergeCell ref="A65:B65"/>
    <mergeCell ref="C65:D65"/>
    <mergeCell ref="C66:D66"/>
    <mergeCell ref="C67:D67"/>
    <mergeCell ref="C68:D68"/>
    <mergeCell ref="C69:D69"/>
    <mergeCell ref="C70:D70"/>
    <mergeCell ref="C71:D71"/>
    <mergeCell ref="C72:D72"/>
  </mergeCells>
  <pageMargins left="0.7" right="0.7" top="0.75" bottom="0.75" header="0.3" footer="0.3"/>
  <pageSetup paperSize="9" orientation="portrait" r:id="rId1"/>
  <headerFooter>
    <oddFooter>&amp;C_x000D_&amp;1#&amp;"Calibri"&amp;10&amp;K000000 Classificatie: Vertrouwelijk</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90A30-860E-4B6A-9F34-BFBDA94FE595}">
  <dimension ref="A1:D17"/>
  <sheetViews>
    <sheetView zoomScaleNormal="100" workbookViewId="0">
      <selection activeCell="B2" sqref="B2"/>
    </sheetView>
  </sheetViews>
  <sheetFormatPr defaultRowHeight="15" x14ac:dyDescent="0.25"/>
  <cols>
    <col min="1" max="1" width="19.28515625" style="3" customWidth="1"/>
    <col min="2" max="2" width="55.7109375" style="3" customWidth="1"/>
  </cols>
  <sheetData>
    <row r="1" spans="1:4" x14ac:dyDescent="0.25">
      <c r="A1" s="12"/>
      <c r="B1" s="67" t="s">
        <v>499</v>
      </c>
    </row>
    <row r="2" spans="1:4" x14ac:dyDescent="0.25">
      <c r="A2" s="13" t="s">
        <v>6</v>
      </c>
      <c r="B2" s="14">
        <f>'Perceel 1'!H244</f>
        <v>0</v>
      </c>
    </row>
    <row r="3" spans="1:4" x14ac:dyDescent="0.25">
      <c r="A3" s="13" t="s">
        <v>7</v>
      </c>
      <c r="B3" s="14">
        <f>'Perceel 2'!I63</f>
        <v>0</v>
      </c>
    </row>
    <row r="4" spans="1:4" x14ac:dyDescent="0.25">
      <c r="A4" s="13" t="s">
        <v>10</v>
      </c>
      <c r="B4" s="15">
        <f>'Perceel 3'!I79</f>
        <v>0</v>
      </c>
    </row>
    <row r="5" spans="1:4" x14ac:dyDescent="0.25">
      <c r="A5" s="13" t="s">
        <v>11</v>
      </c>
      <c r="B5" s="15">
        <f>'Perceel 4'!I81</f>
        <v>0</v>
      </c>
    </row>
    <row r="6" spans="1:4" x14ac:dyDescent="0.25">
      <c r="A6" s="16" t="s">
        <v>8</v>
      </c>
      <c r="B6" s="17">
        <f>SUM(B2:B5)</f>
        <v>0</v>
      </c>
    </row>
    <row r="10" spans="1:4" ht="15.75" thickBot="1" x14ac:dyDescent="0.3">
      <c r="A10" s="117" t="s">
        <v>9</v>
      </c>
      <c r="B10" s="117"/>
    </row>
    <row r="11" spans="1:4" x14ac:dyDescent="0.25">
      <c r="A11" s="6" t="s">
        <v>517</v>
      </c>
      <c r="B11" s="68"/>
      <c r="C11" s="3"/>
      <c r="D11" s="3"/>
    </row>
    <row r="12" spans="1:4" x14ac:dyDescent="0.25">
      <c r="A12" s="7" t="s">
        <v>1</v>
      </c>
      <c r="B12" s="69"/>
      <c r="C12" s="3"/>
      <c r="D12" s="3"/>
    </row>
    <row r="13" spans="1:4" x14ac:dyDescent="0.25">
      <c r="A13" s="7" t="s">
        <v>2</v>
      </c>
      <c r="B13" s="69"/>
      <c r="C13" s="3"/>
      <c r="D13" s="3"/>
    </row>
    <row r="14" spans="1:4" ht="15.75" thickBot="1" x14ac:dyDescent="0.3">
      <c r="A14" s="9" t="s">
        <v>3</v>
      </c>
      <c r="B14" s="70"/>
      <c r="C14" s="3"/>
      <c r="D14" s="3"/>
    </row>
    <row r="15" spans="1:4" x14ac:dyDescent="0.25">
      <c r="A15" s="4"/>
      <c r="B15" s="5"/>
    </row>
    <row r="16" spans="1:4" x14ac:dyDescent="0.25">
      <c r="A16" s="55" t="s">
        <v>277</v>
      </c>
      <c r="B16" s="5"/>
    </row>
    <row r="17" spans="1:2" x14ac:dyDescent="0.25">
      <c r="A17" s="59" t="s">
        <v>4</v>
      </c>
      <c r="B17" s="5"/>
    </row>
  </sheetData>
  <sheetProtection algorithmName="SHA-512" hashValue="4FtBp34bOhSr/ElgbikjcwlPiUnjnLoM3DH66Eez37X0nl2TnPkTmc0vzu0FsZnKKiIlxnpz/qksVFN3XXJhqA==" saltValue="HHrIMjz3t5BmqYd9fgFjJA==" spinCount="100000" sheet="1" objects="1" scenarios="1"/>
  <mergeCells count="1">
    <mergeCell ref="A10:B10"/>
  </mergeCells>
  <phoneticPr fontId="10" type="noConversion"/>
  <pageMargins left="0.7" right="0.7" top="0.75" bottom="0.75" header="0.3" footer="0.3"/>
  <headerFooter>
    <oddFooter>&amp;C_x000D_&amp;1#&amp;"Calibri"&amp;10&amp;K000000 Classificatie: Vertrouwelijk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Perceel 1</vt:lpstr>
      <vt:lpstr>Perceel 2</vt:lpstr>
      <vt:lpstr>Perceel 3</vt:lpstr>
      <vt:lpstr>Perceel 4</vt:lpstr>
      <vt:lpstr>Totaal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 Kreijkes | Younggroup</dc:creator>
  <cp:lastModifiedBy>Wijk, Myrthe van</cp:lastModifiedBy>
  <dcterms:created xsi:type="dcterms:W3CDTF">2020-10-07T10:48:25Z</dcterms:created>
  <dcterms:modified xsi:type="dcterms:W3CDTF">2022-06-23T08:47:55Z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3822f1-ef69-4639-b7e1-31eb1f2505e3_Enabled">
    <vt:lpwstr>true</vt:lpwstr>
  </property>
  <property fmtid="{D5CDD505-2E9C-101B-9397-08002B2CF9AE}" pid="3" name="MSIP_Label_213822f1-ef69-4639-b7e1-31eb1f2505e3_SetDate">
    <vt:lpwstr>2022-04-11T12:28:56Z</vt:lpwstr>
  </property>
  <property fmtid="{D5CDD505-2E9C-101B-9397-08002B2CF9AE}" pid="4" name="MSIP_Label_213822f1-ef69-4639-b7e1-31eb1f2505e3_Method">
    <vt:lpwstr>Privileged</vt:lpwstr>
  </property>
  <property fmtid="{D5CDD505-2E9C-101B-9397-08002B2CF9AE}" pid="5" name="MSIP_Label_213822f1-ef69-4639-b7e1-31eb1f2505e3_Name">
    <vt:lpwstr>Vertrouwelijk</vt:lpwstr>
  </property>
  <property fmtid="{D5CDD505-2E9C-101B-9397-08002B2CF9AE}" pid="6" name="MSIP_Label_213822f1-ef69-4639-b7e1-31eb1f2505e3_SiteId">
    <vt:lpwstr>dc176db0-cbcb-4c49-84e9-efe31a545c55</vt:lpwstr>
  </property>
  <property fmtid="{D5CDD505-2E9C-101B-9397-08002B2CF9AE}" pid="7" name="MSIP_Label_213822f1-ef69-4639-b7e1-31eb1f2505e3_ActionId">
    <vt:lpwstr>3123e93f-fea7-4e52-a175-d06eb0a98904</vt:lpwstr>
  </property>
  <property fmtid="{D5CDD505-2E9C-101B-9397-08002B2CF9AE}" pid="8" name="MSIP_Label_213822f1-ef69-4639-b7e1-31eb1f2505e3_ContentBits">
    <vt:lpwstr>2</vt:lpwstr>
  </property>
</Properties>
</file>