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I:\OTH\BV\Inkoop\1nicole\NIEUWE afvalstromen\NVI\"/>
    </mc:Choice>
  </mc:AlternateContent>
  <xr:revisionPtr revIDLastSave="0" documentId="13_ncr:1_{74EA684F-77EC-4609-9E7C-9D2AEFFDAC55}" xr6:coauthVersionLast="47" xr6:coauthVersionMax="47" xr10:uidLastSave="{00000000-0000-0000-0000-000000000000}"/>
  <bookViews>
    <workbookView xWindow="-108" yWindow="-108" windowWidth="23256" windowHeight="12576" xr2:uid="{A1EE8E3F-ECAC-4093-8196-CA96A9C53BA8}"/>
  </bookViews>
  <sheets>
    <sheet name="Invulinstructie" sheetId="6" r:id="rId1"/>
    <sheet name="Perceel 1" sheetId="2" r:id="rId2"/>
    <sheet name="Perceel 2 " sheetId="7" r:id="rId3"/>
    <sheet name="Perceel 3" sheetId="3" r:id="rId4"/>
    <sheet name="Perceel 4" sheetId="4" r:id="rId5"/>
    <sheet name="Perceel 5" sheetId="9" r:id="rId6"/>
    <sheet name="Perceel 6" sheetId="10" r:id="rId7"/>
    <sheet name="Perceel 7" sheetId="12" r:id="rId8"/>
    <sheet name="Perceel 8" sheetId="11" r:id="rId9"/>
    <sheet name="Perceel 9" sheetId="1" r:id="rId10"/>
    <sheet name="Perceel 10" sheetId="13" r:id="rId11"/>
    <sheet name="Perceel 11" sheetId="14" r:id="rId12"/>
    <sheet name="Perceel 12" sheetId="15" r:id="rId13"/>
    <sheet name="Perceel 13" sheetId="5" r:id="rId14"/>
    <sheet name="Perceel 14" sheetId="16" r:id="rId15"/>
  </sheets>
  <definedNames>
    <definedName name="_xlnm.Print_Area" localSheetId="1">'Perceel 1'!$A$1:$H$25</definedName>
    <definedName name="_xlnm.Print_Area" localSheetId="13">'Perceel 13'!$A$1:$H$25</definedName>
    <definedName name="_xlnm.Print_Area" localSheetId="4">'Perceel 4'!$A$1:$H$25</definedName>
    <definedName name="_xlnm.Print_Area" localSheetId="9">'Perceel 9'!$A$1:$H$25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16" l="1"/>
  <c r="J11" i="16"/>
  <c r="J8" i="16"/>
  <c r="H10" i="15"/>
  <c r="H8" i="15"/>
  <c r="H12" i="15" s="1"/>
  <c r="H10" i="14"/>
  <c r="H12" i="14"/>
  <c r="H8" i="14"/>
  <c r="H10" i="13"/>
  <c r="H12" i="13"/>
  <c r="H8" i="13"/>
  <c r="H10" i="12"/>
  <c r="H12" i="12" s="1"/>
  <c r="H8" i="12"/>
  <c r="H10" i="11"/>
  <c r="H8" i="11"/>
  <c r="H10" i="10"/>
  <c r="H8" i="10"/>
  <c r="H12" i="10"/>
  <c r="H10" i="9"/>
  <c r="H12" i="9"/>
  <c r="H8" i="9"/>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37" i="3" s="1"/>
  <c r="J13" i="16" l="1"/>
  <c r="H12" i="11"/>
  <c r="H10" i="7" l="1"/>
  <c r="H8" i="7"/>
  <c r="H12" i="7"/>
  <c r="H62" i="6"/>
  <c r="H55" i="6"/>
  <c r="H54" i="6"/>
  <c r="H53" i="6"/>
  <c r="H52" i="6"/>
  <c r="H56" i="6" s="1"/>
  <c r="H47" i="6"/>
  <c r="H46" i="6"/>
  <c r="H45" i="6"/>
  <c r="H10" i="5"/>
  <c r="H8" i="5"/>
  <c r="H12" i="5" s="1"/>
  <c r="H10" i="4"/>
  <c r="H12" i="4"/>
  <c r="H8" i="4"/>
  <c r="H10" i="2"/>
  <c r="H8" i="2"/>
  <c r="H12" i="2" s="1"/>
  <c r="H10" i="1"/>
  <c r="H12" i="1" s="1"/>
  <c r="H8" i="1"/>
  <c r="H48" i="6" l="1"/>
  <c r="H58" i="6"/>
  <c r="H59" i="6" s="1"/>
  <c r="H64" i="6" s="1"/>
</calcChain>
</file>

<file path=xl/sharedStrings.xml><?xml version="1.0" encoding="utf-8"?>
<sst xmlns="http://schemas.openxmlformats.org/spreadsheetml/2006/main" count="536" uniqueCount="177">
  <si>
    <t>Afvalstroom</t>
  </si>
  <si>
    <t>Postcode huisnummer combinatie afleverlocatie</t>
  </si>
  <si>
    <t>Indicatief tonnage per jaar</t>
  </si>
  <si>
    <t>Fictieve inschrijfsom</t>
  </si>
  <si>
    <t>B-hout</t>
  </si>
  <si>
    <t/>
  </si>
  <si>
    <t>C-hout</t>
  </si>
  <si>
    <t>Tapijtresten</t>
  </si>
  <si>
    <t>Harde kunststoffen</t>
  </si>
  <si>
    <t>Verwerkings-tarief per ton excl. BTW</t>
  </si>
  <si>
    <t>Aantal ritten (heen en terugreis) per jaar</t>
  </si>
  <si>
    <t>Tarief per km</t>
  </si>
  <si>
    <t>Totaal</t>
  </si>
  <si>
    <t xml:space="preserve">Correctiesom transport B-hout </t>
  </si>
  <si>
    <t xml:space="preserve">Correctiesom transport C-hout </t>
  </si>
  <si>
    <t xml:space="preserve">Correctiesom transport Tapijtresten </t>
  </si>
  <si>
    <t xml:space="preserve">Correctiesom transport Harde kunststoffen </t>
  </si>
  <si>
    <t>De TCO (Totaalprijs inclusief kostencorrectie) volgt uit de optelsom van de Fictieve inschrijfsom en de Correctiesom van alle afvalstromen.</t>
  </si>
  <si>
    <t>C= €2,01 (het vastgestelde correctietarief per kilometer)</t>
  </si>
  <si>
    <r>
      <t xml:space="preserve">Wanneer het verwerkingstarief per ton exclusief BTW </t>
    </r>
    <r>
      <rPr>
        <sz val="10"/>
        <color rgb="FFFF0000"/>
        <rFont val="Arial"/>
        <family val="2"/>
      </rPr>
      <t>een opbrengst betreft</t>
    </r>
    <r>
      <rPr>
        <sz val="10"/>
        <color rgb="FF525960"/>
        <rFont val="Arial"/>
        <family val="2"/>
      </rPr>
      <t xml:space="preserve"> voor de opdrachtgever dient inschrijver het tarief in te voeren met </t>
    </r>
    <r>
      <rPr>
        <sz val="10"/>
        <color rgb="FFFF0000"/>
        <rFont val="Arial"/>
        <family val="2"/>
      </rPr>
      <t>een minteken</t>
    </r>
    <r>
      <rPr>
        <sz val="10"/>
        <color rgb="FF525960"/>
        <rFont val="Arial"/>
        <family val="2"/>
      </rPr>
      <t xml:space="preserve"> voor het tarief zodat de fictieve inschrijfsom een juiste weergave geeft van de kosten/opbrengsten voor het perceel.</t>
    </r>
  </si>
  <si>
    <t>Reinigingsdienstenafval</t>
  </si>
  <si>
    <t>Veegvuil</t>
  </si>
  <si>
    <t>Correctiesom transport Reinigingsdienstenafval</t>
  </si>
  <si>
    <t>Correctiesom transport Veegvuil</t>
  </si>
  <si>
    <t>Aantal km (heen en terugreis) kortste route</t>
  </si>
  <si>
    <t>Puin</t>
  </si>
  <si>
    <t>Grond/zand</t>
  </si>
  <si>
    <t>Gipshoudende materialen</t>
  </si>
  <si>
    <t>Correctiesom transport BSA</t>
  </si>
  <si>
    <t>Correctiesom transport Puin</t>
  </si>
  <si>
    <t>Correctiesom transport Grond / Zand</t>
  </si>
  <si>
    <t>Correctiesom transport Gipshoudende materialen</t>
  </si>
  <si>
    <t>Metaal</t>
  </si>
  <si>
    <t>Correctiesom transport Metaal</t>
  </si>
  <si>
    <t>Naam inschrijver</t>
  </si>
  <si>
    <t xml:space="preserve">Grof sorteerbaarafval </t>
  </si>
  <si>
    <t>Correctiesom transport Grof sorteerbaarafval</t>
  </si>
  <si>
    <t>* Fictieve inschrijfsom per afvalstroom = uw verwerkingstarief X indicatieve tonnages;</t>
  </si>
  <si>
    <t>* Correctiesom per afvalstroom = A x T x C</t>
  </si>
  <si>
    <t>Invulinstructies Prijzenblad</t>
  </si>
  <si>
    <t>Alle prijzen en tarieven dienen gesteld te zijn in euro's exclusief btw en incl. overige belastingen en/of heffingen.</t>
  </si>
  <si>
    <t>Genoemde aantallen zijn indicatief. Hieraan kunnen geen rechten worden ontleend.</t>
  </si>
  <si>
    <t>Alléén de groen gemarkeerde velden dienen door inschrijver ingevuld te worden. Enige andere aanpassing dan het invullen van de groene velden is niet toegestaan.</t>
  </si>
  <si>
    <t>Het risico van het ontbreken van informatie door onjuiste of onvolledige  gegevens of verklaringen, berust bij inschrijver. Afhankelijk van de aard van de omissie of onjuistheid</t>
  </si>
  <si>
    <t>kan dit leiden tot uitsluiting.</t>
  </si>
  <si>
    <t xml:space="preserve">Een inschrijver kan zijn inschrijving na de sluitingstermijn niet wijzigen, aanvullen en/of verduidelijken, tenzij de Aanbestedende Dienst daartoe een verzoek heeft gedaan. </t>
  </si>
  <si>
    <t xml:space="preserve">Aan een zodanig verzoek kan door de inschrijver geen aanspraak op de opdracht worden ontleend. </t>
  </si>
  <si>
    <t xml:space="preserve">Inschrijver dient alleen het prijzenblad in te vullen voor het perceel / de percelen waarvoor wordt ingeschreven. Deze inschrijving dient conform te zijn van </t>
  </si>
  <si>
    <t>wat is ingevuld op Formulier 1 (UEA) deel IIA "Percelen".</t>
  </si>
  <si>
    <t>Zie voor een verdere toelichting op Prijzen en indexering de Aanbestedingsleidraad paragraaf 3.6.</t>
  </si>
  <si>
    <t>Het gaat om een correctietarief van € 2,01 per km. Voor een toelichting op de totstandkoming van dit tarief zie onderstaand overzicht.</t>
  </si>
  <si>
    <t>Gegevens</t>
  </si>
  <si>
    <t>Eenheid</t>
  </si>
  <si>
    <t>A</t>
  </si>
  <si>
    <t>Jaarkilometrage</t>
  </si>
  <si>
    <t>km/jaar</t>
  </si>
  <si>
    <t>B</t>
  </si>
  <si>
    <t>Aanschafprijs</t>
  </si>
  <si>
    <t>€</t>
  </si>
  <si>
    <t>C</t>
  </si>
  <si>
    <t>Gebruiksduur</t>
  </si>
  <si>
    <t>jaar</t>
  </si>
  <si>
    <t>D</t>
  </si>
  <si>
    <t>Restwaarde</t>
  </si>
  <si>
    <t>E</t>
  </si>
  <si>
    <t>Rentepercentage</t>
  </si>
  <si>
    <t>%</t>
  </si>
  <si>
    <t>F</t>
  </si>
  <si>
    <t>Brandstofverbruik</t>
  </si>
  <si>
    <t>ltr/100km</t>
  </si>
  <si>
    <t>G</t>
  </si>
  <si>
    <t>Brandstofprijs</t>
  </si>
  <si>
    <t>€/ltr</t>
  </si>
  <si>
    <t>H</t>
  </si>
  <si>
    <t>Reparatie/onderhoud</t>
  </si>
  <si>
    <t>€/km</t>
  </si>
  <si>
    <t>I</t>
  </si>
  <si>
    <t>Aanschafprijs banden</t>
  </si>
  <si>
    <t>€/set</t>
  </si>
  <si>
    <t>J</t>
  </si>
  <si>
    <t>Levensduur banden</t>
  </si>
  <si>
    <t>K</t>
  </si>
  <si>
    <t>Houderschapsbelasting</t>
  </si>
  <si>
    <t>€/jaar</t>
  </si>
  <si>
    <t>L</t>
  </si>
  <si>
    <t>Verzekeringspremie</t>
  </si>
  <si>
    <t>M</t>
  </si>
  <si>
    <t>Gemiddelde snelheid</t>
  </si>
  <si>
    <t>km/uur</t>
  </si>
  <si>
    <t>N</t>
  </si>
  <si>
    <t>Loonsom schaal 4/11</t>
  </si>
  <si>
    <t>€/uur</t>
  </si>
  <si>
    <t>Variabele kosten vrachtwagen</t>
  </si>
  <si>
    <t>Brandstofkosten</t>
  </si>
  <si>
    <t xml:space="preserve">((F x G) / 100) x A = </t>
  </si>
  <si>
    <t xml:space="preserve">H x A = </t>
  </si>
  <si>
    <t>Banden</t>
  </si>
  <si>
    <t xml:space="preserve">(I / J) x A = </t>
  </si>
  <si>
    <t>Totaal variabel vrachtwagen</t>
  </si>
  <si>
    <t>Vaste kosten vrachtwagen\</t>
  </si>
  <si>
    <t>Afschrijving</t>
  </si>
  <si>
    <t xml:space="preserve">(B - D - I) / C = </t>
  </si>
  <si>
    <t>Rentekosten</t>
  </si>
  <si>
    <t>((B + D) / 2) x E =</t>
  </si>
  <si>
    <t>Totaal vast vrachtwagen</t>
  </si>
  <si>
    <t>Totale kosten vrachtwagen per jaar</t>
  </si>
  <si>
    <t xml:space="preserve">variabele kosten + vaste kosten = </t>
  </si>
  <si>
    <t>Totale kosten vrachtwagen per kilometer</t>
  </si>
  <si>
    <t xml:space="preserve">totale kosten per jaar / A = </t>
  </si>
  <si>
    <t>Loonkosten</t>
  </si>
  <si>
    <t>Totale loonsomkosten per kilometer</t>
  </si>
  <si>
    <t xml:space="preserve">(N / M) = </t>
  </si>
  <si>
    <t>Totale kosten per kilometer eigen transport</t>
  </si>
  <si>
    <t>Behorende bij de Aanbesteding Acceptatie Afvalstromen  met referentie CI-22013</t>
  </si>
  <si>
    <t>Perceel 2 Veegvuil</t>
  </si>
  <si>
    <t xml:space="preserve">Perceel 1 Afval Reinigingsdienst </t>
  </si>
  <si>
    <t>Perceel 3 KCA, Afgewerkte olie en Vet</t>
  </si>
  <si>
    <t>Formulier 2 Prijzenblad</t>
  </si>
  <si>
    <r>
      <t>Verwerkings-tarief per</t>
    </r>
    <r>
      <rPr>
        <b/>
        <sz val="11"/>
        <color rgb="FFFF0000"/>
        <rFont val="Arial"/>
        <family val="2"/>
      </rPr>
      <t xml:space="preserve"> kilogram</t>
    </r>
    <r>
      <rPr>
        <b/>
        <sz val="11"/>
        <rFont val="Arial"/>
        <family val="2"/>
      </rPr>
      <t xml:space="preserve"> excl. BTW</t>
    </r>
  </si>
  <si>
    <r>
      <t xml:space="preserve">Indicatief </t>
    </r>
    <r>
      <rPr>
        <b/>
        <sz val="11"/>
        <color rgb="FFFF0000"/>
        <rFont val="Arial"/>
        <family val="2"/>
      </rPr>
      <t>kilogram</t>
    </r>
    <r>
      <rPr>
        <b/>
        <sz val="11"/>
        <rFont val="Arial"/>
        <family val="2"/>
      </rPr>
      <t xml:space="preserve"> per jaar</t>
    </r>
  </si>
  <si>
    <t>Afgewerkte olie Cat II kleinverpakking</t>
  </si>
  <si>
    <t>Ammonia (kv)</t>
  </si>
  <si>
    <t>Bestrijdingsmiddelen</t>
  </si>
  <si>
    <t>Brandblussers (excl. halon)</t>
  </si>
  <si>
    <t>Diverse anorganische logen (kleinverpakkingen)</t>
  </si>
  <si>
    <t>Diverse anorganische zuren (kleinverpakkingen)</t>
  </si>
  <si>
    <t>Fixeer (kv)</t>
  </si>
  <si>
    <t>Halogeenarme oplosmiddelen (kv)</t>
  </si>
  <si>
    <t>Halogeenrijke organische vloeistof (kv)</t>
  </si>
  <si>
    <t>Halonblussers</t>
  </si>
  <si>
    <t>Huishoud (reguliere) batterijen</t>
  </si>
  <si>
    <t>Inkt- en tonercartridges, recyclebaar</t>
  </si>
  <si>
    <t>Koelvloeistof (schoon)</t>
  </si>
  <si>
    <t>Latex (in kleinverpakking)</t>
  </si>
  <si>
    <t>Lijmen, harsen en kitten (in kleinverpakking)</t>
  </si>
  <si>
    <t>Lithiumhoudende batterijen/accu's</t>
  </si>
  <si>
    <t>Loodaccu's</t>
  </si>
  <si>
    <t>Medicijnen en cosmetica (opbulkbaar)</t>
  </si>
  <si>
    <t>Oliefilters</t>
  </si>
  <si>
    <t>Ontwikkelaar (kv)</t>
  </si>
  <si>
    <t>Organische logen</t>
  </si>
  <si>
    <t>Remvloeistof (schoon)</t>
  </si>
  <si>
    <t>Samengeperst gas</t>
  </si>
  <si>
    <t>Spaarlampen los</t>
  </si>
  <si>
    <t>Specifiek ziekenhuisafval</t>
  </si>
  <si>
    <t>Spuitbussen</t>
  </si>
  <si>
    <t>TL-buizen</t>
  </si>
  <si>
    <t>Verf (kleinverpakking)</t>
  </si>
  <si>
    <t>Perceel 4 Dakbedekking BSA</t>
  </si>
  <si>
    <t>Matrassen</t>
  </si>
  <si>
    <t>Huurtarief per container</t>
  </si>
  <si>
    <t>T= aantal ritten per jaar;</t>
  </si>
  <si>
    <r>
      <t xml:space="preserve">A= De afstand van de </t>
    </r>
    <r>
      <rPr>
        <sz val="10"/>
        <color theme="4" tint="-0.249977111117893"/>
        <rFont val="Arial"/>
        <family val="2"/>
      </rPr>
      <t>heenreis milieustraat naar de verwerkings -of overslaglocatie van inschrijver (x2)</t>
    </r>
    <r>
      <rPr>
        <sz val="10"/>
        <color rgb="FF525960"/>
        <rFont val="Arial"/>
        <family val="2"/>
      </rPr>
      <t xml:space="preserve"> volgens de ANWB routeplanner (</t>
    </r>
    <r>
      <rPr>
        <b/>
        <sz val="10"/>
        <color rgb="FF525960"/>
        <rFont val="Arial"/>
        <family val="2"/>
      </rPr>
      <t>kortste route</t>
    </r>
    <r>
      <rPr>
        <sz val="10"/>
        <color rgb="FF525960"/>
        <rFont val="Arial"/>
        <family val="2"/>
      </rPr>
      <t>);</t>
    </r>
  </si>
  <si>
    <t>* Fictieve inschrijfsom = uw verwerkingstarief X indicatieve tonnages plus huurtarief container X indicatief aantal containers per jaar;</t>
  </si>
  <si>
    <r>
      <t xml:space="preserve">A= De afstand van de </t>
    </r>
    <r>
      <rPr>
        <sz val="10"/>
        <color theme="4" tint="-0.249977111117893"/>
        <rFont val="Arial"/>
        <family val="2"/>
      </rPr>
      <t>heenreis milieustraat naar de verwerkings -of overslaglocatie van inschrijver x2</t>
    </r>
    <r>
      <rPr>
        <sz val="10"/>
        <color rgb="FF525960"/>
        <rFont val="Arial"/>
        <family val="2"/>
      </rPr>
      <t xml:space="preserve"> volgens de ANWB routeplanner (</t>
    </r>
    <r>
      <rPr>
        <b/>
        <sz val="10"/>
        <color rgb="FF525960"/>
        <rFont val="Arial"/>
        <family val="2"/>
      </rPr>
      <t>kortste route</t>
    </r>
    <r>
      <rPr>
        <sz val="10"/>
        <color rgb="FF525960"/>
        <rFont val="Arial"/>
        <family val="2"/>
      </rPr>
      <t>);</t>
    </r>
  </si>
  <si>
    <t>Opdrachtverlening zal per perceel geschieden aan de inschrijver met de Economisch Meest Voordelige Inschrijving (EMVI) waarbij dit perceel gegund wordt aan de inschrijver met de Laagste 
Totaalprijs op basis van Total Cost of Ownership (TCO) rekening houdend met te maken transportkosten door opdrachtgever.</t>
  </si>
  <si>
    <t xml:space="preserve">Opdrachtverlening zal voor Perceel 3 geschieden aan de inschrijver met de Economisch Meest Voordelige Inschrijving (EMVI) waarbij gegund wordt aan de inschrijver met de Laagste Totaalprijs. </t>
  </si>
  <si>
    <t xml:space="preserve">Correctiesom transport Matrassen </t>
  </si>
  <si>
    <t xml:space="preserve">Dakbedekking </t>
  </si>
  <si>
    <t>Perceel 5 Puin</t>
  </si>
  <si>
    <t>Perceel 6 Grond/zand</t>
  </si>
  <si>
    <t>Perceel 9 B-hout</t>
  </si>
  <si>
    <t>Perceel 10 C-hout</t>
  </si>
  <si>
    <t>Perceel 11 Tapijtresten</t>
  </si>
  <si>
    <t>Perceel 12 Harde kunststoffen</t>
  </si>
  <si>
    <t>Perceel 13 Metaal</t>
  </si>
  <si>
    <t>Perceel 14 Matrassen</t>
  </si>
  <si>
    <t xml:space="preserve">Huur van een dichte 40/50m3 container met openslaande deuren en geschikt voor haakarmtransport.
</t>
  </si>
  <si>
    <t>Aantal containers per jaar</t>
  </si>
  <si>
    <t>Formulier 2 Toelichting op Prijzenbladen Perceel 1 t/m Perceel 14</t>
  </si>
  <si>
    <t>Perceel 1, 2, 4 t/m 14 worden gegund op basis van TCO waarbij een correctie wordt toegepast op de transportkosten die de Aanbestedende dienst maakt.</t>
  </si>
  <si>
    <t>Correctietarief transportkosten Perceel 1, 2, 4 t/m 14</t>
  </si>
  <si>
    <t>Het in kolom C in te vullen verwerkingstarief is inclusief (wekelijkse) transportkosten van de milieustraat van de gemeente naar de verwerkings -of overslaglocatie van inschrijver. Het verwerkingstarief is inclusief de kosten voor de ter beschikking gestelde inzamelmiddelen.</t>
  </si>
  <si>
    <t>eetbare olien en vetten</t>
  </si>
  <si>
    <t xml:space="preserve">Perceel 7 Grof sorteerbaar afval </t>
  </si>
  <si>
    <t>Let op aanpassing na 3e NVI</t>
  </si>
  <si>
    <t>Perceel 8 Gipshoudende materialen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</si>
</sst>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quot;€&quot;\ #,##0.00"/>
  </numFmts>
  <fonts count="21" x14ac:knownFonts="1">
    <font>
      <sz val="10"/>
      <color theme="1"/>
      <name val="Arial"/>
      <family val="2"/>
    </font>
    <font>
      <b/>
      <sz val="10"/>
      <color theme="0"/>
      <name val="Arial"/>
      <family val="2"/>
    </font>
    <font>
      <sz val="10"/>
      <color rgb="FFFF0000"/>
      <name val="Arial"/>
      <family val="2"/>
    </font>
    <font>
      <b/>
      <sz val="10"/>
      <color theme="1"/>
      <name val="Arial"/>
      <family val="2"/>
    </font>
    <font>
      <b/>
      <sz val="11"/>
      <name val="Arial"/>
      <family val="2"/>
    </font>
    <font>
      <sz val="10"/>
      <color rgb="FF525960"/>
      <name val="Arial"/>
      <family val="2"/>
    </font>
    <font>
      <b/>
      <sz val="10"/>
      <color rgb="FF525960"/>
      <name val="Arial"/>
      <family val="2"/>
    </font>
    <font>
      <b/>
      <sz val="10"/>
      <name val="Arial"/>
      <family val="2"/>
    </font>
    <font>
      <sz val="10"/>
      <name val="Arial"/>
      <family val="2"/>
    </font>
    <font>
      <b/>
      <sz val="12"/>
      <color theme="1"/>
      <name val="Arial"/>
      <family val="2"/>
    </font>
    <font>
      <sz val="12"/>
      <color theme="1"/>
      <name val="Arial"/>
      <family val="2"/>
    </font>
    <font>
      <b/>
      <sz val="14"/>
      <color theme="0"/>
      <name val="Arial"/>
      <family val="2"/>
    </font>
    <font>
      <b/>
      <sz val="12"/>
      <color rgb="FFFF0000"/>
      <name val="Arial"/>
      <family val="2"/>
    </font>
    <font>
      <sz val="10"/>
      <color theme="1"/>
      <name val="Arial"/>
      <family val="2"/>
    </font>
    <font>
      <u/>
      <sz val="10"/>
      <color theme="1"/>
      <name val="Arial"/>
      <family val="2"/>
    </font>
    <font>
      <b/>
      <u val="singleAccounting"/>
      <sz val="12"/>
      <color theme="1"/>
      <name val="Arial"/>
      <family val="2"/>
    </font>
    <font>
      <b/>
      <sz val="11"/>
      <color rgb="FFFF0000"/>
      <name val="Arial"/>
      <family val="2"/>
    </font>
    <font>
      <sz val="11"/>
      <color rgb="FF000000"/>
      <name val="Calibri"/>
      <family val="2"/>
    </font>
    <font>
      <sz val="10"/>
      <color rgb="FF000000"/>
      <name val="Arial"/>
      <family val="2"/>
    </font>
    <font>
      <b/>
      <sz val="12"/>
      <name val="Arial"/>
      <family val="2"/>
    </font>
    <font>
      <sz val="10"/>
      <color theme="4" tint="-0.249977111117893"/>
      <name val="Arial"/>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3">
    <xf numFmtId="0" fontId="0" fillId="0" borderId="0"/>
    <xf numFmtId="44" fontId="13" fillId="0" borderId="0" applyFont="0" applyFill="0" applyBorder="0" applyAlignment="0" applyProtection="0"/>
    <xf numFmtId="9" fontId="13" fillId="0" borderId="0" applyFont="0" applyFill="0" applyBorder="0" applyAlignment="0" applyProtection="0"/>
  </cellStyleXfs>
  <cellXfs count="147">
    <xf numFmtId="0" fontId="0" fillId="0" borderId="0" xfId="0"/>
    <xf numFmtId="0" fontId="0" fillId="0" borderId="0" xfId="0" applyAlignment="1">
      <alignment vertical="top"/>
    </xf>
    <xf numFmtId="0" fontId="0" fillId="2" borderId="0" xfId="0" applyFill="1" applyAlignment="1">
      <alignment vertical="center" wrapText="1"/>
    </xf>
    <xf numFmtId="0" fontId="0" fillId="2" borderId="0" xfId="0" applyFill="1" applyAlignment="1">
      <alignment horizontal="center" vertical="center" wrapText="1"/>
    </xf>
    <xf numFmtId="0" fontId="0" fillId="2" borderId="0" xfId="0" applyFont="1" applyFill="1" applyAlignment="1">
      <alignment vertical="top" wrapText="1"/>
    </xf>
    <xf numFmtId="0" fontId="0" fillId="2" borderId="0" xfId="0" applyFont="1" applyFill="1" applyAlignment="1">
      <alignment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1" fillId="4" borderId="0" xfId="0" applyFont="1" applyFill="1" applyAlignment="1">
      <alignment vertical="center" wrapText="1"/>
    </xf>
    <xf numFmtId="0" fontId="1" fillId="4" borderId="0" xfId="0" applyFont="1" applyFill="1" applyAlignment="1">
      <alignment horizontal="center" vertical="center" wrapText="1"/>
    </xf>
    <xf numFmtId="164" fontId="0" fillId="2" borderId="1" xfId="0" applyNumberFormat="1" applyFill="1" applyBorder="1" applyAlignment="1">
      <alignment horizontal="center" vertical="center" wrapText="1"/>
    </xf>
    <xf numFmtId="164" fontId="0" fillId="2" borderId="10" xfId="0" applyNumberForma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0" fillId="2" borderId="1" xfId="0" applyFill="1" applyBorder="1" applyAlignment="1">
      <alignment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165" fontId="0" fillId="2" borderId="1" xfId="0" applyNumberFormat="1" applyFill="1" applyBorder="1" applyAlignment="1">
      <alignment horizontal="center" vertical="center" wrapText="1"/>
    </xf>
    <xf numFmtId="164" fontId="0" fillId="5" borderId="1" xfId="0" applyNumberFormat="1" applyFill="1" applyBorder="1" applyAlignment="1">
      <alignment horizontal="center" vertical="center" wrapText="1"/>
    </xf>
    <xf numFmtId="0" fontId="8" fillId="5" borderId="1" xfId="0" applyFont="1" applyFill="1" applyBorder="1" applyAlignment="1">
      <alignment horizontal="center" vertical="center" wrapText="1"/>
    </xf>
    <xf numFmtId="0" fontId="5" fillId="3" borderId="5" xfId="0" applyFont="1" applyFill="1" applyBorder="1" applyAlignment="1">
      <alignment horizontal="left" vertical="top" wrapText="1"/>
    </xf>
    <xf numFmtId="0" fontId="5" fillId="3" borderId="0" xfId="0" applyFont="1" applyFill="1" applyBorder="1" applyAlignment="1">
      <alignment horizontal="left" vertical="top"/>
    </xf>
    <xf numFmtId="0" fontId="5" fillId="3" borderId="6" xfId="0" applyFont="1" applyFill="1" applyBorder="1" applyAlignment="1">
      <alignment horizontal="left" vertical="top"/>
    </xf>
    <xf numFmtId="0" fontId="2" fillId="2" borderId="1" xfId="0" applyFont="1" applyFill="1" applyBorder="1" applyAlignment="1">
      <alignment horizontal="center" vertical="center"/>
    </xf>
    <xf numFmtId="0" fontId="0" fillId="0" borderId="1" xfId="0" applyBorder="1" applyAlignment="1">
      <alignment vertical="top"/>
    </xf>
    <xf numFmtId="164" fontId="3" fillId="2" borderId="10" xfId="0" applyNumberFormat="1" applyFont="1" applyFill="1" applyBorder="1" applyAlignment="1">
      <alignment horizontal="center" vertical="center" wrapText="1"/>
    </xf>
    <xf numFmtId="0" fontId="10" fillId="2" borderId="0" xfId="0" applyFont="1" applyFill="1" applyAlignment="1">
      <alignment vertical="center" wrapText="1"/>
    </xf>
    <xf numFmtId="0" fontId="3" fillId="2" borderId="1" xfId="0" applyFont="1" applyFill="1" applyBorder="1" applyAlignment="1">
      <alignment vertical="center" wrapText="1"/>
    </xf>
    <xf numFmtId="0" fontId="9" fillId="2" borderId="0" xfId="0" applyFont="1" applyFill="1" applyAlignment="1">
      <alignment horizontal="left" vertical="center" wrapText="1"/>
    </xf>
    <xf numFmtId="0" fontId="9" fillId="2" borderId="0" xfId="0" applyFont="1" applyFill="1" applyAlignment="1">
      <alignment vertical="center" wrapText="1"/>
    </xf>
    <xf numFmtId="0" fontId="12" fillId="2" borderId="0" xfId="0" applyFont="1" applyFill="1" applyAlignment="1">
      <alignment horizontal="left" vertical="center" wrapText="1"/>
    </xf>
    <xf numFmtId="0" fontId="0" fillId="5" borderId="1" xfId="0" applyFill="1" applyBorder="1" applyAlignment="1">
      <alignment vertical="center" wrapText="1"/>
    </xf>
    <xf numFmtId="0" fontId="0" fillId="2" borderId="0" xfId="0" applyFill="1"/>
    <xf numFmtId="0" fontId="8" fillId="2" borderId="0" xfId="0" applyFont="1" applyFill="1"/>
    <xf numFmtId="0" fontId="8" fillId="0" borderId="1" xfId="0" applyFont="1" applyBorder="1" applyAlignment="1">
      <alignment vertical="top"/>
    </xf>
    <xf numFmtId="0" fontId="8" fillId="2" borderId="1" xfId="0" applyFont="1" applyFill="1" applyBorder="1" applyAlignment="1">
      <alignment vertical="center" wrapText="1"/>
    </xf>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0" fillId="2" borderId="10" xfId="0" applyFill="1" applyBorder="1"/>
    <xf numFmtId="3" fontId="0" fillId="2" borderId="19" xfId="0" applyNumberFormat="1" applyFill="1" applyBorder="1"/>
    <xf numFmtId="0" fontId="0" fillId="2" borderId="20" xfId="0" applyFill="1" applyBorder="1"/>
    <xf numFmtId="0" fontId="0" fillId="2" borderId="1" xfId="0" applyFill="1" applyBorder="1"/>
    <xf numFmtId="3" fontId="0" fillId="2" borderId="21" xfId="0" applyNumberFormat="1" applyFill="1" applyBorder="1"/>
    <xf numFmtId="0" fontId="0" fillId="2" borderId="21" xfId="0" applyFill="1" applyBorder="1"/>
    <xf numFmtId="9" fontId="0" fillId="2" borderId="21" xfId="2" applyFont="1" applyFill="1" applyBorder="1"/>
    <xf numFmtId="4" fontId="0" fillId="2" borderId="21" xfId="0" applyNumberFormat="1" applyFill="1" applyBorder="1"/>
    <xf numFmtId="16" fontId="0" fillId="2" borderId="0" xfId="0" applyNumberFormat="1" applyFill="1"/>
    <xf numFmtId="0" fontId="0" fillId="2" borderId="22" xfId="0" applyFill="1" applyBorder="1"/>
    <xf numFmtId="0" fontId="0" fillId="2" borderId="23" xfId="0" applyFill="1" applyBorder="1"/>
    <xf numFmtId="4" fontId="0" fillId="2" borderId="24" xfId="0" applyNumberFormat="1" applyFill="1" applyBorder="1"/>
    <xf numFmtId="0" fontId="14" fillId="2" borderId="25" xfId="0" applyFont="1" applyFill="1" applyBorder="1"/>
    <xf numFmtId="0" fontId="14" fillId="2" borderId="26" xfId="0" applyFont="1" applyFill="1" applyBorder="1"/>
    <xf numFmtId="0" fontId="0" fillId="2" borderId="26" xfId="0" applyFill="1" applyBorder="1"/>
    <xf numFmtId="0" fontId="0" fillId="2" borderId="27" xfId="0" applyFill="1" applyBorder="1"/>
    <xf numFmtId="0" fontId="0" fillId="2" borderId="28" xfId="0" applyFill="1" applyBorder="1"/>
    <xf numFmtId="0" fontId="0" fillId="2" borderId="29" xfId="0" applyFill="1" applyBorder="1"/>
    <xf numFmtId="3" fontId="0" fillId="2" borderId="0" xfId="0" applyNumberFormat="1" applyFill="1"/>
    <xf numFmtId="3" fontId="0" fillId="2" borderId="29" xfId="0" applyNumberFormat="1" applyFill="1" applyBorder="1"/>
    <xf numFmtId="0" fontId="0" fillId="2" borderId="30" xfId="0" applyFill="1" applyBorder="1"/>
    <xf numFmtId="0" fontId="0" fillId="2" borderId="31" xfId="0" applyFill="1" applyBorder="1"/>
    <xf numFmtId="3" fontId="14" fillId="2" borderId="32" xfId="0" applyNumberFormat="1" applyFont="1" applyFill="1" applyBorder="1"/>
    <xf numFmtId="0" fontId="14" fillId="2" borderId="0" xfId="0" applyFont="1" applyFill="1"/>
    <xf numFmtId="0" fontId="0" fillId="2" borderId="25" xfId="0" applyFill="1" applyBorder="1"/>
    <xf numFmtId="3" fontId="0" fillId="2" borderId="27" xfId="0" applyNumberFormat="1" applyFill="1" applyBorder="1"/>
    <xf numFmtId="44" fontId="0" fillId="2" borderId="32" xfId="1" applyFont="1" applyFill="1" applyBorder="1" applyAlignment="1">
      <alignment horizontal="center"/>
    </xf>
    <xf numFmtId="0" fontId="0" fillId="2" borderId="33" xfId="0" applyFill="1" applyBorder="1"/>
    <xf numFmtId="44" fontId="15" fillId="2" borderId="17" xfId="1" applyFont="1" applyFill="1" applyBorder="1" applyAlignment="1">
      <alignment horizontal="center"/>
    </xf>
    <xf numFmtId="0" fontId="5" fillId="3" borderId="5" xfId="0" applyFont="1" applyFill="1" applyBorder="1" applyAlignment="1">
      <alignment horizontal="left" vertical="top" wrapText="1"/>
    </xf>
    <xf numFmtId="0" fontId="5" fillId="3" borderId="0" xfId="0" applyFont="1" applyFill="1" applyBorder="1" applyAlignment="1">
      <alignment horizontal="left" vertical="top"/>
    </xf>
    <xf numFmtId="0" fontId="5" fillId="3" borderId="6" xfId="0" applyFont="1" applyFill="1" applyBorder="1" applyAlignment="1">
      <alignment horizontal="left" vertical="top"/>
    </xf>
    <xf numFmtId="0" fontId="0" fillId="0" borderId="1" xfId="0" applyBorder="1" applyAlignment="1">
      <alignment vertical="center"/>
    </xf>
    <xf numFmtId="0" fontId="4" fillId="2" borderId="14" xfId="0" applyFont="1" applyFill="1" applyBorder="1" applyAlignment="1">
      <alignment vertical="center" wrapText="1"/>
    </xf>
    <xf numFmtId="3" fontId="17" fillId="0" borderId="1" xfId="0" applyNumberFormat="1" applyFont="1" applyBorder="1" applyAlignment="1">
      <alignment horizontal="right" vertical="center"/>
    </xf>
    <xf numFmtId="165" fontId="4" fillId="2" borderId="13" xfId="0" applyNumberFormat="1" applyFont="1" applyFill="1" applyBorder="1" applyAlignment="1">
      <alignment horizontal="center" vertical="center" wrapText="1"/>
    </xf>
    <xf numFmtId="3" fontId="17" fillId="2" borderId="0" xfId="0" applyNumberFormat="1" applyFont="1" applyFill="1" applyAlignment="1">
      <alignment horizontal="right" vertical="center"/>
    </xf>
    <xf numFmtId="0" fontId="18" fillId="0" borderId="1" xfId="0" applyFont="1" applyBorder="1" applyAlignment="1">
      <alignment vertical="center"/>
    </xf>
    <xf numFmtId="0" fontId="17" fillId="0" borderId="1" xfId="0" applyFont="1" applyBorder="1" applyAlignment="1">
      <alignment horizontal="right" vertical="center"/>
    </xf>
    <xf numFmtId="0" fontId="17" fillId="2" borderId="0" xfId="0" applyFont="1" applyFill="1" applyAlignment="1">
      <alignment horizontal="right" vertical="center"/>
    </xf>
    <xf numFmtId="0" fontId="17" fillId="2" borderId="0" xfId="0" applyFont="1" applyFill="1" applyAlignment="1">
      <alignment vertical="center"/>
    </xf>
    <xf numFmtId="0" fontId="0" fillId="2" borderId="0" xfId="0" applyFill="1" applyAlignment="1">
      <alignment vertical="top" wrapText="1"/>
    </xf>
    <xf numFmtId="165" fontId="4" fillId="5" borderId="1" xfId="0" applyNumberFormat="1" applyFont="1" applyFill="1" applyBorder="1" applyAlignment="1">
      <alignment horizontal="center" vertical="center" wrapText="1"/>
    </xf>
    <xf numFmtId="165" fontId="0" fillId="5" borderId="1" xfId="0" applyNumberFormat="1" applyFill="1" applyBorder="1" applyAlignment="1">
      <alignment horizontal="center" vertical="center" wrapText="1"/>
    </xf>
    <xf numFmtId="0" fontId="8" fillId="2" borderId="0" xfId="0" applyFont="1" applyFill="1" applyAlignment="1">
      <alignment vertical="center" wrapText="1"/>
    </xf>
    <xf numFmtId="0" fontId="0" fillId="5" borderId="0" xfId="0" applyFill="1" applyBorder="1" applyAlignment="1">
      <alignment horizontal="left" vertical="center" wrapText="1"/>
    </xf>
    <xf numFmtId="0" fontId="8" fillId="3" borderId="5" xfId="0" applyFont="1" applyFill="1" applyBorder="1"/>
    <xf numFmtId="0" fontId="0" fillId="3" borderId="0" xfId="0" applyFill="1" applyAlignment="1">
      <alignment vertical="center"/>
    </xf>
    <xf numFmtId="0" fontId="3" fillId="3" borderId="5" xfId="0" applyFont="1" applyFill="1" applyBorder="1"/>
    <xf numFmtId="0" fontId="8" fillId="3" borderId="0" xfId="0" applyFont="1" applyFill="1" applyBorder="1" applyAlignment="1">
      <alignment horizontal="center"/>
    </xf>
    <xf numFmtId="0" fontId="8" fillId="3" borderId="0" xfId="0" applyFont="1" applyFill="1" applyBorder="1"/>
    <xf numFmtId="0" fontId="0" fillId="3" borderId="0" xfId="0" applyFont="1" applyFill="1" applyBorder="1"/>
    <xf numFmtId="0" fontId="0" fillId="3" borderId="5" xfId="0" applyFont="1" applyFill="1" applyBorder="1"/>
    <xf numFmtId="0" fontId="13" fillId="3" borderId="5" xfId="0" applyFont="1" applyFill="1" applyBorder="1"/>
    <xf numFmtId="0" fontId="8" fillId="3" borderId="0" xfId="0" applyFont="1" applyFill="1" applyAlignment="1">
      <alignment horizontal="center"/>
    </xf>
    <xf numFmtId="0" fontId="8" fillId="3" borderId="0" xfId="0" applyFont="1" applyFill="1"/>
    <xf numFmtId="0" fontId="3" fillId="3" borderId="2" xfId="0" applyFont="1" applyFill="1" applyBorder="1"/>
    <xf numFmtId="0" fontId="8" fillId="3" borderId="3" xfId="0" applyFont="1" applyFill="1" applyBorder="1" applyAlignment="1">
      <alignment horizontal="center"/>
    </xf>
    <xf numFmtId="0" fontId="8" fillId="3" borderId="3" xfId="0" applyFont="1" applyFill="1" applyBorder="1"/>
    <xf numFmtId="0" fontId="8" fillId="3" borderId="4" xfId="0" applyFont="1" applyFill="1" applyBorder="1"/>
    <xf numFmtId="0" fontId="8" fillId="3" borderId="6" xfId="0" applyFont="1" applyFill="1" applyBorder="1"/>
    <xf numFmtId="0" fontId="8" fillId="3" borderId="7" xfId="0" applyFont="1" applyFill="1" applyBorder="1"/>
    <xf numFmtId="0" fontId="8" fillId="3" borderId="8" xfId="0" applyFont="1" applyFill="1" applyBorder="1" applyAlignment="1">
      <alignment horizontal="center"/>
    </xf>
    <xf numFmtId="0" fontId="8" fillId="3" borderId="8" xfId="0" applyFont="1" applyFill="1" applyBorder="1"/>
    <xf numFmtId="0" fontId="8" fillId="3" borderId="9" xfId="0" applyFont="1" applyFill="1" applyBorder="1"/>
    <xf numFmtId="0" fontId="11" fillId="4" borderId="0" xfId="0" applyFont="1" applyFill="1" applyAlignment="1">
      <alignment horizontal="left" vertical="center" wrapText="1"/>
    </xf>
    <xf numFmtId="0" fontId="9" fillId="2" borderId="0" xfId="0" applyFont="1" applyFill="1" applyAlignment="1">
      <alignment vertical="center"/>
    </xf>
    <xf numFmtId="0" fontId="0" fillId="2" borderId="8" xfId="0" applyFill="1" applyBorder="1"/>
    <xf numFmtId="0" fontId="7" fillId="3" borderId="31" xfId="0" applyFont="1" applyFill="1" applyBorder="1" applyAlignment="1">
      <alignment horizontal="left"/>
    </xf>
    <xf numFmtId="0" fontId="5" fillId="3" borderId="5" xfId="0" applyFont="1" applyFill="1" applyBorder="1" applyAlignment="1">
      <alignment horizontal="left" vertical="center"/>
    </xf>
    <xf numFmtId="0" fontId="5" fillId="3" borderId="0" xfId="0" applyFont="1" applyFill="1" applyBorder="1" applyAlignment="1">
      <alignment horizontal="left" vertical="center"/>
    </xf>
    <xf numFmtId="0" fontId="5" fillId="3" borderId="6" xfId="0" applyFont="1" applyFill="1" applyBorder="1" applyAlignment="1">
      <alignment horizontal="left" vertical="center"/>
    </xf>
    <xf numFmtId="0" fontId="0" fillId="3" borderId="7" xfId="0" applyFont="1" applyFill="1" applyBorder="1" applyAlignment="1">
      <alignment vertical="center" wrapText="1"/>
    </xf>
    <xf numFmtId="0" fontId="0" fillId="3" borderId="8" xfId="0" applyFont="1" applyFill="1" applyBorder="1" applyAlignment="1">
      <alignment vertical="center" wrapText="1"/>
    </xf>
    <xf numFmtId="0" fontId="0" fillId="3" borderId="9" xfId="0" applyFont="1" applyFill="1" applyBorder="1" applyAlignment="1">
      <alignment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9" fillId="6" borderId="0" xfId="0" applyFont="1" applyFill="1" applyAlignment="1">
      <alignment horizontal="left" vertical="center" wrapText="1"/>
    </xf>
    <xf numFmtId="0" fontId="0" fillId="5" borderId="1" xfId="0" applyFill="1" applyBorder="1" applyAlignment="1">
      <alignment horizontal="left" vertical="center" wrapText="1"/>
    </xf>
    <xf numFmtId="0" fontId="5" fillId="3" borderId="5" xfId="0" applyFont="1" applyFill="1" applyBorder="1" applyAlignment="1"/>
    <xf numFmtId="0" fontId="5" fillId="3" borderId="0" xfId="0" applyFont="1" applyFill="1" applyBorder="1" applyAlignment="1"/>
    <xf numFmtId="0" fontId="5" fillId="3" borderId="6" xfId="0" applyFont="1" applyFill="1" applyBorder="1" applyAlignment="1"/>
    <xf numFmtId="0" fontId="5" fillId="3" borderId="5" xfId="0" applyFont="1" applyFill="1" applyBorder="1" applyAlignment="1">
      <alignment horizontal="left" vertical="top" wrapText="1"/>
    </xf>
    <xf numFmtId="0" fontId="5" fillId="3" borderId="0" xfId="0" applyFont="1" applyFill="1" applyBorder="1" applyAlignment="1">
      <alignment horizontal="left" vertical="top"/>
    </xf>
    <xf numFmtId="0" fontId="5" fillId="3" borderId="6" xfId="0" applyFont="1" applyFill="1" applyBorder="1" applyAlignment="1">
      <alignment horizontal="left" vertical="top"/>
    </xf>
    <xf numFmtId="0" fontId="0" fillId="3" borderId="5" xfId="0" applyFont="1" applyFill="1" applyBorder="1" applyAlignment="1">
      <alignment horizontal="left" vertical="center"/>
    </xf>
    <xf numFmtId="0" fontId="0" fillId="3" borderId="0" xfId="0" applyFont="1" applyFill="1" applyBorder="1" applyAlignment="1">
      <alignment horizontal="left" vertical="center"/>
    </xf>
    <xf numFmtId="0" fontId="0" fillId="3" borderId="6" xfId="0" applyFont="1" applyFill="1" applyBorder="1" applyAlignment="1">
      <alignment horizontal="left" vertical="center"/>
    </xf>
    <xf numFmtId="0" fontId="5" fillId="3" borderId="0" xfId="0" applyFont="1" applyFill="1" applyBorder="1" applyAlignment="1">
      <alignment horizontal="left" vertical="top" wrapText="1"/>
    </xf>
    <xf numFmtId="0" fontId="5" fillId="3" borderId="6" xfId="0" applyFont="1" applyFill="1" applyBorder="1" applyAlignment="1">
      <alignment horizontal="left" vertical="top" wrapText="1"/>
    </xf>
    <xf numFmtId="0" fontId="0" fillId="3" borderId="5" xfId="0" applyFill="1" applyBorder="1" applyAlignment="1">
      <alignment horizontal="left" vertical="center"/>
    </xf>
    <xf numFmtId="0" fontId="0" fillId="3" borderId="0" xfId="0" applyFill="1" applyAlignment="1">
      <alignment horizontal="left" vertical="center"/>
    </xf>
    <xf numFmtId="0" fontId="0" fillId="3" borderId="6" xfId="0" applyFill="1" applyBorder="1" applyAlignment="1">
      <alignment horizontal="left" vertical="center"/>
    </xf>
    <xf numFmtId="0" fontId="5" fillId="3" borderId="0" xfId="0" applyFont="1" applyFill="1" applyAlignment="1">
      <alignment horizontal="left" vertical="top"/>
    </xf>
    <xf numFmtId="0" fontId="7" fillId="3" borderId="5"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6" xfId="0" applyFont="1" applyFill="1" applyBorder="1" applyAlignment="1">
      <alignment horizontal="left" vertical="center" wrapText="1"/>
    </xf>
    <xf numFmtId="0" fontId="0" fillId="3" borderId="7" xfId="0" applyFill="1" applyBorder="1" applyAlignment="1">
      <alignmen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9" fillId="6" borderId="0" xfId="0" applyFont="1" applyFill="1" applyAlignment="1">
      <alignment vertical="center" wrapText="1"/>
    </xf>
    <xf numFmtId="0" fontId="19" fillId="6" borderId="0" xfId="0" applyFont="1" applyFill="1" applyAlignment="1">
      <alignment horizontal="left" vertical="center" wrapText="1"/>
    </xf>
    <xf numFmtId="0" fontId="9" fillId="7" borderId="0" xfId="0" applyFont="1" applyFill="1" applyAlignment="1">
      <alignment vertical="center" wrapText="1"/>
    </xf>
    <xf numFmtId="0" fontId="12" fillId="2" borderId="0" xfId="0" applyFont="1" applyFill="1" applyAlignment="1">
      <alignmen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C76F4-F5F7-438B-8AAB-724053EFE9C1}">
  <dimension ref="A1:P64"/>
  <sheetViews>
    <sheetView tabSelected="1" workbookViewId="0">
      <selection activeCell="D28" sqref="D28"/>
    </sheetView>
  </sheetViews>
  <sheetFormatPr defaultColWidth="8.88671875" defaultRowHeight="13.2" x14ac:dyDescent="0.25"/>
  <cols>
    <col min="1" max="1" width="9.88671875" style="34" customWidth="1"/>
    <col min="2" max="2" width="20" style="34" bestFit="1" customWidth="1"/>
    <col min="3" max="14" width="8.88671875" style="34"/>
    <col min="15" max="15" width="3.6640625" style="34" customWidth="1"/>
    <col min="16" max="16" width="4.33203125" style="34" customWidth="1"/>
    <col min="17" max="16384" width="8.88671875" style="34"/>
  </cols>
  <sheetData>
    <row r="1" spans="1:16" s="2" customFormat="1" ht="52.2" customHeight="1" x14ac:dyDescent="0.25">
      <c r="A1" s="107" t="s">
        <v>169</v>
      </c>
      <c r="B1" s="107"/>
      <c r="C1" s="107"/>
      <c r="D1" s="107"/>
      <c r="E1" s="107"/>
      <c r="F1" s="107"/>
      <c r="G1" s="107"/>
      <c r="H1" s="107"/>
      <c r="I1" s="107"/>
      <c r="J1" s="107"/>
      <c r="K1" s="107"/>
      <c r="L1" s="107"/>
      <c r="M1" s="107"/>
      <c r="N1" s="107"/>
      <c r="O1" s="107"/>
      <c r="P1" s="107"/>
    </row>
    <row r="2" spans="1:16" s="28" customFormat="1" ht="15.6" customHeight="1" x14ac:dyDescent="0.25">
      <c r="A2" s="108" t="s">
        <v>113</v>
      </c>
      <c r="B2" s="108"/>
      <c r="C2" s="108"/>
      <c r="D2" s="108"/>
      <c r="E2" s="108"/>
      <c r="F2" s="108"/>
      <c r="G2" s="108"/>
      <c r="H2" s="108"/>
      <c r="I2" s="108"/>
      <c r="J2" s="108"/>
      <c r="K2" s="108"/>
      <c r="L2" s="108"/>
      <c r="M2" s="108"/>
      <c r="N2" s="108"/>
      <c r="O2" s="108"/>
      <c r="P2" s="108"/>
    </row>
    <row r="3" spans="1:16" x14ac:dyDescent="0.25">
      <c r="A3" s="109"/>
      <c r="B3" s="109"/>
      <c r="C3" s="109"/>
      <c r="D3" s="109"/>
      <c r="E3" s="109"/>
      <c r="F3" s="109"/>
      <c r="G3" s="109"/>
      <c r="H3" s="109"/>
      <c r="I3" s="109"/>
      <c r="J3" s="109"/>
      <c r="K3" s="109"/>
      <c r="L3" s="109"/>
      <c r="M3" s="109"/>
      <c r="N3" s="109"/>
      <c r="O3" s="109"/>
      <c r="P3" s="109"/>
    </row>
    <row r="4" spans="1:16" s="35" customFormat="1" ht="15" customHeight="1" x14ac:dyDescent="0.25">
      <c r="A4" s="98" t="s">
        <v>39</v>
      </c>
      <c r="B4" s="99"/>
      <c r="C4" s="99"/>
      <c r="D4" s="99"/>
      <c r="E4" s="99"/>
      <c r="F4" s="99"/>
      <c r="G4" s="99"/>
      <c r="H4" s="99"/>
      <c r="I4" s="99"/>
      <c r="J4" s="100"/>
      <c r="K4" s="100"/>
      <c r="L4" s="100"/>
      <c r="M4" s="99"/>
      <c r="N4" s="100"/>
      <c r="O4" s="100"/>
      <c r="P4" s="101"/>
    </row>
    <row r="5" spans="1:16" s="35" customFormat="1" ht="15" customHeight="1" x14ac:dyDescent="0.25">
      <c r="A5" s="90"/>
      <c r="B5" s="91"/>
      <c r="C5" s="91"/>
      <c r="D5" s="91"/>
      <c r="E5" s="91"/>
      <c r="F5" s="91"/>
      <c r="G5" s="91"/>
      <c r="H5" s="91"/>
      <c r="I5" s="91"/>
      <c r="J5" s="92"/>
      <c r="K5" s="92"/>
      <c r="L5" s="92"/>
      <c r="M5" s="91"/>
      <c r="N5" s="92"/>
      <c r="O5" s="92"/>
      <c r="P5" s="102"/>
    </row>
    <row r="6" spans="1:16" s="35" customFormat="1" ht="15" customHeight="1" x14ac:dyDescent="0.25">
      <c r="A6" s="90" t="s">
        <v>47</v>
      </c>
      <c r="B6" s="91"/>
      <c r="C6" s="91"/>
      <c r="D6" s="91"/>
      <c r="E6" s="91"/>
      <c r="F6" s="91"/>
      <c r="G6" s="91"/>
      <c r="H6" s="91"/>
      <c r="I6" s="91"/>
      <c r="J6" s="92"/>
      <c r="K6" s="92"/>
      <c r="L6" s="92"/>
      <c r="M6" s="91"/>
      <c r="N6" s="92"/>
      <c r="O6" s="92"/>
      <c r="P6" s="102"/>
    </row>
    <row r="7" spans="1:16" s="35" customFormat="1" ht="15" customHeight="1" x14ac:dyDescent="0.25">
      <c r="A7" s="90" t="s">
        <v>48</v>
      </c>
      <c r="B7" s="91"/>
      <c r="C7" s="91"/>
      <c r="D7" s="91"/>
      <c r="E7" s="91"/>
      <c r="F7" s="91"/>
      <c r="G7" s="91"/>
      <c r="H7" s="91"/>
      <c r="I7" s="91"/>
      <c r="J7" s="92"/>
      <c r="K7" s="92"/>
      <c r="L7" s="92"/>
      <c r="M7" s="91"/>
      <c r="N7" s="92"/>
      <c r="O7" s="92"/>
      <c r="P7" s="102"/>
    </row>
    <row r="8" spans="1:16" s="35" customFormat="1" ht="15" customHeight="1" x14ac:dyDescent="0.25">
      <c r="A8" s="90" t="s">
        <v>42</v>
      </c>
      <c r="B8" s="91"/>
      <c r="C8" s="91"/>
      <c r="D8" s="91"/>
      <c r="E8" s="91"/>
      <c r="F8" s="91"/>
      <c r="G8" s="91"/>
      <c r="H8" s="91"/>
      <c r="I8" s="91"/>
      <c r="J8" s="92"/>
      <c r="K8" s="92"/>
      <c r="L8" s="92"/>
      <c r="M8" s="91"/>
      <c r="N8" s="92"/>
      <c r="O8" s="92"/>
      <c r="P8" s="102"/>
    </row>
    <row r="9" spans="1:16" s="35" customFormat="1" ht="15" customHeight="1" x14ac:dyDescent="0.25">
      <c r="A9" s="93"/>
      <c r="B9" s="91"/>
      <c r="C9" s="91"/>
      <c r="D9" s="91"/>
      <c r="E9" s="91"/>
      <c r="F9" s="91"/>
      <c r="G9" s="91"/>
      <c r="H9" s="91"/>
      <c r="I9" s="91"/>
      <c r="J9" s="92"/>
      <c r="K9" s="92"/>
      <c r="L9" s="92"/>
      <c r="M9" s="91"/>
      <c r="N9" s="92"/>
      <c r="O9" s="92"/>
      <c r="P9" s="102"/>
    </row>
    <row r="10" spans="1:16" s="35" customFormat="1" ht="15" customHeight="1" x14ac:dyDescent="0.25">
      <c r="A10" s="89" t="s">
        <v>43</v>
      </c>
      <c r="B10" s="91"/>
      <c r="C10" s="91"/>
      <c r="D10" s="91"/>
      <c r="E10" s="91"/>
      <c r="F10" s="91"/>
      <c r="G10" s="91"/>
      <c r="H10" s="91"/>
      <c r="I10" s="91"/>
      <c r="J10" s="92"/>
      <c r="K10" s="92"/>
      <c r="L10" s="92"/>
      <c r="M10" s="91"/>
      <c r="N10" s="92"/>
      <c r="O10" s="92"/>
      <c r="P10" s="102"/>
    </row>
    <row r="11" spans="1:16" s="35" customFormat="1" ht="15" customHeight="1" x14ac:dyDescent="0.25">
      <c r="A11" s="94" t="s">
        <v>44</v>
      </c>
      <c r="B11" s="91"/>
      <c r="C11" s="91"/>
      <c r="D11" s="91"/>
      <c r="E11" s="91"/>
      <c r="F11" s="91"/>
      <c r="G11" s="91"/>
      <c r="H11" s="91"/>
      <c r="I11" s="91"/>
      <c r="J11" s="92"/>
      <c r="K11" s="92"/>
      <c r="L11" s="92"/>
      <c r="M11" s="91"/>
      <c r="N11" s="92"/>
      <c r="O11" s="92"/>
      <c r="P11" s="102"/>
    </row>
    <row r="12" spans="1:16" s="35" customFormat="1" ht="15" customHeight="1" x14ac:dyDescent="0.25">
      <c r="A12" s="90"/>
      <c r="B12" s="91"/>
      <c r="C12" s="91"/>
      <c r="D12" s="91"/>
      <c r="E12" s="91"/>
      <c r="F12" s="91"/>
      <c r="G12" s="91"/>
      <c r="H12" s="91"/>
      <c r="I12" s="91"/>
      <c r="J12" s="92"/>
      <c r="K12" s="92"/>
      <c r="L12" s="92"/>
      <c r="M12" s="91"/>
      <c r="N12" s="92"/>
      <c r="O12" s="92"/>
      <c r="P12" s="102"/>
    </row>
    <row r="13" spans="1:16" s="35" customFormat="1" ht="15" customHeight="1" x14ac:dyDescent="0.25">
      <c r="A13" s="89" t="s">
        <v>45</v>
      </c>
      <c r="B13" s="91"/>
      <c r="C13" s="91"/>
      <c r="D13" s="91"/>
      <c r="E13" s="91"/>
      <c r="F13" s="91"/>
      <c r="G13" s="91"/>
      <c r="H13" s="91"/>
      <c r="I13" s="91"/>
      <c r="J13" s="92"/>
      <c r="K13" s="92"/>
      <c r="L13" s="92"/>
      <c r="M13" s="91"/>
      <c r="N13" s="92"/>
      <c r="O13" s="92"/>
      <c r="P13" s="102"/>
    </row>
    <row r="14" spans="1:16" s="35" customFormat="1" ht="15" customHeight="1" x14ac:dyDescent="0.25">
      <c r="A14" s="88" t="s">
        <v>46</v>
      </c>
      <c r="B14" s="91"/>
      <c r="C14" s="91"/>
      <c r="D14" s="91"/>
      <c r="E14" s="91"/>
      <c r="F14" s="91"/>
      <c r="G14" s="91"/>
      <c r="H14" s="91"/>
      <c r="I14" s="91"/>
      <c r="J14" s="92"/>
      <c r="K14" s="92"/>
      <c r="L14" s="92"/>
      <c r="M14" s="91"/>
      <c r="N14" s="92"/>
      <c r="O14" s="92"/>
      <c r="P14" s="102"/>
    </row>
    <row r="15" spans="1:16" s="35" customFormat="1" ht="15" customHeight="1" x14ac:dyDescent="0.25">
      <c r="A15" s="90"/>
      <c r="B15" s="91"/>
      <c r="C15" s="91"/>
      <c r="D15" s="91"/>
      <c r="E15" s="91"/>
      <c r="F15" s="91"/>
      <c r="G15" s="91"/>
      <c r="H15" s="91"/>
      <c r="I15" s="91"/>
      <c r="J15" s="92"/>
      <c r="K15" s="92"/>
      <c r="L15" s="92"/>
      <c r="M15" s="91"/>
      <c r="N15" s="92"/>
      <c r="O15" s="92"/>
      <c r="P15" s="102"/>
    </row>
    <row r="16" spans="1:16" s="35" customFormat="1" ht="15" customHeight="1" x14ac:dyDescent="0.25">
      <c r="A16" s="95" t="s">
        <v>40</v>
      </c>
      <c r="B16" s="96"/>
      <c r="C16" s="96"/>
      <c r="D16" s="96"/>
      <c r="E16" s="96"/>
      <c r="F16" s="96"/>
      <c r="G16" s="96"/>
      <c r="H16" s="96"/>
      <c r="I16" s="96"/>
      <c r="J16" s="97"/>
      <c r="K16" s="97"/>
      <c r="L16" s="97"/>
      <c r="M16" s="96"/>
      <c r="N16" s="97"/>
      <c r="O16" s="97"/>
      <c r="P16" s="102"/>
    </row>
    <row r="17" spans="1:16" s="35" customFormat="1" ht="15" customHeight="1" x14ac:dyDescent="0.25">
      <c r="A17" s="88" t="s">
        <v>41</v>
      </c>
      <c r="B17" s="96"/>
      <c r="C17" s="96"/>
      <c r="D17" s="96"/>
      <c r="E17" s="96"/>
      <c r="F17" s="96"/>
      <c r="G17" s="96"/>
      <c r="H17" s="96"/>
      <c r="I17" s="96"/>
      <c r="J17" s="97"/>
      <c r="K17" s="97"/>
      <c r="L17" s="97"/>
      <c r="M17" s="96"/>
      <c r="N17" s="97"/>
      <c r="O17" s="97"/>
      <c r="P17" s="102"/>
    </row>
    <row r="18" spans="1:16" s="35" customFormat="1" ht="15" customHeight="1" x14ac:dyDescent="0.25">
      <c r="A18" s="88" t="s">
        <v>49</v>
      </c>
      <c r="B18" s="96"/>
      <c r="C18" s="96"/>
      <c r="D18" s="96"/>
      <c r="E18" s="96"/>
      <c r="F18" s="96"/>
      <c r="G18" s="96"/>
      <c r="H18" s="96"/>
      <c r="I18" s="96"/>
      <c r="J18" s="97"/>
      <c r="K18" s="97"/>
      <c r="L18" s="97"/>
      <c r="M18" s="96"/>
      <c r="N18" s="97"/>
      <c r="O18" s="97"/>
      <c r="P18" s="102"/>
    </row>
    <row r="19" spans="1:16" s="35" customFormat="1" ht="15" customHeight="1" x14ac:dyDescent="0.25">
      <c r="A19" s="88"/>
      <c r="B19" s="96"/>
      <c r="C19" s="96"/>
      <c r="D19" s="96"/>
      <c r="E19" s="96"/>
      <c r="F19" s="96"/>
      <c r="G19" s="96"/>
      <c r="H19" s="96"/>
      <c r="I19" s="96"/>
      <c r="J19" s="97"/>
      <c r="K19" s="97"/>
      <c r="L19" s="97"/>
      <c r="M19" s="96"/>
      <c r="N19" s="97"/>
      <c r="O19" s="97"/>
      <c r="P19" s="102"/>
    </row>
    <row r="20" spans="1:16" s="35" customFormat="1" ht="15" customHeight="1" x14ac:dyDescent="0.25">
      <c r="A20" s="88" t="s">
        <v>170</v>
      </c>
      <c r="B20" s="96"/>
      <c r="C20" s="96"/>
      <c r="D20" s="96"/>
      <c r="E20" s="96"/>
      <c r="F20" s="96"/>
      <c r="G20" s="96"/>
      <c r="H20" s="96"/>
      <c r="I20" s="96"/>
      <c r="J20" s="97"/>
      <c r="K20" s="97"/>
      <c r="L20" s="97"/>
      <c r="M20" s="96"/>
      <c r="N20" s="97"/>
      <c r="O20" s="97"/>
      <c r="P20" s="102"/>
    </row>
    <row r="21" spans="1:16" s="35" customFormat="1" ht="15" customHeight="1" x14ac:dyDescent="0.25">
      <c r="A21" s="88" t="s">
        <v>50</v>
      </c>
      <c r="B21" s="96"/>
      <c r="C21" s="96"/>
      <c r="D21" s="96"/>
      <c r="E21" s="96"/>
      <c r="F21" s="96"/>
      <c r="G21" s="96"/>
      <c r="H21" s="96"/>
      <c r="I21" s="96"/>
      <c r="J21" s="97"/>
      <c r="K21" s="97"/>
      <c r="L21" s="97"/>
      <c r="M21" s="96"/>
      <c r="N21" s="97"/>
      <c r="O21" s="97"/>
      <c r="P21" s="102"/>
    </row>
    <row r="22" spans="1:16" s="35" customFormat="1" ht="15" customHeight="1" x14ac:dyDescent="0.25">
      <c r="A22" s="88"/>
      <c r="B22" s="96"/>
      <c r="C22" s="96"/>
      <c r="D22" s="96"/>
      <c r="E22" s="96"/>
      <c r="F22" s="96"/>
      <c r="G22" s="96"/>
      <c r="H22" s="96"/>
      <c r="I22" s="96"/>
      <c r="J22" s="97"/>
      <c r="K22" s="97"/>
      <c r="L22" s="97"/>
      <c r="M22" s="96"/>
      <c r="N22" s="97"/>
      <c r="O22" s="97"/>
      <c r="P22" s="102"/>
    </row>
    <row r="23" spans="1:16" s="35" customFormat="1" ht="15" customHeight="1" x14ac:dyDescent="0.25">
      <c r="A23" s="103"/>
      <c r="B23" s="104"/>
      <c r="C23" s="104"/>
      <c r="D23" s="104"/>
      <c r="E23" s="104"/>
      <c r="F23" s="104"/>
      <c r="G23" s="104"/>
      <c r="H23" s="104"/>
      <c r="I23" s="104"/>
      <c r="J23" s="105"/>
      <c r="K23" s="105"/>
      <c r="L23" s="105"/>
      <c r="M23" s="104"/>
      <c r="N23" s="105"/>
      <c r="O23" s="105"/>
      <c r="P23" s="106"/>
    </row>
    <row r="25" spans="1:16" ht="13.8" thickBot="1" x14ac:dyDescent="0.3">
      <c r="A25" s="110" t="s">
        <v>171</v>
      </c>
      <c r="B25" s="110"/>
      <c r="C25" s="110"/>
      <c r="D25" s="110"/>
    </row>
    <row r="26" spans="1:16" ht="13.8" thickBot="1" x14ac:dyDescent="0.3">
      <c r="A26" s="38"/>
      <c r="B26" s="39" t="s">
        <v>51</v>
      </c>
      <c r="C26" s="38" t="s">
        <v>52</v>
      </c>
      <c r="D26" s="40"/>
    </row>
    <row r="27" spans="1:16" x14ac:dyDescent="0.25">
      <c r="A27" s="41" t="s">
        <v>53</v>
      </c>
      <c r="B27" s="42" t="s">
        <v>54</v>
      </c>
      <c r="C27" s="42" t="s">
        <v>55</v>
      </c>
      <c r="D27" s="43">
        <v>44000</v>
      </c>
    </row>
    <row r="28" spans="1:16" x14ac:dyDescent="0.25">
      <c r="A28" s="44" t="s">
        <v>56</v>
      </c>
      <c r="B28" s="45" t="s">
        <v>57</v>
      </c>
      <c r="C28" s="45" t="s">
        <v>58</v>
      </c>
      <c r="D28" s="46">
        <v>132000</v>
      </c>
    </row>
    <row r="29" spans="1:16" x14ac:dyDescent="0.25">
      <c r="A29" s="44" t="s">
        <v>59</v>
      </c>
      <c r="B29" s="45" t="s">
        <v>60</v>
      </c>
      <c r="C29" s="45" t="s">
        <v>61</v>
      </c>
      <c r="D29" s="47">
        <v>8</v>
      </c>
    </row>
    <row r="30" spans="1:16" x14ac:dyDescent="0.25">
      <c r="A30" s="44" t="s">
        <v>62</v>
      </c>
      <c r="B30" s="45" t="s">
        <v>63</v>
      </c>
      <c r="C30" s="45" t="s">
        <v>58</v>
      </c>
      <c r="D30" s="46">
        <v>30000</v>
      </c>
    </row>
    <row r="31" spans="1:16" x14ac:dyDescent="0.25">
      <c r="A31" s="44" t="s">
        <v>64</v>
      </c>
      <c r="B31" s="45" t="s">
        <v>65</v>
      </c>
      <c r="C31" s="45" t="s">
        <v>66</v>
      </c>
      <c r="D31" s="48">
        <v>1.4999999999999999E-2</v>
      </c>
    </row>
    <row r="32" spans="1:16" x14ac:dyDescent="0.25">
      <c r="A32" s="44" t="s">
        <v>67</v>
      </c>
      <c r="B32" s="45" t="s">
        <v>68</v>
      </c>
      <c r="C32" s="45" t="s">
        <v>69</v>
      </c>
      <c r="D32" s="47">
        <v>25</v>
      </c>
    </row>
    <row r="33" spans="1:8" x14ac:dyDescent="0.25">
      <c r="A33" s="44" t="s">
        <v>70</v>
      </c>
      <c r="B33" s="45" t="s">
        <v>71</v>
      </c>
      <c r="C33" s="45" t="s">
        <v>72</v>
      </c>
      <c r="D33" s="49">
        <v>2.1</v>
      </c>
      <c r="E33" s="50"/>
    </row>
    <row r="34" spans="1:8" x14ac:dyDescent="0.25">
      <c r="A34" s="44" t="s">
        <v>73</v>
      </c>
      <c r="B34" s="45" t="s">
        <v>74</v>
      </c>
      <c r="C34" s="45" t="s">
        <v>75</v>
      </c>
      <c r="D34" s="47">
        <v>0.5</v>
      </c>
    </row>
    <row r="35" spans="1:8" x14ac:dyDescent="0.25">
      <c r="A35" s="44" t="s">
        <v>76</v>
      </c>
      <c r="B35" s="45" t="s">
        <v>77</v>
      </c>
      <c r="C35" s="45" t="s">
        <v>78</v>
      </c>
      <c r="D35" s="46">
        <v>4500</v>
      </c>
    </row>
    <row r="36" spans="1:8" x14ac:dyDescent="0.25">
      <c r="A36" s="44" t="s">
        <v>79</v>
      </c>
      <c r="B36" s="45" t="s">
        <v>80</v>
      </c>
      <c r="C36" s="45" t="s">
        <v>55</v>
      </c>
      <c r="D36" s="46">
        <v>50000</v>
      </c>
    </row>
    <row r="37" spans="1:8" x14ac:dyDescent="0.25">
      <c r="A37" s="44" t="s">
        <v>81</v>
      </c>
      <c r="B37" s="45" t="s">
        <v>82</v>
      </c>
      <c r="C37" s="45" t="s">
        <v>83</v>
      </c>
      <c r="D37" s="46">
        <v>2250</v>
      </c>
    </row>
    <row r="38" spans="1:8" x14ac:dyDescent="0.25">
      <c r="A38" s="44" t="s">
        <v>84</v>
      </c>
      <c r="B38" s="45" t="s">
        <v>85</v>
      </c>
      <c r="C38" s="45" t="s">
        <v>83</v>
      </c>
      <c r="D38" s="46">
        <v>1675</v>
      </c>
    </row>
    <row r="39" spans="1:8" x14ac:dyDescent="0.25">
      <c r="A39" s="44" t="s">
        <v>86</v>
      </c>
      <c r="B39" s="45" t="s">
        <v>87</v>
      </c>
      <c r="C39" s="45" t="s">
        <v>88</v>
      </c>
      <c r="D39" s="46">
        <v>45</v>
      </c>
    </row>
    <row r="40" spans="1:8" ht="13.8" thickBot="1" x14ac:dyDescent="0.3">
      <c r="A40" s="51" t="s">
        <v>89</v>
      </c>
      <c r="B40" s="52" t="s">
        <v>90</v>
      </c>
      <c r="C40" s="52" t="s">
        <v>91</v>
      </c>
      <c r="D40" s="53">
        <v>25.25</v>
      </c>
    </row>
    <row r="42" spans="1:8" ht="13.8" thickBot="1" x14ac:dyDescent="0.3"/>
    <row r="43" spans="1:8" x14ac:dyDescent="0.25">
      <c r="A43" s="54" t="s">
        <v>92</v>
      </c>
      <c r="B43" s="55"/>
      <c r="C43" s="56"/>
      <c r="D43" s="56"/>
      <c r="E43" s="56"/>
      <c r="F43" s="56"/>
      <c r="G43" s="56"/>
      <c r="H43" s="57"/>
    </row>
    <row r="44" spans="1:8" x14ac:dyDescent="0.25">
      <c r="A44" s="58"/>
      <c r="H44" s="59"/>
    </row>
    <row r="45" spans="1:8" x14ac:dyDescent="0.25">
      <c r="A45" s="58" t="s">
        <v>93</v>
      </c>
      <c r="C45" s="34" t="s">
        <v>94</v>
      </c>
      <c r="G45" s="60"/>
      <c r="H45" s="61">
        <f>((D32*D33)/100)*D27</f>
        <v>23100</v>
      </c>
    </row>
    <row r="46" spans="1:8" x14ac:dyDescent="0.25">
      <c r="A46" s="58" t="s">
        <v>74</v>
      </c>
      <c r="C46" s="34" t="s">
        <v>95</v>
      </c>
      <c r="H46" s="61">
        <f>D34*D27</f>
        <v>22000</v>
      </c>
    </row>
    <row r="47" spans="1:8" x14ac:dyDescent="0.25">
      <c r="A47" s="58" t="s">
        <v>96</v>
      </c>
      <c r="C47" s="34" t="s">
        <v>97</v>
      </c>
      <c r="H47" s="61">
        <f>D35/D36*D27</f>
        <v>3960</v>
      </c>
    </row>
    <row r="48" spans="1:8" ht="13.8" thickBot="1" x14ac:dyDescent="0.3">
      <c r="A48" s="62" t="s">
        <v>98</v>
      </c>
      <c r="B48" s="63"/>
      <c r="C48" s="63"/>
      <c r="D48" s="63"/>
      <c r="E48" s="63"/>
      <c r="F48" s="63"/>
      <c r="G48" s="63"/>
      <c r="H48" s="64">
        <f>SUM(H45:H47)</f>
        <v>49060</v>
      </c>
    </row>
    <row r="49" spans="1:8" ht="13.8" thickBot="1" x14ac:dyDescent="0.3">
      <c r="A49" s="65"/>
      <c r="B49" s="65"/>
    </row>
    <row r="50" spans="1:8" x14ac:dyDescent="0.25">
      <c r="A50" s="54" t="s">
        <v>99</v>
      </c>
      <c r="B50" s="55"/>
      <c r="C50" s="56"/>
      <c r="D50" s="56"/>
      <c r="E50" s="56"/>
      <c r="F50" s="56"/>
      <c r="G50" s="56"/>
      <c r="H50" s="57"/>
    </row>
    <row r="51" spans="1:8" x14ac:dyDescent="0.25">
      <c r="A51" s="58"/>
      <c r="H51" s="59"/>
    </row>
    <row r="52" spans="1:8" x14ac:dyDescent="0.25">
      <c r="A52" s="58" t="s">
        <v>100</v>
      </c>
      <c r="C52" s="34" t="s">
        <v>101</v>
      </c>
      <c r="H52" s="61">
        <f>(D28-D30-D35)/10</f>
        <v>9750</v>
      </c>
    </row>
    <row r="53" spans="1:8" x14ac:dyDescent="0.25">
      <c r="A53" s="58" t="s">
        <v>102</v>
      </c>
      <c r="C53" s="34" t="s">
        <v>103</v>
      </c>
      <c r="H53" s="61">
        <f>(D28+D30)/2*D31</f>
        <v>1215</v>
      </c>
    </row>
    <row r="54" spans="1:8" x14ac:dyDescent="0.25">
      <c r="A54" s="58" t="s">
        <v>82</v>
      </c>
      <c r="C54" s="34" t="s">
        <v>81</v>
      </c>
      <c r="H54" s="61">
        <f>D37</f>
        <v>2250</v>
      </c>
    </row>
    <row r="55" spans="1:8" x14ac:dyDescent="0.25">
      <c r="A55" s="58" t="s">
        <v>85</v>
      </c>
      <c r="C55" s="34" t="s">
        <v>84</v>
      </c>
      <c r="H55" s="61">
        <f>D38</f>
        <v>1675</v>
      </c>
    </row>
    <row r="56" spans="1:8" ht="13.8" thickBot="1" x14ac:dyDescent="0.3">
      <c r="A56" s="62" t="s">
        <v>104</v>
      </c>
      <c r="B56" s="63"/>
      <c r="C56" s="63"/>
      <c r="D56" s="63"/>
      <c r="E56" s="63"/>
      <c r="F56" s="63"/>
      <c r="G56" s="63"/>
      <c r="H56" s="64">
        <f>SUM(H52:H55)</f>
        <v>14890</v>
      </c>
    </row>
    <row r="57" spans="1:8" ht="13.8" thickBot="1" x14ac:dyDescent="0.3"/>
    <row r="58" spans="1:8" x14ac:dyDescent="0.25">
      <c r="A58" s="66" t="s">
        <v>105</v>
      </c>
      <c r="B58" s="56"/>
      <c r="C58" s="56" t="s">
        <v>106</v>
      </c>
      <c r="D58" s="56"/>
      <c r="E58" s="56"/>
      <c r="F58" s="56"/>
      <c r="G58" s="56"/>
      <c r="H58" s="67">
        <f>H48+H56</f>
        <v>63950</v>
      </c>
    </row>
    <row r="59" spans="1:8" ht="13.8" thickBot="1" x14ac:dyDescent="0.3">
      <c r="A59" s="62" t="s">
        <v>107</v>
      </c>
      <c r="B59" s="63"/>
      <c r="C59" s="63" t="s">
        <v>108</v>
      </c>
      <c r="D59" s="63"/>
      <c r="E59" s="63"/>
      <c r="F59" s="63"/>
      <c r="G59" s="63"/>
      <c r="H59" s="68">
        <f>H58/D27</f>
        <v>1.4534090909090909</v>
      </c>
    </row>
    <row r="60" spans="1:8" ht="13.8" thickBot="1" x14ac:dyDescent="0.3"/>
    <row r="61" spans="1:8" x14ac:dyDescent="0.25">
      <c r="A61" s="66" t="s">
        <v>109</v>
      </c>
      <c r="B61" s="56"/>
      <c r="C61" s="56"/>
      <c r="D61" s="56"/>
      <c r="E61" s="56"/>
      <c r="F61" s="56"/>
      <c r="G61" s="56"/>
      <c r="H61" s="67"/>
    </row>
    <row r="62" spans="1:8" ht="13.8" thickBot="1" x14ac:dyDescent="0.3">
      <c r="A62" s="62" t="s">
        <v>110</v>
      </c>
      <c r="B62" s="63"/>
      <c r="C62" s="63" t="s">
        <v>111</v>
      </c>
      <c r="D62" s="63"/>
      <c r="E62" s="63"/>
      <c r="F62" s="63"/>
      <c r="G62" s="63"/>
      <c r="H62" s="68">
        <f>D40/D39</f>
        <v>0.56111111111111112</v>
      </c>
    </row>
    <row r="63" spans="1:8" ht="13.8" thickBot="1" x14ac:dyDescent="0.3"/>
    <row r="64" spans="1:8" ht="19.8" thickBot="1" x14ac:dyDescent="0.65">
      <c r="A64" s="39" t="s">
        <v>112</v>
      </c>
      <c r="B64" s="69"/>
      <c r="C64" s="69"/>
      <c r="D64" s="69"/>
      <c r="E64" s="69"/>
      <c r="F64" s="69"/>
      <c r="G64" s="69"/>
      <c r="H64" s="70">
        <f>H59+H62</f>
        <v>2.014520202020202</v>
      </c>
    </row>
  </sheetData>
  <mergeCells count="4">
    <mergeCell ref="A1:P1"/>
    <mergeCell ref="A2:P2"/>
    <mergeCell ref="A3:P3"/>
    <mergeCell ref="A25:D25"/>
  </mergeCells>
  <pageMargins left="0.25" right="0.25"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74215-1862-490F-98C1-61AB5DC3EE37}">
  <sheetPr>
    <pageSetUpPr fitToPage="1"/>
  </sheetPr>
  <dimension ref="A1:P25"/>
  <sheetViews>
    <sheetView workbookViewId="0">
      <selection activeCell="A3" sqref="A3:H3"/>
    </sheetView>
  </sheetViews>
  <sheetFormatPr defaultColWidth="8.88671875" defaultRowHeight="13.2" x14ac:dyDescent="0.25"/>
  <cols>
    <col min="1" max="1" width="40.441406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ht="15.6" x14ac:dyDescent="0.25">
      <c r="A2" s="108" t="s">
        <v>113</v>
      </c>
      <c r="B2" s="108"/>
      <c r="C2" s="108"/>
      <c r="D2" s="108"/>
      <c r="E2" s="108"/>
      <c r="F2" s="108"/>
      <c r="G2" s="108"/>
      <c r="H2" s="108"/>
      <c r="I2" s="108"/>
      <c r="J2" s="108"/>
      <c r="K2" s="108"/>
      <c r="L2" s="108"/>
      <c r="M2" s="108"/>
      <c r="N2" s="108"/>
      <c r="O2" s="108"/>
      <c r="P2" s="108"/>
    </row>
    <row r="3" spans="1:16" ht="15.6" customHeight="1" x14ac:dyDescent="0.25">
      <c r="A3" s="120" t="s">
        <v>161</v>
      </c>
      <c r="B3" s="120"/>
      <c r="C3" s="120"/>
      <c r="D3" s="120"/>
      <c r="E3" s="120"/>
      <c r="F3" s="120"/>
      <c r="G3" s="120"/>
      <c r="H3" s="120"/>
    </row>
    <row r="4" spans="1:16" ht="15.6" customHeight="1" x14ac:dyDescent="0.25">
      <c r="A4" s="30"/>
      <c r="B4" s="30"/>
      <c r="C4" s="30"/>
      <c r="D4" s="30"/>
      <c r="E4" s="30"/>
      <c r="F4" s="30"/>
      <c r="G4" s="30"/>
      <c r="H4" s="30"/>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16" t="s">
        <v>4</v>
      </c>
      <c r="B8" s="16" t="s">
        <v>5</v>
      </c>
      <c r="C8" s="20"/>
      <c r="D8" s="17">
        <v>3000</v>
      </c>
      <c r="E8" s="18"/>
      <c r="F8" s="18"/>
      <c r="G8" s="18"/>
      <c r="H8" s="12">
        <f>D8*C8</f>
        <v>0</v>
      </c>
    </row>
    <row r="9" spans="1:16" x14ac:dyDescent="0.25">
      <c r="A9" s="117" t="s">
        <v>5</v>
      </c>
      <c r="B9" s="118"/>
      <c r="C9" s="118"/>
      <c r="D9" s="118"/>
      <c r="E9" s="118"/>
      <c r="F9" s="118"/>
      <c r="G9" s="118"/>
      <c r="H9" s="119"/>
    </row>
    <row r="10" spans="1:16" x14ac:dyDescent="0.25">
      <c r="A10" s="16" t="s">
        <v>13</v>
      </c>
      <c r="B10" s="33" t="s">
        <v>5</v>
      </c>
      <c r="C10" s="18" t="s">
        <v>5</v>
      </c>
      <c r="D10" s="18" t="s">
        <v>5</v>
      </c>
      <c r="E10" s="17">
        <v>400</v>
      </c>
      <c r="F10" s="21"/>
      <c r="G10" s="19">
        <v>2.0099999999999998</v>
      </c>
      <c r="H10" s="12">
        <f>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SUM(H10:H11,H8:H8)</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3.2" customHeight="1" x14ac:dyDescent="0.25">
      <c r="A18" s="22"/>
      <c r="B18" s="23"/>
      <c r="C18" s="23"/>
      <c r="D18" s="23"/>
      <c r="E18" s="23"/>
      <c r="F18" s="23"/>
      <c r="G18" s="23"/>
      <c r="H18" s="24"/>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9:H9"/>
    <mergeCell ref="A3:H3"/>
    <mergeCell ref="B5:D5"/>
    <mergeCell ref="A2:P2"/>
    <mergeCell ref="A1:E1"/>
    <mergeCell ref="A25:H25"/>
    <mergeCell ref="A15:H15"/>
    <mergeCell ref="A16:H16"/>
    <mergeCell ref="A17:H17"/>
    <mergeCell ref="A19:H19"/>
    <mergeCell ref="A20:H20"/>
    <mergeCell ref="A21:H21"/>
    <mergeCell ref="A22:H22"/>
    <mergeCell ref="A23:H23"/>
    <mergeCell ref="A24:H24"/>
  </mergeCells>
  <pageMargins left="0.25" right="0.25" top="0.75" bottom="0.75" header="0.3" footer="0.3"/>
  <pageSetup paperSize="9" scale="82" fitToHeight="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CA34C-DE24-47DF-B5F7-64F3E864AAC3}">
  <dimension ref="A1:P25"/>
  <sheetViews>
    <sheetView topLeftCell="A7" workbookViewId="0">
      <selection activeCell="A3" sqref="A3:H3"/>
    </sheetView>
  </sheetViews>
  <sheetFormatPr defaultColWidth="8.88671875" defaultRowHeight="13.2" x14ac:dyDescent="0.25"/>
  <cols>
    <col min="1" max="1" width="40.441406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ht="15.6" x14ac:dyDescent="0.25">
      <c r="A2" s="108" t="s">
        <v>113</v>
      </c>
      <c r="B2" s="108"/>
      <c r="C2" s="108"/>
      <c r="D2" s="108"/>
      <c r="E2" s="108"/>
      <c r="F2" s="108"/>
      <c r="G2" s="108"/>
      <c r="H2" s="108"/>
      <c r="I2" s="108"/>
      <c r="J2" s="108"/>
      <c r="K2" s="108"/>
      <c r="L2" s="108"/>
      <c r="M2" s="108"/>
      <c r="N2" s="108"/>
      <c r="O2" s="108"/>
      <c r="P2" s="108"/>
    </row>
    <row r="3" spans="1:16" ht="15.6" customHeight="1" x14ac:dyDescent="0.25">
      <c r="A3" s="120" t="s">
        <v>162</v>
      </c>
      <c r="B3" s="120"/>
      <c r="C3" s="120"/>
      <c r="D3" s="120"/>
      <c r="E3" s="120"/>
      <c r="F3" s="120"/>
      <c r="G3" s="120"/>
      <c r="H3" s="120"/>
    </row>
    <row r="4" spans="1:16" ht="15.6" customHeight="1" x14ac:dyDescent="0.25">
      <c r="A4" s="30"/>
      <c r="B4" s="30"/>
      <c r="C4" s="30"/>
      <c r="D4" s="30"/>
      <c r="E4" s="30"/>
      <c r="F4" s="30"/>
      <c r="G4" s="30"/>
      <c r="H4" s="30"/>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16" t="s">
        <v>6</v>
      </c>
      <c r="B8" s="16" t="s">
        <v>5</v>
      </c>
      <c r="C8" s="20"/>
      <c r="D8" s="17">
        <v>270</v>
      </c>
      <c r="E8" s="18"/>
      <c r="F8" s="18"/>
      <c r="G8" s="18"/>
      <c r="H8" s="12">
        <f t="shared" ref="H8" si="0">D8*C8</f>
        <v>0</v>
      </c>
    </row>
    <row r="9" spans="1:16" x14ac:dyDescent="0.25">
      <c r="A9" s="117" t="s">
        <v>5</v>
      </c>
      <c r="B9" s="118"/>
      <c r="C9" s="118"/>
      <c r="D9" s="118"/>
      <c r="E9" s="118"/>
      <c r="F9" s="118"/>
      <c r="G9" s="118"/>
      <c r="H9" s="119"/>
    </row>
    <row r="10" spans="1:16" x14ac:dyDescent="0.25">
      <c r="A10" s="16" t="s">
        <v>14</v>
      </c>
      <c r="B10" s="33" t="s">
        <v>5</v>
      </c>
      <c r="C10" s="18" t="s">
        <v>5</v>
      </c>
      <c r="D10" s="18" t="s">
        <v>5</v>
      </c>
      <c r="E10" s="17">
        <v>60</v>
      </c>
      <c r="F10" s="21"/>
      <c r="G10" s="19">
        <v>2.0099999999999998</v>
      </c>
      <c r="H10" s="12">
        <f t="shared" ref="H10" si="1">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SUM(H10:H11,H8:H8)</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3.2" customHeight="1" x14ac:dyDescent="0.25">
      <c r="A18" s="71"/>
      <c r="B18" s="72"/>
      <c r="C18" s="72"/>
      <c r="D18" s="72"/>
      <c r="E18" s="72"/>
      <c r="F18" s="72"/>
      <c r="G18" s="72"/>
      <c r="H18" s="73"/>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15:H15"/>
    <mergeCell ref="A1:E1"/>
    <mergeCell ref="A2:P2"/>
    <mergeCell ref="A3:H3"/>
    <mergeCell ref="B5:D5"/>
    <mergeCell ref="A9:H9"/>
    <mergeCell ref="A23:H23"/>
    <mergeCell ref="A24:H24"/>
    <mergeCell ref="A25:H25"/>
    <mergeCell ref="A16:H16"/>
    <mergeCell ref="A17:H17"/>
    <mergeCell ref="A19:H19"/>
    <mergeCell ref="A20:H20"/>
    <mergeCell ref="A21:H21"/>
    <mergeCell ref="A22:H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6390B-4664-4B96-B84A-471DD7FBBF06}">
  <dimension ref="A1:P25"/>
  <sheetViews>
    <sheetView workbookViewId="0">
      <selection activeCell="A3" sqref="A3:H3"/>
    </sheetView>
  </sheetViews>
  <sheetFormatPr defaultColWidth="8.88671875" defaultRowHeight="13.2" x14ac:dyDescent="0.25"/>
  <cols>
    <col min="1" max="1" width="40.441406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ht="15.6" x14ac:dyDescent="0.25">
      <c r="A2" s="108" t="s">
        <v>113</v>
      </c>
      <c r="B2" s="108"/>
      <c r="C2" s="108"/>
      <c r="D2" s="108"/>
      <c r="E2" s="108"/>
      <c r="F2" s="108"/>
      <c r="G2" s="108"/>
      <c r="H2" s="108"/>
      <c r="I2" s="108"/>
      <c r="J2" s="108"/>
      <c r="K2" s="108"/>
      <c r="L2" s="108"/>
      <c r="M2" s="108"/>
      <c r="N2" s="108"/>
      <c r="O2" s="108"/>
      <c r="P2" s="108"/>
    </row>
    <row r="3" spans="1:16" ht="15.6" customHeight="1" x14ac:dyDescent="0.25">
      <c r="A3" s="120" t="s">
        <v>163</v>
      </c>
      <c r="B3" s="120"/>
      <c r="C3" s="120"/>
      <c r="D3" s="120"/>
      <c r="E3" s="120"/>
      <c r="F3" s="120"/>
      <c r="G3" s="120"/>
      <c r="H3" s="120"/>
    </row>
    <row r="4" spans="1:16" ht="15.6" customHeight="1" x14ac:dyDescent="0.25">
      <c r="A4" s="30"/>
      <c r="B4" s="30"/>
      <c r="C4" s="30"/>
      <c r="D4" s="30"/>
      <c r="E4" s="30"/>
      <c r="F4" s="30"/>
      <c r="G4" s="30"/>
      <c r="H4" s="30"/>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16" t="s">
        <v>7</v>
      </c>
      <c r="B8" s="16" t="s">
        <v>5</v>
      </c>
      <c r="C8" s="20"/>
      <c r="D8" s="17">
        <v>150</v>
      </c>
      <c r="E8" s="18"/>
      <c r="F8" s="18"/>
      <c r="G8" s="18"/>
      <c r="H8" s="12">
        <f t="shared" ref="H8" si="0">D8*C8</f>
        <v>0</v>
      </c>
    </row>
    <row r="9" spans="1:16" x14ac:dyDescent="0.25">
      <c r="A9" s="117" t="s">
        <v>5</v>
      </c>
      <c r="B9" s="118"/>
      <c r="C9" s="118"/>
      <c r="D9" s="118"/>
      <c r="E9" s="118"/>
      <c r="F9" s="118"/>
      <c r="G9" s="118"/>
      <c r="H9" s="119"/>
    </row>
    <row r="10" spans="1:16" x14ac:dyDescent="0.25">
      <c r="A10" s="16" t="s">
        <v>15</v>
      </c>
      <c r="B10" s="33" t="s">
        <v>5</v>
      </c>
      <c r="C10" s="18" t="s">
        <v>5</v>
      </c>
      <c r="D10" s="18" t="s">
        <v>5</v>
      </c>
      <c r="E10" s="17">
        <v>20</v>
      </c>
      <c r="F10" s="21"/>
      <c r="G10" s="19">
        <v>2.0099999999999998</v>
      </c>
      <c r="H10" s="12">
        <f t="shared" ref="H10" si="1">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SUM(H10:H11,H8:H8)</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3.2" customHeight="1" x14ac:dyDescent="0.25">
      <c r="A18" s="71"/>
      <c r="B18" s="72"/>
      <c r="C18" s="72"/>
      <c r="D18" s="72"/>
      <c r="E18" s="72"/>
      <c r="F18" s="72"/>
      <c r="G18" s="72"/>
      <c r="H18" s="73"/>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15:H15"/>
    <mergeCell ref="A1:E1"/>
    <mergeCell ref="A2:P2"/>
    <mergeCell ref="A3:H3"/>
    <mergeCell ref="B5:D5"/>
    <mergeCell ref="A9:H9"/>
    <mergeCell ref="A23:H23"/>
    <mergeCell ref="A24:H24"/>
    <mergeCell ref="A25:H25"/>
    <mergeCell ref="A16:H16"/>
    <mergeCell ref="A17:H17"/>
    <mergeCell ref="A19:H19"/>
    <mergeCell ref="A20:H20"/>
    <mergeCell ref="A21:H21"/>
    <mergeCell ref="A22:H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C5464-F889-43F4-9FF7-D5621D680930}">
  <dimension ref="A1:P25"/>
  <sheetViews>
    <sheetView workbookViewId="0">
      <selection activeCell="A3" sqref="A3:H3"/>
    </sheetView>
  </sheetViews>
  <sheetFormatPr defaultColWidth="8.88671875" defaultRowHeight="13.2" x14ac:dyDescent="0.25"/>
  <cols>
    <col min="1" max="1" width="40.441406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ht="15.6" x14ac:dyDescent="0.25">
      <c r="A2" s="108" t="s">
        <v>113</v>
      </c>
      <c r="B2" s="108"/>
      <c r="C2" s="108"/>
      <c r="D2" s="108"/>
      <c r="E2" s="108"/>
      <c r="F2" s="108"/>
      <c r="G2" s="108"/>
      <c r="H2" s="108"/>
      <c r="I2" s="108"/>
      <c r="J2" s="108"/>
      <c r="K2" s="108"/>
      <c r="L2" s="108"/>
      <c r="M2" s="108"/>
      <c r="N2" s="108"/>
      <c r="O2" s="108"/>
      <c r="P2" s="108"/>
    </row>
    <row r="3" spans="1:16" ht="15.6" customHeight="1" x14ac:dyDescent="0.25">
      <c r="A3" s="120" t="s">
        <v>164</v>
      </c>
      <c r="B3" s="120"/>
      <c r="C3" s="120"/>
      <c r="D3" s="120"/>
      <c r="E3" s="120"/>
      <c r="F3" s="120"/>
      <c r="G3" s="120"/>
      <c r="H3" s="120"/>
    </row>
    <row r="4" spans="1:16" ht="15.6" customHeight="1" x14ac:dyDescent="0.25">
      <c r="A4" s="30"/>
      <c r="B4" s="30"/>
      <c r="C4" s="30"/>
      <c r="D4" s="30"/>
      <c r="E4" s="30"/>
      <c r="F4" s="30"/>
      <c r="G4" s="30"/>
      <c r="H4" s="30"/>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16" t="s">
        <v>8</v>
      </c>
      <c r="B8" s="16" t="s">
        <v>5</v>
      </c>
      <c r="C8" s="20"/>
      <c r="D8" s="17">
        <v>280</v>
      </c>
      <c r="E8" s="18"/>
      <c r="F8" s="18"/>
      <c r="G8" s="18"/>
      <c r="H8" s="12">
        <f t="shared" ref="H8" si="0">D8*C8</f>
        <v>0</v>
      </c>
    </row>
    <row r="9" spans="1:16" x14ac:dyDescent="0.25">
      <c r="A9" s="117" t="s">
        <v>5</v>
      </c>
      <c r="B9" s="118"/>
      <c r="C9" s="118"/>
      <c r="D9" s="118"/>
      <c r="E9" s="118"/>
      <c r="F9" s="118"/>
      <c r="G9" s="118"/>
      <c r="H9" s="119"/>
    </row>
    <row r="10" spans="1:16" x14ac:dyDescent="0.25">
      <c r="A10" s="16" t="s">
        <v>16</v>
      </c>
      <c r="B10" s="33" t="s">
        <v>5</v>
      </c>
      <c r="C10" s="18" t="s">
        <v>5</v>
      </c>
      <c r="D10" s="18" t="s">
        <v>5</v>
      </c>
      <c r="E10" s="17">
        <v>100</v>
      </c>
      <c r="F10" s="21"/>
      <c r="G10" s="19">
        <v>2.0099999999999998</v>
      </c>
      <c r="H10" s="12">
        <f t="shared" ref="H10" si="1">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SUM(H10:H11,H8:H8)</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3.2" customHeight="1" x14ac:dyDescent="0.25">
      <c r="A18" s="71"/>
      <c r="B18" s="72"/>
      <c r="C18" s="72"/>
      <c r="D18" s="72"/>
      <c r="E18" s="72"/>
      <c r="F18" s="72"/>
      <c r="G18" s="72"/>
      <c r="H18" s="73"/>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15:H15"/>
    <mergeCell ref="A1:E1"/>
    <mergeCell ref="A2:P2"/>
    <mergeCell ref="A3:H3"/>
    <mergeCell ref="B5:D5"/>
    <mergeCell ref="A9:H9"/>
    <mergeCell ref="A23:H23"/>
    <mergeCell ref="A24:H24"/>
    <mergeCell ref="A25:H25"/>
    <mergeCell ref="A16:H16"/>
    <mergeCell ref="A17:H17"/>
    <mergeCell ref="A19:H19"/>
    <mergeCell ref="A20:H20"/>
    <mergeCell ref="A21:H21"/>
    <mergeCell ref="A22:H2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C0E3-7161-4B49-ABA2-5C310E608A9F}">
  <sheetPr>
    <pageSetUpPr fitToPage="1"/>
  </sheetPr>
  <dimension ref="A1:P25"/>
  <sheetViews>
    <sheetView workbookViewId="0">
      <selection activeCell="A3" sqref="A3:H3"/>
    </sheetView>
  </sheetViews>
  <sheetFormatPr defaultColWidth="8.88671875" defaultRowHeight="13.2" x14ac:dyDescent="0.25"/>
  <cols>
    <col min="1" max="1" width="40.441406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ht="15.6" x14ac:dyDescent="0.25">
      <c r="A2" s="108" t="s">
        <v>113</v>
      </c>
      <c r="B2" s="108"/>
      <c r="C2" s="108"/>
      <c r="D2" s="108"/>
      <c r="E2" s="108"/>
      <c r="F2" s="108"/>
      <c r="G2" s="108"/>
      <c r="H2" s="108"/>
      <c r="I2" s="108"/>
      <c r="J2" s="108"/>
      <c r="K2" s="108"/>
      <c r="L2" s="108"/>
      <c r="M2" s="108"/>
      <c r="N2" s="108"/>
      <c r="O2" s="108"/>
      <c r="P2" s="108"/>
    </row>
    <row r="3" spans="1:16" s="86" customFormat="1" ht="15.6" x14ac:dyDescent="0.25">
      <c r="A3" s="144" t="s">
        <v>165</v>
      </c>
      <c r="B3" s="144"/>
      <c r="C3" s="144"/>
      <c r="D3" s="144"/>
      <c r="E3" s="144"/>
      <c r="F3" s="144"/>
      <c r="G3" s="144"/>
      <c r="H3" s="144"/>
    </row>
    <row r="4" spans="1:16" ht="15.6" x14ac:dyDescent="0.25">
      <c r="A4" s="32"/>
      <c r="B4" s="32"/>
      <c r="C4" s="32"/>
      <c r="D4" s="32"/>
      <c r="E4" s="32"/>
      <c r="F4" s="32"/>
      <c r="G4" s="32"/>
      <c r="H4" s="32"/>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16" t="s">
        <v>32</v>
      </c>
      <c r="B8" s="16" t="s">
        <v>5</v>
      </c>
      <c r="C8" s="20"/>
      <c r="D8" s="17">
        <v>550</v>
      </c>
      <c r="E8" s="18"/>
      <c r="F8" s="18"/>
      <c r="G8" s="18"/>
      <c r="H8" s="12">
        <f>D8*C8</f>
        <v>0</v>
      </c>
    </row>
    <row r="9" spans="1:16" x14ac:dyDescent="0.25">
      <c r="A9" s="16" t="s">
        <v>5</v>
      </c>
      <c r="B9" s="16" t="s">
        <v>5</v>
      </c>
      <c r="C9" s="18" t="s">
        <v>5</v>
      </c>
      <c r="D9" s="18" t="s">
        <v>5</v>
      </c>
      <c r="E9" s="18"/>
      <c r="F9" s="18"/>
      <c r="G9" s="18"/>
      <c r="H9" s="18" t="s">
        <v>5</v>
      </c>
    </row>
    <row r="10" spans="1:16" x14ac:dyDescent="0.25">
      <c r="A10" s="16" t="s">
        <v>33</v>
      </c>
      <c r="B10" s="33" t="s">
        <v>5</v>
      </c>
      <c r="C10" s="18" t="s">
        <v>5</v>
      </c>
      <c r="D10" s="18" t="s">
        <v>5</v>
      </c>
      <c r="E10" s="17">
        <v>110</v>
      </c>
      <c r="F10" s="21"/>
      <c r="G10" s="19">
        <v>2.0099999999999998</v>
      </c>
      <c r="H10" s="12">
        <f>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13">
        <f>SUM(H10:H11,H8)</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3.2" customHeight="1" x14ac:dyDescent="0.25">
      <c r="A18" s="22"/>
      <c r="B18" s="23"/>
      <c r="C18" s="23"/>
      <c r="D18" s="23"/>
      <c r="E18" s="23"/>
      <c r="F18" s="23"/>
      <c r="G18" s="23"/>
      <c r="H18" s="24"/>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4">
    <mergeCell ref="A2:P2"/>
    <mergeCell ref="A1:E1"/>
    <mergeCell ref="A24:H24"/>
    <mergeCell ref="A20:H20"/>
    <mergeCell ref="A21:H21"/>
    <mergeCell ref="A25:H25"/>
    <mergeCell ref="A3:H3"/>
    <mergeCell ref="B5:D5"/>
    <mergeCell ref="A23:H23"/>
    <mergeCell ref="A15:H15"/>
    <mergeCell ref="A16:H16"/>
    <mergeCell ref="A17:H17"/>
    <mergeCell ref="A19:H19"/>
    <mergeCell ref="A22:H22"/>
  </mergeCells>
  <pageMargins left="0.25" right="0.25" top="0.75" bottom="0.75" header="0.3" footer="0.3"/>
  <pageSetup paperSize="9" scale="82" fitToHeight="0"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BF37-8D6F-4DED-9C73-C9613276985D}">
  <dimension ref="A1:R26"/>
  <sheetViews>
    <sheetView topLeftCell="A4" workbookViewId="0">
      <selection activeCell="B9" sqref="B9"/>
    </sheetView>
  </sheetViews>
  <sheetFormatPr defaultColWidth="8.88671875" defaultRowHeight="13.2" x14ac:dyDescent="0.25"/>
  <cols>
    <col min="1" max="1" width="40.44140625" style="2" customWidth="1"/>
    <col min="2" max="2" width="49.109375" style="2" bestFit="1" customWidth="1"/>
    <col min="3" max="3" width="14.109375" style="3" customWidth="1"/>
    <col min="4" max="6" width="12.44140625" style="3" customWidth="1"/>
    <col min="7" max="8" width="13.88671875" style="3" customWidth="1"/>
    <col min="9" max="9" width="12.44140625" style="3" customWidth="1"/>
    <col min="10" max="10" width="19.88671875" style="3" customWidth="1"/>
    <col min="11" max="16384" width="8.88671875" style="2"/>
  </cols>
  <sheetData>
    <row r="1" spans="1:18" ht="17.399999999999999" x14ac:dyDescent="0.25">
      <c r="A1" s="107" t="s">
        <v>117</v>
      </c>
      <c r="B1" s="107"/>
      <c r="C1" s="107"/>
      <c r="D1" s="107"/>
      <c r="E1" s="107"/>
      <c r="F1" s="107"/>
      <c r="G1" s="107"/>
      <c r="H1" s="2"/>
      <c r="I1" s="2"/>
      <c r="J1" s="2"/>
    </row>
    <row r="2" spans="1:18" ht="15.6" x14ac:dyDescent="0.25">
      <c r="A2" s="108" t="s">
        <v>113</v>
      </c>
      <c r="B2" s="108"/>
      <c r="C2" s="108"/>
      <c r="D2" s="108"/>
      <c r="E2" s="108"/>
      <c r="F2" s="108"/>
      <c r="G2" s="108"/>
      <c r="H2" s="108"/>
      <c r="I2" s="108"/>
      <c r="J2" s="108"/>
      <c r="K2" s="108"/>
      <c r="L2" s="108"/>
      <c r="M2" s="108"/>
      <c r="N2" s="108"/>
      <c r="O2" s="108"/>
      <c r="P2" s="108"/>
      <c r="Q2" s="108"/>
      <c r="R2" s="108"/>
    </row>
    <row r="3" spans="1:18" s="86" customFormat="1" ht="15.6" x14ac:dyDescent="0.25">
      <c r="A3" s="144" t="s">
        <v>166</v>
      </c>
      <c r="B3" s="144"/>
      <c r="C3" s="144"/>
      <c r="D3" s="144"/>
      <c r="E3" s="144"/>
      <c r="F3" s="144"/>
      <c r="G3" s="144"/>
      <c r="H3" s="144"/>
      <c r="I3" s="144"/>
      <c r="J3" s="144"/>
    </row>
    <row r="4" spans="1:18" ht="15.6" x14ac:dyDescent="0.25">
      <c r="A4" s="32"/>
      <c r="B4" s="32"/>
      <c r="C4" s="32"/>
      <c r="D4" s="32"/>
      <c r="E4" s="32"/>
      <c r="F4" s="32"/>
      <c r="G4" s="32"/>
      <c r="H4" s="32"/>
      <c r="I4" s="32"/>
      <c r="J4" s="32"/>
    </row>
    <row r="5" spans="1:18" ht="25.2" customHeight="1" x14ac:dyDescent="0.25">
      <c r="A5" s="29" t="s">
        <v>34</v>
      </c>
      <c r="B5" s="121"/>
      <c r="C5" s="121"/>
      <c r="D5" s="121"/>
      <c r="E5" s="87"/>
      <c r="F5" s="87"/>
    </row>
    <row r="7" spans="1:18" ht="55.2" x14ac:dyDescent="0.25">
      <c r="A7" s="14" t="s">
        <v>0</v>
      </c>
      <c r="B7" s="14" t="s">
        <v>1</v>
      </c>
      <c r="C7" s="15" t="s">
        <v>9</v>
      </c>
      <c r="D7" s="15" t="s">
        <v>2</v>
      </c>
      <c r="E7" s="15" t="s">
        <v>150</v>
      </c>
      <c r="F7" s="15" t="s">
        <v>168</v>
      </c>
      <c r="G7" s="15" t="s">
        <v>10</v>
      </c>
      <c r="H7" s="15" t="s">
        <v>24</v>
      </c>
      <c r="I7" s="15" t="s">
        <v>11</v>
      </c>
      <c r="J7" s="15" t="s">
        <v>3</v>
      </c>
    </row>
    <row r="8" spans="1:18" x14ac:dyDescent="0.25">
      <c r="A8" s="16" t="s">
        <v>149</v>
      </c>
      <c r="B8" s="16" t="s">
        <v>5</v>
      </c>
      <c r="C8" s="20"/>
      <c r="D8" s="17">
        <v>105</v>
      </c>
      <c r="E8" s="17"/>
      <c r="F8" s="17"/>
      <c r="G8" s="18"/>
      <c r="H8" s="18"/>
      <c r="I8" s="18"/>
      <c r="J8" s="12">
        <f>D8*C8</f>
        <v>0</v>
      </c>
    </row>
    <row r="9" spans="1:18" ht="52.8" x14ac:dyDescent="0.25">
      <c r="A9" s="16" t="s">
        <v>167</v>
      </c>
      <c r="B9" s="16"/>
      <c r="C9" s="12"/>
      <c r="D9" s="17"/>
      <c r="E9" s="21"/>
      <c r="F9" s="17">
        <v>3</v>
      </c>
      <c r="G9" s="18"/>
      <c r="H9" s="18"/>
      <c r="I9" s="18"/>
      <c r="J9" s="12">
        <f>E9*F9</f>
        <v>0</v>
      </c>
    </row>
    <row r="10" spans="1:18" x14ac:dyDescent="0.25">
      <c r="A10" s="16" t="s">
        <v>5</v>
      </c>
      <c r="B10" s="16" t="s">
        <v>5</v>
      </c>
      <c r="C10" s="18" t="s">
        <v>5</v>
      </c>
      <c r="D10" s="18" t="s">
        <v>5</v>
      </c>
      <c r="E10" s="18"/>
      <c r="F10" s="18"/>
      <c r="G10" s="18"/>
      <c r="H10" s="18"/>
      <c r="I10" s="18"/>
      <c r="J10" s="18" t="s">
        <v>5</v>
      </c>
    </row>
    <row r="11" spans="1:18" x14ac:dyDescent="0.25">
      <c r="A11" s="16" t="s">
        <v>157</v>
      </c>
      <c r="B11" s="33" t="s">
        <v>5</v>
      </c>
      <c r="C11" s="18" t="s">
        <v>5</v>
      </c>
      <c r="D11" s="18" t="s">
        <v>5</v>
      </c>
      <c r="E11" s="18"/>
      <c r="F11" s="18"/>
      <c r="G11" s="17">
        <v>60</v>
      </c>
      <c r="H11" s="21"/>
      <c r="I11" s="19">
        <v>2.0099999999999998</v>
      </c>
      <c r="J11" s="12">
        <f>G11*H11*I11</f>
        <v>0</v>
      </c>
    </row>
    <row r="12" spans="1:18" x14ac:dyDescent="0.25">
      <c r="A12" s="16"/>
      <c r="B12" s="16"/>
      <c r="C12" s="18"/>
      <c r="D12" s="18"/>
      <c r="E12" s="18"/>
      <c r="F12" s="18"/>
      <c r="G12" s="17"/>
      <c r="H12" s="17"/>
      <c r="I12" s="19"/>
      <c r="J12" s="12"/>
    </row>
    <row r="13" spans="1:18" ht="27" customHeight="1" x14ac:dyDescent="0.25">
      <c r="A13" s="10" t="s">
        <v>12</v>
      </c>
      <c r="B13" s="10" t="s">
        <v>5</v>
      </c>
      <c r="C13" s="11" t="s">
        <v>5</v>
      </c>
      <c r="D13" s="11" t="s">
        <v>5</v>
      </c>
      <c r="E13" s="11"/>
      <c r="F13" s="11"/>
      <c r="G13" s="11"/>
      <c r="H13" s="11"/>
      <c r="I13" s="11"/>
      <c r="J13" s="13">
        <f>SUM(J8:J11)</f>
        <v>0</v>
      </c>
    </row>
    <row r="15" spans="1:18" x14ac:dyDescent="0.25">
      <c r="A15" s="6"/>
      <c r="B15" s="7"/>
      <c r="C15" s="8"/>
      <c r="D15" s="8"/>
      <c r="E15" s="8"/>
      <c r="F15" s="8"/>
      <c r="G15" s="8"/>
      <c r="H15" s="8"/>
      <c r="I15" s="8"/>
      <c r="J15" s="9"/>
    </row>
    <row r="16" spans="1:18" s="4" customFormat="1" ht="28.2" customHeight="1" x14ac:dyDescent="0.25">
      <c r="A16" s="125" t="s">
        <v>19</v>
      </c>
      <c r="B16" s="126"/>
      <c r="C16" s="126"/>
      <c r="D16" s="126"/>
      <c r="E16" s="126"/>
      <c r="F16" s="126"/>
      <c r="G16" s="126"/>
      <c r="H16" s="126"/>
      <c r="I16" s="126"/>
      <c r="J16" s="127"/>
    </row>
    <row r="17" spans="1:10" s="5" customFormat="1" x14ac:dyDescent="0.25">
      <c r="A17" s="128"/>
      <c r="B17" s="129"/>
      <c r="C17" s="129"/>
      <c r="D17" s="129"/>
      <c r="E17" s="129"/>
      <c r="F17" s="129"/>
      <c r="G17" s="129"/>
      <c r="H17" s="129"/>
      <c r="I17" s="129"/>
      <c r="J17" s="130"/>
    </row>
    <row r="18" spans="1:10" s="5" customFormat="1" ht="30" customHeight="1" x14ac:dyDescent="0.25">
      <c r="A18" s="125" t="s">
        <v>155</v>
      </c>
      <c r="B18" s="126"/>
      <c r="C18" s="126"/>
      <c r="D18" s="126"/>
      <c r="E18" s="126"/>
      <c r="F18" s="126"/>
      <c r="G18" s="126"/>
      <c r="H18" s="126"/>
      <c r="I18" s="126"/>
      <c r="J18" s="127"/>
    </row>
    <row r="19" spans="1:10" s="5" customFormat="1" ht="13.2" customHeight="1" x14ac:dyDescent="0.25">
      <c r="A19" s="71"/>
      <c r="B19" s="72"/>
      <c r="C19" s="72"/>
      <c r="D19" s="72"/>
      <c r="E19" s="72"/>
      <c r="F19" s="72"/>
      <c r="G19" s="72"/>
      <c r="H19" s="72"/>
      <c r="I19" s="72"/>
      <c r="J19" s="73"/>
    </row>
    <row r="20" spans="1:10" s="5" customFormat="1" x14ac:dyDescent="0.25">
      <c r="A20" s="111" t="s">
        <v>17</v>
      </c>
      <c r="B20" s="112"/>
      <c r="C20" s="112"/>
      <c r="D20" s="112"/>
      <c r="E20" s="112"/>
      <c r="F20" s="112"/>
      <c r="G20" s="112"/>
      <c r="H20" s="112"/>
      <c r="I20" s="112"/>
      <c r="J20" s="113"/>
    </row>
    <row r="21" spans="1:10" s="5" customFormat="1" x14ac:dyDescent="0.25">
      <c r="A21" s="111" t="s">
        <v>153</v>
      </c>
      <c r="B21" s="112"/>
      <c r="C21" s="112"/>
      <c r="D21" s="112"/>
      <c r="E21" s="112"/>
      <c r="F21" s="112"/>
      <c r="G21" s="112"/>
      <c r="H21" s="112"/>
      <c r="I21" s="112"/>
      <c r="J21" s="113"/>
    </row>
    <row r="22" spans="1:10" s="5" customFormat="1" x14ac:dyDescent="0.25">
      <c r="A22" s="122" t="s">
        <v>38</v>
      </c>
      <c r="B22" s="123"/>
      <c r="C22" s="123"/>
      <c r="D22" s="123"/>
      <c r="E22" s="123"/>
      <c r="F22" s="123"/>
      <c r="G22" s="123"/>
      <c r="H22" s="123"/>
      <c r="I22" s="123"/>
      <c r="J22" s="124"/>
    </row>
    <row r="23" spans="1:10" s="5" customFormat="1" x14ac:dyDescent="0.25">
      <c r="A23" s="111" t="s">
        <v>154</v>
      </c>
      <c r="B23" s="112"/>
      <c r="C23" s="112"/>
      <c r="D23" s="112"/>
      <c r="E23" s="112"/>
      <c r="F23" s="112"/>
      <c r="G23" s="112"/>
      <c r="H23" s="112"/>
      <c r="I23" s="112"/>
      <c r="J23" s="113"/>
    </row>
    <row r="24" spans="1:10" s="5" customFormat="1" x14ac:dyDescent="0.25">
      <c r="A24" s="111" t="s">
        <v>151</v>
      </c>
      <c r="B24" s="112"/>
      <c r="C24" s="112"/>
      <c r="D24" s="112"/>
      <c r="E24" s="112"/>
      <c r="F24" s="112"/>
      <c r="G24" s="112"/>
      <c r="H24" s="112"/>
      <c r="I24" s="112"/>
      <c r="J24" s="113"/>
    </row>
    <row r="25" spans="1:10" s="5" customFormat="1" x14ac:dyDescent="0.25">
      <c r="A25" s="111" t="s">
        <v>18</v>
      </c>
      <c r="B25" s="112"/>
      <c r="C25" s="112"/>
      <c r="D25" s="112"/>
      <c r="E25" s="112"/>
      <c r="F25" s="112"/>
      <c r="G25" s="112"/>
      <c r="H25" s="112"/>
      <c r="I25" s="112"/>
      <c r="J25" s="113"/>
    </row>
    <row r="26" spans="1:10" s="5" customFormat="1" x14ac:dyDescent="0.25">
      <c r="A26" s="114"/>
      <c r="B26" s="115"/>
      <c r="C26" s="115"/>
      <c r="D26" s="115"/>
      <c r="E26" s="115"/>
      <c r="F26" s="115"/>
      <c r="G26" s="115"/>
      <c r="H26" s="115"/>
      <c r="I26" s="115"/>
      <c r="J26" s="116"/>
    </row>
  </sheetData>
  <mergeCells count="14">
    <mergeCell ref="A17:J17"/>
    <mergeCell ref="A1:G1"/>
    <mergeCell ref="A2:R2"/>
    <mergeCell ref="A3:J3"/>
    <mergeCell ref="B5:D5"/>
    <mergeCell ref="A16:J16"/>
    <mergeCell ref="A25:J25"/>
    <mergeCell ref="A26:J26"/>
    <mergeCell ref="A18:J18"/>
    <mergeCell ref="A20:J20"/>
    <mergeCell ref="A21:J21"/>
    <mergeCell ref="A22:J22"/>
    <mergeCell ref="A23:J23"/>
    <mergeCell ref="A24:J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16D16-2180-4EB5-B5AD-8B42FADF450F}">
  <sheetPr>
    <pageSetUpPr fitToPage="1"/>
  </sheetPr>
  <dimension ref="A1:P25"/>
  <sheetViews>
    <sheetView workbookViewId="0">
      <selection activeCell="L27" sqref="L27"/>
    </sheetView>
  </sheetViews>
  <sheetFormatPr defaultColWidth="8.88671875" defaultRowHeight="13.2" x14ac:dyDescent="0.25"/>
  <cols>
    <col min="1" max="1" width="40.441406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s="28" customFormat="1" ht="15.6" customHeight="1" x14ac:dyDescent="0.25">
      <c r="A2" s="108" t="s">
        <v>113</v>
      </c>
      <c r="B2" s="108"/>
      <c r="C2" s="108"/>
      <c r="D2" s="108"/>
      <c r="E2" s="108"/>
      <c r="F2" s="108"/>
      <c r="G2" s="108"/>
      <c r="H2" s="108"/>
      <c r="I2" s="108"/>
      <c r="J2" s="108"/>
      <c r="K2" s="108"/>
      <c r="L2" s="108"/>
      <c r="M2" s="108"/>
      <c r="N2" s="108"/>
      <c r="O2" s="108"/>
      <c r="P2" s="108"/>
    </row>
    <row r="3" spans="1:16" s="28" customFormat="1" ht="15.6" customHeight="1" x14ac:dyDescent="0.25">
      <c r="A3" s="120" t="s">
        <v>115</v>
      </c>
      <c r="B3" s="120"/>
      <c r="C3" s="120"/>
      <c r="D3" s="120"/>
      <c r="E3" s="120"/>
      <c r="F3" s="120"/>
      <c r="G3" s="120"/>
      <c r="H3" s="120"/>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1" t="s">
        <v>20</v>
      </c>
      <c r="B8" s="16" t="s">
        <v>5</v>
      </c>
      <c r="C8" s="20"/>
      <c r="D8" s="17">
        <v>350</v>
      </c>
      <c r="E8" s="18"/>
      <c r="F8" s="18"/>
      <c r="G8" s="18"/>
      <c r="H8" s="12">
        <f>D8*C8</f>
        <v>0</v>
      </c>
    </row>
    <row r="9" spans="1:16" x14ac:dyDescent="0.25">
      <c r="A9" s="117" t="s">
        <v>5</v>
      </c>
      <c r="B9" s="118"/>
      <c r="C9" s="118"/>
      <c r="D9" s="118"/>
      <c r="E9" s="118"/>
      <c r="F9" s="118"/>
      <c r="G9" s="118"/>
      <c r="H9" s="119"/>
    </row>
    <row r="10" spans="1:16" x14ac:dyDescent="0.25">
      <c r="A10" s="16" t="s">
        <v>22</v>
      </c>
      <c r="B10" s="33" t="s">
        <v>5</v>
      </c>
      <c r="C10" s="18" t="s">
        <v>5</v>
      </c>
      <c r="D10" s="18" t="s">
        <v>5</v>
      </c>
      <c r="E10" s="17">
        <v>50</v>
      </c>
      <c r="F10" s="21"/>
      <c r="G10" s="19">
        <v>2.0099999999999998</v>
      </c>
      <c r="H10" s="12">
        <f>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SUM(H8:H8,H10:H10)</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4.4" customHeight="1" x14ac:dyDescent="0.25">
      <c r="A18" s="22"/>
      <c r="B18" s="23"/>
      <c r="C18" s="23"/>
      <c r="D18" s="23"/>
      <c r="E18" s="23"/>
      <c r="F18" s="23"/>
      <c r="G18" s="23"/>
      <c r="H18" s="24"/>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1:E1"/>
    <mergeCell ref="A22:H22"/>
    <mergeCell ref="A23:H23"/>
    <mergeCell ref="A24:H24"/>
    <mergeCell ref="A25:H25"/>
    <mergeCell ref="A9:H9"/>
    <mergeCell ref="A3:H3"/>
    <mergeCell ref="B5:D5"/>
    <mergeCell ref="A21:H21"/>
    <mergeCell ref="A15:H15"/>
    <mergeCell ref="A16:H16"/>
    <mergeCell ref="A17:H17"/>
    <mergeCell ref="A19:H19"/>
    <mergeCell ref="A20:H20"/>
    <mergeCell ref="A2:P2"/>
  </mergeCells>
  <pageMargins left="0.25" right="0.25" top="0.75" bottom="0.75" header="0.3" footer="0.3"/>
  <pageSetup paperSize="9" scale="82"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38962-1509-4178-A6C3-928E940C1889}">
  <dimension ref="A1:P25"/>
  <sheetViews>
    <sheetView workbookViewId="0">
      <selection activeCell="A8" sqref="A8"/>
    </sheetView>
  </sheetViews>
  <sheetFormatPr defaultColWidth="8.88671875" defaultRowHeight="13.2" x14ac:dyDescent="0.25"/>
  <cols>
    <col min="1" max="1" width="40.441406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s="28" customFormat="1" ht="15.6" customHeight="1" x14ac:dyDescent="0.25">
      <c r="A2" s="108" t="s">
        <v>113</v>
      </c>
      <c r="B2" s="108"/>
      <c r="C2" s="108"/>
      <c r="D2" s="108"/>
      <c r="E2" s="108"/>
      <c r="F2" s="108"/>
      <c r="G2" s="108"/>
      <c r="H2" s="108"/>
      <c r="I2" s="108"/>
      <c r="J2" s="108"/>
      <c r="K2" s="108"/>
      <c r="L2" s="108"/>
      <c r="M2" s="108"/>
      <c r="N2" s="108"/>
      <c r="O2" s="108"/>
      <c r="P2" s="108"/>
    </row>
    <row r="3" spans="1:16" s="28" customFormat="1" ht="15.6" customHeight="1" x14ac:dyDescent="0.25">
      <c r="A3" s="120" t="s">
        <v>114</v>
      </c>
      <c r="B3" s="120"/>
      <c r="C3" s="120"/>
      <c r="D3" s="120"/>
      <c r="E3" s="120"/>
      <c r="F3" s="120"/>
      <c r="G3" s="120"/>
      <c r="H3" s="120"/>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1" t="s">
        <v>21</v>
      </c>
      <c r="B8" s="16" t="s">
        <v>5</v>
      </c>
      <c r="C8" s="20"/>
      <c r="D8" s="17">
        <v>950</v>
      </c>
      <c r="E8" s="18"/>
      <c r="F8" s="18"/>
      <c r="G8" s="18"/>
      <c r="H8" s="12">
        <f t="shared" ref="H8" si="0">D8*C8</f>
        <v>0</v>
      </c>
    </row>
    <row r="9" spans="1:16" x14ac:dyDescent="0.25">
      <c r="A9" s="117" t="s">
        <v>5</v>
      </c>
      <c r="B9" s="118"/>
      <c r="C9" s="118"/>
      <c r="D9" s="118"/>
      <c r="E9" s="118"/>
      <c r="F9" s="118"/>
      <c r="G9" s="118"/>
      <c r="H9" s="119"/>
    </row>
    <row r="10" spans="1:16" x14ac:dyDescent="0.25">
      <c r="A10" s="16" t="s">
        <v>23</v>
      </c>
      <c r="B10" s="33" t="s">
        <v>5</v>
      </c>
      <c r="C10" s="18" t="s">
        <v>5</v>
      </c>
      <c r="D10" s="18" t="s">
        <v>5</v>
      </c>
      <c r="E10" s="17">
        <v>80</v>
      </c>
      <c r="F10" s="21"/>
      <c r="G10" s="19">
        <v>2.0099999999999998</v>
      </c>
      <c r="H10" s="12">
        <f t="shared" ref="H10" si="1">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SUM(H8:H8,H10:H10)</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4.4" customHeight="1" x14ac:dyDescent="0.25">
      <c r="A18" s="71"/>
      <c r="B18" s="72"/>
      <c r="C18" s="72"/>
      <c r="D18" s="72"/>
      <c r="E18" s="72"/>
      <c r="F18" s="72"/>
      <c r="G18" s="72"/>
      <c r="H18" s="73"/>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24:H24"/>
    <mergeCell ref="A25:H25"/>
    <mergeCell ref="A1:E1"/>
    <mergeCell ref="A17:H17"/>
    <mergeCell ref="A19:H19"/>
    <mergeCell ref="A20:H20"/>
    <mergeCell ref="A21:H21"/>
    <mergeCell ref="A22:H22"/>
    <mergeCell ref="A23:H23"/>
    <mergeCell ref="A2:P2"/>
    <mergeCell ref="A3:H3"/>
    <mergeCell ref="B5:D5"/>
    <mergeCell ref="A9:H9"/>
    <mergeCell ref="A15:H15"/>
    <mergeCell ref="A16:H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CD7EB-9428-47B4-B314-12731A80D9F0}">
  <sheetPr>
    <pageSetUpPr fitToPage="1"/>
  </sheetPr>
  <dimension ref="A1:P63"/>
  <sheetViews>
    <sheetView workbookViewId="0">
      <selection activeCell="B18" sqref="B18"/>
    </sheetView>
  </sheetViews>
  <sheetFormatPr defaultColWidth="8.88671875" defaultRowHeight="13.2" x14ac:dyDescent="0.25"/>
  <cols>
    <col min="1" max="1" width="40.44140625" style="2" customWidth="1"/>
    <col min="2" max="2" width="49.109375" style="2" bestFit="1" customWidth="1"/>
    <col min="3" max="3" width="14.109375" style="3" customWidth="1"/>
    <col min="4" max="4" width="12.44140625" style="3" customWidth="1"/>
    <col min="5" max="5" width="19.88671875" style="3" customWidth="1"/>
    <col min="6" max="16384" width="8.88671875" style="2"/>
  </cols>
  <sheetData>
    <row r="1" spans="1:16" ht="17.399999999999999" x14ac:dyDescent="0.25">
      <c r="A1" s="107" t="s">
        <v>117</v>
      </c>
      <c r="B1" s="107"/>
      <c r="C1" s="107"/>
      <c r="D1" s="107"/>
      <c r="E1" s="107"/>
    </row>
    <row r="2" spans="1:16" ht="15.6" x14ac:dyDescent="0.25">
      <c r="A2" s="108" t="s">
        <v>113</v>
      </c>
      <c r="B2" s="108"/>
      <c r="C2" s="108"/>
      <c r="D2" s="108"/>
      <c r="E2" s="108"/>
      <c r="F2" s="108"/>
      <c r="G2" s="108"/>
      <c r="H2" s="108"/>
      <c r="I2" s="108"/>
      <c r="J2" s="108"/>
      <c r="K2" s="108"/>
      <c r="L2" s="108"/>
      <c r="M2" s="108"/>
      <c r="N2" s="108"/>
      <c r="O2" s="108"/>
      <c r="P2" s="108"/>
    </row>
    <row r="3" spans="1:16" ht="15.6" customHeight="1" x14ac:dyDescent="0.25">
      <c r="A3" s="120" t="s">
        <v>116</v>
      </c>
      <c r="B3" s="120"/>
      <c r="C3" s="120"/>
      <c r="D3" s="120"/>
      <c r="E3" s="120"/>
    </row>
    <row r="4" spans="1:16" ht="15.6" customHeight="1" x14ac:dyDescent="0.25">
      <c r="A4" s="30"/>
      <c r="B4" s="30"/>
      <c r="C4" s="30"/>
      <c r="D4" s="30"/>
      <c r="E4" s="30"/>
    </row>
    <row r="5" spans="1:16" ht="25.2" customHeight="1" x14ac:dyDescent="0.25">
      <c r="A5" s="29" t="s">
        <v>34</v>
      </c>
      <c r="B5" s="121"/>
      <c r="C5" s="121"/>
      <c r="D5" s="121"/>
      <c r="F5" s="3"/>
      <c r="G5" s="3"/>
      <c r="H5" s="3"/>
    </row>
    <row r="7" spans="1:16" ht="55.2" x14ac:dyDescent="0.25">
      <c r="A7" s="14" t="s">
        <v>0</v>
      </c>
      <c r="B7" s="14"/>
      <c r="C7" s="15" t="s">
        <v>118</v>
      </c>
      <c r="D7" s="15" t="s">
        <v>119</v>
      </c>
      <c r="E7" s="15" t="s">
        <v>3</v>
      </c>
    </row>
    <row r="8" spans="1:16" ht="14.4" x14ac:dyDescent="0.25">
      <c r="A8" s="74" t="s">
        <v>120</v>
      </c>
      <c r="B8" s="75"/>
      <c r="C8" s="84"/>
      <c r="D8" s="76">
        <v>12000</v>
      </c>
      <c r="E8" s="77">
        <f>C8*D8</f>
        <v>0</v>
      </c>
      <c r="I8" s="78"/>
    </row>
    <row r="9" spans="1:16" ht="14.4" x14ac:dyDescent="0.25">
      <c r="A9" s="79" t="s">
        <v>121</v>
      </c>
      <c r="B9" s="75"/>
      <c r="C9" s="84"/>
      <c r="D9" s="80">
        <v>200</v>
      </c>
      <c r="E9" s="77">
        <f t="shared" ref="E9:E36" si="0">C9*D9</f>
        <v>0</v>
      </c>
      <c r="I9" s="81"/>
    </row>
    <row r="10" spans="1:16" ht="14.4" x14ac:dyDescent="0.25">
      <c r="A10" s="79" t="s">
        <v>122</v>
      </c>
      <c r="B10" s="75"/>
      <c r="C10" s="84"/>
      <c r="D10" s="76">
        <v>1500</v>
      </c>
      <c r="E10" s="77">
        <f t="shared" si="0"/>
        <v>0</v>
      </c>
      <c r="I10" s="78"/>
    </row>
    <row r="11" spans="1:16" ht="14.4" x14ac:dyDescent="0.25">
      <c r="A11" s="79" t="s">
        <v>123</v>
      </c>
      <c r="B11" s="75"/>
      <c r="C11" s="84"/>
      <c r="D11" s="76">
        <v>2500</v>
      </c>
      <c r="E11" s="77">
        <f t="shared" si="0"/>
        <v>0</v>
      </c>
      <c r="I11" s="78"/>
    </row>
    <row r="12" spans="1:16" ht="14.4" x14ac:dyDescent="0.25">
      <c r="A12" s="79" t="s">
        <v>124</v>
      </c>
      <c r="B12" s="75"/>
      <c r="C12" s="84"/>
      <c r="D12" s="80">
        <v>400</v>
      </c>
      <c r="E12" s="77">
        <f t="shared" si="0"/>
        <v>0</v>
      </c>
      <c r="I12" s="81"/>
    </row>
    <row r="13" spans="1:16" ht="14.4" x14ac:dyDescent="0.25">
      <c r="A13" s="79" t="s">
        <v>125</v>
      </c>
      <c r="B13" s="75"/>
      <c r="C13" s="84"/>
      <c r="D13" s="80">
        <v>200</v>
      </c>
      <c r="E13" s="77">
        <f t="shared" si="0"/>
        <v>0</v>
      </c>
      <c r="I13" s="81"/>
    </row>
    <row r="14" spans="1:16" ht="14.4" x14ac:dyDescent="0.25">
      <c r="A14" s="79" t="s">
        <v>173</v>
      </c>
      <c r="B14" s="75"/>
      <c r="C14" s="84"/>
      <c r="D14" s="76">
        <v>29000</v>
      </c>
      <c r="E14" s="77">
        <f t="shared" si="0"/>
        <v>0</v>
      </c>
      <c r="I14" s="78"/>
    </row>
    <row r="15" spans="1:16" ht="14.4" x14ac:dyDescent="0.25">
      <c r="A15" s="79" t="s">
        <v>126</v>
      </c>
      <c r="B15" s="75"/>
      <c r="C15" s="84"/>
      <c r="D15" s="80">
        <v>100</v>
      </c>
      <c r="E15" s="77">
        <f t="shared" si="0"/>
        <v>0</v>
      </c>
      <c r="I15" s="81"/>
    </row>
    <row r="16" spans="1:16" ht="14.4" x14ac:dyDescent="0.25">
      <c r="A16" s="79" t="s">
        <v>127</v>
      </c>
      <c r="B16" s="75"/>
      <c r="C16" s="84"/>
      <c r="D16" s="76">
        <v>4000</v>
      </c>
      <c r="E16" s="77">
        <f t="shared" si="0"/>
        <v>0</v>
      </c>
      <c r="I16" s="78"/>
    </row>
    <row r="17" spans="1:9" ht="14.4" x14ac:dyDescent="0.25">
      <c r="A17" s="79" t="s">
        <v>128</v>
      </c>
      <c r="B17" s="75"/>
      <c r="C17" s="84"/>
      <c r="D17" s="80">
        <v>300</v>
      </c>
      <c r="E17" s="77">
        <f t="shared" si="0"/>
        <v>0</v>
      </c>
      <c r="I17" s="81"/>
    </row>
    <row r="18" spans="1:9" ht="14.4" x14ac:dyDescent="0.25">
      <c r="A18" s="79" t="s">
        <v>129</v>
      </c>
      <c r="B18" s="75"/>
      <c r="C18" s="84"/>
      <c r="D18" s="80">
        <v>100</v>
      </c>
      <c r="E18" s="77">
        <f t="shared" si="0"/>
        <v>0</v>
      </c>
      <c r="I18" s="81"/>
    </row>
    <row r="19" spans="1:9" ht="14.4" x14ac:dyDescent="0.25">
      <c r="A19" s="79" t="s">
        <v>130</v>
      </c>
      <c r="B19" s="75"/>
      <c r="C19" s="84"/>
      <c r="D19" s="76">
        <v>7500</v>
      </c>
      <c r="E19" s="77">
        <f t="shared" si="0"/>
        <v>0</v>
      </c>
      <c r="I19" s="78"/>
    </row>
    <row r="20" spans="1:9" ht="14.4" x14ac:dyDescent="0.25">
      <c r="A20" s="79" t="s">
        <v>131</v>
      </c>
      <c r="B20" s="75"/>
      <c r="C20" s="84"/>
      <c r="D20" s="76">
        <v>1500</v>
      </c>
      <c r="E20" s="77">
        <f t="shared" si="0"/>
        <v>0</v>
      </c>
      <c r="I20" s="78"/>
    </row>
    <row r="21" spans="1:9" ht="14.4" x14ac:dyDescent="0.25">
      <c r="A21" s="79" t="s">
        <v>132</v>
      </c>
      <c r="B21" s="75"/>
      <c r="C21" s="84"/>
      <c r="D21" s="76">
        <v>2500</v>
      </c>
      <c r="E21" s="77">
        <f t="shared" si="0"/>
        <v>0</v>
      </c>
      <c r="I21" s="78"/>
    </row>
    <row r="22" spans="1:9" ht="14.4" x14ac:dyDescent="0.25">
      <c r="A22" s="79" t="s">
        <v>133</v>
      </c>
      <c r="B22" s="75"/>
      <c r="C22" s="84"/>
      <c r="D22" s="76">
        <v>47000</v>
      </c>
      <c r="E22" s="77">
        <f t="shared" si="0"/>
        <v>0</v>
      </c>
      <c r="I22" s="78"/>
    </row>
    <row r="23" spans="1:9" ht="15.75" customHeight="1" x14ac:dyDescent="0.25">
      <c r="A23" s="79" t="s">
        <v>134</v>
      </c>
      <c r="B23" s="75"/>
      <c r="C23" s="84"/>
      <c r="D23" s="76">
        <v>10000</v>
      </c>
      <c r="E23" s="77">
        <f t="shared" si="0"/>
        <v>0</v>
      </c>
      <c r="I23" s="78"/>
    </row>
    <row r="24" spans="1:9" ht="14.4" x14ac:dyDescent="0.25">
      <c r="A24" s="79" t="s">
        <v>135</v>
      </c>
      <c r="B24" s="75"/>
      <c r="C24" s="84"/>
      <c r="D24" s="80">
        <v>300</v>
      </c>
      <c r="E24" s="77">
        <f t="shared" si="0"/>
        <v>0</v>
      </c>
      <c r="I24" s="81"/>
    </row>
    <row r="25" spans="1:9" ht="14.4" x14ac:dyDescent="0.25">
      <c r="A25" s="79" t="s">
        <v>136</v>
      </c>
      <c r="B25" s="75"/>
      <c r="C25" s="84"/>
      <c r="D25" s="76">
        <v>4000</v>
      </c>
      <c r="E25" s="77">
        <f t="shared" si="0"/>
        <v>0</v>
      </c>
      <c r="I25" s="78"/>
    </row>
    <row r="26" spans="1:9" ht="14.4" x14ac:dyDescent="0.25">
      <c r="A26" s="79" t="s">
        <v>137</v>
      </c>
      <c r="B26" s="75"/>
      <c r="C26" s="84"/>
      <c r="D26" s="76">
        <v>5500</v>
      </c>
      <c r="E26" s="77">
        <f t="shared" si="0"/>
        <v>0</v>
      </c>
      <c r="I26" s="78"/>
    </row>
    <row r="27" spans="1:9" ht="14.4" x14ac:dyDescent="0.25">
      <c r="A27" s="79" t="s">
        <v>138</v>
      </c>
      <c r="B27" s="75"/>
      <c r="C27" s="84"/>
      <c r="D27" s="80">
        <v>400</v>
      </c>
      <c r="E27" s="77">
        <f t="shared" si="0"/>
        <v>0</v>
      </c>
      <c r="I27" s="81"/>
    </row>
    <row r="28" spans="1:9" ht="14.4" x14ac:dyDescent="0.25">
      <c r="A28" s="79" t="s">
        <v>139</v>
      </c>
      <c r="B28" s="75"/>
      <c r="C28" s="84"/>
      <c r="D28" s="80">
        <v>200</v>
      </c>
      <c r="E28" s="77">
        <f t="shared" si="0"/>
        <v>0</v>
      </c>
      <c r="I28" s="81"/>
    </row>
    <row r="29" spans="1:9" ht="14.4" x14ac:dyDescent="0.25">
      <c r="A29" s="79" t="s">
        <v>140</v>
      </c>
      <c r="B29" s="75"/>
      <c r="C29" s="84"/>
      <c r="D29" s="76">
        <v>7000</v>
      </c>
      <c r="E29" s="77">
        <f t="shared" si="0"/>
        <v>0</v>
      </c>
      <c r="I29" s="78"/>
    </row>
    <row r="30" spans="1:9" ht="14.4" x14ac:dyDescent="0.25">
      <c r="A30" s="79" t="s">
        <v>141</v>
      </c>
      <c r="B30" s="75"/>
      <c r="C30" s="84"/>
      <c r="D30" s="80">
        <v>200</v>
      </c>
      <c r="E30" s="77">
        <f t="shared" si="0"/>
        <v>0</v>
      </c>
      <c r="I30" s="81"/>
    </row>
    <row r="31" spans="1:9" ht="14.4" x14ac:dyDescent="0.25">
      <c r="A31" s="79" t="s">
        <v>142</v>
      </c>
      <c r="B31" s="75"/>
      <c r="C31" s="84"/>
      <c r="D31" s="80">
        <v>400</v>
      </c>
      <c r="E31" s="77">
        <f t="shared" si="0"/>
        <v>0</v>
      </c>
      <c r="I31" s="81"/>
    </row>
    <row r="32" spans="1:9" ht="14.4" x14ac:dyDescent="0.25">
      <c r="A32" s="79" t="s">
        <v>143</v>
      </c>
      <c r="B32" s="75"/>
      <c r="C32" s="84"/>
      <c r="D32" s="80">
        <v>300</v>
      </c>
      <c r="E32" s="77">
        <f t="shared" si="0"/>
        <v>0</v>
      </c>
      <c r="I32" s="81"/>
    </row>
    <row r="33" spans="1:9" ht="14.4" x14ac:dyDescent="0.25">
      <c r="A33" s="79" t="s">
        <v>144</v>
      </c>
      <c r="B33" s="75"/>
      <c r="C33" s="84"/>
      <c r="D33" s="76">
        <v>2400</v>
      </c>
      <c r="E33" s="77">
        <f t="shared" si="0"/>
        <v>0</v>
      </c>
      <c r="I33" s="78"/>
    </row>
    <row r="34" spans="1:9" ht="14.4" x14ac:dyDescent="0.25">
      <c r="A34" s="79" t="s">
        <v>145</v>
      </c>
      <c r="B34" s="75"/>
      <c r="C34" s="84"/>
      <c r="D34" s="76">
        <v>3100</v>
      </c>
      <c r="E34" s="77">
        <f t="shared" si="0"/>
        <v>0</v>
      </c>
      <c r="I34" s="78"/>
    </row>
    <row r="35" spans="1:9" ht="14.4" x14ac:dyDescent="0.25">
      <c r="A35" s="79" t="s">
        <v>146</v>
      </c>
      <c r="B35" s="75"/>
      <c r="C35" s="84"/>
      <c r="D35" s="76">
        <v>3400</v>
      </c>
      <c r="E35" s="77">
        <f t="shared" si="0"/>
        <v>0</v>
      </c>
      <c r="I35" s="78"/>
    </row>
    <row r="36" spans="1:9" ht="14.4" x14ac:dyDescent="0.25">
      <c r="A36" s="79" t="s">
        <v>147</v>
      </c>
      <c r="B36" s="16" t="s">
        <v>5</v>
      </c>
      <c r="C36" s="85"/>
      <c r="D36" s="76">
        <v>35000</v>
      </c>
      <c r="E36" s="77">
        <f t="shared" si="0"/>
        <v>0</v>
      </c>
      <c r="I36" s="78"/>
    </row>
    <row r="37" spans="1:9" ht="27" customHeight="1" x14ac:dyDescent="0.25">
      <c r="A37" s="10" t="s">
        <v>12</v>
      </c>
      <c r="B37" s="10" t="s">
        <v>5</v>
      </c>
      <c r="C37" s="11" t="s">
        <v>5</v>
      </c>
      <c r="D37" s="11" t="s">
        <v>5</v>
      </c>
      <c r="E37" s="27">
        <f>SUM(E8:E36)</f>
        <v>0</v>
      </c>
      <c r="G37" s="82"/>
    </row>
    <row r="38" spans="1:9" ht="14.4" x14ac:dyDescent="0.25">
      <c r="G38" s="82"/>
    </row>
    <row r="39" spans="1:9" ht="14.4" x14ac:dyDescent="0.25">
      <c r="A39" s="6"/>
      <c r="B39" s="7"/>
      <c r="C39" s="8"/>
      <c r="D39" s="8"/>
      <c r="E39" s="9"/>
      <c r="G39" s="82"/>
    </row>
    <row r="40" spans="1:9" s="83" customFormat="1" ht="28.2" customHeight="1" x14ac:dyDescent="0.25">
      <c r="A40" s="125" t="s">
        <v>19</v>
      </c>
      <c r="B40" s="136"/>
      <c r="C40" s="136"/>
      <c r="D40" s="136"/>
      <c r="E40" s="127"/>
      <c r="G40" s="82"/>
    </row>
    <row r="41" spans="1:9" ht="14.4" x14ac:dyDescent="0.25">
      <c r="A41" s="133"/>
      <c r="B41" s="134"/>
      <c r="C41" s="134"/>
      <c r="D41" s="134"/>
      <c r="E41" s="135"/>
      <c r="G41" s="82"/>
    </row>
    <row r="42" spans="1:9" ht="30" customHeight="1" x14ac:dyDescent="0.25">
      <c r="A42" s="125" t="s">
        <v>156</v>
      </c>
      <c r="B42" s="136"/>
      <c r="C42" s="136"/>
      <c r="D42" s="136"/>
      <c r="E42" s="127"/>
      <c r="G42" s="82"/>
    </row>
    <row r="43" spans="1:9" ht="27" customHeight="1" x14ac:dyDescent="0.25">
      <c r="A43" s="137" t="s">
        <v>172</v>
      </c>
      <c r="B43" s="138"/>
      <c r="C43" s="138"/>
      <c r="D43" s="138"/>
      <c r="E43" s="139"/>
      <c r="G43" s="82"/>
    </row>
    <row r="44" spans="1:9" ht="14.4" x14ac:dyDescent="0.25">
      <c r="A44" s="140"/>
      <c r="B44" s="141"/>
      <c r="C44" s="141"/>
      <c r="D44" s="141"/>
      <c r="E44" s="142"/>
      <c r="G44" s="82"/>
    </row>
    <row r="45" spans="1:9" ht="14.4" x14ac:dyDescent="0.25">
      <c r="G45" s="82"/>
    </row>
    <row r="46" spans="1:9" ht="14.4" x14ac:dyDescent="0.25">
      <c r="G46" s="82"/>
    </row>
    <row r="47" spans="1:9" ht="14.4" x14ac:dyDescent="0.25">
      <c r="G47" s="82"/>
    </row>
    <row r="48" spans="1:9" ht="14.4" x14ac:dyDescent="0.25">
      <c r="G48" s="82"/>
    </row>
    <row r="49" spans="7:7" ht="14.4" x14ac:dyDescent="0.25">
      <c r="G49" s="82"/>
    </row>
    <row r="50" spans="7:7" ht="14.4" x14ac:dyDescent="0.25">
      <c r="G50" s="82"/>
    </row>
    <row r="51" spans="7:7" ht="14.4" x14ac:dyDescent="0.25">
      <c r="G51" s="82"/>
    </row>
    <row r="52" spans="7:7" ht="14.4" x14ac:dyDescent="0.25">
      <c r="G52" s="82"/>
    </row>
    <row r="53" spans="7:7" ht="14.4" x14ac:dyDescent="0.25">
      <c r="G53" s="82"/>
    </row>
    <row r="54" spans="7:7" ht="14.4" x14ac:dyDescent="0.25">
      <c r="G54" s="82"/>
    </row>
    <row r="55" spans="7:7" ht="14.4" x14ac:dyDescent="0.25">
      <c r="G55" s="82"/>
    </row>
    <row r="56" spans="7:7" ht="14.4" x14ac:dyDescent="0.25">
      <c r="G56" s="82"/>
    </row>
    <row r="57" spans="7:7" ht="14.4" x14ac:dyDescent="0.25">
      <c r="G57" s="82"/>
    </row>
    <row r="58" spans="7:7" ht="14.4" x14ac:dyDescent="0.25">
      <c r="G58" s="82"/>
    </row>
    <row r="59" spans="7:7" ht="14.4" x14ac:dyDescent="0.25">
      <c r="G59" s="82"/>
    </row>
    <row r="60" spans="7:7" ht="14.4" x14ac:dyDescent="0.25">
      <c r="G60" s="82"/>
    </row>
    <row r="61" spans="7:7" ht="14.4" x14ac:dyDescent="0.25">
      <c r="G61" s="82"/>
    </row>
    <row r="62" spans="7:7" ht="14.4" x14ac:dyDescent="0.25">
      <c r="G62" s="82"/>
    </row>
    <row r="63" spans="7:7" ht="14.4" x14ac:dyDescent="0.25">
      <c r="G63" s="82"/>
    </row>
  </sheetData>
  <mergeCells count="9">
    <mergeCell ref="A41:E41"/>
    <mergeCell ref="A42:E42"/>
    <mergeCell ref="A43:E43"/>
    <mergeCell ref="A44:E44"/>
    <mergeCell ref="A1:E1"/>
    <mergeCell ref="A3:E3"/>
    <mergeCell ref="B5:D5"/>
    <mergeCell ref="A2:P2"/>
    <mergeCell ref="A40:E40"/>
  </mergeCells>
  <pageMargins left="0.25" right="0.25" top="0.75" bottom="0.75" header="0.3" footer="0.3"/>
  <pageSetup paperSize="9" scale="8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C10B0-F5B8-41C8-9579-8795E9F64E73}">
  <sheetPr>
    <pageSetUpPr fitToPage="1"/>
  </sheetPr>
  <dimension ref="A1:P25"/>
  <sheetViews>
    <sheetView workbookViewId="0">
      <selection activeCell="A8" sqref="A8"/>
    </sheetView>
  </sheetViews>
  <sheetFormatPr defaultColWidth="8.88671875" defaultRowHeight="13.2" x14ac:dyDescent="0.25"/>
  <cols>
    <col min="1" max="1" width="41.332031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ht="15.6" x14ac:dyDescent="0.25">
      <c r="A2" s="108" t="s">
        <v>113</v>
      </c>
      <c r="B2" s="108"/>
      <c r="C2" s="108"/>
      <c r="D2" s="108"/>
      <c r="E2" s="108"/>
      <c r="F2" s="108"/>
      <c r="G2" s="108"/>
      <c r="H2" s="108"/>
      <c r="I2" s="108"/>
      <c r="J2" s="108"/>
      <c r="K2" s="108"/>
      <c r="L2" s="108"/>
      <c r="M2" s="108"/>
      <c r="N2" s="108"/>
      <c r="O2" s="108"/>
      <c r="P2" s="108"/>
    </row>
    <row r="3" spans="1:16" ht="15.6" customHeight="1" x14ac:dyDescent="0.25">
      <c r="A3" s="143" t="s">
        <v>148</v>
      </c>
      <c r="B3" s="143"/>
      <c r="C3" s="143"/>
      <c r="D3" s="143"/>
      <c r="E3" s="143"/>
      <c r="F3" s="143"/>
      <c r="G3" s="143"/>
      <c r="H3" s="143"/>
    </row>
    <row r="4" spans="1:16" ht="15.6" customHeight="1" x14ac:dyDescent="0.25">
      <c r="A4" s="31"/>
      <c r="B4" s="31"/>
      <c r="C4" s="31"/>
      <c r="D4" s="31"/>
      <c r="E4" s="31"/>
      <c r="F4" s="31"/>
      <c r="G4" s="31"/>
      <c r="H4" s="31"/>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26" t="s">
        <v>158</v>
      </c>
      <c r="B8" s="16" t="s">
        <v>5</v>
      </c>
      <c r="C8" s="20"/>
      <c r="D8" s="25">
        <v>100</v>
      </c>
      <c r="E8" s="18"/>
      <c r="F8" s="18"/>
      <c r="G8" s="18"/>
      <c r="H8" s="12">
        <f>D8*C8</f>
        <v>0</v>
      </c>
    </row>
    <row r="9" spans="1:16" x14ac:dyDescent="0.25">
      <c r="A9" s="117" t="s">
        <v>5</v>
      </c>
      <c r="B9" s="118"/>
      <c r="C9" s="118"/>
      <c r="D9" s="118"/>
      <c r="E9" s="118"/>
      <c r="F9" s="118"/>
      <c r="G9" s="118"/>
      <c r="H9" s="119"/>
    </row>
    <row r="10" spans="1:16" x14ac:dyDescent="0.25">
      <c r="A10" s="16" t="s">
        <v>28</v>
      </c>
      <c r="B10" s="33" t="s">
        <v>5</v>
      </c>
      <c r="C10" s="18" t="s">
        <v>5</v>
      </c>
      <c r="D10" s="18" t="s">
        <v>5</v>
      </c>
      <c r="E10" s="17">
        <v>30</v>
      </c>
      <c r="F10" s="21"/>
      <c r="G10" s="19">
        <v>2.0099999999999998</v>
      </c>
      <c r="H10" s="12">
        <f>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SUM(H10:H11,H8:H8)</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3.2" customHeight="1" x14ac:dyDescent="0.25">
      <c r="A18" s="22"/>
      <c r="B18" s="23"/>
      <c r="C18" s="23"/>
      <c r="D18" s="23"/>
      <c r="E18" s="23"/>
      <c r="F18" s="23"/>
      <c r="G18" s="23"/>
      <c r="H18" s="24"/>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2:P2"/>
    <mergeCell ref="A1:E1"/>
    <mergeCell ref="A23:H23"/>
    <mergeCell ref="A24:H24"/>
    <mergeCell ref="A25:H25"/>
    <mergeCell ref="A15:H15"/>
    <mergeCell ref="A16:H16"/>
    <mergeCell ref="A17:H17"/>
    <mergeCell ref="A19:H19"/>
    <mergeCell ref="A20:H20"/>
    <mergeCell ref="A9:H9"/>
    <mergeCell ref="A3:H3"/>
    <mergeCell ref="B5:D5"/>
    <mergeCell ref="A21:H21"/>
    <mergeCell ref="A22:H22"/>
  </mergeCells>
  <pageMargins left="0.25" right="0.25" top="0.75" bottom="0.75" header="0.3" footer="0.3"/>
  <pageSetup paperSize="9" scale="82"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E9F41-E8CF-441C-9D55-B2DE26E31720}">
  <dimension ref="A1:P25"/>
  <sheetViews>
    <sheetView workbookViewId="0">
      <selection activeCell="A3" sqref="A3:H3"/>
    </sheetView>
  </sheetViews>
  <sheetFormatPr defaultColWidth="8.88671875" defaultRowHeight="13.2" x14ac:dyDescent="0.25"/>
  <cols>
    <col min="1" max="1" width="41.332031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ht="15.6" x14ac:dyDescent="0.25">
      <c r="A2" s="108" t="s">
        <v>113</v>
      </c>
      <c r="B2" s="108"/>
      <c r="C2" s="108"/>
      <c r="D2" s="108"/>
      <c r="E2" s="108"/>
      <c r="F2" s="108"/>
      <c r="G2" s="108"/>
      <c r="H2" s="108"/>
      <c r="I2" s="108"/>
      <c r="J2" s="108"/>
      <c r="K2" s="108"/>
      <c r="L2" s="108"/>
      <c r="M2" s="108"/>
      <c r="N2" s="108"/>
      <c r="O2" s="108"/>
      <c r="P2" s="108"/>
    </row>
    <row r="3" spans="1:16" ht="15.6" customHeight="1" x14ac:dyDescent="0.25">
      <c r="A3" s="143" t="s">
        <v>159</v>
      </c>
      <c r="B3" s="143"/>
      <c r="C3" s="143"/>
      <c r="D3" s="143"/>
      <c r="E3" s="143"/>
      <c r="F3" s="143"/>
      <c r="G3" s="143"/>
      <c r="H3" s="143"/>
    </row>
    <row r="4" spans="1:16" ht="15.6" customHeight="1" x14ac:dyDescent="0.25">
      <c r="A4" s="31"/>
      <c r="B4" s="31"/>
      <c r="C4" s="31"/>
      <c r="D4" s="31"/>
      <c r="E4" s="31"/>
      <c r="F4" s="31"/>
      <c r="G4" s="31"/>
      <c r="H4" s="31"/>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26" t="s">
        <v>25</v>
      </c>
      <c r="B8" s="16" t="s">
        <v>5</v>
      </c>
      <c r="C8" s="20"/>
      <c r="D8" s="25">
        <v>5500</v>
      </c>
      <c r="E8" s="18"/>
      <c r="F8" s="18"/>
      <c r="G8" s="18"/>
      <c r="H8" s="12">
        <f t="shared" ref="H8" si="0">D8*C8</f>
        <v>0</v>
      </c>
    </row>
    <row r="9" spans="1:16" x14ac:dyDescent="0.25">
      <c r="A9" s="117" t="s">
        <v>5</v>
      </c>
      <c r="B9" s="118"/>
      <c r="C9" s="118"/>
      <c r="D9" s="118"/>
      <c r="E9" s="118"/>
      <c r="F9" s="118"/>
      <c r="G9" s="118"/>
      <c r="H9" s="119"/>
    </row>
    <row r="10" spans="1:16" x14ac:dyDescent="0.25">
      <c r="A10" s="16" t="s">
        <v>29</v>
      </c>
      <c r="B10" s="33" t="s">
        <v>5</v>
      </c>
      <c r="C10" s="18" t="s">
        <v>5</v>
      </c>
      <c r="D10" s="18" t="s">
        <v>5</v>
      </c>
      <c r="E10" s="17">
        <v>300</v>
      </c>
      <c r="F10" s="21"/>
      <c r="G10" s="19">
        <v>2.0099999999999998</v>
      </c>
      <c r="H10" s="12">
        <f t="shared" ref="H10" si="1">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SUM(H10:H11,H8:H8)</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3.2" customHeight="1" x14ac:dyDescent="0.25">
      <c r="A18" s="71"/>
      <c r="B18" s="72"/>
      <c r="C18" s="72"/>
      <c r="D18" s="72"/>
      <c r="E18" s="72"/>
      <c r="F18" s="72"/>
      <c r="G18" s="72"/>
      <c r="H18" s="73"/>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15:H15"/>
    <mergeCell ref="A1:E1"/>
    <mergeCell ref="A2:P2"/>
    <mergeCell ref="A3:H3"/>
    <mergeCell ref="B5:D5"/>
    <mergeCell ref="A9:H9"/>
    <mergeCell ref="A23:H23"/>
    <mergeCell ref="A24:H24"/>
    <mergeCell ref="A25:H25"/>
    <mergeCell ref="A16:H16"/>
    <mergeCell ref="A17:H17"/>
    <mergeCell ref="A19:H19"/>
    <mergeCell ref="A20:H20"/>
    <mergeCell ref="A21:H21"/>
    <mergeCell ref="A22:H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17B24-5960-4649-A205-67A0EC7C5A7A}">
  <dimension ref="A1:P25"/>
  <sheetViews>
    <sheetView workbookViewId="0">
      <selection activeCell="A3" sqref="A3:H3"/>
    </sheetView>
  </sheetViews>
  <sheetFormatPr defaultColWidth="8.88671875" defaultRowHeight="13.2" x14ac:dyDescent="0.25"/>
  <cols>
    <col min="1" max="1" width="41.332031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ht="15.6" x14ac:dyDescent="0.25">
      <c r="A2" s="108" t="s">
        <v>113</v>
      </c>
      <c r="B2" s="108"/>
      <c r="C2" s="108"/>
      <c r="D2" s="108"/>
      <c r="E2" s="108"/>
      <c r="F2" s="108"/>
      <c r="G2" s="108"/>
      <c r="H2" s="108"/>
      <c r="I2" s="108"/>
      <c r="J2" s="108"/>
      <c r="K2" s="108"/>
      <c r="L2" s="108"/>
      <c r="M2" s="108"/>
      <c r="N2" s="108"/>
      <c r="O2" s="108"/>
      <c r="P2" s="108"/>
    </row>
    <row r="3" spans="1:16" ht="15.6" customHeight="1" x14ac:dyDescent="0.25">
      <c r="A3" s="143" t="s">
        <v>160</v>
      </c>
      <c r="B3" s="143"/>
      <c r="C3" s="143"/>
      <c r="D3" s="143"/>
      <c r="E3" s="143"/>
      <c r="F3" s="143"/>
      <c r="G3" s="143"/>
      <c r="H3" s="143"/>
    </row>
    <row r="4" spans="1:16" ht="15.6" customHeight="1" x14ac:dyDescent="0.25">
      <c r="A4" s="31"/>
      <c r="B4" s="31"/>
      <c r="C4" s="31"/>
      <c r="D4" s="31"/>
      <c r="E4" s="31"/>
      <c r="F4" s="31"/>
      <c r="G4" s="31"/>
      <c r="H4" s="31"/>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26" t="s">
        <v>26</v>
      </c>
      <c r="B8" s="16"/>
      <c r="C8" s="20"/>
      <c r="D8" s="25">
        <v>2200</v>
      </c>
      <c r="E8" s="18"/>
      <c r="F8" s="18"/>
      <c r="G8" s="18"/>
      <c r="H8" s="12">
        <f t="shared" ref="H8" si="0">D8*C8</f>
        <v>0</v>
      </c>
    </row>
    <row r="9" spans="1:16" x14ac:dyDescent="0.25">
      <c r="A9" s="117" t="s">
        <v>5</v>
      </c>
      <c r="B9" s="118"/>
      <c r="C9" s="118"/>
      <c r="D9" s="118"/>
      <c r="E9" s="118"/>
      <c r="F9" s="118"/>
      <c r="G9" s="118"/>
      <c r="H9" s="119"/>
    </row>
    <row r="10" spans="1:16" ht="13.2" customHeight="1" x14ac:dyDescent="0.25">
      <c r="A10" s="16" t="s">
        <v>30</v>
      </c>
      <c r="B10" s="33"/>
      <c r="C10" s="18"/>
      <c r="D10" s="18"/>
      <c r="E10" s="17">
        <v>100</v>
      </c>
      <c r="F10" s="21"/>
      <c r="G10" s="19">
        <v>2.0099999999999998</v>
      </c>
      <c r="H10" s="12">
        <f t="shared" ref="H10" si="1">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SUM(H10:H11,H8:H8)</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3.2" customHeight="1" x14ac:dyDescent="0.25">
      <c r="A18" s="71"/>
      <c r="B18" s="72"/>
      <c r="C18" s="72"/>
      <c r="D18" s="72"/>
      <c r="E18" s="72"/>
      <c r="F18" s="72"/>
      <c r="G18" s="72"/>
      <c r="H18" s="73"/>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15:H15"/>
    <mergeCell ref="A1:E1"/>
    <mergeCell ref="A2:P2"/>
    <mergeCell ref="A3:H3"/>
    <mergeCell ref="B5:D5"/>
    <mergeCell ref="A9:H9"/>
    <mergeCell ref="A23:H23"/>
    <mergeCell ref="A24:H24"/>
    <mergeCell ref="A25:H25"/>
    <mergeCell ref="A16:H16"/>
    <mergeCell ref="A17:H17"/>
    <mergeCell ref="A19:H19"/>
    <mergeCell ref="A20:H20"/>
    <mergeCell ref="A21:H21"/>
    <mergeCell ref="A22:H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85853-118A-492F-A4F0-642C5437A5EB}">
  <dimension ref="A1:P25"/>
  <sheetViews>
    <sheetView workbookViewId="0">
      <selection activeCell="A4" sqref="A4"/>
    </sheetView>
  </sheetViews>
  <sheetFormatPr defaultColWidth="8.88671875" defaultRowHeight="13.2" x14ac:dyDescent="0.25"/>
  <cols>
    <col min="1" max="1" width="41.332031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ht="15.6" x14ac:dyDescent="0.25">
      <c r="A2" s="108" t="s">
        <v>113</v>
      </c>
      <c r="B2" s="108"/>
      <c r="C2" s="108"/>
      <c r="D2" s="108"/>
      <c r="E2" s="108"/>
      <c r="F2" s="108"/>
      <c r="G2" s="108"/>
      <c r="H2" s="108"/>
      <c r="I2" s="108"/>
      <c r="J2" s="108"/>
      <c r="K2" s="108"/>
      <c r="L2" s="108"/>
      <c r="M2" s="108"/>
      <c r="N2" s="108"/>
      <c r="O2" s="108"/>
      <c r="P2" s="108"/>
    </row>
    <row r="3" spans="1:16" ht="15.6" customHeight="1" x14ac:dyDescent="0.25">
      <c r="A3" s="145" t="s">
        <v>174</v>
      </c>
      <c r="B3" s="145"/>
      <c r="C3" s="145"/>
      <c r="D3" s="145"/>
      <c r="E3" s="145"/>
      <c r="F3" s="145"/>
      <c r="G3" s="145"/>
      <c r="H3" s="145"/>
    </row>
    <row r="4" spans="1:16" ht="15.6" customHeight="1" x14ac:dyDescent="0.25">
      <c r="A4" s="146" t="s">
        <v>175</v>
      </c>
      <c r="B4" s="31"/>
      <c r="C4" s="31"/>
      <c r="D4" s="31"/>
      <c r="E4" s="31"/>
      <c r="F4" s="31"/>
      <c r="G4" s="31"/>
      <c r="H4" s="31"/>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36" t="s">
        <v>35</v>
      </c>
      <c r="B8" s="16"/>
      <c r="C8" s="20"/>
      <c r="D8" s="17">
        <v>60</v>
      </c>
      <c r="E8" s="18"/>
      <c r="F8" s="18"/>
      <c r="G8" s="18"/>
      <c r="H8" s="12">
        <f t="shared" ref="H8" si="0">D8*C8</f>
        <v>0</v>
      </c>
    </row>
    <row r="9" spans="1:16" x14ac:dyDescent="0.25">
      <c r="A9" s="117" t="s">
        <v>5</v>
      </c>
      <c r="B9" s="118"/>
      <c r="C9" s="118"/>
      <c r="D9" s="118"/>
      <c r="E9" s="118"/>
      <c r="F9" s="118"/>
      <c r="G9" s="118"/>
      <c r="H9" s="119"/>
    </row>
    <row r="10" spans="1:16" ht="13.2" customHeight="1" x14ac:dyDescent="0.25">
      <c r="A10" s="37" t="s">
        <v>36</v>
      </c>
      <c r="B10" s="33"/>
      <c r="C10" s="18"/>
      <c r="D10" s="18"/>
      <c r="E10" s="17">
        <v>20</v>
      </c>
      <c r="F10" s="21"/>
      <c r="G10" s="19">
        <v>2.0099999999999998</v>
      </c>
      <c r="H10" s="12">
        <f t="shared" ref="H10" si="1">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SUM(H10:H11,H8:H8)</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3.2" customHeight="1" x14ac:dyDescent="0.25">
      <c r="A18" s="71"/>
      <c r="B18" s="72"/>
      <c r="C18" s="72"/>
      <c r="D18" s="72"/>
      <c r="E18" s="72"/>
      <c r="F18" s="72"/>
      <c r="G18" s="72"/>
      <c r="H18" s="73"/>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15:H15"/>
    <mergeCell ref="A1:E1"/>
    <mergeCell ref="A2:P2"/>
    <mergeCell ref="A3:H3"/>
    <mergeCell ref="B5:D5"/>
    <mergeCell ref="A9:H9"/>
    <mergeCell ref="A23:H23"/>
    <mergeCell ref="A24:H24"/>
    <mergeCell ref="A25:H25"/>
    <mergeCell ref="A16:H16"/>
    <mergeCell ref="A17:H17"/>
    <mergeCell ref="A19:H19"/>
    <mergeCell ref="A20:H20"/>
    <mergeCell ref="A21:H21"/>
    <mergeCell ref="A22:H2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E367C-E2C7-4296-A48B-8DA467FA79ED}">
  <dimension ref="A1:P25"/>
  <sheetViews>
    <sheetView workbookViewId="0">
      <selection activeCell="A3" sqref="A3:H3"/>
    </sheetView>
  </sheetViews>
  <sheetFormatPr defaultColWidth="8.88671875" defaultRowHeight="13.2" x14ac:dyDescent="0.25"/>
  <cols>
    <col min="1" max="1" width="41.33203125" style="2" customWidth="1"/>
    <col min="2" max="2" width="49.109375" style="2" bestFit="1" customWidth="1"/>
    <col min="3" max="3" width="14.109375" style="3" customWidth="1"/>
    <col min="4" max="4" width="12.44140625" style="3" customWidth="1"/>
    <col min="5" max="6" width="13.88671875" style="3" customWidth="1"/>
    <col min="7" max="7" width="12.44140625" style="3" customWidth="1"/>
    <col min="8" max="8" width="19.88671875" style="3" customWidth="1"/>
    <col min="9" max="16384" width="8.88671875" style="2"/>
  </cols>
  <sheetData>
    <row r="1" spans="1:16" ht="17.399999999999999" x14ac:dyDescent="0.25">
      <c r="A1" s="107" t="s">
        <v>117</v>
      </c>
      <c r="B1" s="107"/>
      <c r="C1" s="107"/>
      <c r="D1" s="107"/>
      <c r="E1" s="107"/>
      <c r="F1" s="2"/>
      <c r="G1" s="2"/>
      <c r="H1" s="2"/>
    </row>
    <row r="2" spans="1:16" ht="15.6" x14ac:dyDescent="0.25">
      <c r="A2" s="108" t="s">
        <v>113</v>
      </c>
      <c r="B2" s="108"/>
      <c r="C2" s="108"/>
      <c r="D2" s="108"/>
      <c r="E2" s="108"/>
      <c r="F2" s="108"/>
      <c r="G2" s="108"/>
      <c r="H2" s="108"/>
      <c r="I2" s="108"/>
      <c r="J2" s="108"/>
      <c r="K2" s="108"/>
      <c r="L2" s="108"/>
      <c r="M2" s="108"/>
      <c r="N2" s="108"/>
      <c r="O2" s="108"/>
      <c r="P2" s="108"/>
    </row>
    <row r="3" spans="1:16" ht="15.6" customHeight="1" x14ac:dyDescent="0.25">
      <c r="A3" s="145" t="s">
        <v>176</v>
      </c>
      <c r="B3" s="145"/>
      <c r="C3" s="145"/>
      <c r="D3" s="145"/>
      <c r="E3" s="145"/>
      <c r="F3" s="145"/>
      <c r="G3" s="145"/>
      <c r="H3" s="145"/>
    </row>
    <row r="4" spans="1:16" ht="15.6" customHeight="1" x14ac:dyDescent="0.25">
      <c r="A4" s="146" t="s">
        <v>175</v>
      </c>
      <c r="B4" s="31"/>
      <c r="C4" s="31"/>
      <c r="D4" s="31"/>
      <c r="E4" s="31"/>
      <c r="F4" s="31"/>
      <c r="G4" s="31"/>
      <c r="H4" s="31"/>
    </row>
    <row r="5" spans="1:16" ht="25.2" customHeight="1" x14ac:dyDescent="0.25">
      <c r="A5" s="29" t="s">
        <v>34</v>
      </c>
      <c r="B5" s="121"/>
      <c r="C5" s="121"/>
      <c r="D5" s="121"/>
    </row>
    <row r="7" spans="1:16" ht="55.2" x14ac:dyDescent="0.25">
      <c r="A7" s="14" t="s">
        <v>0</v>
      </c>
      <c r="B7" s="14" t="s">
        <v>1</v>
      </c>
      <c r="C7" s="15" t="s">
        <v>9</v>
      </c>
      <c r="D7" s="15" t="s">
        <v>2</v>
      </c>
      <c r="E7" s="15" t="s">
        <v>10</v>
      </c>
      <c r="F7" s="15" t="s">
        <v>24</v>
      </c>
      <c r="G7" s="15" t="s">
        <v>11</v>
      </c>
      <c r="H7" s="15" t="s">
        <v>3</v>
      </c>
    </row>
    <row r="8" spans="1:16" x14ac:dyDescent="0.25">
      <c r="A8" s="26" t="s">
        <v>27</v>
      </c>
      <c r="B8" s="16" t="s">
        <v>5</v>
      </c>
      <c r="C8" s="20"/>
      <c r="D8" s="25">
        <v>400</v>
      </c>
      <c r="E8" s="18"/>
      <c r="F8" s="18"/>
      <c r="G8" s="18"/>
      <c r="H8" s="12">
        <f t="shared" ref="H8" si="0">D8*C8</f>
        <v>0</v>
      </c>
    </row>
    <row r="9" spans="1:16" x14ac:dyDescent="0.25">
      <c r="A9" s="117" t="s">
        <v>5</v>
      </c>
      <c r="B9" s="118"/>
      <c r="C9" s="118"/>
      <c r="D9" s="118"/>
      <c r="E9" s="118"/>
      <c r="F9" s="118"/>
      <c r="G9" s="118"/>
      <c r="H9" s="119"/>
    </row>
    <row r="10" spans="1:16" ht="13.2" customHeight="1" x14ac:dyDescent="0.25">
      <c r="A10" s="16" t="s">
        <v>31</v>
      </c>
      <c r="B10" s="33"/>
      <c r="C10" s="18"/>
      <c r="D10" s="18"/>
      <c r="E10" s="17">
        <v>55</v>
      </c>
      <c r="F10" s="21"/>
      <c r="G10" s="19">
        <v>2.0099999999999998</v>
      </c>
      <c r="H10" s="12">
        <f t="shared" ref="H10" si="1">E10*F10*G10</f>
        <v>0</v>
      </c>
    </row>
    <row r="11" spans="1:16" x14ac:dyDescent="0.25">
      <c r="A11" s="16"/>
      <c r="B11" s="16"/>
      <c r="C11" s="18"/>
      <c r="D11" s="18"/>
      <c r="E11" s="17"/>
      <c r="F11" s="17"/>
      <c r="G11" s="19"/>
      <c r="H11" s="12"/>
    </row>
    <row r="12" spans="1:16" ht="27" customHeight="1" x14ac:dyDescent="0.25">
      <c r="A12" s="10" t="s">
        <v>12</v>
      </c>
      <c r="B12" s="10" t="s">
        <v>5</v>
      </c>
      <c r="C12" s="11" t="s">
        <v>5</v>
      </c>
      <c r="D12" s="11" t="s">
        <v>5</v>
      </c>
      <c r="E12" s="11"/>
      <c r="F12" s="11"/>
      <c r="G12" s="11"/>
      <c r="H12" s="27">
        <f>SUM(H10:H11,H8:H8)</f>
        <v>0</v>
      </c>
    </row>
    <row r="14" spans="1:16" x14ac:dyDescent="0.25">
      <c r="A14" s="6"/>
      <c r="B14" s="7"/>
      <c r="C14" s="8"/>
      <c r="D14" s="8"/>
      <c r="E14" s="8"/>
      <c r="F14" s="8"/>
      <c r="G14" s="8"/>
      <c r="H14" s="9"/>
    </row>
    <row r="15" spans="1:16" s="4" customFormat="1" ht="28.2" customHeight="1" x14ac:dyDescent="0.25">
      <c r="A15" s="125" t="s">
        <v>19</v>
      </c>
      <c r="B15" s="126"/>
      <c r="C15" s="126"/>
      <c r="D15" s="126"/>
      <c r="E15" s="126"/>
      <c r="F15" s="126"/>
      <c r="G15" s="126"/>
      <c r="H15" s="127"/>
    </row>
    <row r="16" spans="1:16" s="5" customFormat="1" x14ac:dyDescent="0.25">
      <c r="A16" s="128"/>
      <c r="B16" s="129"/>
      <c r="C16" s="129"/>
      <c r="D16" s="129"/>
      <c r="E16" s="129"/>
      <c r="F16" s="129"/>
      <c r="G16" s="129"/>
      <c r="H16" s="130"/>
    </row>
    <row r="17" spans="1:8" s="5" customFormat="1" ht="30" customHeight="1" x14ac:dyDescent="0.25">
      <c r="A17" s="125" t="s">
        <v>155</v>
      </c>
      <c r="B17" s="131"/>
      <c r="C17" s="131"/>
      <c r="D17" s="131"/>
      <c r="E17" s="131"/>
      <c r="F17" s="131"/>
      <c r="G17" s="131"/>
      <c r="H17" s="132"/>
    </row>
    <row r="18" spans="1:8" s="5" customFormat="1" ht="13.2" customHeight="1" x14ac:dyDescent="0.25">
      <c r="A18" s="71"/>
      <c r="B18" s="72"/>
      <c r="C18" s="72"/>
      <c r="D18" s="72"/>
      <c r="E18" s="72"/>
      <c r="F18" s="72"/>
      <c r="G18" s="72"/>
      <c r="H18" s="73"/>
    </row>
    <row r="19" spans="1:8" s="5" customFormat="1" x14ac:dyDescent="0.25">
      <c r="A19" s="111" t="s">
        <v>17</v>
      </c>
      <c r="B19" s="112"/>
      <c r="C19" s="112"/>
      <c r="D19" s="112"/>
      <c r="E19" s="112"/>
      <c r="F19" s="112"/>
      <c r="G19" s="112"/>
      <c r="H19" s="113"/>
    </row>
    <row r="20" spans="1:8" s="5" customFormat="1" x14ac:dyDescent="0.25">
      <c r="A20" s="111" t="s">
        <v>37</v>
      </c>
      <c r="B20" s="112"/>
      <c r="C20" s="112"/>
      <c r="D20" s="112"/>
      <c r="E20" s="112"/>
      <c r="F20" s="112"/>
      <c r="G20" s="112"/>
      <c r="H20" s="113"/>
    </row>
    <row r="21" spans="1:8" s="5" customFormat="1" x14ac:dyDescent="0.25">
      <c r="A21" s="122" t="s">
        <v>38</v>
      </c>
      <c r="B21" s="123"/>
      <c r="C21" s="123"/>
      <c r="D21" s="123"/>
      <c r="E21" s="123"/>
      <c r="F21" s="123"/>
      <c r="G21" s="123"/>
      <c r="H21" s="124"/>
    </row>
    <row r="22" spans="1:8" s="5" customFormat="1" x14ac:dyDescent="0.25">
      <c r="A22" s="111" t="s">
        <v>152</v>
      </c>
      <c r="B22" s="112"/>
      <c r="C22" s="112"/>
      <c r="D22" s="112"/>
      <c r="E22" s="112"/>
      <c r="F22" s="112"/>
      <c r="G22" s="112"/>
      <c r="H22" s="113"/>
    </row>
    <row r="23" spans="1:8" s="5" customFormat="1" x14ac:dyDescent="0.25">
      <c r="A23" s="111" t="s">
        <v>151</v>
      </c>
      <c r="B23" s="112"/>
      <c r="C23" s="112"/>
      <c r="D23" s="112"/>
      <c r="E23" s="112"/>
      <c r="F23" s="112"/>
      <c r="G23" s="112"/>
      <c r="H23" s="113"/>
    </row>
    <row r="24" spans="1:8" s="5" customFormat="1" x14ac:dyDescent="0.25">
      <c r="A24" s="111" t="s">
        <v>18</v>
      </c>
      <c r="B24" s="112"/>
      <c r="C24" s="112"/>
      <c r="D24" s="112"/>
      <c r="E24" s="112"/>
      <c r="F24" s="112"/>
      <c r="G24" s="112"/>
      <c r="H24" s="113"/>
    </row>
    <row r="25" spans="1:8" s="5" customFormat="1" x14ac:dyDescent="0.25">
      <c r="A25" s="114"/>
      <c r="B25" s="115"/>
      <c r="C25" s="115"/>
      <c r="D25" s="115"/>
      <c r="E25" s="115"/>
      <c r="F25" s="115"/>
      <c r="G25" s="115"/>
      <c r="H25" s="116"/>
    </row>
  </sheetData>
  <mergeCells count="15">
    <mergeCell ref="A15:H15"/>
    <mergeCell ref="A1:E1"/>
    <mergeCell ref="A2:P2"/>
    <mergeCell ref="A3:H3"/>
    <mergeCell ref="B5:D5"/>
    <mergeCell ref="A9:H9"/>
    <mergeCell ref="A23:H23"/>
    <mergeCell ref="A24:H24"/>
    <mergeCell ref="A25:H25"/>
    <mergeCell ref="A16:H16"/>
    <mergeCell ref="A17:H17"/>
    <mergeCell ref="A19:H19"/>
    <mergeCell ref="A20:H20"/>
    <mergeCell ref="A21:H21"/>
    <mergeCell ref="A22:H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15</vt:i4>
      </vt:variant>
      <vt:variant>
        <vt:lpstr>Benoemde bereiken</vt:lpstr>
      </vt:variant>
      <vt:variant>
        <vt:i4>4</vt:i4>
      </vt:variant>
    </vt:vector>
  </HeadingPairs>
  <TitlesOfParts>
    <vt:vector size="19" baseType="lpstr">
      <vt:lpstr>Invulinstructie</vt:lpstr>
      <vt:lpstr>Perceel 1</vt:lpstr>
      <vt:lpstr>Perceel 2 </vt:lpstr>
      <vt:lpstr>Perceel 3</vt:lpstr>
      <vt:lpstr>Perceel 4</vt:lpstr>
      <vt:lpstr>Perceel 5</vt:lpstr>
      <vt:lpstr>Perceel 6</vt:lpstr>
      <vt:lpstr>Perceel 7</vt:lpstr>
      <vt:lpstr>Perceel 8</vt:lpstr>
      <vt:lpstr>Perceel 9</vt:lpstr>
      <vt:lpstr>Perceel 10</vt:lpstr>
      <vt:lpstr>Perceel 11</vt:lpstr>
      <vt:lpstr>Perceel 12</vt:lpstr>
      <vt:lpstr>Perceel 13</vt:lpstr>
      <vt:lpstr>Perceel 14</vt:lpstr>
      <vt:lpstr>'Perceel 1'!Afdrukbereik</vt:lpstr>
      <vt:lpstr>'Perceel 13'!Afdrukbereik</vt:lpstr>
      <vt:lpstr>'Perceel 4'!Afdrukbereik</vt:lpstr>
      <vt:lpstr>'Perceel 9'!Afdrukbereik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 (Gemeente Oosterhout)</dc:creator>
  <cp:lastModifiedBy>Nicole Kleijsen (Gemeente Oosterhout)</cp:lastModifiedBy>
  <cp:lastPrinted>2022-07-05T11:54:39Z</cp:lastPrinted>
  <dcterms:created xsi:type="dcterms:W3CDTF">2022-06-03T09:27:47Z</dcterms:created>
  <dcterms:modified xsi:type="dcterms:W3CDTF">2022-10-24T10:42:35Z</dcterms:modified>
</cp:coreProperties>
</file>