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ocod+kGW7TNpjeRDMfaTRj/8RvmH5FPD1XW4q6at/tvigRm6EMoSxYrCRiGNiPOMTnLAp0l1s28fwJX3yl+cbg==" workbookSaltValue="QnZlomoBHLMoGCWYT1Cf/A==" workbookSpinCount="100000" lockStructure="1"/>
  <bookViews>
    <workbookView xWindow="0" yWindow="0" windowWidth="25125" windowHeight="14145" firstSheet="1" activeTab="3"/>
  </bookViews>
  <sheets>
    <sheet name="Voorblad" sheetId="17" r:id="rId1"/>
    <sheet name="Introductie" sheetId="3" r:id="rId2"/>
    <sheet name="Totaalprijs" sheetId="8" r:id="rId3"/>
    <sheet name="1.1 Licentiekosten" sheetId="18" r:id="rId4"/>
    <sheet name="1.2 Third party programmatuur" sheetId="11" r:id="rId5"/>
    <sheet name="1.3 Onderhoud en support kosten" sheetId="12" r:id="rId6"/>
    <sheet name="1.4 Installatie en conf. kosten" sheetId="14" r:id="rId7"/>
    <sheet name="1.5 Training- en Opleidingskost" sheetId="15" r:id="rId8"/>
    <sheet name="1.6 Adviesdiensten" sheetId="16" r:id="rId9"/>
    <sheet name="Kengetallen" sheetId="20" state="hidden" r:id="rId10"/>
  </sheets>
  <definedNames>
    <definedName name="_xlnm._FilterDatabase" localSheetId="4" hidden="1">'1.2 Third party programmatuur'!$F$6:$F$15</definedName>
    <definedName name="_xlnm.Print_Area" localSheetId="3">'1.1 Licentiekosten'!$A$1:$O$51</definedName>
    <definedName name="_xlnm.Print_Area" localSheetId="4">'1.2 Third party programmatuur'!$A$1:$N$50</definedName>
    <definedName name="_xlnm.Print_Area" localSheetId="5">'1.3 Onderhoud en support kosten'!$A$1:$N$51</definedName>
    <definedName name="_xlnm.Print_Area" localSheetId="6">'1.4 Installatie en conf. kosten'!$A$1:$M$14</definedName>
    <definedName name="_xlnm.Print_Area" localSheetId="7">'1.5 Training- en Opleidingskost'!$A$1:$M$15</definedName>
    <definedName name="_xlnm.Print_Area" localSheetId="8">'1.6 Adviesdiensten'!$A$1:$L$11</definedName>
    <definedName name="_xlnm.Print_Area" localSheetId="1">Introductie!#REF!</definedName>
    <definedName name="_xlnm.Print_Area" localSheetId="0">Voorblad!$A$1:$K$32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1" l="1"/>
  <c r="H11" i="12" l="1"/>
  <c r="H12" i="12"/>
  <c r="H13" i="12"/>
  <c r="H15" i="12"/>
  <c r="H6" i="12"/>
  <c r="H9" i="11"/>
  <c r="H10" i="11"/>
  <c r="H12" i="20"/>
  <c r="H7" i="11" s="1"/>
  <c r="H15" i="18"/>
  <c r="H15" i="11"/>
  <c r="I17" i="20"/>
  <c r="J17" i="20"/>
  <c r="K17" i="20"/>
  <c r="L17" i="20"/>
  <c r="M17" i="20"/>
  <c r="N17" i="20"/>
  <c r="H15" i="20"/>
  <c r="I15" i="20"/>
  <c r="J15" i="20"/>
  <c r="K15" i="20"/>
  <c r="L15" i="20"/>
  <c r="M15" i="20"/>
  <c r="N15" i="20"/>
  <c r="L46" i="12"/>
  <c r="L45" i="12"/>
  <c r="L44" i="12"/>
  <c r="L43" i="12"/>
  <c r="L42" i="12"/>
  <c r="L41" i="12"/>
  <c r="L40" i="12"/>
  <c r="L39" i="12"/>
  <c r="L38" i="12"/>
  <c r="L37" i="12"/>
  <c r="L31" i="12"/>
  <c r="L30" i="12"/>
  <c r="L29" i="12"/>
  <c r="L28" i="12"/>
  <c r="L27" i="12"/>
  <c r="L26" i="12"/>
  <c r="L25" i="12"/>
  <c r="L24" i="12"/>
  <c r="L23" i="12"/>
  <c r="L22" i="12"/>
  <c r="L46" i="11"/>
  <c r="L45" i="11"/>
  <c r="L44" i="11"/>
  <c r="L43" i="11"/>
  <c r="L42" i="11"/>
  <c r="L41" i="11"/>
  <c r="L40" i="11"/>
  <c r="L39" i="11"/>
  <c r="L38" i="11"/>
  <c r="L37" i="11"/>
  <c r="L31" i="11"/>
  <c r="L30" i="11"/>
  <c r="L29" i="11"/>
  <c r="L28" i="11"/>
  <c r="L27" i="11"/>
  <c r="L26" i="11"/>
  <c r="L25" i="11"/>
  <c r="L24" i="11"/>
  <c r="L23" i="11"/>
  <c r="L22" i="11"/>
  <c r="L46" i="18"/>
  <c r="L45" i="18"/>
  <c r="L44" i="18"/>
  <c r="L43" i="18"/>
  <c r="L42" i="18"/>
  <c r="L41" i="18"/>
  <c r="L40" i="18"/>
  <c r="L39" i="18"/>
  <c r="L38" i="18"/>
  <c r="L37" i="18"/>
  <c r="L31" i="18"/>
  <c r="L30" i="18"/>
  <c r="L29" i="18"/>
  <c r="L28" i="18"/>
  <c r="L27" i="18"/>
  <c r="L26" i="18"/>
  <c r="L25" i="18"/>
  <c r="L24" i="18"/>
  <c r="L23" i="18"/>
  <c r="L22" i="18"/>
  <c r="M7" i="15" l="1"/>
  <c r="M8" i="15"/>
  <c r="M9" i="15"/>
  <c r="M6" i="15"/>
  <c r="M7" i="14"/>
  <c r="M8" i="14"/>
  <c r="M6" i="14"/>
  <c r="N12" i="12"/>
  <c r="N13" i="12"/>
  <c r="N15" i="12"/>
  <c r="N15" i="18" l="1"/>
  <c r="F23" i="12"/>
  <c r="F24" i="12"/>
  <c r="F25" i="12"/>
  <c r="H25" i="12" s="1"/>
  <c r="F26" i="12"/>
  <c r="H26" i="12" s="1"/>
  <c r="F27" i="12"/>
  <c r="H27" i="12" s="1"/>
  <c r="F28" i="12"/>
  <c r="F22" i="12"/>
  <c r="H22" i="12" s="1"/>
  <c r="D24" i="12"/>
  <c r="D25" i="12"/>
  <c r="D26" i="12"/>
  <c r="D27" i="12"/>
  <c r="D28" i="12"/>
  <c r="D29" i="12"/>
  <c r="D30" i="12"/>
  <c r="D31" i="12"/>
  <c r="D23" i="12"/>
  <c r="D22" i="12"/>
  <c r="F39" i="12"/>
  <c r="F41" i="12"/>
  <c r="H41" i="12" s="1"/>
  <c r="N15" i="11"/>
  <c r="F22" i="18"/>
  <c r="F23" i="18"/>
  <c r="F24" i="18"/>
  <c r="F25" i="18"/>
  <c r="F26" i="18"/>
  <c r="F27" i="18"/>
  <c r="F28" i="18"/>
  <c r="F29" i="18"/>
  <c r="F30" i="18"/>
  <c r="F31" i="18"/>
  <c r="F46" i="18"/>
  <c r="F45" i="18"/>
  <c r="F44" i="18"/>
  <c r="F43" i="18"/>
  <c r="F42" i="18"/>
  <c r="F41" i="18"/>
  <c r="F40" i="18"/>
  <c r="F39" i="18"/>
  <c r="F38" i="18"/>
  <c r="F37" i="18"/>
  <c r="N9" i="20"/>
  <c r="N10" i="20"/>
  <c r="N11" i="20"/>
  <c r="N12" i="20"/>
  <c r="N13" i="20"/>
  <c r="N14" i="20"/>
  <c r="N8" i="20"/>
  <c r="M9" i="20"/>
  <c r="M10" i="20"/>
  <c r="M11" i="20"/>
  <c r="M12" i="20"/>
  <c r="M13" i="20"/>
  <c r="M14" i="20"/>
  <c r="M8" i="20"/>
  <c r="L9" i="20"/>
  <c r="L10" i="20"/>
  <c r="L11" i="20"/>
  <c r="L12" i="20"/>
  <c r="L13" i="20"/>
  <c r="L14" i="20"/>
  <c r="L8" i="20"/>
  <c r="K9" i="20"/>
  <c r="K10" i="20"/>
  <c r="K11" i="20"/>
  <c r="K12" i="20"/>
  <c r="K13" i="20"/>
  <c r="K14" i="20"/>
  <c r="K8" i="20"/>
  <c r="J9" i="20"/>
  <c r="J10" i="20"/>
  <c r="J11" i="20"/>
  <c r="J12" i="20"/>
  <c r="J13" i="20"/>
  <c r="J14" i="20"/>
  <c r="J8" i="20"/>
  <c r="I9" i="20"/>
  <c r="I10" i="20"/>
  <c r="I11" i="20"/>
  <c r="H23" i="12" s="1"/>
  <c r="I12" i="20"/>
  <c r="I13" i="20"/>
  <c r="I14" i="20"/>
  <c r="I8" i="20"/>
  <c r="H8" i="20"/>
  <c r="H9" i="20"/>
  <c r="H10" i="20"/>
  <c r="H11" i="20"/>
  <c r="H9" i="12"/>
  <c r="H10" i="12"/>
  <c r="H13" i="20"/>
  <c r="H14" i="12" s="1"/>
  <c r="N14" i="12" s="1"/>
  <c r="H14" i="20"/>
  <c r="L8" i="16"/>
  <c r="L7" i="16"/>
  <c r="L6" i="16"/>
  <c r="E46" i="18"/>
  <c r="D46" i="18"/>
  <c r="C46" i="18"/>
  <c r="B46" i="18"/>
  <c r="E45" i="18"/>
  <c r="D45" i="18"/>
  <c r="C45" i="18"/>
  <c r="B45" i="18"/>
  <c r="E44" i="18"/>
  <c r="D44" i="18"/>
  <c r="C44" i="18"/>
  <c r="B44" i="18"/>
  <c r="E43" i="18"/>
  <c r="D43" i="18"/>
  <c r="C43" i="18"/>
  <c r="B43" i="18"/>
  <c r="E42" i="18"/>
  <c r="D42" i="18"/>
  <c r="C42" i="18"/>
  <c r="B42" i="18"/>
  <c r="E41" i="18"/>
  <c r="D41" i="18"/>
  <c r="C41" i="18"/>
  <c r="B41" i="18"/>
  <c r="E40" i="18"/>
  <c r="D40" i="18"/>
  <c r="C40" i="18"/>
  <c r="B40" i="18"/>
  <c r="E39" i="18"/>
  <c r="D39" i="18"/>
  <c r="C39" i="18"/>
  <c r="B39" i="18"/>
  <c r="E38" i="18"/>
  <c r="D38" i="18"/>
  <c r="C38" i="18"/>
  <c r="B38" i="18"/>
  <c r="E37" i="18"/>
  <c r="D37" i="18"/>
  <c r="C37" i="18"/>
  <c r="B37" i="18"/>
  <c r="E31" i="18"/>
  <c r="D31" i="18"/>
  <c r="C31" i="18"/>
  <c r="B31" i="18"/>
  <c r="E30" i="18"/>
  <c r="D30" i="18"/>
  <c r="C30" i="18"/>
  <c r="B30" i="18"/>
  <c r="E29" i="18"/>
  <c r="D29" i="18"/>
  <c r="C29" i="18"/>
  <c r="B29" i="18"/>
  <c r="E28" i="18"/>
  <c r="D28" i="18"/>
  <c r="C28" i="18"/>
  <c r="B28" i="18"/>
  <c r="E27" i="18"/>
  <c r="D27" i="18"/>
  <c r="C27" i="18"/>
  <c r="B27" i="18"/>
  <c r="E26" i="18"/>
  <c r="D26" i="18"/>
  <c r="C26" i="18"/>
  <c r="B26" i="18"/>
  <c r="E25" i="18"/>
  <c r="D25" i="18"/>
  <c r="C25" i="18"/>
  <c r="B25" i="18"/>
  <c r="E24" i="18"/>
  <c r="D24" i="18"/>
  <c r="C24" i="18"/>
  <c r="B24" i="18"/>
  <c r="E23" i="18"/>
  <c r="D23" i="18"/>
  <c r="C23" i="18"/>
  <c r="B23" i="18"/>
  <c r="E22" i="18"/>
  <c r="D22" i="18"/>
  <c r="C22" i="18"/>
  <c r="B22" i="18"/>
  <c r="E46" i="12"/>
  <c r="D46" i="12"/>
  <c r="C46" i="12"/>
  <c r="B46" i="12"/>
  <c r="E45" i="12"/>
  <c r="D45" i="12"/>
  <c r="C45" i="12"/>
  <c r="B45" i="12"/>
  <c r="E44" i="12"/>
  <c r="D44" i="12"/>
  <c r="C44" i="12"/>
  <c r="B44" i="12"/>
  <c r="E43" i="12"/>
  <c r="D43" i="12"/>
  <c r="C43" i="12"/>
  <c r="B43" i="12"/>
  <c r="F42" i="12"/>
  <c r="E42" i="12"/>
  <c r="D42" i="12"/>
  <c r="C42" i="12"/>
  <c r="B42" i="12"/>
  <c r="E41" i="12"/>
  <c r="D41" i="12"/>
  <c r="C41" i="12"/>
  <c r="B41" i="12"/>
  <c r="F40" i="12"/>
  <c r="H40" i="12" s="1"/>
  <c r="E40" i="12"/>
  <c r="D40" i="12"/>
  <c r="C40" i="12"/>
  <c r="B40" i="12"/>
  <c r="E39" i="12"/>
  <c r="D39" i="12"/>
  <c r="C39" i="12"/>
  <c r="B39" i="12"/>
  <c r="F38" i="12"/>
  <c r="E38" i="12"/>
  <c r="D38" i="12"/>
  <c r="C38" i="12"/>
  <c r="B38" i="12"/>
  <c r="E37" i="12"/>
  <c r="D37" i="12"/>
  <c r="C37" i="12"/>
  <c r="B37" i="12"/>
  <c r="E31" i="12"/>
  <c r="C31" i="12"/>
  <c r="B31" i="12"/>
  <c r="E30" i="12"/>
  <c r="C30" i="12"/>
  <c r="B30" i="12"/>
  <c r="E29" i="12"/>
  <c r="C29" i="12"/>
  <c r="B29" i="12"/>
  <c r="E28" i="12"/>
  <c r="C28" i="12"/>
  <c r="B28" i="12"/>
  <c r="E27" i="12"/>
  <c r="C27" i="12"/>
  <c r="B27" i="12"/>
  <c r="E26" i="12"/>
  <c r="C26" i="12"/>
  <c r="B26" i="12"/>
  <c r="E25" i="12"/>
  <c r="C25" i="12"/>
  <c r="B25" i="12"/>
  <c r="E24" i="12"/>
  <c r="C24" i="12"/>
  <c r="B24" i="12"/>
  <c r="E23" i="12"/>
  <c r="C23" i="12"/>
  <c r="B23" i="12"/>
  <c r="E22" i="12"/>
  <c r="C22" i="12"/>
  <c r="B22" i="12"/>
  <c r="F46" i="11"/>
  <c r="E46" i="11"/>
  <c r="D46" i="11"/>
  <c r="C46" i="11"/>
  <c r="B46" i="11"/>
  <c r="F45" i="11"/>
  <c r="E45" i="11"/>
  <c r="D45" i="11"/>
  <c r="C45" i="11"/>
  <c r="B45" i="11"/>
  <c r="F44" i="11"/>
  <c r="E44" i="11"/>
  <c r="D44" i="11"/>
  <c r="C44" i="11"/>
  <c r="B44" i="11"/>
  <c r="F43" i="11"/>
  <c r="E43" i="11"/>
  <c r="D43" i="11"/>
  <c r="C43" i="11"/>
  <c r="B43" i="11"/>
  <c r="F42" i="11"/>
  <c r="E42" i="11"/>
  <c r="D42" i="11"/>
  <c r="C42" i="11"/>
  <c r="B42" i="11"/>
  <c r="F41" i="11"/>
  <c r="H41" i="11" s="1"/>
  <c r="E41" i="11"/>
  <c r="D41" i="11"/>
  <c r="C41" i="11"/>
  <c r="B41" i="11"/>
  <c r="F40" i="11"/>
  <c r="H40" i="11" s="1"/>
  <c r="E40" i="11"/>
  <c r="D40" i="11"/>
  <c r="C40" i="11"/>
  <c r="B40" i="11"/>
  <c r="F39" i="11"/>
  <c r="H39" i="11" s="1"/>
  <c r="E39" i="11"/>
  <c r="D39" i="11"/>
  <c r="C39" i="11"/>
  <c r="B39" i="11"/>
  <c r="F38" i="11"/>
  <c r="E38" i="11"/>
  <c r="D38" i="11"/>
  <c r="C38" i="11"/>
  <c r="B38" i="11"/>
  <c r="E37" i="11"/>
  <c r="D37" i="11"/>
  <c r="C37" i="11"/>
  <c r="B37" i="11"/>
  <c r="F31" i="11"/>
  <c r="E31" i="11"/>
  <c r="D31" i="11"/>
  <c r="C31" i="11"/>
  <c r="B31" i="11"/>
  <c r="F30" i="11"/>
  <c r="E30" i="11"/>
  <c r="D30" i="11"/>
  <c r="C30" i="11"/>
  <c r="B30" i="11"/>
  <c r="F29" i="11"/>
  <c r="E29" i="11"/>
  <c r="D29" i="11"/>
  <c r="C29" i="11"/>
  <c r="B29" i="11"/>
  <c r="F28" i="11"/>
  <c r="E28" i="11"/>
  <c r="D28" i="11"/>
  <c r="C28" i="11"/>
  <c r="B28" i="11"/>
  <c r="F27" i="11"/>
  <c r="E27" i="11"/>
  <c r="D27" i="11"/>
  <c r="C27" i="11"/>
  <c r="B27" i="11"/>
  <c r="F26" i="11"/>
  <c r="H26" i="11" s="1"/>
  <c r="E26" i="11"/>
  <c r="D26" i="11"/>
  <c r="C26" i="11"/>
  <c r="B26" i="11"/>
  <c r="F25" i="11"/>
  <c r="H25" i="11" s="1"/>
  <c r="E25" i="11"/>
  <c r="D25" i="11"/>
  <c r="C25" i="11"/>
  <c r="B25" i="11"/>
  <c r="F24" i="11"/>
  <c r="E24" i="11"/>
  <c r="D24" i="11"/>
  <c r="C24" i="11"/>
  <c r="B24" i="11"/>
  <c r="F23" i="11"/>
  <c r="E23" i="11"/>
  <c r="D23" i="11"/>
  <c r="C23" i="11"/>
  <c r="B23" i="11"/>
  <c r="E22" i="11"/>
  <c r="D22" i="11"/>
  <c r="C22" i="11"/>
  <c r="B22" i="11"/>
  <c r="H38" i="12" l="1"/>
  <c r="N38" i="12" s="1"/>
  <c r="H28" i="12"/>
  <c r="N28" i="12" s="1"/>
  <c r="H42" i="12"/>
  <c r="N42" i="12" s="1"/>
  <c r="H31" i="11"/>
  <c r="N31" i="11" s="1"/>
  <c r="H46" i="18"/>
  <c r="N46" i="18" s="1"/>
  <c r="H46" i="11"/>
  <c r="N46" i="11" s="1"/>
  <c r="H31" i="18"/>
  <c r="N31" i="18" s="1"/>
  <c r="N40" i="12"/>
  <c r="H24" i="11"/>
  <c r="N24" i="11" s="1"/>
  <c r="H24" i="18"/>
  <c r="N24" i="18" s="1"/>
  <c r="H39" i="12"/>
  <c r="N39" i="12" s="1"/>
  <c r="H39" i="18"/>
  <c r="N39" i="18" s="1"/>
  <c r="H24" i="12"/>
  <c r="N24" i="12" s="1"/>
  <c r="N23" i="12"/>
  <c r="H8" i="12"/>
  <c r="N8" i="12" s="1"/>
  <c r="H8" i="18"/>
  <c r="N8" i="18" s="1"/>
  <c r="H6" i="11"/>
  <c r="H12" i="18"/>
  <c r="N12" i="18" s="1"/>
  <c r="H8" i="11"/>
  <c r="N8" i="11" s="1"/>
  <c r="N12" i="11"/>
  <c r="H44" i="18"/>
  <c r="N44" i="18" s="1"/>
  <c r="H45" i="18"/>
  <c r="N45" i="18" s="1"/>
  <c r="H38" i="18"/>
  <c r="N38" i="18" s="1"/>
  <c r="H40" i="18"/>
  <c r="N40" i="18" s="1"/>
  <c r="H37" i="18"/>
  <c r="N37" i="18" s="1"/>
  <c r="H44" i="11"/>
  <c r="N44" i="11" s="1"/>
  <c r="H42" i="18"/>
  <c r="N42" i="18" s="1"/>
  <c r="H45" i="11"/>
  <c r="N45" i="11" s="1"/>
  <c r="H42" i="11"/>
  <c r="N42" i="11" s="1"/>
  <c r="H41" i="18"/>
  <c r="N41" i="18" s="1"/>
  <c r="N9" i="11"/>
  <c r="H6" i="18"/>
  <c r="N6" i="18" s="1"/>
  <c r="H7" i="18"/>
  <c r="N7" i="18" s="1"/>
  <c r="H13" i="18"/>
  <c r="N13" i="18" s="1"/>
  <c r="H14" i="18"/>
  <c r="N14" i="18" s="1"/>
  <c r="H9" i="18"/>
  <c r="N9" i="18" s="1"/>
  <c r="H10" i="18"/>
  <c r="N10" i="18" s="1"/>
  <c r="H13" i="11"/>
  <c r="N13" i="11" s="1"/>
  <c r="H14" i="11"/>
  <c r="N14" i="11" s="1"/>
  <c r="H11" i="18"/>
  <c r="N11" i="18" s="1"/>
  <c r="H11" i="11"/>
  <c r="N11" i="11" s="1"/>
  <c r="H7" i="12"/>
  <c r="N7" i="12" s="1"/>
  <c r="H29" i="11"/>
  <c r="N29" i="11" s="1"/>
  <c r="H27" i="18"/>
  <c r="N27" i="18" s="1"/>
  <c r="H30" i="11"/>
  <c r="N30" i="11" s="1"/>
  <c r="H29" i="18"/>
  <c r="N29" i="18" s="1"/>
  <c r="H30" i="18"/>
  <c r="N30" i="18" s="1"/>
  <c r="H23" i="18"/>
  <c r="N23" i="18" s="1"/>
  <c r="H27" i="11"/>
  <c r="N27" i="11" s="1"/>
  <c r="H25" i="18"/>
  <c r="N25" i="18" s="1"/>
  <c r="H22" i="18"/>
  <c r="N22" i="18" s="1"/>
  <c r="H26" i="18"/>
  <c r="N26" i="18" s="1"/>
  <c r="H38" i="11"/>
  <c r="N38" i="11" s="1"/>
  <c r="H23" i="11"/>
  <c r="N23" i="11" s="1"/>
  <c r="H28" i="18"/>
  <c r="N28" i="18" s="1"/>
  <c r="H28" i="11"/>
  <c r="N28" i="11" s="1"/>
  <c r="H43" i="18"/>
  <c r="N43" i="18" s="1"/>
  <c r="H43" i="11"/>
  <c r="N43" i="11" s="1"/>
  <c r="N41" i="11"/>
  <c r="N41" i="12"/>
  <c r="N39" i="11"/>
  <c r="N22" i="12"/>
  <c r="N40" i="11"/>
  <c r="N25" i="11"/>
  <c r="N10" i="11"/>
  <c r="N27" i="12"/>
  <c r="N26" i="12"/>
  <c r="N10" i="12"/>
  <c r="N6" i="12"/>
  <c r="N9" i="12"/>
  <c r="N25" i="12"/>
  <c r="N11" i="12"/>
  <c r="N26" i="11"/>
  <c r="N7" i="11"/>
  <c r="F44" i="12"/>
  <c r="F31" i="12"/>
  <c r="F30" i="12"/>
  <c r="H30" i="12" s="1"/>
  <c r="F29" i="12"/>
  <c r="F37" i="12"/>
  <c r="F43" i="12"/>
  <c r="F45" i="12"/>
  <c r="H45" i="12" s="1"/>
  <c r="F46" i="12"/>
  <c r="M11" i="15"/>
  <c r="D10" i="8" s="1"/>
  <c r="L10" i="16"/>
  <c r="D11" i="8" s="1"/>
  <c r="M10" i="14"/>
  <c r="D9" i="8" s="1"/>
  <c r="H31" i="12" l="1"/>
  <c r="N31" i="12" s="1"/>
  <c r="H46" i="12"/>
  <c r="N46" i="12" s="1"/>
  <c r="H44" i="12"/>
  <c r="N44" i="12" s="1"/>
  <c r="N45" i="12"/>
  <c r="H43" i="12"/>
  <c r="N43" i="12" s="1"/>
  <c r="H29" i="12"/>
  <c r="N29" i="12" s="1"/>
  <c r="H37" i="12"/>
  <c r="N37" i="12" s="1"/>
  <c r="N30" i="12"/>
  <c r="N17" i="12"/>
  <c r="N33" i="18"/>
  <c r="N48" i="18"/>
  <c r="N33" i="12" l="1"/>
  <c r="N48" i="12"/>
  <c r="N17" i="18"/>
  <c r="N51" i="18" s="1"/>
  <c r="F22" i="11"/>
  <c r="F37" i="11"/>
  <c r="N6" i="11"/>
  <c r="N17" i="11" s="1"/>
  <c r="N51" i="12" l="1"/>
  <c r="D8" i="8"/>
  <c r="H37" i="11"/>
  <c r="N37" i="11" s="1"/>
  <c r="N48" i="11" s="1"/>
  <c r="H22" i="11"/>
  <c r="N22" i="11" s="1"/>
  <c r="N33" i="11" s="1"/>
  <c r="D6" i="8"/>
  <c r="N50" i="11" l="1"/>
  <c r="D7" i="8" s="1"/>
  <c r="D14" i="8" s="1"/>
</calcChain>
</file>

<file path=xl/sharedStrings.xml><?xml version="1.0" encoding="utf-8"?>
<sst xmlns="http://schemas.openxmlformats.org/spreadsheetml/2006/main" count="235" uniqueCount="137">
  <si>
    <t>Verrekeneenheid (VE)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</si>
  <si>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</si>
  <si>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</si>
  <si>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</si>
  <si>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</si>
  <si>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</si>
  <si>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</si>
  <si>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</si>
  <si>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</si>
  <si>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</si>
  <si>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</si>
  <si>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ID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</si>
  <si>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</si>
  <si>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</si>
  <si>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</si>
  <si>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</si>
  <si>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</si>
  <si>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</si>
  <si>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</si>
  <si>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</si>
  <si>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</si>
  <si>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</si>
  <si>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</si>
  <si>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</si>
  <si>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</si>
  <si>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</si>
  <si>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</si>
  <si>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</si>
  <si>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</si>
  <si>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</si>
  <si>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</si>
  <si>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1.5.1</t>
  </si>
  <si>
    <t>1.5.2</t>
  </si>
  <si>
    <t>1.5.3</t>
  </si>
  <si>
    <t>1.5.4</t>
  </si>
  <si>
    <t>1.1 Licentiekosten Standaardprogrammatuur</t>
  </si>
  <si>
    <t>Eenheidsprijs per VE</t>
  </si>
  <si>
    <t>Aantal VE</t>
  </si>
  <si>
    <t>Omschrijving</t>
  </si>
  <si>
    <t>1.6.1</t>
  </si>
  <si>
    <t>1.6.2</t>
  </si>
  <si>
    <t>1.6.3</t>
  </si>
  <si>
    <t>Senior Adviseur</t>
  </si>
  <si>
    <t>Medior Adviseur</t>
  </si>
  <si>
    <t>Junior Adviseur</t>
  </si>
  <si>
    <t>Type kosten</t>
  </si>
  <si>
    <t>Totale prijs Jaar 1</t>
  </si>
  <si>
    <t>Jaar 1</t>
  </si>
  <si>
    <t>Jaar 2</t>
  </si>
  <si>
    <t>Jaar 3</t>
  </si>
  <si>
    <t>Totale licentiekosten jaar 1</t>
  </si>
  <si>
    <t>Totale licentiekosten jaar 2</t>
  </si>
  <si>
    <t>Totale licentiekosten jaar 3</t>
  </si>
  <si>
    <t>Jaar 4</t>
  </si>
  <si>
    <t>Jaar 5</t>
  </si>
  <si>
    <t>Totale prijs Jaar 2</t>
  </si>
  <si>
    <t>Totale prijs Jaar 3</t>
  </si>
  <si>
    <t>1.3 Onderhoud en Support kosten</t>
  </si>
  <si>
    <t>1.2 Kosten Third Party programmatuur</t>
  </si>
  <si>
    <t>Jaar 6</t>
  </si>
  <si>
    <t>Jaar 7</t>
  </si>
  <si>
    <t>Totale kosten third party programmatuur jaar 1</t>
  </si>
  <si>
    <t>Totale kosten third party programmatuur jaar 2</t>
  </si>
  <si>
    <t>Totale kosten third party programmatuur jaar 3</t>
  </si>
  <si>
    <t>Uurtarief</t>
  </si>
  <si>
    <t xml:space="preserve">  </t>
  </si>
  <si>
    <t xml:space="preserve">Referentie </t>
  </si>
  <si>
    <t xml:space="preserve">Versie </t>
  </si>
  <si>
    <t>Introductie</t>
  </si>
  <si>
    <t>Periode</t>
  </si>
  <si>
    <t>Totale prijs</t>
  </si>
  <si>
    <t>Totale Training- en Opleidingskosten</t>
  </si>
  <si>
    <t>Totale advieskosten</t>
  </si>
  <si>
    <t>1.2 Kosten third party programmatuur</t>
  </si>
  <si>
    <t>Voorbeeld van een turquoise veld in deze bijlage.</t>
  </si>
  <si>
    <t>Enterprise Content Management</t>
  </si>
  <si>
    <t>Totaalprijs Opdrachtnemer ten behoeve van de Offerte ECM</t>
  </si>
  <si>
    <t>Installatie</t>
  </si>
  <si>
    <t>Configuratie</t>
  </si>
  <si>
    <t>Categorie</t>
  </si>
  <si>
    <t>Type</t>
  </si>
  <si>
    <t>Gebruikers</t>
  </si>
  <si>
    <t>Gebruikers (named)</t>
  </si>
  <si>
    <t>(waarvan gerechtelijk: zwaar gebruik)</t>
  </si>
  <si>
    <t>Externe gebruikers (named) (bijvoorbeeld Politie): variërend van licht gebruik tot kijkrechten</t>
  </si>
  <si>
    <t>Publieke gebruikers (named) (bijvoorbeeld burgers): portalgebruik/kijkrechten</t>
  </si>
  <si>
    <t>Ontwikkelaars/developers (named)</t>
  </si>
  <si>
    <t>Hosting</t>
  </si>
  <si>
    <t>Aantal Cores</t>
  </si>
  <si>
    <t>Gebruikers - Gebruikers (named)</t>
  </si>
  <si>
    <t>Gebruikers - Gebruikers (named) zwaar gebruik</t>
  </si>
  <si>
    <t>Gebruikers - Externe Gebruikers</t>
  </si>
  <si>
    <t>Gebruikers - Publieke Gebruikers</t>
  </si>
  <si>
    <t>Gebruikers - Ontwikkelaars</t>
  </si>
  <si>
    <t>Hosting - Aantal Cores</t>
  </si>
  <si>
    <t>Dropdown namen</t>
  </si>
  <si>
    <t>Hosting - Aantal Cores in Productie</t>
  </si>
  <si>
    <t>Hosting - Aantal Cores in non-Productie</t>
  </si>
  <si>
    <t>Kengetallen</t>
  </si>
  <si>
    <t>Europese Aanbesteding</t>
  </si>
  <si>
    <t>Bijlage D: Prijsopgavetabel ECM</t>
  </si>
  <si>
    <t xml:space="preserve">Eenheidsprijs per VE </t>
  </si>
  <si>
    <t>Testen</t>
  </si>
  <si>
    <t>Technisch beheerders</t>
  </si>
  <si>
    <t>Applicatie beheerders</t>
  </si>
  <si>
    <t>Functioneel beheerders (procesmodelleurs)</t>
  </si>
  <si>
    <t>1.3 Onderhoud en support kosten</t>
  </si>
  <si>
    <t>Nvt</t>
  </si>
  <si>
    <t>Geen additionele kosten</t>
  </si>
  <si>
    <t>Vaste prijs</t>
  </si>
  <si>
    <t>Vaste Prijs</t>
  </si>
  <si>
    <t>1.4.1</t>
  </si>
  <si>
    <t>1.4.2</t>
  </si>
  <si>
    <t>1.4.3</t>
  </si>
  <si>
    <t>Per training/opleiding</t>
  </si>
  <si>
    <r>
      <t xml:space="preserve">U dient in de tabbladen van deze Bijlage bij uw beantwoording de turquoise </t>
    </r>
    <r>
      <rPr>
        <sz val="11"/>
        <color theme="1"/>
        <rFont val="Calibri"/>
        <family val="2"/>
        <scheme val="minor"/>
      </rPr>
      <t>te gebruiken, en de overige velden ongemoeid te laten.</t>
    </r>
  </si>
  <si>
    <t>1.4 Optionele Installatie en configuratie ondersteuning kosten</t>
  </si>
  <si>
    <t>1.5 Optionele Training- en Opleidingskosten kosten</t>
  </si>
  <si>
    <t>1.6 Optionele Adviesdiensten</t>
  </si>
  <si>
    <t>1.5 Optionele Training- en Opleidingskosten</t>
  </si>
  <si>
    <t>Ten aanzien van de totstandkoming van de totaalprijs gelden de volgende kostencategorieën in het prijsmodel:
—	1.1 Licentiekosten Standaardprogrammatuur
—	1.2 Kosten t.b.v. third party Programmatuur
—	1.3 Onderhoud en Support kosten
—	1.4 Optionele installatie en configuratie ondersteuning kosten
—	1.5 Optionele training- en opleidingskosten
—	1.6 Optionele advieskosten
Per kostencategorie is een tabblad beschikbaar in deze Bijlage. U dient in deze tabbladen de turquiose velden te gebruiken, en de overige velden ongemoeid te laten.</t>
  </si>
  <si>
    <t xml:space="preserve">Volg instructies uit hoofdstuk 6. Keep It Simple. </t>
  </si>
  <si>
    <t xml:space="preserve">Deze Bijlage bevat de door het Opdrachtgever opgestelde Prijsblad. Opdrachtnemer dient deze Bijlage te gebruiken ter beantwoording van de Prijsstelling en onderdeel te maken van de Offerte. Opdrachtgever verwijst u voor verdere informatie naar het Beschrijvend Document (BD). Nadere instructies en voorwaarden zijn weergegeven in hoofdstuk 6 van het Beschrijvend document.
</t>
  </si>
  <si>
    <t>Totale installatie en configuratie ondersteuning kosten</t>
  </si>
  <si>
    <t>Openbare procedure</t>
  </si>
  <si>
    <t>Datum</t>
  </si>
  <si>
    <t>1.0</t>
  </si>
  <si>
    <t>Naam Inschrijver:</t>
  </si>
  <si>
    <t>1.2.1</t>
  </si>
  <si>
    <t>Totale licentiekosten over 3 jaar</t>
  </si>
  <si>
    <t>Totale kosten third party programmatuur over 3 jaar</t>
  </si>
  <si>
    <t>Totale onderhoud en support kosten jaar 1</t>
  </si>
  <si>
    <t>Totale onderhoud en support kosten jaar 2</t>
  </si>
  <si>
    <t>Totale onderhoud en support kosten jaar 3</t>
  </si>
  <si>
    <t>Totale onderhoud en support kosten over 3 jaar</t>
  </si>
  <si>
    <t>Aangeboden totaalprijs ECM over 3 jaar:</t>
  </si>
  <si>
    <t>Aangeboden totaalprijs ECM (over 3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</si>
</sst>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0.0%"/>
    <numFmt numFmtId="167" formatCode="&quot;€&quot;\ #,##0"/>
    <numFmt numFmtId="168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Verdana"/>
      <family val="2"/>
    </font>
    <font>
      <b/>
      <sz val="16"/>
      <color theme="1"/>
      <name val="Verdana"/>
      <family val="2"/>
    </font>
    <font>
      <b/>
      <sz val="20"/>
      <color theme="1"/>
      <name val="Verdana"/>
      <family val="2"/>
    </font>
    <font>
      <b/>
      <sz val="16"/>
      <color rgb="FF00B0F0"/>
      <name val="Verdana"/>
      <family val="2"/>
    </font>
    <font>
      <b/>
      <sz val="12"/>
      <color theme="1"/>
      <name val="Verdana"/>
      <family val="2"/>
    </font>
    <font>
      <sz val="28"/>
      <color rgb="FF00B0F0"/>
      <name val="Verdana"/>
      <family val="2"/>
    </font>
    <font>
      <b/>
      <sz val="22"/>
      <color rgb="FF001A3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rgb="FFFFFFFF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1A35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thin">
        <color indexed="64"/>
      </top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thick">
        <color rgb="FFFFFFFF"/>
      </bottom>
      <diagonal/>
    </border>
    <border>
      <left/>
      <right style="medium">
        <color rgb="FFFFFFFF"/>
      </right>
      <top style="medium">
        <color theme="0"/>
      </top>
      <bottom style="thick">
        <color rgb="FFFFFFFF"/>
      </bottom>
      <diagonal/>
    </border>
    <border>
      <left/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/>
    <xf numFmtId="43" fontId="20" fillId="0" borderId="0" applyFont="0" applyFill="0" applyBorder="0" applyAlignment="0" applyProtection="0"/>
  </cellStyleXfs>
  <cellXfs count="205">
    <xf numFmtId="0" fontId="0" fillId="0" borderId="0" xfId="0"/>
    <xf numFmtId="0" fontId="0" fillId="0" borderId="2" xfId="0" applyBorder="1"/>
    <xf numFmtId="164" fontId="3" fillId="0" borderId="10" xfId="1" applyNumberFormat="1" applyFont="1" applyFill="1" applyBorder="1" applyProtection="1"/>
    <xf numFmtId="164" fontId="3" fillId="2" borderId="5" xfId="1" applyNumberFormat="1" applyFont="1" applyFill="1" applyBorder="1" applyProtection="1"/>
    <xf numFmtId="164" fontId="3" fillId="0" borderId="5" xfId="2" applyFont="1" applyFill="1" applyBorder="1" applyProtection="1"/>
    <xf numFmtId="0" fontId="0" fillId="0" borderId="0" xfId="0" applyBorder="1" applyProtection="1"/>
    <xf numFmtId="164" fontId="3" fillId="2" borderId="10" xfId="1" applyNumberFormat="1" applyFont="1" applyFill="1" applyBorder="1" applyProtection="1"/>
    <xf numFmtId="164" fontId="1" fillId="4" borderId="10" xfId="0" applyNumberFormat="1" applyFont="1" applyFill="1" applyBorder="1" applyProtection="1"/>
    <xf numFmtId="0" fontId="3" fillId="3" borderId="11" xfId="1" applyFont="1" applyFill="1" applyBorder="1" applyAlignment="1" applyProtection="1">
      <alignment vertical="center"/>
      <protection locked="0"/>
    </xf>
    <xf numFmtId="165" fontId="3" fillId="5" borderId="11" xfId="2" applyNumberFormat="1" applyFont="1" applyFill="1" applyBorder="1" applyAlignment="1" applyProtection="1">
      <alignment horizontal="center" vertical="center"/>
      <protection locked="0"/>
    </xf>
    <xf numFmtId="164" fontId="3" fillId="3" borderId="11" xfId="2" applyFont="1" applyFill="1" applyBorder="1" applyAlignment="1" applyProtection="1">
      <alignment horizontal="center" vertical="center"/>
      <protection locked="0"/>
    </xf>
    <xf numFmtId="164" fontId="3" fillId="0" borderId="11" xfId="2" applyFont="1" applyFill="1" applyBorder="1" applyAlignment="1" applyProtection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4" borderId="0" xfId="0" applyFill="1" applyBorder="1" applyAlignment="1">
      <alignment horizontal="left" vertical="top"/>
    </xf>
    <xf numFmtId="0" fontId="0" fillId="0" borderId="1" xfId="0" applyBorder="1"/>
    <xf numFmtId="0" fontId="0" fillId="0" borderId="4" xfId="0" applyBorder="1"/>
    <xf numFmtId="0" fontId="0" fillId="0" borderId="8" xfId="0" applyBorder="1"/>
    <xf numFmtId="0" fontId="0" fillId="4" borderId="7" xfId="0" applyFill="1" applyBorder="1" applyAlignment="1">
      <alignment horizontal="left" vertical="top"/>
    </xf>
    <xf numFmtId="164" fontId="3" fillId="0" borderId="0" xfId="2" applyFont="1" applyFill="1" applyBorder="1" applyProtection="1"/>
    <xf numFmtId="0" fontId="19" fillId="4" borderId="1" xfId="0" applyFont="1" applyFill="1" applyBorder="1" applyProtection="1"/>
    <xf numFmtId="0" fontId="0" fillId="4" borderId="2" xfId="0" applyFill="1" applyBorder="1" applyAlignment="1" applyProtection="1">
      <alignment horizontal="left" vertical="top"/>
    </xf>
    <xf numFmtId="0" fontId="0" fillId="0" borderId="2" xfId="0" applyBorder="1" applyProtection="1"/>
    <xf numFmtId="0" fontId="0" fillId="0" borderId="3" xfId="0" applyBorder="1" applyProtection="1"/>
    <xf numFmtId="0" fontId="0" fillId="0" borderId="0" xfId="0" applyProtection="1"/>
    <xf numFmtId="0" fontId="0" fillId="4" borderId="4" xfId="0" applyFill="1" applyBorder="1" applyAlignment="1" applyProtection="1">
      <alignment horizontal="left" vertical="top"/>
    </xf>
    <xf numFmtId="0" fontId="0" fillId="4" borderId="0" xfId="0" applyFill="1" applyBorder="1" applyAlignment="1" applyProtection="1">
      <alignment horizontal="left" vertical="top" wrapText="1"/>
    </xf>
    <xf numFmtId="0" fontId="0" fillId="0" borderId="6" xfId="0" applyBorder="1" applyProtection="1"/>
    <xf numFmtId="0" fontId="10" fillId="6" borderId="11" xfId="1" applyFont="1" applyFill="1" applyBorder="1" applyAlignment="1" applyProtection="1">
      <alignment vertical="center"/>
    </xf>
    <xf numFmtId="0" fontId="10" fillId="6" borderId="11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right"/>
    </xf>
    <xf numFmtId="0" fontId="0" fillId="4" borderId="8" xfId="0" applyFill="1" applyBorder="1" applyAlignment="1" applyProtection="1">
      <alignment horizontal="left" vertical="top"/>
    </xf>
    <xf numFmtId="0" fontId="1" fillId="0" borderId="7" xfId="0" applyFont="1" applyBorder="1" applyProtection="1"/>
    <xf numFmtId="0" fontId="0" fillId="0" borderId="7" xfId="0" applyBorder="1" applyProtection="1"/>
    <xf numFmtId="0" fontId="0" fillId="0" borderId="9" xfId="0" applyBorder="1" applyProtection="1"/>
    <xf numFmtId="0" fontId="0" fillId="0" borderId="0" xfId="0" applyFill="1" applyProtection="1"/>
    <xf numFmtId="0" fontId="0" fillId="0" borderId="0" xfId="0" applyFill="1" applyBorder="1" applyAlignment="1" applyProtection="1">
      <alignment horizontal="left" vertical="top" wrapText="1"/>
    </xf>
    <xf numFmtId="0" fontId="0" fillId="0" borderId="0" xfId="0" quotePrefix="1" applyFill="1" applyBorder="1" applyAlignment="1" applyProtection="1">
      <alignment horizontal="left" vertical="top" wrapText="1"/>
    </xf>
    <xf numFmtId="0" fontId="0" fillId="0" borderId="0" xfId="0" applyFill="1" applyBorder="1" applyProtection="1"/>
    <xf numFmtId="0" fontId="3" fillId="2" borderId="4" xfId="1" applyFont="1" applyFill="1" applyBorder="1" applyAlignment="1" applyProtection="1">
      <alignment vertical="center"/>
    </xf>
    <xf numFmtId="0" fontId="3" fillId="2" borderId="0" xfId="1" applyFont="1" applyFill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horizontal="center" vertical="top"/>
    </xf>
    <xf numFmtId="0" fontId="4" fillId="2" borderId="0" xfId="1" applyFont="1" applyFill="1" applyBorder="1" applyAlignment="1" applyProtection="1">
      <alignment horizontal="center" vertical="top"/>
    </xf>
    <xf numFmtId="0" fontId="3" fillId="2" borderId="0" xfId="1" applyFont="1" applyFill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168" fontId="3" fillId="2" borderId="0" xfId="4" applyNumberFormat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167" fontId="3" fillId="0" borderId="0" xfId="1" applyNumberFormat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3" fillId="2" borderId="0" xfId="1" applyFont="1" applyFill="1" applyAlignment="1" applyProtection="1">
      <alignment vertical="top"/>
    </xf>
    <xf numFmtId="0" fontId="3" fillId="2" borderId="0" xfId="1" applyFont="1" applyFill="1" applyBorder="1" applyAlignment="1" applyProtection="1">
      <alignment horizontal="center" vertical="center"/>
    </xf>
    <xf numFmtId="164" fontId="4" fillId="2" borderId="0" xfId="2" applyFont="1" applyFill="1" applyBorder="1" applyAlignment="1" applyProtection="1">
      <alignment vertical="top"/>
    </xf>
    <xf numFmtId="0" fontId="12" fillId="2" borderId="0" xfId="1" applyFont="1" applyFill="1" applyAlignment="1" applyProtection="1">
      <alignment vertical="top"/>
    </xf>
    <xf numFmtId="0" fontId="3" fillId="2" borderId="1" xfId="1" applyFont="1" applyFill="1" applyBorder="1" applyAlignment="1" applyProtection="1">
      <alignment vertical="center"/>
    </xf>
    <xf numFmtId="0" fontId="3" fillId="2" borderId="2" xfId="1" applyFont="1" applyFill="1" applyBorder="1" applyAlignment="1" applyProtection="1">
      <alignment vertical="center"/>
    </xf>
    <xf numFmtId="0" fontId="12" fillId="2" borderId="2" xfId="1" applyFont="1" applyFill="1" applyBorder="1" applyAlignment="1" applyProtection="1">
      <alignment vertical="top"/>
    </xf>
    <xf numFmtId="0" fontId="6" fillId="2" borderId="2" xfId="1" applyFont="1" applyFill="1" applyBorder="1" applyAlignment="1" applyProtection="1">
      <alignment vertical="center"/>
    </xf>
    <xf numFmtId="0" fontId="3" fillId="0" borderId="2" xfId="1" applyFont="1" applyFill="1" applyBorder="1" applyAlignment="1" applyProtection="1">
      <alignment vertical="center"/>
    </xf>
    <xf numFmtId="0" fontId="3" fillId="0" borderId="4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/>
    </xf>
    <xf numFmtId="0" fontId="6" fillId="0" borderId="0" xfId="1" applyFont="1" applyFill="1" applyBorder="1" applyAlignment="1" applyProtection="1">
      <alignment vertical="center"/>
    </xf>
    <xf numFmtId="165" fontId="4" fillId="0" borderId="0" xfId="2" applyNumberFormat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164" fontId="4" fillId="0" borderId="0" xfId="2" applyFont="1" applyFill="1" applyBorder="1" applyAlignment="1" applyProtection="1">
      <alignment horizontal="center" vertical="top"/>
    </xf>
    <xf numFmtId="168" fontId="4" fillId="0" borderId="0" xfId="4" applyNumberFormat="1" applyFont="1" applyFill="1" applyBorder="1" applyAlignment="1" applyProtection="1">
      <alignment horizontal="center" vertical="top"/>
    </xf>
    <xf numFmtId="164" fontId="4" fillId="0" borderId="0" xfId="2" applyFont="1" applyFill="1" applyBorder="1" applyAlignment="1" applyProtection="1">
      <alignment vertical="top"/>
    </xf>
    <xf numFmtId="164" fontId="4" fillId="0" borderId="6" xfId="2" applyFont="1" applyFill="1" applyBorder="1" applyAlignment="1" applyProtection="1">
      <alignment vertical="top"/>
    </xf>
    <xf numFmtId="0" fontId="3" fillId="0" borderId="0" xfId="1" applyFont="1" applyBorder="1" applyAlignment="1" applyProtection="1">
      <alignment horizontal="center" vertical="center"/>
    </xf>
    <xf numFmtId="164" fontId="3" fillId="0" borderId="0" xfId="2" applyFont="1" applyFill="1" applyBorder="1" applyAlignment="1" applyProtection="1">
      <alignment horizontal="center" vertical="center"/>
    </xf>
    <xf numFmtId="164" fontId="3" fillId="0" borderId="0" xfId="2" applyFont="1" applyFill="1" applyBorder="1" applyAlignment="1" applyProtection="1">
      <alignment horizontal="left" vertical="center"/>
    </xf>
    <xf numFmtId="0" fontId="3" fillId="2" borderId="4" xfId="1" applyFont="1" applyFill="1" applyBorder="1" applyProtection="1"/>
    <xf numFmtId="0" fontId="3" fillId="2" borderId="0" xfId="1" applyFont="1" applyFill="1" applyBorder="1" applyProtection="1"/>
    <xf numFmtId="164" fontId="3" fillId="2" borderId="0" xfId="2" applyFont="1" applyFill="1" applyBorder="1" applyProtection="1"/>
    <xf numFmtId="167" fontId="3" fillId="0" borderId="0" xfId="2" applyNumberFormat="1" applyFont="1" applyFill="1" applyBorder="1" applyProtection="1"/>
    <xf numFmtId="166" fontId="3" fillId="0" borderId="0" xfId="2" applyNumberFormat="1" applyFont="1" applyFill="1" applyBorder="1" applyProtection="1"/>
    <xf numFmtId="0" fontId="3" fillId="2" borderId="0" xfId="1" applyFont="1" applyFill="1" applyProtection="1"/>
    <xf numFmtId="168" fontId="3" fillId="2" borderId="0" xfId="4" applyNumberFormat="1" applyFont="1" applyFill="1" applyBorder="1" applyProtection="1"/>
    <xf numFmtId="164" fontId="3" fillId="2" borderId="6" xfId="2" applyFont="1" applyFill="1" applyBorder="1" applyProtection="1"/>
    <xf numFmtId="0" fontId="3" fillId="2" borderId="8" xfId="1" applyFont="1" applyFill="1" applyBorder="1" applyProtection="1"/>
    <xf numFmtId="0" fontId="3" fillId="2" borderId="7" xfId="1" applyFont="1" applyFill="1" applyBorder="1" applyProtection="1"/>
    <xf numFmtId="0" fontId="7" fillId="2" borderId="7" xfId="1" applyFont="1" applyFill="1" applyBorder="1" applyAlignment="1" applyProtection="1">
      <alignment vertical="top" wrapText="1"/>
    </xf>
    <xf numFmtId="0" fontId="3" fillId="2" borderId="7" xfId="1" applyFont="1" applyFill="1" applyBorder="1" applyAlignment="1" applyProtection="1">
      <alignment vertical="top"/>
    </xf>
    <xf numFmtId="0" fontId="3" fillId="0" borderId="7" xfId="1" applyFont="1" applyFill="1" applyBorder="1" applyAlignment="1" applyProtection="1">
      <alignment vertical="top"/>
    </xf>
    <xf numFmtId="1" fontId="3" fillId="0" borderId="7" xfId="1" applyNumberFormat="1" applyFont="1" applyBorder="1" applyAlignment="1" applyProtection="1">
      <alignment horizontal="center" vertical="top"/>
    </xf>
    <xf numFmtId="0" fontId="3" fillId="0" borderId="7" xfId="1" applyFont="1" applyBorder="1" applyAlignment="1" applyProtection="1">
      <alignment horizontal="center" vertical="top"/>
    </xf>
    <xf numFmtId="164" fontId="4" fillId="0" borderId="7" xfId="2" applyFont="1" applyFill="1" applyBorder="1" applyAlignment="1" applyProtection="1">
      <alignment horizontal="center" vertical="top"/>
    </xf>
    <xf numFmtId="168" fontId="4" fillId="0" borderId="7" xfId="4" applyNumberFormat="1" applyFont="1" applyFill="1" applyBorder="1" applyAlignment="1" applyProtection="1">
      <alignment horizontal="center" vertical="top"/>
    </xf>
    <xf numFmtId="164" fontId="4" fillId="0" borderId="7" xfId="2" applyFont="1" applyFill="1" applyBorder="1" applyAlignment="1" applyProtection="1">
      <alignment horizontal="right" vertical="top"/>
    </xf>
    <xf numFmtId="164" fontId="3" fillId="2" borderId="0" xfId="1" applyNumberFormat="1" applyFont="1" applyFill="1" applyBorder="1" applyProtection="1"/>
    <xf numFmtId="0" fontId="8" fillId="2" borderId="0" xfId="1" applyFont="1" applyFill="1" applyAlignment="1" applyProtection="1">
      <alignment vertical="center"/>
    </xf>
    <xf numFmtId="0" fontId="7" fillId="2" borderId="0" xfId="1" applyFont="1" applyFill="1" applyBorder="1" applyAlignment="1" applyProtection="1">
      <alignment vertical="top" wrapText="1"/>
    </xf>
    <xf numFmtId="0" fontId="3" fillId="0" borderId="0" xfId="1" applyFont="1" applyFill="1" applyBorder="1" applyAlignment="1" applyProtection="1">
      <alignment vertical="top"/>
    </xf>
    <xf numFmtId="1" fontId="3" fillId="0" borderId="0" xfId="1" applyNumberFormat="1" applyFont="1" applyAlignment="1" applyProtection="1">
      <alignment horizontal="center" vertical="top"/>
    </xf>
    <xf numFmtId="0" fontId="3" fillId="0" borderId="0" xfId="1" applyFont="1" applyBorder="1" applyAlignment="1" applyProtection="1">
      <alignment horizontal="center" vertical="top"/>
    </xf>
    <xf numFmtId="164" fontId="3" fillId="0" borderId="0" xfId="2" applyFont="1" applyFill="1" applyBorder="1" applyAlignment="1" applyProtection="1">
      <alignment horizontal="center" vertical="top"/>
    </xf>
    <xf numFmtId="168" fontId="3" fillId="0" borderId="0" xfId="4" applyNumberFormat="1" applyFont="1" applyFill="1" applyBorder="1" applyAlignment="1" applyProtection="1">
      <alignment horizontal="center" vertical="top"/>
    </xf>
    <xf numFmtId="164" fontId="3" fillId="0" borderId="0" xfId="2" applyFont="1" applyFill="1" applyBorder="1" applyAlignment="1" applyProtection="1">
      <alignment horizontal="left" vertical="top"/>
    </xf>
    <xf numFmtId="167" fontId="3" fillId="0" borderId="0" xfId="2" applyNumberFormat="1" applyFont="1" applyFill="1" applyBorder="1" applyAlignment="1" applyProtection="1">
      <alignment horizontal="left" vertical="top"/>
    </xf>
    <xf numFmtId="166" fontId="3" fillId="0" borderId="0" xfId="2" applyNumberFormat="1" applyFont="1" applyFill="1" applyBorder="1" applyAlignment="1" applyProtection="1">
      <alignment horizontal="left" vertical="top"/>
    </xf>
    <xf numFmtId="0" fontId="3" fillId="0" borderId="11" xfId="1" applyFont="1" applyFill="1" applyBorder="1" applyAlignment="1" applyProtection="1">
      <alignment vertical="center"/>
    </xf>
    <xf numFmtId="0" fontId="3" fillId="0" borderId="0" xfId="1" applyFont="1" applyFill="1" applyBorder="1" applyProtection="1"/>
    <xf numFmtId="0" fontId="3" fillId="2" borderId="0" xfId="1" applyFont="1" applyFill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164" fontId="3" fillId="2" borderId="0" xfId="2" applyFont="1" applyFill="1" applyBorder="1" applyAlignment="1" applyProtection="1">
      <alignment horizontal="center"/>
    </xf>
    <xf numFmtId="164" fontId="3" fillId="0" borderId="0" xfId="2" applyFont="1" applyFill="1" applyBorder="1" applyAlignment="1" applyProtection="1">
      <alignment horizontal="center"/>
    </xf>
    <xf numFmtId="168" fontId="3" fillId="2" borderId="0" xfId="4" applyNumberFormat="1" applyFont="1" applyFill="1" applyBorder="1" applyAlignment="1" applyProtection="1">
      <alignment horizontal="center"/>
    </xf>
    <xf numFmtId="164" fontId="4" fillId="0" borderId="0" xfId="2" applyFont="1" applyFill="1" applyBorder="1" applyAlignment="1" applyProtection="1">
      <alignment horizontal="right" vertical="top"/>
    </xf>
    <xf numFmtId="168" fontId="3" fillId="0" borderId="0" xfId="4" applyNumberFormat="1" applyFont="1" applyFill="1" applyAlignment="1" applyProtection="1">
      <alignment horizontal="center" vertical="center"/>
    </xf>
    <xf numFmtId="168" fontId="3" fillId="0" borderId="0" xfId="4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167" fontId="4" fillId="0" borderId="0" xfId="2" applyNumberFormat="1" applyFont="1" applyFill="1" applyBorder="1" applyAlignment="1" applyProtection="1">
      <alignment horizontal="center" vertical="top"/>
    </xf>
    <xf numFmtId="167" fontId="4" fillId="0" borderId="7" xfId="2" applyNumberFormat="1" applyFont="1" applyFill="1" applyBorder="1" applyAlignment="1" applyProtection="1">
      <alignment horizontal="center" vertical="top"/>
    </xf>
    <xf numFmtId="167" fontId="4" fillId="0" borderId="7" xfId="2" applyNumberFormat="1" applyFont="1" applyFill="1" applyBorder="1" applyAlignment="1" applyProtection="1">
      <alignment horizontal="right" vertical="top"/>
    </xf>
    <xf numFmtId="167" fontId="3" fillId="0" borderId="0" xfId="2" applyNumberFormat="1" applyFont="1" applyFill="1" applyBorder="1" applyAlignment="1" applyProtection="1">
      <alignment horizontal="center" vertical="top"/>
    </xf>
    <xf numFmtId="167" fontId="3" fillId="0" borderId="0" xfId="2" applyNumberFormat="1" applyFont="1" applyFill="1" applyBorder="1" applyAlignment="1" applyProtection="1">
      <alignment horizontal="center"/>
    </xf>
    <xf numFmtId="165" fontId="3" fillId="0" borderId="11" xfId="2" applyNumberFormat="1" applyFont="1" applyFill="1" applyBorder="1" applyAlignment="1" applyProtection="1">
      <alignment horizontal="center" vertical="center"/>
    </xf>
    <xf numFmtId="0" fontId="23" fillId="7" borderId="13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vertical="center" wrapText="1"/>
    </xf>
    <xf numFmtId="3" fontId="23" fillId="7" borderId="12" xfId="0" applyNumberFormat="1" applyFont="1" applyFill="1" applyBorder="1" applyAlignment="1">
      <alignment horizontal="left" vertical="center" wrapText="1" indent="1"/>
    </xf>
    <xf numFmtId="3" fontId="23" fillId="7" borderId="14" xfId="0" applyNumberFormat="1" applyFont="1" applyFill="1" applyBorder="1" applyAlignment="1">
      <alignment horizontal="left" vertical="center" wrapText="1" indent="1"/>
    </xf>
    <xf numFmtId="0" fontId="23" fillId="7" borderId="18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 wrapText="1"/>
    </xf>
    <xf numFmtId="0" fontId="23" fillId="7" borderId="19" xfId="0" applyFont="1" applyFill="1" applyBorder="1" applyAlignment="1">
      <alignment vertical="center" wrapText="1"/>
    </xf>
    <xf numFmtId="0" fontId="23" fillId="7" borderId="20" xfId="0" applyFont="1" applyFill="1" applyBorder="1" applyAlignment="1">
      <alignment vertical="center" wrapText="1"/>
    </xf>
    <xf numFmtId="0" fontId="23" fillId="7" borderId="21" xfId="0" applyFont="1" applyFill="1" applyBorder="1" applyAlignment="1">
      <alignment vertical="center" wrapText="1"/>
    </xf>
    <xf numFmtId="0" fontId="0" fillId="0" borderId="0" xfId="0" applyBorder="1"/>
    <xf numFmtId="0" fontId="24" fillId="8" borderId="22" xfId="0" applyFont="1" applyFill="1" applyBorder="1" applyAlignment="1">
      <alignment horizontal="left" vertical="center" wrapText="1" indent="1"/>
    </xf>
    <xf numFmtId="0" fontId="24" fillId="8" borderId="23" xfId="0" applyFont="1" applyFill="1" applyBorder="1" applyAlignment="1">
      <alignment vertical="center" wrapText="1"/>
    </xf>
    <xf numFmtId="0" fontId="24" fillId="8" borderId="23" xfId="0" applyFont="1" applyFill="1" applyBorder="1" applyAlignment="1">
      <alignment horizontal="left" vertical="center" wrapText="1" inden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vertical="center" wrapText="1"/>
    </xf>
    <xf numFmtId="0" fontId="23" fillId="7" borderId="31" xfId="0" applyFont="1" applyFill="1" applyBorder="1" applyAlignment="1">
      <alignment vertical="center" wrapText="1"/>
    </xf>
    <xf numFmtId="0" fontId="23" fillId="7" borderId="33" xfId="0" applyFont="1" applyFill="1" applyBorder="1" applyAlignment="1">
      <alignment vertical="center" wrapText="1"/>
    </xf>
    <xf numFmtId="9" fontId="0" fillId="9" borderId="16" xfId="0" applyNumberFormat="1" applyFill="1" applyBorder="1"/>
    <xf numFmtId="9" fontId="0" fillId="9" borderId="27" xfId="0" applyNumberFormat="1" applyFill="1" applyBorder="1"/>
    <xf numFmtId="165" fontId="3" fillId="0" borderId="11" xfId="1" applyNumberFormat="1" applyFont="1" applyFill="1" applyBorder="1" applyAlignment="1" applyProtection="1">
      <alignment vertical="center"/>
    </xf>
    <xf numFmtId="0" fontId="11" fillId="0" borderId="6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4" borderId="6" xfId="0" applyFill="1" applyBorder="1" applyAlignment="1">
      <alignment horizontal="left" vertical="top" wrapText="1"/>
    </xf>
    <xf numFmtId="0" fontId="21" fillId="5" borderId="6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5" fillId="0" borderId="0" xfId="0" applyFont="1"/>
    <xf numFmtId="0" fontId="19" fillId="4" borderId="0" xfId="0" applyFont="1" applyFill="1" applyBorder="1" applyAlignment="1">
      <alignment horizontal="left" indent="2"/>
    </xf>
    <xf numFmtId="0" fontId="26" fillId="2" borderId="0" xfId="1" applyFont="1" applyFill="1" applyAlignment="1" applyProtection="1">
      <alignment vertical="center"/>
    </xf>
    <xf numFmtId="0" fontId="3" fillId="4" borderId="0" xfId="1" applyFont="1" applyFill="1" applyBorder="1" applyAlignment="1" applyProtection="1">
      <alignment vertical="center"/>
    </xf>
    <xf numFmtId="165" fontId="3" fillId="4" borderId="11" xfId="2" applyNumberFormat="1" applyFont="1" applyFill="1" applyBorder="1" applyAlignment="1" applyProtection="1">
      <alignment horizontal="center" vertical="center"/>
    </xf>
    <xf numFmtId="168" fontId="3" fillId="4" borderId="11" xfId="4" applyNumberFormat="1" applyFont="1" applyFill="1" applyBorder="1" applyAlignment="1" applyProtection="1">
      <alignment horizontal="center" vertical="center"/>
    </xf>
    <xf numFmtId="168" fontId="3" fillId="0" borderId="11" xfId="4" applyNumberFormat="1" applyFont="1" applyFill="1" applyBorder="1" applyAlignment="1" applyProtection="1">
      <alignment horizontal="center" vertical="center"/>
    </xf>
    <xf numFmtId="3" fontId="23" fillId="7" borderId="14" xfId="0" applyNumberFormat="1" applyFont="1" applyFill="1" applyBorder="1" applyAlignment="1">
      <alignment horizontal="left" vertical="center" wrapText="1"/>
    </xf>
    <xf numFmtId="3" fontId="23" fillId="7" borderId="15" xfId="0" applyNumberFormat="1" applyFont="1" applyFill="1" applyBorder="1" applyAlignment="1">
      <alignment horizontal="left" vertical="center" wrapText="1"/>
    </xf>
    <xf numFmtId="0" fontId="23" fillId="7" borderId="14" xfId="0" applyFont="1" applyFill="1" applyBorder="1" applyAlignment="1">
      <alignment horizontal="left" vertical="center" wrapText="1"/>
    </xf>
    <xf numFmtId="0" fontId="23" fillId="7" borderId="32" xfId="0" applyFont="1" applyFill="1" applyBorder="1" applyAlignment="1">
      <alignment horizontal="left" vertical="center" wrapText="1"/>
    </xf>
    <xf numFmtId="0" fontId="0" fillId="10" borderId="0" xfId="0" applyFill="1"/>
    <xf numFmtId="0" fontId="22" fillId="7" borderId="31" xfId="0" applyFont="1" applyFill="1" applyBorder="1" applyAlignment="1">
      <alignment vertical="center" wrapText="1"/>
    </xf>
    <xf numFmtId="0" fontId="23" fillId="7" borderId="31" xfId="0" applyFont="1" applyFill="1" applyBorder="1" applyAlignment="1">
      <alignment horizontal="left" vertical="center" wrapText="1"/>
    </xf>
    <xf numFmtId="0" fontId="27" fillId="2" borderId="2" xfId="1" applyFont="1" applyFill="1" applyBorder="1" applyAlignment="1" applyProtection="1">
      <alignment horizontal="center" vertical="center"/>
    </xf>
    <xf numFmtId="0" fontId="27" fillId="2" borderId="3" xfId="1" applyFont="1" applyFill="1" applyBorder="1" applyAlignment="1" applyProtection="1">
      <alignment horizontal="center" vertical="center"/>
    </xf>
    <xf numFmtId="165" fontId="4" fillId="4" borderId="0" xfId="2" applyNumberFormat="1" applyFont="1" applyFill="1" applyBorder="1" applyAlignment="1" applyProtection="1">
      <alignment horizontal="left" vertical="center"/>
    </xf>
    <xf numFmtId="168" fontId="4" fillId="4" borderId="0" xfId="4" applyNumberFormat="1" applyFont="1" applyFill="1" applyBorder="1" applyAlignment="1" applyProtection="1">
      <alignment horizontal="center" vertical="top"/>
    </xf>
    <xf numFmtId="164" fontId="4" fillId="4" borderId="0" xfId="2" applyFont="1" applyFill="1" applyBorder="1" applyAlignment="1" applyProtection="1">
      <alignment horizontal="center" vertical="top"/>
    </xf>
    <xf numFmtId="0" fontId="3" fillId="4" borderId="11" xfId="1" applyFont="1" applyFill="1" applyBorder="1" applyAlignment="1" applyProtection="1">
      <alignment vertical="center"/>
    </xf>
    <xf numFmtId="4" fontId="3" fillId="4" borderId="11" xfId="1" applyNumberFormat="1" applyFont="1" applyFill="1" applyBorder="1" applyAlignment="1" applyProtection="1">
      <alignment vertical="center"/>
    </xf>
    <xf numFmtId="0" fontId="28" fillId="0" borderId="0" xfId="0" applyFont="1"/>
    <xf numFmtId="1" fontId="28" fillId="0" borderId="0" xfId="0" applyNumberFormat="1" applyFont="1" applyFill="1" applyAlignment="1">
      <alignment horizontal="left"/>
    </xf>
    <xf numFmtId="14" fontId="28" fillId="0" borderId="0" xfId="0" applyNumberFormat="1" applyFont="1" applyAlignment="1">
      <alignment horizontal="left"/>
    </xf>
    <xf numFmtId="0" fontId="1" fillId="0" borderId="0" xfId="0" quotePrefix="1" applyFont="1" applyFill="1" applyBorder="1" applyAlignment="1" applyProtection="1">
      <alignment horizontal="left" vertical="top" wrapText="1"/>
    </xf>
    <xf numFmtId="0" fontId="21" fillId="5" borderId="0" xfId="0" applyFont="1" applyFill="1" applyBorder="1" applyAlignment="1" applyProtection="1">
      <alignment horizontal="left" vertical="center" wrapText="1"/>
      <protection locked="0"/>
    </xf>
    <xf numFmtId="164" fontId="3" fillId="5" borderId="11" xfId="2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vertical="center"/>
      <protection locked="0"/>
    </xf>
    <xf numFmtId="165" fontId="3" fillId="5" borderId="11" xfId="2" applyNumberFormat="1" applyFont="1" applyFill="1" applyBorder="1" applyAlignment="1" applyProtection="1">
      <alignment horizontal="left" vertical="center"/>
      <protection locked="0"/>
    </xf>
    <xf numFmtId="44" fontId="3" fillId="3" borderId="11" xfId="2" applyNumberFormat="1" applyFont="1" applyFill="1" applyBorder="1" applyAlignment="1" applyProtection="1">
      <alignment horizontal="center" vertical="center"/>
      <protection locked="0"/>
    </xf>
    <xf numFmtId="3" fontId="3" fillId="5" borderId="11" xfId="4" applyNumberFormat="1" applyFont="1" applyFill="1" applyBorder="1" applyAlignment="1" applyProtection="1">
      <alignment horizontal="right" vertical="center"/>
      <protection locked="0"/>
    </xf>
    <xf numFmtId="1" fontId="3" fillId="5" borderId="11" xfId="4" applyNumberFormat="1" applyFont="1" applyFill="1" applyBorder="1" applyAlignment="1" applyProtection="1">
      <alignment horizontal="right" vertical="center"/>
      <protection locked="0"/>
    </xf>
    <xf numFmtId="1" fontId="3" fillId="5" borderId="11" xfId="2" applyNumberFormat="1" applyFont="1" applyFill="1" applyBorder="1" applyAlignment="1" applyProtection="1">
      <alignment horizontal="right" vertical="center"/>
      <protection locked="0"/>
    </xf>
    <xf numFmtId="0" fontId="3" fillId="0" borderId="11" xfId="2" applyNumberFormat="1" applyFont="1" applyFill="1" applyBorder="1" applyAlignment="1" applyProtection="1">
      <alignment horizontal="right" vertical="center"/>
    </xf>
    <xf numFmtId="0" fontId="21" fillId="2" borderId="0" xfId="1" applyFont="1" applyFill="1" applyAlignment="1" applyProtection="1">
      <alignment horizontal="left" vertical="top" wrapText="1"/>
    </xf>
    <xf numFmtId="0" fontId="3" fillId="2" borderId="0" xfId="1" applyFont="1" applyFill="1" applyAlignment="1" applyProtection="1">
      <alignment horizontal="left" vertical="top" wrapText="1"/>
    </xf>
    <xf numFmtId="0" fontId="4" fillId="2" borderId="2" xfId="1" applyFont="1" applyFill="1" applyBorder="1" applyAlignment="1" applyProtection="1">
      <alignment horizontal="center" vertical="top"/>
    </xf>
    <xf numFmtId="0" fontId="4" fillId="2" borderId="3" xfId="1" applyFont="1" applyFill="1" applyBorder="1" applyAlignment="1" applyProtection="1">
      <alignment horizontal="center" vertical="top"/>
    </xf>
    <xf numFmtId="0" fontId="22" fillId="7" borderId="28" xfId="0" applyFont="1" applyFill="1" applyBorder="1" applyAlignment="1">
      <alignment vertical="center" wrapText="1"/>
    </xf>
    <xf numFmtId="0" fontId="22" fillId="7" borderId="29" xfId="0" applyFont="1" applyFill="1" applyBorder="1" applyAlignment="1">
      <alignment vertical="center" wrapText="1"/>
    </xf>
    <xf numFmtId="0" fontId="22" fillId="7" borderId="20" xfId="0" applyFont="1" applyFill="1" applyBorder="1" applyAlignment="1">
      <alignment vertical="center" wrapText="1"/>
    </xf>
    <xf numFmtId="0" fontId="22" fillId="7" borderId="29" xfId="0" applyFont="1" applyFill="1" applyBorder="1" applyAlignment="1">
      <alignment horizontal="left" vertical="center" wrapText="1"/>
    </xf>
    <xf numFmtId="0" fontId="22" fillId="7" borderId="21" xfId="0" applyFont="1" applyFill="1" applyBorder="1" applyAlignment="1">
      <alignment horizontal="left" vertical="center" wrapText="1"/>
    </xf>
  </cellXfs>
  <cellStyles count="5">
    <cellStyle name="Euro" xfId="2"/>
    <cellStyle name="Komma" xfId="4" builtinId="3"/>
    <cellStyle name="Standaard" xfId="0" builtinId="0"/>
    <cellStyle name="Standaard 2" xfId="1"/>
    <cellStyle name="Standaard 3" xfId="3"/>
  </cellStyles>
  <dxfs count="0"/>
  <tableStyles count="0" defaultTableStyle="TableStyleMedium2" defaultPivotStyle="PivotStyleLight16"/>
  <colors>
    <mruColors>
      <color rgb="FFCCFFFF"/>
      <color rgb="FFFFCCFF"/>
      <color rgb="FFFF99FF"/>
      <color rgb="FF001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showRowColHeaders="0" zoomScaleNormal="100" workbookViewId="0">
      <selection activeCell="F11" sqref="F11"/>
    </sheetView>
  </sheetViews>
  <sheetFormatPr defaultColWidth="8.85546875" defaultRowHeight="15" x14ac:dyDescent="0.25"/>
  <cols>
    <col min="6" max="6" width="18.85546875" bestFit="1" customWidth="1"/>
  </cols>
  <sheetData>
    <row r="1" spans="1:4" x14ac:dyDescent="0.25">
      <c r="A1" s="12" t="s">
        <v>65</v>
      </c>
      <c r="B1" s="13"/>
    </row>
    <row r="2" spans="1:4" x14ac:dyDescent="0.25">
      <c r="A2" s="15"/>
    </row>
    <row r="13" spans="1:4" ht="19.5" x14ac:dyDescent="0.25">
      <c r="D13" s="16"/>
    </row>
    <row r="14" spans="1:4" ht="24.75" x14ac:dyDescent="0.3">
      <c r="D14" s="17" t="s">
        <v>75</v>
      </c>
    </row>
    <row r="17" spans="4:6" ht="19.5" x14ac:dyDescent="0.25">
      <c r="D17" s="16" t="s">
        <v>100</v>
      </c>
    </row>
    <row r="18" spans="4:6" ht="19.5" x14ac:dyDescent="0.25">
      <c r="D18" s="18"/>
    </row>
    <row r="19" spans="4:6" ht="35.25" x14ac:dyDescent="0.45">
      <c r="D19" s="20" t="s">
        <v>99</v>
      </c>
    </row>
    <row r="20" spans="4:6" ht="15.75" x14ac:dyDescent="0.25">
      <c r="D20" s="19" t="s">
        <v>75</v>
      </c>
    </row>
    <row r="21" spans="4:6" ht="15.75" x14ac:dyDescent="0.25">
      <c r="D21" s="19"/>
    </row>
    <row r="22" spans="4:6" ht="15.75" x14ac:dyDescent="0.25">
      <c r="D22" s="19" t="s">
        <v>124</v>
      </c>
    </row>
    <row r="23" spans="4:6" ht="15.75" x14ac:dyDescent="0.25">
      <c r="D23" s="183" t="s">
        <v>66</v>
      </c>
      <c r="F23" s="184">
        <v>10600095719</v>
      </c>
    </row>
    <row r="24" spans="4:6" ht="15.75" x14ac:dyDescent="0.25">
      <c r="D24" s="183" t="s">
        <v>67</v>
      </c>
      <c r="F24" s="183" t="s">
        <v>126</v>
      </c>
    </row>
    <row r="25" spans="4:6" ht="15.75" x14ac:dyDescent="0.25">
      <c r="D25" s="183" t="s">
        <v>125</v>
      </c>
      <c r="F25" s="185">
        <v>44799</v>
      </c>
    </row>
    <row r="26" spans="4:6" x14ac:dyDescent="0.25">
      <c r="D26" s="14"/>
    </row>
  </sheetData>
  <sheetProtection algorithmName="SHA-512" hashValue="cwBTr2WSybBFpHySTtVazENm2M/fqhXrzRJ0cSZqF2fgk0knlE9QQ+C/nSAgja5oV4qZ99N0nnrEYP1EUi9TsQ==" saltValue="r7Q1JiVOpFcdiJoXB/JD0Q==" spinCount="100000" sheet="1" formatCells="0" formatColumns="0" formatRows="0" selectLockedCells="1" autoFilter="0" selectUnlockedCells="1"/>
  <pageMargins left="0.7" right="0.7" top="0.75" bottom="0.75" header="0.3" footer="0.3"/>
  <pageSetup paperSize="9" scale="81" orientation="portrait" r:id="rId1"/>
  <headerFooter>
    <oddHeader>&amp;L&amp;10&amp;K00-029Bijlage D Prijsopgavetabel ECM v1.0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17"/>
  <sheetViews>
    <sheetView showGridLines="0" zoomScaleNormal="100" workbookViewId="0">
      <selection activeCell="H8" sqref="H8:J8"/>
    </sheetView>
  </sheetViews>
  <sheetFormatPr defaultRowHeight="15" x14ac:dyDescent="0.25"/>
  <cols>
    <col min="1" max="3" width="5.140625" customWidth="1"/>
    <col min="4" max="4" width="13.7109375" customWidth="1"/>
    <col min="5" max="5" width="57.28515625" hidden="1" customWidth="1"/>
    <col min="6" max="6" width="57.28515625" customWidth="1"/>
    <col min="7" max="7" width="15" customWidth="1"/>
    <col min="8" max="8" width="10.140625" customWidth="1"/>
    <col min="9" max="9" width="10.7109375" customWidth="1"/>
    <col min="10" max="10" width="12.42578125" customWidth="1"/>
    <col min="11" max="11" width="11.28515625" customWidth="1"/>
    <col min="12" max="12" width="11.85546875" customWidth="1"/>
    <col min="13" max="13" width="11.5703125" customWidth="1"/>
    <col min="14" max="14" width="12.85546875" customWidth="1"/>
  </cols>
  <sheetData>
    <row r="1" spans="4:15" x14ac:dyDescent="0.25">
      <c r="D1" s="162" t="s">
        <v>98</v>
      </c>
    </row>
    <row r="5" spans="4:15" ht="15.75" thickBot="1" x14ac:dyDescent="0.3"/>
    <row r="6" spans="4:15" ht="15.75" thickBot="1" x14ac:dyDescent="0.3">
      <c r="D6" s="142" t="s">
        <v>79</v>
      </c>
      <c r="E6" s="143" t="s">
        <v>80</v>
      </c>
      <c r="F6" s="143" t="s">
        <v>95</v>
      </c>
      <c r="G6" s="144" t="s">
        <v>98</v>
      </c>
      <c r="H6" s="145" t="s">
        <v>47</v>
      </c>
      <c r="I6" s="146" t="s">
        <v>48</v>
      </c>
      <c r="J6" s="146" t="s">
        <v>49</v>
      </c>
      <c r="K6" s="146" t="s">
        <v>53</v>
      </c>
      <c r="L6" s="145" t="s">
        <v>54</v>
      </c>
      <c r="M6" s="146" t="s">
        <v>59</v>
      </c>
      <c r="N6" s="147" t="s">
        <v>60</v>
      </c>
    </row>
    <row r="7" spans="4:15" ht="16.5" thickTop="1" thickBot="1" x14ac:dyDescent="0.3">
      <c r="D7" s="139"/>
      <c r="E7" s="134"/>
      <c r="F7" s="133"/>
      <c r="G7" s="135"/>
      <c r="H7" s="151">
        <v>0.2</v>
      </c>
      <c r="I7" s="151">
        <v>0.4</v>
      </c>
      <c r="J7" s="151">
        <v>0.6</v>
      </c>
      <c r="K7" s="151">
        <v>0.8</v>
      </c>
      <c r="L7" s="151">
        <v>1</v>
      </c>
      <c r="M7" s="151">
        <v>1</v>
      </c>
      <c r="N7" s="152">
        <v>1</v>
      </c>
      <c r="O7" s="141"/>
    </row>
    <row r="8" spans="4:15" ht="16.5" thickTop="1" thickBot="1" x14ac:dyDescent="0.3">
      <c r="D8" s="200" t="s">
        <v>81</v>
      </c>
      <c r="E8" s="132" t="s">
        <v>82</v>
      </c>
      <c r="F8" s="133" t="s">
        <v>89</v>
      </c>
      <c r="G8" s="169">
        <v>4000</v>
      </c>
      <c r="H8" s="138">
        <f>G8*$H$7</f>
        <v>800</v>
      </c>
      <c r="I8" s="136">
        <f>G8*$I$7</f>
        <v>1600</v>
      </c>
      <c r="J8" s="136">
        <f>G8*$J$7</f>
        <v>2400</v>
      </c>
      <c r="K8" s="136">
        <f>G8*$K$7</f>
        <v>3200</v>
      </c>
      <c r="L8" s="136">
        <f>G8*$L$7</f>
        <v>4000</v>
      </c>
      <c r="M8" s="136">
        <f>G8*$M$7</f>
        <v>4000</v>
      </c>
      <c r="N8" s="137">
        <f>G8*$N$7</f>
        <v>4000</v>
      </c>
      <c r="O8" s="141"/>
    </row>
    <row r="9" spans="4:15" ht="15.75" thickBot="1" x14ac:dyDescent="0.3">
      <c r="D9" s="201"/>
      <c r="E9" s="133" t="s">
        <v>83</v>
      </c>
      <c r="F9" s="133" t="s">
        <v>90</v>
      </c>
      <c r="G9" s="170">
        <v>1000</v>
      </c>
      <c r="H9" s="139">
        <f t="shared" ref="H9:H15" si="0">G9*$H$7</f>
        <v>200</v>
      </c>
      <c r="I9" s="133">
        <f t="shared" ref="I9:I17" si="1">G9*$I$7</f>
        <v>400</v>
      </c>
      <c r="J9" s="133">
        <f t="shared" ref="J9:J17" si="2">G9*$J$7</f>
        <v>600</v>
      </c>
      <c r="K9" s="133">
        <f t="shared" ref="K9:K17" si="3">G9*$K$7</f>
        <v>800</v>
      </c>
      <c r="L9" s="133">
        <f t="shared" ref="L9:L17" si="4">G9*$L$7</f>
        <v>1000</v>
      </c>
      <c r="M9" s="133">
        <f t="shared" ref="M9:M17" si="5">G9*$M$7</f>
        <v>1000</v>
      </c>
      <c r="N9" s="148">
        <f t="shared" ref="N9:N17" si="6">G9*$N$7</f>
        <v>1000</v>
      </c>
      <c r="O9" s="141"/>
    </row>
    <row r="10" spans="4:15" ht="23.25" thickBot="1" x14ac:dyDescent="0.3">
      <c r="D10" s="201"/>
      <c r="E10" s="133" t="s">
        <v>84</v>
      </c>
      <c r="F10" s="133" t="s">
        <v>91</v>
      </c>
      <c r="G10" s="169">
        <v>5000</v>
      </c>
      <c r="H10" s="139">
        <f t="shared" si="0"/>
        <v>1000</v>
      </c>
      <c r="I10" s="133">
        <f t="shared" si="1"/>
        <v>2000</v>
      </c>
      <c r="J10" s="133">
        <f t="shared" si="2"/>
        <v>3000</v>
      </c>
      <c r="K10" s="133">
        <f t="shared" si="3"/>
        <v>4000</v>
      </c>
      <c r="L10" s="133">
        <f t="shared" si="4"/>
        <v>5000</v>
      </c>
      <c r="M10" s="133">
        <f t="shared" si="5"/>
        <v>5000</v>
      </c>
      <c r="N10" s="148">
        <f t="shared" si="6"/>
        <v>5000</v>
      </c>
      <c r="O10" s="141"/>
    </row>
    <row r="11" spans="4:15" ht="23.25" thickBot="1" x14ac:dyDescent="0.3">
      <c r="D11" s="201"/>
      <c r="E11" s="133" t="s">
        <v>85</v>
      </c>
      <c r="F11" s="133" t="s">
        <v>92</v>
      </c>
      <c r="G11" s="169">
        <v>1000000</v>
      </c>
      <c r="H11" s="139">
        <f t="shared" si="0"/>
        <v>200000</v>
      </c>
      <c r="I11" s="133">
        <f t="shared" si="1"/>
        <v>400000</v>
      </c>
      <c r="J11" s="133">
        <f t="shared" si="2"/>
        <v>600000</v>
      </c>
      <c r="K11" s="133">
        <f t="shared" si="3"/>
        <v>800000</v>
      </c>
      <c r="L11" s="133">
        <f t="shared" si="4"/>
        <v>1000000</v>
      </c>
      <c r="M11" s="133">
        <f t="shared" si="5"/>
        <v>1000000</v>
      </c>
      <c r="N11" s="148">
        <f t="shared" si="6"/>
        <v>1000000</v>
      </c>
    </row>
    <row r="12" spans="4:15" ht="15.75" thickBot="1" x14ac:dyDescent="0.3">
      <c r="D12" s="202"/>
      <c r="E12" s="133" t="s">
        <v>86</v>
      </c>
      <c r="F12" s="133" t="s">
        <v>93</v>
      </c>
      <c r="G12" s="169">
        <v>200</v>
      </c>
      <c r="H12" s="139">
        <f t="shared" si="0"/>
        <v>40</v>
      </c>
      <c r="I12" s="133">
        <f t="shared" si="1"/>
        <v>80</v>
      </c>
      <c r="J12" s="133">
        <f t="shared" si="2"/>
        <v>120</v>
      </c>
      <c r="K12" s="133">
        <f t="shared" si="3"/>
        <v>160</v>
      </c>
      <c r="L12" s="133">
        <f t="shared" si="4"/>
        <v>200</v>
      </c>
      <c r="M12" s="133">
        <f t="shared" si="5"/>
        <v>200</v>
      </c>
      <c r="N12" s="148">
        <f t="shared" si="6"/>
        <v>200</v>
      </c>
    </row>
    <row r="13" spans="4:15" ht="15.75" thickBot="1" x14ac:dyDescent="0.3">
      <c r="D13" s="203" t="s">
        <v>87</v>
      </c>
      <c r="E13" s="133" t="s">
        <v>88</v>
      </c>
      <c r="F13" s="133" t="s">
        <v>94</v>
      </c>
      <c r="G13" s="171">
        <v>100</v>
      </c>
      <c r="H13" s="139">
        <f t="shared" si="0"/>
        <v>20</v>
      </c>
      <c r="I13" s="133">
        <f t="shared" si="1"/>
        <v>40</v>
      </c>
      <c r="J13" s="133">
        <f t="shared" si="2"/>
        <v>60</v>
      </c>
      <c r="K13" s="133">
        <f t="shared" si="3"/>
        <v>80</v>
      </c>
      <c r="L13" s="133">
        <f t="shared" si="4"/>
        <v>100</v>
      </c>
      <c r="M13" s="133">
        <f t="shared" si="5"/>
        <v>100</v>
      </c>
      <c r="N13" s="148">
        <f t="shared" si="6"/>
        <v>100</v>
      </c>
    </row>
    <row r="14" spans="4:15" ht="15.75" thickBot="1" x14ac:dyDescent="0.3">
      <c r="D14" s="203"/>
      <c r="E14" s="133"/>
      <c r="F14" s="133" t="s">
        <v>96</v>
      </c>
      <c r="G14" s="171">
        <v>60</v>
      </c>
      <c r="H14" s="139">
        <f t="shared" si="0"/>
        <v>12</v>
      </c>
      <c r="I14" s="133">
        <f t="shared" si="1"/>
        <v>24</v>
      </c>
      <c r="J14" s="133">
        <f t="shared" si="2"/>
        <v>36</v>
      </c>
      <c r="K14" s="133">
        <f t="shared" si="3"/>
        <v>48</v>
      </c>
      <c r="L14" s="133">
        <f t="shared" si="4"/>
        <v>60</v>
      </c>
      <c r="M14" s="133">
        <f t="shared" si="5"/>
        <v>60</v>
      </c>
      <c r="N14" s="148">
        <f t="shared" si="6"/>
        <v>60</v>
      </c>
    </row>
    <row r="15" spans="4:15" ht="15.75" thickBot="1" x14ac:dyDescent="0.3">
      <c r="D15" s="204"/>
      <c r="E15" s="149"/>
      <c r="F15" s="149" t="s">
        <v>97</v>
      </c>
      <c r="G15" s="172">
        <v>40</v>
      </c>
      <c r="H15" s="140">
        <f t="shared" si="0"/>
        <v>8</v>
      </c>
      <c r="I15" s="149">
        <f t="shared" si="1"/>
        <v>16</v>
      </c>
      <c r="J15" s="149">
        <f t="shared" si="2"/>
        <v>24</v>
      </c>
      <c r="K15" s="149">
        <f t="shared" si="3"/>
        <v>32</v>
      </c>
      <c r="L15" s="149">
        <f t="shared" si="4"/>
        <v>40</v>
      </c>
      <c r="M15" s="149">
        <f t="shared" si="5"/>
        <v>40</v>
      </c>
      <c r="N15" s="150">
        <f t="shared" si="6"/>
        <v>40</v>
      </c>
    </row>
    <row r="16" spans="4:15" ht="15.75" thickBot="1" x14ac:dyDescent="0.3">
      <c r="D16" s="174" t="s">
        <v>110</v>
      </c>
      <c r="E16" s="173"/>
      <c r="F16" s="149" t="s">
        <v>109</v>
      </c>
      <c r="G16" s="175">
        <v>1</v>
      </c>
      <c r="H16" s="149">
        <v>1</v>
      </c>
      <c r="I16" s="149">
        <v>1</v>
      </c>
      <c r="J16" s="149">
        <v>1</v>
      </c>
      <c r="K16" s="149">
        <v>1</v>
      </c>
      <c r="L16" s="149">
        <v>1</v>
      </c>
      <c r="M16" s="149">
        <v>1</v>
      </c>
      <c r="N16" s="149">
        <v>1</v>
      </c>
    </row>
    <row r="17" spans="4:14" ht="15.75" thickBot="1" x14ac:dyDescent="0.3">
      <c r="D17" s="174" t="s">
        <v>107</v>
      </c>
      <c r="E17" s="173"/>
      <c r="F17" s="149" t="s">
        <v>108</v>
      </c>
      <c r="G17" s="175">
        <v>0</v>
      </c>
      <c r="H17" s="149">
        <v>0</v>
      </c>
      <c r="I17" s="149">
        <f t="shared" si="1"/>
        <v>0</v>
      </c>
      <c r="J17" s="149">
        <f t="shared" si="2"/>
        <v>0</v>
      </c>
      <c r="K17" s="149">
        <f t="shared" si="3"/>
        <v>0</v>
      </c>
      <c r="L17" s="149">
        <f t="shared" si="4"/>
        <v>0</v>
      </c>
      <c r="M17" s="149">
        <f t="shared" si="5"/>
        <v>0</v>
      </c>
      <c r="N17" s="149">
        <f t="shared" si="6"/>
        <v>0</v>
      </c>
    </row>
  </sheetData>
  <mergeCells count="2">
    <mergeCell ref="D8:D12"/>
    <mergeCell ref="D13:D15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showRowColHeaders="0" zoomScaleNormal="100" workbookViewId="0">
      <selection activeCell="C6" sqref="C6"/>
    </sheetView>
  </sheetViews>
  <sheetFormatPr defaultColWidth="8.85546875" defaultRowHeight="15" x14ac:dyDescent="0.25"/>
  <cols>
    <col min="1" max="1" width="3.42578125" style="141" customWidth="1"/>
    <col min="2" max="2" width="3.7109375" style="141" customWidth="1"/>
    <col min="3" max="3" width="102.85546875" style="155" customWidth="1"/>
    <col min="4" max="16384" width="8.85546875" style="141"/>
  </cols>
  <sheetData>
    <row r="1" spans="1:8" ht="68.25" customHeight="1" x14ac:dyDescent="0.25">
      <c r="A1" s="22"/>
      <c r="B1" s="1"/>
      <c r="C1" s="158"/>
    </row>
    <row r="2" spans="1:8" ht="28.5" x14ac:dyDescent="0.45">
      <c r="A2" s="23"/>
      <c r="B2" s="163" t="s">
        <v>68</v>
      </c>
      <c r="C2" s="159"/>
    </row>
    <row r="3" spans="1:8" ht="75" x14ac:dyDescent="0.25">
      <c r="A3" s="23"/>
      <c r="B3" s="21"/>
      <c r="C3" s="159" t="s">
        <v>122</v>
      </c>
    </row>
    <row r="4" spans="1:8" ht="150" x14ac:dyDescent="0.25">
      <c r="A4" s="23"/>
      <c r="B4" s="21"/>
      <c r="C4" s="154" t="s">
        <v>120</v>
      </c>
    </row>
    <row r="5" spans="1:8" ht="30" x14ac:dyDescent="0.25">
      <c r="A5" s="23"/>
      <c r="B5" s="21"/>
      <c r="C5" s="154" t="s">
        <v>115</v>
      </c>
      <c r="D5" s="156"/>
      <c r="E5" s="156"/>
      <c r="F5" s="156"/>
      <c r="G5" s="156"/>
      <c r="H5" s="156"/>
    </row>
    <row r="6" spans="1:8" x14ac:dyDescent="0.25">
      <c r="A6" s="23"/>
      <c r="B6" s="21"/>
      <c r="C6" s="160" t="s">
        <v>74</v>
      </c>
      <c r="D6" s="157"/>
      <c r="E6" s="157"/>
      <c r="F6" s="157"/>
      <c r="G6" s="157"/>
      <c r="H6" s="157"/>
    </row>
    <row r="7" spans="1:8" x14ac:dyDescent="0.25">
      <c r="A7" s="24"/>
      <c r="B7" s="25"/>
      <c r="C7" s="161"/>
    </row>
  </sheetData>
  <sheetProtection algorithmName="SHA-512" hashValue="uihtWGV7umsYWeKx7LQV2DNcMA4VJ3L7UJ9y6pVq3UV6geZePk8IjYy0t+n6nazwpYgEaOxbcXSvWdUaXnuxdw==" saltValue="wUH/5rUuE1hE0hN/SdUwjQ==" spinCount="100000" sheet="1" formatCells="0" formatColumns="0" formatRows="0" selectLockedCells="1" autoFilter="0" selectUnlockedCells="1"/>
  <pageMargins left="0.7" right="0.7" top="0.75" bottom="0.75" header="0.3" footer="0.3"/>
  <pageSetup paperSize="9" scale="73" orientation="portrait" r:id="rId1"/>
  <headerFooter>
    <oddHeader>&amp;L&amp;10&amp;K00-030Bijlage D Prijsopgavetabel ECM v1.0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7"/>
  <sheetViews>
    <sheetView showGridLines="0" showRowColHeaders="0" zoomScaleNormal="100" workbookViewId="0">
      <selection activeCell="D17" sqref="D17"/>
    </sheetView>
  </sheetViews>
  <sheetFormatPr defaultColWidth="8.85546875" defaultRowHeight="15" x14ac:dyDescent="0.25"/>
  <cols>
    <col min="1" max="1" width="8.85546875" style="31"/>
    <col min="2" max="2" width="4.28515625" style="31" customWidth="1"/>
    <col min="3" max="3" width="58.140625" style="5" bestFit="1" customWidth="1"/>
    <col min="4" max="4" width="37.85546875" style="31" customWidth="1"/>
    <col min="5" max="5" width="27.7109375" style="31" customWidth="1"/>
    <col min="6" max="16384" width="8.85546875" style="31"/>
  </cols>
  <sheetData>
    <row r="3" spans="2:5" ht="28.5" x14ac:dyDescent="0.45">
      <c r="B3" s="27" t="s">
        <v>76</v>
      </c>
      <c r="C3" s="28"/>
      <c r="D3" s="29"/>
      <c r="E3" s="30"/>
    </row>
    <row r="4" spans="2:5" x14ac:dyDescent="0.25">
      <c r="B4" s="32"/>
      <c r="C4" s="33"/>
      <c r="D4" s="5"/>
      <c r="E4" s="34"/>
    </row>
    <row r="5" spans="2:5" x14ac:dyDescent="0.25">
      <c r="B5" s="32"/>
      <c r="C5" s="35" t="s">
        <v>45</v>
      </c>
      <c r="D5" s="36" t="s">
        <v>136</v>
      </c>
      <c r="E5" s="34"/>
    </row>
    <row r="6" spans="2:5" x14ac:dyDescent="0.25">
      <c r="B6" s="32"/>
      <c r="C6" s="37" t="s">
        <v>35</v>
      </c>
      <c r="D6" s="3">
        <f>'1.1 Licentiekosten'!N51</f>
        <v>0</v>
      </c>
      <c r="E6" s="34"/>
    </row>
    <row r="7" spans="2:5" x14ac:dyDescent="0.25">
      <c r="B7" s="32"/>
      <c r="C7" s="37" t="s">
        <v>58</v>
      </c>
      <c r="D7" s="3">
        <f>'1.2 Third party programmatuur'!N50</f>
        <v>0</v>
      </c>
      <c r="E7" s="34"/>
    </row>
    <row r="8" spans="2:5" x14ac:dyDescent="0.25">
      <c r="B8" s="32"/>
      <c r="C8" s="37" t="s">
        <v>57</v>
      </c>
      <c r="D8" s="3">
        <f>'1.3 Onderhoud en support kosten'!N51</f>
        <v>0</v>
      </c>
      <c r="E8" s="34"/>
    </row>
    <row r="9" spans="2:5" x14ac:dyDescent="0.25">
      <c r="B9" s="32"/>
      <c r="C9" s="37" t="s">
        <v>116</v>
      </c>
      <c r="D9" s="4">
        <f>'1.4 Installatie en conf. kosten'!M10</f>
        <v>0</v>
      </c>
      <c r="E9" s="34"/>
    </row>
    <row r="10" spans="2:5" x14ac:dyDescent="0.25">
      <c r="B10" s="32"/>
      <c r="C10" s="37" t="s">
        <v>119</v>
      </c>
      <c r="D10" s="4">
        <f>'1.5 Training- en Opleidingskost'!M11</f>
        <v>0</v>
      </c>
      <c r="E10" s="34"/>
    </row>
    <row r="11" spans="2:5" x14ac:dyDescent="0.25">
      <c r="B11" s="32"/>
      <c r="C11" s="37" t="s">
        <v>118</v>
      </c>
      <c r="D11" s="4">
        <f>'1.6 Adviesdiensten'!L10</f>
        <v>0</v>
      </c>
      <c r="E11" s="34"/>
    </row>
    <row r="12" spans="2:5" x14ac:dyDescent="0.25">
      <c r="B12" s="32"/>
      <c r="C12" s="38"/>
      <c r="D12" s="26"/>
      <c r="E12" s="34"/>
    </row>
    <row r="13" spans="2:5" ht="15.75" thickBot="1" x14ac:dyDescent="0.3">
      <c r="B13" s="32"/>
      <c r="C13" s="39"/>
      <c r="D13" s="5"/>
      <c r="E13" s="34"/>
    </row>
    <row r="14" spans="2:5" ht="15.75" thickBot="1" x14ac:dyDescent="0.3">
      <c r="B14" s="32"/>
      <c r="C14" s="40" t="s">
        <v>135</v>
      </c>
      <c r="D14" s="7">
        <f>(SUM(D6:D11))</f>
        <v>0</v>
      </c>
      <c r="E14" s="34"/>
    </row>
    <row r="15" spans="2:5" x14ac:dyDescent="0.25">
      <c r="B15" s="41"/>
      <c r="C15" s="42"/>
      <c r="D15" s="43"/>
      <c r="E15" s="44"/>
    </row>
    <row r="16" spans="2:5" s="45" customFormat="1" x14ac:dyDescent="0.25">
      <c r="C16" s="46"/>
    </row>
    <row r="17" spans="3:4" s="45" customFormat="1" x14ac:dyDescent="0.25">
      <c r="C17" s="186" t="s">
        <v>127</v>
      </c>
      <c r="D17" s="187"/>
    </row>
    <row r="18" spans="3:4" s="45" customFormat="1" x14ac:dyDescent="0.25">
      <c r="C18" s="48"/>
    </row>
    <row r="19" spans="3:4" s="45" customFormat="1" x14ac:dyDescent="0.25">
      <c r="C19" s="47"/>
    </row>
    <row r="20" spans="3:4" s="45" customFormat="1" x14ac:dyDescent="0.25">
      <c r="C20" s="47"/>
    </row>
    <row r="21" spans="3:4" s="45" customFormat="1" x14ac:dyDescent="0.25">
      <c r="C21" s="47"/>
    </row>
    <row r="22" spans="3:4" s="45" customFormat="1" x14ac:dyDescent="0.25">
      <c r="C22" s="47"/>
    </row>
    <row r="23" spans="3:4" s="45" customFormat="1" x14ac:dyDescent="0.25">
      <c r="C23" s="47"/>
    </row>
    <row r="24" spans="3:4" s="45" customFormat="1" x14ac:dyDescent="0.25">
      <c r="C24" s="48"/>
    </row>
    <row r="25" spans="3:4" s="45" customFormat="1" x14ac:dyDescent="0.25">
      <c r="C25" s="48"/>
    </row>
    <row r="26" spans="3:4" s="45" customFormat="1" x14ac:dyDescent="0.25">
      <c r="C26" s="48"/>
    </row>
    <row r="27" spans="3:4" s="45" customFormat="1" x14ac:dyDescent="0.25">
      <c r="C27" s="48"/>
    </row>
  </sheetData>
  <sheetProtection algorithmName="SHA-512" hashValue="ceINzf+vaW31IG0OLtyEm+J1sQ2B6cGLb24Z3eAdOPbrsOFz14R2WUDG5e0J4BkUK7r3+7gAvDFX2cXrzJiS8A==" saltValue="lq66PyNqkbzaAVsoSr8AEQ==" spinCount="100000" sheet="1" objects="1" scenarios="1" selectLockedCells="1"/>
  <pageMargins left="0.7" right="0.7" top="0.75" bottom="0.75" header="0.3" footer="0.3"/>
  <pageSetup paperSize="9" scale="63" orientation="portrait" r:id="rId1"/>
  <headerFooter>
    <oddHeader>&amp;L&amp;10&amp;K00-032Bijlage D Prijsopgavetabel v1.0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1"/>
  <sheetViews>
    <sheetView showGridLines="0" showZeros="0" tabSelected="1" zoomScaleNormal="100" zoomScaleSheetLayoutView="40" workbookViewId="0">
      <selection activeCell="J8" sqref="J8"/>
    </sheetView>
  </sheetViews>
  <sheetFormatPr defaultColWidth="0" defaultRowHeight="12.75" x14ac:dyDescent="0.2"/>
  <cols>
    <col min="1" max="1" width="1.28515625" style="90" customWidth="1"/>
    <col min="2" max="2" width="5.85546875" style="90" bestFit="1" customWidth="1"/>
    <col min="3" max="3" width="1.7109375" style="86" customWidth="1"/>
    <col min="4" max="4" width="42.42578125" style="90" customWidth="1"/>
    <col min="5" max="5" width="2.85546875" style="86" customWidth="1"/>
    <col min="6" max="6" width="37.7109375" style="90" bestFit="1" customWidth="1"/>
    <col min="7" max="7" width="3.28515625" style="115" customWidth="1"/>
    <col min="8" max="8" width="12" style="116" bestFit="1" customWidth="1"/>
    <col min="9" max="9" width="2.28515625" style="117" customWidth="1"/>
    <col min="10" max="10" width="25" style="118" bestFit="1" customWidth="1"/>
    <col min="11" max="11" width="3.42578125" style="119" customWidth="1"/>
    <col min="12" max="12" width="16.42578125" style="120" customWidth="1"/>
    <col min="13" max="13" width="3.42578125" style="26" customWidth="1"/>
    <col min="14" max="14" width="22.140625" style="26" bestFit="1" customWidth="1"/>
    <col min="15" max="15" width="3.140625" style="87" customWidth="1"/>
    <col min="16" max="16" width="8.7109375" style="87" hidden="1" customWidth="1"/>
    <col min="17" max="17" width="2.42578125" style="87" hidden="1" customWidth="1"/>
    <col min="18" max="18" width="18.42578125" style="87" hidden="1" customWidth="1"/>
    <col min="19" max="19" width="3.28515625" style="87" hidden="1" customWidth="1"/>
    <col min="20" max="20" width="10.42578125" style="88" hidden="1" customWidth="1"/>
    <col min="21" max="21" width="3" style="88" hidden="1" customWidth="1"/>
    <col min="22" max="22" width="10.42578125" style="89" hidden="1" customWidth="1"/>
    <col min="23" max="23" width="3.42578125" style="26" hidden="1" customWidth="1"/>
    <col min="24" max="24" width="16.28515625" style="26" hidden="1" customWidth="1"/>
    <col min="25" max="25" width="3.42578125" style="87" hidden="1" customWidth="1"/>
    <col min="26" max="26" width="8.7109375" style="87" hidden="1" customWidth="1"/>
    <col min="27" max="27" width="2.28515625" style="87" hidden="1" customWidth="1"/>
    <col min="28" max="28" width="18.42578125" style="87" hidden="1" customWidth="1"/>
    <col min="29" max="29" width="4.42578125" style="87" hidden="1" customWidth="1"/>
    <col min="30" max="30" width="10.42578125" style="88" hidden="1" customWidth="1"/>
    <col min="31" max="31" width="3" style="88" hidden="1" customWidth="1"/>
    <col min="32" max="32" width="10.42578125" style="89" hidden="1" customWidth="1"/>
    <col min="33" max="33" width="3.42578125" style="26" hidden="1" customWidth="1"/>
    <col min="34" max="34" width="16.28515625" style="26" hidden="1" customWidth="1"/>
    <col min="35" max="35" width="3.42578125" style="87" hidden="1" customWidth="1"/>
    <col min="36" max="36" width="8.7109375" style="87" hidden="1" customWidth="1"/>
    <col min="37" max="37" width="2.28515625" style="87" hidden="1" customWidth="1"/>
    <col min="38" max="38" width="18.42578125" style="87" hidden="1" customWidth="1"/>
    <col min="39" max="39" width="4.42578125" style="87" hidden="1" customWidth="1"/>
    <col min="40" max="40" width="10.42578125" style="88" hidden="1" customWidth="1"/>
    <col min="41" max="41" width="3" style="88" hidden="1" customWidth="1"/>
    <col min="42" max="42" width="10.42578125" style="89" hidden="1" customWidth="1"/>
    <col min="43" max="43" width="3.42578125" style="26" hidden="1" customWidth="1"/>
    <col min="44" max="44" width="16.28515625" style="26" hidden="1" customWidth="1"/>
    <col min="45" max="45" width="4.140625" style="87" hidden="1" customWidth="1"/>
    <col min="46" max="46" width="8.7109375" style="87" hidden="1" customWidth="1"/>
    <col min="47" max="47" width="2.28515625" style="87" hidden="1" customWidth="1"/>
    <col min="48" max="48" width="18.42578125" style="87" hidden="1" customWidth="1"/>
    <col min="49" max="49" width="4.42578125" style="87" hidden="1" customWidth="1"/>
    <col min="50" max="50" width="10.42578125" style="88" hidden="1" customWidth="1"/>
    <col min="51" max="51" width="3" style="88" hidden="1" customWidth="1"/>
    <col min="52" max="52" width="10.42578125" style="89" hidden="1" customWidth="1"/>
    <col min="53" max="53" width="3.42578125" style="26" hidden="1" customWidth="1"/>
    <col min="54" max="54" width="16.28515625" style="26" hidden="1" customWidth="1"/>
    <col min="55" max="55" width="4.140625" style="87" hidden="1" customWidth="1"/>
    <col min="56" max="56" width="8.7109375" style="87" hidden="1" customWidth="1"/>
    <col min="57" max="57" width="2.28515625" style="87" hidden="1" customWidth="1"/>
    <col min="58" max="62" width="9.140625" style="90" hidden="1" customWidth="1"/>
    <col min="63" max="63" width="11.42578125" style="90" hidden="1" customWidth="1"/>
    <col min="64" max="16384" width="9.140625" style="90" hidden="1"/>
  </cols>
  <sheetData>
    <row r="1" spans="1:55" s="50" customFormat="1" ht="15.95" customHeight="1" x14ac:dyDescent="0.25">
      <c r="A1" s="49"/>
      <c r="C1" s="51"/>
      <c r="D1" s="52" t="s">
        <v>35</v>
      </c>
      <c r="E1" s="53"/>
      <c r="G1" s="54"/>
      <c r="H1" s="55"/>
      <c r="I1" s="56"/>
      <c r="J1" s="57"/>
      <c r="K1" s="58"/>
      <c r="L1" s="59"/>
      <c r="M1" s="54"/>
      <c r="N1" s="60"/>
      <c r="T1" s="61"/>
      <c r="U1" s="61"/>
      <c r="V1" s="62"/>
      <c r="W1" s="60"/>
      <c r="X1" s="60"/>
      <c r="AD1" s="61"/>
      <c r="AE1" s="61"/>
      <c r="AF1" s="62"/>
      <c r="AG1" s="60"/>
      <c r="AH1" s="60"/>
      <c r="AN1" s="61"/>
      <c r="AO1" s="61"/>
      <c r="AP1" s="62"/>
      <c r="AQ1" s="60"/>
      <c r="AR1" s="60"/>
      <c r="AX1" s="61"/>
      <c r="AY1" s="61"/>
      <c r="AZ1" s="62"/>
      <c r="BA1" s="60"/>
      <c r="BB1" s="60"/>
    </row>
    <row r="2" spans="1:55" s="50" customFormat="1" ht="15.75" customHeight="1" x14ac:dyDescent="0.25">
      <c r="A2" s="49"/>
      <c r="C2" s="51"/>
      <c r="D2" s="196" t="s">
        <v>121</v>
      </c>
      <c r="E2" s="196"/>
      <c r="F2" s="196"/>
      <c r="G2" s="196"/>
      <c r="H2" s="196"/>
      <c r="I2" s="196"/>
      <c r="J2" s="196"/>
      <c r="K2" s="64"/>
      <c r="L2" s="59"/>
      <c r="M2" s="51"/>
      <c r="O2" s="65"/>
      <c r="Y2" s="65"/>
      <c r="AI2" s="65"/>
      <c r="AS2" s="65"/>
      <c r="BC2" s="65"/>
    </row>
    <row r="3" spans="1:55" s="50" customFormat="1" ht="15.95" customHeight="1" x14ac:dyDescent="0.25">
      <c r="A3" s="49"/>
      <c r="C3" s="51"/>
      <c r="D3" s="66"/>
      <c r="E3" s="53"/>
      <c r="G3" s="54"/>
      <c r="H3" s="57"/>
      <c r="I3" s="64"/>
      <c r="J3" s="57"/>
      <c r="K3" s="64"/>
      <c r="L3" s="59"/>
      <c r="M3" s="51"/>
      <c r="O3" s="65"/>
      <c r="Y3" s="65"/>
      <c r="AI3" s="65"/>
      <c r="AS3" s="65"/>
      <c r="BC3" s="65"/>
    </row>
    <row r="4" spans="1:55" s="50" customFormat="1" ht="15.95" customHeight="1" x14ac:dyDescent="0.25">
      <c r="A4" s="67"/>
      <c r="B4" s="68"/>
      <c r="C4" s="68"/>
      <c r="D4" s="176" t="s">
        <v>47</v>
      </c>
      <c r="E4" s="176"/>
      <c r="F4" s="176"/>
      <c r="G4" s="176"/>
      <c r="H4" s="176"/>
      <c r="I4" s="176"/>
      <c r="J4" s="176"/>
      <c r="K4" s="176"/>
      <c r="L4" s="176"/>
      <c r="M4" s="176"/>
      <c r="N4" s="177"/>
      <c r="O4" s="65"/>
      <c r="Y4" s="65"/>
      <c r="AI4" s="65"/>
      <c r="AS4" s="65"/>
      <c r="BC4" s="65"/>
    </row>
    <row r="5" spans="1:55" s="60" customFormat="1" ht="11.45" customHeight="1" x14ac:dyDescent="0.25">
      <c r="A5" s="72"/>
      <c r="B5" s="73" t="s">
        <v>11</v>
      </c>
      <c r="C5" s="54"/>
      <c r="D5" s="74" t="s">
        <v>38</v>
      </c>
      <c r="E5" s="75"/>
      <c r="F5" s="178" t="s">
        <v>0</v>
      </c>
      <c r="G5" s="76"/>
      <c r="H5" s="77" t="s">
        <v>37</v>
      </c>
      <c r="I5" s="58"/>
      <c r="J5" s="78" t="s">
        <v>101</v>
      </c>
      <c r="K5" s="78"/>
      <c r="L5" s="79" t="s">
        <v>69</v>
      </c>
      <c r="M5" s="80"/>
      <c r="N5" s="81" t="s">
        <v>46</v>
      </c>
      <c r="O5" s="80"/>
      <c r="Y5" s="80"/>
      <c r="AI5" s="80"/>
      <c r="AS5" s="80"/>
      <c r="BC5" s="80"/>
    </row>
    <row r="6" spans="1:55" s="50" customFormat="1" ht="15.95" customHeight="1" x14ac:dyDescent="0.25">
      <c r="A6" s="49"/>
      <c r="B6" s="181" t="s">
        <v>1</v>
      </c>
      <c r="C6" s="51"/>
      <c r="D6" s="8"/>
      <c r="E6" s="53"/>
      <c r="F6" s="8"/>
      <c r="G6" s="54"/>
      <c r="H6" s="131" t="str">
        <f>IFERROR(VLOOKUP(F6,Kengetallen!$F$8:$N$17,3,FALSE),"")</f>
        <v/>
      </c>
      <c r="I6" s="82"/>
      <c r="J6" s="191"/>
      <c r="K6" s="83"/>
      <c r="L6" s="192"/>
      <c r="M6" s="84"/>
      <c r="N6" s="11">
        <f>IFERROR(H6*J6*L6,0)</f>
        <v>0</v>
      </c>
      <c r="O6" s="84"/>
      <c r="Y6" s="84"/>
      <c r="AI6" s="84"/>
      <c r="AS6" s="84"/>
      <c r="BC6" s="84"/>
    </row>
    <row r="7" spans="1:55" s="50" customFormat="1" ht="15.95" customHeight="1" x14ac:dyDescent="0.25">
      <c r="A7" s="49"/>
      <c r="B7" s="181" t="s">
        <v>2</v>
      </c>
      <c r="C7" s="51"/>
      <c r="D7" s="8"/>
      <c r="E7" s="53"/>
      <c r="F7" s="8"/>
      <c r="G7" s="54"/>
      <c r="H7" s="131" t="str">
        <f>IFERROR(VLOOKUP(F7,Kengetallen!$F$8:$N$17,3,FALSE),"")</f>
        <v/>
      </c>
      <c r="I7" s="82"/>
      <c r="J7" s="191"/>
      <c r="K7" s="83"/>
      <c r="L7" s="192"/>
      <c r="M7" s="84"/>
      <c r="N7" s="11">
        <f>IFERROR(H7*J7*L7,0)</f>
        <v>0</v>
      </c>
      <c r="O7" s="84"/>
      <c r="Y7" s="84"/>
      <c r="AI7" s="84"/>
      <c r="AS7" s="84"/>
      <c r="BC7" s="84"/>
    </row>
    <row r="8" spans="1:55" s="50" customFormat="1" ht="15.95" customHeight="1" x14ac:dyDescent="0.25">
      <c r="A8" s="49"/>
      <c r="B8" s="181" t="s">
        <v>3</v>
      </c>
      <c r="C8" s="51"/>
      <c r="D8" s="8"/>
      <c r="E8" s="53"/>
      <c r="F8" s="8"/>
      <c r="G8" s="54"/>
      <c r="H8" s="131" t="str">
        <f>IFERROR(VLOOKUP(F8,Kengetallen!$F$8:$N$17,3,FALSE),"")</f>
        <v/>
      </c>
      <c r="I8" s="82"/>
      <c r="J8" s="191"/>
      <c r="K8" s="83"/>
      <c r="L8" s="192"/>
      <c r="M8" s="84"/>
      <c r="N8" s="11">
        <f>IFERROR(H8*J8*L8,0)</f>
        <v>0</v>
      </c>
      <c r="O8" s="84"/>
      <c r="Y8" s="84"/>
      <c r="AI8" s="84"/>
      <c r="AS8" s="84"/>
      <c r="BC8" s="84"/>
    </row>
    <row r="9" spans="1:55" s="50" customFormat="1" ht="15.95" customHeight="1" x14ac:dyDescent="0.25">
      <c r="A9" s="49"/>
      <c r="B9" s="181" t="s">
        <v>4</v>
      </c>
      <c r="C9" s="51"/>
      <c r="D9" s="8"/>
      <c r="E9" s="53"/>
      <c r="F9" s="8"/>
      <c r="G9" s="54"/>
      <c r="H9" s="131" t="str">
        <f>IFERROR(VLOOKUP(F9,Kengetallen!$F$8:$N$17,3,FALSE),"")</f>
        <v/>
      </c>
      <c r="I9" s="82"/>
      <c r="J9" s="191"/>
      <c r="K9" s="83"/>
      <c r="L9" s="192"/>
      <c r="M9" s="84"/>
      <c r="N9" s="11">
        <f>IFERROR(H9*J9*L9,0)</f>
        <v>0</v>
      </c>
      <c r="O9" s="84"/>
      <c r="Y9" s="84"/>
      <c r="AI9" s="84"/>
      <c r="AS9" s="84"/>
      <c r="BC9" s="84"/>
    </row>
    <row r="10" spans="1:55" x14ac:dyDescent="0.2">
      <c r="A10" s="85"/>
      <c r="B10" s="181" t="s">
        <v>5</v>
      </c>
      <c r="D10" s="8"/>
      <c r="E10" s="53"/>
      <c r="F10" s="8"/>
      <c r="G10" s="54"/>
      <c r="H10" s="131" t="str">
        <f>IFERROR(VLOOKUP(F10,Kengetallen!$F$8:$N$17,3,FALSE),"")</f>
        <v/>
      </c>
      <c r="I10" s="82"/>
      <c r="J10" s="191"/>
      <c r="K10" s="83"/>
      <c r="L10" s="192"/>
      <c r="M10" s="84"/>
      <c r="N10" s="11">
        <f t="shared" ref="N10:N15" si="0">IFERROR(H10*J10*L10,0)</f>
        <v>0</v>
      </c>
      <c r="O10" s="84"/>
      <c r="Y10" s="84"/>
      <c r="AI10" s="84"/>
      <c r="AS10" s="84"/>
      <c r="BC10" s="84"/>
    </row>
    <row r="11" spans="1:55" x14ac:dyDescent="0.2">
      <c r="A11" s="85"/>
      <c r="B11" s="181" t="s">
        <v>6</v>
      </c>
      <c r="D11" s="8"/>
      <c r="E11" s="53"/>
      <c r="F11" s="8"/>
      <c r="G11" s="54"/>
      <c r="H11" s="131" t="str">
        <f>IFERROR(VLOOKUP(F11,Kengetallen!$F$8:$N$17,3,FALSE),"")</f>
        <v/>
      </c>
      <c r="I11" s="82"/>
      <c r="J11" s="191"/>
      <c r="K11" s="83"/>
      <c r="L11" s="192"/>
      <c r="M11" s="84"/>
      <c r="N11" s="11">
        <f t="shared" si="0"/>
        <v>0</v>
      </c>
      <c r="O11" s="84"/>
      <c r="Y11" s="84"/>
      <c r="AI11" s="84"/>
      <c r="AS11" s="84"/>
      <c r="BC11" s="84"/>
    </row>
    <row r="12" spans="1:55" x14ac:dyDescent="0.2">
      <c r="A12" s="85"/>
      <c r="B12" s="181" t="s">
        <v>7</v>
      </c>
      <c r="D12" s="8"/>
      <c r="E12" s="53"/>
      <c r="F12" s="8"/>
      <c r="G12" s="54"/>
      <c r="H12" s="131" t="str">
        <f>IFERROR(VLOOKUP(F12,Kengetallen!$F$8:$N$17,3,FALSE),"")</f>
        <v/>
      </c>
      <c r="I12" s="82"/>
      <c r="J12" s="191"/>
      <c r="K12" s="83"/>
      <c r="L12" s="192"/>
      <c r="M12" s="84"/>
      <c r="N12" s="11">
        <f t="shared" si="0"/>
        <v>0</v>
      </c>
      <c r="O12" s="84"/>
      <c r="Y12" s="84"/>
      <c r="AI12" s="84"/>
      <c r="AS12" s="84"/>
      <c r="BC12" s="84"/>
    </row>
    <row r="13" spans="1:55" x14ac:dyDescent="0.2">
      <c r="A13" s="85"/>
      <c r="B13" s="181" t="s">
        <v>8</v>
      </c>
      <c r="D13" s="8"/>
      <c r="E13" s="53"/>
      <c r="F13" s="8"/>
      <c r="G13" s="54"/>
      <c r="H13" s="131" t="str">
        <f>IFERROR(VLOOKUP(F13,Kengetallen!$F$8:$N$17,3,FALSE),"")</f>
        <v/>
      </c>
      <c r="I13" s="82"/>
      <c r="J13" s="191"/>
      <c r="K13" s="83"/>
      <c r="L13" s="192"/>
      <c r="M13" s="84"/>
      <c r="N13" s="11">
        <f t="shared" si="0"/>
        <v>0</v>
      </c>
      <c r="O13" s="84"/>
      <c r="Y13" s="84"/>
      <c r="AI13" s="84"/>
      <c r="AS13" s="84"/>
      <c r="BC13" s="84"/>
    </row>
    <row r="14" spans="1:55" x14ac:dyDescent="0.2">
      <c r="A14" s="85"/>
      <c r="B14" s="181" t="s">
        <v>9</v>
      </c>
      <c r="D14" s="8"/>
      <c r="E14" s="53"/>
      <c r="F14" s="8"/>
      <c r="G14" s="54"/>
      <c r="H14" s="131" t="str">
        <f>IFERROR(VLOOKUP(F14,Kengetallen!$F$8:$N$17,3,FALSE),"")</f>
        <v/>
      </c>
      <c r="I14" s="82"/>
      <c r="J14" s="191"/>
      <c r="K14" s="83"/>
      <c r="L14" s="192"/>
      <c r="M14" s="84"/>
      <c r="N14" s="11">
        <f>IFERROR(H14*J14*L14,0)</f>
        <v>0</v>
      </c>
      <c r="O14" s="84"/>
      <c r="Y14" s="84"/>
      <c r="AI14" s="84"/>
      <c r="AS14" s="84"/>
      <c r="BC14" s="84"/>
    </row>
    <row r="15" spans="1:55" x14ac:dyDescent="0.2">
      <c r="A15" s="85"/>
      <c r="B15" s="181" t="s">
        <v>10</v>
      </c>
      <c r="D15" s="8"/>
      <c r="E15" s="53"/>
      <c r="F15" s="8"/>
      <c r="G15" s="54"/>
      <c r="H15" s="131" t="str">
        <f>IFERROR(VLOOKUP(F15,Kengetallen!$F$8:$N$17,3,FALSE),"")</f>
        <v/>
      </c>
      <c r="I15" s="82"/>
      <c r="J15" s="191"/>
      <c r="K15" s="83"/>
      <c r="L15" s="192"/>
      <c r="M15" s="84"/>
      <c r="N15" s="11">
        <f t="shared" si="0"/>
        <v>0</v>
      </c>
      <c r="O15" s="84"/>
      <c r="Y15" s="84"/>
      <c r="AI15" s="84"/>
      <c r="AS15" s="84"/>
      <c r="BC15" s="84"/>
    </row>
    <row r="16" spans="1:55" ht="13.5" thickBot="1" x14ac:dyDescent="0.25">
      <c r="A16" s="85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91"/>
      <c r="M16" s="87"/>
      <c r="N16" s="92"/>
      <c r="O16" s="84"/>
      <c r="Y16" s="84"/>
      <c r="AI16" s="84"/>
      <c r="AS16" s="84"/>
      <c r="BC16" s="84"/>
    </row>
    <row r="17" spans="1:57" ht="13.5" thickBot="1" x14ac:dyDescent="0.25">
      <c r="A17" s="93"/>
      <c r="B17" s="94"/>
      <c r="C17" s="94"/>
      <c r="D17" s="95"/>
      <c r="E17" s="95"/>
      <c r="F17" s="96"/>
      <c r="G17" s="97"/>
      <c r="H17" s="98"/>
      <c r="I17" s="99"/>
      <c r="J17" s="100"/>
      <c r="K17" s="100"/>
      <c r="L17" s="101"/>
      <c r="M17" s="102" t="s">
        <v>50</v>
      </c>
      <c r="N17" s="2">
        <f>SUM(N6:N15)</f>
        <v>0</v>
      </c>
      <c r="O17" s="103"/>
      <c r="Y17" s="103"/>
      <c r="AI17" s="103"/>
      <c r="AS17" s="103"/>
      <c r="BC17" s="103"/>
    </row>
    <row r="18" spans="1:57" x14ac:dyDescent="0.2">
      <c r="A18" s="85"/>
      <c r="D18" s="104"/>
      <c r="E18" s="105"/>
      <c r="F18" s="63"/>
      <c r="G18" s="106"/>
      <c r="H18" s="107"/>
      <c r="I18" s="108"/>
      <c r="J18" s="109"/>
      <c r="K18" s="109"/>
      <c r="L18" s="110"/>
      <c r="M18" s="111"/>
      <c r="N18" s="111"/>
      <c r="O18" s="111"/>
      <c r="P18" s="111"/>
      <c r="Q18" s="111"/>
      <c r="R18" s="111"/>
      <c r="S18" s="111"/>
      <c r="T18" s="112"/>
      <c r="U18" s="112"/>
      <c r="V18" s="113"/>
      <c r="W18" s="111"/>
      <c r="X18" s="111"/>
      <c r="Y18" s="111"/>
      <c r="Z18" s="111"/>
      <c r="AA18" s="111"/>
      <c r="AB18" s="111"/>
      <c r="AC18" s="111"/>
      <c r="AD18" s="112"/>
      <c r="AE18" s="112"/>
      <c r="AF18" s="113"/>
      <c r="AG18" s="111"/>
      <c r="AH18" s="111"/>
      <c r="AI18" s="111"/>
      <c r="AJ18" s="111"/>
      <c r="AK18" s="111"/>
      <c r="AL18" s="111"/>
      <c r="AM18" s="111"/>
      <c r="AN18" s="112"/>
      <c r="AO18" s="112"/>
      <c r="AP18" s="113"/>
      <c r="AQ18" s="111"/>
      <c r="AR18" s="111"/>
      <c r="AS18" s="111"/>
      <c r="AT18" s="111"/>
      <c r="AU18" s="111"/>
      <c r="AV18" s="111"/>
      <c r="AW18" s="111"/>
      <c r="AX18" s="112"/>
      <c r="AY18" s="112"/>
      <c r="AZ18" s="113"/>
      <c r="BA18" s="111"/>
      <c r="BB18" s="111"/>
      <c r="BC18" s="111"/>
      <c r="BD18" s="111"/>
      <c r="BE18" s="111"/>
    </row>
    <row r="20" spans="1:57" ht="18.75" x14ac:dyDescent="0.2">
      <c r="A20" s="67"/>
      <c r="B20" s="68"/>
      <c r="C20" s="68"/>
      <c r="D20" s="176" t="s">
        <v>48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7"/>
    </row>
    <row r="21" spans="1:57" x14ac:dyDescent="0.2">
      <c r="A21" s="72"/>
      <c r="B21" s="73" t="s">
        <v>11</v>
      </c>
      <c r="C21" s="54"/>
      <c r="D21" s="74" t="s">
        <v>38</v>
      </c>
      <c r="E21" s="75"/>
      <c r="F21" s="76" t="s">
        <v>0</v>
      </c>
      <c r="G21" s="76"/>
      <c r="H21" s="77" t="s">
        <v>37</v>
      </c>
      <c r="I21" s="58"/>
      <c r="J21" s="78" t="s">
        <v>36</v>
      </c>
      <c r="K21" s="78"/>
      <c r="L21" s="79" t="s">
        <v>69</v>
      </c>
      <c r="M21" s="80"/>
      <c r="N21" s="81" t="s">
        <v>55</v>
      </c>
    </row>
    <row r="22" spans="1:57" x14ac:dyDescent="0.2">
      <c r="A22" s="49"/>
      <c r="B22" s="37" t="str">
        <f t="shared" ref="B22:E31" si="1">B6</f>
        <v>1.1.1</v>
      </c>
      <c r="C22" s="51">
        <f t="shared" si="1"/>
        <v>0</v>
      </c>
      <c r="D22" s="114">
        <f t="shared" si="1"/>
        <v>0</v>
      </c>
      <c r="E22" s="53">
        <f t="shared" si="1"/>
        <v>0</v>
      </c>
      <c r="F22" s="114">
        <f>$F$6</f>
        <v>0</v>
      </c>
      <c r="G22" s="54"/>
      <c r="H22" s="131" t="str">
        <f>IFERROR(VLOOKUP(F22,Kengetallen!$F$8:$N$17,4,FALSE),"")</f>
        <v/>
      </c>
      <c r="I22" s="82"/>
      <c r="J22" s="10"/>
      <c r="K22" s="83"/>
      <c r="L22" s="167">
        <f>$L$6</f>
        <v>0</v>
      </c>
      <c r="M22" s="84"/>
      <c r="N22" s="11">
        <f>IFERROR(H22*J22*L22,0)</f>
        <v>0</v>
      </c>
    </row>
    <row r="23" spans="1:57" x14ac:dyDescent="0.2">
      <c r="A23" s="49"/>
      <c r="B23" s="37" t="str">
        <f t="shared" si="1"/>
        <v>1.1.2</v>
      </c>
      <c r="C23" s="51">
        <f t="shared" si="1"/>
        <v>0</v>
      </c>
      <c r="D23" s="114">
        <f t="shared" si="1"/>
        <v>0</v>
      </c>
      <c r="E23" s="53">
        <f t="shared" si="1"/>
        <v>0</v>
      </c>
      <c r="F23" s="114">
        <f>$F$7</f>
        <v>0</v>
      </c>
      <c r="G23" s="54"/>
      <c r="H23" s="131" t="str">
        <f>IFERROR(VLOOKUP(F23,Kengetallen!$F$8:$N$17,4,FALSE),"")</f>
        <v/>
      </c>
      <c r="I23" s="82"/>
      <c r="J23" s="10"/>
      <c r="K23" s="83"/>
      <c r="L23" s="167">
        <f>$L$7</f>
        <v>0</v>
      </c>
      <c r="M23" s="84"/>
      <c r="N23" s="11">
        <f t="shared" ref="N23:N24" si="2">IFERROR(H23*J23*L23,0)</f>
        <v>0</v>
      </c>
    </row>
    <row r="24" spans="1:57" x14ac:dyDescent="0.2">
      <c r="A24" s="49"/>
      <c r="B24" s="37" t="str">
        <f t="shared" si="1"/>
        <v>1.1.3</v>
      </c>
      <c r="C24" s="51">
        <f t="shared" si="1"/>
        <v>0</v>
      </c>
      <c r="D24" s="114">
        <f t="shared" si="1"/>
        <v>0</v>
      </c>
      <c r="E24" s="53">
        <f t="shared" si="1"/>
        <v>0</v>
      </c>
      <c r="F24" s="114">
        <f>$F$8</f>
        <v>0</v>
      </c>
      <c r="G24" s="54"/>
      <c r="H24" s="131" t="str">
        <f>IFERROR(VLOOKUP(F24,Kengetallen!$F$8:$N$17,4,FALSE),"")</f>
        <v/>
      </c>
      <c r="I24" s="82"/>
      <c r="J24" s="10"/>
      <c r="K24" s="83"/>
      <c r="L24" s="167">
        <f>$L$8</f>
        <v>0</v>
      </c>
      <c r="M24" s="84"/>
      <c r="N24" s="11">
        <f t="shared" si="2"/>
        <v>0</v>
      </c>
    </row>
    <row r="25" spans="1:57" x14ac:dyDescent="0.2">
      <c r="A25" s="49"/>
      <c r="B25" s="37" t="str">
        <f t="shared" si="1"/>
        <v>1.1.4</v>
      </c>
      <c r="C25" s="51">
        <f t="shared" si="1"/>
        <v>0</v>
      </c>
      <c r="D25" s="114">
        <f t="shared" si="1"/>
        <v>0</v>
      </c>
      <c r="E25" s="53">
        <f t="shared" si="1"/>
        <v>0</v>
      </c>
      <c r="F25" s="114">
        <f>$F$9</f>
        <v>0</v>
      </c>
      <c r="G25" s="54"/>
      <c r="H25" s="131" t="str">
        <f>IFERROR(VLOOKUP(F25,Kengetallen!$F$8:$N$17,4,FALSE),"")</f>
        <v/>
      </c>
      <c r="I25" s="82"/>
      <c r="J25" s="10"/>
      <c r="K25" s="83"/>
      <c r="L25" s="167">
        <f>$L$9</f>
        <v>0</v>
      </c>
      <c r="M25" s="84"/>
      <c r="N25" s="11">
        <f>IFERROR(H25*J25*L25,0)</f>
        <v>0</v>
      </c>
    </row>
    <row r="26" spans="1:57" x14ac:dyDescent="0.2">
      <c r="A26" s="85"/>
      <c r="B26" s="37" t="str">
        <f t="shared" si="1"/>
        <v>1.1.5</v>
      </c>
      <c r="C26" s="86">
        <f t="shared" si="1"/>
        <v>0</v>
      </c>
      <c r="D26" s="114">
        <f t="shared" si="1"/>
        <v>0</v>
      </c>
      <c r="E26" s="53">
        <f t="shared" si="1"/>
        <v>0</v>
      </c>
      <c r="F26" s="114">
        <f>$F$10</f>
        <v>0</v>
      </c>
      <c r="G26" s="54"/>
      <c r="H26" s="131" t="str">
        <f>IFERROR(VLOOKUP(F26,Kengetallen!$F$8:$N$17,4,FALSE),"")</f>
        <v/>
      </c>
      <c r="I26" s="82"/>
      <c r="J26" s="10"/>
      <c r="K26" s="83"/>
      <c r="L26" s="167">
        <f>$L$10</f>
        <v>0</v>
      </c>
      <c r="M26" s="84"/>
      <c r="N26" s="11">
        <f t="shared" ref="N26:N31" si="3">IFERROR(H26*J26*L26,0)</f>
        <v>0</v>
      </c>
    </row>
    <row r="27" spans="1:57" x14ac:dyDescent="0.2">
      <c r="A27" s="85"/>
      <c r="B27" s="37" t="str">
        <f t="shared" si="1"/>
        <v>1.1.6</v>
      </c>
      <c r="C27" s="86">
        <f t="shared" si="1"/>
        <v>0</v>
      </c>
      <c r="D27" s="114">
        <f t="shared" si="1"/>
        <v>0</v>
      </c>
      <c r="E27" s="53">
        <f t="shared" si="1"/>
        <v>0</v>
      </c>
      <c r="F27" s="114">
        <f>$F$11</f>
        <v>0</v>
      </c>
      <c r="G27" s="54"/>
      <c r="H27" s="131" t="str">
        <f>IFERROR(VLOOKUP(F27,Kengetallen!$F$8:$N$17,4,FALSE),"")</f>
        <v/>
      </c>
      <c r="I27" s="82"/>
      <c r="J27" s="10"/>
      <c r="K27" s="83"/>
      <c r="L27" s="167">
        <f>$L$11</f>
        <v>0</v>
      </c>
      <c r="M27" s="84"/>
      <c r="N27" s="11">
        <f t="shared" si="3"/>
        <v>0</v>
      </c>
    </row>
    <row r="28" spans="1:57" x14ac:dyDescent="0.2">
      <c r="A28" s="85"/>
      <c r="B28" s="37" t="str">
        <f t="shared" si="1"/>
        <v>1.1.7</v>
      </c>
      <c r="C28" s="86">
        <f t="shared" si="1"/>
        <v>0</v>
      </c>
      <c r="D28" s="114">
        <f t="shared" si="1"/>
        <v>0</v>
      </c>
      <c r="E28" s="53">
        <f t="shared" si="1"/>
        <v>0</v>
      </c>
      <c r="F28" s="114">
        <f>$F$12</f>
        <v>0</v>
      </c>
      <c r="G28" s="54"/>
      <c r="H28" s="131" t="str">
        <f>IFERROR(VLOOKUP(F28,Kengetallen!$F$8:$N$17,4,FALSE),"")</f>
        <v/>
      </c>
      <c r="I28" s="82"/>
      <c r="J28" s="10"/>
      <c r="K28" s="83"/>
      <c r="L28" s="167">
        <f>$L$12</f>
        <v>0</v>
      </c>
      <c r="M28" s="84"/>
      <c r="N28" s="11">
        <f t="shared" si="3"/>
        <v>0</v>
      </c>
    </row>
    <row r="29" spans="1:57" x14ac:dyDescent="0.2">
      <c r="A29" s="85"/>
      <c r="B29" s="37" t="str">
        <f t="shared" si="1"/>
        <v>1.1.8</v>
      </c>
      <c r="C29" s="86">
        <f t="shared" si="1"/>
        <v>0</v>
      </c>
      <c r="D29" s="114">
        <f t="shared" si="1"/>
        <v>0</v>
      </c>
      <c r="E29" s="53">
        <f t="shared" si="1"/>
        <v>0</v>
      </c>
      <c r="F29" s="114">
        <f>$F$13</f>
        <v>0</v>
      </c>
      <c r="G29" s="54"/>
      <c r="H29" s="131" t="str">
        <f>IFERROR(VLOOKUP(F29,Kengetallen!$F$8:$N$17,4,FALSE),"")</f>
        <v/>
      </c>
      <c r="I29" s="82"/>
      <c r="J29" s="10"/>
      <c r="K29" s="83"/>
      <c r="L29" s="167">
        <f>$L$13</f>
        <v>0</v>
      </c>
      <c r="M29" s="84"/>
      <c r="N29" s="11">
        <f t="shared" si="3"/>
        <v>0</v>
      </c>
    </row>
    <row r="30" spans="1:57" x14ac:dyDescent="0.2">
      <c r="A30" s="85"/>
      <c r="B30" s="37" t="str">
        <f t="shared" si="1"/>
        <v>1.1.9</v>
      </c>
      <c r="C30" s="86">
        <f t="shared" si="1"/>
        <v>0</v>
      </c>
      <c r="D30" s="114">
        <f t="shared" si="1"/>
        <v>0</v>
      </c>
      <c r="E30" s="53">
        <f t="shared" si="1"/>
        <v>0</v>
      </c>
      <c r="F30" s="114">
        <f>$F$14</f>
        <v>0</v>
      </c>
      <c r="G30" s="54"/>
      <c r="H30" s="131" t="str">
        <f>IFERROR(VLOOKUP(F30,Kengetallen!$F$8:$N$17,4,FALSE),"")</f>
        <v/>
      </c>
      <c r="I30" s="82"/>
      <c r="J30" s="10"/>
      <c r="K30" s="83"/>
      <c r="L30" s="167">
        <f>$L$14</f>
        <v>0</v>
      </c>
      <c r="M30" s="84"/>
      <c r="N30" s="11">
        <f t="shared" si="3"/>
        <v>0</v>
      </c>
    </row>
    <row r="31" spans="1:57" x14ac:dyDescent="0.2">
      <c r="A31" s="85"/>
      <c r="B31" s="37" t="str">
        <f t="shared" si="1"/>
        <v>1.1.10</v>
      </c>
      <c r="C31" s="86">
        <f t="shared" si="1"/>
        <v>0</v>
      </c>
      <c r="D31" s="114">
        <f t="shared" si="1"/>
        <v>0</v>
      </c>
      <c r="E31" s="53">
        <f t="shared" si="1"/>
        <v>0</v>
      </c>
      <c r="F31" s="114">
        <f>$F$15</f>
        <v>0</v>
      </c>
      <c r="G31" s="54"/>
      <c r="H31" s="131" t="str">
        <f>IFERROR(VLOOKUP(F31,Kengetallen!$F$8:$N$17,4,FALSE),"")</f>
        <v/>
      </c>
      <c r="I31" s="82"/>
      <c r="J31" s="10"/>
      <c r="K31" s="83"/>
      <c r="L31" s="167">
        <f>$L$15</f>
        <v>0</v>
      </c>
      <c r="M31" s="84"/>
      <c r="N31" s="11">
        <f t="shared" si="3"/>
        <v>0</v>
      </c>
    </row>
    <row r="32" spans="1:57" ht="13.5" thickBot="1" x14ac:dyDescent="0.25">
      <c r="A32" s="85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91"/>
      <c r="M32" s="87"/>
      <c r="N32" s="92"/>
    </row>
    <row r="33" spans="1:14" ht="13.5" thickBot="1" x14ac:dyDescent="0.25">
      <c r="A33" s="93"/>
      <c r="B33" s="94"/>
      <c r="C33" s="94"/>
      <c r="D33" s="95"/>
      <c r="E33" s="95"/>
      <c r="F33" s="96"/>
      <c r="G33" s="97"/>
      <c r="H33" s="98"/>
      <c r="I33" s="99"/>
      <c r="J33" s="100"/>
      <c r="K33" s="100"/>
      <c r="L33" s="101"/>
      <c r="M33" s="102" t="s">
        <v>51</v>
      </c>
      <c r="N33" s="2">
        <f>SUM(N22:N31)</f>
        <v>0</v>
      </c>
    </row>
    <row r="35" spans="1:14" ht="18.75" x14ac:dyDescent="0.2">
      <c r="A35" s="67"/>
      <c r="B35" s="68"/>
      <c r="C35" s="68"/>
      <c r="D35" s="176" t="s">
        <v>49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7"/>
    </row>
    <row r="36" spans="1:14" x14ac:dyDescent="0.2">
      <c r="A36" s="72"/>
      <c r="B36" s="73" t="s">
        <v>11</v>
      </c>
      <c r="C36" s="54"/>
      <c r="D36" s="74" t="s">
        <v>38</v>
      </c>
      <c r="E36" s="75"/>
      <c r="F36" s="76" t="s">
        <v>0</v>
      </c>
      <c r="G36" s="76"/>
      <c r="H36" s="77" t="s">
        <v>37</v>
      </c>
      <c r="I36" s="58"/>
      <c r="J36" s="78" t="s">
        <v>36</v>
      </c>
      <c r="K36" s="78"/>
      <c r="L36" s="79" t="s">
        <v>69</v>
      </c>
      <c r="M36" s="80"/>
      <c r="N36" s="81" t="s">
        <v>56</v>
      </c>
    </row>
    <row r="37" spans="1:14" x14ac:dyDescent="0.2">
      <c r="A37" s="49"/>
      <c r="B37" s="37" t="str">
        <f t="shared" ref="B37:E46" si="4">B6</f>
        <v>1.1.1</v>
      </c>
      <c r="C37" s="51">
        <f t="shared" si="4"/>
        <v>0</v>
      </c>
      <c r="D37" s="114">
        <f t="shared" si="4"/>
        <v>0</v>
      </c>
      <c r="E37" s="53">
        <f t="shared" si="4"/>
        <v>0</v>
      </c>
      <c r="F37" s="114">
        <f>$F$6</f>
        <v>0</v>
      </c>
      <c r="G37" s="54"/>
      <c r="H37" s="131" t="str">
        <f>IFERROR(VLOOKUP(F37,Kengetallen!$F$8:$N$17,5,FALSE),"")</f>
        <v/>
      </c>
      <c r="I37" s="82"/>
      <c r="J37" s="10"/>
      <c r="K37" s="83"/>
      <c r="L37" s="167">
        <f>$L$6</f>
        <v>0</v>
      </c>
      <c r="M37" s="84"/>
      <c r="N37" s="11">
        <f t="shared" ref="N37:N39" si="5">IFERROR(H37*J37*L37,0)</f>
        <v>0</v>
      </c>
    </row>
    <row r="38" spans="1:14" x14ac:dyDescent="0.2">
      <c r="A38" s="49"/>
      <c r="B38" s="37" t="str">
        <f t="shared" si="4"/>
        <v>1.1.2</v>
      </c>
      <c r="C38" s="51">
        <f t="shared" si="4"/>
        <v>0</v>
      </c>
      <c r="D38" s="114">
        <f t="shared" si="4"/>
        <v>0</v>
      </c>
      <c r="E38" s="53">
        <f t="shared" si="4"/>
        <v>0</v>
      </c>
      <c r="F38" s="114">
        <f>$F$7</f>
        <v>0</v>
      </c>
      <c r="G38" s="54"/>
      <c r="H38" s="131" t="str">
        <f>IFERROR(VLOOKUP(F38,Kengetallen!$F$8:$N$17,5,FALSE),"")</f>
        <v/>
      </c>
      <c r="I38" s="82"/>
      <c r="J38" s="10"/>
      <c r="K38" s="83"/>
      <c r="L38" s="167">
        <f>$L$7</f>
        <v>0</v>
      </c>
      <c r="M38" s="84"/>
      <c r="N38" s="11">
        <f t="shared" si="5"/>
        <v>0</v>
      </c>
    </row>
    <row r="39" spans="1:14" x14ac:dyDescent="0.2">
      <c r="A39" s="49"/>
      <c r="B39" s="37" t="str">
        <f t="shared" si="4"/>
        <v>1.1.3</v>
      </c>
      <c r="C39" s="51">
        <f t="shared" si="4"/>
        <v>0</v>
      </c>
      <c r="D39" s="114">
        <f t="shared" si="4"/>
        <v>0</v>
      </c>
      <c r="E39" s="53">
        <f t="shared" si="4"/>
        <v>0</v>
      </c>
      <c r="F39" s="114">
        <f>$F$8</f>
        <v>0</v>
      </c>
      <c r="G39" s="54"/>
      <c r="H39" s="131" t="str">
        <f>IFERROR(VLOOKUP(F39,Kengetallen!$F$8:$N$17,5,FALSE),"")</f>
        <v/>
      </c>
      <c r="I39" s="82"/>
      <c r="J39" s="10"/>
      <c r="K39" s="83"/>
      <c r="L39" s="167">
        <f>$L$8</f>
        <v>0</v>
      </c>
      <c r="M39" s="84"/>
      <c r="N39" s="11">
        <f t="shared" si="5"/>
        <v>0</v>
      </c>
    </row>
    <row r="40" spans="1:14" x14ac:dyDescent="0.2">
      <c r="A40" s="49"/>
      <c r="B40" s="37" t="str">
        <f t="shared" si="4"/>
        <v>1.1.4</v>
      </c>
      <c r="C40" s="51">
        <f t="shared" si="4"/>
        <v>0</v>
      </c>
      <c r="D40" s="114">
        <f t="shared" si="4"/>
        <v>0</v>
      </c>
      <c r="E40" s="53">
        <f t="shared" si="4"/>
        <v>0</v>
      </c>
      <c r="F40" s="114">
        <f>$F$9</f>
        <v>0</v>
      </c>
      <c r="G40" s="54"/>
      <c r="H40" s="131" t="str">
        <f>IFERROR(VLOOKUP(F40,Kengetallen!$F$8:$N$17,5,FALSE),"")</f>
        <v/>
      </c>
      <c r="I40" s="82"/>
      <c r="J40" s="10"/>
      <c r="K40" s="83"/>
      <c r="L40" s="167">
        <f>$L$9</f>
        <v>0</v>
      </c>
      <c r="M40" s="84"/>
      <c r="N40" s="11">
        <f t="shared" ref="N40:N46" si="6">IFERROR(H40*J40*L40,0)</f>
        <v>0</v>
      </c>
    </row>
    <row r="41" spans="1:14" x14ac:dyDescent="0.2">
      <c r="A41" s="85"/>
      <c r="B41" s="37" t="str">
        <f t="shared" si="4"/>
        <v>1.1.5</v>
      </c>
      <c r="C41" s="86">
        <f t="shared" si="4"/>
        <v>0</v>
      </c>
      <c r="D41" s="114">
        <f t="shared" si="4"/>
        <v>0</v>
      </c>
      <c r="E41" s="53">
        <f t="shared" si="4"/>
        <v>0</v>
      </c>
      <c r="F41" s="114">
        <f>$F$10</f>
        <v>0</v>
      </c>
      <c r="G41" s="54"/>
      <c r="H41" s="131" t="str">
        <f>IFERROR(VLOOKUP(F41,Kengetallen!$F$8:$N$17,5,FALSE),"")</f>
        <v/>
      </c>
      <c r="I41" s="82"/>
      <c r="J41" s="10"/>
      <c r="K41" s="83"/>
      <c r="L41" s="167">
        <f>$L$10</f>
        <v>0</v>
      </c>
      <c r="M41" s="84"/>
      <c r="N41" s="11">
        <f t="shared" si="6"/>
        <v>0</v>
      </c>
    </row>
    <row r="42" spans="1:14" x14ac:dyDescent="0.2">
      <c r="A42" s="85"/>
      <c r="B42" s="37" t="str">
        <f t="shared" si="4"/>
        <v>1.1.6</v>
      </c>
      <c r="C42" s="86">
        <f t="shared" si="4"/>
        <v>0</v>
      </c>
      <c r="D42" s="114">
        <f t="shared" si="4"/>
        <v>0</v>
      </c>
      <c r="E42" s="53">
        <f t="shared" si="4"/>
        <v>0</v>
      </c>
      <c r="F42" s="114">
        <f>$F$11</f>
        <v>0</v>
      </c>
      <c r="G42" s="54"/>
      <c r="H42" s="131" t="str">
        <f>IFERROR(VLOOKUP(F42,Kengetallen!$F$8:$N$17,5,FALSE),"")</f>
        <v/>
      </c>
      <c r="I42" s="82"/>
      <c r="J42" s="10"/>
      <c r="K42" s="83"/>
      <c r="L42" s="167">
        <f>$L$11</f>
        <v>0</v>
      </c>
      <c r="M42" s="84"/>
      <c r="N42" s="11">
        <f t="shared" si="6"/>
        <v>0</v>
      </c>
    </row>
    <row r="43" spans="1:14" x14ac:dyDescent="0.2">
      <c r="A43" s="85"/>
      <c r="B43" s="37" t="str">
        <f t="shared" si="4"/>
        <v>1.1.7</v>
      </c>
      <c r="C43" s="86">
        <f t="shared" si="4"/>
        <v>0</v>
      </c>
      <c r="D43" s="114">
        <f t="shared" si="4"/>
        <v>0</v>
      </c>
      <c r="E43" s="53">
        <f t="shared" si="4"/>
        <v>0</v>
      </c>
      <c r="F43" s="114">
        <f>$F$12</f>
        <v>0</v>
      </c>
      <c r="G43" s="54"/>
      <c r="H43" s="131" t="str">
        <f>IFERROR(VLOOKUP(F43,Kengetallen!$F$8:$N$17,5,FALSE),"")</f>
        <v/>
      </c>
      <c r="I43" s="82"/>
      <c r="J43" s="10"/>
      <c r="K43" s="83"/>
      <c r="L43" s="167">
        <f>$L$12</f>
        <v>0</v>
      </c>
      <c r="M43" s="84"/>
      <c r="N43" s="11">
        <f t="shared" si="6"/>
        <v>0</v>
      </c>
    </row>
    <row r="44" spans="1:14" x14ac:dyDescent="0.2">
      <c r="A44" s="85"/>
      <c r="B44" s="37" t="str">
        <f t="shared" si="4"/>
        <v>1.1.8</v>
      </c>
      <c r="C44" s="86">
        <f t="shared" si="4"/>
        <v>0</v>
      </c>
      <c r="D44" s="114">
        <f t="shared" si="4"/>
        <v>0</v>
      </c>
      <c r="E44" s="53">
        <f t="shared" si="4"/>
        <v>0</v>
      </c>
      <c r="F44" s="114">
        <f>$F$13</f>
        <v>0</v>
      </c>
      <c r="G44" s="54"/>
      <c r="H44" s="131" t="str">
        <f>IFERROR(VLOOKUP(F44,Kengetallen!$F$8:$N$17,5,FALSE),"")</f>
        <v/>
      </c>
      <c r="I44" s="82"/>
      <c r="J44" s="10"/>
      <c r="K44" s="83"/>
      <c r="L44" s="167">
        <f>$L$13</f>
        <v>0</v>
      </c>
      <c r="M44" s="84"/>
      <c r="N44" s="11">
        <f t="shared" si="6"/>
        <v>0</v>
      </c>
    </row>
    <row r="45" spans="1:14" x14ac:dyDescent="0.2">
      <c r="A45" s="85"/>
      <c r="B45" s="37" t="str">
        <f t="shared" si="4"/>
        <v>1.1.9</v>
      </c>
      <c r="C45" s="86">
        <f t="shared" si="4"/>
        <v>0</v>
      </c>
      <c r="D45" s="114">
        <f t="shared" si="4"/>
        <v>0</v>
      </c>
      <c r="E45" s="53">
        <f t="shared" si="4"/>
        <v>0</v>
      </c>
      <c r="F45" s="114">
        <f>$F$14</f>
        <v>0</v>
      </c>
      <c r="G45" s="54"/>
      <c r="H45" s="131" t="str">
        <f>IFERROR(VLOOKUP(F45,Kengetallen!$F$8:$N$17,5,FALSE),"")</f>
        <v/>
      </c>
      <c r="I45" s="82"/>
      <c r="J45" s="10"/>
      <c r="K45" s="83"/>
      <c r="L45" s="167">
        <f>$L$14</f>
        <v>0</v>
      </c>
      <c r="M45" s="84"/>
      <c r="N45" s="11">
        <f t="shared" si="6"/>
        <v>0</v>
      </c>
    </row>
    <row r="46" spans="1:14" x14ac:dyDescent="0.2">
      <c r="A46" s="85"/>
      <c r="B46" s="37" t="str">
        <f t="shared" si="4"/>
        <v>1.1.10</v>
      </c>
      <c r="C46" s="86">
        <f t="shared" si="4"/>
        <v>0</v>
      </c>
      <c r="D46" s="114">
        <f t="shared" si="4"/>
        <v>0</v>
      </c>
      <c r="E46" s="53">
        <f t="shared" si="4"/>
        <v>0</v>
      </c>
      <c r="F46" s="114">
        <f>$F$15</f>
        <v>0</v>
      </c>
      <c r="G46" s="54"/>
      <c r="H46" s="131" t="str">
        <f>IFERROR(VLOOKUP(F46,Kengetallen!$F$8:$N$17,5,FALSE),"")</f>
        <v/>
      </c>
      <c r="I46" s="82"/>
      <c r="J46" s="10"/>
      <c r="K46" s="83"/>
      <c r="L46" s="167">
        <f>$L$15</f>
        <v>0</v>
      </c>
      <c r="M46" s="84"/>
      <c r="N46" s="11">
        <f t="shared" si="6"/>
        <v>0</v>
      </c>
    </row>
    <row r="47" spans="1:14" ht="13.5" thickBot="1" x14ac:dyDescent="0.25">
      <c r="A47" s="85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91"/>
      <c r="M47" s="87"/>
      <c r="N47" s="92"/>
    </row>
    <row r="48" spans="1:14" ht="13.5" thickBot="1" x14ac:dyDescent="0.25">
      <c r="A48" s="93"/>
      <c r="B48" s="94"/>
      <c r="C48" s="94"/>
      <c r="D48" s="95"/>
      <c r="E48" s="95"/>
      <c r="F48" s="96"/>
      <c r="G48" s="97"/>
      <c r="H48" s="98"/>
      <c r="I48" s="99"/>
      <c r="J48" s="100"/>
      <c r="K48" s="100"/>
      <c r="L48" s="101"/>
      <c r="M48" s="102" t="s">
        <v>52</v>
      </c>
      <c r="N48" s="2">
        <f>SUM(N37:N46)</f>
        <v>0</v>
      </c>
    </row>
    <row r="50" spans="13:14" ht="13.5" thickBot="1" x14ac:dyDescent="0.25"/>
    <row r="51" spans="13:14" ht="13.5" thickBot="1" x14ac:dyDescent="0.25">
      <c r="M51" s="121" t="s">
        <v>129</v>
      </c>
      <c r="N51" s="6">
        <f>N17+N33+N48</f>
        <v>0</v>
      </c>
    </row>
  </sheetData>
  <sheetProtection algorithmName="SHA-512" hashValue="CVoKI+Gc+FNpcYg2XAzfzBAKfk58GoGqAM2VNS00ljb+I8MlO76NcYwib2zI43NvTJD1di/d/53JzLSfVz/Qjg==" saltValue="030DV63LV+F/PE2jdXSdYg==" spinCount="100000" sheet="1" formatCells="0" formatColumns="0" formatRows="0" selectLockedCells="1" autoFilter="0"/>
  <mergeCells count="1">
    <mergeCell ref="D2:J2"/>
  </mergeCells>
  <dataValidations count="3">
    <dataValidation type="list" allowBlank="1" showInputMessage="1" showErrorMessage="1" sqref="G6 G9:G15">
      <formula1>"Gebruikers- Gebruikers, Gebruikers - Externe gebruikers, Gebruikers - Publieke gebruikers, Gebruikers - Ontwikkelaaars"</formula1>
    </dataValidation>
    <dataValidation type="list" allowBlank="1" showInputMessage="1" showErrorMessage="1" sqref="G7:G8">
      <formula1>"Gebruikers- Gebruikers, Gebruikers - Externe gebruikers, Gebruikers - Publieke gebruikers, Gebruikers - Ontwikkelaaars, Zaken- Strafzaken, Zaken- Overtredingszaken, Zaken- Schuldvaststelling, Zaken- Aantal Dossiers, Documenten- Aantal Documenten"</formula1>
    </dataValidation>
    <dataValidation type="list" allowBlank="1" showInputMessage="1" showErrorMessage="1" sqref="L6:L15">
      <formula1>"1,12"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5" max="214" man="1"/>
  </colBreaks>
  <ignoredErrors>
    <ignoredError sqref="B22:E31 B37:E4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Kengetallen!$F$8:$F$16</xm:f>
          </x14:formula1>
          <xm:sqref>F6:F15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showGridLines="0" showZeros="0" zoomScaleNormal="100" workbookViewId="0">
      <selection activeCell="J6" sqref="J6"/>
    </sheetView>
  </sheetViews>
  <sheetFormatPr defaultColWidth="0" defaultRowHeight="12.75" x14ac:dyDescent="0.2"/>
  <cols>
    <col min="1" max="1" width="1.28515625" style="90" customWidth="1"/>
    <col min="2" max="2" width="5.85546875" style="90" bestFit="1" customWidth="1"/>
    <col min="3" max="3" width="1.7109375" style="86" customWidth="1"/>
    <col min="4" max="4" width="42.42578125" style="90" customWidth="1"/>
    <col min="5" max="5" width="2.85546875" style="86" customWidth="1"/>
    <col min="6" max="6" width="37.7109375" style="90" bestFit="1" customWidth="1"/>
    <col min="7" max="7" width="3.28515625" style="115" customWidth="1"/>
    <col min="8" max="8" width="12" style="116" bestFit="1" customWidth="1"/>
    <col min="9" max="9" width="2.28515625" style="117" customWidth="1"/>
    <col min="10" max="10" width="25" style="118" bestFit="1" customWidth="1"/>
    <col min="11" max="11" width="3.42578125" style="119" customWidth="1"/>
    <col min="12" max="12" width="16.42578125" style="123" bestFit="1" customWidth="1"/>
    <col min="13" max="13" width="3.42578125" style="26" customWidth="1"/>
    <col min="14" max="14" width="22.140625" style="26" bestFit="1" customWidth="1"/>
    <col min="15" max="15" width="3.140625" style="87" customWidth="1"/>
    <col min="16" max="16" width="8.7109375" style="87" hidden="1" customWidth="1"/>
    <col min="17" max="17" width="2.42578125" style="87" hidden="1" customWidth="1"/>
    <col min="18" max="18" width="18.42578125" style="87" hidden="1" customWidth="1"/>
    <col min="19" max="19" width="3.28515625" style="87" hidden="1" customWidth="1"/>
    <col min="20" max="20" width="10.42578125" style="88" hidden="1" customWidth="1"/>
    <col min="21" max="21" width="3" style="88" hidden="1" customWidth="1"/>
    <col min="22" max="22" width="10.42578125" style="89" hidden="1" customWidth="1"/>
    <col min="23" max="23" width="3.42578125" style="26" hidden="1" customWidth="1"/>
    <col min="24" max="28" width="9.140625" style="90" hidden="1" customWidth="1"/>
    <col min="29" max="29" width="11.42578125" style="90" hidden="1" customWidth="1"/>
    <col min="30" max="16384" width="9.140625" style="90" hidden="1"/>
  </cols>
  <sheetData>
    <row r="1" spans="1:23" s="50" customFormat="1" ht="15.95" customHeight="1" x14ac:dyDescent="0.25">
      <c r="A1" s="49"/>
      <c r="C1" s="51"/>
      <c r="D1" s="52" t="s">
        <v>73</v>
      </c>
      <c r="E1" s="53"/>
      <c r="G1" s="54"/>
      <c r="H1" s="55"/>
      <c r="I1" s="56"/>
      <c r="J1" s="57"/>
      <c r="K1" s="58"/>
      <c r="L1" s="122"/>
      <c r="M1" s="54"/>
      <c r="N1" s="60"/>
      <c r="T1" s="61"/>
      <c r="U1" s="61"/>
      <c r="V1" s="62"/>
      <c r="W1" s="60"/>
    </row>
    <row r="2" spans="1:23" s="50" customFormat="1" ht="15.95" customHeight="1" x14ac:dyDescent="0.25">
      <c r="A2" s="49"/>
      <c r="C2" s="51"/>
      <c r="D2" s="63" t="s">
        <v>121</v>
      </c>
      <c r="E2" s="53"/>
      <c r="G2" s="54"/>
      <c r="H2" s="57"/>
      <c r="I2" s="64"/>
      <c r="J2" s="57"/>
      <c r="K2" s="64"/>
      <c r="L2" s="59"/>
      <c r="M2" s="51"/>
      <c r="O2" s="65"/>
    </row>
    <row r="3" spans="1:23" s="50" customFormat="1" ht="15.95" customHeight="1" x14ac:dyDescent="0.25">
      <c r="A3" s="49"/>
      <c r="C3" s="51"/>
      <c r="D3" s="66"/>
      <c r="E3" s="53"/>
      <c r="G3" s="54"/>
      <c r="H3" s="57"/>
      <c r="I3" s="64"/>
      <c r="J3" s="57"/>
      <c r="K3" s="64"/>
      <c r="L3" s="59"/>
      <c r="M3" s="51"/>
      <c r="O3" s="65"/>
    </row>
    <row r="4" spans="1:23" s="50" customFormat="1" ht="15.95" customHeight="1" x14ac:dyDescent="0.25">
      <c r="A4" s="67"/>
      <c r="B4" s="68"/>
      <c r="C4" s="68"/>
      <c r="D4" s="176" t="s">
        <v>47</v>
      </c>
      <c r="E4" s="176"/>
      <c r="F4" s="176"/>
      <c r="G4" s="176"/>
      <c r="H4" s="176"/>
      <c r="I4" s="176"/>
      <c r="J4" s="176"/>
      <c r="K4" s="176"/>
      <c r="L4" s="176"/>
      <c r="M4" s="176"/>
      <c r="N4" s="177"/>
      <c r="O4" s="65"/>
    </row>
    <row r="5" spans="1:23" s="60" customFormat="1" ht="11.45" customHeight="1" x14ac:dyDescent="0.25">
      <c r="A5" s="72"/>
      <c r="B5" s="73" t="s">
        <v>11</v>
      </c>
      <c r="C5" s="54"/>
      <c r="D5" s="74" t="s">
        <v>38</v>
      </c>
      <c r="E5" s="75"/>
      <c r="F5" s="178" t="s">
        <v>0</v>
      </c>
      <c r="G5" s="76"/>
      <c r="H5" s="77" t="s">
        <v>37</v>
      </c>
      <c r="I5" s="58"/>
      <c r="J5" s="78" t="s">
        <v>36</v>
      </c>
      <c r="K5" s="78"/>
      <c r="L5" s="179" t="s">
        <v>69</v>
      </c>
      <c r="M5" s="80"/>
      <c r="N5" s="81" t="s">
        <v>46</v>
      </c>
      <c r="O5" s="80"/>
    </row>
    <row r="6" spans="1:23" s="50" customFormat="1" ht="15.95" customHeight="1" x14ac:dyDescent="0.25">
      <c r="A6" s="49"/>
      <c r="B6" s="181" t="s">
        <v>128</v>
      </c>
      <c r="C6" s="51"/>
      <c r="D6" s="189"/>
      <c r="E6" s="53"/>
      <c r="F6" s="189"/>
      <c r="G6" s="54"/>
      <c r="H6" s="131" t="str">
        <f>IFERROR(VLOOKUP(F6,Kengetallen!$F$8:$N$17,3,FALSE),"")</f>
        <v/>
      </c>
      <c r="I6" s="82"/>
      <c r="J6" s="188"/>
      <c r="K6" s="83"/>
      <c r="L6" s="193">
        <v>1</v>
      </c>
      <c r="M6" s="84"/>
      <c r="N6" s="11">
        <f>IFERROR(H6*J6*L6,0)</f>
        <v>0</v>
      </c>
      <c r="O6" s="84"/>
    </row>
    <row r="7" spans="1:23" s="50" customFormat="1" ht="15.95" customHeight="1" x14ac:dyDescent="0.25">
      <c r="A7" s="49"/>
      <c r="B7" s="181" t="s">
        <v>12</v>
      </c>
      <c r="C7" s="51"/>
      <c r="D7" s="189"/>
      <c r="E7" s="53"/>
      <c r="F7" s="189"/>
      <c r="G7" s="54"/>
      <c r="H7" s="131" t="str">
        <f>IFERROR(VLOOKUP(F7,Kengetallen!$F$8:$N$17,3,FALSE),"")</f>
        <v/>
      </c>
      <c r="I7" s="82"/>
      <c r="J7" s="188"/>
      <c r="K7" s="83"/>
      <c r="L7" s="193"/>
      <c r="M7" s="84"/>
      <c r="N7" s="11">
        <f>IFERROR(H7*J7*L7,0)</f>
        <v>0</v>
      </c>
      <c r="O7" s="84"/>
    </row>
    <row r="8" spans="1:23" s="50" customFormat="1" ht="15.95" customHeight="1" x14ac:dyDescent="0.25">
      <c r="A8" s="49"/>
      <c r="B8" s="181" t="s">
        <v>13</v>
      </c>
      <c r="C8" s="51"/>
      <c r="D8" s="189"/>
      <c r="E8" s="53"/>
      <c r="F8" s="189"/>
      <c r="G8" s="54"/>
      <c r="H8" s="131" t="str">
        <f>IFERROR(VLOOKUP(F8,Kengetallen!$F$8:$N$17,3,FALSE),"")</f>
        <v/>
      </c>
      <c r="I8" s="82"/>
      <c r="J8" s="188"/>
      <c r="K8" s="83"/>
      <c r="L8" s="193"/>
      <c r="M8" s="84"/>
      <c r="N8" s="11">
        <f>IFERROR(H8*J8*L8,0)</f>
        <v>0</v>
      </c>
      <c r="O8" s="84"/>
    </row>
    <row r="9" spans="1:23" s="50" customFormat="1" ht="15.95" customHeight="1" x14ac:dyDescent="0.25">
      <c r="A9" s="49"/>
      <c r="B9" s="181" t="s">
        <v>14</v>
      </c>
      <c r="C9" s="51"/>
      <c r="D9" s="189"/>
      <c r="E9" s="53"/>
      <c r="F9" s="189"/>
      <c r="G9" s="54"/>
      <c r="H9" s="131" t="str">
        <f>IFERROR(VLOOKUP(F9,Kengetallen!$F$8:$N$17,3,FALSE),"")</f>
        <v/>
      </c>
      <c r="I9" s="82"/>
      <c r="J9" s="188"/>
      <c r="K9" s="83"/>
      <c r="L9" s="193"/>
      <c r="M9" s="84"/>
      <c r="N9" s="11">
        <f t="shared" ref="N9:N15" si="0">IFERROR(H9*J9*L9,0)</f>
        <v>0</v>
      </c>
      <c r="O9" s="84"/>
    </row>
    <row r="10" spans="1:23" x14ac:dyDescent="0.2">
      <c r="A10" s="85"/>
      <c r="B10" s="181" t="s">
        <v>15</v>
      </c>
      <c r="D10" s="189"/>
      <c r="E10" s="53"/>
      <c r="F10" s="189"/>
      <c r="G10" s="54"/>
      <c r="H10" s="131" t="str">
        <f>IFERROR(VLOOKUP(F10,Kengetallen!$F$8:$N$17,3,FALSE),"")</f>
        <v/>
      </c>
      <c r="I10" s="82"/>
      <c r="J10" s="188"/>
      <c r="K10" s="83"/>
      <c r="L10" s="193"/>
      <c r="M10" s="84"/>
      <c r="N10" s="11">
        <f t="shared" si="0"/>
        <v>0</v>
      </c>
      <c r="O10" s="84"/>
    </row>
    <row r="11" spans="1:23" x14ac:dyDescent="0.2">
      <c r="A11" s="85"/>
      <c r="B11" s="181" t="s">
        <v>16</v>
      </c>
      <c r="D11" s="189"/>
      <c r="E11" s="53"/>
      <c r="F11" s="189"/>
      <c r="G11" s="54"/>
      <c r="H11" s="131" t="str">
        <f>IFERROR(VLOOKUP(F11,Kengetallen!$F$8:$N$17,3,FALSE),"")</f>
        <v/>
      </c>
      <c r="I11" s="82"/>
      <c r="J11" s="188"/>
      <c r="K11" s="83"/>
      <c r="L11" s="193"/>
      <c r="M11" s="84"/>
      <c r="N11" s="11">
        <f t="shared" si="0"/>
        <v>0</v>
      </c>
      <c r="O11" s="84"/>
    </row>
    <row r="12" spans="1:23" x14ac:dyDescent="0.2">
      <c r="A12" s="85"/>
      <c r="B12" s="181" t="s">
        <v>17</v>
      </c>
      <c r="D12" s="189"/>
      <c r="E12" s="53"/>
      <c r="F12" s="189"/>
      <c r="G12" s="54"/>
      <c r="H12" s="131" t="str">
        <f>IFERROR(VLOOKUP(F12,Kengetallen!$F$8:$N$17,3,FALSE),"")</f>
        <v/>
      </c>
      <c r="I12" s="82"/>
      <c r="J12" s="188"/>
      <c r="K12" s="83"/>
      <c r="L12" s="193"/>
      <c r="M12" s="84"/>
      <c r="N12" s="11">
        <f t="shared" si="0"/>
        <v>0</v>
      </c>
      <c r="O12" s="84"/>
    </row>
    <row r="13" spans="1:23" x14ac:dyDescent="0.2">
      <c r="A13" s="85"/>
      <c r="B13" s="181" t="s">
        <v>18</v>
      </c>
      <c r="D13" s="189"/>
      <c r="E13" s="53"/>
      <c r="F13" s="189"/>
      <c r="G13" s="54"/>
      <c r="H13" s="131" t="str">
        <f>IFERROR(VLOOKUP(F13,Kengetallen!$F$8:$N$17,3,FALSE),"")</f>
        <v/>
      </c>
      <c r="I13" s="82"/>
      <c r="J13" s="188"/>
      <c r="K13" s="83"/>
      <c r="L13" s="193"/>
      <c r="M13" s="84"/>
      <c r="N13" s="11">
        <f t="shared" si="0"/>
        <v>0</v>
      </c>
      <c r="O13" s="84"/>
    </row>
    <row r="14" spans="1:23" x14ac:dyDescent="0.2">
      <c r="A14" s="85"/>
      <c r="B14" s="181" t="s">
        <v>19</v>
      </c>
      <c r="D14" s="189"/>
      <c r="E14" s="53"/>
      <c r="F14" s="189"/>
      <c r="G14" s="54"/>
      <c r="H14" s="131" t="str">
        <f>IFERROR(VLOOKUP(F14,Kengetallen!$F$8:$N$17,3,FALSE),"")</f>
        <v/>
      </c>
      <c r="I14" s="82"/>
      <c r="J14" s="188"/>
      <c r="K14" s="83"/>
      <c r="L14" s="193"/>
      <c r="M14" s="84"/>
      <c r="N14" s="11">
        <f t="shared" si="0"/>
        <v>0</v>
      </c>
      <c r="O14" s="84"/>
    </row>
    <row r="15" spans="1:23" x14ac:dyDescent="0.2">
      <c r="A15" s="85"/>
      <c r="B15" s="181" t="s">
        <v>20</v>
      </c>
      <c r="D15" s="189"/>
      <c r="E15" s="53"/>
      <c r="F15" s="189"/>
      <c r="G15" s="54"/>
      <c r="H15" s="131" t="str">
        <f>IFERROR(VLOOKUP(F15,Kengetallen!$F$8:$N$17,3,FALSE),"")</f>
        <v/>
      </c>
      <c r="I15" s="82"/>
      <c r="J15" s="188"/>
      <c r="K15" s="83"/>
      <c r="L15" s="193"/>
      <c r="M15" s="84"/>
      <c r="N15" s="11">
        <f t="shared" si="0"/>
        <v>0</v>
      </c>
      <c r="O15" s="84"/>
    </row>
    <row r="16" spans="1:23" ht="13.5" thickBot="1" x14ac:dyDescent="0.25">
      <c r="A16" s="85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91"/>
      <c r="M16" s="87"/>
      <c r="N16" s="92"/>
      <c r="O16" s="84"/>
    </row>
    <row r="17" spans="1:23" ht="13.5" thickBot="1" x14ac:dyDescent="0.25">
      <c r="A17" s="93"/>
      <c r="B17" s="94"/>
      <c r="C17" s="94"/>
      <c r="D17" s="95"/>
      <c r="E17" s="95"/>
      <c r="F17" s="96"/>
      <c r="G17" s="97"/>
      <c r="H17" s="98"/>
      <c r="I17" s="99"/>
      <c r="J17" s="100"/>
      <c r="K17" s="100"/>
      <c r="L17" s="101"/>
      <c r="M17" s="102" t="s">
        <v>61</v>
      </c>
      <c r="N17" s="2">
        <f>SUM(N6:N15)</f>
        <v>0</v>
      </c>
      <c r="O17" s="103"/>
    </row>
    <row r="18" spans="1:23" x14ac:dyDescent="0.2">
      <c r="A18" s="85"/>
      <c r="D18" s="104"/>
      <c r="E18" s="105"/>
      <c r="F18" s="63"/>
      <c r="G18" s="106"/>
      <c r="H18" s="107"/>
      <c r="I18" s="108"/>
      <c r="J18" s="109"/>
      <c r="K18" s="109"/>
      <c r="L18" s="110"/>
      <c r="M18" s="111"/>
      <c r="N18" s="111"/>
      <c r="O18" s="111"/>
      <c r="P18" s="111"/>
      <c r="Q18" s="111"/>
      <c r="R18" s="111"/>
      <c r="S18" s="111"/>
      <c r="T18" s="112"/>
      <c r="U18" s="112"/>
      <c r="V18" s="113"/>
      <c r="W18" s="111"/>
    </row>
    <row r="20" spans="1:23" ht="18.75" x14ac:dyDescent="0.2">
      <c r="A20" s="67"/>
      <c r="B20" s="68"/>
      <c r="C20" s="68"/>
      <c r="D20" s="176" t="s">
        <v>48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7"/>
    </row>
    <row r="21" spans="1:23" x14ac:dyDescent="0.2">
      <c r="A21" s="72"/>
      <c r="B21" s="73" t="s">
        <v>11</v>
      </c>
      <c r="C21" s="54"/>
      <c r="D21" s="74" t="s">
        <v>38</v>
      </c>
      <c r="E21" s="75"/>
      <c r="F21" s="76" t="s">
        <v>0</v>
      </c>
      <c r="G21" s="76"/>
      <c r="H21" s="77" t="s">
        <v>37</v>
      </c>
      <c r="I21" s="58"/>
      <c r="J21" s="78" t="s">
        <v>36</v>
      </c>
      <c r="K21" s="78"/>
      <c r="L21" s="79" t="s">
        <v>69</v>
      </c>
      <c r="M21" s="80"/>
      <c r="N21" s="81" t="s">
        <v>55</v>
      </c>
    </row>
    <row r="22" spans="1:23" x14ac:dyDescent="0.2">
      <c r="A22" s="49"/>
      <c r="B22" s="37" t="str">
        <f t="shared" ref="B22:F31" si="1">B6</f>
        <v>1.2.1</v>
      </c>
      <c r="C22" s="51">
        <f t="shared" si="1"/>
        <v>0</v>
      </c>
      <c r="D22" s="114">
        <f t="shared" si="1"/>
        <v>0</v>
      </c>
      <c r="E22" s="53">
        <f t="shared" si="1"/>
        <v>0</v>
      </c>
      <c r="F22" s="114">
        <f t="shared" si="1"/>
        <v>0</v>
      </c>
      <c r="G22" s="54"/>
      <c r="H22" s="131" t="str">
        <f>IFERROR(VLOOKUP(F22,Kengetallen!$F$8:$N$17,4,FALSE),"")</f>
        <v/>
      </c>
      <c r="I22" s="82"/>
      <c r="J22" s="10"/>
      <c r="K22" s="83"/>
      <c r="L22" s="168">
        <f>$L$6</f>
        <v>1</v>
      </c>
      <c r="M22" s="84"/>
      <c r="N22" s="11">
        <f>IFERROR(H22*J22*L22,0)</f>
        <v>0</v>
      </c>
    </row>
    <row r="23" spans="1:23" x14ac:dyDescent="0.2">
      <c r="A23" s="49"/>
      <c r="B23" s="37" t="str">
        <f t="shared" si="1"/>
        <v>1.2.2</v>
      </c>
      <c r="C23" s="51">
        <f t="shared" si="1"/>
        <v>0</v>
      </c>
      <c r="D23" s="114">
        <f t="shared" si="1"/>
        <v>0</v>
      </c>
      <c r="E23" s="53">
        <f t="shared" si="1"/>
        <v>0</v>
      </c>
      <c r="F23" s="114">
        <f t="shared" si="1"/>
        <v>0</v>
      </c>
      <c r="G23" s="54"/>
      <c r="H23" s="131" t="str">
        <f>IFERROR(VLOOKUP(F23,Kengetallen!$F$8:$N$17,4,FALSE),"")</f>
        <v/>
      </c>
      <c r="I23" s="82"/>
      <c r="J23" s="10"/>
      <c r="K23" s="83"/>
      <c r="L23" s="168">
        <f>$L$7</f>
        <v>0</v>
      </c>
      <c r="M23" s="84"/>
      <c r="N23" s="11">
        <f>IFERROR(H23*J23*L23,0)</f>
        <v>0</v>
      </c>
    </row>
    <row r="24" spans="1:23" x14ac:dyDescent="0.2">
      <c r="A24" s="49"/>
      <c r="B24" s="37" t="str">
        <f t="shared" si="1"/>
        <v>1.2.3</v>
      </c>
      <c r="C24" s="51">
        <f t="shared" si="1"/>
        <v>0</v>
      </c>
      <c r="D24" s="114">
        <f t="shared" si="1"/>
        <v>0</v>
      </c>
      <c r="E24" s="53">
        <f t="shared" si="1"/>
        <v>0</v>
      </c>
      <c r="F24" s="114">
        <f t="shared" si="1"/>
        <v>0</v>
      </c>
      <c r="G24" s="54"/>
      <c r="H24" s="131" t="str">
        <f>IFERROR(VLOOKUP(F24,Kengetallen!$F$8:$N$17,4,FALSE),"")</f>
        <v/>
      </c>
      <c r="I24" s="82"/>
      <c r="J24" s="10"/>
      <c r="K24" s="83"/>
      <c r="L24" s="168">
        <f>$L$8</f>
        <v>0</v>
      </c>
      <c r="M24" s="84"/>
      <c r="N24" s="11">
        <f t="shared" ref="N24:N31" si="2">IFERROR(H24*J24*L24,0)</f>
        <v>0</v>
      </c>
    </row>
    <row r="25" spans="1:23" x14ac:dyDescent="0.2">
      <c r="A25" s="49"/>
      <c r="B25" s="37" t="str">
        <f t="shared" si="1"/>
        <v>1.2.4</v>
      </c>
      <c r="C25" s="51">
        <f t="shared" si="1"/>
        <v>0</v>
      </c>
      <c r="D25" s="114">
        <f t="shared" si="1"/>
        <v>0</v>
      </c>
      <c r="E25" s="53">
        <f t="shared" si="1"/>
        <v>0</v>
      </c>
      <c r="F25" s="114">
        <f t="shared" si="1"/>
        <v>0</v>
      </c>
      <c r="G25" s="54"/>
      <c r="H25" s="131" t="str">
        <f>IFERROR(VLOOKUP(F25,Kengetallen!$F$8:$N$17,4,FALSE),"")</f>
        <v/>
      </c>
      <c r="I25" s="82"/>
      <c r="J25" s="10"/>
      <c r="K25" s="83"/>
      <c r="L25" s="168">
        <f>$L$9</f>
        <v>0</v>
      </c>
      <c r="M25" s="84"/>
      <c r="N25" s="11">
        <f t="shared" si="2"/>
        <v>0</v>
      </c>
    </row>
    <row r="26" spans="1:23" x14ac:dyDescent="0.2">
      <c r="A26" s="85"/>
      <c r="B26" s="37" t="str">
        <f t="shared" si="1"/>
        <v>1.2.5</v>
      </c>
      <c r="C26" s="86">
        <f t="shared" si="1"/>
        <v>0</v>
      </c>
      <c r="D26" s="114">
        <f t="shared" si="1"/>
        <v>0</v>
      </c>
      <c r="E26" s="53">
        <f t="shared" si="1"/>
        <v>0</v>
      </c>
      <c r="F26" s="114">
        <f t="shared" si="1"/>
        <v>0</v>
      </c>
      <c r="G26" s="54"/>
      <c r="H26" s="131" t="str">
        <f>IFERROR(VLOOKUP(F26,Kengetallen!$F$8:$N$17,4,FALSE),"")</f>
        <v/>
      </c>
      <c r="I26" s="82"/>
      <c r="J26" s="10"/>
      <c r="K26" s="83"/>
      <c r="L26" s="168">
        <f>$L$10</f>
        <v>0</v>
      </c>
      <c r="M26" s="84"/>
      <c r="N26" s="11">
        <f t="shared" si="2"/>
        <v>0</v>
      </c>
    </row>
    <row r="27" spans="1:23" x14ac:dyDescent="0.2">
      <c r="A27" s="85"/>
      <c r="B27" s="37" t="str">
        <f t="shared" si="1"/>
        <v>1.2.6</v>
      </c>
      <c r="C27" s="86">
        <f t="shared" si="1"/>
        <v>0</v>
      </c>
      <c r="D27" s="114">
        <f t="shared" si="1"/>
        <v>0</v>
      </c>
      <c r="E27" s="53">
        <f t="shared" si="1"/>
        <v>0</v>
      </c>
      <c r="F27" s="114">
        <f t="shared" si="1"/>
        <v>0</v>
      </c>
      <c r="G27" s="54"/>
      <c r="H27" s="131" t="str">
        <f>IFERROR(VLOOKUP(F27,Kengetallen!$F$8:$N$17,4,FALSE),"")</f>
        <v/>
      </c>
      <c r="I27" s="82"/>
      <c r="J27" s="10"/>
      <c r="K27" s="83"/>
      <c r="L27" s="168">
        <f>$L$11</f>
        <v>0</v>
      </c>
      <c r="M27" s="84"/>
      <c r="N27" s="11">
        <f t="shared" si="2"/>
        <v>0</v>
      </c>
    </row>
    <row r="28" spans="1:23" x14ac:dyDescent="0.2">
      <c r="A28" s="85"/>
      <c r="B28" s="37" t="str">
        <f t="shared" si="1"/>
        <v>1.2.7</v>
      </c>
      <c r="C28" s="86">
        <f t="shared" si="1"/>
        <v>0</v>
      </c>
      <c r="D28" s="114">
        <f t="shared" si="1"/>
        <v>0</v>
      </c>
      <c r="E28" s="53">
        <f t="shared" si="1"/>
        <v>0</v>
      </c>
      <c r="F28" s="114">
        <f t="shared" si="1"/>
        <v>0</v>
      </c>
      <c r="G28" s="54"/>
      <c r="H28" s="131" t="str">
        <f>IFERROR(VLOOKUP(F28,Kengetallen!$F$8:$N$17,4,FALSE),"")</f>
        <v/>
      </c>
      <c r="I28" s="82"/>
      <c r="J28" s="10"/>
      <c r="K28" s="83"/>
      <c r="L28" s="168">
        <f>$L$12</f>
        <v>0</v>
      </c>
      <c r="M28" s="84"/>
      <c r="N28" s="11">
        <f t="shared" si="2"/>
        <v>0</v>
      </c>
    </row>
    <row r="29" spans="1:23" x14ac:dyDescent="0.2">
      <c r="A29" s="85"/>
      <c r="B29" s="37" t="str">
        <f t="shared" si="1"/>
        <v>1.2.8</v>
      </c>
      <c r="C29" s="86">
        <f t="shared" si="1"/>
        <v>0</v>
      </c>
      <c r="D29" s="114">
        <f t="shared" si="1"/>
        <v>0</v>
      </c>
      <c r="E29" s="53">
        <f t="shared" si="1"/>
        <v>0</v>
      </c>
      <c r="F29" s="114">
        <f t="shared" si="1"/>
        <v>0</v>
      </c>
      <c r="G29" s="54"/>
      <c r="H29" s="131" t="str">
        <f>IFERROR(VLOOKUP(F29,Kengetallen!$F$8:$N$17,4,FALSE),"")</f>
        <v/>
      </c>
      <c r="I29" s="82"/>
      <c r="J29" s="10"/>
      <c r="K29" s="83"/>
      <c r="L29" s="168">
        <f>$L$13</f>
        <v>0</v>
      </c>
      <c r="M29" s="84"/>
      <c r="N29" s="11">
        <f t="shared" si="2"/>
        <v>0</v>
      </c>
    </row>
    <row r="30" spans="1:23" x14ac:dyDescent="0.2">
      <c r="A30" s="85"/>
      <c r="B30" s="37" t="str">
        <f t="shared" si="1"/>
        <v>1.2.9</v>
      </c>
      <c r="C30" s="86">
        <f t="shared" si="1"/>
        <v>0</v>
      </c>
      <c r="D30" s="114">
        <f t="shared" si="1"/>
        <v>0</v>
      </c>
      <c r="E30" s="53">
        <f t="shared" si="1"/>
        <v>0</v>
      </c>
      <c r="F30" s="114">
        <f t="shared" si="1"/>
        <v>0</v>
      </c>
      <c r="G30" s="54"/>
      <c r="H30" s="131" t="str">
        <f>IFERROR(VLOOKUP(F30,Kengetallen!$F$8:$N$17,4,FALSE),"")</f>
        <v/>
      </c>
      <c r="I30" s="82"/>
      <c r="J30" s="10"/>
      <c r="K30" s="83"/>
      <c r="L30" s="168">
        <f>$L$14</f>
        <v>0</v>
      </c>
      <c r="M30" s="84"/>
      <c r="N30" s="11">
        <f t="shared" si="2"/>
        <v>0</v>
      </c>
    </row>
    <row r="31" spans="1:23" x14ac:dyDescent="0.2">
      <c r="A31" s="85"/>
      <c r="B31" s="37" t="str">
        <f t="shared" si="1"/>
        <v>1.2.10</v>
      </c>
      <c r="C31" s="86">
        <f t="shared" si="1"/>
        <v>0</v>
      </c>
      <c r="D31" s="114">
        <f t="shared" si="1"/>
        <v>0</v>
      </c>
      <c r="E31" s="53">
        <f t="shared" si="1"/>
        <v>0</v>
      </c>
      <c r="F31" s="114">
        <f t="shared" si="1"/>
        <v>0</v>
      </c>
      <c r="G31" s="54"/>
      <c r="H31" s="131" t="str">
        <f>IFERROR(VLOOKUP(F31,Kengetallen!$F$8:$N$17,4,FALSE),"")</f>
        <v/>
      </c>
      <c r="I31" s="82"/>
      <c r="J31" s="10"/>
      <c r="K31" s="83"/>
      <c r="L31" s="168">
        <f>$L$15</f>
        <v>0</v>
      </c>
      <c r="M31" s="84"/>
      <c r="N31" s="11">
        <f t="shared" si="2"/>
        <v>0</v>
      </c>
    </row>
    <row r="32" spans="1:23" ht="13.5" thickBot="1" x14ac:dyDescent="0.25">
      <c r="A32" s="85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91"/>
      <c r="M32" s="87"/>
      <c r="N32" s="92"/>
    </row>
    <row r="33" spans="1:14" ht="13.5" thickBot="1" x14ac:dyDescent="0.25">
      <c r="A33" s="93"/>
      <c r="B33" s="94"/>
      <c r="C33" s="94"/>
      <c r="D33" s="95"/>
      <c r="E33" s="95"/>
      <c r="F33" s="96"/>
      <c r="G33" s="97"/>
      <c r="H33" s="98"/>
      <c r="I33" s="99"/>
      <c r="J33" s="100"/>
      <c r="K33" s="100"/>
      <c r="L33" s="101"/>
      <c r="M33" s="102" t="s">
        <v>62</v>
      </c>
      <c r="N33" s="2">
        <f>SUM(N22:N31)</f>
        <v>0</v>
      </c>
    </row>
    <row r="35" spans="1:14" ht="18.75" x14ac:dyDescent="0.2">
      <c r="A35" s="67"/>
      <c r="B35" s="68"/>
      <c r="C35" s="68"/>
      <c r="D35" s="176" t="s">
        <v>49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7"/>
    </row>
    <row r="36" spans="1:14" x14ac:dyDescent="0.2">
      <c r="A36" s="72"/>
      <c r="B36" s="73" t="s">
        <v>11</v>
      </c>
      <c r="C36" s="54"/>
      <c r="D36" s="74" t="s">
        <v>38</v>
      </c>
      <c r="E36" s="75"/>
      <c r="F36" s="76" t="s">
        <v>0</v>
      </c>
      <c r="G36" s="76"/>
      <c r="H36" s="77" t="s">
        <v>37</v>
      </c>
      <c r="I36" s="58"/>
      <c r="J36" s="78" t="s">
        <v>36</v>
      </c>
      <c r="K36" s="78"/>
      <c r="L36" s="79" t="s">
        <v>69</v>
      </c>
      <c r="M36" s="80"/>
      <c r="N36" s="81" t="s">
        <v>56</v>
      </c>
    </row>
    <row r="37" spans="1:14" x14ac:dyDescent="0.2">
      <c r="A37" s="49"/>
      <c r="B37" s="37" t="str">
        <f t="shared" ref="B37:F46" si="3">B6</f>
        <v>1.2.1</v>
      </c>
      <c r="C37" s="51">
        <f t="shared" si="3"/>
        <v>0</v>
      </c>
      <c r="D37" s="114">
        <f t="shared" si="3"/>
        <v>0</v>
      </c>
      <c r="E37" s="53">
        <f t="shared" si="3"/>
        <v>0</v>
      </c>
      <c r="F37" s="114">
        <f t="shared" si="3"/>
        <v>0</v>
      </c>
      <c r="G37" s="54"/>
      <c r="H37" s="131" t="str">
        <f>IFERROR(VLOOKUP(F37,Kengetallen!$F$8:$N$17,5,FALSE),"")</f>
        <v/>
      </c>
      <c r="I37" s="82"/>
      <c r="J37" s="10"/>
      <c r="K37" s="83"/>
      <c r="L37" s="168">
        <f>$L$6</f>
        <v>1</v>
      </c>
      <c r="M37" s="84"/>
      <c r="N37" s="11">
        <f>IFERROR(H37*J37*L37,0)</f>
        <v>0</v>
      </c>
    </row>
    <row r="38" spans="1:14" x14ac:dyDescent="0.2">
      <c r="A38" s="49"/>
      <c r="B38" s="37" t="str">
        <f t="shared" si="3"/>
        <v>1.2.2</v>
      </c>
      <c r="C38" s="51">
        <f t="shared" si="3"/>
        <v>0</v>
      </c>
      <c r="D38" s="114">
        <f t="shared" si="3"/>
        <v>0</v>
      </c>
      <c r="E38" s="53">
        <f t="shared" si="3"/>
        <v>0</v>
      </c>
      <c r="F38" s="114">
        <f t="shared" si="3"/>
        <v>0</v>
      </c>
      <c r="G38" s="54"/>
      <c r="H38" s="131" t="str">
        <f>IFERROR(VLOOKUP(F38,Kengetallen!$F$8:$N$17,5,FALSE),"")</f>
        <v/>
      </c>
      <c r="I38" s="82"/>
      <c r="J38" s="10"/>
      <c r="K38" s="83"/>
      <c r="L38" s="168">
        <f>$L$7</f>
        <v>0</v>
      </c>
      <c r="M38" s="84"/>
      <c r="N38" s="11">
        <f t="shared" ref="N38:N46" si="4">IFERROR(H38*J38*L38,0)</f>
        <v>0</v>
      </c>
    </row>
    <row r="39" spans="1:14" x14ac:dyDescent="0.2">
      <c r="A39" s="49"/>
      <c r="B39" s="37" t="str">
        <f t="shared" si="3"/>
        <v>1.2.3</v>
      </c>
      <c r="C39" s="51">
        <f t="shared" si="3"/>
        <v>0</v>
      </c>
      <c r="D39" s="114">
        <f t="shared" si="3"/>
        <v>0</v>
      </c>
      <c r="E39" s="53">
        <f t="shared" si="3"/>
        <v>0</v>
      </c>
      <c r="F39" s="114">
        <f t="shared" si="3"/>
        <v>0</v>
      </c>
      <c r="G39" s="54"/>
      <c r="H39" s="131" t="str">
        <f>IFERROR(VLOOKUP(F39,Kengetallen!$F$8:$N$17,5,FALSE),"")</f>
        <v/>
      </c>
      <c r="I39" s="82"/>
      <c r="J39" s="10"/>
      <c r="K39" s="83"/>
      <c r="L39" s="168">
        <f>$L$8</f>
        <v>0</v>
      </c>
      <c r="M39" s="84"/>
      <c r="N39" s="11">
        <f t="shared" si="4"/>
        <v>0</v>
      </c>
    </row>
    <row r="40" spans="1:14" x14ac:dyDescent="0.2">
      <c r="A40" s="49"/>
      <c r="B40" s="37" t="str">
        <f t="shared" si="3"/>
        <v>1.2.4</v>
      </c>
      <c r="C40" s="51">
        <f t="shared" si="3"/>
        <v>0</v>
      </c>
      <c r="D40" s="114">
        <f t="shared" si="3"/>
        <v>0</v>
      </c>
      <c r="E40" s="53">
        <f t="shared" si="3"/>
        <v>0</v>
      </c>
      <c r="F40" s="114">
        <f t="shared" si="3"/>
        <v>0</v>
      </c>
      <c r="G40" s="54"/>
      <c r="H40" s="131" t="str">
        <f>IFERROR(VLOOKUP(F40,Kengetallen!$F$8:$N$17,5,FALSE),"")</f>
        <v/>
      </c>
      <c r="I40" s="82"/>
      <c r="J40" s="10"/>
      <c r="K40" s="83"/>
      <c r="L40" s="168">
        <f>$L$9</f>
        <v>0</v>
      </c>
      <c r="M40" s="84"/>
      <c r="N40" s="11">
        <f t="shared" si="4"/>
        <v>0</v>
      </c>
    </row>
    <row r="41" spans="1:14" x14ac:dyDescent="0.2">
      <c r="A41" s="85"/>
      <c r="B41" s="37" t="str">
        <f t="shared" si="3"/>
        <v>1.2.5</v>
      </c>
      <c r="C41" s="86">
        <f t="shared" si="3"/>
        <v>0</v>
      </c>
      <c r="D41" s="114">
        <f t="shared" si="3"/>
        <v>0</v>
      </c>
      <c r="E41" s="53">
        <f t="shared" si="3"/>
        <v>0</v>
      </c>
      <c r="F41" s="114">
        <f t="shared" si="3"/>
        <v>0</v>
      </c>
      <c r="G41" s="54"/>
      <c r="H41" s="131" t="str">
        <f>IFERROR(VLOOKUP(F41,Kengetallen!$F$8:$N$17,5,FALSE),"")</f>
        <v/>
      </c>
      <c r="I41" s="82"/>
      <c r="J41" s="10"/>
      <c r="K41" s="83"/>
      <c r="L41" s="168">
        <f>$L$10</f>
        <v>0</v>
      </c>
      <c r="M41" s="84"/>
      <c r="N41" s="11">
        <f t="shared" si="4"/>
        <v>0</v>
      </c>
    </row>
    <row r="42" spans="1:14" x14ac:dyDescent="0.2">
      <c r="A42" s="85"/>
      <c r="B42" s="37" t="str">
        <f t="shared" si="3"/>
        <v>1.2.6</v>
      </c>
      <c r="C42" s="86">
        <f t="shared" si="3"/>
        <v>0</v>
      </c>
      <c r="D42" s="114">
        <f t="shared" si="3"/>
        <v>0</v>
      </c>
      <c r="E42" s="53">
        <f t="shared" si="3"/>
        <v>0</v>
      </c>
      <c r="F42" s="114">
        <f t="shared" si="3"/>
        <v>0</v>
      </c>
      <c r="G42" s="54"/>
      <c r="H42" s="131" t="str">
        <f>IFERROR(VLOOKUP(F42,Kengetallen!$F$8:$N$17,5,FALSE),"")</f>
        <v/>
      </c>
      <c r="I42" s="82"/>
      <c r="J42" s="10"/>
      <c r="K42" s="83"/>
      <c r="L42" s="168">
        <f>$L$11</f>
        <v>0</v>
      </c>
      <c r="M42" s="84"/>
      <c r="N42" s="11">
        <f t="shared" si="4"/>
        <v>0</v>
      </c>
    </row>
    <row r="43" spans="1:14" x14ac:dyDescent="0.2">
      <c r="A43" s="85"/>
      <c r="B43" s="37" t="str">
        <f t="shared" si="3"/>
        <v>1.2.7</v>
      </c>
      <c r="C43" s="86">
        <f t="shared" si="3"/>
        <v>0</v>
      </c>
      <c r="D43" s="114">
        <f t="shared" si="3"/>
        <v>0</v>
      </c>
      <c r="E43" s="53">
        <f t="shared" si="3"/>
        <v>0</v>
      </c>
      <c r="F43" s="114">
        <f t="shared" si="3"/>
        <v>0</v>
      </c>
      <c r="G43" s="54"/>
      <c r="H43" s="131" t="str">
        <f>IFERROR(VLOOKUP(F43,Kengetallen!$F$8:$N$17,5,FALSE),"")</f>
        <v/>
      </c>
      <c r="I43" s="82"/>
      <c r="J43" s="10"/>
      <c r="K43" s="83"/>
      <c r="L43" s="168">
        <f>$L$12</f>
        <v>0</v>
      </c>
      <c r="M43" s="84"/>
      <c r="N43" s="11">
        <f t="shared" si="4"/>
        <v>0</v>
      </c>
    </row>
    <row r="44" spans="1:14" x14ac:dyDescent="0.2">
      <c r="A44" s="85"/>
      <c r="B44" s="37" t="str">
        <f t="shared" si="3"/>
        <v>1.2.8</v>
      </c>
      <c r="C44" s="86">
        <f t="shared" si="3"/>
        <v>0</v>
      </c>
      <c r="D44" s="114">
        <f t="shared" si="3"/>
        <v>0</v>
      </c>
      <c r="E44" s="53">
        <f t="shared" si="3"/>
        <v>0</v>
      </c>
      <c r="F44" s="114">
        <f t="shared" si="3"/>
        <v>0</v>
      </c>
      <c r="G44" s="54"/>
      <c r="H44" s="131" t="str">
        <f>IFERROR(VLOOKUP(F44,Kengetallen!$F$8:$N$17,5,FALSE),"")</f>
        <v/>
      </c>
      <c r="I44" s="82"/>
      <c r="J44" s="10"/>
      <c r="K44" s="83"/>
      <c r="L44" s="168">
        <f>$L$13</f>
        <v>0</v>
      </c>
      <c r="M44" s="84"/>
      <c r="N44" s="11">
        <f t="shared" si="4"/>
        <v>0</v>
      </c>
    </row>
    <row r="45" spans="1:14" x14ac:dyDescent="0.2">
      <c r="A45" s="85"/>
      <c r="B45" s="37" t="str">
        <f t="shared" si="3"/>
        <v>1.2.9</v>
      </c>
      <c r="C45" s="86">
        <f t="shared" si="3"/>
        <v>0</v>
      </c>
      <c r="D45" s="114">
        <f t="shared" si="3"/>
        <v>0</v>
      </c>
      <c r="E45" s="53">
        <f t="shared" si="3"/>
        <v>0</v>
      </c>
      <c r="F45" s="114">
        <f t="shared" si="3"/>
        <v>0</v>
      </c>
      <c r="G45" s="54"/>
      <c r="H45" s="131" t="str">
        <f>IFERROR(VLOOKUP(F45,Kengetallen!$F$8:$N$17,5,FALSE),"")</f>
        <v/>
      </c>
      <c r="I45" s="82"/>
      <c r="J45" s="10"/>
      <c r="K45" s="83"/>
      <c r="L45" s="168">
        <f>$L$14</f>
        <v>0</v>
      </c>
      <c r="M45" s="84"/>
      <c r="N45" s="11">
        <f t="shared" si="4"/>
        <v>0</v>
      </c>
    </row>
    <row r="46" spans="1:14" x14ac:dyDescent="0.2">
      <c r="A46" s="85"/>
      <c r="B46" s="37" t="str">
        <f t="shared" si="3"/>
        <v>1.2.10</v>
      </c>
      <c r="C46" s="86">
        <f t="shared" si="3"/>
        <v>0</v>
      </c>
      <c r="D46" s="114">
        <f t="shared" si="3"/>
        <v>0</v>
      </c>
      <c r="E46" s="53">
        <f t="shared" si="3"/>
        <v>0</v>
      </c>
      <c r="F46" s="114">
        <f t="shared" si="3"/>
        <v>0</v>
      </c>
      <c r="G46" s="54"/>
      <c r="H46" s="131" t="str">
        <f>IFERROR(VLOOKUP(F46,Kengetallen!$F$8:$N$17,5,FALSE),"")</f>
        <v/>
      </c>
      <c r="I46" s="82"/>
      <c r="J46" s="10"/>
      <c r="K46" s="83"/>
      <c r="L46" s="168">
        <f>$L$15</f>
        <v>0</v>
      </c>
      <c r="M46" s="84"/>
      <c r="N46" s="11">
        <f t="shared" si="4"/>
        <v>0</v>
      </c>
    </row>
    <row r="47" spans="1:14" ht="13.5" thickBot="1" x14ac:dyDescent="0.25">
      <c r="A47" s="85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91"/>
      <c r="M47" s="87"/>
      <c r="N47" s="92"/>
    </row>
    <row r="48" spans="1:14" ht="13.5" thickBot="1" x14ac:dyDescent="0.25">
      <c r="A48" s="93"/>
      <c r="B48" s="94"/>
      <c r="C48" s="94"/>
      <c r="D48" s="95"/>
      <c r="E48" s="95"/>
      <c r="F48" s="96"/>
      <c r="G48" s="97"/>
      <c r="H48" s="98"/>
      <c r="I48" s="99"/>
      <c r="J48" s="100"/>
      <c r="K48" s="100"/>
      <c r="L48" s="101"/>
      <c r="M48" s="102" t="s">
        <v>63</v>
      </c>
      <c r="N48" s="2">
        <f>SUM(N37:N46)</f>
        <v>0</v>
      </c>
    </row>
    <row r="49" spans="13:14" ht="13.5" thickBot="1" x14ac:dyDescent="0.25"/>
    <row r="50" spans="13:14" ht="13.5" thickBot="1" x14ac:dyDescent="0.25">
      <c r="M50" s="121" t="s">
        <v>130</v>
      </c>
      <c r="N50" s="6">
        <f>N17+N33+N48</f>
        <v>0</v>
      </c>
    </row>
  </sheetData>
  <sheetProtection algorithmName="SHA-512" hashValue="462TbpPMDe6MgHMlE+9rKkxWWRdGwdyRORiKf6iGEZUDBHCwh3Uq4yVK4QiI/q2xdTWeOsnka7o1ZOdhjAc+gw==" saltValue="mGE2jD+8iGZtE09Az+bS1Q==" spinCount="100000" sheet="1" formatCells="0" formatColumns="0" formatRows="0" selectLockedCells="1" autoFilter="0"/>
  <phoneticPr fontId="7" type="noConversion"/>
  <dataValidations count="1">
    <dataValidation type="list" allowBlank="1" showInputMessage="1" showErrorMessage="1" sqref="L6:L15">
      <formula1>"1,12"</formula1>
    </dataValidation>
  </dataValidations>
  <pageMargins left="0.7" right="0.7" top="0.75" bottom="0.75" header="0.3" footer="0.3"/>
  <pageSetup paperSize="9" scale="49" orientation="portrait" r:id="rId1"/>
  <ignoredErrors>
    <ignoredError sqref="B37:F46 B22:F3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Kengetallen!$F$8:$F$17</xm:f>
          </x14:formula1>
          <xm:sqref>F6:F15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showZeros="0" topLeftCell="A7" zoomScaleNormal="100" zoomScaleSheetLayoutView="40" workbookViewId="0">
      <selection activeCell="F6" sqref="F6"/>
    </sheetView>
  </sheetViews>
  <sheetFormatPr defaultColWidth="0" defaultRowHeight="12.75" x14ac:dyDescent="0.2"/>
  <cols>
    <col min="1" max="1" width="1.28515625" style="90" customWidth="1"/>
    <col min="2" max="2" width="5.85546875" style="90" bestFit="1" customWidth="1"/>
    <col min="3" max="3" width="1.7109375" style="86" customWidth="1"/>
    <col min="4" max="4" width="42.42578125" style="90" customWidth="1"/>
    <col min="5" max="5" width="2.85546875" style="86" customWidth="1"/>
    <col min="6" max="6" width="37.7109375" style="90" bestFit="1" customWidth="1"/>
    <col min="7" max="7" width="3.28515625" style="115" customWidth="1"/>
    <col min="8" max="8" width="12" style="116" bestFit="1" customWidth="1"/>
    <col min="9" max="9" width="2.28515625" style="117" customWidth="1"/>
    <col min="10" max="10" width="25" style="118" bestFit="1" customWidth="1"/>
    <col min="11" max="11" width="3.42578125" style="119" customWidth="1"/>
    <col min="12" max="12" width="16.42578125" style="130" bestFit="1" customWidth="1"/>
    <col min="13" max="13" width="3.42578125" style="130" customWidth="1"/>
    <col min="14" max="14" width="22.140625" style="26" bestFit="1" customWidth="1"/>
    <col min="15" max="15" width="3.140625" style="87" customWidth="1"/>
    <col min="16" max="16" width="8.7109375" style="87" hidden="1" customWidth="1"/>
    <col min="17" max="17" width="2.42578125" style="87" hidden="1" customWidth="1"/>
    <col min="18" max="22" width="9.140625" style="90" hidden="1" customWidth="1"/>
    <col min="23" max="23" width="11.42578125" style="90" hidden="1" customWidth="1"/>
    <col min="24" max="16384" width="9.140625" style="90" hidden="1"/>
  </cols>
  <sheetData>
    <row r="1" spans="1:15" s="50" customFormat="1" ht="15.95" customHeight="1" x14ac:dyDescent="0.25">
      <c r="A1" s="49"/>
      <c r="C1" s="51"/>
      <c r="D1" s="164" t="s">
        <v>106</v>
      </c>
      <c r="E1" s="53"/>
      <c r="G1" s="54"/>
      <c r="H1" s="55"/>
      <c r="I1" s="56"/>
      <c r="J1" s="57"/>
      <c r="K1" s="58"/>
      <c r="L1" s="124"/>
      <c r="M1" s="125"/>
      <c r="N1" s="60"/>
    </row>
    <row r="2" spans="1:15" s="50" customFormat="1" ht="15.75" customHeight="1" x14ac:dyDescent="0.25">
      <c r="A2" s="49"/>
      <c r="C2" s="51"/>
      <c r="D2" s="197" t="s">
        <v>121</v>
      </c>
      <c r="E2" s="197"/>
      <c r="F2" s="197"/>
      <c r="G2" s="197"/>
      <c r="H2" s="197"/>
      <c r="I2" s="197"/>
      <c r="J2" s="197"/>
      <c r="K2" s="197"/>
      <c r="L2" s="197"/>
      <c r="M2" s="64"/>
      <c r="O2" s="65"/>
    </row>
    <row r="3" spans="1:15" s="50" customFormat="1" ht="15.95" customHeight="1" x14ac:dyDescent="0.25">
      <c r="A3" s="49"/>
      <c r="C3" s="51"/>
      <c r="D3" s="66"/>
      <c r="E3" s="53"/>
      <c r="G3" s="54"/>
      <c r="H3" s="57"/>
      <c r="I3" s="64"/>
      <c r="J3" s="57"/>
      <c r="K3" s="64"/>
      <c r="L3" s="57"/>
      <c r="M3" s="64"/>
      <c r="O3" s="65"/>
    </row>
    <row r="4" spans="1:15" s="50" customFormat="1" ht="15.95" customHeight="1" x14ac:dyDescent="0.25">
      <c r="A4" s="67"/>
      <c r="B4" s="68"/>
      <c r="C4" s="68"/>
      <c r="D4" s="176" t="s">
        <v>47</v>
      </c>
      <c r="E4" s="176"/>
      <c r="F4" s="176"/>
      <c r="G4" s="176"/>
      <c r="H4" s="176"/>
      <c r="I4" s="176"/>
      <c r="J4" s="176"/>
      <c r="K4" s="176"/>
      <c r="L4" s="176"/>
      <c r="M4" s="176"/>
      <c r="N4" s="177"/>
      <c r="O4" s="65"/>
    </row>
    <row r="5" spans="1:15" s="60" customFormat="1" ht="11.45" customHeight="1" x14ac:dyDescent="0.25">
      <c r="A5" s="72"/>
      <c r="B5" s="73" t="s">
        <v>11</v>
      </c>
      <c r="C5" s="54"/>
      <c r="D5" s="74" t="s">
        <v>38</v>
      </c>
      <c r="E5" s="75"/>
      <c r="F5" s="76" t="s">
        <v>0</v>
      </c>
      <c r="G5" s="76"/>
      <c r="H5" s="77" t="s">
        <v>37</v>
      </c>
      <c r="I5" s="58"/>
      <c r="J5" s="180" t="s">
        <v>36</v>
      </c>
      <c r="K5" s="78"/>
      <c r="L5" s="79" t="s">
        <v>69</v>
      </c>
      <c r="M5" s="126"/>
      <c r="N5" s="81" t="s">
        <v>46</v>
      </c>
      <c r="O5" s="80"/>
    </row>
    <row r="6" spans="1:15" s="50" customFormat="1" ht="15.95" customHeight="1" x14ac:dyDescent="0.25">
      <c r="A6" s="49"/>
      <c r="B6" s="181" t="s">
        <v>21</v>
      </c>
      <c r="C6" s="51"/>
      <c r="D6" s="190"/>
      <c r="E6" s="53"/>
      <c r="F6" s="190"/>
      <c r="G6" s="54"/>
      <c r="H6" s="166" t="str">
        <f>IFERROR(VLOOKUP(F6,Kengetallen!$F$8:$N$17,3,FALSE),"")</f>
        <v/>
      </c>
      <c r="I6" s="82"/>
      <c r="J6" s="188"/>
      <c r="K6" s="83"/>
      <c r="L6" s="194"/>
      <c r="M6" s="83"/>
      <c r="N6" s="11">
        <f>IFERROR(H6*J6*L6,0)</f>
        <v>0</v>
      </c>
      <c r="O6" s="84"/>
    </row>
    <row r="7" spans="1:15" s="50" customFormat="1" ht="15.95" customHeight="1" x14ac:dyDescent="0.25">
      <c r="A7" s="49"/>
      <c r="B7" s="181" t="s">
        <v>22</v>
      </c>
      <c r="C7" s="51"/>
      <c r="D7" s="190"/>
      <c r="E7" s="53"/>
      <c r="F7" s="190"/>
      <c r="G7" s="54"/>
      <c r="H7" s="166" t="str">
        <f>IFERROR(VLOOKUP(F7,Kengetallen!$F$8:$N$17,3,FALSE),"")</f>
        <v/>
      </c>
      <c r="I7" s="82"/>
      <c r="J7" s="188"/>
      <c r="K7" s="83"/>
      <c r="L7" s="194"/>
      <c r="M7" s="83"/>
      <c r="N7" s="11">
        <f t="shared" ref="N7:N15" si="0">IFERROR(H7*J7*L7,0)</f>
        <v>0</v>
      </c>
      <c r="O7" s="84"/>
    </row>
    <row r="8" spans="1:15" s="50" customFormat="1" ht="15.95" customHeight="1" x14ac:dyDescent="0.25">
      <c r="A8" s="49"/>
      <c r="B8" s="181" t="s">
        <v>23</v>
      </c>
      <c r="C8" s="51"/>
      <c r="D8" s="190"/>
      <c r="E8" s="53"/>
      <c r="F8" s="190"/>
      <c r="G8" s="54"/>
      <c r="H8" s="166" t="str">
        <f>IFERROR(VLOOKUP(F8,Kengetallen!$F$8:$N$17,3,FALSE),"")</f>
        <v/>
      </c>
      <c r="I8" s="82"/>
      <c r="J8" s="188"/>
      <c r="K8" s="83"/>
      <c r="L8" s="194"/>
      <c r="M8" s="83"/>
      <c r="N8" s="11">
        <f t="shared" si="0"/>
        <v>0</v>
      </c>
      <c r="O8" s="84"/>
    </row>
    <row r="9" spans="1:15" s="50" customFormat="1" ht="15.95" customHeight="1" x14ac:dyDescent="0.25">
      <c r="A9" s="49"/>
      <c r="B9" s="181" t="s">
        <v>24</v>
      </c>
      <c r="C9" s="51"/>
      <c r="D9" s="190"/>
      <c r="E9" s="53"/>
      <c r="F9" s="190"/>
      <c r="G9" s="54"/>
      <c r="H9" s="166" t="str">
        <f>IFERROR(VLOOKUP(F9,Kengetallen!$F$8:$N$17,3,FALSE),"")</f>
        <v/>
      </c>
      <c r="I9" s="82"/>
      <c r="J9" s="188"/>
      <c r="K9" s="83"/>
      <c r="L9" s="194"/>
      <c r="M9" s="83"/>
      <c r="N9" s="11">
        <f t="shared" si="0"/>
        <v>0</v>
      </c>
      <c r="O9" s="84"/>
    </row>
    <row r="10" spans="1:15" x14ac:dyDescent="0.2">
      <c r="A10" s="85"/>
      <c r="B10" s="181" t="s">
        <v>25</v>
      </c>
      <c r="D10" s="190"/>
      <c r="E10" s="53"/>
      <c r="F10" s="190"/>
      <c r="G10" s="54"/>
      <c r="H10" s="166" t="str">
        <f>IFERROR(VLOOKUP(F10,Kengetallen!$F$8:$N$17,3,FALSE),"")</f>
        <v/>
      </c>
      <c r="I10" s="82"/>
      <c r="J10" s="188"/>
      <c r="K10" s="83"/>
      <c r="L10" s="194"/>
      <c r="M10" s="83"/>
      <c r="N10" s="11">
        <f t="shared" si="0"/>
        <v>0</v>
      </c>
      <c r="O10" s="84"/>
    </row>
    <row r="11" spans="1:15" x14ac:dyDescent="0.2">
      <c r="A11" s="85"/>
      <c r="B11" s="181" t="s">
        <v>26</v>
      </c>
      <c r="D11" s="190"/>
      <c r="E11" s="53"/>
      <c r="F11" s="190"/>
      <c r="G11" s="54"/>
      <c r="H11" s="166" t="str">
        <f>IFERROR(VLOOKUP(F11,Kengetallen!$F$8:$N$17,3,FALSE),"")</f>
        <v/>
      </c>
      <c r="I11" s="82"/>
      <c r="J11" s="188"/>
      <c r="K11" s="83"/>
      <c r="L11" s="194"/>
      <c r="M11" s="83"/>
      <c r="N11" s="11">
        <f t="shared" si="0"/>
        <v>0</v>
      </c>
      <c r="O11" s="84"/>
    </row>
    <row r="12" spans="1:15" x14ac:dyDescent="0.2">
      <c r="A12" s="85"/>
      <c r="B12" s="181" t="s">
        <v>27</v>
      </c>
      <c r="D12" s="190"/>
      <c r="E12" s="53"/>
      <c r="F12" s="190"/>
      <c r="G12" s="54"/>
      <c r="H12" s="166" t="str">
        <f>IFERROR(VLOOKUP(F12,Kengetallen!$F$8:$N$17,3,FALSE),"")</f>
        <v/>
      </c>
      <c r="I12" s="82"/>
      <c r="J12" s="188"/>
      <c r="K12" s="83"/>
      <c r="L12" s="194"/>
      <c r="M12" s="83"/>
      <c r="N12" s="11">
        <f t="shared" si="0"/>
        <v>0</v>
      </c>
      <c r="O12" s="84"/>
    </row>
    <row r="13" spans="1:15" x14ac:dyDescent="0.2">
      <c r="A13" s="85"/>
      <c r="B13" s="181" t="s">
        <v>28</v>
      </c>
      <c r="D13" s="190"/>
      <c r="E13" s="53"/>
      <c r="F13" s="190"/>
      <c r="G13" s="54"/>
      <c r="H13" s="166" t="str">
        <f>IFERROR(VLOOKUP(F13,Kengetallen!$F$8:$N$17,3,FALSE),"")</f>
        <v/>
      </c>
      <c r="I13" s="82"/>
      <c r="J13" s="188"/>
      <c r="K13" s="83"/>
      <c r="L13" s="194"/>
      <c r="M13" s="83"/>
      <c r="N13" s="11">
        <f t="shared" si="0"/>
        <v>0</v>
      </c>
      <c r="O13" s="84"/>
    </row>
    <row r="14" spans="1:15" x14ac:dyDescent="0.2">
      <c r="A14" s="85"/>
      <c r="B14" s="181" t="s">
        <v>29</v>
      </c>
      <c r="D14" s="190"/>
      <c r="E14" s="53"/>
      <c r="F14" s="190"/>
      <c r="G14" s="54"/>
      <c r="H14" s="166" t="str">
        <f>IFERROR(VLOOKUP(F14,Kengetallen!$F$8:$N$17,3,FALSE),"")</f>
        <v/>
      </c>
      <c r="I14" s="82"/>
      <c r="J14" s="188"/>
      <c r="K14" s="83"/>
      <c r="L14" s="194"/>
      <c r="M14" s="83"/>
      <c r="N14" s="11">
        <f t="shared" si="0"/>
        <v>0</v>
      </c>
      <c r="O14" s="84"/>
    </row>
    <row r="15" spans="1:15" x14ac:dyDescent="0.2">
      <c r="A15" s="85"/>
      <c r="B15" s="181" t="s">
        <v>30</v>
      </c>
      <c r="D15" s="190"/>
      <c r="E15" s="53"/>
      <c r="F15" s="190"/>
      <c r="G15" s="54"/>
      <c r="H15" s="166" t="str">
        <f>IFERROR(VLOOKUP(F15,Kengetallen!$F$8:$N$17,3,FALSE),"")</f>
        <v/>
      </c>
      <c r="I15" s="82"/>
      <c r="J15" s="188"/>
      <c r="K15" s="83"/>
      <c r="L15" s="194"/>
      <c r="M15" s="83"/>
      <c r="N15" s="11">
        <f t="shared" si="0"/>
        <v>0</v>
      </c>
      <c r="O15" s="84"/>
    </row>
    <row r="16" spans="1:15" ht="13.5" thickBot="1" x14ac:dyDescent="0.25">
      <c r="A16" s="85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92"/>
      <c r="O16" s="84"/>
    </row>
    <row r="17" spans="1:17" ht="13.5" thickBot="1" x14ac:dyDescent="0.25">
      <c r="A17" s="93"/>
      <c r="B17" s="94"/>
      <c r="C17" s="94"/>
      <c r="D17" s="95"/>
      <c r="E17" s="95"/>
      <c r="F17" s="96"/>
      <c r="G17" s="97"/>
      <c r="H17" s="98"/>
      <c r="I17" s="99"/>
      <c r="J17" s="100"/>
      <c r="K17" s="100"/>
      <c r="L17" s="127"/>
      <c r="M17" s="128" t="s">
        <v>131</v>
      </c>
      <c r="N17" s="2">
        <f>SUM(N6:N15)</f>
        <v>0</v>
      </c>
      <c r="O17" s="103"/>
    </row>
    <row r="18" spans="1:17" x14ac:dyDescent="0.2">
      <c r="A18" s="85"/>
      <c r="D18" s="104"/>
      <c r="E18" s="105"/>
      <c r="F18" s="63"/>
      <c r="G18" s="106"/>
      <c r="H18" s="107"/>
      <c r="I18" s="108"/>
      <c r="J18" s="109"/>
      <c r="K18" s="109"/>
      <c r="L18" s="129"/>
      <c r="M18" s="129"/>
      <c r="N18" s="111"/>
      <c r="O18" s="111"/>
      <c r="P18" s="111"/>
      <c r="Q18" s="111"/>
    </row>
    <row r="20" spans="1:17" ht="18.75" x14ac:dyDescent="0.2">
      <c r="A20" s="67"/>
      <c r="B20" s="68"/>
      <c r="C20" s="68"/>
      <c r="D20" s="176" t="s">
        <v>48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7"/>
    </row>
    <row r="21" spans="1:17" x14ac:dyDescent="0.2">
      <c r="A21" s="72"/>
      <c r="B21" s="73" t="s">
        <v>11</v>
      </c>
      <c r="C21" s="54"/>
      <c r="D21" s="74" t="s">
        <v>38</v>
      </c>
      <c r="E21" s="75"/>
      <c r="F21" s="76" t="s">
        <v>0</v>
      </c>
      <c r="G21" s="76"/>
      <c r="H21" s="77" t="s">
        <v>37</v>
      </c>
      <c r="I21" s="58"/>
      <c r="J21" s="78" t="s">
        <v>36</v>
      </c>
      <c r="K21" s="78"/>
      <c r="L21" s="79" t="s">
        <v>69</v>
      </c>
      <c r="M21" s="126"/>
      <c r="N21" s="81" t="s">
        <v>55</v>
      </c>
    </row>
    <row r="22" spans="1:17" x14ac:dyDescent="0.2">
      <c r="A22" s="49"/>
      <c r="B22" s="37" t="str">
        <f t="shared" ref="B22:F31" si="1">B6</f>
        <v>1.3.1</v>
      </c>
      <c r="C22" s="51">
        <f t="shared" si="1"/>
        <v>0</v>
      </c>
      <c r="D22" s="114">
        <f t="shared" si="1"/>
        <v>0</v>
      </c>
      <c r="E22" s="53">
        <f t="shared" si="1"/>
        <v>0</v>
      </c>
      <c r="F22" s="153">
        <f t="shared" si="1"/>
        <v>0</v>
      </c>
      <c r="G22" s="54"/>
      <c r="H22" s="166" t="str">
        <f>IFERROR(VLOOKUP(F22,Kengetallen!$F$8:$N$17,4,FALSE),"")</f>
        <v/>
      </c>
      <c r="I22" s="82"/>
      <c r="J22" s="10"/>
      <c r="K22" s="83"/>
      <c r="L22" s="195">
        <f>$L$6</f>
        <v>0</v>
      </c>
      <c r="M22" s="83"/>
      <c r="N22" s="11">
        <f>IFERROR(H22*J22*L22,0)</f>
        <v>0</v>
      </c>
    </row>
    <row r="23" spans="1:17" x14ac:dyDescent="0.2">
      <c r="A23" s="49"/>
      <c r="B23" s="37" t="str">
        <f t="shared" si="1"/>
        <v>1.3.2</v>
      </c>
      <c r="C23" s="51">
        <f t="shared" si="1"/>
        <v>0</v>
      </c>
      <c r="D23" s="114">
        <f t="shared" si="1"/>
        <v>0</v>
      </c>
      <c r="E23" s="53">
        <f t="shared" si="1"/>
        <v>0</v>
      </c>
      <c r="F23" s="153">
        <f t="shared" si="1"/>
        <v>0</v>
      </c>
      <c r="G23" s="54"/>
      <c r="H23" s="166" t="str">
        <f>IFERROR(VLOOKUP(F23,Kengetallen!$F$8:$N$17,4,FALSE),"")</f>
        <v/>
      </c>
      <c r="I23" s="82"/>
      <c r="J23" s="10"/>
      <c r="K23" s="83"/>
      <c r="L23" s="195">
        <f>$L$7</f>
        <v>0</v>
      </c>
      <c r="M23" s="83"/>
      <c r="N23" s="11">
        <f t="shared" ref="N23:N31" si="2">IFERROR(H23*J23*L23,0)</f>
        <v>0</v>
      </c>
    </row>
    <row r="24" spans="1:17" x14ac:dyDescent="0.2">
      <c r="A24" s="49"/>
      <c r="B24" s="37" t="str">
        <f t="shared" si="1"/>
        <v>1.3.3</v>
      </c>
      <c r="C24" s="51">
        <f t="shared" si="1"/>
        <v>0</v>
      </c>
      <c r="D24" s="114">
        <f t="shared" si="1"/>
        <v>0</v>
      </c>
      <c r="E24" s="53">
        <f t="shared" si="1"/>
        <v>0</v>
      </c>
      <c r="F24" s="153">
        <f t="shared" si="1"/>
        <v>0</v>
      </c>
      <c r="G24" s="54"/>
      <c r="H24" s="166" t="str">
        <f>IFERROR(VLOOKUP(F24,Kengetallen!$F$8:$N$17,4,FALSE),"")</f>
        <v/>
      </c>
      <c r="I24" s="82"/>
      <c r="J24" s="10"/>
      <c r="K24" s="83"/>
      <c r="L24" s="195">
        <f>$L$8</f>
        <v>0</v>
      </c>
      <c r="M24" s="83"/>
      <c r="N24" s="11">
        <f t="shared" si="2"/>
        <v>0</v>
      </c>
    </row>
    <row r="25" spans="1:17" x14ac:dyDescent="0.2">
      <c r="A25" s="49"/>
      <c r="B25" s="37" t="str">
        <f t="shared" si="1"/>
        <v>1.3.4</v>
      </c>
      <c r="C25" s="51">
        <f t="shared" si="1"/>
        <v>0</v>
      </c>
      <c r="D25" s="114">
        <f t="shared" si="1"/>
        <v>0</v>
      </c>
      <c r="E25" s="53">
        <f t="shared" si="1"/>
        <v>0</v>
      </c>
      <c r="F25" s="153">
        <f t="shared" si="1"/>
        <v>0</v>
      </c>
      <c r="G25" s="54"/>
      <c r="H25" s="166" t="str">
        <f>IFERROR(VLOOKUP(F25,Kengetallen!$F$8:$N$17,4,FALSE),"")</f>
        <v/>
      </c>
      <c r="I25" s="82"/>
      <c r="J25" s="10"/>
      <c r="K25" s="83"/>
      <c r="L25" s="195">
        <f>$L$9</f>
        <v>0</v>
      </c>
      <c r="M25" s="83"/>
      <c r="N25" s="11">
        <f t="shared" si="2"/>
        <v>0</v>
      </c>
    </row>
    <row r="26" spans="1:17" x14ac:dyDescent="0.2">
      <c r="A26" s="85"/>
      <c r="B26" s="37" t="str">
        <f t="shared" si="1"/>
        <v>1.3.5</v>
      </c>
      <c r="C26" s="86">
        <f t="shared" si="1"/>
        <v>0</v>
      </c>
      <c r="D26" s="114">
        <f t="shared" si="1"/>
        <v>0</v>
      </c>
      <c r="E26" s="53">
        <f t="shared" si="1"/>
        <v>0</v>
      </c>
      <c r="F26" s="153">
        <f t="shared" si="1"/>
        <v>0</v>
      </c>
      <c r="G26" s="54"/>
      <c r="H26" s="166" t="str">
        <f>IFERROR(VLOOKUP(F26,Kengetallen!$F$8:$N$17,4,FALSE),"")</f>
        <v/>
      </c>
      <c r="I26" s="82"/>
      <c r="J26" s="10"/>
      <c r="K26" s="83"/>
      <c r="L26" s="195">
        <f>$L$10</f>
        <v>0</v>
      </c>
      <c r="M26" s="83"/>
      <c r="N26" s="11">
        <f t="shared" si="2"/>
        <v>0</v>
      </c>
    </row>
    <row r="27" spans="1:17" x14ac:dyDescent="0.2">
      <c r="A27" s="85"/>
      <c r="B27" s="37" t="str">
        <f t="shared" si="1"/>
        <v>1.3.6</v>
      </c>
      <c r="C27" s="86">
        <f t="shared" si="1"/>
        <v>0</v>
      </c>
      <c r="D27" s="114">
        <f t="shared" si="1"/>
        <v>0</v>
      </c>
      <c r="E27" s="53">
        <f t="shared" si="1"/>
        <v>0</v>
      </c>
      <c r="F27" s="153">
        <f t="shared" si="1"/>
        <v>0</v>
      </c>
      <c r="G27" s="54"/>
      <c r="H27" s="166" t="str">
        <f>IFERROR(VLOOKUP(F27,Kengetallen!$F$8:$N$17,4,FALSE),"")</f>
        <v/>
      </c>
      <c r="I27" s="82"/>
      <c r="J27" s="10"/>
      <c r="K27" s="83"/>
      <c r="L27" s="195">
        <f>$L$11</f>
        <v>0</v>
      </c>
      <c r="M27" s="83"/>
      <c r="N27" s="11">
        <f t="shared" si="2"/>
        <v>0</v>
      </c>
    </row>
    <row r="28" spans="1:17" x14ac:dyDescent="0.2">
      <c r="A28" s="85"/>
      <c r="B28" s="37" t="str">
        <f t="shared" si="1"/>
        <v>1.3.7</v>
      </c>
      <c r="C28" s="86">
        <f t="shared" si="1"/>
        <v>0</v>
      </c>
      <c r="D28" s="114">
        <f t="shared" si="1"/>
        <v>0</v>
      </c>
      <c r="E28" s="53">
        <f t="shared" si="1"/>
        <v>0</v>
      </c>
      <c r="F28" s="153">
        <f t="shared" si="1"/>
        <v>0</v>
      </c>
      <c r="G28" s="54"/>
      <c r="H28" s="166" t="str">
        <f>IFERROR(VLOOKUP(F28,Kengetallen!$F$8:$N$17,4,FALSE),"")</f>
        <v/>
      </c>
      <c r="I28" s="82"/>
      <c r="J28" s="10"/>
      <c r="K28" s="83"/>
      <c r="L28" s="195">
        <f>$L$12</f>
        <v>0</v>
      </c>
      <c r="M28" s="83"/>
      <c r="N28" s="11">
        <f t="shared" si="2"/>
        <v>0</v>
      </c>
    </row>
    <row r="29" spans="1:17" x14ac:dyDescent="0.2">
      <c r="A29" s="85"/>
      <c r="B29" s="37" t="str">
        <f t="shared" si="1"/>
        <v>1.3.8</v>
      </c>
      <c r="C29" s="86">
        <f t="shared" si="1"/>
        <v>0</v>
      </c>
      <c r="D29" s="114">
        <f t="shared" si="1"/>
        <v>0</v>
      </c>
      <c r="E29" s="53">
        <f t="shared" si="1"/>
        <v>0</v>
      </c>
      <c r="F29" s="153">
        <f t="shared" si="1"/>
        <v>0</v>
      </c>
      <c r="G29" s="54"/>
      <c r="H29" s="166" t="str">
        <f>IFERROR(VLOOKUP(F29,Kengetallen!$F$8:$N$17,4,FALSE),"")</f>
        <v/>
      </c>
      <c r="I29" s="82"/>
      <c r="J29" s="10"/>
      <c r="K29" s="83"/>
      <c r="L29" s="195">
        <f>$L$13</f>
        <v>0</v>
      </c>
      <c r="M29" s="83"/>
      <c r="N29" s="11">
        <f t="shared" si="2"/>
        <v>0</v>
      </c>
    </row>
    <row r="30" spans="1:17" x14ac:dyDescent="0.2">
      <c r="A30" s="85"/>
      <c r="B30" s="37" t="str">
        <f t="shared" si="1"/>
        <v>1.3.9</v>
      </c>
      <c r="C30" s="86">
        <f t="shared" si="1"/>
        <v>0</v>
      </c>
      <c r="D30" s="114">
        <f t="shared" si="1"/>
        <v>0</v>
      </c>
      <c r="E30" s="53">
        <f t="shared" si="1"/>
        <v>0</v>
      </c>
      <c r="F30" s="153">
        <f t="shared" si="1"/>
        <v>0</v>
      </c>
      <c r="G30" s="54"/>
      <c r="H30" s="166" t="str">
        <f>IFERROR(VLOOKUP(F30,Kengetallen!$F$8:$N$17,4,FALSE),"")</f>
        <v/>
      </c>
      <c r="I30" s="82"/>
      <c r="J30" s="10"/>
      <c r="K30" s="83"/>
      <c r="L30" s="195">
        <f>$L$14</f>
        <v>0</v>
      </c>
      <c r="M30" s="83"/>
      <c r="N30" s="11">
        <f t="shared" si="2"/>
        <v>0</v>
      </c>
    </row>
    <row r="31" spans="1:17" x14ac:dyDescent="0.2">
      <c r="A31" s="85"/>
      <c r="B31" s="37" t="str">
        <f t="shared" si="1"/>
        <v>1.3.10</v>
      </c>
      <c r="C31" s="86">
        <f t="shared" si="1"/>
        <v>0</v>
      </c>
      <c r="D31" s="114">
        <f t="shared" si="1"/>
        <v>0</v>
      </c>
      <c r="E31" s="53">
        <f t="shared" si="1"/>
        <v>0</v>
      </c>
      <c r="F31" s="153">
        <f t="shared" si="1"/>
        <v>0</v>
      </c>
      <c r="G31" s="54"/>
      <c r="H31" s="166" t="str">
        <f>IFERROR(VLOOKUP(F31,Kengetallen!$F$8:$N$17,4,FALSE),"")</f>
        <v/>
      </c>
      <c r="I31" s="82"/>
      <c r="J31" s="10"/>
      <c r="K31" s="83"/>
      <c r="L31" s="195">
        <f>$L$15</f>
        <v>0</v>
      </c>
      <c r="M31" s="83"/>
      <c r="N31" s="11">
        <f t="shared" si="2"/>
        <v>0</v>
      </c>
    </row>
    <row r="32" spans="1:17" ht="13.5" thickBot="1" x14ac:dyDescent="0.25">
      <c r="A32" s="85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92"/>
    </row>
    <row r="33" spans="1:14" ht="13.5" thickBot="1" x14ac:dyDescent="0.25">
      <c r="A33" s="93"/>
      <c r="B33" s="94"/>
      <c r="C33" s="94"/>
      <c r="D33" s="95"/>
      <c r="E33" s="95"/>
      <c r="F33" s="96"/>
      <c r="G33" s="97"/>
      <c r="H33" s="98"/>
      <c r="I33" s="99"/>
      <c r="J33" s="100"/>
      <c r="K33" s="100"/>
      <c r="L33" s="127"/>
      <c r="M33" s="128" t="s">
        <v>132</v>
      </c>
      <c r="N33" s="2">
        <f>SUM(N22:N31)</f>
        <v>0</v>
      </c>
    </row>
    <row r="35" spans="1:14" ht="18.75" x14ac:dyDescent="0.2">
      <c r="A35" s="67"/>
      <c r="B35" s="68"/>
      <c r="C35" s="68"/>
      <c r="D35" s="176" t="s">
        <v>49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7"/>
    </row>
    <row r="36" spans="1:14" x14ac:dyDescent="0.2">
      <c r="A36" s="72"/>
      <c r="B36" s="73" t="s">
        <v>11</v>
      </c>
      <c r="C36" s="54"/>
      <c r="D36" s="74" t="s">
        <v>38</v>
      </c>
      <c r="E36" s="75"/>
      <c r="F36" s="76" t="s">
        <v>0</v>
      </c>
      <c r="G36" s="76"/>
      <c r="H36" s="77" t="s">
        <v>37</v>
      </c>
      <c r="I36" s="58"/>
      <c r="J36" s="78" t="s">
        <v>36</v>
      </c>
      <c r="K36" s="78"/>
      <c r="L36" s="79" t="s">
        <v>69</v>
      </c>
      <c r="M36" s="126"/>
      <c r="N36" s="81" t="s">
        <v>56</v>
      </c>
    </row>
    <row r="37" spans="1:14" x14ac:dyDescent="0.2">
      <c r="A37" s="49"/>
      <c r="B37" s="37" t="str">
        <f t="shared" ref="B37:F46" si="3">B6</f>
        <v>1.3.1</v>
      </c>
      <c r="C37" s="51">
        <f t="shared" si="3"/>
        <v>0</v>
      </c>
      <c r="D37" s="114">
        <f t="shared" si="3"/>
        <v>0</v>
      </c>
      <c r="E37" s="53">
        <f t="shared" si="3"/>
        <v>0</v>
      </c>
      <c r="F37" s="114">
        <f t="shared" si="3"/>
        <v>0</v>
      </c>
      <c r="G37" s="54"/>
      <c r="H37" s="166" t="str">
        <f>IFERROR(VLOOKUP(F37,Kengetallen!$F$8:$N$17,5,FALSE),"")</f>
        <v/>
      </c>
      <c r="I37" s="82"/>
      <c r="J37" s="10"/>
      <c r="K37" s="83"/>
      <c r="L37" s="195">
        <f>$L$6</f>
        <v>0</v>
      </c>
      <c r="M37" s="83"/>
      <c r="N37" s="11">
        <f>IFERROR(H37*J37*L37,0)</f>
        <v>0</v>
      </c>
    </row>
    <row r="38" spans="1:14" x14ac:dyDescent="0.2">
      <c r="A38" s="49"/>
      <c r="B38" s="37" t="str">
        <f t="shared" si="3"/>
        <v>1.3.2</v>
      </c>
      <c r="C38" s="51">
        <f t="shared" si="3"/>
        <v>0</v>
      </c>
      <c r="D38" s="114">
        <f t="shared" si="3"/>
        <v>0</v>
      </c>
      <c r="E38" s="53">
        <f t="shared" si="3"/>
        <v>0</v>
      </c>
      <c r="F38" s="114">
        <f t="shared" si="3"/>
        <v>0</v>
      </c>
      <c r="G38" s="54"/>
      <c r="H38" s="166" t="str">
        <f>IFERROR(VLOOKUP(F38,Kengetallen!$F$8:$N$17,5,FALSE),"")</f>
        <v/>
      </c>
      <c r="I38" s="82"/>
      <c r="J38" s="10"/>
      <c r="K38" s="83"/>
      <c r="L38" s="195">
        <f>$L$7</f>
        <v>0</v>
      </c>
      <c r="M38" s="83"/>
      <c r="N38" s="11">
        <f t="shared" ref="N38:N46" si="4">IFERROR(H38*J38*L38,0)</f>
        <v>0</v>
      </c>
    </row>
    <row r="39" spans="1:14" x14ac:dyDescent="0.2">
      <c r="A39" s="49"/>
      <c r="B39" s="37" t="str">
        <f t="shared" si="3"/>
        <v>1.3.3</v>
      </c>
      <c r="C39" s="51">
        <f t="shared" si="3"/>
        <v>0</v>
      </c>
      <c r="D39" s="114">
        <f t="shared" si="3"/>
        <v>0</v>
      </c>
      <c r="E39" s="53">
        <f t="shared" si="3"/>
        <v>0</v>
      </c>
      <c r="F39" s="114">
        <f t="shared" si="3"/>
        <v>0</v>
      </c>
      <c r="G39" s="54"/>
      <c r="H39" s="166" t="str">
        <f>IFERROR(VLOOKUP(F39,Kengetallen!$F$8:$N$17,5,FALSE),"")</f>
        <v/>
      </c>
      <c r="I39" s="82"/>
      <c r="J39" s="10"/>
      <c r="K39" s="83"/>
      <c r="L39" s="195">
        <f>$L$8</f>
        <v>0</v>
      </c>
      <c r="M39" s="83"/>
      <c r="N39" s="11">
        <f t="shared" si="4"/>
        <v>0</v>
      </c>
    </row>
    <row r="40" spans="1:14" x14ac:dyDescent="0.2">
      <c r="A40" s="49"/>
      <c r="B40" s="37" t="str">
        <f t="shared" si="3"/>
        <v>1.3.4</v>
      </c>
      <c r="C40" s="51">
        <f t="shared" si="3"/>
        <v>0</v>
      </c>
      <c r="D40" s="114">
        <f t="shared" si="3"/>
        <v>0</v>
      </c>
      <c r="E40" s="53">
        <f t="shared" si="3"/>
        <v>0</v>
      </c>
      <c r="F40" s="114">
        <f t="shared" si="3"/>
        <v>0</v>
      </c>
      <c r="G40" s="54"/>
      <c r="H40" s="166" t="str">
        <f>IFERROR(VLOOKUP(F40,Kengetallen!$F$8:$N$17,5,FALSE),"")</f>
        <v/>
      </c>
      <c r="I40" s="82"/>
      <c r="J40" s="10"/>
      <c r="K40" s="83"/>
      <c r="L40" s="195">
        <f>$L$9</f>
        <v>0</v>
      </c>
      <c r="M40" s="83"/>
      <c r="N40" s="11">
        <f t="shared" si="4"/>
        <v>0</v>
      </c>
    </row>
    <row r="41" spans="1:14" x14ac:dyDescent="0.2">
      <c r="A41" s="85"/>
      <c r="B41" s="37" t="str">
        <f t="shared" si="3"/>
        <v>1.3.5</v>
      </c>
      <c r="C41" s="86">
        <f t="shared" si="3"/>
        <v>0</v>
      </c>
      <c r="D41" s="114">
        <f t="shared" si="3"/>
        <v>0</v>
      </c>
      <c r="E41" s="53">
        <f t="shared" si="3"/>
        <v>0</v>
      </c>
      <c r="F41" s="114">
        <f t="shared" si="3"/>
        <v>0</v>
      </c>
      <c r="G41" s="54"/>
      <c r="H41" s="166" t="str">
        <f>IFERROR(VLOOKUP(F41,Kengetallen!$F$8:$N$17,5,FALSE),"")</f>
        <v/>
      </c>
      <c r="I41" s="82"/>
      <c r="J41" s="10"/>
      <c r="K41" s="83"/>
      <c r="L41" s="195">
        <f>$L$10</f>
        <v>0</v>
      </c>
      <c r="M41" s="83"/>
      <c r="N41" s="11">
        <f t="shared" si="4"/>
        <v>0</v>
      </c>
    </row>
    <row r="42" spans="1:14" x14ac:dyDescent="0.2">
      <c r="A42" s="85"/>
      <c r="B42" s="37" t="str">
        <f t="shared" si="3"/>
        <v>1.3.6</v>
      </c>
      <c r="C42" s="86">
        <f t="shared" si="3"/>
        <v>0</v>
      </c>
      <c r="D42" s="114">
        <f t="shared" si="3"/>
        <v>0</v>
      </c>
      <c r="E42" s="53">
        <f t="shared" si="3"/>
        <v>0</v>
      </c>
      <c r="F42" s="114">
        <f t="shared" si="3"/>
        <v>0</v>
      </c>
      <c r="G42" s="54"/>
      <c r="H42" s="166" t="str">
        <f>IFERROR(VLOOKUP(F42,Kengetallen!$F$8:$N$17,5,FALSE),"")</f>
        <v/>
      </c>
      <c r="I42" s="82"/>
      <c r="J42" s="10"/>
      <c r="K42" s="83"/>
      <c r="L42" s="195">
        <f>$L$11</f>
        <v>0</v>
      </c>
      <c r="M42" s="83"/>
      <c r="N42" s="11">
        <f t="shared" si="4"/>
        <v>0</v>
      </c>
    </row>
    <row r="43" spans="1:14" x14ac:dyDescent="0.2">
      <c r="A43" s="85"/>
      <c r="B43" s="37" t="str">
        <f t="shared" si="3"/>
        <v>1.3.7</v>
      </c>
      <c r="C43" s="86">
        <f t="shared" si="3"/>
        <v>0</v>
      </c>
      <c r="D43" s="114">
        <f t="shared" si="3"/>
        <v>0</v>
      </c>
      <c r="E43" s="53">
        <f t="shared" si="3"/>
        <v>0</v>
      </c>
      <c r="F43" s="114">
        <f t="shared" si="3"/>
        <v>0</v>
      </c>
      <c r="G43" s="54"/>
      <c r="H43" s="166" t="str">
        <f>IFERROR(VLOOKUP(F43,Kengetallen!$F$8:$N$17,5,FALSE),"")</f>
        <v/>
      </c>
      <c r="I43" s="82"/>
      <c r="J43" s="10"/>
      <c r="K43" s="83"/>
      <c r="L43" s="195">
        <f>$L$12</f>
        <v>0</v>
      </c>
      <c r="M43" s="83"/>
      <c r="N43" s="11">
        <f t="shared" si="4"/>
        <v>0</v>
      </c>
    </row>
    <row r="44" spans="1:14" x14ac:dyDescent="0.2">
      <c r="A44" s="85"/>
      <c r="B44" s="37" t="str">
        <f t="shared" si="3"/>
        <v>1.3.8</v>
      </c>
      <c r="C44" s="86">
        <f t="shared" si="3"/>
        <v>0</v>
      </c>
      <c r="D44" s="114">
        <f t="shared" si="3"/>
        <v>0</v>
      </c>
      <c r="E44" s="53">
        <f t="shared" si="3"/>
        <v>0</v>
      </c>
      <c r="F44" s="114">
        <f t="shared" si="3"/>
        <v>0</v>
      </c>
      <c r="G44" s="54"/>
      <c r="H44" s="166" t="str">
        <f>IFERROR(VLOOKUP(F44,Kengetallen!$F$8:$N$17,5,FALSE),"")</f>
        <v/>
      </c>
      <c r="I44" s="82"/>
      <c r="J44" s="10"/>
      <c r="K44" s="83"/>
      <c r="L44" s="195">
        <f>$L$13</f>
        <v>0</v>
      </c>
      <c r="M44" s="83"/>
      <c r="N44" s="11">
        <f t="shared" si="4"/>
        <v>0</v>
      </c>
    </row>
    <row r="45" spans="1:14" x14ac:dyDescent="0.2">
      <c r="A45" s="85"/>
      <c r="B45" s="37" t="str">
        <f t="shared" si="3"/>
        <v>1.3.9</v>
      </c>
      <c r="C45" s="86">
        <f t="shared" si="3"/>
        <v>0</v>
      </c>
      <c r="D45" s="114">
        <f t="shared" si="3"/>
        <v>0</v>
      </c>
      <c r="E45" s="53">
        <f t="shared" si="3"/>
        <v>0</v>
      </c>
      <c r="F45" s="114">
        <f t="shared" si="3"/>
        <v>0</v>
      </c>
      <c r="G45" s="54"/>
      <c r="H45" s="166" t="str">
        <f>IFERROR(VLOOKUP(F45,Kengetallen!$F$8:$N$17,5,FALSE),"")</f>
        <v/>
      </c>
      <c r="I45" s="82"/>
      <c r="J45" s="10"/>
      <c r="K45" s="83"/>
      <c r="L45" s="195">
        <f>$L$14</f>
        <v>0</v>
      </c>
      <c r="M45" s="83"/>
      <c r="N45" s="11">
        <f t="shared" si="4"/>
        <v>0</v>
      </c>
    </row>
    <row r="46" spans="1:14" x14ac:dyDescent="0.2">
      <c r="A46" s="85"/>
      <c r="B46" s="37" t="str">
        <f t="shared" si="3"/>
        <v>1.3.10</v>
      </c>
      <c r="C46" s="86">
        <f t="shared" si="3"/>
        <v>0</v>
      </c>
      <c r="D46" s="114">
        <f t="shared" si="3"/>
        <v>0</v>
      </c>
      <c r="E46" s="53">
        <f t="shared" si="3"/>
        <v>0</v>
      </c>
      <c r="F46" s="114">
        <f t="shared" si="3"/>
        <v>0</v>
      </c>
      <c r="G46" s="54"/>
      <c r="H46" s="166" t="str">
        <f>IFERROR(VLOOKUP(F46,Kengetallen!$F$8:$N$17,5,FALSE),"")</f>
        <v/>
      </c>
      <c r="I46" s="82"/>
      <c r="J46" s="10"/>
      <c r="K46" s="83"/>
      <c r="L46" s="195">
        <f>$L$15</f>
        <v>0</v>
      </c>
      <c r="M46" s="83"/>
      <c r="N46" s="11">
        <f t="shared" si="4"/>
        <v>0</v>
      </c>
    </row>
    <row r="47" spans="1:14" ht="13.5" thickBot="1" x14ac:dyDescent="0.25">
      <c r="A47" s="85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92"/>
    </row>
    <row r="48" spans="1:14" ht="13.5" thickBot="1" x14ac:dyDescent="0.25">
      <c r="A48" s="93"/>
      <c r="B48" s="94"/>
      <c r="C48" s="94"/>
      <c r="D48" s="95"/>
      <c r="E48" s="95"/>
      <c r="F48" s="96"/>
      <c r="G48" s="97"/>
      <c r="H48" s="98"/>
      <c r="I48" s="99"/>
      <c r="J48" s="100"/>
      <c r="K48" s="100"/>
      <c r="L48" s="127"/>
      <c r="M48" s="128" t="s">
        <v>133</v>
      </c>
      <c r="N48" s="2">
        <f>SUM(N37:N46)</f>
        <v>0</v>
      </c>
    </row>
    <row r="50" spans="13:14" ht="13.5" thickBot="1" x14ac:dyDescent="0.25"/>
    <row r="51" spans="13:14" ht="13.5" thickBot="1" x14ac:dyDescent="0.25">
      <c r="M51" s="121" t="s">
        <v>134</v>
      </c>
      <c r="N51" s="6">
        <f>N17+N33+N48</f>
        <v>0</v>
      </c>
    </row>
  </sheetData>
  <sheetProtection algorithmName="SHA-512" hashValue="q/t4UviUyrxAiei6Lmi4z5iALq3LhdN29UTlC6NNDcM7tROwFRpLFnU61L64HI97aV2zb1dsRYPm2/VTxGa87g==" saltValue="4MDSU0F4CQUMFbeK/f1yDQ==" spinCount="100000" sheet="1" formatCells="0" formatColumns="0" formatRows="0" selectLockedCells="1" autoFilter="0"/>
  <mergeCells count="1">
    <mergeCell ref="D2:L2"/>
  </mergeCells>
  <phoneticPr fontId="7" type="noConversion"/>
  <dataValidations count="1">
    <dataValidation type="list" allowBlank="1" showInputMessage="1" showErrorMessage="1" sqref="L6:L15">
      <formula1>"1,12"</formula1>
    </dataValidation>
  </dataValidations>
  <pageMargins left="0.7" right="0.7" top="0.75" bottom="0.75" header="0.3" footer="0.3"/>
  <pageSetup paperSize="9" scale="50" orientation="portrait" r:id="rId1"/>
  <ignoredErrors>
    <ignoredError sqref="B22:C22 B37:F46 B29:C31 B23:C23 B24:C28 E22 E23 E24:E28 E29:E3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Kengetallen!$F$8:$F$17</xm:f>
          </x14:formula1>
          <xm:sqref>F6:F15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showGridLines="0" showZeros="0" zoomScaleNormal="100" workbookViewId="0">
      <selection activeCell="H6" sqref="H6"/>
    </sheetView>
  </sheetViews>
  <sheetFormatPr defaultColWidth="0" defaultRowHeight="12.75" x14ac:dyDescent="0.2"/>
  <cols>
    <col min="1" max="1" width="1.28515625" style="90" customWidth="1"/>
    <col min="2" max="2" width="5.85546875" style="90" bestFit="1" customWidth="1"/>
    <col min="3" max="3" width="1.7109375" style="86" customWidth="1"/>
    <col min="4" max="4" width="42.42578125" style="90" customWidth="1"/>
    <col min="5" max="5" width="2.85546875" style="86" customWidth="1"/>
    <col min="6" max="6" width="30.42578125" style="90" customWidth="1"/>
    <col min="7" max="7" width="3.28515625" style="115" customWidth="1"/>
    <col min="8" max="8" width="12" style="116" bestFit="1" customWidth="1"/>
    <col min="9" max="9" width="2.28515625" style="117" customWidth="1"/>
    <col min="10" max="10" width="25" style="118" bestFit="1" customWidth="1"/>
    <col min="11" max="11" width="3.42578125" style="119" customWidth="1"/>
    <col min="12" max="12" width="3.42578125" style="26" customWidth="1"/>
    <col min="13" max="13" width="22.140625" style="26" bestFit="1" customWidth="1"/>
    <col min="14" max="14" width="3.140625" style="87" customWidth="1"/>
    <col min="15" max="15" width="8.7109375" style="87" hidden="1" customWidth="1"/>
    <col min="16" max="16" width="2.42578125" style="87" hidden="1" customWidth="1"/>
    <col min="17" max="17" width="18.42578125" style="87" hidden="1" customWidth="1"/>
    <col min="18" max="18" width="3.28515625" style="87" hidden="1" customWidth="1"/>
    <col min="19" max="19" width="10.42578125" style="88" hidden="1" customWidth="1"/>
    <col min="20" max="20" width="3" style="88" hidden="1" customWidth="1"/>
    <col min="21" max="21" width="10.42578125" style="89" hidden="1" customWidth="1"/>
    <col min="22" max="22" width="3.42578125" style="26" hidden="1" customWidth="1"/>
    <col min="23" max="27" width="9.140625" style="90" hidden="1" customWidth="1"/>
    <col min="28" max="28" width="11.42578125" style="90" hidden="1" customWidth="1"/>
    <col min="29" max="16384" width="9.140625" style="90" hidden="1"/>
  </cols>
  <sheetData>
    <row r="1" spans="1:22" s="50" customFormat="1" ht="15.95" customHeight="1" x14ac:dyDescent="0.25">
      <c r="A1" s="49"/>
      <c r="C1" s="51"/>
      <c r="D1" s="52" t="s">
        <v>116</v>
      </c>
      <c r="E1" s="53"/>
      <c r="G1" s="54"/>
      <c r="H1" s="55"/>
      <c r="I1" s="56"/>
      <c r="J1" s="57"/>
      <c r="K1" s="58"/>
      <c r="L1" s="54"/>
      <c r="M1" s="60"/>
      <c r="S1" s="61"/>
      <c r="T1" s="61"/>
      <c r="U1" s="62"/>
      <c r="V1" s="60"/>
    </row>
    <row r="2" spans="1:22" s="50" customFormat="1" ht="15.95" customHeight="1" x14ac:dyDescent="0.25">
      <c r="A2" s="49"/>
      <c r="C2" s="51"/>
      <c r="D2" s="63" t="s">
        <v>121</v>
      </c>
      <c r="E2" s="53"/>
      <c r="G2" s="54"/>
      <c r="H2" s="57"/>
      <c r="I2" s="64"/>
      <c r="J2" s="57"/>
      <c r="K2" s="64"/>
      <c r="L2" s="51"/>
      <c r="N2" s="65"/>
    </row>
    <row r="3" spans="1:22" s="50" customFormat="1" ht="15.95" customHeight="1" x14ac:dyDescent="0.25">
      <c r="A3" s="49"/>
      <c r="C3" s="51"/>
      <c r="D3" s="66"/>
      <c r="E3" s="53"/>
      <c r="G3" s="54"/>
      <c r="H3" s="57"/>
      <c r="I3" s="64"/>
      <c r="J3" s="57"/>
      <c r="K3" s="64"/>
      <c r="L3" s="51"/>
      <c r="N3" s="65"/>
    </row>
    <row r="4" spans="1:22" s="50" customFormat="1" ht="15.95" customHeight="1" x14ac:dyDescent="0.25">
      <c r="A4" s="67"/>
      <c r="B4" s="68"/>
      <c r="C4" s="68"/>
      <c r="D4" s="69"/>
      <c r="E4" s="70"/>
      <c r="F4" s="68"/>
      <c r="G4" s="71"/>
      <c r="H4" s="198"/>
      <c r="I4" s="198"/>
      <c r="J4" s="198"/>
      <c r="K4" s="198"/>
      <c r="L4" s="198"/>
      <c r="M4" s="199"/>
      <c r="N4" s="65"/>
    </row>
    <row r="5" spans="1:22" s="60" customFormat="1" ht="11.45" customHeight="1" x14ac:dyDescent="0.25">
      <c r="A5" s="72"/>
      <c r="B5" s="73" t="s">
        <v>11</v>
      </c>
      <c r="C5" s="54"/>
      <c r="D5" s="74" t="s">
        <v>38</v>
      </c>
      <c r="E5" s="75"/>
      <c r="F5" s="76" t="s">
        <v>0</v>
      </c>
      <c r="G5" s="76"/>
      <c r="H5" s="77" t="s">
        <v>37</v>
      </c>
      <c r="I5" s="58"/>
      <c r="J5" s="78" t="s">
        <v>36</v>
      </c>
      <c r="K5" s="78"/>
      <c r="L5" s="80"/>
      <c r="M5" s="81" t="s">
        <v>70</v>
      </c>
      <c r="N5" s="80"/>
    </row>
    <row r="6" spans="1:22" s="50" customFormat="1" ht="15.95" customHeight="1" x14ac:dyDescent="0.25">
      <c r="A6" s="49"/>
      <c r="B6" s="181" t="s">
        <v>111</v>
      </c>
      <c r="C6" s="165"/>
      <c r="D6" s="181" t="s">
        <v>77</v>
      </c>
      <c r="E6" s="53"/>
      <c r="F6" s="181" t="s">
        <v>64</v>
      </c>
      <c r="G6" s="54"/>
      <c r="H6" s="9"/>
      <c r="I6" s="82"/>
      <c r="J6" s="10"/>
      <c r="K6" s="83"/>
      <c r="L6" s="84"/>
      <c r="M6" s="11">
        <f>(H6*J6)</f>
        <v>0</v>
      </c>
      <c r="N6" s="84"/>
    </row>
    <row r="7" spans="1:22" s="50" customFormat="1" ht="15.95" customHeight="1" x14ac:dyDescent="0.25">
      <c r="A7" s="49"/>
      <c r="B7" s="181" t="s">
        <v>112</v>
      </c>
      <c r="C7" s="165"/>
      <c r="D7" s="181" t="s">
        <v>78</v>
      </c>
      <c r="E7" s="53"/>
      <c r="F7" s="181" t="s">
        <v>64</v>
      </c>
      <c r="G7" s="54"/>
      <c r="H7" s="9"/>
      <c r="I7" s="82"/>
      <c r="J7" s="10"/>
      <c r="K7" s="83"/>
      <c r="L7" s="84"/>
      <c r="M7" s="11">
        <f t="shared" ref="M7:M8" si="0">(H7*J7)</f>
        <v>0</v>
      </c>
      <c r="N7" s="84"/>
    </row>
    <row r="8" spans="1:22" s="50" customFormat="1" ht="15.95" customHeight="1" x14ac:dyDescent="0.25">
      <c r="A8" s="49"/>
      <c r="B8" s="181" t="s">
        <v>113</v>
      </c>
      <c r="C8" s="165"/>
      <c r="D8" s="181" t="s">
        <v>102</v>
      </c>
      <c r="E8" s="53"/>
      <c r="F8" s="181" t="s">
        <v>64</v>
      </c>
      <c r="G8" s="54"/>
      <c r="H8" s="9"/>
      <c r="I8" s="82"/>
      <c r="J8" s="10"/>
      <c r="K8" s="83"/>
      <c r="L8" s="84"/>
      <c r="M8" s="11">
        <f t="shared" si="0"/>
        <v>0</v>
      </c>
      <c r="N8" s="84"/>
    </row>
    <row r="9" spans="1:22" ht="13.5" thickBot="1" x14ac:dyDescent="0.25">
      <c r="A9" s="85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92"/>
      <c r="N9" s="84"/>
    </row>
    <row r="10" spans="1:22" ht="13.5" thickBot="1" x14ac:dyDescent="0.25">
      <c r="A10" s="93"/>
      <c r="B10" s="94"/>
      <c r="C10" s="94"/>
      <c r="D10" s="95"/>
      <c r="E10" s="95"/>
      <c r="F10" s="96"/>
      <c r="G10" s="97"/>
      <c r="H10" s="98"/>
      <c r="I10" s="99"/>
      <c r="J10" s="100"/>
      <c r="K10" s="100"/>
      <c r="L10" s="102" t="s">
        <v>123</v>
      </c>
      <c r="M10" s="2">
        <f>SUM(M6:M8)</f>
        <v>0</v>
      </c>
      <c r="N10" s="103"/>
    </row>
    <row r="11" spans="1:22" x14ac:dyDescent="0.2">
      <c r="A11" s="85"/>
      <c r="D11" s="104"/>
      <c r="E11" s="105"/>
      <c r="F11" s="63"/>
      <c r="G11" s="106"/>
      <c r="H11" s="107"/>
      <c r="I11" s="108"/>
      <c r="J11" s="109"/>
      <c r="K11" s="109"/>
      <c r="L11" s="111"/>
      <c r="M11" s="111"/>
      <c r="N11" s="111"/>
      <c r="O11" s="111"/>
      <c r="P11" s="111"/>
      <c r="Q11" s="111"/>
      <c r="R11" s="111"/>
      <c r="S11" s="112"/>
      <c r="T11" s="112"/>
      <c r="U11" s="113"/>
      <c r="V11" s="111"/>
    </row>
    <row r="13" spans="1:22" s="87" customFormat="1" x14ac:dyDescent="0.2">
      <c r="A13" s="90"/>
      <c r="B13" s="90"/>
      <c r="C13" s="86"/>
      <c r="D13" s="90"/>
      <c r="E13" s="86"/>
      <c r="F13" s="90"/>
      <c r="G13" s="115"/>
      <c r="H13" s="116"/>
      <c r="I13" s="117"/>
      <c r="J13" s="118"/>
      <c r="K13" s="119"/>
      <c r="L13" s="26"/>
      <c r="M13" s="26"/>
      <c r="S13" s="88"/>
      <c r="T13" s="88"/>
      <c r="U13" s="89"/>
      <c r="V13" s="26"/>
    </row>
    <row r="14" spans="1:22" s="87" customFormat="1" x14ac:dyDescent="0.2">
      <c r="A14" s="90"/>
      <c r="B14" s="90"/>
      <c r="C14" s="86"/>
      <c r="D14" s="90"/>
      <c r="E14" s="86"/>
      <c r="F14" s="90"/>
      <c r="G14" s="115"/>
      <c r="H14" s="116"/>
      <c r="I14" s="117"/>
      <c r="J14" s="118"/>
      <c r="K14" s="119"/>
      <c r="L14" s="121"/>
      <c r="M14" s="26"/>
      <c r="S14" s="88"/>
      <c r="T14" s="88"/>
      <c r="U14" s="89"/>
      <c r="V14" s="26"/>
    </row>
  </sheetData>
  <sheetProtection algorithmName="SHA-512" hashValue="vIY573PNlykNfxZNhecAFXNncQs3zPpN5SWw+fWn7E7ctgUmv1dNONsA5hDpyg7X8+8tSdF8s685JBJ/LobGVQ==" saltValue="IXzbscpiJdCIg2HEYEAljQ==" spinCount="100000" sheet="1" formatCells="0" formatColumns="0" formatRows="0" selectLockedCells="1" autoFilter="0"/>
  <mergeCells count="1">
    <mergeCell ref="H4:M4"/>
  </mergeCells>
  <phoneticPr fontId="7" type="noConversion"/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GridLines="0" showZeros="0" zoomScaleNormal="100" workbookViewId="0">
      <selection activeCell="J6" sqref="J6"/>
    </sheetView>
  </sheetViews>
  <sheetFormatPr defaultColWidth="0" defaultRowHeight="12.75" x14ac:dyDescent="0.2"/>
  <cols>
    <col min="1" max="1" width="1.28515625" style="90" customWidth="1"/>
    <col min="2" max="2" width="5.85546875" style="90" bestFit="1" customWidth="1"/>
    <col min="3" max="3" width="1.7109375" style="86" customWidth="1"/>
    <col min="4" max="4" width="42.42578125" style="90" customWidth="1"/>
    <col min="5" max="5" width="2.85546875" style="86" customWidth="1"/>
    <col min="6" max="6" width="30.42578125" style="90" customWidth="1"/>
    <col min="7" max="7" width="3.28515625" style="115" customWidth="1"/>
    <col min="8" max="8" width="12" style="116" bestFit="1" customWidth="1"/>
    <col min="9" max="9" width="2.28515625" style="117" customWidth="1"/>
    <col min="10" max="10" width="25" style="118" bestFit="1" customWidth="1"/>
    <col min="11" max="11" width="3.42578125" style="119" customWidth="1"/>
    <col min="12" max="12" width="3.42578125" style="26" customWidth="1"/>
    <col min="13" max="13" width="22.140625" style="26" bestFit="1" customWidth="1"/>
    <col min="14" max="14" width="3.140625" style="87" customWidth="1"/>
    <col min="15" max="15" width="8.7109375" style="87" hidden="1" customWidth="1"/>
    <col min="16" max="16" width="2.42578125" style="87" hidden="1" customWidth="1"/>
    <col min="17" max="21" width="9.140625" style="90" hidden="1" customWidth="1"/>
    <col min="22" max="22" width="11.42578125" style="90" hidden="1" customWidth="1"/>
    <col min="23" max="16384" width="9.140625" style="90" hidden="1"/>
  </cols>
  <sheetData>
    <row r="1" spans="1:16" s="50" customFormat="1" ht="15.95" customHeight="1" x14ac:dyDescent="0.25">
      <c r="A1" s="49"/>
      <c r="C1" s="51"/>
      <c r="D1" s="52" t="s">
        <v>117</v>
      </c>
      <c r="E1" s="53"/>
      <c r="G1" s="54"/>
      <c r="H1" s="55"/>
      <c r="I1" s="56"/>
      <c r="J1" s="57"/>
      <c r="K1" s="58"/>
      <c r="L1" s="54"/>
      <c r="M1" s="60"/>
    </row>
    <row r="2" spans="1:16" s="50" customFormat="1" ht="15.95" customHeight="1" x14ac:dyDescent="0.25">
      <c r="A2" s="49"/>
      <c r="C2" s="51"/>
      <c r="D2" s="63" t="s">
        <v>121</v>
      </c>
      <c r="E2" s="53"/>
      <c r="G2" s="54"/>
      <c r="H2" s="57"/>
      <c r="I2" s="64"/>
      <c r="J2" s="57"/>
      <c r="K2" s="64"/>
      <c r="L2" s="51"/>
      <c r="N2" s="65"/>
    </row>
    <row r="3" spans="1:16" s="50" customFormat="1" ht="15.95" customHeight="1" x14ac:dyDescent="0.25">
      <c r="A3" s="49"/>
      <c r="C3" s="51"/>
      <c r="D3" s="66"/>
      <c r="E3" s="53"/>
      <c r="G3" s="54"/>
      <c r="H3" s="57"/>
      <c r="I3" s="64"/>
      <c r="J3" s="57"/>
      <c r="K3" s="64"/>
      <c r="L3" s="51"/>
      <c r="N3" s="65"/>
    </row>
    <row r="4" spans="1:16" s="50" customFormat="1" ht="15.95" customHeight="1" x14ac:dyDescent="0.25">
      <c r="A4" s="67"/>
      <c r="B4" s="68"/>
      <c r="C4" s="68"/>
      <c r="D4" s="69"/>
      <c r="E4" s="70"/>
      <c r="F4" s="68"/>
      <c r="G4" s="71"/>
      <c r="H4" s="198"/>
      <c r="I4" s="198"/>
      <c r="J4" s="198"/>
      <c r="K4" s="198"/>
      <c r="L4" s="198"/>
      <c r="M4" s="199"/>
      <c r="N4" s="65"/>
    </row>
    <row r="5" spans="1:16" s="60" customFormat="1" ht="11.45" customHeight="1" x14ac:dyDescent="0.25">
      <c r="A5" s="72"/>
      <c r="B5" s="73" t="s">
        <v>11</v>
      </c>
      <c r="C5" s="54"/>
      <c r="D5" s="74" t="s">
        <v>38</v>
      </c>
      <c r="E5" s="75"/>
      <c r="F5" s="76" t="s">
        <v>0</v>
      </c>
      <c r="G5" s="76"/>
      <c r="H5" s="77" t="s">
        <v>37</v>
      </c>
      <c r="I5" s="58"/>
      <c r="J5" s="78" t="s">
        <v>36</v>
      </c>
      <c r="K5" s="78"/>
      <c r="L5" s="80"/>
      <c r="M5" s="81" t="s">
        <v>70</v>
      </c>
      <c r="N5" s="80"/>
    </row>
    <row r="6" spans="1:16" s="50" customFormat="1" ht="15.95" customHeight="1" x14ac:dyDescent="0.25">
      <c r="A6" s="49"/>
      <c r="B6" s="114" t="s">
        <v>31</v>
      </c>
      <c r="C6" s="51"/>
      <c r="D6" s="181" t="s">
        <v>105</v>
      </c>
      <c r="E6" s="53"/>
      <c r="F6" s="182" t="s">
        <v>114</v>
      </c>
      <c r="G6" s="54"/>
      <c r="H6" s="166">
        <v>15</v>
      </c>
      <c r="I6" s="82"/>
      <c r="J6" s="10"/>
      <c r="K6" s="83"/>
      <c r="L6" s="84"/>
      <c r="M6" s="11">
        <f>(H6*J6)</f>
        <v>0</v>
      </c>
      <c r="N6" s="84"/>
    </row>
    <row r="7" spans="1:16" s="50" customFormat="1" ht="15.95" customHeight="1" x14ac:dyDescent="0.25">
      <c r="A7" s="49"/>
      <c r="B7" s="114" t="s">
        <v>32</v>
      </c>
      <c r="C7" s="51"/>
      <c r="D7" s="181" t="s">
        <v>104</v>
      </c>
      <c r="E7" s="53"/>
      <c r="F7" s="182" t="s">
        <v>114</v>
      </c>
      <c r="G7" s="54"/>
      <c r="H7" s="166">
        <v>15</v>
      </c>
      <c r="I7" s="82"/>
      <c r="J7" s="10"/>
      <c r="K7" s="83"/>
      <c r="L7" s="84"/>
      <c r="M7" s="11">
        <f t="shared" ref="M7:M9" si="0">(H7*J7)</f>
        <v>0</v>
      </c>
      <c r="N7" s="84"/>
    </row>
    <row r="8" spans="1:16" s="50" customFormat="1" ht="15.95" customHeight="1" x14ac:dyDescent="0.25">
      <c r="A8" s="49"/>
      <c r="B8" s="114" t="s">
        <v>33</v>
      </c>
      <c r="C8" s="51"/>
      <c r="D8" s="181" t="s">
        <v>103</v>
      </c>
      <c r="E8" s="53"/>
      <c r="F8" s="182" t="s">
        <v>114</v>
      </c>
      <c r="G8" s="54"/>
      <c r="H8" s="166">
        <v>10</v>
      </c>
      <c r="I8" s="82"/>
      <c r="J8" s="10"/>
      <c r="K8" s="83"/>
      <c r="L8" s="84"/>
      <c r="M8" s="11">
        <f t="shared" si="0"/>
        <v>0</v>
      </c>
      <c r="N8" s="84"/>
    </row>
    <row r="9" spans="1:16" s="50" customFormat="1" ht="15.95" customHeight="1" x14ac:dyDescent="0.25">
      <c r="A9" s="49"/>
      <c r="B9" s="114" t="s">
        <v>34</v>
      </c>
      <c r="C9" s="51"/>
      <c r="D9" s="181" t="s">
        <v>81</v>
      </c>
      <c r="E9" s="53"/>
      <c r="F9" s="182" t="s">
        <v>114</v>
      </c>
      <c r="G9" s="54"/>
      <c r="H9" s="166">
        <v>100</v>
      </c>
      <c r="I9" s="82"/>
      <c r="J9" s="10"/>
      <c r="K9" s="83"/>
      <c r="L9" s="84"/>
      <c r="M9" s="11">
        <f t="shared" si="0"/>
        <v>0</v>
      </c>
      <c r="N9" s="84"/>
    </row>
    <row r="10" spans="1:16" ht="13.5" thickBot="1" x14ac:dyDescent="0.25">
      <c r="A10" s="85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92"/>
      <c r="N10" s="84"/>
    </row>
    <row r="11" spans="1:16" ht="13.5" thickBot="1" x14ac:dyDescent="0.25">
      <c r="A11" s="93"/>
      <c r="B11" s="94"/>
      <c r="C11" s="94"/>
      <c r="D11" s="95"/>
      <c r="E11" s="95"/>
      <c r="F11" s="96"/>
      <c r="G11" s="97"/>
      <c r="H11" s="98"/>
      <c r="I11" s="99"/>
      <c r="J11" s="100"/>
      <c r="K11" s="100"/>
      <c r="L11" s="102" t="s">
        <v>71</v>
      </c>
      <c r="M11" s="2">
        <f>SUM(M6:M9)</f>
        <v>0</v>
      </c>
      <c r="N11" s="103"/>
    </row>
    <row r="12" spans="1:16" x14ac:dyDescent="0.2">
      <c r="A12" s="85"/>
      <c r="D12" s="104"/>
      <c r="E12" s="105"/>
      <c r="F12" s="63"/>
      <c r="G12" s="106"/>
      <c r="H12" s="107"/>
      <c r="I12" s="108"/>
      <c r="J12" s="109"/>
      <c r="K12" s="109"/>
      <c r="L12" s="111"/>
      <c r="M12" s="111"/>
      <c r="N12" s="111"/>
      <c r="O12" s="111"/>
      <c r="P12" s="111"/>
    </row>
    <row r="14" spans="1:16" s="87" customFormat="1" x14ac:dyDescent="0.2">
      <c r="A14" s="90"/>
      <c r="B14" s="90"/>
      <c r="C14" s="86"/>
      <c r="D14" s="90"/>
      <c r="E14" s="86"/>
      <c r="F14" s="90"/>
      <c r="G14" s="115"/>
      <c r="H14" s="116"/>
      <c r="I14" s="117"/>
      <c r="J14" s="118"/>
      <c r="K14" s="119"/>
      <c r="L14" s="26"/>
      <c r="M14" s="26"/>
    </row>
    <row r="15" spans="1:16" s="87" customFormat="1" x14ac:dyDescent="0.2">
      <c r="A15" s="90"/>
      <c r="B15" s="90"/>
      <c r="C15" s="86"/>
      <c r="D15" s="90"/>
      <c r="E15" s="86"/>
      <c r="F15" s="90"/>
      <c r="G15" s="115"/>
      <c r="H15" s="116"/>
      <c r="I15" s="117"/>
      <c r="J15" s="118"/>
      <c r="K15" s="119"/>
      <c r="L15" s="121"/>
      <c r="M15" s="26"/>
    </row>
  </sheetData>
  <sheetProtection algorithmName="SHA-512" hashValue="R2bf5jmkhlkdN3Hfc94IG4S2r3tn5HQ9qzYdxsA3srrKpQ0h6llu2lM1WHBUJfm4bCNrQkO6jxWKnTmAgqnZvA==" saltValue="wmNLl12jozqngq23cMjIqA==" spinCount="100000" sheet="1" formatCells="0" formatColumns="0" formatRows="0" selectLockedCells="1" autoFilter="0"/>
  <mergeCells count="1">
    <mergeCell ref="H4:M4"/>
  </mergeCells>
  <phoneticPr fontId="7" type="noConversion"/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showGridLines="0" showZeros="0" zoomScaleNormal="100" workbookViewId="0">
      <selection activeCell="J6" sqref="J6"/>
    </sheetView>
  </sheetViews>
  <sheetFormatPr defaultColWidth="0" defaultRowHeight="12.75" x14ac:dyDescent="0.2"/>
  <cols>
    <col min="1" max="1" width="1.28515625" style="90" customWidth="1"/>
    <col min="2" max="2" width="5.85546875" style="90" bestFit="1" customWidth="1"/>
    <col min="3" max="3" width="1.7109375" style="86" customWidth="1"/>
    <col min="4" max="4" width="42.42578125" style="90" customWidth="1"/>
    <col min="5" max="5" width="2.85546875" style="86" customWidth="1"/>
    <col min="6" max="6" width="30.42578125" style="90" customWidth="1"/>
    <col min="7" max="7" width="3.28515625" style="115" customWidth="1"/>
    <col min="8" max="8" width="12" style="116" bestFit="1" customWidth="1"/>
    <col min="9" max="9" width="2.28515625" style="117" customWidth="1"/>
    <col min="10" max="10" width="25" style="118" bestFit="1" customWidth="1"/>
    <col min="11" max="11" width="3.42578125" style="26" customWidth="1"/>
    <col min="12" max="12" width="22.140625" style="26" bestFit="1" customWidth="1"/>
    <col min="13" max="13" width="3.140625" style="87" customWidth="1"/>
    <col min="14" max="14" width="8.7109375" style="87" hidden="1" customWidth="1"/>
    <col min="15" max="15" width="2.42578125" style="87" hidden="1" customWidth="1"/>
    <col min="16" max="16" width="18.42578125" style="87" hidden="1" customWidth="1"/>
    <col min="17" max="17" width="3.28515625" style="87" hidden="1" customWidth="1"/>
    <col min="18" max="18" width="10.42578125" style="88" hidden="1" customWidth="1"/>
    <col min="19" max="19" width="3" style="88" hidden="1" customWidth="1"/>
    <col min="20" max="20" width="10.42578125" style="89" hidden="1" customWidth="1"/>
    <col min="21" max="21" width="3.42578125" style="26" hidden="1" customWidth="1"/>
    <col min="22" max="22" width="16.28515625" style="26" hidden="1" customWidth="1"/>
    <col min="23" max="23" width="3.42578125" style="87" hidden="1" customWidth="1"/>
    <col min="24" max="28" width="9.140625" style="90" hidden="1" customWidth="1"/>
    <col min="29" max="29" width="11.42578125" style="90" hidden="1" customWidth="1"/>
    <col min="30" max="16384" width="9.140625" style="90" hidden="1"/>
  </cols>
  <sheetData>
    <row r="1" spans="1:23" s="50" customFormat="1" ht="15.95" customHeight="1" x14ac:dyDescent="0.25">
      <c r="A1" s="49"/>
      <c r="C1" s="51"/>
      <c r="D1" s="52" t="s">
        <v>118</v>
      </c>
      <c r="E1" s="53"/>
      <c r="G1" s="54"/>
      <c r="H1" s="55"/>
      <c r="I1" s="56"/>
      <c r="J1" s="57"/>
      <c r="K1" s="54"/>
      <c r="L1" s="60"/>
      <c r="R1" s="61"/>
      <c r="S1" s="61"/>
      <c r="T1" s="62"/>
      <c r="U1" s="60"/>
      <c r="V1" s="60"/>
    </row>
    <row r="2" spans="1:23" s="50" customFormat="1" ht="15.95" customHeight="1" x14ac:dyDescent="0.25">
      <c r="A2" s="49"/>
      <c r="C2" s="51"/>
      <c r="D2" s="63" t="s">
        <v>121</v>
      </c>
      <c r="E2" s="53"/>
      <c r="G2" s="54"/>
      <c r="H2" s="57"/>
      <c r="I2" s="64"/>
      <c r="J2" s="57"/>
      <c r="K2" s="51"/>
      <c r="M2" s="65"/>
      <c r="W2" s="65"/>
    </row>
    <row r="3" spans="1:23" s="50" customFormat="1" ht="15.95" customHeight="1" x14ac:dyDescent="0.25">
      <c r="A3" s="49"/>
      <c r="C3" s="51"/>
      <c r="D3" s="66"/>
      <c r="E3" s="53"/>
      <c r="G3" s="54"/>
      <c r="H3" s="57"/>
      <c r="I3" s="64"/>
      <c r="J3" s="57"/>
      <c r="K3" s="51"/>
      <c r="M3" s="65"/>
      <c r="W3" s="65"/>
    </row>
    <row r="4" spans="1:23" s="50" customFormat="1" ht="15.95" customHeight="1" x14ac:dyDescent="0.25">
      <c r="A4" s="67"/>
      <c r="B4" s="68"/>
      <c r="C4" s="68"/>
      <c r="D4" s="69"/>
      <c r="E4" s="70"/>
      <c r="F4" s="68"/>
      <c r="G4" s="71"/>
      <c r="H4" s="198"/>
      <c r="I4" s="198"/>
      <c r="J4" s="198"/>
      <c r="K4" s="198"/>
      <c r="L4" s="199"/>
      <c r="M4" s="65"/>
      <c r="W4" s="65"/>
    </row>
    <row r="5" spans="1:23" s="60" customFormat="1" ht="11.45" customHeight="1" x14ac:dyDescent="0.25">
      <c r="A5" s="72"/>
      <c r="B5" s="73" t="s">
        <v>11</v>
      </c>
      <c r="C5" s="54"/>
      <c r="D5" s="74" t="s">
        <v>38</v>
      </c>
      <c r="E5" s="75"/>
      <c r="F5" s="76" t="s">
        <v>0</v>
      </c>
      <c r="G5" s="76"/>
      <c r="H5" s="77" t="s">
        <v>37</v>
      </c>
      <c r="I5" s="58"/>
      <c r="J5" s="78" t="s">
        <v>36</v>
      </c>
      <c r="K5" s="80"/>
      <c r="L5" s="81" t="s">
        <v>70</v>
      </c>
      <c r="M5" s="80"/>
      <c r="W5" s="80"/>
    </row>
    <row r="6" spans="1:23" s="50" customFormat="1" ht="15.95" customHeight="1" x14ac:dyDescent="0.25">
      <c r="A6" s="49"/>
      <c r="B6" s="114" t="s">
        <v>39</v>
      </c>
      <c r="C6" s="51"/>
      <c r="D6" s="114" t="s">
        <v>42</v>
      </c>
      <c r="E6" s="53"/>
      <c r="F6" s="114" t="s">
        <v>64</v>
      </c>
      <c r="G6" s="54"/>
      <c r="H6" s="131">
        <v>2500</v>
      </c>
      <c r="I6" s="82"/>
      <c r="J6" s="10"/>
      <c r="K6" s="84"/>
      <c r="L6" s="11">
        <f>H6*J6</f>
        <v>0</v>
      </c>
      <c r="M6" s="84"/>
      <c r="W6" s="84"/>
    </row>
    <row r="7" spans="1:23" s="50" customFormat="1" ht="15.95" customHeight="1" x14ac:dyDescent="0.25">
      <c r="A7" s="49"/>
      <c r="B7" s="114" t="s">
        <v>40</v>
      </c>
      <c r="C7" s="51"/>
      <c r="D7" s="114" t="s">
        <v>43</v>
      </c>
      <c r="E7" s="53"/>
      <c r="F7" s="114" t="s">
        <v>64</v>
      </c>
      <c r="G7" s="54"/>
      <c r="H7" s="131">
        <v>2500</v>
      </c>
      <c r="I7" s="82"/>
      <c r="J7" s="10"/>
      <c r="K7" s="84"/>
      <c r="L7" s="11">
        <f t="shared" ref="L7:L8" si="0">H7*J7</f>
        <v>0</v>
      </c>
      <c r="M7" s="84"/>
      <c r="W7" s="84"/>
    </row>
    <row r="8" spans="1:23" s="50" customFormat="1" ht="15.95" customHeight="1" x14ac:dyDescent="0.25">
      <c r="A8" s="49"/>
      <c r="B8" s="114" t="s">
        <v>41</v>
      </c>
      <c r="C8" s="51"/>
      <c r="D8" s="114" t="s">
        <v>44</v>
      </c>
      <c r="E8" s="53"/>
      <c r="F8" s="114" t="s">
        <v>64</v>
      </c>
      <c r="G8" s="54"/>
      <c r="H8" s="131">
        <v>2500</v>
      </c>
      <c r="I8" s="82"/>
      <c r="J8" s="10"/>
      <c r="K8" s="84"/>
      <c r="L8" s="11">
        <f t="shared" si="0"/>
        <v>0</v>
      </c>
      <c r="M8" s="84"/>
      <c r="W8" s="84"/>
    </row>
    <row r="9" spans="1:23" ht="13.5" thickBot="1" x14ac:dyDescent="0.25">
      <c r="A9" s="85"/>
      <c r="B9" s="87"/>
      <c r="C9" s="87"/>
      <c r="D9" s="87"/>
      <c r="E9" s="87"/>
      <c r="F9" s="87"/>
      <c r="G9" s="87"/>
      <c r="H9" s="87"/>
      <c r="I9" s="87"/>
      <c r="J9" s="87"/>
      <c r="K9" s="87"/>
      <c r="L9" s="92"/>
      <c r="M9" s="84"/>
      <c r="W9" s="84"/>
    </row>
    <row r="10" spans="1:23" ht="13.5" thickBot="1" x14ac:dyDescent="0.25">
      <c r="A10" s="93"/>
      <c r="B10" s="94"/>
      <c r="C10" s="94"/>
      <c r="D10" s="95"/>
      <c r="E10" s="95"/>
      <c r="F10" s="96"/>
      <c r="G10" s="97"/>
      <c r="H10" s="98"/>
      <c r="I10" s="99"/>
      <c r="J10" s="100"/>
      <c r="K10" s="102" t="s">
        <v>72</v>
      </c>
      <c r="L10" s="2">
        <f>SUM(L6:L8)</f>
        <v>0</v>
      </c>
      <c r="M10" s="103"/>
      <c r="W10" s="103"/>
    </row>
    <row r="11" spans="1:23" x14ac:dyDescent="0.2">
      <c r="A11" s="85"/>
      <c r="D11" s="104"/>
      <c r="E11" s="105"/>
      <c r="F11" s="63"/>
      <c r="G11" s="106"/>
      <c r="H11" s="107"/>
      <c r="I11" s="108"/>
      <c r="J11" s="109"/>
      <c r="K11" s="111"/>
      <c r="L11" s="111"/>
      <c r="M11" s="111"/>
      <c r="N11" s="111"/>
      <c r="O11" s="111"/>
      <c r="P11" s="111"/>
      <c r="Q11" s="111"/>
      <c r="R11" s="112"/>
      <c r="S11" s="112"/>
      <c r="T11" s="113"/>
      <c r="U11" s="111"/>
      <c r="V11" s="111"/>
      <c r="W11" s="111"/>
    </row>
  </sheetData>
  <sheetProtection algorithmName="SHA-512" hashValue="ZXQaYeCz4Fr2PQMsRt/S/Tf95rwpe8pfQAJHAEo2JSIF/qEarue72RaURgLRHqh/mEeptjGr8+xozsEb+XqVKg==" saltValue="T9VW+eDD2QRUW52uCX+uHg==" spinCount="100000" sheet="1" formatCells="0" formatColumns="0" formatRows="0" selectLockedCells="1" autoFilter="0"/>
  <mergeCells count="1">
    <mergeCell ref="H4:L4"/>
  </mergeCells>
  <phoneticPr fontId="7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7</vt:i4>
      </vt:variant>
    </vt:vector>
  </HeadingPairs>
  <TitlesOfParts>
    <vt:vector size="17" baseType="lpstr">
      <vt:lpstr>Voorblad</vt:lpstr>
      <vt:lpstr>Introductie</vt:lpstr>
      <vt:lpstr>Totaalprijs</vt:lpstr>
      <vt:lpstr>1.1 Licentiekosten</vt:lpstr>
      <vt:lpstr>1.2 Third party programmatuur</vt:lpstr>
      <vt:lpstr>1.3 Onderhoud en support kosten</vt:lpstr>
      <vt:lpstr>1.4 Installatie en conf. kosten</vt:lpstr>
      <vt:lpstr>1.5 Training- en Opleidingskost</vt:lpstr>
      <vt:lpstr>1.6 Adviesdiensten</vt:lpstr>
      <vt:lpstr>Kengetallen</vt:lpstr>
      <vt:lpstr>'1.1 Licentiekosten'!Afdrukbereik</vt:lpstr>
      <vt:lpstr>'1.2 Third party programmatuur'!Afdrukbereik</vt:lpstr>
      <vt:lpstr>'1.3 Onderhoud en support kosten'!Afdrukbereik</vt:lpstr>
      <vt:lpstr>'1.4 Installatie en conf. kosten'!Afdrukbereik</vt:lpstr>
      <vt:lpstr>'1.5 Training- en Opleidingskost'!Afdrukbereik</vt:lpstr>
      <vt:lpstr>'1.6 Adviesdiensten'!Afdrukbereik</vt:lpstr>
      <vt:lpstr>Voorblad!Afdrukbereik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2021-11-24T13:25:24Z</dcterms:created>
  <dcterms:modified xsi:type="dcterms:W3CDTF">2022-08-26T10:04:24Z</dcterms:modified>
</cp:coreProperties>
</file>