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fdelingen\SCD_Inkoop\Afdeling Inkoop\2 Projecten lopend\Projecten GDD\200061GDD Toezicht en Handhaving\002 Aanbestedingsdocumenten\Ter vrijgave 2\"/>
    </mc:Choice>
  </mc:AlternateContent>
  <xr:revisionPtr revIDLastSave="0" documentId="13_ncr:1_{00260ED7-A666-464C-9C3F-9A2A361ADB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al" sheetId="1" r:id="rId1"/>
    <sheet name="Kleding" sheetId="2" r:id="rId2"/>
    <sheet name="Klein materiaal" sheetId="3" r:id="rId3"/>
    <sheet name="Fietsen" sheetId="5" r:id="rId4"/>
    <sheet name="Voertuige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6" l="1"/>
  <c r="F12" i="6" l="1"/>
  <c r="F6" i="5"/>
  <c r="F5" i="5"/>
  <c r="F33" i="3"/>
  <c r="F34" i="3"/>
  <c r="E34" i="1"/>
  <c r="E35" i="1"/>
  <c r="E36" i="1"/>
  <c r="E37" i="1"/>
  <c r="E38" i="1"/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13" i="6"/>
  <c r="F5" i="6"/>
  <c r="F6" i="6"/>
  <c r="F7" i="6"/>
  <c r="F8" i="6"/>
  <c r="F9" i="6"/>
  <c r="F10" i="6"/>
  <c r="F11" i="6"/>
  <c r="F4" i="6"/>
  <c r="F4" i="5"/>
  <c r="F8" i="5" s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5" i="3"/>
  <c r="F4" i="3"/>
  <c r="F36" i="3" l="1"/>
  <c r="F17" i="6"/>
  <c r="D49" i="1" s="1"/>
  <c r="G26" i="2"/>
  <c r="F27" i="2" s="1"/>
  <c r="D45" i="1" s="1"/>
  <c r="F26" i="2"/>
  <c r="D44" i="1" s="1"/>
  <c r="F37" i="3"/>
  <c r="D47" i="1" s="1"/>
  <c r="D48" i="1"/>
  <c r="E32" i="1"/>
  <c r="E33" i="1"/>
  <c r="E21" i="1"/>
  <c r="E22" i="1"/>
  <c r="E23" i="1"/>
  <c r="E24" i="1"/>
  <c r="E25" i="1"/>
  <c r="E26" i="1"/>
  <c r="E27" i="1"/>
  <c r="E28" i="1"/>
  <c r="E29" i="1"/>
  <c r="E30" i="1"/>
  <c r="E31" i="1"/>
  <c r="E15" i="1"/>
  <c r="E16" i="1"/>
  <c r="E14" i="1"/>
  <c r="E40" i="1" l="1"/>
  <c r="C6" i="1" s="1"/>
  <c r="D46" i="1"/>
  <c r="E17" i="1"/>
  <c r="C5" i="1" s="1"/>
  <c r="D51" i="1" l="1"/>
  <c r="C7" i="1" s="1"/>
  <c r="C9" i="1" s="1"/>
</calcChain>
</file>

<file path=xl/sharedStrings.xml><?xml version="1.0" encoding="utf-8"?>
<sst xmlns="http://schemas.openxmlformats.org/spreadsheetml/2006/main" count="310" uniqueCount="248">
  <si>
    <t>A</t>
  </si>
  <si>
    <t>Detachering</t>
  </si>
  <si>
    <t>Functienaam</t>
  </si>
  <si>
    <t>Uurtarief parkeercontroleur</t>
  </si>
  <si>
    <t>Uurtarief wijkhandhaver</t>
  </si>
  <si>
    <t>Uurtarief Senior handhaver</t>
  </si>
  <si>
    <t xml:space="preserve">Uren voor EMVI (= jaaruren * 4 jaar)
</t>
  </si>
  <si>
    <t>totaal detachering contractduur</t>
  </si>
  <si>
    <t>(=A)</t>
  </si>
  <si>
    <t>Opleidingen</t>
  </si>
  <si>
    <t>(=B)</t>
  </si>
  <si>
    <t>A1</t>
  </si>
  <si>
    <t>A2</t>
  </si>
  <si>
    <t>A3</t>
  </si>
  <si>
    <t>Cursus: Levensreddend handelen (jaarlijks)</t>
  </si>
  <si>
    <t xml:space="preserve">Training: Omgaan met agressie voor BOA's </t>
  </si>
  <si>
    <t>Cursus Verkeersregelaar</t>
  </si>
  <si>
    <t>Cursus Bestuursrechtelijke handhaving</t>
  </si>
  <si>
    <t>Opleiding Toezichthouder Alcoholwet</t>
  </si>
  <si>
    <t>Cursus opsporing van illegale prostitutie</t>
  </si>
  <si>
    <t>Soort opleiding/training/cursus</t>
  </si>
  <si>
    <t>Prijs per deelnemer inclusief alle benodigde faciliteiten</t>
  </si>
  <si>
    <t>B</t>
  </si>
  <si>
    <t>B2</t>
  </si>
  <si>
    <t>B3</t>
  </si>
  <si>
    <t>B4</t>
  </si>
  <si>
    <t>B5</t>
  </si>
  <si>
    <t>B6</t>
  </si>
  <si>
    <t>B8</t>
  </si>
  <si>
    <t>B9</t>
  </si>
  <si>
    <t>B10</t>
  </si>
  <si>
    <t>B11</t>
  </si>
  <si>
    <t>B12</t>
  </si>
  <si>
    <t>B14</t>
  </si>
  <si>
    <t>Totaalprijs t.b.v. EMVI</t>
  </si>
  <si>
    <t>Indicatief aantal deelnemers 2023</t>
  </si>
  <si>
    <t>Prijs detachering  (= uurtarief * jaaruren* 4 contractjaren)</t>
  </si>
  <si>
    <t>Totaalprijs t.b.v. EMVI (= jaarprijs 2023 *4 contractjaren)</t>
  </si>
  <si>
    <t>Klein Vaarbewijs 1 (eenmalig)</t>
  </si>
  <si>
    <t>B16</t>
  </si>
  <si>
    <t>Materiaal &amp; Materieel</t>
  </si>
  <si>
    <t>ALLEEN DE GEELGEMARKEERDE CELLEN INVULLEN</t>
  </si>
  <si>
    <t>(=C)</t>
  </si>
  <si>
    <t>Inschrijfsom EMVI</t>
  </si>
  <si>
    <t>C</t>
  </si>
  <si>
    <t>Materiaal en Materieel</t>
  </si>
  <si>
    <t>Advisering &amp; Consultancy</t>
  </si>
  <si>
    <t>Onderdeel</t>
  </si>
  <si>
    <t>C1</t>
  </si>
  <si>
    <t>C2</t>
  </si>
  <si>
    <t>C3</t>
  </si>
  <si>
    <t>C4</t>
  </si>
  <si>
    <t>C5</t>
  </si>
  <si>
    <t>C6</t>
  </si>
  <si>
    <t>C7</t>
  </si>
  <si>
    <t>Item</t>
  </si>
  <si>
    <t>Bijzondere eisen</t>
  </si>
  <si>
    <t>Aantal</t>
  </si>
  <si>
    <t>Wettelijke eisen</t>
  </si>
  <si>
    <t>Zwarte hoes</t>
  </si>
  <si>
    <t>Blauwe hoes</t>
  </si>
  <si>
    <t>Gele hoes</t>
  </si>
  <si>
    <t>Winterjas</t>
  </si>
  <si>
    <t>Softshelljas</t>
  </si>
  <si>
    <t>Trui/ Vest</t>
  </si>
  <si>
    <t>Polo KM (korte mouw)</t>
  </si>
  <si>
    <t>Polo LM (lange mouw)</t>
  </si>
  <si>
    <t>Koppel</t>
  </si>
  <si>
    <t>Broek zomer</t>
  </si>
  <si>
    <t>Broek winter</t>
  </si>
  <si>
    <t>Handschoenen kevlar</t>
  </si>
  <si>
    <t>Handschoenen leder gevoerd</t>
  </si>
  <si>
    <t>Sokken Winter</t>
  </si>
  <si>
    <t>Sokken Zomer</t>
  </si>
  <si>
    <t>Pet BOA</t>
  </si>
  <si>
    <t>Ondershirt KM</t>
  </si>
  <si>
    <t>Ondershirt LM</t>
  </si>
  <si>
    <t>Onderbroek LP</t>
  </si>
  <si>
    <t>Muts BOA</t>
  </si>
  <si>
    <t>Schoenen</t>
  </si>
  <si>
    <t>Vervangingsprijs per stuk</t>
  </si>
  <si>
    <t>Totaal vervanging t.b.v. EMVI o.b.v. 50 medewerkers en 4 contractjaren</t>
  </si>
  <si>
    <t>Boa pas</t>
  </si>
  <si>
    <t>Toezichthouderspas</t>
  </si>
  <si>
    <t>NS passeerpas</t>
  </si>
  <si>
    <t>Portopas</t>
  </si>
  <si>
    <t>BOA Pasjeshouder met ketting</t>
  </si>
  <si>
    <t>Trouser twist</t>
  </si>
  <si>
    <t>Porto oortje</t>
  </si>
  <si>
    <t>keuze uit 3 soorten</t>
  </si>
  <si>
    <t>Handboeien NHS</t>
  </si>
  <si>
    <t>Boa uitvoering</t>
  </si>
  <si>
    <t>Handboeienfoudraal leer</t>
  </si>
  <si>
    <t xml:space="preserve">Zaklamp </t>
  </si>
  <si>
    <t>Nitecore i20</t>
  </si>
  <si>
    <t>Zaklamp oplaadsnoer USB</t>
  </si>
  <si>
    <t xml:space="preserve">Zaklamp tacticalhouder </t>
  </si>
  <si>
    <t>Zaklamp klein</t>
  </si>
  <si>
    <t>Belt keepers</t>
  </si>
  <si>
    <t>Deur opener</t>
  </si>
  <si>
    <t>Deur opener riemhouder</t>
  </si>
  <si>
    <t>Sleutelboshouder (stil)</t>
  </si>
  <si>
    <t>EHBO tas</t>
  </si>
  <si>
    <t>incl. kiss of life á 2 euro</t>
  </si>
  <si>
    <t>Handschoenenhouder</t>
  </si>
  <si>
    <t>Rescue me lifehammer</t>
  </si>
  <si>
    <t>Snap hook</t>
  </si>
  <si>
    <t>Rang onderscheidingstekens</t>
  </si>
  <si>
    <t>Specifieke eisen Dordrecht</t>
  </si>
  <si>
    <t>Regenjas</t>
  </si>
  <si>
    <t>Fietshelm</t>
  </si>
  <si>
    <t>Kaarthouders (afval)</t>
  </si>
  <si>
    <t>Feitenboekje</t>
  </si>
  <si>
    <t>Touchpen</t>
  </si>
  <si>
    <t>Printer (merk Zebra)</t>
  </si>
  <si>
    <t>Zebra IMZ320</t>
  </si>
  <si>
    <t>Printer tas met riemklip</t>
  </si>
  <si>
    <t>Prijs per stuk</t>
  </si>
  <si>
    <t>Totaal</t>
  </si>
  <si>
    <t>Klein materiaal</t>
  </si>
  <si>
    <t>Kledingpakket volledig (zie opsomming in tabblad Kleding)</t>
  </si>
  <si>
    <t>Kledingitems vervanging</t>
  </si>
  <si>
    <t xml:space="preserve">Klein materiaal volledige set </t>
  </si>
  <si>
    <t>Klein materiaal vervanging</t>
  </si>
  <si>
    <t>Fietsen + uitrusting</t>
  </si>
  <si>
    <t>Patrol Bike</t>
  </si>
  <si>
    <t>Bijzondere eisen: Commercial off the shelf model, wit frame, elektrische trap ondersteuning d.m.v. middenmotor, accu van minimaal 625WH, bagagedrager met bagagetas d.m.v schuifsysteem
 Algemene eisen: geveerde voorvork en zadelpen, spatbord, verlichting en bel</t>
  </si>
  <si>
    <t>Maat 8 en maat 10</t>
  </si>
  <si>
    <t>Preventief onderhoud</t>
  </si>
  <si>
    <t>T.b.v. EMVI Inschrijfsom Totaal levering resp. vervanging t.b.v. EMVI o.b.v.  4 contractjaren</t>
  </si>
  <si>
    <t>2x per fiets per jaar</t>
  </si>
  <si>
    <t>tabblad Fietsen invullen</t>
  </si>
  <si>
    <t>tabblad Klein materiaal invullen</t>
  </si>
  <si>
    <t>tabblad Kleding invullen</t>
  </si>
  <si>
    <t>Fietsen incl uitrusting en onderhoud</t>
  </si>
  <si>
    <t>Voertuigen incl uitrusting en onderhoud</t>
  </si>
  <si>
    <t>Totaal materiaal en materieel contractduur t.b.v. EMVI</t>
  </si>
  <si>
    <t>Voertuigen + uitrusting</t>
  </si>
  <si>
    <t xml:space="preserve">EHBO tas met inhoud </t>
  </si>
  <si>
    <t>2x tourniquet
2x Traumazwachtel (Israëli bandage)
4x noodverband
Kleding schaar
Desinfectie middel
Pinchet
Leukoplast tape
Oogdouche flesje
2x Coolpack dry-ice
4x drukverband
4x isolatiedeken
Pleisters</t>
  </si>
  <si>
    <t>Schuimblusser 6 Liter</t>
  </si>
  <si>
    <t>Afsluitbare ton met Absorptiegrit</t>
  </si>
  <si>
    <t>Betonschaar</t>
  </si>
  <si>
    <t>Koevoet</t>
  </si>
  <si>
    <t>Hondenvangstok</t>
  </si>
  <si>
    <t>Dreghaak</t>
  </si>
  <si>
    <t>75cm, reflecterend, conform CROW en Rijkswaterstaat eisen of klein formaat voor onopvallende auto</t>
  </si>
  <si>
    <t xml:space="preserve">Motorkettingzaag </t>
  </si>
  <si>
    <t>alleen voor de pick-up</t>
  </si>
  <si>
    <t>Stelpost voor lease auto</t>
  </si>
  <si>
    <t xml:space="preserve">a. </t>
  </si>
  <si>
    <t>b.</t>
  </si>
  <si>
    <t>Nr.</t>
  </si>
  <si>
    <t xml:space="preserve">c. 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</si>
  <si>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</si>
  <si>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</si>
  <si>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</si>
  <si>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</si>
  <si>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</si>
  <si>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</si>
  <si>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</si>
  <si>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</si>
  <si>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</si>
  <si>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</si>
  <si>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</si>
  <si>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</si>
  <si>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</si>
  <si>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r.</t>
  </si>
  <si>
    <t>s.</t>
  </si>
  <si>
    <t>t.</t>
  </si>
  <si>
    <t>u.</t>
  </si>
  <si>
    <t>v.</t>
  </si>
  <si>
    <t>C3+C4</t>
  </si>
  <si>
    <t xml:space="preserve">C1+C2 </t>
  </si>
  <si>
    <t>Kleding</t>
  </si>
  <si>
    <t>Nieuwprijs volledige kledingset</t>
  </si>
  <si>
    <t>Totaal (o.b.v. 4 dienstvoertuigen)</t>
  </si>
  <si>
    <t>tabblad Voertuigen invullen</t>
  </si>
  <si>
    <t>Stelpost</t>
  </si>
  <si>
    <t>E3 Prijsopgaveformulier                            200061GDD Handhavingsdiensten</t>
  </si>
  <si>
    <t xml:space="preserve">Brandblusser </t>
  </si>
  <si>
    <t xml:space="preserve">PHB Domein I en II:  Module 1 </t>
  </si>
  <si>
    <t>PHB Domein I en II: Module 2</t>
  </si>
  <si>
    <t>PHB Domein I en II: Module 3</t>
  </si>
  <si>
    <t>PHB Domein I en II: Module 4</t>
  </si>
  <si>
    <t>Biketraining</t>
  </si>
  <si>
    <t>Cursus cameraobservant en meldkamer</t>
  </si>
  <si>
    <t>Opleiding EU Dronebewijs A1/A3+ A2 incl praktijklessen</t>
  </si>
  <si>
    <t>Cursus wijkgericht werken voor BOA</t>
  </si>
  <si>
    <t>Opleiding Senior BOA</t>
  </si>
  <si>
    <t>B17</t>
  </si>
  <si>
    <t>B18</t>
  </si>
  <si>
    <t>B19</t>
  </si>
  <si>
    <t>B20</t>
  </si>
  <si>
    <t>B21</t>
  </si>
  <si>
    <t>B22</t>
  </si>
  <si>
    <t>B23</t>
  </si>
  <si>
    <t>"Burgersetje"</t>
  </si>
  <si>
    <t>PHONAK PROFILO WL-KIT AC 65CM</t>
  </si>
  <si>
    <t>Documentscanner incl. tasje</t>
  </si>
  <si>
    <t>Verkeerskegel groot</t>
  </si>
  <si>
    <t>Verkeerskegel klein</t>
  </si>
  <si>
    <t>reflecterend, conform CROW en Rijkswaterstaat eisen of klein formaat voor onopvallende auto</t>
  </si>
  <si>
    <t>a.</t>
  </si>
  <si>
    <t>c.</t>
  </si>
  <si>
    <t>e</t>
  </si>
  <si>
    <t>f</t>
  </si>
  <si>
    <t>Managementfee opleidingsplan+organisatie opleidingen o.b.v. ca 16u/wk*4 contractjaren</t>
  </si>
  <si>
    <t>Managementfee levering en beheer materiaal en materieel o.b.v. 24 u/week* 4 contractjaren</t>
  </si>
  <si>
    <t>Training: Regeling Toetsing Geweldsbeheersing Categorie 3 en categorie 5</t>
  </si>
  <si>
    <t>Cursus planningsvaardigheden en Paralax</t>
  </si>
  <si>
    <t>Steekwerendvest Platen</t>
  </si>
  <si>
    <t>2 dienstvoertuigen * 4 contractjaren</t>
  </si>
  <si>
    <t>Totaal opleidingen contractduur 4 jaar</t>
  </si>
  <si>
    <t>Overig klein materiaal: Veiligheidsbril, Oordoppen, Koortjes voor veiligheidsbril, Bonnenboekjes, Printerrollen</t>
  </si>
  <si>
    <t>d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</si>
  <si>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</si>
  <si>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</si>
  <si>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</si>
  <si>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</si>
  <si>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</si>
  <si>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</si>
  <si>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</si>
  <si>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</si>
  <si>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</si>
  <si>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</si>
  <si>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</si>
  <si>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</si>
  <si>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</si>
  <si>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</si>
  <si>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</si>
  <si>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</si>
  <si>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</si>
  <si>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</si>
  <si>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</si>
  <si>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</si>
  <si>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</si>
  <si>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</si>
  <si>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</si>
  <si>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</si>
  <si>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</si>
  <si>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</si>
  <si>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Overige uitrusting:    (1) Afval handschoenen; (2) EHBO tasje met: a.	Snelverband; b.	Latex handschoen; c.	Folie deken; d.	Schaar; e. Pleisters ; (3)Rood-wit lint; (4)rolmaat 8 meter; (5) Geel hesje; (6) Kettingslot/cijferslot; (7) stickers (fietsstickers, parkeerexces wrakvoertuig); (8) pen; (9) watervaste stift</t>
  </si>
  <si>
    <t>Overige uitrusting waaronder: (1) branddeken; (2) schep (bats); (3) bezem; (4)  papierprikker; (5) emmer; (6) veger en blik; (7) touw (20m); (8) sjorbanden; (9) rolmaat  8m; (10) rood-wit lint; (11) ducttape; (12) tyraps; (13) Stanleymesje; (14) rol vuilniszakken; (15) zip  bags transparant; (16)afvalhandschoenen (type My- T- Gear 167765 Size 10 en size 8).</t>
  </si>
  <si>
    <t>a</t>
  </si>
  <si>
    <t>Uurtarief functionaris incl. werving + selectie en opleidingen ex BTW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</si>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</sst>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rgb="FF2E74B5"/>
      <name val="Calibri"/>
      <family val="2"/>
      <scheme val="minor"/>
    </font>
    <font>
      <sz val="10"/>
      <color rgb="FF2E74B5"/>
      <name val="Calibri"/>
      <family val="2"/>
      <scheme val="minor"/>
    </font>
    <font>
      <b/>
      <sz val="12"/>
      <color rgb="FF2E74B5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 wrapText="1"/>
    </xf>
    <xf numFmtId="0" fontId="0" fillId="0" borderId="2" xfId="0" applyBorder="1"/>
    <xf numFmtId="0" fontId="4" fillId="0" borderId="4" xfId="0" applyFont="1" applyBorder="1" applyAlignment="1">
      <alignment vertical="center" wrapText="1"/>
    </xf>
    <xf numFmtId="44" fontId="5" fillId="2" borderId="4" xfId="1" applyFont="1" applyFill="1" applyBorder="1" applyAlignment="1" applyProtection="1">
      <alignment vertical="center" wrapText="1"/>
      <protection locked="0"/>
    </xf>
    <xf numFmtId="44" fontId="5" fillId="0" borderId="3" xfId="1" applyFont="1" applyFill="1" applyBorder="1" applyAlignment="1" applyProtection="1">
      <alignment vertical="center" wrapText="1"/>
    </xf>
    <xf numFmtId="0" fontId="0" fillId="0" borderId="1" xfId="0" applyBorder="1"/>
    <xf numFmtId="9" fontId="5" fillId="0" borderId="3" xfId="2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right"/>
    </xf>
    <xf numFmtId="9" fontId="0" fillId="0" borderId="0" xfId="0" applyNumberFormat="1"/>
    <xf numFmtId="44" fontId="0" fillId="0" borderId="0" xfId="0" applyNumberFormat="1"/>
    <xf numFmtId="44" fontId="4" fillId="0" borderId="4" xfId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4" fontId="5" fillId="0" borderId="4" xfId="1" applyFont="1" applyFill="1" applyBorder="1" applyAlignment="1" applyProtection="1">
      <alignment vertical="center" wrapText="1"/>
      <protection locked="0"/>
    </xf>
    <xf numFmtId="0" fontId="0" fillId="3" borderId="6" xfId="0" applyFill="1" applyBorder="1"/>
    <xf numFmtId="0" fontId="0" fillId="3" borderId="3" xfId="0" applyFill="1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44" fontId="6" fillId="0" borderId="2" xfId="1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0" fillId="3" borderId="2" xfId="0" applyFont="1" applyFill="1" applyBorder="1"/>
    <xf numFmtId="0" fontId="8" fillId="0" borderId="2" xfId="0" applyFont="1" applyBorder="1"/>
    <xf numFmtId="0" fontId="0" fillId="0" borderId="2" xfId="0" applyBorder="1" applyAlignment="1">
      <alignment horizontal="center" vertical="center"/>
    </xf>
    <xf numFmtId="44" fontId="0" fillId="0" borderId="2" xfId="1" applyFont="1" applyBorder="1"/>
    <xf numFmtId="0" fontId="10" fillId="0" borderId="0" xfId="0" applyFont="1"/>
    <xf numFmtId="0" fontId="9" fillId="4" borderId="6" xfId="0" applyFont="1" applyFill="1" applyBorder="1" applyAlignment="1">
      <alignment vertical="center"/>
    </xf>
    <xf numFmtId="0" fontId="0" fillId="4" borderId="7" xfId="0" applyFill="1" applyBorder="1"/>
    <xf numFmtId="44" fontId="0" fillId="4" borderId="3" xfId="0" applyNumberFormat="1" applyFill="1" applyBorder="1"/>
    <xf numFmtId="0" fontId="4" fillId="0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3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0" fillId="0" borderId="2" xfId="0" applyBorder="1" applyAlignment="1">
      <alignment wrapText="1"/>
    </xf>
    <xf numFmtId="44" fontId="5" fillId="5" borderId="4" xfId="1" applyFont="1" applyFill="1" applyBorder="1" applyAlignment="1" applyProtection="1">
      <alignment vertical="center" wrapText="1"/>
      <protection locked="0"/>
    </xf>
    <xf numFmtId="0" fontId="0" fillId="0" borderId="2" xfId="0" applyFill="1" applyBorder="1"/>
    <xf numFmtId="0" fontId="9" fillId="5" borderId="5" xfId="0" applyFont="1" applyFill="1" applyBorder="1" applyAlignment="1">
      <alignment vertical="center"/>
    </xf>
    <xf numFmtId="0" fontId="0" fillId="5" borderId="0" xfId="0" applyFill="1"/>
    <xf numFmtId="44" fontId="0" fillId="5" borderId="0" xfId="0" applyNumberFormat="1" applyFill="1"/>
    <xf numFmtId="44" fontId="5" fillId="0" borderId="4" xfId="1" applyFont="1" applyBorder="1" applyAlignment="1">
      <alignment vertical="center" wrapText="1"/>
    </xf>
    <xf numFmtId="0" fontId="4" fillId="0" borderId="4" xfId="1" applyNumberFormat="1" applyFont="1" applyBorder="1" applyAlignment="1">
      <alignment vertical="center" wrapText="1"/>
    </xf>
    <xf numFmtId="0" fontId="11" fillId="0" borderId="0" xfId="0" applyFont="1"/>
    <xf numFmtId="0" fontId="0" fillId="0" borderId="2" xfId="0" applyFill="1" applyBorder="1" applyAlignment="1">
      <alignment wrapText="1"/>
    </xf>
    <xf numFmtId="44" fontId="0" fillId="0" borderId="0" xfId="0" applyNumberFormat="1" applyProtection="1">
      <protection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2409825</xdr:colOff>
      <xdr:row>0</xdr:row>
      <xdr:rowOff>98726</xdr:rowOff>
    </xdr:from>
    <xdr:to>
      <xdr:col>3</xdr:col>
      <xdr:colOff>1333500</xdr:colOff>
      <xdr:row>1</xdr:row>
      <xdr:rowOff>1294532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E6B4685-2C99-4F54-8582-94F47376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7875" y="98726"/>
          <a:ext cx="1552575" cy="1386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1"/>
  <sheetViews>
    <sheetView tabSelected="1" topLeftCell="B16" workbookViewId="0">
      <selection activeCell="D22" sqref="D22"/>
    </sheetView>
  </sheetViews>
  <sheetFormatPr defaultRowHeight="15" x14ac:dyDescent="0.25"/>
  <cols>
    <col min="2" max="2" width="42.5703125" customWidth="1"/>
    <col min="3" max="3" width="39.42578125" customWidth="1"/>
    <col min="4" max="4" width="22.42578125" customWidth="1"/>
    <col min="5" max="5" width="37.140625" customWidth="1"/>
    <col min="6" max="6" width="22.7109375" customWidth="1"/>
  </cols>
  <sheetData>
    <row r="2" spans="1:12" ht="104.25" customHeight="1" x14ac:dyDescent="0.25">
      <c r="B2" s="1" t="s">
        <v>179</v>
      </c>
    </row>
    <row r="3" spans="1:12" ht="64.5" customHeight="1" thickBot="1" x14ac:dyDescent="0.3">
      <c r="B3" s="1"/>
      <c r="C3" s="20" t="s">
        <v>41</v>
      </c>
    </row>
    <row r="4" spans="1:12" ht="16.5" thickBot="1" x14ac:dyDescent="0.3">
      <c r="A4" s="17"/>
      <c r="B4" s="24" t="s">
        <v>43</v>
      </c>
      <c r="C4" s="18"/>
    </row>
    <row r="5" spans="1:12" ht="16.5" thickBot="1" x14ac:dyDescent="0.3">
      <c r="A5" s="14">
        <v>1</v>
      </c>
      <c r="B5" s="14" t="s">
        <v>1</v>
      </c>
      <c r="C5" s="21">
        <f>E17</f>
        <v>0</v>
      </c>
      <c r="D5" t="s">
        <v>8</v>
      </c>
    </row>
    <row r="6" spans="1:12" ht="16.5" thickBot="1" x14ac:dyDescent="0.3">
      <c r="A6" s="14">
        <v>2</v>
      </c>
      <c r="B6" s="14" t="s">
        <v>9</v>
      </c>
      <c r="C6" s="21">
        <f>E40</f>
        <v>80000</v>
      </c>
      <c r="D6" t="s">
        <v>10</v>
      </c>
    </row>
    <row r="7" spans="1:12" ht="16.5" thickBot="1" x14ac:dyDescent="0.3">
      <c r="A7" s="14">
        <v>3</v>
      </c>
      <c r="B7" s="14" t="s">
        <v>40</v>
      </c>
      <c r="C7" s="21">
        <f>D51</f>
        <v>115000</v>
      </c>
      <c r="D7" t="s">
        <v>42</v>
      </c>
    </row>
    <row r="8" spans="1:12" ht="16.5" thickBot="1" x14ac:dyDescent="0.3">
      <c r="A8" s="14">
        <v>4</v>
      </c>
      <c r="B8" s="14" t="s">
        <v>46</v>
      </c>
      <c r="C8" s="21">
        <v>80000</v>
      </c>
      <c r="D8" t="s">
        <v>178</v>
      </c>
    </row>
    <row r="9" spans="1:12" ht="16.5" thickBot="1" x14ac:dyDescent="0.3">
      <c r="A9" s="14"/>
      <c r="B9" s="14" t="s">
        <v>43</v>
      </c>
      <c r="C9" s="21">
        <f>SUM(C5:C8)</f>
        <v>275000</v>
      </c>
    </row>
    <row r="10" spans="1:12" ht="16.5" thickBot="1" x14ac:dyDescent="0.3">
      <c r="A10" s="14"/>
      <c r="B10" s="14"/>
      <c r="C10" s="21"/>
      <c r="K10" s="10"/>
      <c r="L10" s="11"/>
    </row>
    <row r="11" spans="1:12" ht="15.75" thickBot="1" x14ac:dyDescent="0.3"/>
    <row r="12" spans="1:12" ht="16.5" thickBot="1" x14ac:dyDescent="0.3">
      <c r="A12" s="22" t="s">
        <v>0</v>
      </c>
      <c r="B12" s="24" t="s">
        <v>1</v>
      </c>
    </row>
    <row r="13" spans="1:12" ht="39" thickBot="1" x14ac:dyDescent="0.3">
      <c r="A13" s="8"/>
      <c r="B13" s="8" t="s">
        <v>2</v>
      </c>
      <c r="C13" s="8" t="s">
        <v>245</v>
      </c>
      <c r="D13" s="15" t="s">
        <v>6</v>
      </c>
      <c r="E13" s="15" t="s">
        <v>36</v>
      </c>
    </row>
    <row r="14" spans="1:12" ht="15.75" thickBot="1" x14ac:dyDescent="0.3">
      <c r="A14" s="8" t="s">
        <v>11</v>
      </c>
      <c r="B14" s="3" t="s">
        <v>3</v>
      </c>
      <c r="C14" s="4"/>
      <c r="D14" s="9">
        <v>30000</v>
      </c>
      <c r="E14" s="5">
        <f>C14*D14</f>
        <v>0</v>
      </c>
      <c r="F14" s="12"/>
    </row>
    <row r="15" spans="1:12" ht="15.75" thickBot="1" x14ac:dyDescent="0.3">
      <c r="A15" s="8" t="s">
        <v>12</v>
      </c>
      <c r="B15" s="3" t="s">
        <v>4</v>
      </c>
      <c r="C15" s="4"/>
      <c r="D15" s="9">
        <v>8000</v>
      </c>
      <c r="E15" s="5">
        <f t="shared" ref="E15:E16" si="0">C15*D15</f>
        <v>0</v>
      </c>
    </row>
    <row r="16" spans="1:12" ht="15.75" thickBot="1" x14ac:dyDescent="0.3">
      <c r="A16" s="8" t="s">
        <v>13</v>
      </c>
      <c r="B16" s="3" t="s">
        <v>5</v>
      </c>
      <c r="C16" s="4"/>
      <c r="D16" s="9">
        <v>2000</v>
      </c>
      <c r="E16" s="5">
        <f t="shared" si="0"/>
        <v>0</v>
      </c>
    </row>
    <row r="17" spans="1:6" ht="15.75" thickBot="1" x14ac:dyDescent="0.3">
      <c r="A17" s="2"/>
      <c r="B17" s="6"/>
      <c r="C17" s="8" t="s">
        <v>7</v>
      </c>
      <c r="D17" s="7"/>
      <c r="E17" s="5">
        <f>SUM(E14:E16)</f>
        <v>0</v>
      </c>
      <c r="F17" t="s">
        <v>8</v>
      </c>
    </row>
    <row r="18" spans="1:6" ht="15.75" thickBot="1" x14ac:dyDescent="0.3"/>
    <row r="19" spans="1:6" ht="16.5" thickBot="1" x14ac:dyDescent="0.3">
      <c r="A19" s="22" t="s">
        <v>22</v>
      </c>
      <c r="B19" s="23" t="s">
        <v>9</v>
      </c>
    </row>
    <row r="20" spans="1:6" ht="49.5" customHeight="1" thickBot="1" x14ac:dyDescent="0.3">
      <c r="A20" s="3"/>
      <c r="B20" s="3" t="s">
        <v>20</v>
      </c>
      <c r="C20" s="8" t="s">
        <v>21</v>
      </c>
      <c r="D20" s="8" t="s">
        <v>35</v>
      </c>
      <c r="E20" s="8" t="s">
        <v>37</v>
      </c>
    </row>
    <row r="21" spans="1:6" ht="15.75" thickBot="1" x14ac:dyDescent="0.3">
      <c r="A21" s="3" t="s">
        <v>23</v>
      </c>
      <c r="B21" s="3" t="s">
        <v>181</v>
      </c>
      <c r="C21" s="4"/>
      <c r="D21" s="47">
        <v>15</v>
      </c>
      <c r="E21" s="46">
        <f>(C21*D21)*4</f>
        <v>0</v>
      </c>
    </row>
    <row r="22" spans="1:6" ht="15.75" thickBot="1" x14ac:dyDescent="0.3">
      <c r="A22" s="3" t="s">
        <v>24</v>
      </c>
      <c r="B22" s="3" t="s">
        <v>182</v>
      </c>
      <c r="C22" s="4"/>
      <c r="D22" s="47">
        <v>15</v>
      </c>
      <c r="E22" s="46">
        <f t="shared" ref="E22:E38" si="1">(C22*D22)*4</f>
        <v>0</v>
      </c>
    </row>
    <row r="23" spans="1:6" ht="15.75" thickBot="1" x14ac:dyDescent="0.3">
      <c r="A23" s="3" t="s">
        <v>25</v>
      </c>
      <c r="B23" s="3" t="s">
        <v>183</v>
      </c>
      <c r="C23" s="4"/>
      <c r="D23" s="47">
        <v>15</v>
      </c>
      <c r="E23" s="46">
        <f t="shared" si="1"/>
        <v>0</v>
      </c>
    </row>
    <row r="24" spans="1:6" ht="15.75" thickBot="1" x14ac:dyDescent="0.3">
      <c r="A24" s="3" t="s">
        <v>26</v>
      </c>
      <c r="B24" s="3" t="s">
        <v>184</v>
      </c>
      <c r="C24" s="4"/>
      <c r="D24" s="47">
        <v>15</v>
      </c>
      <c r="E24" s="46">
        <f>(C24*D24)*4</f>
        <v>0</v>
      </c>
    </row>
    <row r="25" spans="1:6" ht="26.25" thickBot="1" x14ac:dyDescent="0.3">
      <c r="A25" s="3" t="s">
        <v>27</v>
      </c>
      <c r="B25" s="3" t="s">
        <v>209</v>
      </c>
      <c r="C25" s="4"/>
      <c r="D25" s="47">
        <v>40</v>
      </c>
      <c r="E25" s="46">
        <f t="shared" si="1"/>
        <v>0</v>
      </c>
    </row>
    <row r="26" spans="1:6" ht="15.75" thickBot="1" x14ac:dyDescent="0.3">
      <c r="A26" s="3" t="s">
        <v>28</v>
      </c>
      <c r="B26" s="3" t="s">
        <v>14</v>
      </c>
      <c r="C26" s="4"/>
      <c r="D26" s="47">
        <v>40</v>
      </c>
      <c r="E26" s="46">
        <f t="shared" si="1"/>
        <v>0</v>
      </c>
    </row>
    <row r="27" spans="1:6" ht="15.75" thickBot="1" x14ac:dyDescent="0.3">
      <c r="A27" s="3" t="s">
        <v>29</v>
      </c>
      <c r="B27" s="3" t="s">
        <v>15</v>
      </c>
      <c r="C27" s="4"/>
      <c r="D27" s="47">
        <v>10</v>
      </c>
      <c r="E27" s="46">
        <f t="shared" si="1"/>
        <v>0</v>
      </c>
    </row>
    <row r="28" spans="1:6" ht="15.75" thickBot="1" x14ac:dyDescent="0.3">
      <c r="A28" s="3" t="s">
        <v>30</v>
      </c>
      <c r="B28" s="3" t="s">
        <v>16</v>
      </c>
      <c r="C28" s="4"/>
      <c r="D28" s="47">
        <v>10</v>
      </c>
      <c r="E28" s="46">
        <f t="shared" si="1"/>
        <v>0</v>
      </c>
    </row>
    <row r="29" spans="1:6" ht="15.75" thickBot="1" x14ac:dyDescent="0.3">
      <c r="A29" s="3" t="s">
        <v>31</v>
      </c>
      <c r="B29" s="3" t="s">
        <v>17</v>
      </c>
      <c r="C29" s="4"/>
      <c r="D29" s="47">
        <v>15</v>
      </c>
      <c r="E29" s="46">
        <f t="shared" si="1"/>
        <v>0</v>
      </c>
    </row>
    <row r="30" spans="1:6" ht="15.75" thickBot="1" x14ac:dyDescent="0.3">
      <c r="A30" s="3" t="s">
        <v>32</v>
      </c>
      <c r="B30" s="3" t="s">
        <v>18</v>
      </c>
      <c r="C30" s="4"/>
      <c r="D30" s="47">
        <v>5</v>
      </c>
      <c r="E30" s="46">
        <f t="shared" si="1"/>
        <v>0</v>
      </c>
    </row>
    <row r="31" spans="1:6" ht="15.75" thickBot="1" x14ac:dyDescent="0.3">
      <c r="A31" s="3" t="s">
        <v>33</v>
      </c>
      <c r="B31" s="3" t="s">
        <v>19</v>
      </c>
      <c r="C31" s="4"/>
      <c r="D31" s="47">
        <v>5</v>
      </c>
      <c r="E31" s="46">
        <f t="shared" si="1"/>
        <v>0</v>
      </c>
    </row>
    <row r="32" spans="1:6" ht="26.25" thickBot="1" x14ac:dyDescent="0.3">
      <c r="A32" s="3" t="s">
        <v>39</v>
      </c>
      <c r="B32" s="3" t="s">
        <v>187</v>
      </c>
      <c r="C32" s="4"/>
      <c r="D32" s="47">
        <v>2</v>
      </c>
      <c r="E32" s="46">
        <f t="shared" si="1"/>
        <v>0</v>
      </c>
    </row>
    <row r="33" spans="1:6" ht="15.75" thickBot="1" x14ac:dyDescent="0.3">
      <c r="A33" s="3" t="s">
        <v>190</v>
      </c>
      <c r="B33" s="3" t="s">
        <v>38</v>
      </c>
      <c r="C33" s="4"/>
      <c r="D33" s="47">
        <v>2</v>
      </c>
      <c r="E33" s="46">
        <f t="shared" si="1"/>
        <v>0</v>
      </c>
    </row>
    <row r="34" spans="1:6" ht="15.75" thickBot="1" x14ac:dyDescent="0.3">
      <c r="A34" s="3" t="s">
        <v>191</v>
      </c>
      <c r="B34" s="3" t="s">
        <v>185</v>
      </c>
      <c r="C34" s="4"/>
      <c r="D34" s="47">
        <v>10</v>
      </c>
      <c r="E34" s="46">
        <f t="shared" si="1"/>
        <v>0</v>
      </c>
    </row>
    <row r="35" spans="1:6" ht="15.75" thickBot="1" x14ac:dyDescent="0.3">
      <c r="A35" s="3" t="s">
        <v>192</v>
      </c>
      <c r="B35" s="3" t="s">
        <v>186</v>
      </c>
      <c r="C35" s="4"/>
      <c r="D35" s="47">
        <v>7</v>
      </c>
      <c r="E35" s="46">
        <f t="shared" si="1"/>
        <v>0</v>
      </c>
    </row>
    <row r="36" spans="1:6" ht="15.75" thickBot="1" x14ac:dyDescent="0.3">
      <c r="A36" s="3" t="s">
        <v>193</v>
      </c>
      <c r="B36" s="3" t="s">
        <v>210</v>
      </c>
      <c r="C36" s="4"/>
      <c r="D36" s="47">
        <v>4</v>
      </c>
      <c r="E36" s="46">
        <f t="shared" si="1"/>
        <v>0</v>
      </c>
    </row>
    <row r="37" spans="1:6" ht="15.75" thickBot="1" x14ac:dyDescent="0.3">
      <c r="A37" s="3" t="s">
        <v>194</v>
      </c>
      <c r="B37" s="3" t="s">
        <v>188</v>
      </c>
      <c r="C37" s="4"/>
      <c r="D37" s="47">
        <v>10</v>
      </c>
      <c r="E37" s="46">
        <f t="shared" si="1"/>
        <v>0</v>
      </c>
    </row>
    <row r="38" spans="1:6" ht="15.75" thickBot="1" x14ac:dyDescent="0.3">
      <c r="A38" s="3" t="s">
        <v>195</v>
      </c>
      <c r="B38" s="3" t="s">
        <v>189</v>
      </c>
      <c r="C38" s="4"/>
      <c r="D38" s="47">
        <v>4</v>
      </c>
      <c r="E38" s="46">
        <f t="shared" si="1"/>
        <v>0</v>
      </c>
    </row>
    <row r="39" spans="1:6" ht="26.25" thickBot="1" x14ac:dyDescent="0.3">
      <c r="A39" s="3" t="s">
        <v>196</v>
      </c>
      <c r="B39" s="3" t="s">
        <v>207</v>
      </c>
      <c r="C39" s="16"/>
      <c r="D39" s="13"/>
      <c r="E39" s="16">
        <v>80000</v>
      </c>
      <c r="F39" s="48"/>
    </row>
    <row r="40" spans="1:6" ht="15.75" thickBot="1" x14ac:dyDescent="0.3">
      <c r="A40" s="3"/>
      <c r="B40" s="3"/>
      <c r="C40" s="3" t="s">
        <v>213</v>
      </c>
      <c r="D40" s="3"/>
      <c r="E40" s="13">
        <f>SUM(E21:E39)</f>
        <v>80000</v>
      </c>
      <c r="F40" t="s">
        <v>10</v>
      </c>
    </row>
    <row r="41" spans="1:6" ht="15.75" thickBot="1" x14ac:dyDescent="0.3"/>
    <row r="42" spans="1:6" ht="16.5" thickBot="1" x14ac:dyDescent="0.3">
      <c r="A42" s="22" t="s">
        <v>44</v>
      </c>
      <c r="B42" s="23" t="s">
        <v>45</v>
      </c>
    </row>
    <row r="43" spans="1:6" ht="15.75" thickBot="1" x14ac:dyDescent="0.3">
      <c r="A43" s="3"/>
      <c r="B43" s="3" t="s">
        <v>47</v>
      </c>
      <c r="C43" s="8"/>
      <c r="D43" s="8" t="s">
        <v>34</v>
      </c>
    </row>
    <row r="44" spans="1:6" ht="26.25" thickBot="1" x14ac:dyDescent="0.3">
      <c r="A44" s="3" t="s">
        <v>48</v>
      </c>
      <c r="B44" s="25" t="s">
        <v>120</v>
      </c>
      <c r="C44" s="41" t="s">
        <v>133</v>
      </c>
      <c r="D44" s="46">
        <f>Kleding!F26*50</f>
        <v>0</v>
      </c>
    </row>
    <row r="45" spans="1:6" ht="15.75" thickBot="1" x14ac:dyDescent="0.3">
      <c r="A45" s="3" t="s">
        <v>49</v>
      </c>
      <c r="B45" s="25" t="s">
        <v>121</v>
      </c>
      <c r="C45" s="41" t="s">
        <v>133</v>
      </c>
      <c r="D45" s="46">
        <f>Kleding!F27</f>
        <v>0</v>
      </c>
    </row>
    <row r="46" spans="1:6" ht="15.75" thickBot="1" x14ac:dyDescent="0.3">
      <c r="A46" s="3" t="s">
        <v>50</v>
      </c>
      <c r="B46" s="25" t="s">
        <v>122</v>
      </c>
      <c r="C46" s="41" t="s">
        <v>132</v>
      </c>
      <c r="D46" s="46">
        <f>('Klein materiaal'!F36)*50</f>
        <v>0</v>
      </c>
    </row>
    <row r="47" spans="1:6" ht="15.75" thickBot="1" x14ac:dyDescent="0.3">
      <c r="A47" s="3" t="s">
        <v>51</v>
      </c>
      <c r="B47" s="25" t="s">
        <v>123</v>
      </c>
      <c r="C47" s="41" t="s">
        <v>132</v>
      </c>
      <c r="D47" s="46">
        <f>'Klein materiaal'!F37</f>
        <v>0</v>
      </c>
    </row>
    <row r="48" spans="1:6" ht="15.75" thickBot="1" x14ac:dyDescent="0.3">
      <c r="A48" s="3" t="s">
        <v>52</v>
      </c>
      <c r="B48" s="25" t="s">
        <v>134</v>
      </c>
      <c r="C48" s="41" t="s">
        <v>131</v>
      </c>
      <c r="D48" s="46">
        <f>Fietsen!F8</f>
        <v>0</v>
      </c>
    </row>
    <row r="49" spans="1:5" ht="15.75" thickBot="1" x14ac:dyDescent="0.3">
      <c r="A49" s="3" t="s">
        <v>53</v>
      </c>
      <c r="B49" s="25" t="s">
        <v>135</v>
      </c>
      <c r="C49" s="41" t="s">
        <v>177</v>
      </c>
      <c r="D49" s="46">
        <f>Voertuigen!F17</f>
        <v>35000</v>
      </c>
    </row>
    <row r="50" spans="1:5" ht="26.25" thickBot="1" x14ac:dyDescent="0.3">
      <c r="A50" s="3" t="s">
        <v>54</v>
      </c>
      <c r="B50" s="3" t="s">
        <v>208</v>
      </c>
      <c r="C50" s="16"/>
      <c r="D50" s="46">
        <v>80000</v>
      </c>
      <c r="E50" s="48"/>
    </row>
    <row r="51" spans="1:5" ht="26.25" thickBot="1" x14ac:dyDescent="0.3">
      <c r="A51" s="3"/>
      <c r="B51" s="25"/>
      <c r="C51" s="35" t="s">
        <v>136</v>
      </c>
      <c r="D51" s="46">
        <f>SUM(D44:D50)</f>
        <v>115000</v>
      </c>
      <c r="E51" t="s">
        <v>42</v>
      </c>
    </row>
  </sheetData>
  <sheetProtection algorithmName="SHA-512" hashValue="sO5pCLlH5HY299xw+AjS7MGqCFTba2aRvLZk07e2iNk6PEgJKEK7SOhk1jqAB0Kv2G5dTRBHtRgma49d2Q9xcA==" saltValue="GZlQsM9qiJXf60kO6qsQ1w==" spinCount="100000" sheet="1" objects="1" scenarios="1"/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>
      <selection activeCell="E13" sqref="E13"/>
    </sheetView>
  </sheetViews>
  <sheetFormatPr defaultRowHeight="15" x14ac:dyDescent="0.25"/>
  <cols>
    <col min="2" max="2" width="43.28515625" customWidth="1"/>
    <col min="3" max="3" width="29.5703125" customWidth="1"/>
    <col min="5" max="5" width="24.5703125" customWidth="1"/>
    <col min="6" max="6" width="23.42578125" customWidth="1"/>
    <col min="7" max="7" width="0" hidden="1" customWidth="1"/>
  </cols>
  <sheetData>
    <row r="1" spans="1:6" ht="18.75" x14ac:dyDescent="0.3">
      <c r="A1" s="31" t="s">
        <v>173</v>
      </c>
      <c r="B1" s="31" t="s">
        <v>174</v>
      </c>
    </row>
    <row r="2" spans="1:6" ht="15.75" thickBot="1" x14ac:dyDescent="0.3"/>
    <row r="3" spans="1:6" ht="15.75" thickBot="1" x14ac:dyDescent="0.3">
      <c r="A3" s="37" t="s">
        <v>152</v>
      </c>
      <c r="B3" s="27" t="s">
        <v>55</v>
      </c>
      <c r="C3" s="27" t="s">
        <v>56</v>
      </c>
      <c r="D3" s="27" t="s">
        <v>57</v>
      </c>
      <c r="E3" s="27" t="s">
        <v>80</v>
      </c>
      <c r="F3" s="27" t="s">
        <v>118</v>
      </c>
    </row>
    <row r="4" spans="1:6" ht="15.75" thickBot="1" x14ac:dyDescent="0.3">
      <c r="A4" s="2" t="s">
        <v>150</v>
      </c>
      <c r="B4" s="26" t="s">
        <v>211</v>
      </c>
      <c r="C4" s="26" t="s">
        <v>58</v>
      </c>
      <c r="D4" s="26">
        <v>1</v>
      </c>
      <c r="E4" s="4"/>
      <c r="F4" s="30">
        <f>D4*E4</f>
        <v>0</v>
      </c>
    </row>
    <row r="5" spans="1:6" ht="15.75" thickBot="1" x14ac:dyDescent="0.3">
      <c r="A5" s="6" t="s">
        <v>151</v>
      </c>
      <c r="B5" s="26" t="s">
        <v>59</v>
      </c>
      <c r="C5" s="26" t="s">
        <v>58</v>
      </c>
      <c r="D5" s="26">
        <v>1</v>
      </c>
      <c r="E5" s="4"/>
      <c r="F5" s="30">
        <f t="shared" ref="F5:F25" si="0">D5*E5</f>
        <v>0</v>
      </c>
    </row>
    <row r="6" spans="1:6" ht="15.75" thickBot="1" x14ac:dyDescent="0.3">
      <c r="A6" s="42" t="s">
        <v>153</v>
      </c>
      <c r="B6" s="26" t="s">
        <v>60</v>
      </c>
      <c r="C6" s="26" t="s">
        <v>58</v>
      </c>
      <c r="D6" s="26">
        <v>1</v>
      </c>
      <c r="E6" s="4"/>
      <c r="F6" s="30">
        <f t="shared" si="0"/>
        <v>0</v>
      </c>
    </row>
    <row r="7" spans="1:6" ht="15.75" thickBot="1" x14ac:dyDescent="0.3">
      <c r="A7" s="2" t="s">
        <v>154</v>
      </c>
      <c r="B7" s="26" t="s">
        <v>61</v>
      </c>
      <c r="C7" s="26" t="s">
        <v>58</v>
      </c>
      <c r="D7" s="26">
        <v>1</v>
      </c>
      <c r="E7" s="4"/>
      <c r="F7" s="30">
        <f t="shared" si="0"/>
        <v>0</v>
      </c>
    </row>
    <row r="8" spans="1:6" ht="15.75" thickBot="1" x14ac:dyDescent="0.3">
      <c r="A8" s="2" t="s">
        <v>155</v>
      </c>
      <c r="B8" s="26" t="s">
        <v>62</v>
      </c>
      <c r="C8" s="26" t="s">
        <v>58</v>
      </c>
      <c r="D8" s="26">
        <v>1</v>
      </c>
      <c r="E8" s="4"/>
      <c r="F8" s="30">
        <f t="shared" si="0"/>
        <v>0</v>
      </c>
    </row>
    <row r="9" spans="1:6" ht="15.75" thickBot="1" x14ac:dyDescent="0.3">
      <c r="A9" s="2" t="s">
        <v>156</v>
      </c>
      <c r="B9" s="26" t="s">
        <v>63</v>
      </c>
      <c r="C9" s="26" t="s">
        <v>58</v>
      </c>
      <c r="D9" s="26">
        <v>1</v>
      </c>
      <c r="E9" s="4"/>
      <c r="F9" s="30">
        <f t="shared" si="0"/>
        <v>0</v>
      </c>
    </row>
    <row r="10" spans="1:6" ht="15.75" thickBot="1" x14ac:dyDescent="0.3">
      <c r="A10" s="2" t="s">
        <v>157</v>
      </c>
      <c r="B10" s="26" t="s">
        <v>64</v>
      </c>
      <c r="C10" s="26" t="s">
        <v>58</v>
      </c>
      <c r="D10" s="26">
        <v>1</v>
      </c>
      <c r="E10" s="4"/>
      <c r="F10" s="30">
        <f t="shared" si="0"/>
        <v>0</v>
      </c>
    </row>
    <row r="11" spans="1:6" ht="15.75" thickBot="1" x14ac:dyDescent="0.3">
      <c r="A11" s="2" t="s">
        <v>158</v>
      </c>
      <c r="B11" s="26" t="s">
        <v>65</v>
      </c>
      <c r="C11" s="26" t="s">
        <v>58</v>
      </c>
      <c r="D11" s="26">
        <v>5</v>
      </c>
      <c r="E11" s="4"/>
      <c r="F11" s="30">
        <f t="shared" si="0"/>
        <v>0</v>
      </c>
    </row>
    <row r="12" spans="1:6" ht="15.75" thickBot="1" x14ac:dyDescent="0.3">
      <c r="A12" s="2" t="s">
        <v>159</v>
      </c>
      <c r="B12" s="26" t="s">
        <v>66</v>
      </c>
      <c r="C12" s="26" t="s">
        <v>58</v>
      </c>
      <c r="D12" s="26">
        <v>5</v>
      </c>
      <c r="E12" s="4"/>
      <c r="F12" s="30">
        <f t="shared" si="0"/>
        <v>0</v>
      </c>
    </row>
    <row r="13" spans="1:6" ht="15.75" thickBot="1" x14ac:dyDescent="0.3">
      <c r="A13" s="2" t="s">
        <v>160</v>
      </c>
      <c r="B13" s="26" t="s">
        <v>67</v>
      </c>
      <c r="C13" s="26" t="s">
        <v>58</v>
      </c>
      <c r="D13" s="26">
        <v>1</v>
      </c>
      <c r="E13" s="4"/>
      <c r="F13" s="30">
        <f t="shared" si="0"/>
        <v>0</v>
      </c>
    </row>
    <row r="14" spans="1:6" ht="15.75" thickBot="1" x14ac:dyDescent="0.3">
      <c r="A14" s="2"/>
      <c r="B14" s="26" t="s">
        <v>68</v>
      </c>
      <c r="C14" s="26" t="s">
        <v>58</v>
      </c>
      <c r="D14" s="26">
        <v>3</v>
      </c>
      <c r="E14" s="4"/>
      <c r="F14" s="30">
        <f t="shared" si="0"/>
        <v>0</v>
      </c>
    </row>
    <row r="15" spans="1:6" ht="15.75" thickBot="1" x14ac:dyDescent="0.3">
      <c r="A15" s="2" t="s">
        <v>161</v>
      </c>
      <c r="B15" s="26" t="s">
        <v>69</v>
      </c>
      <c r="C15" s="26" t="s">
        <v>58</v>
      </c>
      <c r="D15" s="26">
        <v>3</v>
      </c>
      <c r="E15" s="4"/>
      <c r="F15" s="30">
        <f t="shared" si="0"/>
        <v>0</v>
      </c>
    </row>
    <row r="16" spans="1:6" ht="15.75" thickBot="1" x14ac:dyDescent="0.3">
      <c r="A16" s="2" t="s">
        <v>162</v>
      </c>
      <c r="B16" s="26" t="s">
        <v>70</v>
      </c>
      <c r="C16" s="26" t="s">
        <v>58</v>
      </c>
      <c r="D16" s="26">
        <v>1</v>
      </c>
      <c r="E16" s="4"/>
      <c r="F16" s="30">
        <f t="shared" si="0"/>
        <v>0</v>
      </c>
    </row>
    <row r="17" spans="1:7" ht="15.75" thickBot="1" x14ac:dyDescent="0.3">
      <c r="A17" s="2" t="s">
        <v>163</v>
      </c>
      <c r="B17" s="26" t="s">
        <v>71</v>
      </c>
      <c r="C17" s="26" t="s">
        <v>58</v>
      </c>
      <c r="D17" s="26">
        <v>1</v>
      </c>
      <c r="E17" s="4"/>
      <c r="F17" s="30">
        <f t="shared" si="0"/>
        <v>0</v>
      </c>
    </row>
    <row r="18" spans="1:7" ht="15.75" thickBot="1" x14ac:dyDescent="0.3">
      <c r="A18" s="2" t="s">
        <v>164</v>
      </c>
      <c r="B18" s="26" t="s">
        <v>72</v>
      </c>
      <c r="C18" s="26" t="s">
        <v>58</v>
      </c>
      <c r="D18" s="26">
        <v>5</v>
      </c>
      <c r="E18" s="4"/>
      <c r="F18" s="30">
        <f t="shared" si="0"/>
        <v>0</v>
      </c>
    </row>
    <row r="19" spans="1:7" ht="15.75" thickBot="1" x14ac:dyDescent="0.3">
      <c r="A19" s="2" t="s">
        <v>165</v>
      </c>
      <c r="B19" s="26" t="s">
        <v>73</v>
      </c>
      <c r="C19" s="26" t="s">
        <v>58</v>
      </c>
      <c r="D19" s="26">
        <v>5</v>
      </c>
      <c r="E19" s="4"/>
      <c r="F19" s="30">
        <f t="shared" si="0"/>
        <v>0</v>
      </c>
    </row>
    <row r="20" spans="1:7" ht="15.75" thickBot="1" x14ac:dyDescent="0.3">
      <c r="A20" s="2" t="s">
        <v>166</v>
      </c>
      <c r="B20" s="26" t="s">
        <v>74</v>
      </c>
      <c r="C20" s="26" t="s">
        <v>58</v>
      </c>
      <c r="D20" s="26">
        <v>1</v>
      </c>
      <c r="E20" s="4"/>
      <c r="F20" s="30">
        <f t="shared" si="0"/>
        <v>0</v>
      </c>
    </row>
    <row r="21" spans="1:7" ht="15.75" thickBot="1" x14ac:dyDescent="0.3">
      <c r="A21" s="2" t="s">
        <v>167</v>
      </c>
      <c r="B21" s="26" t="s">
        <v>75</v>
      </c>
      <c r="C21" s="26" t="s">
        <v>58</v>
      </c>
      <c r="D21" s="26">
        <v>5</v>
      </c>
      <c r="E21" s="4"/>
      <c r="F21" s="30">
        <f t="shared" si="0"/>
        <v>0</v>
      </c>
    </row>
    <row r="22" spans="1:7" ht="15.75" thickBot="1" x14ac:dyDescent="0.3">
      <c r="A22" s="2" t="s">
        <v>168</v>
      </c>
      <c r="B22" s="26" t="s">
        <v>76</v>
      </c>
      <c r="C22" s="26" t="s">
        <v>58</v>
      </c>
      <c r="D22" s="26">
        <v>5</v>
      </c>
      <c r="E22" s="4"/>
      <c r="F22" s="30">
        <f t="shared" si="0"/>
        <v>0</v>
      </c>
    </row>
    <row r="23" spans="1:7" ht="15.75" thickBot="1" x14ac:dyDescent="0.3">
      <c r="A23" s="2" t="s">
        <v>169</v>
      </c>
      <c r="B23" s="26" t="s">
        <v>77</v>
      </c>
      <c r="C23" s="26" t="s">
        <v>58</v>
      </c>
      <c r="D23" s="26">
        <v>3</v>
      </c>
      <c r="E23" s="4"/>
      <c r="F23" s="30">
        <f t="shared" si="0"/>
        <v>0</v>
      </c>
    </row>
    <row r="24" spans="1:7" ht="15.75" thickBot="1" x14ac:dyDescent="0.3">
      <c r="A24" s="2" t="s">
        <v>170</v>
      </c>
      <c r="B24" s="26" t="s">
        <v>78</v>
      </c>
      <c r="C24" s="26" t="s">
        <v>58</v>
      </c>
      <c r="D24" s="26">
        <v>1</v>
      </c>
      <c r="E24" s="4"/>
      <c r="F24" s="30">
        <f t="shared" si="0"/>
        <v>0</v>
      </c>
    </row>
    <row r="25" spans="1:7" ht="15.75" thickBot="1" x14ac:dyDescent="0.3">
      <c r="A25" s="2" t="s">
        <v>171</v>
      </c>
      <c r="B25" s="26" t="s">
        <v>79</v>
      </c>
      <c r="C25" s="26" t="s">
        <v>58</v>
      </c>
      <c r="D25" s="26">
        <v>1</v>
      </c>
      <c r="E25" s="4"/>
      <c r="F25" s="30">
        <f t="shared" si="0"/>
        <v>0</v>
      </c>
    </row>
    <row r="26" spans="1:7" ht="15.75" thickBot="1" x14ac:dyDescent="0.3">
      <c r="B26" s="43" t="s">
        <v>175</v>
      </c>
      <c r="C26" s="44"/>
      <c r="D26" s="44"/>
      <c r="E26" s="45"/>
      <c r="F26" s="45">
        <f>SUM(F4:F25)</f>
        <v>0</v>
      </c>
      <c r="G26" s="12">
        <f>SUM(F5:F25)</f>
        <v>0</v>
      </c>
    </row>
    <row r="27" spans="1:7" ht="15.75" thickBot="1" x14ac:dyDescent="0.3">
      <c r="A27" s="32" t="s">
        <v>81</v>
      </c>
      <c r="B27" s="33"/>
      <c r="C27" s="33"/>
      <c r="D27" s="33"/>
      <c r="E27" s="33"/>
      <c r="F27" s="34">
        <f>(F4*50)+(G26*50*2)</f>
        <v>0</v>
      </c>
    </row>
    <row r="30" spans="1:7" x14ac:dyDescent="0.25">
      <c r="F30" s="12"/>
    </row>
  </sheetData>
  <sheetProtection algorithmName="SHA-512" hashValue="hWL6NexJo/JQiYGl6xj5qRpam6Zpppf8wQIsE+bUVXt7SwmYmgE/+5UofM2G11EuoMHlrhMgAgoc0V1ChvSzQQ==" saltValue="tW5QyatkRA15Te66EBzmn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workbookViewId="0">
      <selection activeCell="E4" sqref="E4"/>
    </sheetView>
  </sheetViews>
  <sheetFormatPr defaultRowHeight="15" x14ac:dyDescent="0.25"/>
  <cols>
    <col min="2" max="3" width="31.42578125" customWidth="1"/>
    <col min="5" max="5" width="20.7109375" customWidth="1"/>
    <col min="6" max="6" width="29" customWidth="1"/>
  </cols>
  <sheetData>
    <row r="1" spans="1:6" ht="18.75" x14ac:dyDescent="0.3">
      <c r="A1" s="19" t="s">
        <v>172</v>
      </c>
      <c r="B1" s="31" t="s">
        <v>119</v>
      </c>
    </row>
    <row r="2" spans="1:6" ht="15.75" thickBot="1" x14ac:dyDescent="0.3"/>
    <row r="3" spans="1:6" ht="15.75" thickBot="1" x14ac:dyDescent="0.3">
      <c r="A3" s="37" t="s">
        <v>152</v>
      </c>
      <c r="B3" s="27" t="s">
        <v>55</v>
      </c>
      <c r="C3" s="27" t="s">
        <v>56</v>
      </c>
      <c r="D3" s="27" t="s">
        <v>57</v>
      </c>
      <c r="E3" s="27" t="s">
        <v>117</v>
      </c>
      <c r="F3" s="27" t="s">
        <v>118</v>
      </c>
    </row>
    <row r="4" spans="1:6" ht="15.75" thickBot="1" x14ac:dyDescent="0.3">
      <c r="A4" s="2" t="s">
        <v>150</v>
      </c>
      <c r="B4" s="2" t="s">
        <v>82</v>
      </c>
      <c r="C4" s="28"/>
      <c r="D4" s="29">
        <v>1</v>
      </c>
      <c r="E4" s="4"/>
      <c r="F4" s="30">
        <f>D4*E4</f>
        <v>0</v>
      </c>
    </row>
    <row r="5" spans="1:6" ht="15.75" thickBot="1" x14ac:dyDescent="0.3">
      <c r="A5" s="2" t="s">
        <v>151</v>
      </c>
      <c r="B5" s="2" t="s">
        <v>83</v>
      </c>
      <c r="C5" s="28"/>
      <c r="D5" s="29">
        <v>1</v>
      </c>
      <c r="E5" s="4"/>
      <c r="F5" s="30">
        <f t="shared" ref="F5:F35" si="0">D5*E5</f>
        <v>0</v>
      </c>
    </row>
    <row r="6" spans="1:6" ht="15.75" thickBot="1" x14ac:dyDescent="0.3">
      <c r="A6" s="2" t="s">
        <v>153</v>
      </c>
      <c r="B6" s="2" t="s">
        <v>84</v>
      </c>
      <c r="C6" s="28"/>
      <c r="D6" s="29">
        <v>1</v>
      </c>
      <c r="E6" s="4"/>
      <c r="F6" s="30">
        <f t="shared" si="0"/>
        <v>0</v>
      </c>
    </row>
    <row r="7" spans="1:6" ht="15.75" thickBot="1" x14ac:dyDescent="0.3">
      <c r="A7" s="2" t="s">
        <v>215</v>
      </c>
      <c r="B7" s="2" t="s">
        <v>85</v>
      </c>
      <c r="C7" s="28"/>
      <c r="D7" s="29">
        <v>1</v>
      </c>
      <c r="E7" s="4"/>
      <c r="F7" s="30">
        <f t="shared" si="0"/>
        <v>0</v>
      </c>
    </row>
    <row r="8" spans="1:6" ht="15.75" thickBot="1" x14ac:dyDescent="0.3">
      <c r="A8" s="2" t="s">
        <v>205</v>
      </c>
      <c r="B8" s="2" t="s">
        <v>86</v>
      </c>
      <c r="C8" s="28"/>
      <c r="D8" s="29">
        <v>1</v>
      </c>
      <c r="E8" s="4"/>
      <c r="F8" s="30">
        <f t="shared" si="0"/>
        <v>0</v>
      </c>
    </row>
    <row r="9" spans="1:6" ht="15.75" thickBot="1" x14ac:dyDescent="0.3">
      <c r="A9" s="42" t="s">
        <v>206</v>
      </c>
      <c r="B9" s="2" t="s">
        <v>87</v>
      </c>
      <c r="C9" s="28"/>
      <c r="D9" s="29">
        <v>1</v>
      </c>
      <c r="E9" s="4"/>
      <c r="F9" s="30">
        <f t="shared" si="0"/>
        <v>0</v>
      </c>
    </row>
    <row r="10" spans="1:6" ht="15.75" thickBot="1" x14ac:dyDescent="0.3">
      <c r="A10" s="2" t="s">
        <v>216</v>
      </c>
      <c r="B10" s="2" t="s">
        <v>88</v>
      </c>
      <c r="C10" s="28" t="s">
        <v>89</v>
      </c>
      <c r="D10" s="29">
        <v>1</v>
      </c>
      <c r="E10" s="4"/>
      <c r="F10" s="30">
        <f t="shared" si="0"/>
        <v>0</v>
      </c>
    </row>
    <row r="11" spans="1:6" ht="15.75" thickBot="1" x14ac:dyDescent="0.3">
      <c r="A11" s="6" t="s">
        <v>217</v>
      </c>
      <c r="B11" s="2" t="s">
        <v>90</v>
      </c>
      <c r="C11" s="28" t="s">
        <v>91</v>
      </c>
      <c r="D11" s="29">
        <v>1</v>
      </c>
      <c r="E11" s="4"/>
      <c r="F11" s="30">
        <f t="shared" si="0"/>
        <v>0</v>
      </c>
    </row>
    <row r="12" spans="1:6" ht="15.75" thickBot="1" x14ac:dyDescent="0.3">
      <c r="A12" s="42" t="s">
        <v>218</v>
      </c>
      <c r="B12" s="2" t="s">
        <v>92</v>
      </c>
      <c r="C12" s="28"/>
      <c r="D12" s="29">
        <v>1</v>
      </c>
      <c r="E12" s="4"/>
      <c r="F12" s="30">
        <f t="shared" si="0"/>
        <v>0</v>
      </c>
    </row>
    <row r="13" spans="1:6" ht="15.75" thickBot="1" x14ac:dyDescent="0.3">
      <c r="A13" s="2" t="s">
        <v>219</v>
      </c>
      <c r="B13" s="2" t="s">
        <v>93</v>
      </c>
      <c r="C13" s="28" t="s">
        <v>94</v>
      </c>
      <c r="D13" s="29">
        <v>1</v>
      </c>
      <c r="E13" s="4"/>
      <c r="F13" s="30">
        <f t="shared" si="0"/>
        <v>0</v>
      </c>
    </row>
    <row r="14" spans="1:6" ht="15.75" thickBot="1" x14ac:dyDescent="0.3">
      <c r="A14" s="6" t="s">
        <v>220</v>
      </c>
      <c r="B14" s="2" t="s">
        <v>95</v>
      </c>
      <c r="C14" s="28"/>
      <c r="D14" s="29">
        <v>1</v>
      </c>
      <c r="E14" s="4"/>
      <c r="F14" s="30">
        <f t="shared" si="0"/>
        <v>0</v>
      </c>
    </row>
    <row r="15" spans="1:6" ht="15.75" thickBot="1" x14ac:dyDescent="0.3">
      <c r="A15" s="42" t="s">
        <v>221</v>
      </c>
      <c r="B15" s="2" t="s">
        <v>96</v>
      </c>
      <c r="C15" s="28"/>
      <c r="D15" s="29">
        <v>1</v>
      </c>
      <c r="E15" s="4"/>
      <c r="F15" s="30">
        <f t="shared" si="0"/>
        <v>0</v>
      </c>
    </row>
    <row r="16" spans="1:6" ht="15.75" thickBot="1" x14ac:dyDescent="0.3">
      <c r="A16" s="2" t="s">
        <v>222</v>
      </c>
      <c r="B16" s="2" t="s">
        <v>97</v>
      </c>
      <c r="C16" s="28"/>
      <c r="D16" s="29">
        <v>1</v>
      </c>
      <c r="E16" s="4"/>
      <c r="F16" s="30">
        <f t="shared" si="0"/>
        <v>0</v>
      </c>
    </row>
    <row r="17" spans="1:6" ht="15.75" thickBot="1" x14ac:dyDescent="0.3">
      <c r="A17" s="6" t="s">
        <v>223</v>
      </c>
      <c r="B17" s="2" t="s">
        <v>98</v>
      </c>
      <c r="C17" s="28"/>
      <c r="D17" s="29">
        <v>4</v>
      </c>
      <c r="E17" s="4"/>
      <c r="F17" s="30">
        <f t="shared" si="0"/>
        <v>0</v>
      </c>
    </row>
    <row r="18" spans="1:6" ht="15.75" thickBot="1" x14ac:dyDescent="0.3">
      <c r="A18" s="42" t="s">
        <v>224</v>
      </c>
      <c r="B18" s="2" t="s">
        <v>99</v>
      </c>
      <c r="C18" s="28"/>
      <c r="D18" s="29">
        <v>1</v>
      </c>
      <c r="E18" s="4"/>
      <c r="F18" s="30">
        <f t="shared" si="0"/>
        <v>0</v>
      </c>
    </row>
    <row r="19" spans="1:6" ht="15.75" thickBot="1" x14ac:dyDescent="0.3">
      <c r="A19" s="2" t="s">
        <v>225</v>
      </c>
      <c r="B19" s="2" t="s">
        <v>100</v>
      </c>
      <c r="C19" s="28"/>
      <c r="D19" s="29">
        <v>1</v>
      </c>
      <c r="E19" s="4"/>
      <c r="F19" s="30">
        <f t="shared" si="0"/>
        <v>0</v>
      </c>
    </row>
    <row r="20" spans="1:6" ht="15.75" thickBot="1" x14ac:dyDescent="0.3">
      <c r="A20" s="6" t="s">
        <v>226</v>
      </c>
      <c r="B20" s="2" t="s">
        <v>101</v>
      </c>
      <c r="C20" s="28"/>
      <c r="D20" s="29">
        <v>1</v>
      </c>
      <c r="E20" s="4"/>
      <c r="F20" s="30">
        <f t="shared" si="0"/>
        <v>0</v>
      </c>
    </row>
    <row r="21" spans="1:6" ht="15.75" thickBot="1" x14ac:dyDescent="0.3">
      <c r="A21" s="42" t="s">
        <v>227</v>
      </c>
      <c r="B21" s="2" t="s">
        <v>102</v>
      </c>
      <c r="C21" s="28" t="s">
        <v>103</v>
      </c>
      <c r="D21" s="29">
        <v>1</v>
      </c>
      <c r="E21" s="4"/>
      <c r="F21" s="30">
        <f t="shared" si="0"/>
        <v>0</v>
      </c>
    </row>
    <row r="22" spans="1:6" ht="15.75" thickBot="1" x14ac:dyDescent="0.3">
      <c r="A22" s="2" t="s">
        <v>228</v>
      </c>
      <c r="B22" s="2" t="s">
        <v>104</v>
      </c>
      <c r="C22" s="28"/>
      <c r="D22" s="29">
        <v>1</v>
      </c>
      <c r="E22" s="4"/>
      <c r="F22" s="30">
        <f t="shared" si="0"/>
        <v>0</v>
      </c>
    </row>
    <row r="23" spans="1:6" ht="15.75" thickBot="1" x14ac:dyDescent="0.3">
      <c r="A23" s="6" t="s">
        <v>229</v>
      </c>
      <c r="B23" s="2" t="s">
        <v>105</v>
      </c>
      <c r="C23" s="28"/>
      <c r="D23" s="29">
        <v>1</v>
      </c>
      <c r="E23" s="4"/>
      <c r="F23" s="30">
        <f t="shared" si="0"/>
        <v>0</v>
      </c>
    </row>
    <row r="24" spans="1:6" ht="15.75" thickBot="1" x14ac:dyDescent="0.3">
      <c r="A24" s="42" t="s">
        <v>230</v>
      </c>
      <c r="B24" s="2" t="s">
        <v>106</v>
      </c>
      <c r="C24" s="28"/>
      <c r="D24" s="29">
        <v>1</v>
      </c>
      <c r="E24" s="4"/>
      <c r="F24" s="30">
        <f t="shared" si="0"/>
        <v>0</v>
      </c>
    </row>
    <row r="25" spans="1:6" ht="15.75" thickBot="1" x14ac:dyDescent="0.3">
      <c r="A25" s="2" t="s">
        <v>231</v>
      </c>
      <c r="B25" s="2" t="s">
        <v>107</v>
      </c>
      <c r="C25" s="28" t="s">
        <v>108</v>
      </c>
      <c r="D25" s="29">
        <v>14</v>
      </c>
      <c r="E25" s="4"/>
      <c r="F25" s="30">
        <f t="shared" si="0"/>
        <v>0</v>
      </c>
    </row>
    <row r="26" spans="1:6" ht="15.75" thickBot="1" x14ac:dyDescent="0.3">
      <c r="A26" s="6" t="s">
        <v>232</v>
      </c>
      <c r="B26" s="2" t="s">
        <v>109</v>
      </c>
      <c r="C26" s="28"/>
      <c r="D26" s="29">
        <v>1</v>
      </c>
      <c r="E26" s="4"/>
      <c r="F26" s="30">
        <f t="shared" si="0"/>
        <v>0</v>
      </c>
    </row>
    <row r="27" spans="1:6" ht="15.75" thickBot="1" x14ac:dyDescent="0.3">
      <c r="A27" s="42" t="s">
        <v>233</v>
      </c>
      <c r="B27" s="2" t="s">
        <v>110</v>
      </c>
      <c r="C27" s="28"/>
      <c r="D27" s="29">
        <v>1</v>
      </c>
      <c r="E27" s="4"/>
      <c r="F27" s="30">
        <f t="shared" si="0"/>
        <v>0</v>
      </c>
    </row>
    <row r="28" spans="1:6" ht="15.75" thickBot="1" x14ac:dyDescent="0.3">
      <c r="A28" s="2" t="s">
        <v>234</v>
      </c>
      <c r="B28" s="2" t="s">
        <v>111</v>
      </c>
      <c r="C28" s="28"/>
      <c r="D28" s="29">
        <v>1</v>
      </c>
      <c r="E28" s="4"/>
      <c r="F28" s="30">
        <f t="shared" si="0"/>
        <v>0</v>
      </c>
    </row>
    <row r="29" spans="1:6" ht="15.75" thickBot="1" x14ac:dyDescent="0.3">
      <c r="A29" s="6" t="s">
        <v>235</v>
      </c>
      <c r="B29" s="2" t="s">
        <v>112</v>
      </c>
      <c r="C29" s="28"/>
      <c r="D29" s="29">
        <v>1</v>
      </c>
      <c r="E29" s="4"/>
      <c r="F29" s="30">
        <f t="shared" si="0"/>
        <v>0</v>
      </c>
    </row>
    <row r="30" spans="1:6" ht="15.75" thickBot="1" x14ac:dyDescent="0.3">
      <c r="A30" s="42" t="s">
        <v>236</v>
      </c>
      <c r="B30" s="2" t="s">
        <v>113</v>
      </c>
      <c r="C30" s="28"/>
      <c r="D30" s="29">
        <v>1</v>
      </c>
      <c r="E30" s="4"/>
      <c r="F30" s="30">
        <f t="shared" si="0"/>
        <v>0</v>
      </c>
    </row>
    <row r="31" spans="1:6" ht="15.75" thickBot="1" x14ac:dyDescent="0.3">
      <c r="A31" s="2" t="s">
        <v>237</v>
      </c>
      <c r="B31" s="2" t="s">
        <v>114</v>
      </c>
      <c r="C31" s="28" t="s">
        <v>115</v>
      </c>
      <c r="D31" s="29">
        <v>1</v>
      </c>
      <c r="E31" s="4"/>
      <c r="F31" s="30">
        <f t="shared" si="0"/>
        <v>0</v>
      </c>
    </row>
    <row r="32" spans="1:6" ht="15.75" thickBot="1" x14ac:dyDescent="0.3">
      <c r="A32" s="6" t="s">
        <v>238</v>
      </c>
      <c r="B32" s="2" t="s">
        <v>116</v>
      </c>
      <c r="C32" s="28"/>
      <c r="D32" s="29">
        <v>1</v>
      </c>
      <c r="E32" s="4"/>
      <c r="F32" s="30">
        <f t="shared" si="0"/>
        <v>0</v>
      </c>
    </row>
    <row r="33" spans="1:6" ht="15.75" thickBot="1" x14ac:dyDescent="0.3">
      <c r="A33" s="42" t="s">
        <v>239</v>
      </c>
      <c r="B33" s="2" t="s">
        <v>197</v>
      </c>
      <c r="C33" s="28" t="s">
        <v>198</v>
      </c>
      <c r="D33" s="29">
        <v>1</v>
      </c>
      <c r="E33" s="4"/>
      <c r="F33" s="30">
        <f t="shared" ref="F33" si="1">D33*E33</f>
        <v>0</v>
      </c>
    </row>
    <row r="34" spans="1:6" ht="15.75" thickBot="1" x14ac:dyDescent="0.3">
      <c r="A34" s="2" t="s">
        <v>240</v>
      </c>
      <c r="B34" s="2" t="s">
        <v>199</v>
      </c>
      <c r="C34" s="28"/>
      <c r="D34" s="29">
        <v>1</v>
      </c>
      <c r="E34" s="4"/>
      <c r="F34" s="30">
        <f t="shared" ref="F34" si="2">D34*E34</f>
        <v>0</v>
      </c>
    </row>
    <row r="35" spans="1:6" ht="60.75" thickBot="1" x14ac:dyDescent="0.3">
      <c r="A35" s="6" t="s">
        <v>241</v>
      </c>
      <c r="B35" s="49" t="s">
        <v>214</v>
      </c>
      <c r="C35" s="28"/>
      <c r="D35" s="29">
        <v>1</v>
      </c>
      <c r="E35" s="4"/>
      <c r="F35" s="30">
        <f t="shared" si="0"/>
        <v>0</v>
      </c>
    </row>
    <row r="36" spans="1:6" ht="15.75" thickBot="1" x14ac:dyDescent="0.3">
      <c r="F36" s="50">
        <f>SUM(F4:F35)</f>
        <v>0</v>
      </c>
    </row>
    <row r="37" spans="1:6" ht="15.75" thickBot="1" x14ac:dyDescent="0.3">
      <c r="B37" s="32" t="s">
        <v>81</v>
      </c>
      <c r="C37" s="33"/>
      <c r="D37" s="33"/>
      <c r="E37" s="33"/>
      <c r="F37" s="34">
        <f>F36*50*4</f>
        <v>0</v>
      </c>
    </row>
  </sheetData>
  <sheetProtection algorithmName="SHA-512" hashValue="hlJWoBSsu1R182uUTvRxEOul6oHd3FXbiwK2eVp1DndNohr3iDHQXdQivcAwW/zAeCmg05oUiPvkpVPcOzMxUQ==" saltValue="O6P50r8G9X8K/sqAqgS/s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2" workbookViewId="0">
      <selection activeCell="E4" sqref="E4:E6"/>
    </sheetView>
  </sheetViews>
  <sheetFormatPr defaultRowHeight="15" x14ac:dyDescent="0.25"/>
  <cols>
    <col min="2" max="2" width="34" style="36" customWidth="1"/>
    <col min="3" max="3" width="39" style="36" customWidth="1"/>
    <col min="4" max="4" width="12.140625" customWidth="1"/>
    <col min="5" max="5" width="19.5703125" customWidth="1"/>
    <col min="6" max="6" width="20.7109375" customWidth="1"/>
  </cols>
  <sheetData>
    <row r="1" spans="1:6" ht="18.75" x14ac:dyDescent="0.3">
      <c r="A1" s="19" t="s">
        <v>52</v>
      </c>
      <c r="B1" s="39" t="s">
        <v>124</v>
      </c>
    </row>
    <row r="2" spans="1:6" ht="15.75" thickBot="1" x14ac:dyDescent="0.3"/>
    <row r="3" spans="1:6" ht="15.75" thickBot="1" x14ac:dyDescent="0.3">
      <c r="A3" s="37" t="s">
        <v>152</v>
      </c>
      <c r="B3" s="37" t="s">
        <v>55</v>
      </c>
      <c r="C3" s="37" t="s">
        <v>56</v>
      </c>
      <c r="D3" s="27" t="s">
        <v>57</v>
      </c>
      <c r="E3" s="27" t="s">
        <v>117</v>
      </c>
      <c r="F3" s="27" t="s">
        <v>118</v>
      </c>
    </row>
    <row r="4" spans="1:6" ht="75.75" customHeight="1" thickBot="1" x14ac:dyDescent="0.3">
      <c r="A4" s="6" t="s">
        <v>203</v>
      </c>
      <c r="B4" s="40" t="s">
        <v>125</v>
      </c>
      <c r="C4" s="38" t="s">
        <v>126</v>
      </c>
      <c r="D4" s="29">
        <v>2</v>
      </c>
      <c r="E4" s="4"/>
      <c r="F4" s="30">
        <f>D4*E4</f>
        <v>0</v>
      </c>
    </row>
    <row r="5" spans="1:6" ht="15.75" thickBot="1" x14ac:dyDescent="0.3">
      <c r="A5" s="42" t="s">
        <v>151</v>
      </c>
      <c r="B5" s="40" t="s">
        <v>128</v>
      </c>
      <c r="C5" s="38" t="s">
        <v>130</v>
      </c>
      <c r="D5" s="29">
        <v>56</v>
      </c>
      <c r="E5" s="4"/>
      <c r="F5" s="30">
        <f>(D5*E5)*4</f>
        <v>0</v>
      </c>
    </row>
    <row r="6" spans="1:6" ht="150.75" thickBot="1" x14ac:dyDescent="0.3">
      <c r="A6" s="6" t="s">
        <v>204</v>
      </c>
      <c r="B6" s="49" t="s">
        <v>242</v>
      </c>
      <c r="C6" s="38" t="s">
        <v>127</v>
      </c>
      <c r="D6" s="29">
        <v>12</v>
      </c>
      <c r="E6" s="4"/>
      <c r="F6" s="30">
        <f>(D6*E6)*4</f>
        <v>0</v>
      </c>
    </row>
    <row r="7" spans="1:6" ht="15.75" thickBot="1" x14ac:dyDescent="0.3">
      <c r="A7" s="36"/>
      <c r="C7"/>
    </row>
    <row r="8" spans="1:6" ht="15.75" thickBot="1" x14ac:dyDescent="0.3">
      <c r="A8" s="32" t="s">
        <v>129</v>
      </c>
      <c r="B8" s="33"/>
      <c r="C8" s="33"/>
      <c r="D8" s="33"/>
      <c r="E8" s="33"/>
      <c r="F8" s="34">
        <f>SUM(F4:F6)</f>
        <v>0</v>
      </c>
    </row>
    <row r="9" spans="1:6" x14ac:dyDescent="0.25">
      <c r="A9" s="36"/>
      <c r="C9"/>
    </row>
    <row r="10" spans="1:6" x14ac:dyDescent="0.25">
      <c r="A10" s="36"/>
      <c r="C10"/>
    </row>
    <row r="11" spans="1:6" x14ac:dyDescent="0.25">
      <c r="A11" s="36"/>
      <c r="C11"/>
    </row>
    <row r="12" spans="1:6" x14ac:dyDescent="0.25">
      <c r="A12" s="36"/>
      <c r="C12"/>
    </row>
    <row r="13" spans="1:6" x14ac:dyDescent="0.25">
      <c r="A13" s="36"/>
      <c r="C13"/>
    </row>
    <row r="14" spans="1:6" x14ac:dyDescent="0.25">
      <c r="A14" s="36"/>
      <c r="C14"/>
    </row>
    <row r="15" spans="1:6" x14ac:dyDescent="0.25">
      <c r="A15" s="36"/>
      <c r="C15"/>
    </row>
    <row r="16" spans="1:6" x14ac:dyDescent="0.25">
      <c r="A16" s="36"/>
      <c r="C16"/>
    </row>
    <row r="17" spans="1:3" x14ac:dyDescent="0.25">
      <c r="A17" s="36"/>
      <c r="C17"/>
    </row>
    <row r="18" spans="1:3" x14ac:dyDescent="0.25">
      <c r="A18" s="36"/>
      <c r="C18"/>
    </row>
    <row r="19" spans="1:3" x14ac:dyDescent="0.25">
      <c r="A19" s="36"/>
      <c r="C19"/>
    </row>
    <row r="20" spans="1:3" x14ac:dyDescent="0.25">
      <c r="A20" s="36"/>
      <c r="C20"/>
    </row>
  </sheetData>
  <sheetProtection algorithmName="SHA-512" hashValue="3Hw42TZI3lxPVBYfLZKOql1Fa1XDneHZ2rqAGGCWKvGetz5//1PFwEJGcpsLhjqNjxVxCoAMrBFc/6N1lI3cAQ==" saltValue="5hTaLaQcaPrnw+g5nAewz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workbookViewId="0">
      <selection activeCell="E4" sqref="E4"/>
    </sheetView>
  </sheetViews>
  <sheetFormatPr defaultRowHeight="15" x14ac:dyDescent="0.25"/>
  <cols>
    <col min="2" max="2" width="32" customWidth="1"/>
    <col min="3" max="3" width="31.7109375" customWidth="1"/>
    <col min="4" max="4" width="17.7109375" customWidth="1"/>
    <col min="5" max="5" width="23.28515625" customWidth="1"/>
    <col min="6" max="6" width="37" customWidth="1"/>
  </cols>
  <sheetData>
    <row r="1" spans="1:6" ht="18.75" x14ac:dyDescent="0.3">
      <c r="A1" s="31" t="s">
        <v>53</v>
      </c>
      <c r="B1" s="31" t="s">
        <v>137</v>
      </c>
    </row>
    <row r="2" spans="1:6" ht="15.75" thickBot="1" x14ac:dyDescent="0.3"/>
    <row r="3" spans="1:6" ht="15.75" thickBot="1" x14ac:dyDescent="0.3">
      <c r="A3" s="37" t="s">
        <v>152</v>
      </c>
      <c r="B3" s="37" t="s">
        <v>55</v>
      </c>
      <c r="C3" s="37" t="s">
        <v>56</v>
      </c>
      <c r="D3" s="27" t="s">
        <v>57</v>
      </c>
      <c r="E3" s="27" t="s">
        <v>117</v>
      </c>
      <c r="F3" s="27" t="s">
        <v>176</v>
      </c>
    </row>
    <row r="4" spans="1:6" ht="195.75" thickBot="1" x14ac:dyDescent="0.3">
      <c r="A4" s="2" t="s">
        <v>244</v>
      </c>
      <c r="B4" s="40" t="s">
        <v>138</v>
      </c>
      <c r="C4" s="38" t="s">
        <v>139</v>
      </c>
      <c r="D4" s="29">
        <v>1</v>
      </c>
      <c r="E4" s="4"/>
      <c r="F4" s="30">
        <f>(D4*E4)*4</f>
        <v>0</v>
      </c>
    </row>
    <row r="5" spans="1:6" ht="15.75" thickBot="1" x14ac:dyDescent="0.3">
      <c r="A5" s="6" t="s">
        <v>246</v>
      </c>
      <c r="B5" s="40" t="s">
        <v>180</v>
      </c>
      <c r="C5" s="38" t="s">
        <v>140</v>
      </c>
      <c r="D5" s="29">
        <v>2</v>
      </c>
      <c r="E5" s="4"/>
      <c r="F5" s="30">
        <f t="shared" ref="F5:F11" si="0">(D5*E5)*4</f>
        <v>0</v>
      </c>
    </row>
    <row r="6" spans="1:6" ht="15.75" thickBot="1" x14ac:dyDescent="0.3">
      <c r="A6" s="42" t="s">
        <v>247</v>
      </c>
      <c r="B6" s="40" t="s">
        <v>141</v>
      </c>
      <c r="C6" s="38"/>
      <c r="D6" s="29">
        <v>1</v>
      </c>
      <c r="E6" s="4"/>
      <c r="F6" s="30">
        <f t="shared" si="0"/>
        <v>0</v>
      </c>
    </row>
    <row r="7" spans="1:6" ht="15.75" thickBot="1" x14ac:dyDescent="0.3">
      <c r="A7" s="2" t="s">
        <v>215</v>
      </c>
      <c r="B7" s="40" t="s">
        <v>142</v>
      </c>
      <c r="C7" s="38"/>
      <c r="D7" s="29">
        <v>1</v>
      </c>
      <c r="E7" s="4"/>
      <c r="F7" s="30">
        <f t="shared" si="0"/>
        <v>0</v>
      </c>
    </row>
    <row r="8" spans="1:6" ht="15.75" thickBot="1" x14ac:dyDescent="0.3">
      <c r="A8" s="2" t="s">
        <v>205</v>
      </c>
      <c r="B8" s="40" t="s">
        <v>143</v>
      </c>
      <c r="C8" s="38"/>
      <c r="D8" s="29">
        <v>1</v>
      </c>
      <c r="E8" s="4"/>
      <c r="F8" s="30">
        <f t="shared" si="0"/>
        <v>0</v>
      </c>
    </row>
    <row r="9" spans="1:6" ht="15.75" thickBot="1" x14ac:dyDescent="0.3">
      <c r="A9" s="2" t="s">
        <v>206</v>
      </c>
      <c r="B9" s="40" t="s">
        <v>144</v>
      </c>
      <c r="C9" s="38"/>
      <c r="D9" s="29">
        <v>1</v>
      </c>
      <c r="E9" s="4"/>
      <c r="F9" s="30">
        <f t="shared" si="0"/>
        <v>0</v>
      </c>
    </row>
    <row r="10" spans="1:6" ht="15.75" thickBot="1" x14ac:dyDescent="0.3">
      <c r="A10" s="2" t="s">
        <v>216</v>
      </c>
      <c r="B10" s="40" t="s">
        <v>145</v>
      </c>
      <c r="C10" s="38"/>
      <c r="D10" s="29">
        <v>1</v>
      </c>
      <c r="E10" s="4"/>
      <c r="F10" s="30">
        <f t="shared" si="0"/>
        <v>0</v>
      </c>
    </row>
    <row r="11" spans="1:6" ht="60.75" thickBot="1" x14ac:dyDescent="0.3">
      <c r="A11" s="2" t="s">
        <v>217</v>
      </c>
      <c r="B11" s="40" t="s">
        <v>200</v>
      </c>
      <c r="C11" s="38" t="s">
        <v>146</v>
      </c>
      <c r="D11" s="29">
        <v>4</v>
      </c>
      <c r="E11" s="4"/>
      <c r="F11" s="30">
        <f t="shared" si="0"/>
        <v>0</v>
      </c>
    </row>
    <row r="12" spans="1:6" ht="45.75" thickBot="1" x14ac:dyDescent="0.3">
      <c r="A12" s="2" t="s">
        <v>218</v>
      </c>
      <c r="B12" s="40" t="s">
        <v>201</v>
      </c>
      <c r="C12" s="38" t="s">
        <v>202</v>
      </c>
      <c r="D12" s="29">
        <v>4</v>
      </c>
      <c r="E12" s="4"/>
      <c r="F12" s="30">
        <f t="shared" ref="F12" si="1">(D12*E12)*4</f>
        <v>0</v>
      </c>
    </row>
    <row r="13" spans="1:6" ht="15.75" thickBot="1" x14ac:dyDescent="0.3">
      <c r="A13" s="2" t="s">
        <v>219</v>
      </c>
      <c r="B13" s="40" t="s">
        <v>147</v>
      </c>
      <c r="C13" s="38" t="s">
        <v>148</v>
      </c>
      <c r="D13" s="29">
        <v>1</v>
      </c>
      <c r="E13" s="4"/>
      <c r="F13" s="30">
        <f>D13*E13</f>
        <v>0</v>
      </c>
    </row>
    <row r="14" spans="1:6" ht="180.75" thickBot="1" x14ac:dyDescent="0.3">
      <c r="A14" s="2" t="s">
        <v>220</v>
      </c>
      <c r="B14" s="40" t="s">
        <v>243</v>
      </c>
      <c r="C14" s="38"/>
      <c r="D14" s="29">
        <v>1</v>
      </c>
      <c r="E14" s="4"/>
      <c r="F14" s="30">
        <f>D14*E14</f>
        <v>0</v>
      </c>
    </row>
    <row r="15" spans="1:6" ht="30.75" thickBot="1" x14ac:dyDescent="0.3">
      <c r="A15" s="2" t="s">
        <v>221</v>
      </c>
      <c r="B15" s="40" t="s">
        <v>149</v>
      </c>
      <c r="C15" s="38" t="s">
        <v>212</v>
      </c>
      <c r="D15" s="29"/>
      <c r="E15" s="16"/>
      <c r="F15" s="30">
        <v>35000</v>
      </c>
    </row>
    <row r="16" spans="1:6" ht="15.75" thickBot="1" x14ac:dyDescent="0.3"/>
    <row r="17" spans="1:6" ht="15.75" thickBot="1" x14ac:dyDescent="0.3">
      <c r="A17" s="32" t="s">
        <v>129</v>
      </c>
      <c r="B17" s="33"/>
      <c r="C17" s="33"/>
      <c r="D17" s="33"/>
      <c r="E17" s="33"/>
      <c r="F17" s="34">
        <f>SUM(F4:F15)</f>
        <v>35000</v>
      </c>
    </row>
  </sheetData>
  <sheetProtection algorithmName="SHA-512" hashValue="76kanslEKlX1j+e3RkaJapmIJDbN2j3P6e4zFykb8o5EWVLj7FqIbx72/vbXkvhE1HKMdxS+MQZo/+w697KzLg==" saltValue="wF8I0nQ05HtLkWphEa2EX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</vt:lpstr>
      <vt:lpstr>Kleding</vt:lpstr>
      <vt:lpstr>Klein materiaal</vt:lpstr>
      <vt:lpstr>Fietsen</vt:lpstr>
      <vt:lpstr>Voertuigen</vt:lpstr>
    </vt:vector>
  </TitlesOfParts>
  <Company>Drechtsteden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Kuling-Bakker, J (Jacqueline)</dc:creator>
  <cp:lastModifiedBy>Kuling-Bakker, J (Jacqueline)</cp:lastModifiedBy>
  <dcterms:created xsi:type="dcterms:W3CDTF">2022-08-15T06:38:46Z</dcterms:created>
  <dcterms:modified xsi:type="dcterms:W3CDTF">2022-08-23T12:18:05Z</dcterms:modified>
</cp:coreProperties>
</file>