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14 PoCo multidisciplinair bouwteam/"/>
    </mc:Choice>
  </mc:AlternateContent>
  <xr:revisionPtr revIDLastSave="737" documentId="13_ncr:1_{941DA849-C8F3-4991-B0F3-A6FC1482C24E}" xr6:coauthVersionLast="47" xr6:coauthVersionMax="47" xr10:uidLastSave="{1FD52148-D50E-4176-BCF7-D5A6E345FD41}"/>
  <workbookProtection workbookAlgorithmName="SHA-512" workbookHashValue="LuBDtAYWwGHOpwiI8xvJ3/O3BKEnOtiZFqLgySjz/vxbLVtCN2G3+Qf+eIpahiIFRHeZ+iUuOafy2qaaIRlD+g==" workbookSaltValue="JNOu02lApvtFw9bHfkvhoA==" workbookSpinCount="100000" lockStructure="1"/>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G9" i="4" l="1"/>
  <c r="B24" i="2"/>
  <c r="G3" i="4"/>
  <c r="D14" i="5"/>
  <c r="D13" i="5"/>
  <c r="G15" i="4"/>
  <c r="D8" i="5"/>
  <c r="D11" i="5"/>
  <c r="D12" i="5"/>
  <c r="D7" i="5"/>
  <c r="D9" i="5"/>
  <c r="D10" i="5"/>
  <c r="D22" i="5"/>
  <c r="G13" i="4"/>
  <c r="G10" i="4"/>
  <c r="G7" i="4"/>
  <c r="D21" i="5"/>
  <c r="G12" i="4"/>
  <c r="D16" i="5"/>
  <c r="D17" i="5"/>
  <c r="D18" i="5"/>
  <c r="D15" i="5"/>
  <c r="D6" i="5"/>
  <c r="D5" i="5"/>
  <c r="D4" i="5"/>
  <c r="G6" i="4"/>
  <c r="G5" i="4"/>
  <c r="D24" i="5" l="1"/>
  <c r="D25" i="5" s="1"/>
  <c r="D26" i="5" s="1"/>
  <c r="B16" i="2" s="1"/>
  <c r="G17" i="4"/>
  <c r="B17" i="2" s="1"/>
  <c r="B18" i="2" l="1"/>
</calcChain>
</file>

<file path=xl/sharedStrings.xml><?xml version="1.0" encoding="utf-8"?>
<sst xmlns="http://schemas.openxmlformats.org/spreadsheetml/2006/main" count="132" uniqueCount="123">
  <si>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</si>
  <si>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</si>
  <si>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</si>
  <si>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</si>
  <si>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</si>
  <si>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</si>
  <si>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</si>
  <si>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</si>
  <si>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</si>
  <si>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</si>
  <si>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</si>
  <si>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</si>
  <si>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</si>
  <si>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</si>
  <si>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</si>
  <si>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</si>
  <si>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</si>
  <si>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</si>
  <si>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</si>
  <si>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</si>
  <si>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</si>
  <si>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</si>
  <si>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</si>
  <si>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</si>
  <si>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</si>
  <si>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</si>
  <si>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</si>
  <si>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</si>
  <si>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</si>
  <si>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</si>
  <si>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</si>
  <si>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</si>
  <si>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</si>
  <si>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</si>
  <si>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</si>
  <si>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</si>
  <si>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</si>
  <si>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</si>
  <si>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</si>
  <si>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</si>
  <si>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</si>
  <si>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</si>
  <si>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</si>
  <si>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</si>
  <si>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</si>
  <si>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</si>
  <si>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</si>
  <si>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</si>
  <si>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</si>
  <si>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</si>
  <si>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</si>
  <si>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</si>
  <si>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</si>
  <si>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</si>
  <si>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</si>
  <si>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</si>
  <si>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</si>
  <si>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</si>
  <si>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</si>
  <si>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</si>
  <si>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</si>
  <si>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</si>
  <si>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</si>
  <si>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</si>
  <si>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</si>
  <si>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</si>
  <si>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</si>
  <si>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</si>
  <si>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14 PoCo inschrijfformulier multidisciplinair bouwteam</t>
  </si>
  <si>
    <t>Inschrijving</t>
  </si>
  <si>
    <t>Aanleveren via Tenderned</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</si>
  <si>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</si>
  <si>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Ontwerpen en uitvoeren in bouwteam bij vergelijkbare opdrachtgever</t>
  </si>
  <si>
    <t>Kwaliteit</t>
  </si>
  <si>
    <t>Aantoonbaar aanwezig</t>
  </si>
  <si>
    <t>Nihil, alle afwijkingen zijn geanalyseerd en verbeterd.</t>
  </si>
  <si>
    <t>Opgave registratie afwijkingen</t>
  </si>
  <si>
    <t>Nihil, alle ongevallen zijn  geanalyseerd</t>
  </si>
  <si>
    <t>&gt; 1000€ per medewerker per 2 jaar</t>
  </si>
  <si>
    <t>Externe kwaliteitsborging: 
specifiek voor een project gecontracteerd en ingericht, onafhankelijk van het eigen (eventueel gecertificeerde) kwaliteitmanagementsysteem.</t>
  </si>
  <si>
    <t>Opgave inschrijver (gedocumenteerde onderbouwing tijdens verificatie audit bij voorgenomen gunning)</t>
  </si>
  <si>
    <t>Onafhankelijkheid en  deskundigheid aan te tonen door de derde partij zelf.</t>
  </si>
  <si>
    <t>Vul indien onbekend of niet aanwezig 0 in.
Vul indien aanwezig 1 in.
Indien aanwezig is de fictieve korting € 2.500</t>
  </si>
  <si>
    <t>Projectmanagement</t>
  </si>
  <si>
    <t>ISO 21500:2012</t>
  </si>
  <si>
    <t>Opgave inschrijver door middel van referentie</t>
  </si>
  <si>
    <t>Systematisch projectmanagement conform de ISO 21500:2012</t>
  </si>
  <si>
    <t>Opleiding</t>
  </si>
  <si>
    <t xml:space="preserve">Thermometer </t>
  </si>
  <si>
    <t>Vul 0 in als u dit niet kunt aantonen.
Vul 1 in als u dit wel kunt aantonen.
Indien aanwezig (1) dan is de fictieve korting € 15.000</t>
  </si>
  <si>
    <t>Vul 0 in als u dit niet kunt aantonen.
Vul 1 in als u dit wel kunt aantonen.
Indien aanwezig (1) dan is de fictieve korting € 10.000</t>
  </si>
  <si>
    <t>Onderhoudstechnicus pompen</t>
  </si>
  <si>
    <t>Onderhoudstechnicus WTB</t>
  </si>
  <si>
    <t>Onderhoudstechnicus Elektrotechniek</t>
  </si>
  <si>
    <t>Onderhoudstechnicus allround</t>
  </si>
  <si>
    <t>Ontwerper</t>
  </si>
  <si>
    <t>Calculator</t>
  </si>
  <si>
    <t>Werkvoorbereider</t>
  </si>
  <si>
    <t>Algemene kosten, winst en risico (AKWR) % (minimaal 1 en maximaal 10%)</t>
  </si>
  <si>
    <t>Stratenmaker</t>
  </si>
  <si>
    <t>Schilder</t>
  </si>
  <si>
    <t>Tekenaar</t>
  </si>
  <si>
    <t>Leveringen van materialen en specialistische diensten</t>
  </si>
  <si>
    <t>Zie de Thermometer. Doe uw eigen beoordeling en leg die vast (gedocumenteerd!), tel de cijfers op en deel deze door 10. Geef hier het gemiddelde cijfer (2 tot en met 3,9, afgerond op 1 decimaal) wat u toezegt, onderbouwd door uw eigen beoordeling. Iedere volle punt betekent € 100.000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</si>
  <si>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In te zetten personen (tarieven, allen minimaal 2 jaar relevante ervaring)</t>
  </si>
  <si>
    <t>Door WSHD opgegeven 'stelposten' voor deze aanbesteding (fictief)</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</si>
  <si>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€ 10.000</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</si>
  <si>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</si>
  <si>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Timmerman</t>
  </si>
  <si>
    <t>Constructeur (staal)</t>
  </si>
  <si>
    <t>Manager (ontwerp, contract, omgeving, technisch, projectbeheersing)</t>
  </si>
  <si>
    <t>LET OP:
U moet alles wat u belooft gedocumenteerd, compleet, correct en consistent kunnen onderbouwen.</t>
  </si>
  <si>
    <t>Dit is wat u aanbiedt en wat u  kunt onderbouwen:</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</si>
  <si>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</si>
  <si>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PoCo inschrijfformulier</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</si>
  <si>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WSHD hecht aan kwaliteit. Onafhankelijke borging van kwaliteit geeft geruststelling en vertrouwen. U contracteert een onafhankelijke deskundige derde partij die de kwaliteit van uw processen en producten (risicogestuurd) toetst voorafgaand aan, tijdens en direct na voltooiing van een opdracht. Daaruit kunnen wij opmaken dat u aan alle eisen voldoet en dat de producten die u levert goed zijn.
Vul als u dit aanbiedt 1 in (fictieve korting € 10.000).
Vul als u dit NIET aanbiedt 0 in.</t>
  </si>
  <si>
    <t>Functie conform KvK*</t>
  </si>
  <si>
    <t>* Eventueel volmacht</t>
  </si>
  <si>
    <t>*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(zie offerteaanvraag)</t>
  </si>
  <si>
    <t>Referentie: U laat zien dat u samen met andere bedrijven en de opdrachtgever in een soortgelijke bouwteamovereenkomst snel, efficient en effectief tot een ontwerp en succesvolle uitvoering komt aan en rond procesgebonden installaties. 
Vul hieronder in:
het nummer van de door uw bedrijf gewonnen aanbesteding op Tenderned, de organisatie, naam en het telefoonnummer van de opdrachtgever waarbij u naar ieders tevredenheid de hier bedoelde waarde levert (of de laatste 5 jaren geleverd heeft). De referent geeft toestemming dat wij hem hiervoor zullen benaderen.</t>
  </si>
  <si>
    <t>Specialist (bijv. bouwkundige, installatietechniek, contract, datasysteem)</t>
  </si>
  <si>
    <t>TN  360042</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</si>
  <si>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€ 1000. 
Voorbeeld: u had een verzuim van 5,2% en een verloop van 2,6%, samen 7,8%. Dat is 8 procentpunten. De bijtelling op uw inschrijfprijs is dan 8 x 1000 = € 8.000.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</si>
</sst>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0">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10" fillId="0" borderId="2" xfId="0" applyFont="1" applyFill="1" applyBorder="1"/>
    <xf numFmtId="0" fontId="13" fillId="0" borderId="0" xfId="0" applyFont="1"/>
    <xf numFmtId="0" fontId="2" fillId="4" borderId="4" xfId="0" applyFont="1" applyFill="1" applyBorder="1" applyProtection="1">
      <protection locked="0"/>
    </xf>
    <xf numFmtId="0" fontId="2" fillId="2" borderId="1" xfId="0" applyFont="1" applyFill="1" applyBorder="1" applyAlignment="1" applyProtection="1">
      <alignment wrapText="1"/>
      <protection locked="0"/>
    </xf>
    <xf numFmtId="0" fontId="2" fillId="2" borderId="4" xfId="0" applyFont="1" applyFill="1" applyBorder="1" applyAlignment="1" applyProtection="1">
      <alignment vertical="top" wrapText="1"/>
      <protection locked="0"/>
    </xf>
    <xf numFmtId="44" fontId="0" fillId="2" borderId="1" xfId="1" applyFont="1" applyFill="1" applyBorder="1" applyProtection="1">
      <protection locked="0"/>
    </xf>
    <xf numFmtId="0" fontId="2" fillId="2" borderId="1" xfId="1" applyNumberFormat="1" applyFont="1" applyFill="1" applyBorder="1" applyProtection="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cellXfs>
  <cellStyles count="2">
    <cellStyle name="Standaard" xfId="0" builtinId="0"/>
    <cellStyle name="Valuta" xfId="1" builtinId="4"/>
  </cellStyles>
  <dxfs count="2">
    <dxf>
      <font>
        <color rgb="FF9C0006"/>
      </font>
      <fill>
        <patternFill patternType="solid">
          <fgColor rgb="FFFFC7CE"/>
          <bgColor rgb="FFFFC7CE"/>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6"/>
  <sheetViews>
    <sheetView workbookViewId="0">
      <selection activeCell="B6" sqref="B6"/>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45" t="s">
        <v>114</v>
      </c>
      <c r="B1" s="46"/>
    </row>
    <row r="2" spans="1:2" ht="15.75" customHeight="1" x14ac:dyDescent="0.2"/>
    <row r="3" spans="1:2" s="21" customFormat="1" ht="15.75" customHeight="1" x14ac:dyDescent="0.2">
      <c r="A3" s="20" t="s">
        <v>0</v>
      </c>
      <c r="B3" s="20" t="s">
        <v>68</v>
      </c>
    </row>
    <row r="4" spans="1:2" ht="15.75" customHeight="1" x14ac:dyDescent="0.2">
      <c r="A4" s="2" t="s">
        <v>1</v>
      </c>
      <c r="B4" s="22" t="s">
        <v>121</v>
      </c>
    </row>
    <row r="5" spans="1:2" ht="15.75" customHeight="1" x14ac:dyDescent="0.2"/>
    <row r="6" spans="1:2" ht="15.75" customHeight="1" x14ac:dyDescent="0.2">
      <c r="A6" s="2" t="s">
        <v>2</v>
      </c>
      <c r="B6" s="40"/>
    </row>
    <row r="7" spans="1:2" ht="15.75" customHeight="1" x14ac:dyDescent="0.2">
      <c r="A7" s="2" t="s">
        <v>3</v>
      </c>
      <c r="B7" s="40"/>
    </row>
    <row r="8" spans="1:2" ht="15.75" customHeight="1" x14ac:dyDescent="0.2">
      <c r="A8" s="2" t="s">
        <v>116</v>
      </c>
      <c r="B8" s="40"/>
    </row>
    <row r="9" spans="1:2" ht="15.75" customHeight="1" x14ac:dyDescent="0.2"/>
    <row r="10" spans="1:2" ht="27" customHeight="1" x14ac:dyDescent="0.2">
      <c r="A10" s="2" t="s">
        <v>4</v>
      </c>
      <c r="B10" s="40"/>
    </row>
    <row r="11" spans="1:2" ht="27" customHeight="1" x14ac:dyDescent="0.2">
      <c r="A11" s="2" t="s">
        <v>5</v>
      </c>
      <c r="B11" s="40"/>
    </row>
    <row r="12" spans="1:2" ht="15.75" customHeight="1" x14ac:dyDescent="0.2"/>
    <row r="13" spans="1:2" ht="15.75" customHeight="1" x14ac:dyDescent="0.2">
      <c r="A13" s="2" t="s">
        <v>6</v>
      </c>
    </row>
    <row r="14" spans="1:2" ht="15.75" customHeight="1" x14ac:dyDescent="0.2">
      <c r="A14" s="2"/>
    </row>
    <row r="15" spans="1:2" ht="15.75" customHeight="1" x14ac:dyDescent="0.2">
      <c r="A15" s="20" t="s">
        <v>69</v>
      </c>
      <c r="B15" s="3"/>
    </row>
    <row r="16" spans="1:2" ht="15.75" customHeight="1" x14ac:dyDescent="0.2">
      <c r="A16" s="2" t="s">
        <v>7</v>
      </c>
      <c r="B16" s="3">
        <f>Prijslijst!D26</f>
        <v>124000</v>
      </c>
    </row>
    <row r="17" spans="1:2" ht="15.75" customHeight="1" x14ac:dyDescent="0.2">
      <c r="A17" t="s">
        <v>8</v>
      </c>
      <c r="B17" s="3">
        <f>'Gunning en beheersing'!G17</f>
        <v>200000</v>
      </c>
    </row>
    <row r="18" spans="1:2" ht="15.75" customHeight="1" x14ac:dyDescent="0.2">
      <c r="A18" s="2" t="s">
        <v>9</v>
      </c>
      <c r="B18" s="3">
        <f>B16+B17</f>
        <v>324000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70</v>
      </c>
    </row>
    <row r="23" spans="1:2" ht="15.75" customHeight="1" x14ac:dyDescent="0.2">
      <c r="A23" s="40"/>
      <c r="B23" t="s">
        <v>12</v>
      </c>
    </row>
    <row r="24" spans="1:2" ht="15.75" customHeight="1" x14ac:dyDescent="0.2">
      <c r="A24" s="40"/>
      <c r="B24" s="23" t="str">
        <f>B3</f>
        <v>14 PoCo inschrijfformulier multidisciplinair bouwteam</v>
      </c>
    </row>
    <row r="25" spans="1:2" ht="15.75" customHeight="1" x14ac:dyDescent="0.2">
      <c r="A25" s="40"/>
      <c r="B25" t="s">
        <v>117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sheetData>
  <sheetProtection algorithmName="SHA-512" hashValue="RKxXuwk5dkYLMdeIa7I/pX6tp/rRfgoHKWoY7mPhasvXatCnFNx0hHMXDyQLH7jwWBb9UdaBRq5sKIPpsr5LRA==" saltValue="VxPM/q0NpT8IOZu3qfZUhA=="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71</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41"/>
      <c r="C6" s="41"/>
    </row>
    <row r="7" spans="1:24" s="32" customFormat="1" ht="28.5" customHeight="1" x14ac:dyDescent="0.2">
      <c r="A7" s="34" t="s">
        <v>20</v>
      </c>
      <c r="B7" s="34" t="s">
        <v>21</v>
      </c>
      <c r="C7" s="34" t="s">
        <v>22</v>
      </c>
    </row>
    <row r="8" spans="1:24" s="32" customFormat="1" ht="44.25" customHeight="1" x14ac:dyDescent="0.2">
      <c r="A8" s="35"/>
      <c r="B8" s="41"/>
      <c r="C8" s="41"/>
    </row>
    <row r="9" spans="1:24" s="32" customFormat="1" ht="132" customHeight="1" x14ac:dyDescent="0.2">
      <c r="A9" s="34" t="s">
        <v>72</v>
      </c>
      <c r="B9" s="34" t="s">
        <v>119</v>
      </c>
      <c r="C9" s="34" t="s">
        <v>23</v>
      </c>
    </row>
    <row r="10" spans="1:24" s="32" customFormat="1" ht="73.5" customHeight="1" x14ac:dyDescent="0.2">
      <c r="B10" s="41"/>
      <c r="C10" s="41"/>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knM/Fom0v2AUx9P0sLyfaXhuYMOLNUISD02uZz5FU77iIYcqnsNy0zJYdeRu2Jq/NWmBiXdTFlQveDtkH8iuVA==" saltValue="AMSd9IsMa1nyQi5AfgWDm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4"/>
  <sheetViews>
    <sheetView workbookViewId="0">
      <pane ySplit="2" topLeftCell="A6" activePane="bottomLeft" state="frozen"/>
      <selection pane="bottomLeft" activeCell="F15" sqref="F15"/>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112</v>
      </c>
      <c r="G2" s="6" t="s">
        <v>34</v>
      </c>
      <c r="H2" s="4" t="s">
        <v>111</v>
      </c>
      <c r="I2" s="6"/>
      <c r="J2" s="6"/>
      <c r="K2" s="6"/>
      <c r="L2" s="6"/>
      <c r="M2" s="6"/>
      <c r="N2" s="6"/>
      <c r="O2" s="6"/>
      <c r="P2" s="6"/>
      <c r="Q2" s="6"/>
      <c r="R2" s="6"/>
      <c r="S2" s="6"/>
      <c r="T2" s="6"/>
      <c r="U2" s="6"/>
      <c r="V2" s="6"/>
      <c r="W2" s="6"/>
      <c r="X2" s="6"/>
      <c r="Y2" s="6"/>
      <c r="Z2" s="6"/>
      <c r="AA2" s="6"/>
      <c r="AB2" s="6"/>
    </row>
    <row r="3" spans="1:28" ht="127.5" x14ac:dyDescent="0.2">
      <c r="A3" s="33" t="s">
        <v>73</v>
      </c>
      <c r="B3" s="37" t="s">
        <v>79</v>
      </c>
      <c r="C3" s="33" t="s">
        <v>81</v>
      </c>
      <c r="D3" s="33" t="s">
        <v>80</v>
      </c>
      <c r="E3" s="33" t="s">
        <v>74</v>
      </c>
      <c r="F3" s="42"/>
      <c r="G3" s="13">
        <f>F3*-10000</f>
        <v>0</v>
      </c>
      <c r="H3" s="31" t="s">
        <v>115</v>
      </c>
      <c r="I3" s="25"/>
      <c r="J3" s="25"/>
      <c r="K3" s="25"/>
      <c r="L3" s="25"/>
      <c r="M3" s="25"/>
      <c r="N3" s="25"/>
      <c r="O3" s="25"/>
      <c r="P3" s="25"/>
      <c r="Q3" s="25"/>
      <c r="R3" s="25"/>
      <c r="S3" s="25"/>
      <c r="T3" s="25"/>
      <c r="U3" s="25"/>
      <c r="V3" s="25"/>
      <c r="W3" s="25"/>
      <c r="X3" s="25"/>
      <c r="Y3" s="25"/>
      <c r="Z3" s="25"/>
      <c r="AA3" s="25"/>
      <c r="AB3" s="25"/>
    </row>
    <row r="4" spans="1:28" ht="15.75" customHeight="1" x14ac:dyDescent="0.2">
      <c r="A4" s="14"/>
      <c r="B4" s="14"/>
      <c r="C4" s="14"/>
      <c r="D4" s="14"/>
      <c r="E4" s="14"/>
      <c r="F4" s="14"/>
      <c r="G4" s="15"/>
      <c r="H4" s="14"/>
      <c r="I4" s="14"/>
      <c r="J4" s="14"/>
      <c r="K4" s="14"/>
      <c r="L4" s="14"/>
      <c r="M4" s="14"/>
      <c r="N4" s="14"/>
      <c r="O4" s="14"/>
      <c r="P4" s="14"/>
      <c r="Q4" s="14"/>
      <c r="R4" s="14"/>
      <c r="S4" s="14"/>
      <c r="T4" s="14"/>
      <c r="U4" s="14"/>
      <c r="V4" s="14"/>
      <c r="W4" s="14"/>
      <c r="X4" s="14"/>
      <c r="Y4" s="14"/>
      <c r="Z4" s="14"/>
      <c r="AA4" s="14"/>
      <c r="AB4" s="14"/>
    </row>
    <row r="5" spans="1:28" ht="153" x14ac:dyDescent="0.2">
      <c r="A5" s="6" t="s">
        <v>35</v>
      </c>
      <c r="B5" s="6" t="s">
        <v>36</v>
      </c>
      <c r="C5" s="6" t="s">
        <v>37</v>
      </c>
      <c r="D5" s="33" t="s">
        <v>76</v>
      </c>
      <c r="E5" s="33" t="s">
        <v>75</v>
      </c>
      <c r="F5" s="42"/>
      <c r="G5" s="13">
        <f t="shared" ref="G5:G6" si="0">(IF(F5*50&lt;350,(F5*50*-1),(300*-1)))</f>
        <v>0</v>
      </c>
      <c r="H5" s="33" t="s">
        <v>113</v>
      </c>
      <c r="I5" s="6"/>
      <c r="J5" s="6"/>
      <c r="K5" s="6"/>
      <c r="L5" s="6"/>
      <c r="M5" s="6"/>
      <c r="N5" s="6"/>
      <c r="O5" s="6"/>
      <c r="P5" s="6"/>
      <c r="Q5" s="6"/>
      <c r="R5" s="6"/>
      <c r="S5" s="6"/>
      <c r="T5" s="6"/>
      <c r="U5" s="6"/>
      <c r="V5" s="6"/>
      <c r="W5" s="6"/>
      <c r="X5" s="6"/>
      <c r="Y5" s="6"/>
      <c r="Z5" s="6"/>
      <c r="AA5" s="6"/>
      <c r="AB5" s="6"/>
    </row>
    <row r="6" spans="1:28" ht="153" x14ac:dyDescent="0.2">
      <c r="A6" s="27" t="s">
        <v>35</v>
      </c>
      <c r="B6" s="6" t="s">
        <v>36</v>
      </c>
      <c r="C6" s="6" t="s">
        <v>38</v>
      </c>
      <c r="D6" s="6" t="s">
        <v>39</v>
      </c>
      <c r="E6" s="33" t="s">
        <v>77</v>
      </c>
      <c r="F6" s="42"/>
      <c r="G6" s="13">
        <f t="shared" si="0"/>
        <v>0</v>
      </c>
      <c r="H6" s="33" t="s">
        <v>107</v>
      </c>
      <c r="I6" s="6"/>
      <c r="J6" s="6"/>
      <c r="K6" s="6"/>
      <c r="L6" s="6"/>
      <c r="M6" s="6"/>
      <c r="N6" s="6"/>
      <c r="O6" s="6"/>
      <c r="P6" s="6"/>
      <c r="Q6" s="6"/>
      <c r="R6" s="6"/>
      <c r="S6" s="6"/>
      <c r="T6" s="6"/>
      <c r="U6" s="6"/>
      <c r="V6" s="6"/>
      <c r="W6" s="6"/>
      <c r="X6" s="6"/>
      <c r="Y6" s="6"/>
      <c r="Z6" s="6"/>
      <c r="AA6" s="6"/>
      <c r="AB6" s="6"/>
    </row>
    <row r="7" spans="1:28" ht="46.5" customHeight="1" x14ac:dyDescent="0.2">
      <c r="A7" s="33" t="s">
        <v>35</v>
      </c>
      <c r="B7" s="6" t="s">
        <v>36</v>
      </c>
      <c r="C7" s="6" t="s">
        <v>40</v>
      </c>
      <c r="D7" s="6" t="s">
        <v>14</v>
      </c>
      <c r="E7" s="6" t="s">
        <v>41</v>
      </c>
      <c r="F7" s="42"/>
      <c r="G7" s="13">
        <f>(F7-0)*-2500</f>
        <v>0</v>
      </c>
      <c r="H7" s="33" t="s">
        <v>82</v>
      </c>
      <c r="I7" s="6"/>
      <c r="J7" s="6"/>
      <c r="K7" s="6"/>
      <c r="L7" s="6"/>
      <c r="M7" s="6"/>
      <c r="N7" s="6"/>
      <c r="O7" s="6"/>
      <c r="P7" s="6"/>
      <c r="Q7" s="6"/>
      <c r="R7" s="6"/>
      <c r="S7" s="6"/>
      <c r="T7" s="6"/>
      <c r="U7" s="6"/>
      <c r="V7" s="6"/>
      <c r="W7" s="6"/>
      <c r="X7" s="6"/>
      <c r="Y7" s="6"/>
      <c r="Z7" s="6"/>
      <c r="AA7" s="6"/>
      <c r="AB7" s="6"/>
    </row>
    <row r="8" spans="1:28" ht="15.75" customHeight="1" x14ac:dyDescent="0.2">
      <c r="A8" s="14"/>
      <c r="B8" s="14"/>
      <c r="C8" s="14"/>
      <c r="D8" s="14"/>
      <c r="E8" s="14"/>
      <c r="F8" s="14"/>
      <c r="G8" s="15"/>
      <c r="H8" s="14"/>
      <c r="I8" s="14"/>
      <c r="J8" s="14"/>
      <c r="K8" s="14"/>
      <c r="L8" s="14"/>
      <c r="M8" s="14"/>
      <c r="N8" s="14"/>
      <c r="O8" s="14"/>
      <c r="P8" s="14"/>
      <c r="Q8" s="14"/>
      <c r="R8" s="14"/>
      <c r="S8" s="14"/>
      <c r="T8" s="14"/>
      <c r="U8" s="14"/>
      <c r="V8" s="14"/>
      <c r="W8" s="14"/>
      <c r="X8" s="14"/>
      <c r="Y8" s="14"/>
      <c r="Z8" s="14"/>
      <c r="AA8" s="14"/>
      <c r="AB8" s="14"/>
    </row>
    <row r="9" spans="1:28" ht="140.25" x14ac:dyDescent="0.2">
      <c r="A9" s="6" t="s">
        <v>42</v>
      </c>
      <c r="B9" s="6" t="s">
        <v>43</v>
      </c>
      <c r="C9" s="6" t="s">
        <v>44</v>
      </c>
      <c r="D9" s="6" t="s">
        <v>45</v>
      </c>
      <c r="E9" s="6" t="s">
        <v>46</v>
      </c>
      <c r="F9" s="42"/>
      <c r="G9" s="13">
        <f>F9*1000</f>
        <v>0</v>
      </c>
      <c r="H9" s="33" t="s">
        <v>122</v>
      </c>
      <c r="I9" s="6"/>
      <c r="J9" s="6"/>
      <c r="K9" s="6"/>
      <c r="L9" s="6"/>
      <c r="M9" s="6"/>
      <c r="N9" s="6"/>
      <c r="O9" s="6"/>
      <c r="P9" s="6"/>
      <c r="Q9" s="6"/>
      <c r="R9" s="6"/>
      <c r="S9" s="6"/>
      <c r="T9" s="6"/>
      <c r="U9" s="6"/>
      <c r="V9" s="6"/>
      <c r="W9" s="6"/>
      <c r="X9" s="6"/>
      <c r="Y9" s="6"/>
      <c r="Z9" s="6"/>
      <c r="AA9" s="6"/>
      <c r="AB9" s="6"/>
    </row>
    <row r="10" spans="1:28" ht="159.75" customHeight="1" x14ac:dyDescent="0.2">
      <c r="A10" s="36" t="s">
        <v>87</v>
      </c>
      <c r="B10" s="6" t="s">
        <v>47</v>
      </c>
      <c r="C10" s="6" t="s">
        <v>48</v>
      </c>
      <c r="D10" s="6" t="s">
        <v>14</v>
      </c>
      <c r="E10" s="33" t="s">
        <v>78</v>
      </c>
      <c r="F10" s="42"/>
      <c r="G10" s="13">
        <f>F10*-10000</f>
        <v>0</v>
      </c>
      <c r="H10" s="33" t="s">
        <v>106</v>
      </c>
      <c r="I10" s="6"/>
      <c r="J10" s="6"/>
      <c r="K10" s="6"/>
      <c r="L10" s="6"/>
      <c r="M10" s="6"/>
      <c r="N10" s="6"/>
      <c r="O10" s="6"/>
      <c r="P10" s="6"/>
      <c r="Q10" s="6"/>
      <c r="R10" s="6"/>
      <c r="S10" s="6"/>
      <c r="T10" s="6"/>
      <c r="U10" s="6"/>
      <c r="V10" s="6"/>
      <c r="W10" s="6"/>
      <c r="X10" s="6"/>
      <c r="Y10" s="6"/>
      <c r="Z10" s="6"/>
      <c r="AA10" s="6"/>
      <c r="AB10" s="6"/>
    </row>
    <row r="11" spans="1:28" ht="15.75" customHeight="1" x14ac:dyDescent="0.2">
      <c r="A11" s="14"/>
      <c r="B11" s="14"/>
      <c r="C11" s="14"/>
      <c r="D11" s="14"/>
      <c r="E11" s="14"/>
      <c r="F11" s="14"/>
      <c r="G11" s="15"/>
      <c r="H11" s="14"/>
      <c r="I11" s="14"/>
      <c r="J11" s="14"/>
      <c r="K11" s="14"/>
      <c r="L11" s="14"/>
      <c r="M11" s="14"/>
      <c r="N11" s="14"/>
      <c r="O11" s="14"/>
      <c r="P11" s="14"/>
      <c r="Q11" s="14"/>
      <c r="R11" s="14"/>
      <c r="S11" s="14"/>
      <c r="T11" s="14"/>
      <c r="U11" s="14"/>
      <c r="V11" s="14"/>
      <c r="W11" s="14"/>
      <c r="X11" s="14"/>
      <c r="Y11" s="14"/>
      <c r="Z11" s="14"/>
      <c r="AA11" s="14"/>
      <c r="AB11" s="14"/>
    </row>
    <row r="12" spans="1:28" ht="57.75" customHeight="1" x14ac:dyDescent="0.2">
      <c r="A12" s="26" t="s">
        <v>49</v>
      </c>
      <c r="B12" s="26" t="s">
        <v>64</v>
      </c>
      <c r="C12" s="26" t="s">
        <v>63</v>
      </c>
      <c r="D12" s="36" t="s">
        <v>85</v>
      </c>
      <c r="E12" s="26" t="s">
        <v>65</v>
      </c>
      <c r="F12" s="42"/>
      <c r="G12" s="13">
        <f>F12*-15000</f>
        <v>0</v>
      </c>
      <c r="H12" s="36" t="s">
        <v>89</v>
      </c>
      <c r="I12" s="26"/>
      <c r="J12" s="26"/>
      <c r="K12" s="26"/>
      <c r="L12" s="26"/>
      <c r="M12" s="26"/>
      <c r="N12" s="26"/>
      <c r="O12" s="26"/>
      <c r="P12" s="26"/>
      <c r="Q12" s="26"/>
      <c r="R12" s="26"/>
      <c r="S12" s="26"/>
      <c r="T12" s="26"/>
      <c r="U12" s="26"/>
      <c r="V12" s="26"/>
      <c r="W12" s="26"/>
      <c r="X12" s="26"/>
      <c r="Y12" s="26"/>
      <c r="Z12" s="26"/>
      <c r="AA12" s="26"/>
      <c r="AB12" s="26"/>
    </row>
    <row r="13" spans="1:28" ht="59.25" customHeight="1" x14ac:dyDescent="0.2">
      <c r="A13" s="36" t="s">
        <v>83</v>
      </c>
      <c r="B13" s="36" t="s">
        <v>86</v>
      </c>
      <c r="C13" s="36" t="s">
        <v>84</v>
      </c>
      <c r="D13" s="36" t="s">
        <v>85</v>
      </c>
      <c r="E13" s="27" t="s">
        <v>65</v>
      </c>
      <c r="F13" s="42"/>
      <c r="G13" s="13">
        <f>F13*-10000</f>
        <v>0</v>
      </c>
      <c r="H13" s="36" t="s">
        <v>90</v>
      </c>
      <c r="I13" s="27"/>
      <c r="J13" s="27"/>
      <c r="K13" s="27"/>
      <c r="L13" s="27"/>
      <c r="M13" s="27"/>
      <c r="N13" s="27"/>
      <c r="O13" s="27"/>
      <c r="P13" s="27"/>
      <c r="Q13" s="27"/>
      <c r="R13" s="27"/>
      <c r="S13" s="27"/>
      <c r="T13" s="27"/>
      <c r="U13" s="27"/>
      <c r="V13" s="27"/>
      <c r="W13" s="27"/>
      <c r="X13" s="27"/>
      <c r="Y13" s="27"/>
      <c r="Z13" s="27"/>
      <c r="AA13" s="27"/>
      <c r="AB13" s="27"/>
    </row>
    <row r="14" spans="1:28" ht="15.75" customHeight="1" x14ac:dyDescent="0.2">
      <c r="A14" s="14"/>
      <c r="B14" s="14"/>
      <c r="C14" s="14"/>
      <c r="D14" s="14"/>
      <c r="E14" s="14"/>
      <c r="F14" s="14"/>
      <c r="G14" s="15"/>
      <c r="H14" s="14"/>
      <c r="I14" s="14"/>
      <c r="J14" s="14"/>
      <c r="K14" s="14"/>
      <c r="L14" s="14"/>
      <c r="M14" s="14"/>
      <c r="N14" s="14"/>
      <c r="O14" s="14"/>
      <c r="P14" s="14"/>
      <c r="Q14" s="14"/>
      <c r="R14" s="14"/>
      <c r="S14" s="14"/>
      <c r="T14" s="14"/>
      <c r="U14" s="14"/>
      <c r="V14" s="14"/>
      <c r="W14" s="14"/>
      <c r="X14" s="14"/>
      <c r="Y14" s="14"/>
      <c r="Z14" s="14"/>
      <c r="AA14" s="14"/>
      <c r="AB14" s="14"/>
    </row>
    <row r="15" spans="1:28" ht="191.25" customHeight="1" x14ac:dyDescent="0.2">
      <c r="A15" s="6" t="s">
        <v>50</v>
      </c>
      <c r="B15" s="6" t="s">
        <v>51</v>
      </c>
      <c r="C15" s="6" t="s">
        <v>61</v>
      </c>
      <c r="D15" s="36" t="s">
        <v>88</v>
      </c>
      <c r="E15" s="6" t="s">
        <v>52</v>
      </c>
      <c r="F15" s="42"/>
      <c r="G15" s="13">
        <f>((F15)-2)*-100000</f>
        <v>200000</v>
      </c>
      <c r="H15" s="24" t="s">
        <v>103</v>
      </c>
      <c r="I15" s="6"/>
      <c r="J15" s="6"/>
      <c r="K15" s="6"/>
      <c r="L15" s="6"/>
      <c r="M15" s="6"/>
      <c r="N15" s="6"/>
      <c r="O15" s="6"/>
      <c r="P15" s="6"/>
      <c r="Q15" s="6"/>
      <c r="R15" s="6"/>
      <c r="S15" s="6"/>
      <c r="T15" s="6"/>
      <c r="U15" s="6"/>
      <c r="V15" s="6"/>
      <c r="W15" s="6"/>
      <c r="X15" s="6"/>
      <c r="Y15" s="6"/>
      <c r="Z15" s="6"/>
      <c r="AA15" s="6"/>
      <c r="AB15" s="6"/>
    </row>
    <row r="16" spans="1:28" ht="15.75" customHeight="1" x14ac:dyDescent="0.2">
      <c r="A16" s="14"/>
      <c r="B16" s="14"/>
      <c r="C16" s="14"/>
      <c r="D16" s="14"/>
      <c r="E16" s="14"/>
      <c r="F16" s="14"/>
      <c r="G16" s="15"/>
      <c r="H16" s="14"/>
      <c r="I16" s="14"/>
      <c r="J16" s="14"/>
      <c r="K16" s="14"/>
      <c r="L16" s="14"/>
      <c r="M16" s="14"/>
      <c r="N16" s="14"/>
      <c r="O16" s="14"/>
      <c r="P16" s="14"/>
      <c r="Q16" s="14"/>
      <c r="R16" s="14"/>
      <c r="S16" s="14"/>
      <c r="T16" s="14"/>
      <c r="U16" s="14"/>
      <c r="V16" s="14"/>
      <c r="W16" s="14"/>
      <c r="X16" s="14"/>
      <c r="Y16" s="14"/>
      <c r="Z16" s="14"/>
      <c r="AA16" s="14"/>
      <c r="AB16" s="14"/>
    </row>
    <row r="17" spans="1:28" ht="15.75" customHeight="1" x14ac:dyDescent="0.2">
      <c r="A17" s="23" t="s">
        <v>8</v>
      </c>
      <c r="B17" s="6"/>
      <c r="C17" s="6"/>
      <c r="D17" s="6"/>
      <c r="E17" s="6"/>
      <c r="F17" s="6"/>
      <c r="G17" s="13">
        <f>SUM(G4:G15)</f>
        <v>200000</v>
      </c>
      <c r="H17" s="6"/>
      <c r="I17" s="6"/>
      <c r="J17" s="6"/>
      <c r="K17" s="6"/>
      <c r="L17" s="6"/>
      <c r="M17" s="6"/>
      <c r="N17" s="6"/>
      <c r="O17" s="6"/>
      <c r="P17" s="6"/>
      <c r="Q17" s="6"/>
      <c r="R17" s="6"/>
      <c r="S17" s="6"/>
      <c r="T17" s="6"/>
      <c r="U17" s="6"/>
      <c r="V17" s="6"/>
      <c r="W17" s="6"/>
      <c r="X17" s="6"/>
      <c r="Y17" s="6"/>
      <c r="Z17" s="6"/>
      <c r="AA17" s="6"/>
      <c r="AB17" s="6"/>
    </row>
    <row r="18" spans="1:28" ht="15.75" customHeight="1" x14ac:dyDescent="0.2">
      <c r="A18" s="6"/>
      <c r="B18" s="6"/>
      <c r="C18" s="6"/>
      <c r="D18" s="6"/>
      <c r="E18" s="6"/>
      <c r="F18" s="6"/>
      <c r="G18" s="13"/>
      <c r="H18" s="6"/>
      <c r="I18" s="6"/>
      <c r="J18" s="6"/>
      <c r="K18" s="6"/>
      <c r="L18" s="6"/>
      <c r="M18" s="6"/>
      <c r="N18" s="6"/>
      <c r="O18" s="6"/>
      <c r="P18" s="6"/>
      <c r="Q18" s="6"/>
      <c r="R18" s="6"/>
      <c r="S18" s="6"/>
      <c r="T18" s="6"/>
      <c r="U18" s="6"/>
      <c r="V18" s="6"/>
      <c r="W18" s="6"/>
      <c r="X18" s="6"/>
      <c r="Y18" s="6"/>
      <c r="Z18" s="6"/>
      <c r="AA18" s="6"/>
      <c r="AB18" s="6"/>
    </row>
    <row r="19" spans="1:28" ht="124.5" customHeight="1" x14ac:dyDescent="0.2">
      <c r="A19" s="47" t="s">
        <v>66</v>
      </c>
      <c r="B19" s="48"/>
      <c r="C19" s="48"/>
      <c r="D19" s="48"/>
      <c r="E19" s="48"/>
      <c r="F19" s="48"/>
      <c r="G19" s="48"/>
      <c r="H19" s="48"/>
      <c r="I19" s="6"/>
      <c r="J19" s="6"/>
      <c r="K19" s="6"/>
      <c r="L19" s="6"/>
      <c r="M19" s="6"/>
      <c r="N19" s="6"/>
      <c r="O19" s="6"/>
      <c r="P19" s="6"/>
      <c r="Q19" s="6"/>
      <c r="R19" s="6"/>
      <c r="S19" s="6"/>
      <c r="T19" s="6"/>
      <c r="U19" s="6"/>
      <c r="V19" s="6"/>
      <c r="W19" s="6"/>
      <c r="X19" s="6"/>
      <c r="Y19" s="6"/>
      <c r="Z19" s="6"/>
      <c r="AA19" s="6"/>
      <c r="AB19" s="6"/>
    </row>
    <row r="20" spans="1:28" ht="15.75" customHeight="1" x14ac:dyDescent="0.2">
      <c r="A20" s="6"/>
      <c r="B20" s="6"/>
      <c r="C20" s="6"/>
      <c r="D20" s="6"/>
      <c r="E20" s="6"/>
      <c r="F20" s="6"/>
      <c r="G20" s="13"/>
      <c r="H20" s="6"/>
      <c r="I20" s="6"/>
      <c r="J20" s="6"/>
      <c r="K20" s="6"/>
      <c r="L20" s="6"/>
      <c r="M20" s="6"/>
      <c r="N20" s="6"/>
      <c r="O20" s="6"/>
      <c r="P20" s="6"/>
      <c r="Q20" s="6"/>
      <c r="R20" s="6"/>
      <c r="S20" s="6"/>
      <c r="T20" s="6"/>
      <c r="U20" s="6"/>
      <c r="V20" s="6"/>
      <c r="W20" s="6"/>
      <c r="X20" s="6"/>
      <c r="Y20" s="6"/>
      <c r="Z20" s="6"/>
      <c r="AA20" s="6"/>
      <c r="AB20" s="6"/>
    </row>
    <row r="21" spans="1:28" ht="15.75" customHeight="1" x14ac:dyDescent="0.2">
      <c r="I21" s="6"/>
      <c r="J21" s="6"/>
      <c r="K21" s="6"/>
      <c r="L21" s="6"/>
      <c r="M21" s="6"/>
      <c r="N21" s="6"/>
      <c r="O21" s="6"/>
      <c r="P21" s="6"/>
      <c r="Q21" s="6"/>
      <c r="R21" s="6"/>
      <c r="S21" s="6"/>
      <c r="T21" s="6"/>
      <c r="U21" s="6"/>
      <c r="V21" s="6"/>
      <c r="W21" s="6"/>
      <c r="X21" s="6"/>
      <c r="Y21" s="6"/>
      <c r="Z21" s="6"/>
      <c r="AA21" s="6"/>
      <c r="AB21" s="6"/>
    </row>
    <row r="22" spans="1:28" ht="15.75" customHeight="1" x14ac:dyDescent="0.2">
      <c r="A22" s="6"/>
      <c r="B22" s="6"/>
      <c r="C22" s="6"/>
      <c r="D22" s="6"/>
      <c r="E22" s="6"/>
      <c r="F22" s="6"/>
      <c r="G22" s="13"/>
      <c r="H22" s="6"/>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A24" s="6"/>
      <c r="B24" s="6"/>
      <c r="C24" s="6"/>
      <c r="D24" s="6"/>
      <c r="E24" s="6"/>
      <c r="F24" s="6"/>
      <c r="G24" s="13"/>
      <c r="H24" s="6"/>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row r="221" spans="1:28" ht="15.75" customHeight="1" x14ac:dyDescent="0.2"/>
    <row r="222" spans="1:28" ht="15.75" customHeight="1" x14ac:dyDescent="0.2"/>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sheetData>
  <sheetProtection algorithmName="SHA-512" hashValue="R4l4/XXRsjM6mUsP9mk6iCQT+NYpv79VkbP6dQY2OTYT2SsIDm++E0j2t8b/uqOklrYdjLuq/FX0Ns6UO4uJ6Q==" saltValue="MHtxJkS1Dq6QVTonuEaQ3A==" spinCount="100000" sheet="1" objects="1" scenarios="1" selectLockedCells="1"/>
  <mergeCells count="1">
    <mergeCell ref="A19:H19"/>
  </mergeCells>
  <conditionalFormatting sqref="G15">
    <cfRule type="cellIs" dxfId="1" priority="3" operator="greaterThan">
      <formula>0</formula>
    </cfRule>
  </conditionalFormatting>
  <conditionalFormatting sqref="G3">
    <cfRule type="cellIs" dxfId="0" priority="2" operator="greaterThan">
      <formula>0</formula>
    </cfRule>
  </conditionalFormatting>
  <dataValidations count="6">
    <dataValidation type="whole" allowBlank="1" showDropDown="1" showErrorMessage="1" sqref="F9" xr:uid="{00000000-0002-0000-0300-000002000000}">
      <formula1>0</formula1>
      <formula2>100</formula2>
    </dataValidation>
    <dataValidation type="list" allowBlank="1" showErrorMessage="1" sqref="F13 F10 F7" xr:uid="{00000000-0002-0000-0300-000003000000}">
      <formula1>"0,1"</formula1>
    </dataValidation>
    <dataValidation type="list" allowBlank="1" showErrorMessage="1" sqref="F12" xr:uid="{7790FDD6-DE52-4C1C-845F-0E3F6EF23498}">
      <formula1>"1,0"</formula1>
    </dataValidation>
    <dataValidation type="list" allowBlank="1" showInputMessage="1" showErrorMessage="1" prompt="Vul 1 in als u dit toezegt._x000a_Vul 0 in als u dit niet toezegt." sqref="F3" xr:uid="{00000000-0002-0000-0300-000004000000}">
      <formula1>"0,1"</formula1>
    </dataValidation>
    <dataValidation type="list" allowBlank="1" showErrorMessage="1" sqref="F5:F6" xr:uid="{946AAAFB-5DD8-4B0A-8FA8-5C7B086A6B89}">
      <formula1>"-10,1,2,3,4,5,6,7,8,9,10"</formula1>
    </dataValidation>
    <dataValidation type="decimal" allowBlank="1" showErrorMessage="1" sqref="F15" xr:uid="{F34E9370-BDD1-4648-989D-E510A1F94BD2}">
      <formula1>2</formula1>
      <formula2>3.9</formula2>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93"/>
  <sheetViews>
    <sheetView tabSelected="1" workbookViewId="0">
      <selection activeCell="B25" sqref="B25"/>
    </sheetView>
  </sheetViews>
  <sheetFormatPr defaultColWidth="14.42578125" defaultRowHeight="15" customHeight="1" x14ac:dyDescent="0.2"/>
  <cols>
    <col min="1" max="1" width="70.5703125" customWidth="1"/>
    <col min="2" max="2" width="15.42578125" style="28"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39" t="s">
        <v>104</v>
      </c>
      <c r="D3" s="16"/>
    </row>
    <row r="4" spans="1:4" ht="15.75" customHeight="1" x14ac:dyDescent="0.2">
      <c r="A4" t="s">
        <v>57</v>
      </c>
      <c r="B4" s="43"/>
      <c r="C4">
        <v>150</v>
      </c>
      <c r="D4" s="16">
        <f t="shared" ref="D4:D15" si="0">B4*C4</f>
        <v>0</v>
      </c>
    </row>
    <row r="5" spans="1:4" ht="15.75" customHeight="1" x14ac:dyDescent="0.2">
      <c r="A5" t="s">
        <v>110</v>
      </c>
      <c r="B5" s="43"/>
      <c r="C5">
        <v>200</v>
      </c>
      <c r="D5" s="16">
        <f t="shared" si="0"/>
        <v>0</v>
      </c>
    </row>
    <row r="6" spans="1:4" ht="15.75" customHeight="1" x14ac:dyDescent="0.2">
      <c r="A6" s="23" t="s">
        <v>120</v>
      </c>
      <c r="B6" s="43"/>
      <c r="C6">
        <v>100</v>
      </c>
      <c r="D6" s="16">
        <f t="shared" si="0"/>
        <v>0</v>
      </c>
    </row>
    <row r="7" spans="1:4" ht="15.75" customHeight="1" x14ac:dyDescent="0.2">
      <c r="A7" s="23" t="s">
        <v>95</v>
      </c>
      <c r="B7" s="43"/>
      <c r="C7">
        <v>150</v>
      </c>
      <c r="D7" s="16">
        <f t="shared" si="0"/>
        <v>0</v>
      </c>
    </row>
    <row r="8" spans="1:4" ht="15.75" customHeight="1" x14ac:dyDescent="0.2">
      <c r="A8" s="38" t="s">
        <v>101</v>
      </c>
      <c r="B8" s="43"/>
      <c r="C8">
        <v>150</v>
      </c>
      <c r="D8" s="16">
        <f t="shared" ref="D8" si="1">B8*C8</f>
        <v>0</v>
      </c>
    </row>
    <row r="9" spans="1:4" ht="15.75" customHeight="1" x14ac:dyDescent="0.2">
      <c r="A9" s="38" t="s">
        <v>96</v>
      </c>
      <c r="B9" s="43"/>
      <c r="C9">
        <v>200</v>
      </c>
      <c r="D9" s="16">
        <f t="shared" ref="D9:D14" si="2">B9*C9</f>
        <v>0</v>
      </c>
    </row>
    <row r="10" spans="1:4" ht="15.75" customHeight="1" x14ac:dyDescent="0.2">
      <c r="A10" s="38" t="s">
        <v>97</v>
      </c>
      <c r="B10" s="43"/>
      <c r="C10">
        <v>200</v>
      </c>
      <c r="D10" s="16">
        <f t="shared" si="2"/>
        <v>0</v>
      </c>
    </row>
    <row r="11" spans="1:4" ht="15.75" customHeight="1" x14ac:dyDescent="0.2">
      <c r="A11" s="38" t="s">
        <v>100</v>
      </c>
      <c r="B11" s="43"/>
      <c r="C11">
        <v>150</v>
      </c>
      <c r="D11" s="16">
        <f t="shared" si="2"/>
        <v>0</v>
      </c>
    </row>
    <row r="12" spans="1:4" ht="15.75" customHeight="1" x14ac:dyDescent="0.2">
      <c r="A12" s="38" t="s">
        <v>99</v>
      </c>
      <c r="B12" s="43"/>
      <c r="C12">
        <v>50</v>
      </c>
      <c r="D12" s="16">
        <f t="shared" si="2"/>
        <v>0</v>
      </c>
    </row>
    <row r="13" spans="1:4" ht="15.75" customHeight="1" x14ac:dyDescent="0.2">
      <c r="A13" s="38" t="s">
        <v>108</v>
      </c>
      <c r="B13" s="43"/>
      <c r="C13">
        <v>100</v>
      </c>
      <c r="D13" s="16">
        <f t="shared" si="2"/>
        <v>0</v>
      </c>
    </row>
    <row r="14" spans="1:4" ht="15.75" customHeight="1" x14ac:dyDescent="0.2">
      <c r="A14" s="38" t="s">
        <v>109</v>
      </c>
      <c r="B14" s="43"/>
      <c r="C14">
        <v>100</v>
      </c>
      <c r="D14" s="16">
        <f t="shared" si="2"/>
        <v>0</v>
      </c>
    </row>
    <row r="15" spans="1:4" ht="15.75" customHeight="1" x14ac:dyDescent="0.2">
      <c r="A15" s="23" t="s">
        <v>91</v>
      </c>
      <c r="B15" s="43"/>
      <c r="C15">
        <v>100</v>
      </c>
      <c r="D15" s="16">
        <f t="shared" si="0"/>
        <v>0</v>
      </c>
    </row>
    <row r="16" spans="1:4" ht="15.75" customHeight="1" x14ac:dyDescent="0.2">
      <c r="A16" s="23" t="s">
        <v>92</v>
      </c>
      <c r="B16" s="43"/>
      <c r="C16">
        <v>250</v>
      </c>
      <c r="D16" s="16">
        <f t="shared" ref="D16:D18" si="3">B16*C16</f>
        <v>0</v>
      </c>
    </row>
    <row r="17" spans="1:4" ht="15.75" customHeight="1" x14ac:dyDescent="0.2">
      <c r="A17" s="23" t="s">
        <v>93</v>
      </c>
      <c r="B17" s="43"/>
      <c r="C17">
        <v>200</v>
      </c>
      <c r="D17" s="16">
        <f t="shared" si="3"/>
        <v>0</v>
      </c>
    </row>
    <row r="18" spans="1:4" ht="15.75" customHeight="1" x14ac:dyDescent="0.2">
      <c r="A18" s="23" t="s">
        <v>94</v>
      </c>
      <c r="B18" s="43"/>
      <c r="C18">
        <v>100</v>
      </c>
      <c r="D18" s="16">
        <f t="shared" si="3"/>
        <v>0</v>
      </c>
    </row>
    <row r="19" spans="1:4" ht="15.75" customHeight="1" x14ac:dyDescent="0.2">
      <c r="D19" s="16"/>
    </row>
    <row r="20" spans="1:4" ht="15.75" customHeight="1" x14ac:dyDescent="0.2">
      <c r="A20" s="39" t="s">
        <v>105</v>
      </c>
      <c r="D20" s="16"/>
    </row>
    <row r="21" spans="1:4" ht="15.75" customHeight="1" x14ac:dyDescent="0.2">
      <c r="A21" t="s">
        <v>67</v>
      </c>
      <c r="B21" s="28">
        <v>80</v>
      </c>
      <c r="C21">
        <v>300</v>
      </c>
      <c r="D21" s="16">
        <f t="shared" ref="D21:D22" si="4">B21*C21</f>
        <v>24000</v>
      </c>
    </row>
    <row r="22" spans="1:4" ht="15.75" customHeight="1" x14ac:dyDescent="0.2">
      <c r="A22" s="23" t="s">
        <v>102</v>
      </c>
      <c r="B22" s="29">
        <v>100000</v>
      </c>
      <c r="C22" s="2">
        <v>1</v>
      </c>
      <c r="D22" s="16">
        <f t="shared" si="4"/>
        <v>100000</v>
      </c>
    </row>
    <row r="23" spans="1:4" ht="15.75" customHeight="1" x14ac:dyDescent="0.2">
      <c r="D23" s="17"/>
    </row>
    <row r="24" spans="1:4" ht="15.75" customHeight="1" x14ac:dyDescent="0.2">
      <c r="A24" s="39" t="s">
        <v>58</v>
      </c>
      <c r="B24" s="29"/>
      <c r="D24" s="3">
        <f>SUM(D1:D23)</f>
        <v>124000</v>
      </c>
    </row>
    <row r="25" spans="1:4" ht="15.75" customHeight="1" x14ac:dyDescent="0.2">
      <c r="A25" s="22" t="s">
        <v>98</v>
      </c>
      <c r="B25" s="44"/>
      <c r="C25" s="18" t="s">
        <v>59</v>
      </c>
      <c r="D25" s="19">
        <f>D24*B25/100</f>
        <v>0</v>
      </c>
    </row>
    <row r="26" spans="1:4" ht="15.75" customHeight="1" x14ac:dyDescent="0.2">
      <c r="A26" s="1" t="s">
        <v>60</v>
      </c>
      <c r="B26" s="29"/>
      <c r="D26" s="3">
        <f>SUM(D24:D25)</f>
        <v>124000</v>
      </c>
    </row>
    <row r="27" spans="1:4" ht="15.75" customHeight="1" x14ac:dyDescent="0.2"/>
    <row r="28" spans="1:4" ht="108.75" customHeight="1" x14ac:dyDescent="0.2">
      <c r="A28" s="47" t="s">
        <v>118</v>
      </c>
      <c r="B28" s="48"/>
      <c r="C28" s="48"/>
      <c r="D28" s="48"/>
    </row>
    <row r="29" spans="1:4" ht="15.75" customHeight="1" x14ac:dyDescent="0.2">
      <c r="A29" s="49"/>
      <c r="B29" s="48"/>
      <c r="C29" s="48"/>
      <c r="D29" s="48"/>
    </row>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EJH4g1JDHaI7suK1rDCzFxVEf3V84XEOVk52bKJFWQ+wNXb5p5UajyF6LSIEqXngu3I+mYIA7uV3meJOcCvtTw==" saltValue="fH2RAvZK267KKd5htB1swA==" spinCount="100000" sheet="1" objects="1" scenarios="1" selectLockedCells="1"/>
  <mergeCells count="2">
    <mergeCell ref="A28:D28"/>
    <mergeCell ref="A29:D29"/>
  </mergeCells>
  <phoneticPr fontId="11" type="noConversion"/>
  <dataValidations count="1">
    <dataValidation type="decimal" allowBlank="1" showDropDown="1" showErrorMessage="1" sqref="B25"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INK673-1599713845-173</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https://waterschaphd.sharepoint.com/teams/ink-673/_layouts/15/DocIdRedir.aspx?ID=INK673-1599713845-173</Url>
      <Description>INK673-1599713845-173</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2.xml><?xml version="1.0" encoding="utf-8"?>
<ds:datastoreItem xmlns:ds="http://schemas.openxmlformats.org/officeDocument/2006/customXml" ds:itemID="{9A333FA0-A7E9-4584-B482-31EE1BA2CBD2}">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5ed927e8-acec-4851-b24a-0795fe6507b1"/>
    <ds:schemaRef ds:uri="20f53c3d-ece6-4625-8bee-cc380ae6fc2b"/>
    <ds:schemaRef ds:uri="http://purl.org/dc/dcmitype/"/>
    <ds:schemaRef ds:uri="http://schemas.openxmlformats.org/package/2006/metadata/core-properties"/>
    <ds:schemaRef ds:uri="http://schemas.microsoft.com/office/infopath/2007/PartnerControls"/>
    <ds:schemaRef ds:uri="ee170e72-75db-4d1c-b14e-ce51bc0c3953"/>
    <ds:schemaRef ds:uri="http://www.w3.org/XML/1998/namespace"/>
  </ds:schemaRefs>
</ds:datastoreItem>
</file>

<file path=customXml/itemProps3.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8E9CD3-FA50-4080-82C9-4DA8F7A5BB7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2022-05-05T07:11:11Z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