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11 PoCo aandrijvingen/"/>
    </mc:Choice>
  </mc:AlternateContent>
  <xr:revisionPtr revIDLastSave="86" documentId="8_{796F93BF-3893-45DF-A94B-457F381594C5}" xr6:coauthVersionLast="47" xr6:coauthVersionMax="47" xr10:uidLastSave="{F779A902-9F55-4CFC-83CD-2ECED5A07E88}"/>
  <bookViews>
    <workbookView xWindow="-120" yWindow="-120" windowWidth="25440" windowHeight="15390" activeTab="3"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D8" i="5" l="1"/>
  <c r="D7" i="5"/>
  <c r="G18" i="4"/>
  <c r="G16" i="4"/>
  <c r="G15" i="4"/>
  <c r="G14" i="4"/>
  <c r="G5" i="4"/>
  <c r="G12" i="4" l="1"/>
  <c r="B24" i="2"/>
  <c r="G11" i="4"/>
  <c r="G4" i="4"/>
  <c r="D10" i="5" l="1"/>
  <c r="D9" i="5"/>
  <c r="D15" i="5"/>
  <c r="G9" i="4"/>
  <c r="D14" i="5"/>
  <c r="D6" i="5"/>
  <c r="D5" i="5"/>
  <c r="D4" i="5"/>
  <c r="G8" i="4"/>
  <c r="G7" i="4"/>
  <c r="D17" i="5" l="1"/>
  <c r="D18" i="5" s="1"/>
  <c r="D19" i="5" s="1"/>
  <c r="B16" i="2" s="1"/>
  <c r="G20" i="4"/>
  <c r="B17" i="2" s="1"/>
  <c r="B18" i="2" l="1"/>
</calcChain>
</file>

<file path=xl/sharedStrings.xml><?xml version="1.0" encoding="utf-8"?>
<sst xmlns="http://schemas.openxmlformats.org/spreadsheetml/2006/main" count="136" uniqueCount="121">
  <si>
    <r>
      <rPr>
        <b/>
        <sz val="10"/>
        <color theme="1"/>
        <rFont val="Arial"/>
        <family val="2"/>
      </rPr>
      <t xml:space="preserve">PoCo inschrijfformulier </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</si>
  <si>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Aanbesteding</t>
  </si>
  <si>
    <t>11 PoCo inschrijfformulier aandrijvingen</t>
  </si>
  <si>
    <t>Tenderned kenmerk</t>
  </si>
  <si>
    <t>Bedrijfsnaam</t>
  </si>
  <si>
    <t>Naam ondertekenaar</t>
  </si>
  <si>
    <t>Functie conform KvK*</t>
  </si>
  <si>
    <t>Datum</t>
  </si>
  <si>
    <t>Plaats</t>
  </si>
  <si>
    <t>Hiermee verklaar ik akkoord te gaan met alle voorwaarden gesteld in deze offerteaanvraag.</t>
  </si>
  <si>
    <t>Inschrijving</t>
  </si>
  <si>
    <t>Prijslijst</t>
  </si>
  <si>
    <t>EMVI waarde</t>
  </si>
  <si>
    <t>Fictieve inschrijfprijs</t>
  </si>
  <si>
    <t>De gestanddoeningstermijn is 6 maanden na indienen van de offerte.</t>
  </si>
  <si>
    <t>Checklist inschrijving</t>
  </si>
  <si>
    <t>Aanleveren via Tenderned</t>
  </si>
  <si>
    <t xml:space="preserve">UEA </t>
  </si>
  <si>
    <t>* Eventueel volmacht</t>
  </si>
  <si>
    <t>Selectiecriterium
U geeft zelf aan  hoe u aan deze criteria voldoet.</t>
  </si>
  <si>
    <t>Opgave inschrijver</t>
  </si>
  <si>
    <r>
      <rPr>
        <b/>
        <sz val="10"/>
        <color theme="1"/>
        <rFont val="Arial"/>
      </rPr>
      <t>Onderbouwing geschiktheid</t>
    </r>
    <r>
      <rPr>
        <sz val="10"/>
        <color theme="1"/>
        <rFont val="Arial"/>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rPr>
      <t xml:space="preserve"> compleet, correct en consistent met de aanvraag is.</t>
    </r>
  </si>
  <si>
    <t>UEA</t>
  </si>
  <si>
    <t>De ingevulde UEA moet u oploaden in Tenderned
Deel V: Beperking gekwalificeerde gegadigden is NIET van toepassing</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</si>
  <si>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</si>
  <si>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</si>
  <si>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</si>
  <si>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</si>
  <si>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</si>
  <si>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</si>
  <si>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</si>
  <si>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Gelijksoortige werkzaamheden en leveringen bij vergelijkbare opdrachtgever</t>
  </si>
  <si>
    <t>Vul hieronder in:
De organisatie, naam en het telefoonnummer van de  opdrachtgever waarbij u naar ieders tevredenheid de hier bedoelde waarde levert (of de laatste 5 jaren geleverd heeft). De referent geeft toestemming dat wij hem hiervoor zullen benaderen.</t>
  </si>
  <si>
    <t>Geef hier aan waarom deze referentie passend is bij het gevraagde in onze offerteaanvraag.</t>
  </si>
  <si>
    <t>LET OP: vul alle geel gearceerde cellen in!</t>
  </si>
  <si>
    <t>Criterium</t>
  </si>
  <si>
    <t>Waarde-aspect</t>
  </si>
  <si>
    <t>Norm</t>
  </si>
  <si>
    <t>Methode</t>
  </si>
  <si>
    <t>Streefwaarde</t>
  </si>
  <si>
    <t>Aangeboden waarde</t>
  </si>
  <si>
    <t>Fictieve waarde</t>
  </si>
  <si>
    <t>Uitleg berekening fictieve waarde</t>
  </si>
  <si>
    <t>Verificatiemethode</t>
  </si>
  <si>
    <t>Dit is wat u aanbiedt en wat u  kunt onderbouwen:</t>
  </si>
  <si>
    <t>Dit is de berekende waarde:</t>
  </si>
  <si>
    <t>LET OP:
U moet alles wat u belooft gedocumenteerd, compleet, correct en consistent kunnen onderbouwen.</t>
  </si>
  <si>
    <t>Beschikbaarheid</t>
  </si>
  <si>
    <t>Aanrijtijd bij storingen en calamiteiten (kantooruren)</t>
  </si>
  <si>
    <t>Minuten</t>
  </si>
  <si>
    <t>Direct</t>
  </si>
  <si>
    <t xml:space="preserve">Geef het aantal minuten op voor de aanrijtijd bij storingen en calamiteiten (kantooruren) op locatie Dokhaven. Per minuut is de fictieve bijtelling € 100  </t>
  </si>
  <si>
    <t>Aanrijtijd bij storingen en calamiteiten (24/7, buiten kantooruren)</t>
  </si>
  <si>
    <t xml:space="preserve">Geef het aantal minuten op voor de aanrijtijd bij storingen en calamiteiten (24/7, buiten kantooruren) op locatie Dokhaven. Per minuut is de fictieve bijtelling € 10  </t>
  </si>
  <si>
    <t>Veiligheid</t>
  </si>
  <si>
    <t>Veilig werken (ook omgeving)</t>
  </si>
  <si>
    <t>Aantal veiligheidsincidenten tijdens werkzaamheden</t>
  </si>
  <si>
    <t>Opgave registratie afwijkingen</t>
  </si>
  <si>
    <t>Nihil, alle afwijkingen zijn geanalyseerd en verbeterd.</t>
  </si>
  <si>
    <r>
      <t xml:space="preserve">U houdt alle veiligheidsincidenten bij. 
</t>
    </r>
    <r>
      <rPr>
        <b/>
        <sz val="10"/>
        <color theme="1"/>
        <rFont val="Arial"/>
      </rPr>
      <t xml:space="preserve">Zo niet, dan vult u hier -10 in, wat resulteert in een fictieve bijtelling van € 500. </t>
    </r>
    <r>
      <rPr>
        <sz val="10"/>
        <color theme="1"/>
        <rFont val="Arial"/>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</si>
  <si>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t>Aantal ongevallen met verzuim</t>
  </si>
  <si>
    <t>Opgave laatste 5 jaar</t>
  </si>
  <si>
    <t>Nihil, alle ongevallen zijn  geanalyseerd</t>
  </si>
  <si>
    <r>
      <t xml:space="preserve">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</si>
  <si>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VCA</t>
  </si>
  <si>
    <t>Certificaten</t>
  </si>
  <si>
    <t>Vul indien onbekend of niet aanwezig 0 in.
Vul indien aanwezig 1 in.
Indien aanwezig is de fictieve korting € 2.500</t>
  </si>
  <si>
    <t>Gezondheid</t>
  </si>
  <si>
    <t>Gezonde medewerkers</t>
  </si>
  <si>
    <t>Verloop+verzuim % punten</t>
  </si>
  <si>
    <t>Opgave inschrijver percentage</t>
  </si>
  <si>
    <t>Nihil (zo min mogelijk)</t>
  </si>
  <si>
    <t>Opleiding</t>
  </si>
  <si>
    <t>Opleiding en coaching</t>
  </si>
  <si>
    <t>Euro per medewerker</t>
  </si>
  <si>
    <t>&gt; 1000€ per medewerker per 2 jaar</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</si>
  <si>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€ 5.000</t>
  </si>
  <si>
    <t>Data/informatie</t>
  </si>
  <si>
    <t>Data verwerken in Maximo</t>
  </si>
  <si>
    <t xml:space="preserve">De inschrijver heeft meerjarig ervaring </t>
  </si>
  <si>
    <t>Opgave inschrijver door middel van referentie</t>
  </si>
  <si>
    <t>Ervaring aantoonbaar</t>
  </si>
  <si>
    <t>Vul 0 in als u dit niet kunt aantonen.
Vul 1 in als u dit wel kunt aantonen.
Indien aanwezig (1) dan is de fictieve korting € 2.000</t>
  </si>
  <si>
    <t>Milieu</t>
  </si>
  <si>
    <t>Milieumanagement</t>
  </si>
  <si>
    <t>ISO 14001 of gelijkwaardig</t>
  </si>
  <si>
    <t>Werkend systeem</t>
  </si>
  <si>
    <t>Garantie</t>
  </si>
  <si>
    <t>Garantie op opgeleverd werk</t>
  </si>
  <si>
    <t xml:space="preserve">Maanden 'geen gezeur garantie'. </t>
  </si>
  <si>
    <t>36 maanden</t>
  </si>
  <si>
    <t>Vul 0 in als u dit NIET wilt aanbieden.
Vul 1 in als u dit (36 maanden garantie) wel aanbiedt.
Indien aanwezig (1) dan is de fictieve korting € 5.000</t>
  </si>
  <si>
    <t>AM Partnerschap</t>
  </si>
  <si>
    <t>Relatiemonitor</t>
  </si>
  <si>
    <t>passief (1), 
reactief (2), 
actief (3) of 
proactief (4)</t>
  </si>
  <si>
    <t xml:space="preserve">Thermometer </t>
  </si>
  <si>
    <t>Tussen de 2,0 en 3,9</t>
  </si>
  <si>
    <t>Zie de Thermometer. Doe uw eigen beoordeling en leg die vast (gedocumenteerd!), tel de cijfers op en deel deze door 10. Geef hier het gemiddelde cijfer (2 tot en met 3,9, afgerond op 1 decimaal) wat u toezegt, onderbouwd door uw eigen beoordeling. Iedere volle punt betekent € 20.000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</si>
  <si>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</si>
  <si>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 xml:space="preserve">Prijslijst </t>
  </si>
  <si>
    <t>Eenheidsprijs*</t>
  </si>
  <si>
    <t>Fictief aantal</t>
  </si>
  <si>
    <t>Fictieve Inschrijfsom</t>
  </si>
  <si>
    <t>In te zetten personen (tarieven, allen minimaal 2 jaar relevante ervaring)</t>
  </si>
  <si>
    <t>Projectleider</t>
  </si>
  <si>
    <t>Specialist (bijv. bouwkundige, installatietechniek, contract, datasysteem)</t>
  </si>
  <si>
    <t>Werkvoorbereider/calculator</t>
  </si>
  <si>
    <t>Onderhoudstechnicus WTB</t>
  </si>
  <si>
    <t>Onderhoudstechnicus allround</t>
  </si>
  <si>
    <t>Door WSHD opgegeven 'stelposten' voor deze aanbesteding (fictief)</t>
  </si>
  <si>
    <t>Inzet van door WSHD aangedragen zelfstandige hulppersonen (regie, nacalculatie)</t>
  </si>
  <si>
    <t>Leveringen van materialen en specialistische diensten</t>
  </si>
  <si>
    <t>Subtotaal</t>
  </si>
  <si>
    <t>Algemene kosten, winst en risico (AKWR) % (minimaal 1 en maximaal 10%)</t>
  </si>
  <si>
    <t>%</t>
  </si>
  <si>
    <t xml:space="preserve">Totaal </t>
  </si>
  <si>
    <t xml:space="preserve">*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waar een kostprijsdeskundige van de leverancier, één van WSHD en (indien nodig) een onafhankelijke expert bij aansluit die unaniem tot kostenopstellingen komen. </t>
  </si>
  <si>
    <t xml:space="preserve">TN 360039 </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</si>
  <si>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€ 250. 
Voorbeeld: u had een verzuim van 5,2% en een verloop van 2,6%, samen 7,8%. Dat is 8 procentpunten. De bijtelling op uw inschrijfprijs is dan 8 x 250 = € 2.000.</t>
  </si>
  <si>
    <t>Uitvoerder/meewerkend voorman</t>
  </si>
  <si>
    <t>Tekenaar/ontwerper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</si>
</sst>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2]\ #,##0.00"/>
    <numFmt numFmtId="165" formatCode="#,##0.0"/>
  </numFmts>
  <fonts count="14" x14ac:knownFonts="1">
    <font>
      <sz val="10"/>
      <color rgb="FF000000"/>
      <name val="Arial"/>
    </font>
    <font>
      <b/>
      <sz val="10"/>
      <color theme="1"/>
      <name val="Arial"/>
    </font>
    <font>
      <sz val="10"/>
      <color theme="1"/>
      <name val="Arial"/>
    </font>
    <font>
      <sz val="10"/>
      <name val="Arial"/>
    </font>
    <font>
      <u/>
      <sz val="10"/>
      <color rgb="FF1155CC"/>
      <name val="Arial"/>
    </font>
    <font>
      <u/>
      <sz val="10"/>
      <color theme="10"/>
      <name val="Arial"/>
    </font>
    <font>
      <b/>
      <sz val="10"/>
      <color rgb="FF000000"/>
      <name val="Arial"/>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ont>
    <font>
      <sz val="10"/>
      <color rgb="FF000000"/>
      <name val="Arial"/>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46">
    <xf numFmtId="0" fontId="0" fillId="0" borderId="0" xfId="0"/>
    <xf numFmtId="0" fontId="1" fillId="0" borderId="0" xfId="0" applyFont="1"/>
    <xf numFmtId="0" fontId="2" fillId="0" borderId="0" xfId="0" applyFont="1"/>
    <xf numFmtId="164" fontId="2" fillId="0" borderId="0" xfId="0" applyNumberFormat="1" applyFont="1"/>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4" fillId="0" borderId="0" xfId="0" applyFont="1"/>
    <xf numFmtId="0" fontId="5" fillId="0" borderId="0" xfId="0" applyFont="1"/>
    <xf numFmtId="0" fontId="6" fillId="2" borderId="1" xfId="0" applyFont="1" applyFill="1" applyBorder="1"/>
    <xf numFmtId="164" fontId="2" fillId="0" borderId="0" xfId="0" applyNumberFormat="1" applyFont="1" applyAlignment="1">
      <alignment vertical="top" wrapText="1"/>
    </xf>
    <xf numFmtId="0" fontId="2" fillId="3" borderId="2" xfId="0" applyFont="1" applyFill="1" applyBorder="1" applyAlignment="1">
      <alignment vertical="top" wrapText="1"/>
    </xf>
    <xf numFmtId="164" fontId="2" fillId="3" borderId="2" xfId="0" applyNumberFormat="1" applyFont="1" applyFill="1" applyBorder="1" applyAlignment="1">
      <alignment vertical="top" wrapText="1"/>
    </xf>
    <xf numFmtId="164" fontId="0" fillId="0" borderId="0" xfId="0" applyNumberFormat="1"/>
    <xf numFmtId="0" fontId="0" fillId="0" borderId="3" xfId="0" applyBorder="1"/>
    <xf numFmtId="0" fontId="2" fillId="0" borderId="0" xfId="0" quotePrefix="1" applyFont="1"/>
    <xf numFmtId="164" fontId="2" fillId="0" borderId="3" xfId="0" applyNumberFormat="1" applyFont="1" applyBorder="1"/>
    <xf numFmtId="0" fontId="8" fillId="0" borderId="0" xfId="0" applyFont="1"/>
    <xf numFmtId="0" fontId="9" fillId="0" borderId="0" xfId="0" applyFont="1"/>
    <xf numFmtId="0" fontId="7" fillId="0" borderId="0" xfId="0" applyFont="1"/>
    <xf numFmtId="0" fontId="10" fillId="0" borderId="0" xfId="0" applyFont="1"/>
    <xf numFmtId="0" fontId="7" fillId="0" borderId="0" xfId="0" applyFont="1" applyAlignment="1">
      <alignment vertical="top" wrapText="1"/>
    </xf>
    <xf numFmtId="44" fontId="0" fillId="0" borderId="0" xfId="1" applyFont="1"/>
    <xf numFmtId="44" fontId="2" fillId="0" borderId="0" xfId="1" applyFont="1"/>
    <xf numFmtId="44" fontId="1" fillId="0" borderId="0" xfId="1" applyFont="1"/>
    <xf numFmtId="0" fontId="0" fillId="0" borderId="0" xfId="0" applyAlignment="1">
      <alignment wrapText="1"/>
    </xf>
    <xf numFmtId="0" fontId="10" fillId="0" borderId="0" xfId="0" applyFont="1" applyAlignment="1">
      <alignment vertical="top" wrapText="1"/>
    </xf>
    <xf numFmtId="0" fontId="10" fillId="0" borderId="2" xfId="0" applyFont="1" applyBorder="1"/>
    <xf numFmtId="0" fontId="13" fillId="0" borderId="0" xfId="0" applyFont="1"/>
    <xf numFmtId="164" fontId="7" fillId="0" borderId="0" xfId="0" applyNumberFormat="1" applyFont="1" applyAlignment="1">
      <alignment vertical="top" wrapText="1"/>
    </xf>
    <xf numFmtId="0" fontId="2" fillId="2" borderId="4"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165" fontId="2" fillId="2" borderId="1" xfId="0" applyNumberFormat="1" applyFont="1" applyFill="1" applyBorder="1" applyAlignment="1" applyProtection="1">
      <alignment vertical="top" wrapText="1"/>
      <protection locked="0"/>
    </xf>
    <xf numFmtId="0" fontId="2" fillId="3" borderId="2" xfId="0" applyFont="1" applyFill="1" applyBorder="1" applyAlignment="1" applyProtection="1">
      <alignment vertical="top" wrapText="1"/>
    </xf>
    <xf numFmtId="44" fontId="0" fillId="2" borderId="1" xfId="1" applyFont="1" applyFill="1" applyBorder="1" applyProtection="1">
      <protection locked="0"/>
    </xf>
    <xf numFmtId="0" fontId="2" fillId="2" borderId="1" xfId="0" applyFont="1" applyFill="1" applyBorder="1" applyAlignment="1" applyProtection="1">
      <alignment wrapText="1"/>
      <protection locked="0"/>
    </xf>
    <xf numFmtId="0" fontId="2" fillId="4" borderId="4" xfId="0" applyFont="1" applyFill="1" applyBorder="1" applyProtection="1">
      <protection locked="0"/>
    </xf>
    <xf numFmtId="0" fontId="7" fillId="5" borderId="5" xfId="0" applyFont="1" applyFill="1" applyBorder="1" applyAlignment="1">
      <alignment vertical="top" wrapText="1"/>
    </xf>
    <xf numFmtId="0" fontId="3" fillId="6" borderId="6" xfId="0" applyFont="1" applyFill="1" applyBorder="1" applyAlignment="1"/>
    <xf numFmtId="0" fontId="7" fillId="0" borderId="0" xfId="0" applyFont="1" applyAlignment="1">
      <alignment vertical="top" wrapText="1"/>
    </xf>
    <xf numFmtId="0" fontId="0" fillId="0" borderId="0" xfId="0" applyAlignment="1"/>
    <xf numFmtId="0" fontId="0" fillId="0" borderId="0" xfId="0" applyAlignment="1">
      <alignment horizontal="left"/>
    </xf>
    <xf numFmtId="0" fontId="2" fillId="2" borderId="1" xfId="1" applyNumberFormat="1" applyFont="1" applyFill="1" applyBorder="1" applyProtection="1">
      <protection locked="0"/>
    </xf>
  </cellXfs>
  <cellStyles count="2">
    <cellStyle name="Standaard" xfId="0" builtinId="0"/>
    <cellStyle name="Valuta" xfId="1" builtinId="4"/>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7"/>
  <sheetViews>
    <sheetView zoomScaleNormal="100" workbookViewId="0">
      <selection activeCell="A23" sqref="A23"/>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40" t="s">
        <v>0</v>
      </c>
      <c r="B1" s="41"/>
    </row>
    <row r="2" spans="1:2" ht="15.75" customHeight="1" x14ac:dyDescent="0.2"/>
    <row r="3" spans="1:2" s="21" customFormat="1" ht="15.75" customHeight="1" x14ac:dyDescent="0.2">
      <c r="A3" s="20" t="s">
        <v>1</v>
      </c>
      <c r="B3" s="20" t="s">
        <v>2</v>
      </c>
    </row>
    <row r="4" spans="1:2" ht="15.75" customHeight="1" x14ac:dyDescent="0.2">
      <c r="A4" s="2" t="s">
        <v>3</v>
      </c>
      <c r="B4" s="22" t="s">
        <v>117</v>
      </c>
    </row>
    <row r="5" spans="1:2" ht="15.75" customHeight="1" x14ac:dyDescent="0.2"/>
    <row r="6" spans="1:2" ht="15.75" customHeight="1" x14ac:dyDescent="0.2">
      <c r="A6" s="2" t="s">
        <v>4</v>
      </c>
      <c r="B6" s="39"/>
    </row>
    <row r="7" spans="1:2" ht="15.75" customHeight="1" x14ac:dyDescent="0.2">
      <c r="A7" s="2" t="s">
        <v>5</v>
      </c>
      <c r="B7" s="39"/>
    </row>
    <row r="8" spans="1:2" ht="15.75" customHeight="1" x14ac:dyDescent="0.2">
      <c r="A8" s="2" t="s">
        <v>6</v>
      </c>
      <c r="B8" s="39"/>
    </row>
    <row r="9" spans="1:2" ht="15.75" customHeight="1" x14ac:dyDescent="0.2"/>
    <row r="10" spans="1:2" ht="27" customHeight="1" x14ac:dyDescent="0.2">
      <c r="A10" s="2" t="s">
        <v>7</v>
      </c>
      <c r="B10" s="39"/>
    </row>
    <row r="11" spans="1:2" ht="27" customHeight="1" x14ac:dyDescent="0.2">
      <c r="A11" s="2" t="s">
        <v>8</v>
      </c>
      <c r="B11" s="39"/>
    </row>
    <row r="12" spans="1:2" ht="15.75" customHeight="1" x14ac:dyDescent="0.2"/>
    <row r="13" spans="1:2" ht="15.75" customHeight="1" x14ac:dyDescent="0.2">
      <c r="A13" s="2" t="s">
        <v>9</v>
      </c>
    </row>
    <row r="14" spans="1:2" ht="15.75" customHeight="1" x14ac:dyDescent="0.2">
      <c r="A14" s="2"/>
    </row>
    <row r="15" spans="1:2" ht="15.75" customHeight="1" x14ac:dyDescent="0.2">
      <c r="A15" s="20" t="s">
        <v>10</v>
      </c>
      <c r="B15" s="3"/>
    </row>
    <row r="16" spans="1:2" ht="15.75" customHeight="1" x14ac:dyDescent="0.2">
      <c r="A16" s="2" t="s">
        <v>11</v>
      </c>
      <c r="B16" s="3">
        <f>Prijslijst!D19</f>
        <v>22500</v>
      </c>
    </row>
    <row r="17" spans="1:2" ht="15.75" customHeight="1" x14ac:dyDescent="0.2">
      <c r="A17" t="s">
        <v>12</v>
      </c>
      <c r="B17" s="3">
        <f>'Gunning en beheersing'!G20</f>
        <v>40000</v>
      </c>
    </row>
    <row r="18" spans="1:2" ht="15.75" customHeight="1" x14ac:dyDescent="0.2">
      <c r="A18" s="2" t="s">
        <v>13</v>
      </c>
      <c r="B18" s="3">
        <f>B16+B17</f>
        <v>62500</v>
      </c>
    </row>
    <row r="19" spans="1:2" ht="15.75" customHeight="1" x14ac:dyDescent="0.2"/>
    <row r="20" spans="1:2" ht="15.75" customHeight="1" x14ac:dyDescent="0.2">
      <c r="A20" s="2" t="s">
        <v>14</v>
      </c>
    </row>
    <row r="21" spans="1:2" ht="15.75" customHeight="1" x14ac:dyDescent="0.2"/>
    <row r="22" spans="1:2" ht="15.75" customHeight="1" x14ac:dyDescent="0.2">
      <c r="A22" s="20" t="s">
        <v>15</v>
      </c>
      <c r="B22" s="23" t="s">
        <v>16</v>
      </c>
    </row>
    <row r="23" spans="1:2" ht="15.75" customHeight="1" x14ac:dyDescent="0.2">
      <c r="A23" s="39"/>
      <c r="B23" t="s">
        <v>17</v>
      </c>
    </row>
    <row r="24" spans="1:2" ht="15.75" customHeight="1" x14ac:dyDescent="0.2">
      <c r="A24" s="39"/>
      <c r="B24" s="23" t="str">
        <f>B3</f>
        <v>11 PoCo inschrijfformulier aandrijvingen</v>
      </c>
    </row>
    <row r="25" spans="1:2" ht="15.75" customHeight="1" x14ac:dyDescent="0.2">
      <c r="A25" s="39"/>
      <c r="B25" s="30" t="s">
        <v>18</v>
      </c>
    </row>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sheetProtection algorithmName="SHA-512" hashValue="hJwtp519uW2bSm0ohgBFwwoJNzpDIMUx8mnYJvwtMRRDBhOGDEYSRTZKf++uwe4RMZgkpc+fTb9An7hxB8EoQg==" saltValue="9Semhsn7pB+HOfI+qdb7cQ==" spinCount="100000" sheet="1" objects="1" scenarios="1" selectLockedCells="1"/>
  <mergeCells count="1">
    <mergeCell ref="A1:B1"/>
  </mergeCells>
  <dataValidations count="2">
    <dataValidation type="custom" allowBlank="1" showDropDown="1" sqref="B10" xr:uid="{00000000-0002-0000-0100-000000000000}">
      <formula1>OR(NOT(ISERROR(DATEVALUE(B10))), AND(ISNUMBER(B10), LEFT(CELL("format", B10))="D"))</formula1>
    </dataValidation>
    <dataValidation type="list" allowBlank="1" showInputMessage="1" showErrorMessage="1" sqref="A23:A25" xr:uid="{FC342D72-358B-4CD9-AAF7-58701A5A39DE}">
      <formula1>"aanwezig, 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C8" sqref="C8"/>
    </sheetView>
  </sheetViews>
  <sheetFormatPr defaultColWidth="14.42578125" defaultRowHeight="15" customHeight="1" x14ac:dyDescent="0.2"/>
  <cols>
    <col min="1" max="1" width="16.85546875" customWidth="1"/>
    <col min="2" max="3" width="55.28515625" customWidth="1"/>
  </cols>
  <sheetData>
    <row r="1" spans="1:24" ht="108" customHeight="1" x14ac:dyDescent="0.2">
      <c r="A1" s="4" t="s">
        <v>19</v>
      </c>
      <c r="B1" s="5" t="s">
        <v>20</v>
      </c>
      <c r="C1" s="24" t="s">
        <v>21</v>
      </c>
      <c r="D1" s="7"/>
      <c r="E1" s="7"/>
      <c r="F1" s="7"/>
      <c r="G1" s="7"/>
      <c r="H1" s="7"/>
      <c r="I1" s="7"/>
      <c r="J1" s="7"/>
      <c r="K1" s="7"/>
      <c r="L1" s="7"/>
      <c r="M1" s="7"/>
      <c r="N1" s="7"/>
      <c r="O1" s="7"/>
      <c r="P1" s="7"/>
      <c r="Q1" s="7"/>
      <c r="R1" s="7"/>
      <c r="S1" s="7"/>
      <c r="T1" s="7"/>
      <c r="U1" s="7"/>
      <c r="V1" s="7"/>
      <c r="W1" s="7"/>
      <c r="X1" s="7"/>
    </row>
    <row r="2" spans="1:24" ht="38.25" x14ac:dyDescent="0.2">
      <c r="A2" s="8" t="s">
        <v>22</v>
      </c>
      <c r="B2" s="9" t="s">
        <v>23</v>
      </c>
    </row>
    <row r="3" spans="1:24" ht="15.75" customHeight="1" x14ac:dyDescent="0.2">
      <c r="A3" s="10"/>
      <c r="B3" s="11" t="s">
        <v>24</v>
      </c>
    </row>
    <row r="4" spans="1:24" ht="15.75" customHeight="1" x14ac:dyDescent="0.2">
      <c r="A4" s="10"/>
      <c r="B4" s="11"/>
    </row>
    <row r="5" spans="1:24" ht="20.25" customHeight="1" x14ac:dyDescent="0.2">
      <c r="A5" s="28" t="s">
        <v>25</v>
      </c>
      <c r="B5" s="28" t="s">
        <v>26</v>
      </c>
      <c r="C5" s="28" t="s">
        <v>27</v>
      </c>
    </row>
    <row r="6" spans="1:24" ht="45.75" customHeight="1" x14ac:dyDescent="0.2">
      <c r="A6" s="2"/>
      <c r="B6" s="38"/>
      <c r="C6" s="38"/>
    </row>
    <row r="7" spans="1:24" ht="28.5" customHeight="1" x14ac:dyDescent="0.2">
      <c r="A7" s="28" t="s">
        <v>28</v>
      </c>
      <c r="B7" s="28" t="s">
        <v>29</v>
      </c>
      <c r="C7" s="28" t="s">
        <v>30</v>
      </c>
    </row>
    <row r="8" spans="1:24" ht="44.25" customHeight="1" x14ac:dyDescent="0.2">
      <c r="A8" s="2"/>
      <c r="B8" s="38"/>
      <c r="C8" s="38"/>
    </row>
    <row r="9" spans="1:24" ht="76.5" x14ac:dyDescent="0.2">
      <c r="A9" s="28" t="s">
        <v>31</v>
      </c>
      <c r="B9" s="28" t="s">
        <v>32</v>
      </c>
      <c r="C9" s="28" t="s">
        <v>33</v>
      </c>
    </row>
    <row r="10" spans="1:24" ht="73.5" customHeight="1" x14ac:dyDescent="0.2">
      <c r="B10" s="38"/>
      <c r="C10" s="38"/>
    </row>
    <row r="11" spans="1:24" ht="15.75" customHeight="1" x14ac:dyDescent="0.2"/>
    <row r="12" spans="1:24" ht="15.75" customHeight="1" x14ac:dyDescent="0.2">
      <c r="B12" s="12" t="s">
        <v>34</v>
      </c>
    </row>
    <row r="13" spans="1:24" ht="15.75" customHeight="1" x14ac:dyDescent="0.2"/>
    <row r="14" spans="1:24" ht="15.75" customHeight="1" x14ac:dyDescent="0.2"/>
    <row r="15" spans="1:24" ht="15.75" customHeight="1" x14ac:dyDescent="0.2"/>
    <row r="16" spans="1: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TKSGwJwBbyFe1NYHe6QL/BpNV3FzlI9AGRZgSsdf1sbT0eARYXKOdUXZ4rI7BLTO2vxTzRzfpIN2sHr9LP22Fg==" saltValue="PYYvuUziQJEmndkN6hhEiw=="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7"/>
  <sheetViews>
    <sheetView workbookViewId="0">
      <pane ySplit="2" topLeftCell="A3" activePane="bottomLeft" state="frozen"/>
      <selection pane="bottomLeft" activeCell="F4" sqref="F4"/>
    </sheetView>
  </sheetViews>
  <sheetFormatPr defaultColWidth="14.42578125" defaultRowHeight="15" customHeight="1" x14ac:dyDescent="0.2"/>
  <cols>
    <col min="1" max="1" width="18.85546875" customWidth="1"/>
    <col min="2" max="2" width="29.5703125" customWidth="1"/>
    <col min="3" max="3" width="19.42578125" customWidth="1"/>
    <col min="4" max="4" width="20.5703125" customWidth="1"/>
    <col min="5" max="5" width="17" customWidth="1"/>
    <col min="6" max="6" width="19.7109375" customWidth="1"/>
    <col min="7" max="7" width="15.5703125" customWidth="1"/>
    <col min="8" max="8" width="51.28515625" customWidth="1"/>
  </cols>
  <sheetData>
    <row r="1" spans="1:28" ht="15.75" customHeight="1" x14ac:dyDescent="0.2">
      <c r="A1" s="4" t="s">
        <v>35</v>
      </c>
      <c r="B1" s="4" t="s">
        <v>36</v>
      </c>
      <c r="C1" s="4" t="s">
        <v>37</v>
      </c>
      <c r="D1" s="4" t="s">
        <v>38</v>
      </c>
      <c r="E1" s="4" t="s">
        <v>39</v>
      </c>
      <c r="F1" s="4" t="s">
        <v>40</v>
      </c>
      <c r="G1" s="4" t="s">
        <v>41</v>
      </c>
      <c r="H1" s="4" t="s">
        <v>42</v>
      </c>
      <c r="I1" s="4"/>
      <c r="J1" s="4"/>
      <c r="K1" s="4"/>
      <c r="L1" s="4"/>
      <c r="M1" s="4"/>
      <c r="N1" s="4"/>
      <c r="O1" s="4"/>
      <c r="P1" s="4"/>
      <c r="Q1" s="4"/>
      <c r="R1" s="4"/>
      <c r="S1" s="4"/>
      <c r="T1" s="4"/>
      <c r="U1" s="4"/>
      <c r="V1" s="4"/>
      <c r="W1" s="4"/>
      <c r="X1" s="4"/>
      <c r="Y1" s="4"/>
      <c r="Z1" s="4"/>
      <c r="AA1" s="4"/>
      <c r="AB1" s="4"/>
    </row>
    <row r="2" spans="1:28" ht="61.5" customHeight="1" x14ac:dyDescent="0.2">
      <c r="A2" s="6"/>
      <c r="C2" s="6"/>
      <c r="D2" s="6" t="s">
        <v>43</v>
      </c>
      <c r="E2" s="6"/>
      <c r="F2" s="6" t="s">
        <v>44</v>
      </c>
      <c r="G2" s="6" t="s">
        <v>45</v>
      </c>
      <c r="H2" s="4" t="s">
        <v>46</v>
      </c>
      <c r="I2" s="6"/>
      <c r="J2" s="6"/>
      <c r="K2" s="6"/>
      <c r="L2" s="6"/>
      <c r="M2" s="6"/>
      <c r="N2" s="6"/>
      <c r="O2" s="6"/>
      <c r="P2" s="6"/>
      <c r="Q2" s="6"/>
      <c r="R2" s="6"/>
      <c r="S2" s="6"/>
      <c r="T2" s="6"/>
      <c r="U2" s="6"/>
      <c r="V2" s="6"/>
      <c r="W2" s="6"/>
      <c r="X2" s="6"/>
      <c r="Y2" s="6"/>
      <c r="Z2" s="6"/>
      <c r="AA2" s="6"/>
      <c r="AB2" s="6"/>
    </row>
    <row r="3" spans="1:28" ht="15.75" customHeight="1" x14ac:dyDescent="0.2">
      <c r="A3" s="14"/>
      <c r="B3" s="14"/>
      <c r="C3" s="14"/>
      <c r="D3" s="14"/>
      <c r="E3" s="14"/>
      <c r="F3" s="14"/>
      <c r="G3" s="15"/>
      <c r="H3" s="14"/>
      <c r="I3" s="14"/>
      <c r="J3" s="14"/>
      <c r="K3" s="14"/>
      <c r="L3" s="14"/>
      <c r="M3" s="14"/>
      <c r="N3" s="14"/>
      <c r="O3" s="14"/>
      <c r="P3" s="14"/>
      <c r="Q3" s="14"/>
      <c r="R3" s="14"/>
      <c r="S3" s="14"/>
      <c r="T3" s="14"/>
      <c r="U3" s="14"/>
      <c r="V3" s="14"/>
      <c r="W3" s="14"/>
      <c r="X3" s="14"/>
      <c r="Y3" s="14"/>
      <c r="Z3" s="14"/>
      <c r="AA3" s="14"/>
      <c r="AB3" s="14"/>
    </row>
    <row r="4" spans="1:28" ht="38.25" x14ac:dyDescent="0.2">
      <c r="A4" s="24" t="s">
        <v>47</v>
      </c>
      <c r="B4" s="29" t="s">
        <v>48</v>
      </c>
      <c r="C4" s="24" t="s">
        <v>49</v>
      </c>
      <c r="D4" s="24" t="s">
        <v>20</v>
      </c>
      <c r="E4" s="24" t="s">
        <v>50</v>
      </c>
      <c r="F4" s="33"/>
      <c r="G4" s="13">
        <f>F4*100</f>
        <v>0</v>
      </c>
      <c r="H4" s="24" t="s">
        <v>51</v>
      </c>
      <c r="I4" s="6"/>
      <c r="J4" s="6"/>
      <c r="K4" s="6"/>
      <c r="L4" s="6"/>
      <c r="M4" s="6"/>
      <c r="N4" s="6"/>
      <c r="O4" s="6"/>
      <c r="P4" s="6"/>
      <c r="Q4" s="6"/>
      <c r="R4" s="6"/>
      <c r="S4" s="6"/>
      <c r="T4" s="6"/>
      <c r="U4" s="6"/>
      <c r="V4" s="6"/>
      <c r="W4" s="6"/>
      <c r="X4" s="6"/>
      <c r="Y4" s="6"/>
      <c r="Z4" s="6"/>
      <c r="AA4" s="6"/>
      <c r="AB4" s="6"/>
    </row>
    <row r="5" spans="1:28" ht="38.25" x14ac:dyDescent="0.2">
      <c r="A5" s="24" t="s">
        <v>47</v>
      </c>
      <c r="B5" s="29" t="s">
        <v>52</v>
      </c>
      <c r="C5" s="24" t="s">
        <v>49</v>
      </c>
      <c r="D5" s="24" t="s">
        <v>20</v>
      </c>
      <c r="E5" s="24" t="s">
        <v>50</v>
      </c>
      <c r="F5" s="33"/>
      <c r="G5" s="13">
        <f>F5*10</f>
        <v>0</v>
      </c>
      <c r="H5" s="24" t="s">
        <v>53</v>
      </c>
      <c r="I5" s="6"/>
      <c r="J5" s="6"/>
      <c r="K5" s="6"/>
      <c r="L5" s="6"/>
      <c r="M5" s="6"/>
      <c r="N5" s="6"/>
      <c r="O5" s="6"/>
      <c r="P5" s="6"/>
      <c r="Q5" s="6"/>
      <c r="R5" s="6"/>
      <c r="S5" s="6"/>
      <c r="T5" s="6"/>
      <c r="U5" s="6"/>
      <c r="V5" s="6"/>
      <c r="W5" s="6"/>
      <c r="X5" s="6"/>
      <c r="Y5" s="6"/>
      <c r="Z5" s="6"/>
      <c r="AA5" s="6"/>
      <c r="AB5" s="6"/>
    </row>
    <row r="6" spans="1:28" ht="15.75" customHeight="1" x14ac:dyDescent="0.2">
      <c r="A6" s="14"/>
      <c r="B6" s="14"/>
      <c r="C6" s="14"/>
      <c r="D6" s="14"/>
      <c r="E6" s="14"/>
      <c r="F6" s="36"/>
      <c r="G6" s="15"/>
      <c r="H6" s="14"/>
      <c r="I6" s="14"/>
      <c r="J6" s="14"/>
      <c r="K6" s="14"/>
      <c r="L6" s="14"/>
      <c r="M6" s="14"/>
      <c r="N6" s="14"/>
      <c r="O6" s="14"/>
      <c r="P6" s="14"/>
      <c r="Q6" s="14"/>
      <c r="R6" s="14"/>
      <c r="S6" s="14"/>
      <c r="T6" s="14"/>
      <c r="U6" s="14"/>
      <c r="V6" s="14"/>
      <c r="W6" s="14"/>
      <c r="X6" s="14"/>
      <c r="Y6" s="14"/>
      <c r="Z6" s="14"/>
      <c r="AA6" s="14"/>
      <c r="AB6" s="14"/>
    </row>
    <row r="7" spans="1:28" ht="153" x14ac:dyDescent="0.2">
      <c r="A7" s="6" t="s">
        <v>54</v>
      </c>
      <c r="B7" s="6" t="s">
        <v>55</v>
      </c>
      <c r="C7" s="6" t="s">
        <v>56</v>
      </c>
      <c r="D7" s="24" t="s">
        <v>57</v>
      </c>
      <c r="E7" s="24" t="s">
        <v>58</v>
      </c>
      <c r="F7" s="34"/>
      <c r="G7" s="13">
        <f t="shared" ref="G7:G8" si="0">(IF(F7*50&lt;350,(F7*50*-1),(300*-1)))</f>
        <v>0</v>
      </c>
      <c r="H7" s="24" t="s">
        <v>59</v>
      </c>
      <c r="I7" s="6"/>
      <c r="J7" s="6"/>
      <c r="K7" s="6"/>
      <c r="L7" s="6"/>
      <c r="M7" s="6"/>
      <c r="N7" s="6"/>
      <c r="O7" s="6"/>
      <c r="P7" s="6"/>
      <c r="Q7" s="6"/>
      <c r="R7" s="6"/>
      <c r="S7" s="6"/>
      <c r="T7" s="6"/>
      <c r="U7" s="6"/>
      <c r="V7" s="6"/>
      <c r="W7" s="6"/>
      <c r="X7" s="6"/>
      <c r="Y7" s="6"/>
      <c r="Z7" s="6"/>
      <c r="AA7" s="6"/>
      <c r="AB7" s="6"/>
    </row>
    <row r="8" spans="1:28" ht="153" x14ac:dyDescent="0.2">
      <c r="A8" s="6" t="s">
        <v>54</v>
      </c>
      <c r="B8" s="6" t="s">
        <v>55</v>
      </c>
      <c r="C8" s="6" t="s">
        <v>60</v>
      </c>
      <c r="D8" s="6" t="s">
        <v>61</v>
      </c>
      <c r="E8" s="24" t="s">
        <v>62</v>
      </c>
      <c r="F8" s="34"/>
      <c r="G8" s="13">
        <f t="shared" si="0"/>
        <v>0</v>
      </c>
      <c r="H8" s="24" t="s">
        <v>63</v>
      </c>
      <c r="I8" s="6"/>
      <c r="J8" s="6"/>
      <c r="K8" s="6"/>
      <c r="L8" s="6"/>
      <c r="M8" s="6"/>
      <c r="N8" s="6"/>
      <c r="O8" s="6"/>
      <c r="P8" s="6"/>
      <c r="Q8" s="6"/>
      <c r="R8" s="6"/>
      <c r="S8" s="6"/>
      <c r="T8" s="6"/>
      <c r="U8" s="6"/>
      <c r="V8" s="6"/>
      <c r="W8" s="6"/>
      <c r="X8" s="6"/>
      <c r="Y8" s="6"/>
      <c r="Z8" s="6"/>
      <c r="AA8" s="6"/>
      <c r="AB8" s="6"/>
    </row>
    <row r="9" spans="1:28" ht="46.5" customHeight="1" x14ac:dyDescent="0.2">
      <c r="A9" s="24" t="s">
        <v>54</v>
      </c>
      <c r="B9" s="6" t="s">
        <v>55</v>
      </c>
      <c r="C9" s="6" t="s">
        <v>64</v>
      </c>
      <c r="D9" s="6" t="s">
        <v>20</v>
      </c>
      <c r="E9" s="6" t="s">
        <v>65</v>
      </c>
      <c r="F9" s="34"/>
      <c r="G9" s="13">
        <f>(F9-0)*-2500</f>
        <v>0</v>
      </c>
      <c r="H9" s="24" t="s">
        <v>66</v>
      </c>
      <c r="I9" s="6"/>
      <c r="J9" s="6"/>
      <c r="K9" s="6"/>
      <c r="L9" s="6"/>
      <c r="M9" s="6"/>
      <c r="N9" s="6"/>
      <c r="O9" s="6"/>
      <c r="P9" s="6"/>
      <c r="Q9" s="6"/>
      <c r="R9" s="6"/>
      <c r="S9" s="6"/>
      <c r="T9" s="6"/>
      <c r="U9" s="6"/>
      <c r="V9" s="6"/>
      <c r="W9" s="6"/>
      <c r="X9" s="6"/>
      <c r="Y9" s="6"/>
      <c r="Z9" s="6"/>
      <c r="AA9" s="6"/>
      <c r="AB9" s="6"/>
    </row>
    <row r="10" spans="1:28" ht="15.75" customHeight="1" x14ac:dyDescent="0.2">
      <c r="A10" s="14"/>
      <c r="B10" s="14"/>
      <c r="C10" s="14"/>
      <c r="D10" s="14"/>
      <c r="E10" s="14"/>
      <c r="F10" s="36"/>
      <c r="G10" s="15"/>
      <c r="H10" s="14"/>
      <c r="I10" s="14"/>
      <c r="J10" s="14"/>
      <c r="K10" s="14"/>
      <c r="L10" s="14"/>
      <c r="M10" s="14"/>
      <c r="N10" s="14"/>
      <c r="O10" s="14"/>
      <c r="P10" s="14"/>
      <c r="Q10" s="14"/>
      <c r="R10" s="14"/>
      <c r="S10" s="14"/>
      <c r="T10" s="14"/>
      <c r="U10" s="14"/>
      <c r="V10" s="14"/>
      <c r="W10" s="14"/>
      <c r="X10" s="14"/>
      <c r="Y10" s="14"/>
      <c r="Z10" s="14"/>
      <c r="AA10" s="14"/>
      <c r="AB10" s="14"/>
    </row>
    <row r="11" spans="1:28" ht="140.25" x14ac:dyDescent="0.2">
      <c r="A11" s="6" t="s">
        <v>67</v>
      </c>
      <c r="B11" s="6" t="s">
        <v>68</v>
      </c>
      <c r="C11" s="6" t="s">
        <v>69</v>
      </c>
      <c r="D11" s="6" t="s">
        <v>70</v>
      </c>
      <c r="E11" s="6" t="s">
        <v>71</v>
      </c>
      <c r="F11" s="34"/>
      <c r="G11" s="13">
        <f>F11*250</f>
        <v>0</v>
      </c>
      <c r="H11" s="24" t="s">
        <v>118</v>
      </c>
      <c r="I11" s="6"/>
      <c r="J11" s="6"/>
      <c r="K11" s="6"/>
      <c r="L11" s="6"/>
      <c r="M11" s="6"/>
      <c r="N11" s="6"/>
      <c r="O11" s="6"/>
      <c r="P11" s="6"/>
      <c r="Q11" s="6"/>
      <c r="R11" s="6"/>
      <c r="S11" s="6"/>
      <c r="T11" s="6"/>
      <c r="U11" s="6"/>
      <c r="V11" s="6"/>
      <c r="W11" s="6"/>
      <c r="X11" s="6"/>
      <c r="Y11" s="6"/>
      <c r="Z11" s="6"/>
      <c r="AA11" s="6"/>
      <c r="AB11" s="6"/>
    </row>
    <row r="12" spans="1:28" ht="159.75" customHeight="1" x14ac:dyDescent="0.2">
      <c r="A12" s="24" t="s">
        <v>72</v>
      </c>
      <c r="B12" s="6" t="s">
        <v>73</v>
      </c>
      <c r="C12" s="6" t="s">
        <v>74</v>
      </c>
      <c r="D12" s="6" t="s">
        <v>20</v>
      </c>
      <c r="E12" s="24" t="s">
        <v>75</v>
      </c>
      <c r="F12" s="34"/>
      <c r="G12" s="13">
        <f>F12*-5000</f>
        <v>0</v>
      </c>
      <c r="H12" s="24" t="s">
        <v>76</v>
      </c>
      <c r="I12" s="6"/>
      <c r="J12" s="6"/>
      <c r="K12" s="6"/>
      <c r="L12" s="6"/>
      <c r="M12" s="6"/>
      <c r="N12" s="6"/>
      <c r="O12" s="6"/>
      <c r="P12" s="6"/>
      <c r="Q12" s="6"/>
      <c r="R12" s="6"/>
      <c r="S12" s="6"/>
      <c r="T12" s="6"/>
      <c r="U12" s="6"/>
      <c r="V12" s="6"/>
      <c r="W12" s="6"/>
      <c r="X12" s="6"/>
      <c r="Y12" s="6"/>
      <c r="Z12" s="6"/>
      <c r="AA12" s="6"/>
      <c r="AB12" s="6"/>
    </row>
    <row r="13" spans="1:28" ht="15.75" customHeight="1" x14ac:dyDescent="0.2">
      <c r="A13" s="14"/>
      <c r="B13" s="14"/>
      <c r="C13" s="14"/>
      <c r="D13" s="14"/>
      <c r="E13" s="14"/>
      <c r="F13" s="36"/>
      <c r="G13" s="15"/>
      <c r="H13" s="14"/>
      <c r="I13" s="14"/>
      <c r="J13" s="14"/>
      <c r="K13" s="14"/>
      <c r="L13" s="14"/>
      <c r="M13" s="14"/>
      <c r="N13" s="14"/>
      <c r="O13" s="14"/>
      <c r="P13" s="14"/>
      <c r="Q13" s="14"/>
      <c r="R13" s="14"/>
      <c r="S13" s="14"/>
      <c r="T13" s="14"/>
      <c r="U13" s="14"/>
      <c r="V13" s="14"/>
      <c r="W13" s="14"/>
      <c r="X13" s="14"/>
      <c r="Y13" s="14"/>
      <c r="Z13" s="14"/>
      <c r="AA13" s="14"/>
      <c r="AB13" s="14"/>
    </row>
    <row r="14" spans="1:28" ht="57.75" customHeight="1" x14ac:dyDescent="0.2">
      <c r="A14" s="6" t="s">
        <v>77</v>
      </c>
      <c r="B14" s="6" t="s">
        <v>78</v>
      </c>
      <c r="C14" s="6" t="s">
        <v>79</v>
      </c>
      <c r="D14" s="24" t="s">
        <v>80</v>
      </c>
      <c r="E14" s="6" t="s">
        <v>81</v>
      </c>
      <c r="F14" s="34"/>
      <c r="G14" s="13">
        <f>F14*-2000</f>
        <v>0</v>
      </c>
      <c r="H14" s="24" t="s">
        <v>82</v>
      </c>
      <c r="I14" s="6"/>
      <c r="J14" s="6"/>
      <c r="K14" s="6"/>
      <c r="L14" s="6"/>
      <c r="M14" s="6"/>
      <c r="N14" s="6"/>
      <c r="O14" s="6"/>
      <c r="P14" s="6"/>
      <c r="Q14" s="6"/>
      <c r="R14" s="6"/>
      <c r="S14" s="6"/>
      <c r="T14" s="6"/>
      <c r="U14" s="6"/>
      <c r="V14" s="6"/>
      <c r="W14" s="6"/>
      <c r="X14" s="6"/>
      <c r="Y14" s="6"/>
      <c r="Z14" s="6"/>
      <c r="AA14" s="6"/>
      <c r="AB14" s="6"/>
    </row>
    <row r="15" spans="1:28" ht="69.75" customHeight="1" x14ac:dyDescent="0.2">
      <c r="A15" s="24" t="s">
        <v>83</v>
      </c>
      <c r="B15" s="24" t="s">
        <v>84</v>
      </c>
      <c r="C15" s="24" t="s">
        <v>85</v>
      </c>
      <c r="D15" s="24" t="s">
        <v>20</v>
      </c>
      <c r="E15" s="24" t="s">
        <v>86</v>
      </c>
      <c r="F15" s="34"/>
      <c r="G15" s="32">
        <f>F15*-2000</f>
        <v>0</v>
      </c>
      <c r="H15" s="24" t="s">
        <v>82</v>
      </c>
      <c r="I15" s="24"/>
      <c r="J15" s="24"/>
      <c r="K15" s="24"/>
      <c r="L15" s="24"/>
      <c r="M15" s="24"/>
      <c r="N15" s="24"/>
      <c r="O15" s="24"/>
      <c r="P15" s="24"/>
      <c r="Q15" s="24"/>
      <c r="R15" s="24"/>
      <c r="S15" s="24"/>
      <c r="T15" s="24"/>
      <c r="U15" s="24"/>
      <c r="V15" s="24"/>
      <c r="W15" s="24"/>
      <c r="X15" s="24"/>
      <c r="Y15" s="24"/>
      <c r="Z15" s="24"/>
      <c r="AA15" s="24"/>
      <c r="AB15" s="24"/>
    </row>
    <row r="16" spans="1:28" ht="59.25" customHeight="1" x14ac:dyDescent="0.2">
      <c r="A16" s="24" t="s">
        <v>87</v>
      </c>
      <c r="B16" s="24" t="s">
        <v>88</v>
      </c>
      <c r="C16" s="6" t="s">
        <v>89</v>
      </c>
      <c r="D16" s="24" t="s">
        <v>20</v>
      </c>
      <c r="E16" s="6" t="s">
        <v>90</v>
      </c>
      <c r="F16" s="34"/>
      <c r="G16" s="13">
        <f>F16*-5000</f>
        <v>0</v>
      </c>
      <c r="H16" s="24" t="s">
        <v>91</v>
      </c>
      <c r="I16" s="6"/>
      <c r="J16" s="6"/>
      <c r="K16" s="6"/>
      <c r="L16" s="6"/>
      <c r="M16" s="6"/>
      <c r="N16" s="6"/>
      <c r="O16" s="6"/>
      <c r="P16" s="6"/>
      <c r="Q16" s="6"/>
      <c r="R16" s="6"/>
      <c r="S16" s="6"/>
      <c r="T16" s="6"/>
      <c r="U16" s="6"/>
      <c r="V16" s="6"/>
      <c r="W16" s="6"/>
      <c r="X16" s="6"/>
      <c r="Y16" s="6"/>
      <c r="Z16" s="6"/>
      <c r="AA16" s="6"/>
      <c r="AB16" s="6"/>
    </row>
    <row r="17" spans="1:28" ht="15.75" customHeight="1" x14ac:dyDescent="0.2">
      <c r="A17" s="14"/>
      <c r="B17" s="14"/>
      <c r="C17" s="14"/>
      <c r="D17" s="14"/>
      <c r="E17" s="14"/>
      <c r="F17" s="36"/>
      <c r="G17" s="15"/>
      <c r="H17" s="14"/>
      <c r="I17" s="14"/>
      <c r="J17" s="14"/>
      <c r="K17" s="14"/>
      <c r="L17" s="14"/>
      <c r="M17" s="14"/>
      <c r="N17" s="14"/>
      <c r="O17" s="14"/>
      <c r="P17" s="14"/>
      <c r="Q17" s="14"/>
      <c r="R17" s="14"/>
      <c r="S17" s="14"/>
      <c r="T17" s="14"/>
      <c r="U17" s="14"/>
      <c r="V17" s="14"/>
      <c r="W17" s="14"/>
      <c r="X17" s="14"/>
      <c r="Y17" s="14"/>
      <c r="Z17" s="14"/>
      <c r="AA17" s="14"/>
      <c r="AB17" s="14"/>
    </row>
    <row r="18" spans="1:28" ht="191.25" customHeight="1" x14ac:dyDescent="0.2">
      <c r="A18" s="6" t="s">
        <v>92</v>
      </c>
      <c r="B18" s="6" t="s">
        <v>93</v>
      </c>
      <c r="C18" s="6" t="s">
        <v>94</v>
      </c>
      <c r="D18" s="24" t="s">
        <v>95</v>
      </c>
      <c r="E18" s="6" t="s">
        <v>96</v>
      </c>
      <c r="F18" s="35"/>
      <c r="G18" s="13">
        <f>((F18)-2)*-20000</f>
        <v>40000</v>
      </c>
      <c r="H18" s="24" t="s">
        <v>97</v>
      </c>
      <c r="I18" s="6"/>
      <c r="J18" s="6"/>
      <c r="K18" s="6"/>
      <c r="L18" s="6"/>
      <c r="M18" s="6"/>
      <c r="N18" s="6"/>
      <c r="O18" s="6"/>
      <c r="P18" s="6"/>
      <c r="Q18" s="6"/>
      <c r="R18" s="6"/>
      <c r="S18" s="6"/>
      <c r="T18" s="6"/>
      <c r="U18" s="6"/>
      <c r="V18" s="6"/>
      <c r="W18" s="6"/>
      <c r="X18" s="6"/>
      <c r="Y18" s="6"/>
      <c r="Z18" s="6"/>
      <c r="AA18" s="6"/>
      <c r="AB18" s="6"/>
    </row>
    <row r="19" spans="1:28" ht="15.75" customHeight="1" x14ac:dyDescent="0.2">
      <c r="A19" s="14"/>
      <c r="B19" s="14"/>
      <c r="C19" s="14"/>
      <c r="D19" s="14"/>
      <c r="E19" s="14"/>
      <c r="F19" s="14"/>
      <c r="G19" s="15"/>
      <c r="H19" s="14"/>
      <c r="I19" s="14"/>
      <c r="J19" s="14"/>
      <c r="K19" s="14"/>
      <c r="L19" s="14"/>
      <c r="M19" s="14"/>
      <c r="N19" s="14"/>
      <c r="O19" s="14"/>
      <c r="P19" s="14"/>
      <c r="Q19" s="14"/>
      <c r="R19" s="14"/>
      <c r="S19" s="14"/>
      <c r="T19" s="14"/>
      <c r="U19" s="14"/>
      <c r="V19" s="14"/>
      <c r="W19" s="14"/>
      <c r="X19" s="14"/>
      <c r="Y19" s="14"/>
      <c r="Z19" s="14"/>
      <c r="AA19" s="14"/>
      <c r="AB19" s="14"/>
    </row>
    <row r="20" spans="1:28" ht="15.75" customHeight="1" x14ac:dyDescent="0.2">
      <c r="A20" s="23" t="s">
        <v>12</v>
      </c>
      <c r="B20" s="6"/>
      <c r="C20" s="6"/>
      <c r="D20" s="6"/>
      <c r="E20" s="6"/>
      <c r="F20" s="6"/>
      <c r="G20" s="13">
        <f>SUM(G6:G18)</f>
        <v>40000</v>
      </c>
      <c r="H20" s="6"/>
      <c r="I20" s="6"/>
      <c r="J20" s="6"/>
      <c r="K20" s="6"/>
      <c r="L20" s="6"/>
      <c r="M20" s="6"/>
      <c r="N20" s="6"/>
      <c r="O20" s="6"/>
      <c r="P20" s="6"/>
      <c r="Q20" s="6"/>
      <c r="R20" s="6"/>
      <c r="S20" s="6"/>
      <c r="T20" s="6"/>
      <c r="U20" s="6"/>
      <c r="V20" s="6"/>
      <c r="W20" s="6"/>
      <c r="X20" s="6"/>
      <c r="Y20" s="6"/>
      <c r="Z20" s="6"/>
      <c r="AA20" s="6"/>
      <c r="AB20" s="6"/>
    </row>
    <row r="21" spans="1:28" ht="15.75" customHeight="1" x14ac:dyDescent="0.2">
      <c r="A21" s="6"/>
      <c r="B21" s="6"/>
      <c r="C21" s="6"/>
      <c r="D21" s="6"/>
      <c r="E21" s="6"/>
      <c r="F21" s="6"/>
      <c r="G21" s="13"/>
      <c r="H21" s="6"/>
      <c r="I21" s="6"/>
      <c r="J21" s="6"/>
      <c r="K21" s="6"/>
      <c r="L21" s="6"/>
      <c r="M21" s="6"/>
      <c r="N21" s="6"/>
      <c r="O21" s="6"/>
      <c r="P21" s="6"/>
      <c r="Q21" s="6"/>
      <c r="R21" s="6"/>
      <c r="S21" s="6"/>
      <c r="T21" s="6"/>
      <c r="U21" s="6"/>
      <c r="V21" s="6"/>
      <c r="W21" s="6"/>
      <c r="X21" s="6"/>
      <c r="Y21" s="6"/>
      <c r="Z21" s="6"/>
      <c r="AA21" s="6"/>
      <c r="AB21" s="6"/>
    </row>
    <row r="22" spans="1:28" ht="124.5" customHeight="1" x14ac:dyDescent="0.2">
      <c r="A22" s="42" t="s">
        <v>98</v>
      </c>
      <c r="B22" s="43"/>
      <c r="C22" s="43"/>
      <c r="D22" s="43"/>
      <c r="E22" s="43"/>
      <c r="F22" s="43"/>
      <c r="G22" s="43"/>
      <c r="H22" s="43"/>
      <c r="I22" s="6"/>
      <c r="J22" s="6"/>
      <c r="K22" s="6"/>
      <c r="L22" s="6"/>
      <c r="M22" s="6"/>
      <c r="N22" s="6"/>
      <c r="O22" s="6"/>
      <c r="P22" s="6"/>
      <c r="Q22" s="6"/>
      <c r="R22" s="6"/>
      <c r="S22" s="6"/>
      <c r="T22" s="6"/>
      <c r="U22" s="6"/>
      <c r="V22" s="6"/>
      <c r="W22" s="6"/>
      <c r="X22" s="6"/>
      <c r="Y22" s="6"/>
      <c r="Z22" s="6"/>
      <c r="AA22" s="6"/>
      <c r="AB22" s="6"/>
    </row>
    <row r="23" spans="1:28" ht="15.75" customHeight="1" x14ac:dyDescent="0.2">
      <c r="A23" s="6"/>
      <c r="B23" s="6"/>
      <c r="C23" s="6"/>
      <c r="D23" s="6"/>
      <c r="E23" s="6"/>
      <c r="F23" s="6"/>
      <c r="G23" s="13"/>
      <c r="H23" s="6"/>
      <c r="I23" s="6"/>
      <c r="J23" s="6"/>
      <c r="K23" s="6"/>
      <c r="L23" s="6"/>
      <c r="M23" s="6"/>
      <c r="N23" s="6"/>
      <c r="O23" s="6"/>
      <c r="P23" s="6"/>
      <c r="Q23" s="6"/>
      <c r="R23" s="6"/>
      <c r="S23" s="6"/>
      <c r="T23" s="6"/>
      <c r="U23" s="6"/>
      <c r="V23" s="6"/>
      <c r="W23" s="6"/>
      <c r="X23" s="6"/>
      <c r="Y23" s="6"/>
      <c r="Z23" s="6"/>
      <c r="AA23" s="6"/>
      <c r="AB23" s="6"/>
    </row>
    <row r="24" spans="1:28" ht="15.75" customHeight="1" x14ac:dyDescent="0.2">
      <c r="I24" s="6"/>
      <c r="J24" s="6"/>
      <c r="K24" s="6"/>
      <c r="L24" s="6"/>
      <c r="M24" s="6"/>
      <c r="N24" s="6"/>
      <c r="O24" s="6"/>
      <c r="P24" s="6"/>
      <c r="Q24" s="6"/>
      <c r="R24" s="6"/>
      <c r="S24" s="6"/>
      <c r="T24" s="6"/>
      <c r="U24" s="6"/>
      <c r="V24" s="6"/>
      <c r="W24" s="6"/>
      <c r="X24" s="6"/>
      <c r="Y24" s="6"/>
      <c r="Z24" s="6"/>
      <c r="AA24" s="6"/>
      <c r="AB24" s="6"/>
    </row>
    <row r="25" spans="1:28" ht="15.75" customHeight="1" x14ac:dyDescent="0.2">
      <c r="A25" s="6"/>
      <c r="B25" s="6"/>
      <c r="C25" s="6"/>
      <c r="D25" s="6"/>
      <c r="E25" s="6"/>
      <c r="F25" s="6"/>
      <c r="G25" s="13"/>
      <c r="H25" s="6"/>
      <c r="I25" s="6"/>
      <c r="J25" s="6"/>
      <c r="K25" s="6"/>
      <c r="L25" s="6"/>
      <c r="M25" s="6"/>
      <c r="N25" s="6"/>
      <c r="O25" s="6"/>
      <c r="P25" s="6"/>
      <c r="Q25" s="6"/>
      <c r="R25" s="6"/>
      <c r="S25" s="6"/>
      <c r="T25" s="6"/>
      <c r="U25" s="6"/>
      <c r="V25" s="6"/>
      <c r="W25" s="6"/>
      <c r="X25" s="6"/>
      <c r="Y25" s="6"/>
      <c r="Z25" s="6"/>
      <c r="AA25" s="6"/>
      <c r="AB25" s="6"/>
    </row>
    <row r="26" spans="1:28" ht="15.75" customHeight="1" x14ac:dyDescent="0.2">
      <c r="A26" s="6"/>
      <c r="B26" s="6"/>
      <c r="C26" s="6"/>
      <c r="D26" s="6"/>
      <c r="E26" s="6"/>
      <c r="F26" s="6"/>
      <c r="G26" s="13"/>
      <c r="H26" s="6"/>
      <c r="I26" s="6"/>
      <c r="J26" s="6"/>
      <c r="K26" s="6"/>
      <c r="L26" s="6"/>
      <c r="M26" s="6"/>
      <c r="N26" s="6"/>
      <c r="O26" s="6"/>
      <c r="P26" s="6"/>
      <c r="Q26" s="6"/>
      <c r="R26" s="6"/>
      <c r="S26" s="6"/>
      <c r="T26" s="6"/>
      <c r="U26" s="6"/>
      <c r="V26" s="6"/>
      <c r="W26" s="6"/>
      <c r="X26" s="6"/>
      <c r="Y26" s="6"/>
      <c r="Z26" s="6"/>
      <c r="AA26" s="6"/>
      <c r="AB26" s="6"/>
    </row>
    <row r="27" spans="1:28" ht="15.75" customHeight="1" x14ac:dyDescent="0.2">
      <c r="A27" s="6"/>
      <c r="B27" s="6"/>
      <c r="C27" s="6"/>
      <c r="D27" s="6"/>
      <c r="E27" s="6"/>
      <c r="F27" s="6"/>
      <c r="G27" s="13"/>
      <c r="H27" s="6"/>
      <c r="I27" s="6"/>
      <c r="J27" s="6"/>
      <c r="K27" s="6"/>
      <c r="L27" s="6"/>
      <c r="M27" s="6"/>
      <c r="N27" s="6"/>
      <c r="O27" s="6"/>
      <c r="P27" s="6"/>
      <c r="Q27" s="6"/>
      <c r="R27" s="6"/>
      <c r="S27" s="6"/>
      <c r="T27" s="6"/>
      <c r="U27" s="6"/>
      <c r="V27" s="6"/>
      <c r="W27" s="6"/>
      <c r="X27" s="6"/>
      <c r="Y27" s="6"/>
      <c r="Z27" s="6"/>
      <c r="AA27" s="6"/>
      <c r="AB27" s="6"/>
    </row>
    <row r="28" spans="1:28" ht="15.75" customHeight="1" x14ac:dyDescent="0.2">
      <c r="A28" s="6"/>
      <c r="B28" s="6"/>
      <c r="C28" s="6"/>
      <c r="D28" s="6"/>
      <c r="E28" s="6"/>
      <c r="F28" s="6"/>
      <c r="G28" s="13"/>
      <c r="H28" s="6"/>
      <c r="I28" s="6"/>
      <c r="J28" s="6"/>
      <c r="K28" s="6"/>
      <c r="L28" s="6"/>
      <c r="M28" s="6"/>
      <c r="N28" s="6"/>
      <c r="O28" s="6"/>
      <c r="P28" s="6"/>
      <c r="Q28" s="6"/>
      <c r="R28" s="6"/>
      <c r="S28" s="6"/>
      <c r="T28" s="6"/>
      <c r="U28" s="6"/>
      <c r="V28" s="6"/>
      <c r="W28" s="6"/>
      <c r="X28" s="6"/>
      <c r="Y28" s="6"/>
      <c r="Z28" s="6"/>
      <c r="AA28" s="6"/>
      <c r="AB28" s="6"/>
    </row>
    <row r="29" spans="1:28" ht="15.75" customHeight="1" x14ac:dyDescent="0.2">
      <c r="A29" s="6"/>
      <c r="B29" s="6"/>
      <c r="C29" s="6"/>
      <c r="D29" s="6"/>
      <c r="E29" s="6"/>
      <c r="F29" s="6"/>
      <c r="G29" s="13"/>
      <c r="H29" s="6"/>
      <c r="I29" s="6"/>
      <c r="J29" s="6"/>
      <c r="K29" s="6"/>
      <c r="L29" s="6"/>
      <c r="M29" s="6"/>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13"/>
      <c r="H30" s="6"/>
      <c r="I30" s="6"/>
      <c r="J30" s="6"/>
      <c r="K30" s="6"/>
      <c r="L30" s="6"/>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13"/>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13"/>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13"/>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13"/>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13"/>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13"/>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13"/>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13"/>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13"/>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13"/>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13"/>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13"/>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13"/>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13"/>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13"/>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13"/>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13"/>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13"/>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13"/>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13"/>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13"/>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13"/>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13"/>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13"/>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13"/>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13"/>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13"/>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13"/>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13"/>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13"/>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13"/>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13"/>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13"/>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13"/>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13"/>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13"/>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13"/>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13"/>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13"/>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13"/>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13"/>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13"/>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13"/>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13"/>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13"/>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13"/>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13"/>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13"/>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13"/>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13"/>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13"/>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13"/>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13"/>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13"/>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13"/>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13"/>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13"/>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13"/>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13"/>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13"/>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13"/>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13"/>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13"/>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13"/>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13"/>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13"/>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13"/>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13"/>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13"/>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
      <c r="A220" s="6"/>
      <c r="B220" s="6"/>
      <c r="C220" s="6"/>
      <c r="D220" s="6"/>
      <c r="E220" s="6"/>
      <c r="F220" s="6"/>
      <c r="G220" s="13"/>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
      <c r="A221" s="6"/>
      <c r="B221" s="6"/>
      <c r="C221" s="6"/>
      <c r="D221" s="6"/>
      <c r="E221" s="6"/>
      <c r="F221" s="6"/>
      <c r="G221" s="13"/>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
      <c r="A222" s="6"/>
      <c r="B222" s="6"/>
      <c r="C222" s="6"/>
      <c r="D222" s="6"/>
      <c r="E222" s="6"/>
      <c r="F222" s="6"/>
      <c r="G222" s="13"/>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algorithmName="SHA-512" hashValue="l1xbISjA+Y53+KUR6gH0V//6TRcaHn07zJCcXUnje1pdsf0u39v0Z/eZYhUqt9NUASsxaX4DhJqURVbrwygpPA==" saltValue="gaCHo2ebUN7ClA7mdU8gSA==" spinCount="100000" sheet="1" objects="1" scenarios="1" selectLockedCells="1"/>
  <mergeCells count="1">
    <mergeCell ref="A22:H22"/>
  </mergeCells>
  <conditionalFormatting sqref="G18">
    <cfRule type="cellIs" dxfId="0" priority="4" operator="greaterThan">
      <formula>0</formula>
    </cfRule>
  </conditionalFormatting>
  <dataValidations count="5">
    <dataValidation type="whole" allowBlank="1" showDropDown="1" showErrorMessage="1" sqref="F11" xr:uid="{00000000-0002-0000-0300-000002000000}">
      <formula1>0</formula1>
      <formula2>100</formula2>
    </dataValidation>
    <dataValidation type="list" allowBlank="1" showErrorMessage="1" sqref="F14:F16 F12 F9" xr:uid="{00000000-0002-0000-0300-000003000000}">
      <formula1>"0,1"</formula1>
    </dataValidation>
    <dataValidation type="list" allowBlank="1" showErrorMessage="1" sqref="F7:F8" xr:uid="{946AAAFB-5DD8-4B0A-8FA8-5C7B086A6B89}">
      <formula1>"-10,1,2,3,4,5,6,7,8,9,10"</formula1>
    </dataValidation>
    <dataValidation type="decimal" allowBlank="1" showDropDown="1" showErrorMessage="1" sqref="F18" xr:uid="{00000000-0002-0000-0300-000001000000}">
      <formula1>2</formula1>
      <formula2>3.9</formula2>
    </dataValidation>
    <dataValidation type="whole" operator="greaterThan" allowBlank="1" showInputMessage="1" showErrorMessage="1" sqref="F4:F5" xr:uid="{B4656ECF-CAE8-441E-A01D-AE994FCF3D38}">
      <formula1>1</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986"/>
  <sheetViews>
    <sheetView tabSelected="1" zoomScaleNormal="100" workbookViewId="0">
      <selection activeCell="B8" sqref="B8"/>
    </sheetView>
  </sheetViews>
  <sheetFormatPr defaultColWidth="14.42578125" defaultRowHeight="15" customHeight="1" x14ac:dyDescent="0.2"/>
  <cols>
    <col min="1" max="1" width="70.5703125" customWidth="1"/>
    <col min="2" max="2" width="15.42578125" style="25" customWidth="1"/>
    <col min="3" max="3" width="12.5703125" customWidth="1"/>
    <col min="4" max="4" width="19.5703125" customWidth="1"/>
  </cols>
  <sheetData>
    <row r="1" spans="1:4" ht="15.75" customHeight="1" x14ac:dyDescent="0.2">
      <c r="A1" s="1" t="s">
        <v>99</v>
      </c>
      <c r="B1" s="27" t="s">
        <v>100</v>
      </c>
      <c r="C1" s="1" t="s">
        <v>101</v>
      </c>
      <c r="D1" s="1" t="s">
        <v>102</v>
      </c>
    </row>
    <row r="2" spans="1:4" ht="15.75" customHeight="1" x14ac:dyDescent="0.2">
      <c r="D2" s="16"/>
    </row>
    <row r="3" spans="1:4" ht="15.75" customHeight="1" x14ac:dyDescent="0.2">
      <c r="A3" s="31" t="s">
        <v>103</v>
      </c>
      <c r="D3" s="16"/>
    </row>
    <row r="4" spans="1:4" ht="15.75" customHeight="1" x14ac:dyDescent="0.2">
      <c r="A4" t="s">
        <v>104</v>
      </c>
      <c r="B4" s="37"/>
      <c r="C4">
        <v>50</v>
      </c>
      <c r="D4" s="16">
        <f t="shared" ref="D4:D9" si="0">B4*C4</f>
        <v>0</v>
      </c>
    </row>
    <row r="5" spans="1:4" ht="15.75" customHeight="1" x14ac:dyDescent="0.2">
      <c r="A5" s="23" t="s">
        <v>105</v>
      </c>
      <c r="B5" s="37"/>
      <c r="C5">
        <v>100</v>
      </c>
      <c r="D5" s="16">
        <f t="shared" si="0"/>
        <v>0</v>
      </c>
    </row>
    <row r="6" spans="1:4" ht="15.75" customHeight="1" x14ac:dyDescent="0.2">
      <c r="A6" s="30" t="s">
        <v>106</v>
      </c>
      <c r="B6" s="37"/>
      <c r="C6">
        <v>100</v>
      </c>
      <c r="D6" s="16">
        <f t="shared" si="0"/>
        <v>0</v>
      </c>
    </row>
    <row r="7" spans="1:4" ht="15.75" customHeight="1" x14ac:dyDescent="0.2">
      <c r="A7" s="30" t="s">
        <v>119</v>
      </c>
      <c r="B7" s="37"/>
      <c r="C7">
        <v>100</v>
      </c>
      <c r="D7" s="16">
        <f t="shared" ref="D7:D8" si="1">B7*C7</f>
        <v>0</v>
      </c>
    </row>
    <row r="8" spans="1:4" ht="15.75" customHeight="1" x14ac:dyDescent="0.2">
      <c r="A8" s="30" t="s">
        <v>120</v>
      </c>
      <c r="B8" s="37"/>
      <c r="C8">
        <v>100</v>
      </c>
      <c r="D8" s="16">
        <f t="shared" si="1"/>
        <v>0</v>
      </c>
    </row>
    <row r="9" spans="1:4" ht="15.75" customHeight="1" x14ac:dyDescent="0.2">
      <c r="A9" s="23" t="s">
        <v>107</v>
      </c>
      <c r="B9" s="37"/>
      <c r="C9">
        <v>350</v>
      </c>
      <c r="D9" s="16">
        <f t="shared" si="0"/>
        <v>0</v>
      </c>
    </row>
    <row r="10" spans="1:4" ht="15.75" customHeight="1" x14ac:dyDescent="0.2">
      <c r="A10" s="23" t="s">
        <v>108</v>
      </c>
      <c r="B10" s="37"/>
      <c r="C10">
        <v>300</v>
      </c>
      <c r="D10" s="16">
        <f t="shared" ref="D10" si="2">B10*C10</f>
        <v>0</v>
      </c>
    </row>
    <row r="11" spans="1:4" ht="15.75" customHeight="1" x14ac:dyDescent="0.2">
      <c r="A11" s="30"/>
      <c r="B11" s="30"/>
      <c r="C11" s="30"/>
      <c r="D11" s="30"/>
    </row>
    <row r="12" spans="1:4" ht="15.75" customHeight="1" x14ac:dyDescent="0.2">
      <c r="D12" s="16"/>
    </row>
    <row r="13" spans="1:4" ht="15.75" customHeight="1" x14ac:dyDescent="0.2">
      <c r="A13" s="31" t="s">
        <v>109</v>
      </c>
      <c r="D13" s="16"/>
    </row>
    <row r="14" spans="1:4" ht="15.75" customHeight="1" x14ac:dyDescent="0.2">
      <c r="A14" t="s">
        <v>110</v>
      </c>
      <c r="B14" s="25">
        <v>75</v>
      </c>
      <c r="C14">
        <v>100</v>
      </c>
      <c r="D14" s="16">
        <f t="shared" ref="D14:D15" si="3">B14*C14</f>
        <v>7500</v>
      </c>
    </row>
    <row r="15" spans="1:4" ht="15.75" customHeight="1" x14ac:dyDescent="0.2">
      <c r="A15" s="23" t="s">
        <v>111</v>
      </c>
      <c r="B15" s="26">
        <v>15000</v>
      </c>
      <c r="C15" s="2">
        <v>1</v>
      </c>
      <c r="D15" s="16">
        <f t="shared" si="3"/>
        <v>15000</v>
      </c>
    </row>
    <row r="16" spans="1:4" ht="15.75" customHeight="1" x14ac:dyDescent="0.2">
      <c r="D16" s="17"/>
    </row>
    <row r="17" spans="1:4" ht="15.75" customHeight="1" x14ac:dyDescent="0.2">
      <c r="A17" s="31" t="s">
        <v>112</v>
      </c>
      <c r="B17" s="26"/>
      <c r="D17" s="3">
        <f>SUM(D1:D16)</f>
        <v>22500</v>
      </c>
    </row>
    <row r="18" spans="1:4" ht="15.75" customHeight="1" x14ac:dyDescent="0.2">
      <c r="A18" s="22" t="s">
        <v>113</v>
      </c>
      <c r="B18" s="45"/>
      <c r="C18" s="18" t="s">
        <v>114</v>
      </c>
      <c r="D18" s="19">
        <f>D17*B18/100</f>
        <v>0</v>
      </c>
    </row>
    <row r="19" spans="1:4" ht="15.75" customHeight="1" x14ac:dyDescent="0.2">
      <c r="A19" s="1" t="s">
        <v>115</v>
      </c>
      <c r="B19" s="26"/>
      <c r="D19" s="3">
        <f>SUM(D17:D18)</f>
        <v>22500</v>
      </c>
    </row>
    <row r="20" spans="1:4" ht="15.75" customHeight="1" x14ac:dyDescent="0.2"/>
    <row r="21" spans="1:4" ht="143.25" customHeight="1" x14ac:dyDescent="0.2">
      <c r="A21" s="42" t="s">
        <v>116</v>
      </c>
      <c r="B21" s="43"/>
      <c r="C21" s="43"/>
      <c r="D21" s="43"/>
    </row>
    <row r="22" spans="1:4" ht="15.75" customHeight="1" x14ac:dyDescent="0.2">
      <c r="A22" s="44"/>
      <c r="B22" s="43"/>
      <c r="C22" s="43"/>
      <c r="D22" s="43"/>
    </row>
    <row r="23" spans="1:4" ht="15.75" customHeight="1" x14ac:dyDescent="0.2"/>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sheetProtection algorithmName="SHA-512" hashValue="K2MqgoY4xR2kPBwWoxejUmIpKT6POfKMp1LKk7mThzHZyD2jWe6w2W9p776dyj5Y/o6bN+Yfu2ICLDE/YqlxLg==" saltValue="vw2cVhAkRVPfxSZh4cnyGA==" spinCount="100000" sheet="1" objects="1" scenarios="1" selectLockedCells="1"/>
  <mergeCells count="2">
    <mergeCell ref="A21:D21"/>
    <mergeCell ref="A22:D22"/>
  </mergeCells>
  <phoneticPr fontId="11" type="noConversion"/>
  <dataValidations count="1">
    <dataValidation type="decimal" allowBlank="1" showDropDown="1" showErrorMessage="1" sqref="B18"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INK673-1599713845-186</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https://waterschaphd.sharepoint.com/teams/ink-673/_layouts/15/DocIdRedir.aspx?ID=INK673-1599713845-186</Url>
      <Description>INK673-1599713845-186</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333FA0-A7E9-4584-B482-31EE1BA2CBD2}">
  <ds:schemaRefs>
    <ds:schemaRef ds:uri="http://purl.org/dc/dcmitype/"/>
    <ds:schemaRef ds:uri="http://purl.org/dc/elements/1.1/"/>
    <ds:schemaRef ds:uri="http://schemas.microsoft.com/office/2006/metadata/properties"/>
    <ds:schemaRef ds:uri="http://schemas.microsoft.com/office/2006/documentManagement/types"/>
    <ds:schemaRef ds:uri="20f53c3d-ece6-4625-8bee-cc380ae6fc2b"/>
    <ds:schemaRef ds:uri="http://schemas.microsoft.com/sharepoint/v3"/>
    <ds:schemaRef ds:uri="http://schemas.microsoft.com/office/infopath/2007/PartnerControls"/>
    <ds:schemaRef ds:uri="http://purl.org/dc/terms/"/>
    <ds:schemaRef ds:uri="http://schemas.openxmlformats.org/package/2006/metadata/core-properties"/>
    <ds:schemaRef ds:uri="ee170e72-75db-4d1c-b14e-ce51bc0c3953"/>
    <ds:schemaRef ds:uri="5ed927e8-acec-4851-b24a-0795fe6507b1"/>
    <ds:schemaRef ds:uri="http://www.w3.org/XML/1998/namespace"/>
  </ds:schemaRefs>
</ds:datastoreItem>
</file>

<file path=customXml/itemProps3.xml><?xml version="1.0" encoding="utf-8"?>
<ds:datastoreItem xmlns:ds="http://schemas.openxmlformats.org/officeDocument/2006/customXml" ds:itemID="{EAA1F7F9-325E-49B6-B34F-F05BADE351B5}">
  <ds:schemaRefs>
    <ds:schemaRef ds:uri="http://schemas.microsoft.com/sharepoint/v3/contenttype/forms"/>
  </ds:schemaRefs>
</ds:datastoreItem>
</file>

<file path=customXml/itemProps4.xml><?xml version="1.0" encoding="utf-8"?>
<ds:datastoreItem xmlns:ds="http://schemas.openxmlformats.org/officeDocument/2006/customXml" ds:itemID="{698E9CD3-FA50-4080-82C9-4DA8F7A5BB7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dcterms:created xsi:type="dcterms:W3CDTF">2021-06-20T12:48:20Z</dcterms:created>
  <dcterms:modified xsi:type="dcterms:W3CDTF">2022-05-05T06:56:51Z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422da735-cf05-4b76-96ef-76a7360b6ea2</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