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03 PoCo pompen/"/>
    </mc:Choice>
  </mc:AlternateContent>
  <xr:revisionPtr revIDLastSave="126" documentId="8_{37221BD6-744A-4B78-8105-78CF1D0588FE}" xr6:coauthVersionLast="47" xr6:coauthVersionMax="47" xr10:uidLastSave="{BE386854-6356-4FE7-B0F3-691C0FC65EA6}"/>
  <bookViews>
    <workbookView xWindow="-120" yWindow="-120" windowWidth="25440" windowHeight="15390" activeTab="3"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13" i="5" l="1"/>
  <c r="D12" i="5"/>
  <c r="G5" i="4"/>
  <c r="G4" i="4"/>
  <c r="G16" i="4"/>
  <c r="D8" i="5"/>
  <c r="D9" i="5"/>
  <c r="G11" i="4"/>
  <c r="G14" i="4"/>
  <c r="G18" i="4"/>
  <c r="D7" i="5"/>
  <c r="G15" i="4"/>
  <c r="G12" i="4" l="1"/>
  <c r="B24" i="2"/>
  <c r="D10" i="5" l="1"/>
  <c r="D17" i="5"/>
  <c r="G9" i="4"/>
  <c r="D16" i="5"/>
  <c r="D6" i="5"/>
  <c r="D5" i="5"/>
  <c r="D4" i="5"/>
  <c r="G8" i="4"/>
  <c r="G7" i="4"/>
  <c r="D19" i="5" l="1"/>
  <c r="D20" i="5" s="1"/>
  <c r="D21" i="5" s="1"/>
  <c r="B16" i="2" s="1"/>
  <c r="G20" i="4"/>
  <c r="B17" i="2" s="1"/>
  <c r="B18" i="2" l="1"/>
</calcChain>
</file>

<file path=xl/sharedStrings.xml><?xml version="1.0" encoding="utf-8"?>
<sst xmlns="http://schemas.openxmlformats.org/spreadsheetml/2006/main" count="138" uniqueCount="124">
  <si>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</si>
  <si>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Aanbesteding</t>
  </si>
  <si>
    <t>Tenderned kenmerk</t>
  </si>
  <si>
    <t>Bedrijfsnaam</t>
  </si>
  <si>
    <t>Naam ondertekenaar</t>
  </si>
  <si>
    <t>Functie conform KvK*</t>
  </si>
  <si>
    <t>Datum</t>
  </si>
  <si>
    <t>Plaats</t>
  </si>
  <si>
    <t>Hiermee verklaar ik akkoord te gaan met alle voorwaarden gesteld in deze offerteaanvraag.</t>
  </si>
  <si>
    <t>Inschrijving</t>
  </si>
  <si>
    <t>Prijslijst</t>
  </si>
  <si>
    <t>EMVI waarde</t>
  </si>
  <si>
    <t>Fictieve inschrijfprijs</t>
  </si>
  <si>
    <t>De gestanddoeningstermijn is 6 maanden na indienen van de offerte.</t>
  </si>
  <si>
    <t>Checklist inschrijving</t>
  </si>
  <si>
    <t>Aanleveren via Tenderned</t>
  </si>
  <si>
    <t xml:space="preserve">UEA </t>
  </si>
  <si>
    <t>* Eventueel volmacht</t>
  </si>
  <si>
    <t>Selectiecriterium
U geeft zelf aan  hoe u aan deze criteria voldoet.</t>
  </si>
  <si>
    <t>Opgave inschrijver</t>
  </si>
  <si>
    <r>
      <rPr>
        <b/>
        <sz val="10"/>
        <color theme="1"/>
        <rFont val="Arial"/>
      </rPr>
      <t>Onderbouwing geschiktheid</t>
    </r>
    <r>
      <rPr>
        <sz val="10"/>
        <color theme="1"/>
        <rFont val="Arial"/>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rPr>
      <t xml:space="preserve"> compleet, correct en consistent met de aanvraag is.</t>
    </r>
  </si>
  <si>
    <t>UEA</t>
  </si>
  <si>
    <t>De ingevulde UEA moet u oploaden in Tenderned
Deel V: Beperking gekwalificeerde gegadigden is NIET van toepassing</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</si>
  <si>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</si>
  <si>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</si>
  <si>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</si>
  <si>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</si>
  <si>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</si>
  <si>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</si>
  <si>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</si>
  <si>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Gelijksoortige werkzaamheden en leveringen bij vergelijkbare opdrachtgever</t>
  </si>
  <si>
    <t>Vul hieronder in:
De organisatie, naam en het telefoonnummer van de  opdrachtgever waarbij u naar ieders tevredenheid de hier bedoelde waarde levert (of de laatste 5 jaren geleverd heeft). De referent geeft toestemming dat wij hem hiervoor zullen benaderen.</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</si>
  <si>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</si>
  <si>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</si>
  <si>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</si>
  <si>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</si>
  <si>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</si>
  <si>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</si>
  <si>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</si>
  <si>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</si>
  <si>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</si>
  <si>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</si>
  <si>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aanbiedt en wat u  kunt onderbouwen:</t>
  </si>
  <si>
    <t>Dit is de berekende waarde:</t>
  </si>
  <si>
    <t>LET OP:
U moet alles wat u belooft gedocumenteerd, compleet, correct en consistent kunnen onderbouwen.</t>
  </si>
  <si>
    <t>Beschikbaarheid</t>
  </si>
  <si>
    <t>Minuten</t>
  </si>
  <si>
    <t>Direct</t>
  </si>
  <si>
    <t>Veiligheid</t>
  </si>
  <si>
    <t>Veilig werken (ook omgeving)</t>
  </si>
  <si>
    <t>Aantal veiligheidsincidenten tijdens werkzaamheden</t>
  </si>
  <si>
    <t>Opgave registratie afwijkingen</t>
  </si>
  <si>
    <t>Nihil, alle afwijkingen zijn geanalyseerd en verbeterd.</t>
  </si>
  <si>
    <r>
      <t xml:space="preserve">U houdt alle veiligheidsincidenten bij. 
</t>
    </r>
    <r>
      <rPr>
        <b/>
        <sz val="10"/>
        <color theme="1"/>
        <rFont val="Arial"/>
      </rPr>
      <t xml:space="preserve">Zo niet, dan vult u hier -10 in, wat resulteert in een fictieve bijtelling van € 500. </t>
    </r>
    <r>
      <rPr>
        <sz val="10"/>
        <color theme="1"/>
        <rFont val="Arial"/>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</si>
  <si>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t>Aantal ongevallen met verzuim</t>
  </si>
  <si>
    <t>Opgave laatste 5 jaar</t>
  </si>
  <si>
    <t>Nihil, alle ongevallen zijn  geanalyseerd</t>
  </si>
  <si>
    <r>
      <t xml:space="preserve">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</si>
  <si>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VCA</t>
  </si>
  <si>
    <t>Certificaten</t>
  </si>
  <si>
    <t>Vul indien onbekend of niet aanwezig 0 in.
Vul indien aanwezig 1 in.
Indien aanwezig is de fictieve korting € 2.500</t>
  </si>
  <si>
    <t>Gezondheid</t>
  </si>
  <si>
    <t>Gezonde medewerkers</t>
  </si>
  <si>
    <t>Verloop+verzuim % punten</t>
  </si>
  <si>
    <t>Opgave inschrijver percentage</t>
  </si>
  <si>
    <t>Nihil (zo min mogelijk)</t>
  </si>
  <si>
    <t>Opleiding</t>
  </si>
  <si>
    <t>Opleiding en coaching</t>
  </si>
  <si>
    <t>Euro per medewerker</t>
  </si>
  <si>
    <t>&gt; 1000€ per medewerker per 2 jaar</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</si>
  <si>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</si>
  <si>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Data/informatie</t>
  </si>
  <si>
    <t>Data verwerken in Maximo</t>
  </si>
  <si>
    <t xml:space="preserve">De inschrijver heeft meerjarig ervaring </t>
  </si>
  <si>
    <t>Opgave inschrijver door middel van referentie</t>
  </si>
  <si>
    <t>Ervaring aantoonbaar</t>
  </si>
  <si>
    <t>Vul 0 in als u dit niet kunt aantonen.
Vul 1 in als u dit wel kunt aantonen.
Indien aanwezig (1) dan is de fictieve korting € 2.000</t>
  </si>
  <si>
    <t>Milieu</t>
  </si>
  <si>
    <t>Milieumanagement</t>
  </si>
  <si>
    <t>ISO 14001 of gelijkwaardig</t>
  </si>
  <si>
    <t>Werkend systeem</t>
  </si>
  <si>
    <t>Garantie</t>
  </si>
  <si>
    <t>Garantie op opgeleverd werk</t>
  </si>
  <si>
    <t xml:space="preserve">Maanden 'geen gezeur garantie'. </t>
  </si>
  <si>
    <t>AM Partnerschap</t>
  </si>
  <si>
    <t>Relatiemonitor</t>
  </si>
  <si>
    <t>passief (1), 
reactief (2), 
actief (3) of 
proactief (4)</t>
  </si>
  <si>
    <t xml:space="preserve">Thermometer </t>
  </si>
  <si>
    <t>Tussen de 2,0 en 3,9</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</si>
  <si>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</si>
  <si>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 xml:space="preserve">Prijslijst </t>
  </si>
  <si>
    <t>Eenheidsprijs*</t>
  </si>
  <si>
    <t>Fictief aantal</t>
  </si>
  <si>
    <t>Fictieve Inschrijfsom</t>
  </si>
  <si>
    <t>Projectleider</t>
  </si>
  <si>
    <t>Werkvoorbereider/calculator</t>
  </si>
  <si>
    <t>Door WSHD opgegeven 'stelposten' voor deze aanbesteding (fictief)</t>
  </si>
  <si>
    <t>Inzet van door WSHD aangedragen zelfstandige hulppersonen (regie, nacalculatie)</t>
  </si>
  <si>
    <t>Leveringen van materialen en specialistische diensten</t>
  </si>
  <si>
    <t>Subtotaal</t>
  </si>
  <si>
    <t>Algemene kosten, winst en risico (AKWR) % (minimaal 1 en maximaal 10%)</t>
  </si>
  <si>
    <t>%</t>
  </si>
  <si>
    <t xml:space="preserve">Totaal </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</si>
  <si>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</si>
  <si>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Specialist (bijv. bouwkundige, installatietechniek, contract, datasysteem)</t>
  </si>
  <si>
    <t>Zie de Thermometer. Doe uw eigen beoordeling en leg die vast (gedocumenteerd!), tel de cijfers op en deel deze door 10. Geef hier het gemiddelde cijfer (2 tot en met 3,9, afgerond op 1 decimaal) wat u toezegt, onderbouwd door uw eigen beoordeling. Iedere volle punt betekent € 50.000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</si>
  <si>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Vul 0 in als u dit niet kunt aantonen.
Vul 1 in als u dit wel kunt aantonen.
Indien aanwezig (1) dan is de fictieve korting € 5.000</t>
  </si>
  <si>
    <t>Onderhoudstechnicus WTB met &gt;10 jr ervaring NSA's</t>
  </si>
  <si>
    <t>Onderhoudstechnicus &gt; 5 jaar ervaring tractorpompen</t>
  </si>
  <si>
    <t>Onderhoudstechnicus allround (WTB, pompen, mechanisch, hydraulisch)</t>
  </si>
  <si>
    <t>36 maanden</t>
  </si>
  <si>
    <t>Vul 0 in als u dit NIET wilt aanbieden.
Vul 1 in als u dit (36 maanden garantie) wel aanbiedt.
Indien aanwezig (1) dan is de fictieve korting € 2.000</t>
  </si>
  <si>
    <t>Geef hier aan waarom deze referentie passend is bij het gevraagde in onze offerteaanvraag. Betrek bij de onderbouwing uw kennis van de TPI's, NSA's en noodpompen van WSHD BO+ZO.</t>
  </si>
  <si>
    <t>Aanrijtijd bij storingen en calamiteiten (kantooruren)</t>
  </si>
  <si>
    <t>Aanrijtijd bij storingen en calamiteiten (24/7, buiten kantooruren)</t>
  </si>
  <si>
    <t xml:space="preserve">Geef het aantal minuten op voor de aanrijtijd bij storingen en calamiteiten (kantooruren) op locatie Hoekseweg 1, 3291LE Strijen. Per minuut is de fictieve bijtelling € 250  </t>
  </si>
  <si>
    <t xml:space="preserve">Geef het aantal minuten op voor de aanrijtijd bij storingen en calamiteiten (24/7, buiten kantooruren) op locatie Hoekseweg 1, 3291LE Strijen. Per minuut is de fictieve bijtelling € 250  </t>
  </si>
  <si>
    <t>In te zetten personen (tarieven, allen minimaal 2 jaar relevante ervaring, inclusief het juiste gereedschap)</t>
  </si>
  <si>
    <t>Onderhoudstechnicus WTB met &gt;10 jr ervaring dieselgedreven (nood)pompen allround</t>
  </si>
  <si>
    <t>Onderhoudsbeurt dieselmotor (Strijen, inspectie, vervangen filters, olie verversen)</t>
  </si>
  <si>
    <t>Onderhoudsbeurt NSA (Strijen, inspectie, vervangen filters, olie verversen, loadtest)</t>
  </si>
  <si>
    <t>TN  360031</t>
  </si>
  <si>
    <t>03c PoCo inschrijfformulier noodpompen BO+ZO</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</si>
  <si>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€ 500. 
Voorbeeld: u had een verzuim van 5,2% en een verloop van 2,6%, samen 7,8%. Dat is 8 procentpunten. De bijtelling op uw inschrijfprijs is dan 7,8 x 750 = € 4.000.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</si>
</sst>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2]\ #,##0.00"/>
    <numFmt numFmtId="165" formatCode="0.0"/>
    <numFmt numFmtId="166" formatCode="&quot;€&quot;\ #,##0.00"/>
  </numFmts>
  <fonts count="14" x14ac:knownFonts="1">
    <font>
      <sz val="10"/>
      <color rgb="FF000000"/>
      <name val="Arial"/>
    </font>
    <font>
      <b/>
      <sz val="10"/>
      <color theme="1"/>
      <name val="Arial"/>
    </font>
    <font>
      <sz val="10"/>
      <color theme="1"/>
      <name val="Arial"/>
    </font>
    <font>
      <sz val="10"/>
      <name val="Arial"/>
    </font>
    <font>
      <u/>
      <sz val="10"/>
      <color rgb="FF1155CC"/>
      <name val="Arial"/>
    </font>
    <font>
      <u/>
      <sz val="10"/>
      <color theme="10"/>
      <name val="Arial"/>
    </font>
    <font>
      <b/>
      <sz val="10"/>
      <color rgb="FF000000"/>
      <name val="Arial"/>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ont>
    <font>
      <sz val="10"/>
      <color rgb="FF000000"/>
      <name val="Arial"/>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42">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8" fillId="0" borderId="0" xfId="0" applyFont="1"/>
    <xf numFmtId="0" fontId="9" fillId="0" borderId="0" xfId="0" applyFont="1"/>
    <xf numFmtId="0" fontId="7" fillId="0" borderId="0" xfId="0" applyFont="1"/>
    <xf numFmtId="0" fontId="10" fillId="0" borderId="0" xfId="0" applyFont="1"/>
    <xf numFmtId="0" fontId="7" fillId="0" borderId="0" xfId="0" applyFont="1" applyAlignment="1">
      <alignment vertical="top" wrapText="1"/>
    </xf>
    <xf numFmtId="44" fontId="0" fillId="0" borderId="0" xfId="1" applyFont="1"/>
    <xf numFmtId="44" fontId="2" fillId="0" borderId="0" xfId="1" applyFont="1"/>
    <xf numFmtId="44" fontId="1" fillId="0" borderId="0" xfId="1" applyFont="1"/>
    <xf numFmtId="0" fontId="0" fillId="0" borderId="0" xfId="0" applyAlignment="1">
      <alignment wrapText="1"/>
    </xf>
    <xf numFmtId="0" fontId="10" fillId="0" borderId="0" xfId="0" applyFont="1" applyAlignment="1">
      <alignment vertical="top" wrapText="1"/>
    </xf>
    <xf numFmtId="0" fontId="10" fillId="0" borderId="2" xfId="0" applyFont="1" applyBorder="1"/>
    <xf numFmtId="0" fontId="13" fillId="0" borderId="0" xfId="0" applyFont="1"/>
    <xf numFmtId="164" fontId="7" fillId="0" borderId="0" xfId="0" applyNumberFormat="1" applyFont="1" applyAlignment="1">
      <alignment vertical="top" wrapText="1"/>
    </xf>
    <xf numFmtId="0" fontId="2" fillId="4" borderId="4" xfId="0" applyFont="1" applyFill="1" applyBorder="1" applyProtection="1">
      <protection locked="0"/>
    </xf>
    <xf numFmtId="0" fontId="7" fillId="0" borderId="0" xfId="0" applyFont="1" applyAlignment="1">
      <alignment vertical="top" wrapText="1"/>
    </xf>
    <xf numFmtId="165" fontId="2" fillId="4" borderId="4" xfId="0" applyNumberFormat="1" applyFont="1" applyFill="1" applyBorder="1" applyProtection="1">
      <protection locked="0"/>
    </xf>
    <xf numFmtId="166" fontId="2" fillId="4" borderId="4" xfId="0" applyNumberFormat="1" applyFont="1" applyFill="1" applyBorder="1" applyProtection="1">
      <protection locked="0"/>
    </xf>
    <xf numFmtId="0" fontId="7" fillId="5" borderId="5" xfId="0" applyFont="1" applyFill="1" applyBorder="1" applyAlignment="1">
      <alignment vertical="top" wrapText="1"/>
    </xf>
    <xf numFmtId="0" fontId="3" fillId="6" borderId="6" xfId="0" applyFont="1" applyFill="1" applyBorder="1" applyAlignment="1"/>
    <xf numFmtId="0" fontId="7" fillId="0" borderId="0" xfId="0" applyFont="1" applyAlignment="1">
      <alignment vertical="top" wrapText="1"/>
    </xf>
    <xf numFmtId="0" fontId="0" fillId="0" borderId="0" xfId="0" applyAlignment="1"/>
    <xf numFmtId="0" fontId="0" fillId="0" borderId="0" xfId="0" applyAlignment="1">
      <alignment horizontal="left"/>
    </xf>
  </cellXfs>
  <cellStyles count="2">
    <cellStyle name="Standaard" xfId="0" builtinId="0"/>
    <cellStyle name="Valuta" xfId="1" builtinId="4"/>
  </cellStyles>
  <dxfs count="1">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zoomScaleNormal="100" workbookViewId="0">
      <selection activeCell="B11" sqref="B11"/>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37" t="s">
        <v>0</v>
      </c>
      <c r="B1" s="38"/>
    </row>
    <row r="2" spans="1:2" ht="15.75" customHeight="1" x14ac:dyDescent="0.2"/>
    <row r="3" spans="1:2" s="21" customFormat="1" ht="15.75" customHeight="1" x14ac:dyDescent="0.2">
      <c r="A3" s="20" t="s">
        <v>1</v>
      </c>
      <c r="B3" s="20" t="s">
        <v>122</v>
      </c>
    </row>
    <row r="4" spans="1:2" ht="15.75" customHeight="1" x14ac:dyDescent="0.2">
      <c r="A4" s="2" t="s">
        <v>2</v>
      </c>
      <c r="B4" s="22" t="s">
        <v>121</v>
      </c>
    </row>
    <row r="5" spans="1:2" ht="15.75" customHeight="1" x14ac:dyDescent="0.2"/>
    <row r="6" spans="1:2" ht="15.75" customHeight="1" x14ac:dyDescent="0.2">
      <c r="A6" s="2" t="s">
        <v>3</v>
      </c>
      <c r="B6" s="33"/>
    </row>
    <row r="7" spans="1:2" ht="15.75" customHeight="1" x14ac:dyDescent="0.2">
      <c r="A7" s="2" t="s">
        <v>4</v>
      </c>
      <c r="B7" s="33"/>
    </row>
    <row r="8" spans="1:2" ht="15.75" customHeight="1" x14ac:dyDescent="0.2">
      <c r="A8" s="2" t="s">
        <v>5</v>
      </c>
      <c r="B8" s="33"/>
    </row>
    <row r="9" spans="1:2" ht="15.75" customHeight="1" x14ac:dyDescent="0.2"/>
    <row r="10" spans="1:2" ht="27" customHeight="1" x14ac:dyDescent="0.2">
      <c r="A10" s="2" t="s">
        <v>6</v>
      </c>
      <c r="B10" s="33"/>
    </row>
    <row r="11" spans="1:2" ht="27" customHeight="1" x14ac:dyDescent="0.2">
      <c r="A11" s="2" t="s">
        <v>7</v>
      </c>
      <c r="B11" s="33"/>
    </row>
    <row r="12" spans="1:2" ht="15.75" customHeight="1" x14ac:dyDescent="0.2"/>
    <row r="13" spans="1:2" ht="15.75" customHeight="1" x14ac:dyDescent="0.2">
      <c r="A13" s="2" t="s">
        <v>8</v>
      </c>
    </row>
    <row r="14" spans="1:2" ht="15.75" customHeight="1" x14ac:dyDescent="0.2">
      <c r="A14" s="2"/>
    </row>
    <row r="15" spans="1:2" ht="15.75" customHeight="1" x14ac:dyDescent="0.2">
      <c r="A15" s="20" t="s">
        <v>9</v>
      </c>
      <c r="B15" s="3"/>
    </row>
    <row r="16" spans="1:2" ht="15.75" customHeight="1" x14ac:dyDescent="0.2">
      <c r="A16" s="2" t="s">
        <v>10</v>
      </c>
      <c r="B16" s="3">
        <f>Prijslijst!D21</f>
        <v>75000</v>
      </c>
    </row>
    <row r="17" spans="1:2" ht="15.75" customHeight="1" x14ac:dyDescent="0.2">
      <c r="A17" t="s">
        <v>11</v>
      </c>
      <c r="B17" s="3">
        <f>'Gunning en beheersing'!G20</f>
        <v>100000</v>
      </c>
    </row>
    <row r="18" spans="1:2" ht="15.75" customHeight="1" x14ac:dyDescent="0.2">
      <c r="A18" s="2" t="s">
        <v>12</v>
      </c>
      <c r="B18" s="3">
        <f>B16+B17</f>
        <v>175000</v>
      </c>
    </row>
    <row r="19" spans="1:2" ht="15.75" customHeight="1" x14ac:dyDescent="0.2"/>
    <row r="20" spans="1:2" ht="15.75" customHeight="1" x14ac:dyDescent="0.2">
      <c r="A20" s="2" t="s">
        <v>13</v>
      </c>
    </row>
    <row r="21" spans="1:2" ht="15.75" customHeight="1" x14ac:dyDescent="0.2"/>
    <row r="22" spans="1:2" ht="15.75" customHeight="1" x14ac:dyDescent="0.2">
      <c r="A22" s="20" t="s">
        <v>14</v>
      </c>
      <c r="B22" s="23" t="s">
        <v>15</v>
      </c>
    </row>
    <row r="23" spans="1:2" ht="15.75" customHeight="1" x14ac:dyDescent="0.2">
      <c r="A23" s="33"/>
      <c r="B23" t="s">
        <v>16</v>
      </c>
    </row>
    <row r="24" spans="1:2" ht="15.75" customHeight="1" x14ac:dyDescent="0.2">
      <c r="A24" s="33"/>
      <c r="B24" s="23" t="str">
        <f>B3</f>
        <v>03c PoCo inschrijfformulier noodpompen BO+ZO</v>
      </c>
    </row>
    <row r="25" spans="1:2" ht="15.75" customHeight="1" x14ac:dyDescent="0.2">
      <c r="A25" s="33"/>
      <c r="B25" s="30" t="s">
        <v>17</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sheetProtection algorithmName="SHA-512" hashValue="p5I3sj2JuCJVPNNvjPlVPQf4K0qoonPAChRAS/r3zpgwlPMw/ixwQAIuKsD/F+ETOvqTLKaymkLikSdTgcpNgA==" saltValue="kZrlglcb26E2ESe7749kEQ==" spinCount="100000" sheet="1" objects="1" scenarios="1" selectLockedCells="1"/>
  <mergeCells count="1">
    <mergeCell ref="A1:B1"/>
  </mergeCells>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6" sqref="B6"/>
    </sheetView>
  </sheetViews>
  <sheetFormatPr defaultColWidth="14.42578125" defaultRowHeight="15" customHeight="1" x14ac:dyDescent="0.2"/>
  <cols>
    <col min="1" max="1" width="16.85546875" customWidth="1"/>
    <col min="2" max="3" width="55.28515625" customWidth="1"/>
  </cols>
  <sheetData>
    <row r="1" spans="1:24" ht="76.5" x14ac:dyDescent="0.2">
      <c r="A1" s="4" t="s">
        <v>18</v>
      </c>
      <c r="B1" s="5" t="s">
        <v>19</v>
      </c>
      <c r="C1" s="24" t="s">
        <v>20</v>
      </c>
      <c r="D1" s="7"/>
      <c r="E1" s="7"/>
      <c r="F1" s="7"/>
      <c r="G1" s="7"/>
      <c r="H1" s="7"/>
      <c r="I1" s="7"/>
      <c r="J1" s="7"/>
      <c r="K1" s="7"/>
      <c r="L1" s="7"/>
      <c r="M1" s="7"/>
      <c r="N1" s="7"/>
      <c r="O1" s="7"/>
      <c r="P1" s="7"/>
      <c r="Q1" s="7"/>
      <c r="R1" s="7"/>
      <c r="S1" s="7"/>
      <c r="T1" s="7"/>
      <c r="U1" s="7"/>
      <c r="V1" s="7"/>
      <c r="W1" s="7"/>
      <c r="X1" s="7"/>
    </row>
    <row r="2" spans="1:24" ht="38.25" x14ac:dyDescent="0.2">
      <c r="A2" s="8" t="s">
        <v>21</v>
      </c>
      <c r="B2" s="9" t="s">
        <v>22</v>
      </c>
    </row>
    <row r="3" spans="1:24" ht="15.75" customHeight="1" x14ac:dyDescent="0.2">
      <c r="A3" s="10"/>
      <c r="B3" s="11" t="s">
        <v>23</v>
      </c>
    </row>
    <row r="4" spans="1:24" ht="15.75" customHeight="1" x14ac:dyDescent="0.2">
      <c r="A4" s="10"/>
      <c r="B4" s="11"/>
    </row>
    <row r="5" spans="1:24" ht="20.25" customHeight="1" x14ac:dyDescent="0.2">
      <c r="A5" s="28" t="s">
        <v>24</v>
      </c>
      <c r="B5" s="28" t="s">
        <v>25</v>
      </c>
      <c r="C5" s="28" t="s">
        <v>26</v>
      </c>
    </row>
    <row r="6" spans="1:24" ht="45.75" customHeight="1" x14ac:dyDescent="0.2">
      <c r="A6" s="2"/>
      <c r="B6" s="33"/>
      <c r="C6" s="33"/>
    </row>
    <row r="7" spans="1:24" ht="28.5" customHeight="1" x14ac:dyDescent="0.2">
      <c r="A7" s="28" t="s">
        <v>27</v>
      </c>
      <c r="B7" s="28" t="s">
        <v>28</v>
      </c>
      <c r="C7" s="28" t="s">
        <v>29</v>
      </c>
    </row>
    <row r="8" spans="1:24" ht="44.25" customHeight="1" x14ac:dyDescent="0.2">
      <c r="A8" s="2"/>
      <c r="B8" s="33"/>
      <c r="C8" s="33"/>
    </row>
    <row r="9" spans="1:24" ht="76.5" x14ac:dyDescent="0.2">
      <c r="A9" s="28" t="s">
        <v>30</v>
      </c>
      <c r="B9" s="28" t="s">
        <v>31</v>
      </c>
      <c r="C9" s="28" t="s">
        <v>112</v>
      </c>
    </row>
    <row r="10" spans="1:24" ht="102.75" customHeight="1" x14ac:dyDescent="0.2">
      <c r="B10" s="33"/>
      <c r="C10" s="33"/>
    </row>
    <row r="11" spans="1:24" ht="15.75" customHeight="1" x14ac:dyDescent="0.2"/>
    <row r="12" spans="1:24" ht="15.75" customHeight="1" x14ac:dyDescent="0.2">
      <c r="B12" s="12" t="s">
        <v>32</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GGgRvptdfcXhSjIg5hAW3jcRqPpd/1+/aQd2tL3+6j3fvp1uOFfTIlQhDWoaN/0hmShMW2p7v3uXpwPBmkoQsQ==" saltValue="B4OkC6j8Y9HKpjP2ZdEYyQ=="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7"/>
  <sheetViews>
    <sheetView workbookViewId="0">
      <pane ySplit="2" topLeftCell="A6" activePane="bottomLeft" state="frozen"/>
      <selection pane="bottomLeft" activeCell="F11" sqref="F11"/>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33</v>
      </c>
      <c r="B1" s="4" t="s">
        <v>34</v>
      </c>
      <c r="C1" s="4" t="s">
        <v>35</v>
      </c>
      <c r="D1" s="4" t="s">
        <v>36</v>
      </c>
      <c r="E1" s="4" t="s">
        <v>37</v>
      </c>
      <c r="F1" s="4" t="s">
        <v>38</v>
      </c>
      <c r="G1" s="4" t="s">
        <v>39</v>
      </c>
      <c r="H1" s="4" t="s">
        <v>40</v>
      </c>
      <c r="I1" s="4"/>
      <c r="J1" s="4"/>
      <c r="K1" s="4"/>
      <c r="L1" s="4"/>
      <c r="M1" s="4"/>
      <c r="N1" s="4"/>
      <c r="O1" s="4"/>
      <c r="P1" s="4"/>
      <c r="Q1" s="4"/>
      <c r="R1" s="4"/>
      <c r="S1" s="4"/>
      <c r="T1" s="4"/>
      <c r="U1" s="4"/>
      <c r="V1" s="4"/>
      <c r="W1" s="4"/>
      <c r="X1" s="4"/>
      <c r="Y1" s="4"/>
      <c r="Z1" s="4"/>
      <c r="AA1" s="4"/>
      <c r="AB1" s="4"/>
    </row>
    <row r="2" spans="1:28" ht="61.5" customHeight="1" x14ac:dyDescent="0.2">
      <c r="A2" s="6"/>
      <c r="C2" s="6"/>
      <c r="D2" s="6" t="s">
        <v>41</v>
      </c>
      <c r="E2" s="6"/>
      <c r="F2" s="6" t="s">
        <v>42</v>
      </c>
      <c r="G2" s="6" t="s">
        <v>43</v>
      </c>
      <c r="H2" s="4" t="s">
        <v>44</v>
      </c>
      <c r="I2" s="6"/>
      <c r="J2" s="6"/>
      <c r="K2" s="6"/>
      <c r="L2" s="6"/>
      <c r="M2" s="6"/>
      <c r="N2" s="6"/>
      <c r="O2" s="6"/>
      <c r="P2" s="6"/>
      <c r="Q2" s="6"/>
      <c r="R2" s="6"/>
      <c r="S2" s="6"/>
      <c r="T2" s="6"/>
      <c r="U2" s="6"/>
      <c r="V2" s="6"/>
      <c r="W2" s="6"/>
      <c r="X2" s="6"/>
      <c r="Y2" s="6"/>
      <c r="Z2" s="6"/>
      <c r="AA2" s="6"/>
      <c r="AB2" s="6"/>
    </row>
    <row r="3" spans="1:28" ht="15.75" customHeight="1" x14ac:dyDescent="0.2">
      <c r="A3" s="14"/>
      <c r="B3" s="14"/>
      <c r="C3" s="14"/>
      <c r="D3" s="14"/>
      <c r="E3" s="14"/>
      <c r="F3" s="14"/>
      <c r="G3" s="15"/>
      <c r="H3" s="14"/>
      <c r="I3" s="14"/>
      <c r="J3" s="14"/>
      <c r="K3" s="14"/>
      <c r="L3" s="14"/>
      <c r="M3" s="14"/>
      <c r="N3" s="14"/>
      <c r="O3" s="14"/>
      <c r="P3" s="14"/>
      <c r="Q3" s="14"/>
      <c r="R3" s="14"/>
      <c r="S3" s="14"/>
      <c r="T3" s="14"/>
      <c r="U3" s="14"/>
      <c r="V3" s="14"/>
      <c r="W3" s="14"/>
      <c r="X3" s="14"/>
      <c r="Y3" s="14"/>
      <c r="Z3" s="14"/>
      <c r="AA3" s="14"/>
      <c r="AB3" s="14"/>
    </row>
    <row r="4" spans="1:28" ht="38.25" x14ac:dyDescent="0.2">
      <c r="A4" s="24" t="s">
        <v>45</v>
      </c>
      <c r="B4" s="29" t="s">
        <v>113</v>
      </c>
      <c r="C4" s="24" t="s">
        <v>46</v>
      </c>
      <c r="D4" s="24" t="s">
        <v>19</v>
      </c>
      <c r="E4" s="24" t="s">
        <v>47</v>
      </c>
      <c r="F4" s="33"/>
      <c r="G4" s="13">
        <f>F4*250</f>
        <v>0</v>
      </c>
      <c r="H4" s="24" t="s">
        <v>115</v>
      </c>
      <c r="I4" s="6"/>
      <c r="J4" s="6"/>
      <c r="K4" s="6"/>
      <c r="L4" s="6"/>
      <c r="M4" s="6"/>
      <c r="N4" s="6"/>
      <c r="O4" s="6"/>
      <c r="P4" s="6"/>
      <c r="Q4" s="6"/>
      <c r="R4" s="6"/>
      <c r="S4" s="6"/>
      <c r="T4" s="6"/>
      <c r="U4" s="6"/>
      <c r="V4" s="6"/>
      <c r="W4" s="6"/>
      <c r="X4" s="6"/>
      <c r="Y4" s="6"/>
      <c r="Z4" s="6"/>
      <c r="AA4" s="6"/>
      <c r="AB4" s="6"/>
    </row>
    <row r="5" spans="1:28" ht="51" x14ac:dyDescent="0.2">
      <c r="A5" s="24" t="s">
        <v>45</v>
      </c>
      <c r="B5" s="29" t="s">
        <v>114</v>
      </c>
      <c r="C5" s="24" t="s">
        <v>46</v>
      </c>
      <c r="D5" s="24" t="s">
        <v>19</v>
      </c>
      <c r="E5" s="24" t="s">
        <v>47</v>
      </c>
      <c r="F5" s="33"/>
      <c r="G5" s="13">
        <f>F5*250</f>
        <v>0</v>
      </c>
      <c r="H5" s="24" t="s">
        <v>116</v>
      </c>
      <c r="I5" s="6"/>
      <c r="J5" s="6"/>
      <c r="K5" s="6"/>
      <c r="L5" s="6"/>
      <c r="M5" s="6"/>
      <c r="N5" s="6"/>
      <c r="O5" s="6"/>
      <c r="P5" s="6"/>
      <c r="Q5" s="6"/>
      <c r="R5" s="6"/>
      <c r="S5" s="6"/>
      <c r="T5" s="6"/>
      <c r="U5" s="6"/>
      <c r="V5" s="6"/>
      <c r="W5" s="6"/>
      <c r="X5" s="6"/>
      <c r="Y5" s="6"/>
      <c r="Z5" s="6"/>
      <c r="AA5" s="6"/>
      <c r="AB5" s="6"/>
    </row>
    <row r="6" spans="1:28" ht="15.75" customHeight="1" x14ac:dyDescent="0.2">
      <c r="A6" s="14"/>
      <c r="B6" s="14"/>
      <c r="C6" s="14"/>
      <c r="D6" s="14"/>
      <c r="E6" s="14"/>
      <c r="F6" s="14"/>
      <c r="G6" s="15"/>
      <c r="H6" s="14"/>
      <c r="I6" s="14"/>
      <c r="J6" s="14"/>
      <c r="K6" s="14"/>
      <c r="L6" s="14"/>
      <c r="M6" s="14"/>
      <c r="N6" s="14"/>
      <c r="O6" s="14"/>
      <c r="P6" s="14"/>
      <c r="Q6" s="14"/>
      <c r="R6" s="14"/>
      <c r="S6" s="14"/>
      <c r="T6" s="14"/>
      <c r="U6" s="14"/>
      <c r="V6" s="14"/>
      <c r="W6" s="14"/>
      <c r="X6" s="14"/>
      <c r="Y6" s="14"/>
      <c r="Z6" s="14"/>
      <c r="AA6" s="14"/>
      <c r="AB6" s="14"/>
    </row>
    <row r="7" spans="1:28" ht="153" x14ac:dyDescent="0.2">
      <c r="A7" s="6" t="s">
        <v>48</v>
      </c>
      <c r="B7" s="6" t="s">
        <v>49</v>
      </c>
      <c r="C7" s="6" t="s">
        <v>50</v>
      </c>
      <c r="D7" s="24" t="s">
        <v>51</v>
      </c>
      <c r="E7" s="24" t="s">
        <v>52</v>
      </c>
      <c r="F7" s="33"/>
      <c r="G7" s="13">
        <f t="shared" ref="G7:G8" si="0">(IF(F7*50&lt;350,(F7*50*-1),(300*-1)))</f>
        <v>0</v>
      </c>
      <c r="H7" s="24" t="s">
        <v>53</v>
      </c>
      <c r="I7" s="6"/>
      <c r="J7" s="6"/>
      <c r="K7" s="6"/>
      <c r="L7" s="6"/>
      <c r="M7" s="6"/>
      <c r="N7" s="6"/>
      <c r="O7" s="6"/>
      <c r="P7" s="6"/>
      <c r="Q7" s="6"/>
      <c r="R7" s="6"/>
      <c r="S7" s="6"/>
      <c r="T7" s="6"/>
      <c r="U7" s="6"/>
      <c r="V7" s="6"/>
      <c r="W7" s="6"/>
      <c r="X7" s="6"/>
      <c r="Y7" s="6"/>
      <c r="Z7" s="6"/>
      <c r="AA7" s="6"/>
      <c r="AB7" s="6"/>
    </row>
    <row r="8" spans="1:28" ht="153" x14ac:dyDescent="0.2">
      <c r="A8" s="6" t="s">
        <v>48</v>
      </c>
      <c r="B8" s="6" t="s">
        <v>49</v>
      </c>
      <c r="C8" s="6" t="s">
        <v>54</v>
      </c>
      <c r="D8" s="6" t="s">
        <v>55</v>
      </c>
      <c r="E8" s="24" t="s">
        <v>56</v>
      </c>
      <c r="F8" s="33"/>
      <c r="G8" s="13">
        <f t="shared" si="0"/>
        <v>0</v>
      </c>
      <c r="H8" s="24" t="s">
        <v>57</v>
      </c>
      <c r="I8" s="6"/>
      <c r="J8" s="6"/>
      <c r="K8" s="6"/>
      <c r="L8" s="6"/>
      <c r="M8" s="6"/>
      <c r="N8" s="6"/>
      <c r="O8" s="6"/>
      <c r="P8" s="6"/>
      <c r="Q8" s="6"/>
      <c r="R8" s="6"/>
      <c r="S8" s="6"/>
      <c r="T8" s="6"/>
      <c r="U8" s="6"/>
      <c r="V8" s="6"/>
      <c r="W8" s="6"/>
      <c r="X8" s="6"/>
      <c r="Y8" s="6"/>
      <c r="Z8" s="6"/>
      <c r="AA8" s="6"/>
      <c r="AB8" s="6"/>
    </row>
    <row r="9" spans="1:28" ht="46.5" customHeight="1" x14ac:dyDescent="0.2">
      <c r="A9" s="24" t="s">
        <v>48</v>
      </c>
      <c r="B9" s="6" t="s">
        <v>49</v>
      </c>
      <c r="C9" s="6" t="s">
        <v>58</v>
      </c>
      <c r="D9" s="6" t="s">
        <v>19</v>
      </c>
      <c r="E9" s="6" t="s">
        <v>59</v>
      </c>
      <c r="F9" s="33"/>
      <c r="G9" s="13">
        <f>(F9-0)*-2500</f>
        <v>0</v>
      </c>
      <c r="H9" s="24" t="s">
        <v>60</v>
      </c>
      <c r="I9" s="6"/>
      <c r="J9" s="6"/>
      <c r="K9" s="6"/>
      <c r="L9" s="6"/>
      <c r="M9" s="6"/>
      <c r="N9" s="6"/>
      <c r="O9" s="6"/>
      <c r="P9" s="6"/>
      <c r="Q9" s="6"/>
      <c r="R9" s="6"/>
      <c r="S9" s="6"/>
      <c r="T9" s="6"/>
      <c r="U9" s="6"/>
      <c r="V9" s="6"/>
      <c r="W9" s="6"/>
      <c r="X9" s="6"/>
      <c r="Y9" s="6"/>
      <c r="Z9" s="6"/>
      <c r="AA9" s="6"/>
      <c r="AB9" s="6"/>
    </row>
    <row r="10" spans="1:28" ht="15.75" customHeight="1" x14ac:dyDescent="0.2">
      <c r="A10" s="14"/>
      <c r="B10" s="14"/>
      <c r="C10" s="14"/>
      <c r="D10" s="14"/>
      <c r="E10" s="14"/>
      <c r="F10" s="14"/>
      <c r="G10" s="15"/>
      <c r="H10" s="14"/>
      <c r="I10" s="14"/>
      <c r="J10" s="14"/>
      <c r="K10" s="14"/>
      <c r="L10" s="14"/>
      <c r="M10" s="14"/>
      <c r="N10" s="14"/>
      <c r="O10" s="14"/>
      <c r="P10" s="14"/>
      <c r="Q10" s="14"/>
      <c r="R10" s="14"/>
      <c r="S10" s="14"/>
      <c r="T10" s="14"/>
      <c r="U10" s="14"/>
      <c r="V10" s="14"/>
      <c r="W10" s="14"/>
      <c r="X10" s="14"/>
      <c r="Y10" s="14"/>
      <c r="Z10" s="14"/>
      <c r="AA10" s="14"/>
      <c r="AB10" s="14"/>
    </row>
    <row r="11" spans="1:28" ht="140.25" x14ac:dyDescent="0.2">
      <c r="A11" s="6" t="s">
        <v>61</v>
      </c>
      <c r="B11" s="6" t="s">
        <v>62</v>
      </c>
      <c r="C11" s="6" t="s">
        <v>63</v>
      </c>
      <c r="D11" s="6" t="s">
        <v>64</v>
      </c>
      <c r="E11" s="6" t="s">
        <v>65</v>
      </c>
      <c r="F11" s="33"/>
      <c r="G11" s="13">
        <f>F11*500</f>
        <v>0</v>
      </c>
      <c r="H11" s="34" t="s">
        <v>123</v>
      </c>
      <c r="I11" s="6"/>
      <c r="J11" s="6"/>
      <c r="K11" s="6"/>
      <c r="L11" s="6"/>
      <c r="M11" s="6"/>
      <c r="N11" s="6"/>
      <c r="O11" s="6"/>
      <c r="P11" s="6"/>
      <c r="Q11" s="6"/>
      <c r="R11" s="6"/>
      <c r="S11" s="6"/>
      <c r="T11" s="6"/>
      <c r="U11" s="6"/>
      <c r="V11" s="6"/>
      <c r="W11" s="6"/>
      <c r="X11" s="6"/>
      <c r="Y11" s="6"/>
      <c r="Z11" s="6"/>
      <c r="AA11" s="6"/>
      <c r="AB11" s="6"/>
    </row>
    <row r="12" spans="1:28" ht="159.75" customHeight="1" x14ac:dyDescent="0.2">
      <c r="A12" s="24" t="s">
        <v>66</v>
      </c>
      <c r="B12" s="6" t="s">
        <v>67</v>
      </c>
      <c r="C12" s="6" t="s">
        <v>68</v>
      </c>
      <c r="D12" s="6" t="s">
        <v>19</v>
      </c>
      <c r="E12" s="24" t="s">
        <v>69</v>
      </c>
      <c r="F12" s="33"/>
      <c r="G12" s="13">
        <f>F12*-5000</f>
        <v>0</v>
      </c>
      <c r="H12" s="24" t="s">
        <v>70</v>
      </c>
      <c r="I12" s="6"/>
      <c r="J12" s="6"/>
      <c r="K12" s="6"/>
      <c r="L12" s="6"/>
      <c r="M12" s="6"/>
      <c r="N12" s="6"/>
      <c r="O12" s="6"/>
      <c r="P12" s="6"/>
      <c r="Q12" s="6"/>
      <c r="R12" s="6"/>
      <c r="S12" s="6"/>
      <c r="T12" s="6"/>
      <c r="U12" s="6"/>
      <c r="V12" s="6"/>
      <c r="W12" s="6"/>
      <c r="X12" s="6"/>
      <c r="Y12" s="6"/>
      <c r="Z12" s="6"/>
      <c r="AA12" s="6"/>
      <c r="AB12" s="6"/>
    </row>
    <row r="13" spans="1:28" ht="15.75" customHeight="1" x14ac:dyDescent="0.2">
      <c r="A13" s="14"/>
      <c r="B13" s="14"/>
      <c r="C13" s="14"/>
      <c r="D13" s="14"/>
      <c r="E13" s="14"/>
      <c r="F13" s="14"/>
      <c r="G13" s="15"/>
      <c r="H13" s="14"/>
      <c r="I13" s="14"/>
      <c r="J13" s="14"/>
      <c r="K13" s="14"/>
      <c r="L13" s="14"/>
      <c r="M13" s="14"/>
      <c r="N13" s="14"/>
      <c r="O13" s="14"/>
      <c r="P13" s="14"/>
      <c r="Q13" s="14"/>
      <c r="R13" s="14"/>
      <c r="S13" s="14"/>
      <c r="T13" s="14"/>
      <c r="U13" s="14"/>
      <c r="V13" s="14"/>
      <c r="W13" s="14"/>
      <c r="X13" s="14"/>
      <c r="Y13" s="14"/>
      <c r="Z13" s="14"/>
      <c r="AA13" s="14"/>
      <c r="AB13" s="14"/>
    </row>
    <row r="14" spans="1:28" ht="57.75" customHeight="1" x14ac:dyDescent="0.2">
      <c r="A14" s="6" t="s">
        <v>71</v>
      </c>
      <c r="B14" s="6" t="s">
        <v>72</v>
      </c>
      <c r="C14" s="6" t="s">
        <v>73</v>
      </c>
      <c r="D14" s="24" t="s">
        <v>74</v>
      </c>
      <c r="E14" s="6" t="s">
        <v>75</v>
      </c>
      <c r="F14" s="33"/>
      <c r="G14" s="13">
        <f>F14*-5000</f>
        <v>0</v>
      </c>
      <c r="H14" s="24" t="s">
        <v>106</v>
      </c>
      <c r="I14" s="6"/>
      <c r="J14" s="6"/>
      <c r="K14" s="6"/>
      <c r="L14" s="6"/>
      <c r="M14" s="6"/>
      <c r="N14" s="6"/>
      <c r="O14" s="6"/>
      <c r="P14" s="6"/>
      <c r="Q14" s="6"/>
      <c r="R14" s="6"/>
      <c r="S14" s="6"/>
      <c r="T14" s="6"/>
      <c r="U14" s="6"/>
      <c r="V14" s="6"/>
      <c r="W14" s="6"/>
      <c r="X14" s="6"/>
      <c r="Y14" s="6"/>
      <c r="Z14" s="6"/>
      <c r="AA14" s="6"/>
      <c r="AB14" s="6"/>
    </row>
    <row r="15" spans="1:28" ht="69.75" customHeight="1" x14ac:dyDescent="0.2">
      <c r="A15" s="24" t="s">
        <v>77</v>
      </c>
      <c r="B15" s="24" t="s">
        <v>78</v>
      </c>
      <c r="C15" s="24" t="s">
        <v>79</v>
      </c>
      <c r="D15" s="24" t="s">
        <v>19</v>
      </c>
      <c r="E15" s="24" t="s">
        <v>80</v>
      </c>
      <c r="F15" s="33"/>
      <c r="G15" s="32">
        <f>F15*-2000</f>
        <v>0</v>
      </c>
      <c r="H15" s="24" t="s">
        <v>76</v>
      </c>
      <c r="I15" s="24"/>
      <c r="J15" s="24"/>
      <c r="K15" s="24"/>
      <c r="L15" s="24"/>
      <c r="M15" s="24"/>
      <c r="N15" s="24"/>
      <c r="O15" s="24"/>
      <c r="P15" s="24"/>
      <c r="Q15" s="24"/>
      <c r="R15" s="24"/>
      <c r="S15" s="24"/>
      <c r="T15" s="24"/>
      <c r="U15" s="24"/>
      <c r="V15" s="24"/>
      <c r="W15" s="24"/>
      <c r="X15" s="24"/>
      <c r="Y15" s="24"/>
      <c r="Z15" s="24"/>
      <c r="AA15" s="24"/>
      <c r="AB15" s="24"/>
    </row>
    <row r="16" spans="1:28" ht="59.25" customHeight="1" x14ac:dyDescent="0.2">
      <c r="A16" s="24" t="s">
        <v>81</v>
      </c>
      <c r="B16" s="24" t="s">
        <v>82</v>
      </c>
      <c r="C16" s="6" t="s">
        <v>83</v>
      </c>
      <c r="D16" s="24" t="s">
        <v>19</v>
      </c>
      <c r="E16" s="6" t="s">
        <v>110</v>
      </c>
      <c r="F16" s="33"/>
      <c r="G16" s="13">
        <f>F16*-2000</f>
        <v>0</v>
      </c>
      <c r="H16" s="24" t="s">
        <v>111</v>
      </c>
      <c r="I16" s="6"/>
      <c r="J16" s="6"/>
      <c r="K16" s="6"/>
      <c r="L16" s="6"/>
      <c r="M16" s="6"/>
      <c r="N16" s="6"/>
      <c r="O16" s="6"/>
      <c r="P16" s="6"/>
      <c r="Q16" s="6"/>
      <c r="R16" s="6"/>
      <c r="S16" s="6"/>
      <c r="T16" s="6"/>
      <c r="U16" s="6"/>
      <c r="V16" s="6"/>
      <c r="W16" s="6"/>
      <c r="X16" s="6"/>
      <c r="Y16" s="6"/>
      <c r="Z16" s="6"/>
      <c r="AA16" s="6"/>
      <c r="AB16" s="6"/>
    </row>
    <row r="17" spans="1:28" ht="15.75" customHeight="1" x14ac:dyDescent="0.2">
      <c r="A17" s="14"/>
      <c r="B17" s="14"/>
      <c r="C17" s="14"/>
      <c r="D17" s="14"/>
      <c r="E17" s="14"/>
      <c r="F17" s="14"/>
      <c r="G17" s="15"/>
      <c r="H17" s="14"/>
      <c r="I17" s="14"/>
      <c r="J17" s="14"/>
      <c r="K17" s="14"/>
      <c r="L17" s="14"/>
      <c r="M17" s="14"/>
      <c r="N17" s="14"/>
      <c r="O17" s="14"/>
      <c r="P17" s="14"/>
      <c r="Q17" s="14"/>
      <c r="R17" s="14"/>
      <c r="S17" s="14"/>
      <c r="T17" s="14"/>
      <c r="U17" s="14"/>
      <c r="V17" s="14"/>
      <c r="W17" s="14"/>
      <c r="X17" s="14"/>
      <c r="Y17" s="14"/>
      <c r="Z17" s="14"/>
      <c r="AA17" s="14"/>
      <c r="AB17" s="14"/>
    </row>
    <row r="18" spans="1:28" ht="191.25" customHeight="1" x14ac:dyDescent="0.2">
      <c r="A18" s="6" t="s">
        <v>84</v>
      </c>
      <c r="B18" s="6" t="s">
        <v>85</v>
      </c>
      <c r="C18" s="6" t="s">
        <v>86</v>
      </c>
      <c r="D18" s="24" t="s">
        <v>87</v>
      </c>
      <c r="E18" s="6" t="s">
        <v>88</v>
      </c>
      <c r="F18" s="35"/>
      <c r="G18" s="13">
        <f>((F18)-2)*-50000</f>
        <v>100000</v>
      </c>
      <c r="H18" s="24" t="s">
        <v>105</v>
      </c>
      <c r="I18" s="6"/>
      <c r="J18" s="6"/>
      <c r="K18" s="6"/>
      <c r="L18" s="6"/>
      <c r="M18" s="6"/>
      <c r="N18" s="6"/>
      <c r="O18" s="6"/>
      <c r="P18" s="6"/>
      <c r="Q18" s="6"/>
      <c r="R18" s="6"/>
      <c r="S18" s="6"/>
      <c r="T18" s="6"/>
      <c r="U18" s="6"/>
      <c r="V18" s="6"/>
      <c r="W18" s="6"/>
      <c r="X18" s="6"/>
      <c r="Y18" s="6"/>
      <c r="Z18" s="6"/>
      <c r="AA18" s="6"/>
      <c r="AB18" s="6"/>
    </row>
    <row r="19" spans="1:28" ht="15.75" customHeight="1" x14ac:dyDescent="0.2">
      <c r="A19" s="14"/>
      <c r="B19" s="14"/>
      <c r="C19" s="14"/>
      <c r="D19" s="14"/>
      <c r="E19" s="14"/>
      <c r="F19" s="14"/>
      <c r="G19" s="15"/>
      <c r="H19" s="14"/>
      <c r="I19" s="14"/>
      <c r="J19" s="14"/>
      <c r="K19" s="14"/>
      <c r="L19" s="14"/>
      <c r="M19" s="14"/>
      <c r="N19" s="14"/>
      <c r="O19" s="14"/>
      <c r="P19" s="14"/>
      <c r="Q19" s="14"/>
      <c r="R19" s="14"/>
      <c r="S19" s="14"/>
      <c r="T19" s="14"/>
      <c r="U19" s="14"/>
      <c r="V19" s="14"/>
      <c r="W19" s="14"/>
      <c r="X19" s="14"/>
      <c r="Y19" s="14"/>
      <c r="Z19" s="14"/>
      <c r="AA19" s="14"/>
      <c r="AB19" s="14"/>
    </row>
    <row r="20" spans="1:28" ht="15.75" customHeight="1" x14ac:dyDescent="0.2">
      <c r="A20" s="23" t="s">
        <v>11</v>
      </c>
      <c r="B20" s="6"/>
      <c r="C20" s="6"/>
      <c r="D20" s="6"/>
      <c r="E20" s="6"/>
      <c r="F20" s="6"/>
      <c r="G20" s="13">
        <f>SUM(G6:G18)</f>
        <v>100000</v>
      </c>
      <c r="H20" s="6"/>
      <c r="I20" s="6"/>
      <c r="J20" s="6"/>
      <c r="K20" s="6"/>
      <c r="L20" s="6"/>
      <c r="M20" s="6"/>
      <c r="N20" s="6"/>
      <c r="O20" s="6"/>
      <c r="P20" s="6"/>
      <c r="Q20" s="6"/>
      <c r="R20" s="6"/>
      <c r="S20" s="6"/>
      <c r="T20" s="6"/>
      <c r="U20" s="6"/>
      <c r="V20" s="6"/>
      <c r="W20" s="6"/>
      <c r="X20" s="6"/>
      <c r="Y20" s="6"/>
      <c r="Z20" s="6"/>
      <c r="AA20" s="6"/>
      <c r="AB20" s="6"/>
    </row>
    <row r="21" spans="1:28" ht="15.75" customHeight="1" x14ac:dyDescent="0.2">
      <c r="A21" s="6"/>
      <c r="B21" s="6"/>
      <c r="C21" s="6"/>
      <c r="D21" s="6"/>
      <c r="E21" s="6"/>
      <c r="F21" s="6"/>
      <c r="G21" s="13"/>
      <c r="H21" s="6"/>
      <c r="I21" s="6"/>
      <c r="J21" s="6"/>
      <c r="K21" s="6"/>
      <c r="L21" s="6"/>
      <c r="M21" s="6"/>
      <c r="N21" s="6"/>
      <c r="O21" s="6"/>
      <c r="P21" s="6"/>
      <c r="Q21" s="6"/>
      <c r="R21" s="6"/>
      <c r="S21" s="6"/>
      <c r="T21" s="6"/>
      <c r="U21" s="6"/>
      <c r="V21" s="6"/>
      <c r="W21" s="6"/>
      <c r="X21" s="6"/>
      <c r="Y21" s="6"/>
      <c r="Z21" s="6"/>
      <c r="AA21" s="6"/>
      <c r="AB21" s="6"/>
    </row>
    <row r="22" spans="1:28" ht="124.5" customHeight="1" x14ac:dyDescent="0.2">
      <c r="A22" s="39" t="s">
        <v>89</v>
      </c>
      <c r="B22" s="40"/>
      <c r="C22" s="40"/>
      <c r="D22" s="40"/>
      <c r="E22" s="40"/>
      <c r="F22" s="40"/>
      <c r="G22" s="40"/>
      <c r="H22" s="40"/>
      <c r="I22" s="6"/>
      <c r="J22" s="6"/>
      <c r="K22" s="6"/>
      <c r="L22" s="6"/>
      <c r="M22" s="6"/>
      <c r="N22" s="6"/>
      <c r="O22" s="6"/>
      <c r="P22" s="6"/>
      <c r="Q22" s="6"/>
      <c r="R22" s="6"/>
      <c r="S22" s="6"/>
      <c r="T22" s="6"/>
      <c r="U22" s="6"/>
      <c r="V22" s="6"/>
      <c r="W22" s="6"/>
      <c r="X22" s="6"/>
      <c r="Y22" s="6"/>
      <c r="Z22" s="6"/>
      <c r="AA22" s="6"/>
      <c r="AB22" s="6"/>
    </row>
    <row r="23" spans="1:28" ht="15.75" customHeight="1" x14ac:dyDescent="0.2">
      <c r="A23" s="6"/>
      <c r="B23" s="6"/>
      <c r="C23" s="6"/>
      <c r="D23" s="6"/>
      <c r="E23" s="6"/>
      <c r="F23" s="6"/>
      <c r="G23" s="13"/>
      <c r="H23" s="6"/>
      <c r="I23" s="6"/>
      <c r="J23" s="6"/>
      <c r="K23" s="6"/>
      <c r="L23" s="6"/>
      <c r="M23" s="6"/>
      <c r="N23" s="6"/>
      <c r="O23" s="6"/>
      <c r="P23" s="6"/>
      <c r="Q23" s="6"/>
      <c r="R23" s="6"/>
      <c r="S23" s="6"/>
      <c r="T23" s="6"/>
      <c r="U23" s="6"/>
      <c r="V23" s="6"/>
      <c r="W23" s="6"/>
      <c r="X23" s="6"/>
      <c r="Y23" s="6"/>
      <c r="Z23" s="6"/>
      <c r="AA23" s="6"/>
      <c r="AB23" s="6"/>
    </row>
    <row r="24" spans="1:28" ht="15.75" customHeight="1" x14ac:dyDescent="0.2">
      <c r="I24" s="6"/>
      <c r="J24" s="6"/>
      <c r="K24" s="6"/>
      <c r="L24" s="6"/>
      <c r="M24" s="6"/>
      <c r="N24" s="6"/>
      <c r="O24" s="6"/>
      <c r="P24" s="6"/>
      <c r="Q24" s="6"/>
      <c r="R24" s="6"/>
      <c r="S24" s="6"/>
      <c r="T24" s="6"/>
      <c r="U24" s="6"/>
      <c r="V24" s="6"/>
      <c r="W24" s="6"/>
      <c r="X24" s="6"/>
      <c r="Y24" s="6"/>
      <c r="Z24" s="6"/>
      <c r="AA24" s="6"/>
      <c r="AB24" s="6"/>
    </row>
    <row r="25" spans="1:28" ht="15.75" customHeight="1" x14ac:dyDescent="0.2">
      <c r="A25" s="6"/>
      <c r="B25" s="6"/>
      <c r="C25" s="6"/>
      <c r="D25" s="6"/>
      <c r="E25" s="6"/>
      <c r="F25" s="6"/>
      <c r="G25" s="13"/>
      <c r="H25" s="6"/>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c r="A220" s="6"/>
      <c r="B220" s="6"/>
      <c r="C220" s="6"/>
      <c r="D220" s="6"/>
      <c r="E220" s="6"/>
      <c r="F220" s="6"/>
      <c r="G220" s="13"/>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
      <c r="A221" s="6"/>
      <c r="B221" s="6"/>
      <c r="C221" s="6"/>
      <c r="D221" s="6"/>
      <c r="E221" s="6"/>
      <c r="F221" s="6"/>
      <c r="G221" s="13"/>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
      <c r="A222" s="6"/>
      <c r="B222" s="6"/>
      <c r="C222" s="6"/>
      <c r="D222" s="6"/>
      <c r="E222" s="6"/>
      <c r="F222" s="6"/>
      <c r="G222" s="13"/>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sheetProtection algorithmName="SHA-512" hashValue="yUvvlCbbOKhcV43Gi3vRgRz+kQYyYNgW5aspD8GB/30s83xG7LxaFfIxqvSIW/dO/BRq+Ajj3x/ZlXtIZIUI7g==" saltValue="HUj7DuwiTTXiQd2JpmGUKQ==" spinCount="100000" sheet="1" objects="1" scenarios="1" selectLockedCells="1"/>
  <mergeCells count="1">
    <mergeCell ref="A22:H22"/>
  </mergeCells>
  <conditionalFormatting sqref="G18">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8"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88"/>
  <sheetViews>
    <sheetView tabSelected="1" zoomScaleNormal="100" workbookViewId="0">
      <selection activeCell="B20" sqref="B20"/>
    </sheetView>
  </sheetViews>
  <sheetFormatPr defaultColWidth="14.42578125" defaultRowHeight="15" customHeight="1" x14ac:dyDescent="0.2"/>
  <cols>
    <col min="1" max="1" width="72" customWidth="1"/>
    <col min="2" max="2" width="15.42578125" style="25" customWidth="1"/>
    <col min="3" max="3" width="12.5703125" customWidth="1"/>
    <col min="4" max="4" width="19.5703125" customWidth="1"/>
  </cols>
  <sheetData>
    <row r="1" spans="1:4" ht="15.75" customHeight="1" x14ac:dyDescent="0.2">
      <c r="A1" s="1" t="s">
        <v>90</v>
      </c>
      <c r="B1" s="27" t="s">
        <v>91</v>
      </c>
      <c r="C1" s="1" t="s">
        <v>92</v>
      </c>
      <c r="D1" s="1" t="s">
        <v>93</v>
      </c>
    </row>
    <row r="2" spans="1:4" ht="15.75" customHeight="1" x14ac:dyDescent="0.2">
      <c r="D2" s="16"/>
    </row>
    <row r="3" spans="1:4" ht="15.75" customHeight="1" x14ac:dyDescent="0.2">
      <c r="A3" s="31" t="s">
        <v>117</v>
      </c>
      <c r="D3" s="16"/>
    </row>
    <row r="4" spans="1:4" ht="15.75" customHeight="1" x14ac:dyDescent="0.2">
      <c r="A4" t="s">
        <v>94</v>
      </c>
      <c r="B4" s="36"/>
      <c r="C4">
        <v>50</v>
      </c>
      <c r="D4" s="16">
        <f t="shared" ref="D4:D9" si="0">B4*C4</f>
        <v>0</v>
      </c>
    </row>
    <row r="5" spans="1:4" ht="15.75" customHeight="1" x14ac:dyDescent="0.2">
      <c r="A5" s="23" t="s">
        <v>104</v>
      </c>
      <c r="B5" s="36"/>
      <c r="C5">
        <v>50</v>
      </c>
      <c r="D5" s="16">
        <f t="shared" si="0"/>
        <v>0</v>
      </c>
    </row>
    <row r="6" spans="1:4" ht="15.75" customHeight="1" x14ac:dyDescent="0.2">
      <c r="A6" s="30" t="s">
        <v>95</v>
      </c>
      <c r="B6" s="36"/>
      <c r="C6">
        <v>100</v>
      </c>
      <c r="D6" s="16">
        <f t="shared" si="0"/>
        <v>0</v>
      </c>
    </row>
    <row r="7" spans="1:4" ht="15.75" customHeight="1" x14ac:dyDescent="0.2">
      <c r="A7" s="23" t="s">
        <v>118</v>
      </c>
      <c r="B7" s="36"/>
      <c r="C7">
        <v>150</v>
      </c>
      <c r="D7" s="16">
        <f t="shared" si="0"/>
        <v>0</v>
      </c>
    </row>
    <row r="8" spans="1:4" ht="15.75" customHeight="1" x14ac:dyDescent="0.2">
      <c r="A8" s="23" t="s">
        <v>107</v>
      </c>
      <c r="B8" s="36"/>
      <c r="C8">
        <v>150</v>
      </c>
      <c r="D8" s="16">
        <f t="shared" si="0"/>
        <v>0</v>
      </c>
    </row>
    <row r="9" spans="1:4" ht="15.75" customHeight="1" x14ac:dyDescent="0.2">
      <c r="A9" s="23" t="s">
        <v>108</v>
      </c>
      <c r="B9" s="36"/>
      <c r="C9">
        <v>150</v>
      </c>
      <c r="D9" s="16">
        <f t="shared" si="0"/>
        <v>0</v>
      </c>
    </row>
    <row r="10" spans="1:4" ht="15.75" customHeight="1" x14ac:dyDescent="0.2">
      <c r="A10" s="23" t="s">
        <v>109</v>
      </c>
      <c r="B10" s="36"/>
      <c r="C10">
        <v>150</v>
      </c>
      <c r="D10" s="16">
        <f t="shared" ref="D10" si="1">B10*C10</f>
        <v>0</v>
      </c>
    </row>
    <row r="11" spans="1:4" ht="15.75" customHeight="1" x14ac:dyDescent="0.2">
      <c r="A11" s="30"/>
      <c r="B11" s="30"/>
      <c r="C11" s="30"/>
      <c r="D11" s="30"/>
    </row>
    <row r="12" spans="1:4" ht="15.75" customHeight="1" x14ac:dyDescent="0.2">
      <c r="A12" s="30" t="s">
        <v>119</v>
      </c>
      <c r="B12" s="36"/>
      <c r="C12">
        <v>40</v>
      </c>
      <c r="D12" s="16">
        <f t="shared" ref="D12" si="2">B12*C12</f>
        <v>0</v>
      </c>
    </row>
    <row r="13" spans="1:4" ht="15.75" customHeight="1" x14ac:dyDescent="0.2">
      <c r="A13" s="30" t="s">
        <v>120</v>
      </c>
      <c r="B13" s="36"/>
      <c r="C13">
        <v>40</v>
      </c>
      <c r="D13" s="16">
        <f t="shared" ref="D13" si="3">B13*C13</f>
        <v>0</v>
      </c>
    </row>
    <row r="14" spans="1:4" ht="15.75" customHeight="1" x14ac:dyDescent="0.2">
      <c r="D14" s="16"/>
    </row>
    <row r="15" spans="1:4" ht="15.75" customHeight="1" x14ac:dyDescent="0.2">
      <c r="A15" s="31" t="s">
        <v>96</v>
      </c>
      <c r="D15" s="16"/>
    </row>
    <row r="16" spans="1:4" ht="15.75" customHeight="1" x14ac:dyDescent="0.2">
      <c r="A16" t="s">
        <v>97</v>
      </c>
      <c r="B16" s="25">
        <v>75</v>
      </c>
      <c r="C16">
        <v>200</v>
      </c>
      <c r="D16" s="16">
        <f t="shared" ref="D16:D17" si="4">B16*C16</f>
        <v>15000</v>
      </c>
    </row>
    <row r="17" spans="1:4" ht="15.75" customHeight="1" x14ac:dyDescent="0.2">
      <c r="A17" s="23" t="s">
        <v>98</v>
      </c>
      <c r="B17" s="26">
        <v>60000</v>
      </c>
      <c r="C17" s="2">
        <v>1</v>
      </c>
      <c r="D17" s="16">
        <f t="shared" si="4"/>
        <v>60000</v>
      </c>
    </row>
    <row r="18" spans="1:4" ht="15.75" customHeight="1" x14ac:dyDescent="0.2">
      <c r="D18" s="17"/>
    </row>
    <row r="19" spans="1:4" ht="15.75" customHeight="1" x14ac:dyDescent="0.2">
      <c r="A19" s="31" t="s">
        <v>99</v>
      </c>
      <c r="B19" s="26"/>
      <c r="D19" s="3">
        <f>SUM(D1:D18)</f>
        <v>75000</v>
      </c>
    </row>
    <row r="20" spans="1:4" ht="15.75" customHeight="1" x14ac:dyDescent="0.2">
      <c r="A20" s="22" t="s">
        <v>100</v>
      </c>
      <c r="B20" s="33"/>
      <c r="C20" s="18" t="s">
        <v>101</v>
      </c>
      <c r="D20" s="19">
        <f>D19*B20/100</f>
        <v>0</v>
      </c>
    </row>
    <row r="21" spans="1:4" ht="15.75" customHeight="1" x14ac:dyDescent="0.2">
      <c r="A21" s="1" t="s">
        <v>102</v>
      </c>
      <c r="B21" s="26"/>
      <c r="D21" s="3">
        <f>SUM(D19:D20)</f>
        <v>75000</v>
      </c>
    </row>
    <row r="22" spans="1:4" ht="15.75" customHeight="1" x14ac:dyDescent="0.2"/>
    <row r="23" spans="1:4" ht="143.25" customHeight="1" x14ac:dyDescent="0.2">
      <c r="A23" s="39" t="s">
        <v>103</v>
      </c>
      <c r="B23" s="40"/>
      <c r="C23" s="40"/>
      <c r="D23" s="40"/>
    </row>
    <row r="24" spans="1:4" ht="15.75" customHeight="1" x14ac:dyDescent="0.2">
      <c r="A24" s="41"/>
      <c r="B24" s="40"/>
      <c r="C24" s="40"/>
      <c r="D24" s="40"/>
    </row>
    <row r="25" spans="1:4" ht="15.75" customHeight="1" x14ac:dyDescent="0.2"/>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sheetData>
  <sheetProtection algorithmName="SHA-512" hashValue="W+QWaSyaTJygX8Gtu6/w3UbYsEj1vVTTW9AsjhtjCOPkEfIWJ3yFUaSXUDlzxA8O6hNXIeKF8O7txDzoOmwsYw==" saltValue="FbaXJs985Z5/orNGaYcPBg==" spinCount="100000" sheet="1" objects="1" scenarios="1" selectLockedCells="1"/>
  <mergeCells count="2">
    <mergeCell ref="A23:D23"/>
    <mergeCell ref="A24:D24"/>
  </mergeCells>
  <phoneticPr fontId="11" type="noConversion"/>
  <dataValidations count="1">
    <dataValidation type="decimal" allowBlank="1" showDropDown="1" showErrorMessage="1" sqref="B20"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INK673-1599713845-217</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https://waterschaphd.sharepoint.com/teams/ink-673/_layouts/15/DocIdRedir.aspx?ID=INK673-1599713845-217</Url>
      <Description>INK673-1599713845-217</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333FA0-A7E9-4584-B482-31EE1BA2CBD2}">
  <ds:schemaRefs>
    <ds:schemaRef ds:uri="http://schemas.microsoft.com/office/2006/documentManagement/types"/>
    <ds:schemaRef ds:uri="ee170e72-75db-4d1c-b14e-ce51bc0c3953"/>
    <ds:schemaRef ds:uri="5ed927e8-acec-4851-b24a-0795fe6507b1"/>
    <ds:schemaRef ds:uri="20f53c3d-ece6-4625-8bee-cc380ae6fc2b"/>
    <ds:schemaRef ds:uri="http://purl.org/dc/elements/1.1/"/>
    <ds:schemaRef ds:uri="http://schemas.microsoft.com/office/2006/metadata/properties"/>
    <ds:schemaRef ds:uri="http://schemas.openxmlformats.org/package/2006/metadata/core-properties"/>
    <ds:schemaRef ds:uri="http://schemas.microsoft.com/sharepoint/v3"/>
    <ds:schemaRef ds:uri="http://schemas.microsoft.com/office/infopath/2007/PartnerControl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8E9CD3-FA50-4080-82C9-4DA8F7A5BB74}">
  <ds:schemaRefs>
    <ds:schemaRef ds:uri="http://schemas.microsoft.com/sharepoint/events"/>
  </ds:schemaRefs>
</ds:datastoreItem>
</file>

<file path=customXml/itemProps4.xml><?xml version="1.0" encoding="utf-8"?>
<ds:datastoreItem xmlns:ds="http://schemas.openxmlformats.org/officeDocument/2006/customXml" ds:itemID="{EAA1F7F9-325E-49B6-B34F-F05BADE351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dcterms:created xsi:type="dcterms:W3CDTF">2021-06-20T12:48:20Z</dcterms:created>
  <dcterms:modified xsi:type="dcterms:W3CDTF">2022-05-04T16:15:49Z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382c696e-5680-4e4f-a66d-cf938bfa5f71</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