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3. Aanbesteding koop/5. Nota's van inlichtingen/NvI 4/"/>
    </mc:Choice>
  </mc:AlternateContent>
  <xr:revisionPtr revIDLastSave="332" documentId="8_{B9ABA10C-FDF2-4569-A22F-2E85C089B468}" xr6:coauthVersionLast="47" xr6:coauthVersionMax="47" xr10:uidLastSave="{8B0E9E33-01A6-4AFA-A3F5-92D213C02DD7}"/>
  <bookViews>
    <workbookView xWindow="28680" yWindow="1050" windowWidth="29040" windowHeight="15840" tabRatio="852" xr2:uid="{00000000-000D-0000-FFFF-FFFF00000000}"/>
  </bookViews>
  <sheets>
    <sheet name="Overzicht prijzenblad" sheetId="14" r:id="rId1"/>
    <sheet name="Kortingspercentages" sheetId="7" r:id="rId2"/>
    <sheet name="Tot 10.000" sheetId="6" r:id="rId3"/>
    <sheet name="10.001 - 20.000" sheetId="9" r:id="rId4"/>
    <sheet name="20.001 - 30.000" sheetId="10" r:id="rId5"/>
    <sheet name="30.001 - 40.000" sheetId="11" r:id="rId6"/>
    <sheet name="40.001 - 50.000" sheetId="12" r:id="rId7"/>
    <sheet name="Vanaf 50.001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6" i="13" l="1"/>
  <c r="T11" i="13"/>
  <c r="P26" i="12"/>
  <c r="U26" i="12"/>
  <c r="T21" i="12"/>
  <c r="U11" i="12"/>
  <c r="T11" i="12"/>
  <c r="Y11" i="12"/>
  <c r="W26" i="11"/>
  <c r="R21" i="11"/>
  <c r="Y16" i="11"/>
  <c r="W11" i="11"/>
  <c r="AI11" i="10"/>
  <c r="AE11" i="10"/>
  <c r="AM26" i="9"/>
  <c r="AO21" i="9"/>
  <c r="AM21" i="9"/>
  <c r="AN16" i="9"/>
  <c r="AK16" i="9"/>
  <c r="AM11" i="9"/>
  <c r="AO26" i="6"/>
  <c r="AK21" i="6"/>
  <c r="AM16" i="6"/>
  <c r="H6" i="13"/>
  <c r="U26" i="13"/>
  <c r="T26" i="13"/>
  <c r="S26" i="13"/>
  <c r="U21" i="13"/>
  <c r="T21" i="13"/>
  <c r="S21" i="13"/>
  <c r="U16" i="13"/>
  <c r="T16" i="13"/>
  <c r="S16" i="13"/>
  <c r="U11" i="13"/>
  <c r="S11" i="13"/>
  <c r="X11" i="12"/>
  <c r="T26" i="12"/>
  <c r="S26" i="12"/>
  <c r="U21" i="12"/>
  <c r="S21" i="12"/>
  <c r="U16" i="12"/>
  <c r="T16" i="12"/>
  <c r="S16" i="12"/>
  <c r="S11" i="12"/>
  <c r="H6" i="12"/>
  <c r="V26" i="11"/>
  <c r="Y26" i="11"/>
  <c r="X26" i="11"/>
  <c r="Y21" i="11"/>
  <c r="X21" i="11"/>
  <c r="W21" i="11"/>
  <c r="V21" i="11"/>
  <c r="X16" i="11"/>
  <c r="W16" i="11"/>
  <c r="V16" i="11"/>
  <c r="Y11" i="11"/>
  <c r="X11" i="11"/>
  <c r="V11" i="11"/>
  <c r="I6" i="11"/>
  <c r="AC11" i="10"/>
  <c r="AB11" i="10"/>
  <c r="AA11" i="10"/>
  <c r="AC26" i="10"/>
  <c r="AB26" i="10"/>
  <c r="AA26" i="10"/>
  <c r="Z26" i="10"/>
  <c r="Y26" i="10"/>
  <c r="AC21" i="10"/>
  <c r="AB21" i="10"/>
  <c r="AA21" i="10"/>
  <c r="Z21" i="10"/>
  <c r="Y21" i="10"/>
  <c r="AC16" i="10"/>
  <c r="AB16" i="10"/>
  <c r="AA16" i="10"/>
  <c r="Z16" i="10"/>
  <c r="Y16" i="10"/>
  <c r="Z11" i="10"/>
  <c r="Y11" i="10"/>
  <c r="J6" i="10"/>
  <c r="AL21" i="9"/>
  <c r="AO26" i="9"/>
  <c r="AN26" i="9"/>
  <c r="AL26" i="9"/>
  <c r="AK26" i="9"/>
  <c r="AJ26" i="9"/>
  <c r="AI26" i="9"/>
  <c r="AH26" i="9"/>
  <c r="AN21" i="9"/>
  <c r="AK21" i="9"/>
  <c r="AJ21" i="9"/>
  <c r="AI21" i="9"/>
  <c r="AH21" i="9"/>
  <c r="AO16" i="9"/>
  <c r="AM16" i="9"/>
  <c r="AL16" i="9"/>
  <c r="AJ16" i="9"/>
  <c r="AI16" i="9"/>
  <c r="AH16" i="9"/>
  <c r="AO11" i="9"/>
  <c r="AN11" i="9"/>
  <c r="AL11" i="9"/>
  <c r="AK11" i="9"/>
  <c r="AJ11" i="9"/>
  <c r="AI11" i="9"/>
  <c r="AH11" i="9"/>
  <c r="M6" i="9"/>
  <c r="AK11" i="6"/>
  <c r="AN26" i="6"/>
  <c r="AM26" i="6"/>
  <c r="AL26" i="6"/>
  <c r="AK26" i="6"/>
  <c r="AJ26" i="6"/>
  <c r="AI26" i="6"/>
  <c r="AH26" i="6"/>
  <c r="AO21" i="6"/>
  <c r="AN21" i="6"/>
  <c r="AM21" i="6"/>
  <c r="AL21" i="6"/>
  <c r="AJ21" i="6"/>
  <c r="AI21" i="6"/>
  <c r="AH21" i="6"/>
  <c r="AO16" i="6"/>
  <c r="AN16" i="6"/>
  <c r="AL16" i="6"/>
  <c r="AK16" i="6"/>
  <c r="AJ16" i="6"/>
  <c r="AI16" i="6"/>
  <c r="AH16" i="6"/>
  <c r="AO11" i="6"/>
  <c r="AN11" i="6"/>
  <c r="AM11" i="6"/>
  <c r="AL11" i="6"/>
  <c r="AJ11" i="6"/>
  <c r="AI11" i="6"/>
  <c r="AH11" i="6"/>
  <c r="M6" i="6"/>
  <c r="E11" i="7"/>
  <c r="B21" i="6" s="1"/>
  <c r="A21" i="6"/>
  <c r="B21" i="9"/>
  <c r="AF21" i="9" s="1"/>
  <c r="A21" i="9"/>
  <c r="B21" i="10"/>
  <c r="A21" i="10"/>
  <c r="B21" i="11"/>
  <c r="A21" i="11"/>
  <c r="B21" i="12"/>
  <c r="A21" i="12"/>
  <c r="U21" i="10" l="1"/>
  <c r="Q21" i="11"/>
  <c r="AA21" i="11" s="1"/>
  <c r="V21" i="10"/>
  <c r="AF21" i="6"/>
  <c r="AE21" i="6"/>
  <c r="AA21" i="6"/>
  <c r="Y21" i="6"/>
  <c r="AQ21" i="6" s="1"/>
  <c r="P21" i="12"/>
  <c r="O21" i="12"/>
  <c r="Y21" i="9"/>
  <c r="AQ21" i="9" s="1"/>
  <c r="AC21" i="9"/>
  <c r="T21" i="11"/>
  <c r="S21" i="10"/>
  <c r="AE21" i="9"/>
  <c r="AX21" i="9" s="1"/>
  <c r="T21" i="10"/>
  <c r="Z21" i="6"/>
  <c r="AB21" i="6"/>
  <c r="AC21" i="6"/>
  <c r="AD21" i="6"/>
  <c r="Z21" i="9"/>
  <c r="AA21" i="9"/>
  <c r="AB21" i="9"/>
  <c r="AD21" i="9"/>
  <c r="W21" i="10"/>
  <c r="S21" i="11"/>
  <c r="Q21" i="12"/>
  <c r="AB21" i="11" l="1"/>
  <c r="Y21" i="12"/>
  <c r="X21" i="12"/>
  <c r="AW21" i="6"/>
  <c r="AI21" i="10"/>
  <c r="AH21" i="10"/>
  <c r="AT21" i="9"/>
  <c r="AG21" i="10"/>
  <c r="AD21" i="11"/>
  <c r="AS21" i="6"/>
  <c r="AF21" i="10"/>
  <c r="AE21" i="10"/>
  <c r="AV21" i="9"/>
  <c r="AS21" i="9"/>
  <c r="AU21" i="6"/>
  <c r="AW21" i="9"/>
  <c r="W21" i="12"/>
  <c r="AX21" i="6"/>
  <c r="AU21" i="9"/>
  <c r="AV21" i="6"/>
  <c r="AR21" i="6"/>
  <c r="AT21" i="6"/>
  <c r="AR21" i="9"/>
  <c r="AC21" i="11"/>
  <c r="O24" i="13" l="1"/>
  <c r="O19" i="13"/>
  <c r="O14" i="13"/>
  <c r="O24" i="12"/>
  <c r="O19" i="12"/>
  <c r="O14" i="12"/>
  <c r="Q24" i="11"/>
  <c r="Q19" i="11"/>
  <c r="Q14" i="11"/>
  <c r="S24" i="10"/>
  <c r="S19" i="10"/>
  <c r="S14" i="10"/>
  <c r="Y24" i="9"/>
  <c r="Y19" i="9"/>
  <c r="Y14" i="9"/>
  <c r="Y24" i="6"/>
  <c r="Y19" i="6"/>
  <c r="Y14" i="6"/>
  <c r="A26" i="13"/>
  <c r="B25" i="13"/>
  <c r="A25" i="13"/>
  <c r="S24" i="13"/>
  <c r="A24" i="13"/>
  <c r="B21" i="13"/>
  <c r="A21" i="13"/>
  <c r="B20" i="13"/>
  <c r="A20" i="13"/>
  <c r="S19" i="13"/>
  <c r="A19" i="13"/>
  <c r="A16" i="13"/>
  <c r="B15" i="13"/>
  <c r="A15" i="13"/>
  <c r="S14" i="13"/>
  <c r="A14" i="13"/>
  <c r="A11" i="13"/>
  <c r="B10" i="13"/>
  <c r="A10" i="13"/>
  <c r="A9" i="13"/>
  <c r="D3" i="13"/>
  <c r="A26" i="12"/>
  <c r="B25" i="12"/>
  <c r="A25" i="12"/>
  <c r="S24" i="12"/>
  <c r="A24" i="12"/>
  <c r="B20" i="12"/>
  <c r="A20" i="12"/>
  <c r="S19" i="12"/>
  <c r="A19" i="12"/>
  <c r="A16" i="12"/>
  <c r="B15" i="12"/>
  <c r="A15" i="12"/>
  <c r="S14" i="12"/>
  <c r="A14" i="12"/>
  <c r="A11" i="12"/>
  <c r="B10" i="12"/>
  <c r="A10" i="12"/>
  <c r="A9" i="12"/>
  <c r="D3" i="12"/>
  <c r="D3" i="11"/>
  <c r="D3" i="10"/>
  <c r="D3" i="9"/>
  <c r="D3" i="6"/>
  <c r="A26" i="11"/>
  <c r="B25" i="11"/>
  <c r="A25" i="11"/>
  <c r="V24" i="11"/>
  <c r="A24" i="11"/>
  <c r="B20" i="11"/>
  <c r="A20" i="11"/>
  <c r="V19" i="11"/>
  <c r="A19" i="11"/>
  <c r="A16" i="11"/>
  <c r="B15" i="11"/>
  <c r="A15" i="11"/>
  <c r="V14" i="11"/>
  <c r="A14" i="11"/>
  <c r="A11" i="11"/>
  <c r="B10" i="11"/>
  <c r="A10" i="11"/>
  <c r="A9" i="11"/>
  <c r="A26" i="10"/>
  <c r="B25" i="10"/>
  <c r="A25" i="10"/>
  <c r="Y24" i="10"/>
  <c r="A24" i="10"/>
  <c r="B20" i="10"/>
  <c r="A20" i="10"/>
  <c r="Y19" i="10"/>
  <c r="A19" i="10"/>
  <c r="A16" i="10"/>
  <c r="B15" i="10"/>
  <c r="A15" i="10"/>
  <c r="Y14" i="10"/>
  <c r="A14" i="10"/>
  <c r="A11" i="10"/>
  <c r="B10" i="10"/>
  <c r="A10" i="10"/>
  <c r="A9" i="10"/>
  <c r="A26" i="9"/>
  <c r="B25" i="9"/>
  <c r="A25" i="9"/>
  <c r="AH24" i="9"/>
  <c r="A24" i="9"/>
  <c r="B20" i="9"/>
  <c r="A20" i="9"/>
  <c r="AH19" i="9"/>
  <c r="A19" i="9"/>
  <c r="A16" i="9"/>
  <c r="B15" i="9"/>
  <c r="A15" i="9"/>
  <c r="AH14" i="9"/>
  <c r="A14" i="9"/>
  <c r="A11" i="9"/>
  <c r="B10" i="9"/>
  <c r="A10" i="9"/>
  <c r="A9" i="9"/>
  <c r="B25" i="6"/>
  <c r="A25" i="6"/>
  <c r="B20" i="6"/>
  <c r="A20" i="6"/>
  <c r="B15" i="6"/>
  <c r="A15" i="6"/>
  <c r="B10" i="6"/>
  <c r="A10" i="6"/>
  <c r="AH24" i="6"/>
  <c r="AH19" i="6"/>
  <c r="AH14" i="6"/>
  <c r="A26" i="6"/>
  <c r="A24" i="6"/>
  <c r="A19" i="6"/>
  <c r="A14" i="6"/>
  <c r="A11" i="6"/>
  <c r="A9" i="6"/>
  <c r="A16" i="6"/>
  <c r="E13" i="7"/>
  <c r="B26" i="9" s="1"/>
  <c r="E9" i="7"/>
  <c r="B16" i="13" s="1"/>
  <c r="B3" i="7"/>
  <c r="B16" i="11" l="1"/>
  <c r="R16" i="11" s="1"/>
  <c r="B16" i="12"/>
  <c r="P16" i="12" s="1"/>
  <c r="B16" i="9"/>
  <c r="AA16" i="9" s="1"/>
  <c r="B16" i="6"/>
  <c r="AE16" i="6" s="1"/>
  <c r="AD26" i="9"/>
  <c r="AB26" i="9"/>
  <c r="AA26" i="9"/>
  <c r="Y26" i="9"/>
  <c r="AF26" i="9"/>
  <c r="AE26" i="9"/>
  <c r="AC26" i="9"/>
  <c r="Z26" i="9"/>
  <c r="O16" i="13"/>
  <c r="W16" i="13" s="1"/>
  <c r="Q16" i="13"/>
  <c r="Q21" i="13"/>
  <c r="P21" i="13"/>
  <c r="O21" i="13"/>
  <c r="B16" i="10"/>
  <c r="B26" i="13"/>
  <c r="B26" i="11"/>
  <c r="B26" i="12"/>
  <c r="B26" i="6"/>
  <c r="AE26" i="6" s="1"/>
  <c r="B26" i="10"/>
  <c r="O16" i="12" l="1"/>
  <c r="W16" i="12" s="1"/>
  <c r="Q16" i="12"/>
  <c r="S16" i="11"/>
  <c r="AR26" i="9"/>
  <c r="AA16" i="6"/>
  <c r="AF16" i="6"/>
  <c r="AX16" i="6" s="1"/>
  <c r="AB16" i="6"/>
  <c r="Z16" i="6"/>
  <c r="AD16" i="6"/>
  <c r="AW16" i="6" s="1"/>
  <c r="AC16" i="6"/>
  <c r="Y16" i="6"/>
  <c r="AQ16" i="6" s="1"/>
  <c r="AD16" i="9"/>
  <c r="T16" i="11"/>
  <c r="Q16" i="11"/>
  <c r="AA16" i="11" s="1"/>
  <c r="X16" i="13"/>
  <c r="AB26" i="6"/>
  <c r="AA26" i="6"/>
  <c r="AC16" i="9"/>
  <c r="AB16" i="9"/>
  <c r="AT16" i="9" s="1"/>
  <c r="Y16" i="9"/>
  <c r="AQ16" i="9" s="1"/>
  <c r="AE16" i="9"/>
  <c r="AW26" i="9"/>
  <c r="AF16" i="9"/>
  <c r="AD26" i="6"/>
  <c r="Y16" i="13"/>
  <c r="Z16" i="9"/>
  <c r="AS16" i="9" s="1"/>
  <c r="AC26" i="6"/>
  <c r="Y21" i="13"/>
  <c r="AF26" i="6"/>
  <c r="AX26" i="6" s="1"/>
  <c r="Z26" i="6"/>
  <c r="Y26" i="6"/>
  <c r="AQ26" i="6" s="1"/>
  <c r="W21" i="13"/>
  <c r="X21" i="13"/>
  <c r="O26" i="12"/>
  <c r="Q26" i="12"/>
  <c r="T26" i="11"/>
  <c r="S26" i="11"/>
  <c r="R26" i="11"/>
  <c r="Q26" i="11"/>
  <c r="T16" i="10"/>
  <c r="S16" i="10"/>
  <c r="W16" i="10"/>
  <c r="U16" i="10"/>
  <c r="V16" i="10"/>
  <c r="O26" i="13"/>
  <c r="P26" i="13"/>
  <c r="Q26" i="13"/>
  <c r="W26" i="10"/>
  <c r="U26" i="10"/>
  <c r="T26" i="10"/>
  <c r="V26" i="10"/>
  <c r="S26" i="10"/>
  <c r="AE26" i="10" s="1"/>
  <c r="AX26" i="9"/>
  <c r="AT26" i="9"/>
  <c r="AQ26" i="9"/>
  <c r="AV26" i="9"/>
  <c r="AU26" i="9"/>
  <c r="AS26" i="9"/>
  <c r="Y16" i="12" l="1"/>
  <c r="X16" i="12"/>
  <c r="AD16" i="11"/>
  <c r="AC16" i="11"/>
  <c r="AB16" i="11"/>
  <c r="AV16" i="6"/>
  <c r="AU26" i="6"/>
  <c r="AT26" i="6"/>
  <c r="AU16" i="6"/>
  <c r="AT16" i="6"/>
  <c r="AS26" i="6"/>
  <c r="AR16" i="6"/>
  <c r="AW16" i="9"/>
  <c r="AS16" i="6"/>
  <c r="AH16" i="10"/>
  <c r="AI16" i="10"/>
  <c r="AV16" i="9"/>
  <c r="AU16" i="9"/>
  <c r="AI26" i="10"/>
  <c r="X26" i="12"/>
  <c r="W26" i="12"/>
  <c r="AW26" i="6"/>
  <c r="AV26" i="6"/>
  <c r="AX16" i="9"/>
  <c r="AR16" i="9"/>
  <c r="AR26" i="6"/>
  <c r="Y26" i="13"/>
  <c r="AD26" i="11"/>
  <c r="Y26" i="12"/>
  <c r="AC26" i="11"/>
  <c r="AG16" i="10"/>
  <c r="AG26" i="10"/>
  <c r="X26" i="13"/>
  <c r="W26" i="13"/>
  <c r="AH26" i="10"/>
  <c r="AE16" i="10"/>
  <c r="AF16" i="10"/>
  <c r="AF26" i="10"/>
  <c r="AA26" i="11"/>
  <c r="AB26" i="11"/>
  <c r="AS22" i="9" l="1"/>
  <c r="AT22" i="9"/>
  <c r="AX22" i="6"/>
  <c r="AA22" i="11"/>
  <c r="AI22" i="10"/>
  <c r="AW22" i="6"/>
  <c r="AB22" i="11"/>
  <c r="AQ22" i="6"/>
  <c r="AD22" i="11"/>
  <c r="AQ27" i="6"/>
  <c r="AU27" i="6" l="1"/>
  <c r="Y22" i="12"/>
  <c r="X22" i="12"/>
  <c r="AH22" i="10"/>
  <c r="AG22" i="10"/>
  <c r="AS22" i="6"/>
  <c r="Y22" i="13"/>
  <c r="AX22" i="9"/>
  <c r="AV22" i="9"/>
  <c r="AW22" i="9"/>
  <c r="AQ22" i="9"/>
  <c r="AT22" i="6"/>
  <c r="AE22" i="10"/>
  <c r="AT27" i="6"/>
  <c r="W22" i="12"/>
  <c r="AU22" i="6"/>
  <c r="AX27" i="6"/>
  <c r="W27" i="13"/>
  <c r="AC22" i="11"/>
  <c r="X22" i="13"/>
  <c r="AF22" i="10"/>
  <c r="AR22" i="9"/>
  <c r="AR22" i="6"/>
  <c r="W22" i="13"/>
  <c r="AV22" i="6"/>
  <c r="X27" i="13"/>
  <c r="AU22" i="9"/>
  <c r="AW27" i="6"/>
  <c r="AV27" i="6"/>
  <c r="AC27" i="11"/>
  <c r="AT17" i="9"/>
  <c r="AR27" i="9"/>
  <c r="X27" i="12"/>
  <c r="AF17" i="10"/>
  <c r="AH17" i="10"/>
  <c r="AU27" i="9"/>
  <c r="Y17" i="13"/>
  <c r="W17" i="13"/>
  <c r="Y27" i="13"/>
  <c r="X17" i="12"/>
  <c r="W27" i="12"/>
  <c r="Y27" i="12"/>
  <c r="W17" i="12"/>
  <c r="Y17" i="12"/>
  <c r="AA17" i="11"/>
  <c r="AB17" i="11"/>
  <c r="AB27" i="11"/>
  <c r="AC17" i="11"/>
  <c r="AG17" i="10"/>
  <c r="AI27" i="10"/>
  <c r="AG27" i="10"/>
  <c r="AF27" i="10"/>
  <c r="AE17" i="10"/>
  <c r="AX27" i="9"/>
  <c r="AV17" i="9"/>
  <c r="AX17" i="9"/>
  <c r="AU17" i="9"/>
  <c r="AQ27" i="9"/>
  <c r="AS17" i="9"/>
  <c r="AS27" i="9"/>
  <c r="AQ17" i="9"/>
  <c r="AW17" i="9"/>
  <c r="AR17" i="9"/>
  <c r="AV27" i="9"/>
  <c r="AR27" i="6"/>
  <c r="AS27" i="6"/>
  <c r="AE27" i="10"/>
  <c r="AD17" i="11"/>
  <c r="X17" i="13"/>
  <c r="AI17" i="10"/>
  <c r="AD27" i="11"/>
  <c r="AH27" i="10"/>
  <c r="AT27" i="9"/>
  <c r="AA27" i="11"/>
  <c r="AW27" i="9"/>
  <c r="AU17" i="6"/>
  <c r="AW17" i="6"/>
  <c r="AX17" i="6"/>
  <c r="AR17" i="6"/>
  <c r="AV17" i="6"/>
  <c r="AT17" i="6"/>
  <c r="AS17" i="6"/>
  <c r="AQ17" i="6"/>
  <c r="AY17" i="6" l="1"/>
  <c r="BA17" i="6" s="1"/>
  <c r="AJ22" i="10"/>
  <c r="AL22" i="10" s="1"/>
  <c r="Z22" i="12"/>
  <c r="AB22" i="12" s="1"/>
  <c r="Z27" i="12"/>
  <c r="AB27" i="12" s="1"/>
  <c r="AY27" i="6"/>
  <c r="BA27" i="6" s="1"/>
  <c r="AY22" i="6"/>
  <c r="BA22" i="6" s="1"/>
  <c r="AE22" i="11"/>
  <c r="AG22" i="11" s="1"/>
  <c r="Z22" i="13"/>
  <c r="AB22" i="13" s="1"/>
  <c r="AY17" i="9"/>
  <c r="BA17" i="9" s="1"/>
  <c r="Z17" i="13"/>
  <c r="AB17" i="13" s="1"/>
  <c r="AJ27" i="10"/>
  <c r="AL27" i="10" s="1"/>
  <c r="Z27" i="13"/>
  <c r="AB27" i="13" s="1"/>
  <c r="AY27" i="9"/>
  <c r="BA27" i="9" s="1"/>
  <c r="AJ17" i="10"/>
  <c r="AL17" i="10" s="1"/>
  <c r="Z17" i="12"/>
  <c r="AB17" i="12" s="1"/>
  <c r="AY22" i="9"/>
  <c r="BA22" i="9" s="1"/>
  <c r="AE27" i="11"/>
  <c r="AG27" i="11" s="1"/>
  <c r="AE17" i="11"/>
  <c r="AG17" i="11" s="1"/>
  <c r="E7" i="7" l="1"/>
  <c r="B11" i="6" l="1"/>
  <c r="AA11" i="6" s="1"/>
  <c r="B11" i="12"/>
  <c r="B11" i="11"/>
  <c r="B11" i="13"/>
  <c r="B11" i="9"/>
  <c r="B11" i="10"/>
  <c r="AD11" i="6" l="1"/>
  <c r="AB11" i="6"/>
  <c r="AT11" i="6" s="1"/>
  <c r="AC11" i="6"/>
  <c r="AE11" i="6"/>
  <c r="W11" i="10"/>
  <c r="V11" i="10"/>
  <c r="U11" i="10"/>
  <c r="T11" i="10"/>
  <c r="S11" i="10"/>
  <c r="AC11" i="9"/>
  <c r="AB11" i="9"/>
  <c r="AA11" i="9"/>
  <c r="Z11" i="9"/>
  <c r="Y11" i="9"/>
  <c r="AF11" i="9"/>
  <c r="AE11" i="9"/>
  <c r="AD11" i="9"/>
  <c r="O11" i="13"/>
  <c r="W11" i="13" s="1"/>
  <c r="W12" i="13" s="1"/>
  <c r="Q11" i="13"/>
  <c r="P11" i="13"/>
  <c r="S11" i="11"/>
  <c r="R11" i="11"/>
  <c r="Q11" i="11"/>
  <c r="T11" i="11"/>
  <c r="Q11" i="12"/>
  <c r="P11" i="12"/>
  <c r="O11" i="12"/>
  <c r="Z11" i="6"/>
  <c r="AS11" i="6" s="1"/>
  <c r="Y11" i="6"/>
  <c r="AQ11" i="6" s="1"/>
  <c r="AF11" i="6"/>
  <c r="AG11" i="10" l="1"/>
  <c r="AG12" i="10" s="1"/>
  <c r="AR11" i="9"/>
  <c r="AR12" i="9" s="1"/>
  <c r="AF11" i="10"/>
  <c r="AF12" i="10" s="1"/>
  <c r="AV11" i="6"/>
  <c r="X12" i="12"/>
  <c r="AU11" i="6"/>
  <c r="AU12" i="6" s="1"/>
  <c r="AW11" i="6"/>
  <c r="AX11" i="6"/>
  <c r="AU11" i="9"/>
  <c r="AU12" i="9" s="1"/>
  <c r="Y11" i="13"/>
  <c r="Y12" i="13" s="1"/>
  <c r="AW11" i="9"/>
  <c r="AW12" i="9" s="1"/>
  <c r="AE12" i="10"/>
  <c r="AS11" i="9"/>
  <c r="AS12" i="9" s="1"/>
  <c r="AR11" i="6"/>
  <c r="AB11" i="11"/>
  <c r="AB12" i="11" s="1"/>
  <c r="W11" i="12"/>
  <c r="W12" i="12" s="1"/>
  <c r="AC11" i="11"/>
  <c r="AC12" i="11" s="1"/>
  <c r="AQ11" i="9"/>
  <c r="AQ12" i="9" s="1"/>
  <c r="AH11" i="10"/>
  <c r="AH12" i="10" s="1"/>
  <c r="AA11" i="11"/>
  <c r="AA12" i="11" s="1"/>
  <c r="AD11" i="11"/>
  <c r="AD12" i="11" s="1"/>
  <c r="AT11" i="9"/>
  <c r="AT12" i="9" s="1"/>
  <c r="AI12" i="10"/>
  <c r="AV11" i="9"/>
  <c r="AV12" i="9" s="1"/>
  <c r="X11" i="13"/>
  <c r="X12" i="13" s="1"/>
  <c r="Y12" i="12"/>
  <c r="AX11" i="9"/>
  <c r="AX12" i="9" s="1"/>
  <c r="AS12" i="6"/>
  <c r="AQ12" i="6"/>
  <c r="AT12" i="6"/>
  <c r="Z12" i="13" l="1"/>
  <c r="AB12" i="13" s="1"/>
  <c r="AB29" i="13" s="1"/>
  <c r="C11" i="14" s="1"/>
  <c r="D11" i="14" s="1"/>
  <c r="AY12" i="9"/>
  <c r="BA12" i="9" s="1"/>
  <c r="BA29" i="9" s="1"/>
  <c r="AE12" i="11"/>
  <c r="AG12" i="11" s="1"/>
  <c r="AG29" i="11" s="1"/>
  <c r="Z12" i="12"/>
  <c r="AB12" i="12" s="1"/>
  <c r="AB29" i="12" s="1"/>
  <c r="AJ12" i="10"/>
  <c r="AL12" i="10" s="1"/>
  <c r="AL29" i="10" s="1"/>
  <c r="AV12" i="6"/>
  <c r="AX12" i="6"/>
  <c r="AW12" i="6"/>
  <c r="AR12" i="6"/>
  <c r="AY12" i="6" l="1"/>
  <c r="BA12" i="6" s="1"/>
  <c r="BA29" i="6" s="1"/>
  <c r="C6" i="14" s="1"/>
  <c r="D6" i="14" s="1"/>
  <c r="C10" i="14"/>
  <c r="D10" i="14" s="1"/>
  <c r="C9" i="14"/>
  <c r="D9" i="14" s="1"/>
  <c r="C8" i="14"/>
  <c r="D8" i="14" s="1"/>
  <c r="C7" i="14"/>
  <c r="D7" i="14" s="1"/>
  <c r="D12" i="14" l="1"/>
</calcChain>
</file>

<file path=xl/sharedStrings.xml><?xml version="1.0" encoding="utf-8"?>
<sst xmlns="http://schemas.openxmlformats.org/spreadsheetml/2006/main" count="955" uniqueCount="82">
  <si>
    <t>Merk</t>
  </si>
  <si>
    <t>Type / Model</t>
  </si>
  <si>
    <t>1 jaar</t>
  </si>
  <si>
    <t>2 jaar</t>
  </si>
  <si>
    <t>3 jaar</t>
  </si>
  <si>
    <t>4 jaar</t>
  </si>
  <si>
    <t>5 jaar</t>
  </si>
  <si>
    <t>6 jaar</t>
  </si>
  <si>
    <t>7 jaar</t>
  </si>
  <si>
    <t>8 jaar</t>
  </si>
  <si>
    <t xml:space="preserve">Kortingspercentage o.b.v. netto catalogusprijs </t>
  </si>
  <si>
    <t>Netto catalogusprijs</t>
  </si>
  <si>
    <t>Catalogusprijs minus korting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</si>
  <si>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</si>
  <si>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</si>
  <si>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</si>
  <si>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</si>
  <si>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</si>
  <si>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</si>
  <si>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</si>
  <si>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</si>
  <si>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10.001 t/m 20.000</t>
  </si>
  <si>
    <t>20.001 t/m 30.000</t>
  </si>
  <si>
    <t>30.001 t/m 40.000</t>
  </si>
  <si>
    <t>40.001 t/m 50.000</t>
  </si>
  <si>
    <t>Vanaf 50.000</t>
  </si>
  <si>
    <t>Tot 10.000</t>
  </si>
  <si>
    <t>Meerprijs per KM voor all season banden</t>
  </si>
  <si>
    <t>Meerprijs per KM voor gewone banden i.c.m. winterbanden</t>
  </si>
  <si>
    <t>Naam Inschrijver:</t>
  </si>
  <si>
    <t>&lt;naam&gt;</t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</si>
  <si>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</si>
  <si>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t xml:space="preserve">Prijs per kilometer voor ROB </t>
  </si>
  <si>
    <t>Prijzen en percentages bij een kilometrage tot 10.000 km per jaar</t>
  </si>
  <si>
    <t>Meerprijs per km voor all season banden</t>
  </si>
  <si>
    <t>Meerprijs per km voor gewone banden i.c.m. winterbanden</t>
  </si>
  <si>
    <t>Percentuele restwaarde van voertuig na afschrijving</t>
  </si>
  <si>
    <t>All-In prijs per kilometer</t>
  </si>
  <si>
    <t xml:space="preserve">Afschrijving per km per jaar </t>
  </si>
  <si>
    <t xml:space="preserve">Gewogen all-in prijs per kilometer in het betreffende jaar </t>
  </si>
  <si>
    <t>Weging categorie</t>
  </si>
  <si>
    <t>Weging van jaren:</t>
  </si>
  <si>
    <t>Gewogen all-in prijs per kilometer van alle jaargangen</t>
  </si>
  <si>
    <t>Gewogen all-in prijs per kilometer van alle jaargangen van betreffende categorie</t>
  </si>
  <si>
    <t>Prijzen en percentages bij een kilometrage van minimaal 10.001 tot maximaal 20.000 km per jaar</t>
  </si>
  <si>
    <t>Prijzen en percentages bij een kilometrage van minimaal 20.001 tot maximaal 30.000 km per jaar</t>
  </si>
  <si>
    <t>Prijzen en percentages bij een kilometrage van minimaal 30.001 tot maximaal 40.000 km per jaar</t>
  </si>
  <si>
    <t xml:space="preserve">Kilometrage per jaar (voor berekening): </t>
  </si>
  <si>
    <t>Prijzen en percentages bij een kilometrage van minimaal 40.001 tot maximaal 50.000 km per jaar</t>
  </si>
  <si>
    <t>Prijzen en percentages bij een kilometrage van minimaal 50.001 km per jaar</t>
  </si>
  <si>
    <t>Weging kilometragerange</t>
  </si>
  <si>
    <t>Kilometragerange</t>
  </si>
  <si>
    <t>Totaal gewogen all-in prijs per kilometer per kilometragerange</t>
  </si>
  <si>
    <t>Gewogen all-in prijs per kilometer per kilometragerange</t>
  </si>
  <si>
    <t>Gewogen all-in prijs per kilometer bij kilometrage tot 10.000 km</t>
  </si>
  <si>
    <t>Gewogen all-in prijs per kilometer bij kilometrage van minimaal 10.001 tot maximaal 20.000 km per jaar</t>
  </si>
  <si>
    <t>Gewogen all-in prijs per kilometer bij kilometrage van minimaal 20.001 tot maximaal 30.000 km per jaar</t>
  </si>
  <si>
    <t>Gewogen all-in prijs per kilometer bij kilometrage van minimaal 30.001 tot maximaal 40.000 km per jaar</t>
  </si>
  <si>
    <t>Gewogen all-in prijs per kilometer bij kilometrage van minimaal 40.001 tot maximaal 50.000 km per jaar</t>
  </si>
  <si>
    <t>Gewogen all-in prijs per kilometer bij kilometrage van minimaal 50.001  km per jaar</t>
  </si>
  <si>
    <t>Gegarandeerde restwaarde na X aantal jaar</t>
  </si>
  <si>
    <t>Prijzenblad Cedris Wagenpark: Kopen van voertuigen
Perceel 3: koop van elektrische bestelwagens 
Blad 1/8</t>
  </si>
  <si>
    <t>Prijzenblad Cedris Wagenpark: Kopen van voertuigen
Perceel 3: koop van elektrische bestelwagens 
Blad 2/8</t>
  </si>
  <si>
    <t>Prijzenblad Cedris Wagenpark: Kopen van voertuigen
Perceel 3: koop van elektrische bestelwagens 
Blad 3/8</t>
  </si>
  <si>
    <t>Prijzenblad Cedris Wagenpark: Kopen van voertuigen
Perceel 3: koop van elektrische bestelwagens 
Blad 4/8</t>
  </si>
  <si>
    <t>Prijzenblad Cedris Wagenpark: Kopen van voertuigen
Perceel 3: koop van elektrische bestelwagens 
Blad 5/8</t>
  </si>
  <si>
    <t>Prijzenblad Cedris Wagenpark: Kopen van voertuigen
Perceel 3: koop van elektrische bestelwagens 
Blad 6/8</t>
  </si>
  <si>
    <t>Prijzenblad Cedris Wagenpark: Kopen van voertuigen
Perceel 3: koop van elektrische bestelwagens 
Blad 7/8</t>
  </si>
  <si>
    <t>Prijzenblad Cedris Wagenpark: Kopen van voertuigen
Perceel 3: koop van elektrische bestelwagens 
Blad 8/8</t>
  </si>
  <si>
    <t>Categorie: Grote elektrische gesloten bestelwagens</t>
  </si>
  <si>
    <t>Categorie: Middelgrote elektrische gesloten bestelwagens</t>
  </si>
  <si>
    <t>Categorie: Kleine elektrische gesloten bestelwagens</t>
  </si>
  <si>
    <t>Categorie: Elektrische pick-up bestelwagens</t>
  </si>
  <si>
    <r>
      <t xml:space="preserve">Totaal gewogen all-in prijs per kilometer </t>
    </r>
    <r>
      <rPr>
        <sz val="11"/>
        <color theme="1"/>
        <rFont val="Calibri"/>
        <family val="2"/>
        <scheme val="minor"/>
      </rPr>
      <t>(Grondslag voor beoordeling)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</si>
  <si>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Het merk van het voertuig
- Het type/model voertuig
- De netto catalogusprijs
- Het kortingspercentage o.b.v. netto catalogusprijs 
&gt; De voertuigen die u opgeeft dienen gelijkwaardig te zijn aan de voertuigen die de Aanbestedende dienst heeft opgegeven als voorbeeld in paragraaf 2.6 van de Aanbestedingsleidraad. 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</si>
  <si>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maximaal 10.000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</si>
  <si>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10.001 tot maximaal 20.000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</si>
  <si>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20.001 tot maximaal 30.000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</si>
  <si>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30.001 tot maximaal 40.000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</si>
  <si>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40.001 tot maximaal 50.000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</si>
  <si>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50.001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</si>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</sst>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00_-"/>
    <numFmt numFmtId="165" formatCode="0.0%"/>
    <numFmt numFmtId="166" formatCode="&quot;€&quot;\ #,##0.0000"/>
    <numFmt numFmtId="167" formatCode="0.000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83">
    <xf numFmtId="0" fontId="0" fillId="0" borderId="0" xfId="0"/>
    <xf numFmtId="44" fontId="0" fillId="0" borderId="0" xfId="1" applyNumberFormat="1" applyFont="1"/>
    <xf numFmtId="0" fontId="0" fillId="0" borderId="5" xfId="0" applyFont="1" applyBorder="1"/>
    <xf numFmtId="166" fontId="0" fillId="0" borderId="5" xfId="1" applyNumberFormat="1" applyFont="1" applyBorder="1"/>
    <xf numFmtId="166" fontId="6" fillId="6" borderId="5" xfId="1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0" fillId="0" borderId="0" xfId="0" applyFont="1"/>
    <xf numFmtId="0" fontId="17" fillId="0" borderId="0" xfId="0" applyFont="1"/>
    <xf numFmtId="0" fontId="18" fillId="4" borderId="9" xfId="0" applyFont="1" applyFill="1" applyBorder="1" applyAlignment="1">
      <alignment vertical="center"/>
    </xf>
    <xf numFmtId="164" fontId="18" fillId="4" borderId="0" xfId="0" applyNumberFormat="1" applyFont="1" applyFill="1" applyBorder="1" applyAlignment="1">
      <alignment horizontal="center" vertical="center"/>
    </xf>
    <xf numFmtId="166" fontId="18" fillId="4" borderId="0" xfId="0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166" fontId="17" fillId="4" borderId="0" xfId="0" applyNumberFormat="1" applyFont="1" applyFill="1" applyBorder="1" applyAlignment="1">
      <alignment vertical="center"/>
    </xf>
    <xf numFmtId="9" fontId="16" fillId="4" borderId="0" xfId="2" applyFont="1" applyFill="1" applyBorder="1" applyAlignment="1">
      <alignment vertical="center"/>
    </xf>
    <xf numFmtId="0" fontId="17" fillId="4" borderId="1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166" fontId="18" fillId="3" borderId="10" xfId="0" applyNumberFormat="1" applyFont="1" applyFill="1" applyBorder="1" applyAlignment="1">
      <alignment horizontal="center" vertical="center"/>
    </xf>
    <xf numFmtId="166" fontId="18" fillId="3" borderId="1" xfId="0" applyNumberFormat="1" applyFont="1" applyFill="1" applyBorder="1" applyAlignment="1">
      <alignment horizontal="center" vertical="center"/>
    </xf>
    <xf numFmtId="167" fontId="18" fillId="3" borderId="1" xfId="0" applyNumberFormat="1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left"/>
    </xf>
    <xf numFmtId="166" fontId="16" fillId="4" borderId="8" xfId="0" applyNumberFormat="1" applyFont="1" applyFill="1" applyBorder="1" applyAlignment="1">
      <alignment horizontal="right"/>
    </xf>
    <xf numFmtId="164" fontId="16" fillId="4" borderId="0" xfId="0" applyNumberFormat="1" applyFont="1" applyFill="1" applyBorder="1" applyAlignment="1">
      <alignment horizontal="right"/>
    </xf>
    <xf numFmtId="167" fontId="16" fillId="4" borderId="8" xfId="2" applyNumberFormat="1" applyFont="1" applyFill="1" applyBorder="1" applyAlignment="1">
      <alignment horizontal="right"/>
    </xf>
    <xf numFmtId="166" fontId="16" fillId="4" borderId="8" xfId="2" applyNumberFormat="1" applyFont="1" applyFill="1" applyBorder="1" applyAlignment="1">
      <alignment horizontal="right"/>
    </xf>
    <xf numFmtId="166" fontId="16" fillId="4" borderId="0" xfId="0" applyNumberFormat="1" applyFont="1" applyFill="1" applyBorder="1" applyAlignment="1">
      <alignment horizontal="right"/>
    </xf>
    <xf numFmtId="166" fontId="16" fillId="4" borderId="8" xfId="0" applyNumberFormat="1" applyFont="1" applyFill="1" applyBorder="1" applyAlignment="1">
      <alignment horizontal="center"/>
    </xf>
    <xf numFmtId="166" fontId="17" fillId="4" borderId="8" xfId="0" applyNumberFormat="1" applyFont="1" applyFill="1" applyBorder="1"/>
    <xf numFmtId="0" fontId="17" fillId="6" borderId="5" xfId="0" applyFont="1" applyFill="1" applyBorder="1" applyAlignment="1">
      <alignment vertical="center" wrapText="1"/>
    </xf>
    <xf numFmtId="165" fontId="15" fillId="6" borderId="5" xfId="2" applyNumberFormat="1" applyFont="1" applyFill="1" applyBorder="1" applyAlignment="1">
      <alignment horizontal="center" vertical="center"/>
    </xf>
    <xf numFmtId="166" fontId="19" fillId="4" borderId="0" xfId="0" applyNumberFormat="1" applyFont="1" applyFill="1" applyBorder="1"/>
    <xf numFmtId="9" fontId="15" fillId="4" borderId="0" xfId="2" applyFont="1" applyFill="1" applyBorder="1"/>
    <xf numFmtId="0" fontId="17" fillId="4" borderId="11" xfId="0" applyFont="1" applyFill="1" applyBorder="1"/>
    <xf numFmtId="0" fontId="16" fillId="4" borderId="11" xfId="0" applyFont="1" applyFill="1" applyBorder="1" applyAlignment="1">
      <alignment horizontal="left"/>
    </xf>
    <xf numFmtId="164" fontId="16" fillId="4" borderId="0" xfId="2" applyNumberFormat="1" applyFont="1" applyFill="1" applyBorder="1" applyAlignment="1">
      <alignment horizontal="center"/>
    </xf>
    <xf numFmtId="166" fontId="16" fillId="4" borderId="0" xfId="2" applyNumberFormat="1" applyFont="1" applyFill="1" applyBorder="1" applyAlignment="1">
      <alignment horizontal="center"/>
    </xf>
    <xf numFmtId="166" fontId="16" fillId="0" borderId="4" xfId="1" applyNumberFormat="1" applyFont="1" applyFill="1" applyBorder="1" applyAlignment="1">
      <alignment horizontal="center"/>
    </xf>
    <xf numFmtId="166" fontId="17" fillId="0" borderId="4" xfId="0" applyNumberFormat="1" applyFont="1" applyBorder="1"/>
    <xf numFmtId="0" fontId="17" fillId="4" borderId="0" xfId="0" applyFont="1" applyFill="1" applyBorder="1"/>
    <xf numFmtId="166" fontId="17" fillId="7" borderId="4" xfId="0" applyNumberFormat="1" applyFont="1" applyFill="1" applyBorder="1"/>
    <xf numFmtId="166" fontId="17" fillId="4" borderId="0" xfId="0" applyNumberFormat="1" applyFont="1" applyFill="1" applyBorder="1"/>
    <xf numFmtId="9" fontId="16" fillId="4" borderId="0" xfId="2" applyFont="1" applyFill="1" applyBorder="1"/>
    <xf numFmtId="0" fontId="17" fillId="0" borderId="0" xfId="0" applyFont="1" applyFill="1"/>
    <xf numFmtId="0" fontId="16" fillId="4" borderId="0" xfId="0" applyFont="1" applyFill="1" applyBorder="1" applyAlignment="1">
      <alignment horizontal="left"/>
    </xf>
    <xf numFmtId="166" fontId="16" fillId="4" borderId="0" xfId="1" applyNumberFormat="1" applyFont="1" applyFill="1" applyBorder="1" applyAlignment="1">
      <alignment horizontal="center"/>
    </xf>
    <xf numFmtId="167" fontId="16" fillId="4" borderId="0" xfId="2" applyNumberFormat="1" applyFont="1" applyFill="1" applyBorder="1" applyAlignment="1">
      <alignment horizontal="center"/>
    </xf>
    <xf numFmtId="166" fontId="17" fillId="6" borderId="5" xfId="0" applyNumberFormat="1" applyFont="1" applyFill="1" applyBorder="1" applyAlignment="1">
      <alignment vertical="center"/>
    </xf>
    <xf numFmtId="166" fontId="19" fillId="5" borderId="5" xfId="0" applyNumberFormat="1" applyFont="1" applyFill="1" applyBorder="1" applyAlignment="1">
      <alignment horizontal="center" vertical="center"/>
    </xf>
    <xf numFmtId="9" fontId="15" fillId="5" borderId="5" xfId="2" applyFont="1" applyFill="1" applyBorder="1" applyAlignment="1">
      <alignment horizontal="center" vertical="center"/>
    </xf>
    <xf numFmtId="167" fontId="18" fillId="3" borderId="10" xfId="0" applyNumberFormat="1" applyFont="1" applyFill="1" applyBorder="1" applyAlignment="1">
      <alignment horizontal="center" vertical="center"/>
    </xf>
    <xf numFmtId="166" fontId="16" fillId="0" borderId="5" xfId="1" applyNumberFormat="1" applyFont="1" applyFill="1" applyBorder="1" applyAlignment="1">
      <alignment horizontal="center"/>
    </xf>
    <xf numFmtId="166" fontId="17" fillId="0" borderId="5" xfId="1" applyNumberFormat="1" applyFont="1" applyBorder="1"/>
    <xf numFmtId="166" fontId="17" fillId="4" borderId="0" xfId="1" applyNumberFormat="1" applyFont="1" applyFill="1" applyBorder="1"/>
    <xf numFmtId="167" fontId="17" fillId="4" borderId="0" xfId="0" applyNumberFormat="1" applyFont="1" applyFill="1" applyBorder="1"/>
    <xf numFmtId="166" fontId="16" fillId="4" borderId="0" xfId="0" applyNumberFormat="1" applyFont="1" applyFill="1" applyBorder="1"/>
    <xf numFmtId="167" fontId="16" fillId="4" borderId="0" xfId="0" applyNumberFormat="1" applyFont="1" applyFill="1" applyBorder="1" applyAlignment="1">
      <alignment horizontal="right"/>
    </xf>
    <xf numFmtId="166" fontId="16" fillId="4" borderId="0" xfId="0" applyNumberFormat="1" applyFont="1" applyFill="1" applyBorder="1" applyAlignment="1">
      <alignment horizontal="center"/>
    </xf>
    <xf numFmtId="166" fontId="12" fillId="8" borderId="5" xfId="0" applyNumberFormat="1" applyFont="1" applyFill="1" applyBorder="1"/>
    <xf numFmtId="0" fontId="17" fillId="0" borderId="0" xfId="0" applyFont="1" applyBorder="1"/>
    <xf numFmtId="166" fontId="16" fillId="4" borderId="7" xfId="0" applyNumberFormat="1" applyFont="1" applyFill="1" applyBorder="1" applyAlignment="1">
      <alignment horizontal="right"/>
    </xf>
    <xf numFmtId="164" fontId="16" fillId="4" borderId="7" xfId="0" applyNumberFormat="1" applyFont="1" applyFill="1" applyBorder="1" applyAlignment="1">
      <alignment horizontal="right"/>
    </xf>
    <xf numFmtId="167" fontId="16" fillId="4" borderId="7" xfId="0" applyNumberFormat="1" applyFont="1" applyFill="1" applyBorder="1" applyAlignment="1">
      <alignment horizontal="right"/>
    </xf>
    <xf numFmtId="166" fontId="17" fillId="4" borderId="7" xfId="0" applyNumberFormat="1" applyFont="1" applyFill="1" applyBorder="1"/>
    <xf numFmtId="166" fontId="16" fillId="4" borderId="7" xfId="0" applyNumberFormat="1" applyFont="1" applyFill="1" applyBorder="1" applyAlignment="1">
      <alignment horizontal="center"/>
    </xf>
    <xf numFmtId="166" fontId="16" fillId="4" borderId="7" xfId="0" applyNumberFormat="1" applyFont="1" applyFill="1" applyBorder="1"/>
    <xf numFmtId="0" fontId="17" fillId="4" borderId="7" xfId="0" applyFont="1" applyFill="1" applyBorder="1"/>
    <xf numFmtId="9" fontId="16" fillId="4" borderId="7" xfId="2" applyFont="1" applyFill="1" applyBorder="1"/>
    <xf numFmtId="0" fontId="17" fillId="4" borderId="13" xfId="0" applyFont="1" applyFill="1" applyBorder="1"/>
    <xf numFmtId="166" fontId="17" fillId="0" borderId="0" xfId="0" applyNumberFormat="1" applyFont="1"/>
    <xf numFmtId="167" fontId="17" fillId="0" borderId="0" xfId="0" applyNumberFormat="1" applyFont="1"/>
    <xf numFmtId="166" fontId="17" fillId="0" borderId="0" xfId="0" applyNumberFormat="1" applyFont="1" applyBorder="1"/>
    <xf numFmtId="9" fontId="16" fillId="0" borderId="0" xfId="2" applyFont="1"/>
    <xf numFmtId="166" fontId="16" fillId="7" borderId="4" xfId="0" applyNumberFormat="1" applyFont="1" applyFill="1" applyBorder="1"/>
    <xf numFmtId="0" fontId="20" fillId="3" borderId="1" xfId="0" applyFont="1" applyFill="1" applyBorder="1" applyAlignment="1">
      <alignment horizontal="left" vertical="center"/>
    </xf>
    <xf numFmtId="166" fontId="20" fillId="3" borderId="1" xfId="2" applyNumberFormat="1" applyFont="1" applyFill="1" applyBorder="1" applyAlignment="1">
      <alignment horizontal="left" vertical="center" wrapText="1"/>
    </xf>
    <xf numFmtId="167" fontId="20" fillId="3" borderId="5" xfId="2" applyNumberFormat="1" applyFont="1" applyFill="1" applyBorder="1" applyAlignment="1">
      <alignment vertical="center" wrapText="1"/>
    </xf>
    <xf numFmtId="166" fontId="20" fillId="3" borderId="5" xfId="1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166" fontId="15" fillId="4" borderId="5" xfId="0" applyNumberFormat="1" applyFont="1" applyFill="1" applyBorder="1" applyAlignment="1">
      <alignment horizontal="right"/>
    </xf>
    <xf numFmtId="167" fontId="15" fillId="4" borderId="5" xfId="2" applyNumberFormat="1" applyFont="1" applyFill="1" applyBorder="1" applyAlignment="1">
      <alignment horizontal="center"/>
    </xf>
    <xf numFmtId="166" fontId="15" fillId="4" borderId="5" xfId="1" applyNumberFormat="1" applyFont="1" applyFill="1" applyBorder="1" applyAlignment="1">
      <alignment horizontal="center"/>
    </xf>
    <xf numFmtId="44" fontId="0" fillId="0" borderId="0" xfId="0" applyNumberFormat="1" applyFont="1" applyFill="1"/>
    <xf numFmtId="0" fontId="0" fillId="0" borderId="0" xfId="0" applyFont="1" applyFill="1"/>
    <xf numFmtId="166" fontId="0" fillId="4" borderId="5" xfId="0" applyNumberFormat="1" applyFont="1" applyFill="1" applyBorder="1" applyAlignment="1">
      <alignment horizontal="right"/>
    </xf>
    <xf numFmtId="167" fontId="0" fillId="4" borderId="5" xfId="2" applyNumberFormat="1" applyFont="1" applyFill="1" applyBorder="1" applyAlignment="1">
      <alignment horizontal="center"/>
    </xf>
    <xf numFmtId="166" fontId="0" fillId="4" borderId="5" xfId="1" applyNumberFormat="1" applyFont="1" applyFill="1" applyBorder="1" applyAlignment="1">
      <alignment horizontal="center"/>
    </xf>
    <xf numFmtId="166" fontId="0" fillId="0" borderId="0" xfId="0" applyNumberFormat="1" applyFont="1" applyAlignment="1">
      <alignment horizontal="right"/>
    </xf>
    <xf numFmtId="167" fontId="0" fillId="0" borderId="0" xfId="2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/>
    <xf numFmtId="165" fontId="21" fillId="0" borderId="5" xfId="2" applyNumberFormat="1" applyFont="1" applyBorder="1" applyAlignment="1">
      <alignment horizontal="center"/>
    </xf>
    <xf numFmtId="166" fontId="19" fillId="6" borderId="5" xfId="0" applyNumberFormat="1" applyFont="1" applyFill="1" applyBorder="1" applyAlignment="1">
      <alignment vertical="center" wrapText="1"/>
    </xf>
    <xf numFmtId="9" fontId="15" fillId="6" borderId="5" xfId="2" applyFont="1" applyFill="1" applyBorder="1" applyAlignment="1">
      <alignment vertical="center" wrapText="1"/>
    </xf>
    <xf numFmtId="0" fontId="18" fillId="3" borderId="0" xfId="0" applyFont="1" applyFill="1" applyAlignment="1">
      <alignment horizontal="left" vertical="center"/>
    </xf>
    <xf numFmtId="9" fontId="18" fillId="3" borderId="5" xfId="0" applyNumberFormat="1" applyFont="1" applyFill="1" applyBorder="1" applyAlignment="1">
      <alignment horizontal="left" vertical="center"/>
    </xf>
    <xf numFmtId="0" fontId="16" fillId="5" borderId="4" xfId="0" applyNumberFormat="1" applyFont="1" applyFill="1" applyBorder="1" applyAlignment="1">
      <alignment horizontal="left" vertical="center"/>
    </xf>
    <xf numFmtId="166" fontId="16" fillId="5" borderId="4" xfId="0" applyNumberFormat="1" applyFont="1" applyFill="1" applyBorder="1" applyAlignment="1">
      <alignment horizontal="left" vertical="center"/>
    </xf>
    <xf numFmtId="0" fontId="16" fillId="4" borderId="14" xfId="0" applyFont="1" applyFill="1" applyBorder="1" applyAlignment="1">
      <alignment horizontal="left" vertical="center"/>
    </xf>
    <xf numFmtId="44" fontId="16" fillId="4" borderId="0" xfId="0" applyNumberFormat="1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166" fontId="16" fillId="5" borderId="5" xfId="0" applyNumberFormat="1" applyFont="1" applyFill="1" applyBorder="1" applyAlignment="1">
      <alignment horizontal="left" vertical="center"/>
    </xf>
    <xf numFmtId="0" fontId="19" fillId="4" borderId="14" xfId="0" applyFont="1" applyFill="1" applyBorder="1" applyAlignment="1">
      <alignment horizontal="left" vertical="center"/>
    </xf>
    <xf numFmtId="9" fontId="19" fillId="4" borderId="0" xfId="0" applyNumberFormat="1" applyFont="1" applyFill="1" applyBorder="1" applyAlignment="1">
      <alignment vertical="center"/>
    </xf>
    <xf numFmtId="0" fontId="18" fillId="3" borderId="12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17" fillId="4" borderId="14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center"/>
    </xf>
    <xf numFmtId="166" fontId="16" fillId="4" borderId="0" xfId="0" applyNumberFormat="1" applyFont="1" applyFill="1" applyBorder="1" applyAlignment="1">
      <alignment horizontal="right" vertical="center"/>
    </xf>
    <xf numFmtId="166" fontId="16" fillId="4" borderId="7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6" fillId="4" borderId="0" xfId="0" applyFont="1" applyFill="1" applyBorder="1" applyAlignment="1">
      <alignment horizontal="left" vertical="center"/>
    </xf>
    <xf numFmtId="0" fontId="16" fillId="2" borderId="5" xfId="0" applyFont="1" applyFill="1" applyBorder="1" applyProtection="1">
      <protection locked="0"/>
    </xf>
    <xf numFmtId="0" fontId="16" fillId="2" borderId="5" xfId="0" applyFont="1" applyFill="1" applyBorder="1" applyAlignment="1" applyProtection="1">
      <alignment horizontal="left"/>
      <protection locked="0"/>
    </xf>
    <xf numFmtId="166" fontId="16" fillId="2" borderId="5" xfId="1" applyNumberFormat="1" applyFont="1" applyFill="1" applyBorder="1" applyAlignment="1" applyProtection="1">
      <alignment horizontal="right"/>
      <protection locked="0"/>
    </xf>
    <xf numFmtId="167" fontId="16" fillId="2" borderId="5" xfId="2" applyNumberFormat="1" applyFont="1" applyFill="1" applyBorder="1" applyAlignment="1" applyProtection="1">
      <alignment horizontal="center"/>
      <protection locked="0"/>
    </xf>
    <xf numFmtId="166" fontId="16" fillId="2" borderId="13" xfId="1" applyNumberFormat="1" applyFont="1" applyFill="1" applyBorder="1" applyAlignment="1" applyProtection="1">
      <alignment horizontal="center"/>
      <protection locked="0"/>
    </xf>
    <xf numFmtId="166" fontId="16" fillId="2" borderId="4" xfId="1" applyNumberFormat="1" applyFont="1" applyFill="1" applyBorder="1" applyAlignment="1" applyProtection="1">
      <alignment horizontal="center"/>
      <protection locked="0"/>
    </xf>
    <xf numFmtId="167" fontId="16" fillId="2" borderId="4" xfId="2" applyNumberFormat="1" applyFont="1" applyFill="1" applyBorder="1" applyAlignment="1" applyProtection="1">
      <alignment horizontal="center"/>
      <protection locked="0"/>
    </xf>
    <xf numFmtId="166" fontId="16" fillId="2" borderId="5" xfId="1" applyNumberFormat="1" applyFont="1" applyFill="1" applyBorder="1" applyAlignment="1" applyProtection="1">
      <alignment horizontal="center"/>
      <protection locked="0"/>
    </xf>
    <xf numFmtId="0" fontId="15" fillId="4" borderId="0" xfId="0" applyFont="1" applyFill="1" applyBorder="1"/>
    <xf numFmtId="164" fontId="16" fillId="4" borderId="0" xfId="0" applyNumberFormat="1" applyFont="1" applyFill="1" applyAlignment="1">
      <alignment horizontal="right"/>
    </xf>
    <xf numFmtId="3" fontId="18" fillId="3" borderId="5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44" fontId="16" fillId="4" borderId="0" xfId="0" applyNumberFormat="1" applyFont="1" applyFill="1" applyAlignment="1">
      <alignment horizontal="left"/>
    </xf>
    <xf numFmtId="0" fontId="8" fillId="6" borderId="3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9" fillId="2" borderId="8" xfId="0" applyFont="1" applyFill="1" applyBorder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15" fillId="4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166" fontId="18" fillId="3" borderId="5" xfId="0" applyNumberFormat="1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4" fillId="3" borderId="14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3" fontId="18" fillId="3" borderId="5" xfId="0" applyNumberFormat="1" applyFont="1" applyFill="1" applyBorder="1" applyAlignment="1">
      <alignment horizontal="center" vertical="center"/>
    </xf>
    <xf numFmtId="167" fontId="18" fillId="3" borderId="5" xfId="0" applyNumberFormat="1" applyFont="1" applyFill="1" applyBorder="1" applyAlignment="1">
      <alignment horizontal="center" vertical="center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3" borderId="9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center"/>
    </xf>
    <xf numFmtId="166" fontId="18" fillId="3" borderId="6" xfId="0" applyNumberFormat="1" applyFont="1" applyFill="1" applyBorder="1" applyAlignment="1">
      <alignment horizontal="center" vertical="center"/>
    </xf>
    <xf numFmtId="166" fontId="8" fillId="3" borderId="0" xfId="0" applyNumberFormat="1" applyFont="1" applyFill="1" applyBorder="1" applyAlignment="1">
      <alignment horizontal="center" vertical="center"/>
    </xf>
    <xf numFmtId="166" fontId="8" fillId="3" borderId="11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13" fillId="6" borderId="12" xfId="0" applyFont="1" applyFill="1" applyBorder="1" applyAlignment="1">
      <alignment horizontal="left" vertical="center"/>
    </xf>
    <xf numFmtId="0" fontId="13" fillId="6" borderId="7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7" xfId="0" applyFont="1" applyFill="1" applyBorder="1" applyAlignment="1">
      <alignment horizontal="left" vertical="center"/>
    </xf>
    <xf numFmtId="166" fontId="8" fillId="3" borderId="0" xfId="0" applyNumberFormat="1" applyFont="1" applyFill="1" applyBorder="1" applyAlignment="1">
      <alignment horizontal="center" vertical="center" wrapText="1"/>
    </xf>
    <xf numFmtId="166" fontId="8" fillId="3" borderId="11" xfId="0" applyNumberFormat="1" applyFont="1" applyFill="1" applyBorder="1" applyAlignment="1">
      <alignment horizontal="center" vertical="center" wrapText="1"/>
    </xf>
    <xf numFmtId="167" fontId="18" fillId="3" borderId="5" xfId="0" applyNumberFormat="1" applyFont="1" applyFill="1" applyBorder="1" applyAlignment="1">
      <alignment horizontal="center" vertical="center" wrapText="1"/>
    </xf>
    <xf numFmtId="3" fontId="18" fillId="3" borderId="15" xfId="0" applyNumberFormat="1" applyFont="1" applyFill="1" applyBorder="1" applyAlignment="1">
      <alignment horizontal="center" vertical="center"/>
    </xf>
    <xf numFmtId="3" fontId="18" fillId="3" borderId="2" xfId="0" applyNumberFormat="1" applyFont="1" applyFill="1" applyBorder="1" applyAlignment="1">
      <alignment horizontal="center" vertical="center"/>
    </xf>
    <xf numFmtId="3" fontId="18" fillId="3" borderId="14" xfId="0" applyNumberFormat="1" applyFont="1" applyFill="1" applyBorder="1" applyAlignment="1">
      <alignment horizontal="center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5" xfId="0" applyFont="1" applyFill="1" applyBorder="1" applyAlignment="1">
      <alignment horizontal="left" vertical="center"/>
    </xf>
    <xf numFmtId="0" fontId="18" fillId="3" borderId="5" xfId="0" applyFont="1" applyFill="1" applyBorder="1" applyAlignment="1">
      <alignment vertical="center"/>
    </xf>
  </cellXfs>
  <cellStyles count="5">
    <cellStyle name="Procent" xfId="2" builtinId="5"/>
    <cellStyle name="Standaard" xfId="0" builtinId="0"/>
    <cellStyle name="Standaard 2 3" xfId="4" xr:uid="{F78D273B-2464-4D97-975B-AEF500055FBE}"/>
    <cellStyle name="Standaard 3 2" xfId="3" xr:uid="{C5C12E63-3AB7-45CE-B970-348F7429A1B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D2D2-D14A-4089-9521-A83935FD396F}">
  <dimension ref="A1:I16"/>
  <sheetViews>
    <sheetView tabSelected="1" topLeftCell="A2" zoomScale="115" zoomScaleNormal="115" workbookViewId="0">
      <selection activeCell="G5" sqref="G5"/>
    </sheetView>
  </sheetViews>
  <sheetFormatPr defaultColWidth="8.81640625" defaultRowHeight="14.5" x14ac:dyDescent="0.35"/>
  <cols>
    <col min="1" max="2" width="28.54296875" style="8" customWidth="1"/>
    <col min="3" max="4" width="30.81640625" style="8" customWidth="1"/>
    <col min="5" max="7" width="16.81640625" style="8" bestFit="1" customWidth="1"/>
    <col min="8" max="16384" width="8.81640625" style="8"/>
  </cols>
  <sheetData>
    <row r="1" spans="1:9" ht="83.15" customHeight="1" x14ac:dyDescent="0.35">
      <c r="A1" s="129" t="s">
        <v>61</v>
      </c>
      <c r="B1" s="129"/>
      <c r="C1" s="129"/>
      <c r="D1" s="129"/>
    </row>
    <row r="2" spans="1:9" ht="154" customHeight="1" x14ac:dyDescent="0.35">
      <c r="A2" s="130" t="s">
        <v>31</v>
      </c>
      <c r="B2" s="130"/>
      <c r="C2" s="130"/>
      <c r="D2" s="130"/>
    </row>
    <row r="3" spans="1:9" ht="15.5" x14ac:dyDescent="0.35">
      <c r="A3" s="126"/>
      <c r="B3" s="127"/>
      <c r="C3" s="127"/>
      <c r="D3" s="128"/>
      <c r="E3" s="90"/>
    </row>
    <row r="4" spans="1:9" ht="15.5" x14ac:dyDescent="0.35">
      <c r="A4" s="5" t="s">
        <v>29</v>
      </c>
      <c r="B4" s="134" t="s">
        <v>30</v>
      </c>
      <c r="C4" s="134"/>
      <c r="D4" s="135"/>
      <c r="E4" s="90"/>
    </row>
    <row r="5" spans="1:9" ht="45.75" customHeight="1" x14ac:dyDescent="0.35">
      <c r="A5" s="6" t="s">
        <v>51</v>
      </c>
      <c r="B5" s="6" t="s">
        <v>50</v>
      </c>
      <c r="C5" s="7" t="s">
        <v>53</v>
      </c>
      <c r="D5" s="7" t="s">
        <v>52</v>
      </c>
      <c r="E5" s="90"/>
      <c r="F5" s="90"/>
      <c r="G5" s="90"/>
    </row>
    <row r="6" spans="1:9" x14ac:dyDescent="0.35">
      <c r="A6" s="2" t="s">
        <v>26</v>
      </c>
      <c r="B6" s="92">
        <v>0.4</v>
      </c>
      <c r="C6" s="3">
        <f>'Tot 10.000'!BA29</f>
        <v>0</v>
      </c>
      <c r="D6" s="3">
        <f>B6*C6</f>
        <v>0</v>
      </c>
      <c r="E6" s="90"/>
      <c r="F6" s="1"/>
      <c r="G6" s="1"/>
    </row>
    <row r="7" spans="1:9" x14ac:dyDescent="0.35">
      <c r="A7" s="2" t="s">
        <v>21</v>
      </c>
      <c r="B7" s="92">
        <v>0.3</v>
      </c>
      <c r="C7" s="3">
        <f>'10.001 - 20.000'!BA29</f>
        <v>0</v>
      </c>
      <c r="D7" s="3">
        <f t="shared" ref="D7:D11" si="0">B7*C7</f>
        <v>0</v>
      </c>
      <c r="E7" s="90"/>
      <c r="F7" s="1"/>
      <c r="G7" s="1"/>
    </row>
    <row r="8" spans="1:9" x14ac:dyDescent="0.35">
      <c r="A8" s="2" t="s">
        <v>22</v>
      </c>
      <c r="B8" s="92">
        <v>0.15</v>
      </c>
      <c r="C8" s="3">
        <f>'20.001 - 30.000'!AL29</f>
        <v>0</v>
      </c>
      <c r="D8" s="3">
        <f t="shared" si="0"/>
        <v>0</v>
      </c>
      <c r="E8" s="90"/>
      <c r="F8" s="1"/>
      <c r="G8" s="1"/>
    </row>
    <row r="9" spans="1:9" x14ac:dyDescent="0.35">
      <c r="A9" s="2" t="s">
        <v>23</v>
      </c>
      <c r="B9" s="92">
        <v>0.1</v>
      </c>
      <c r="C9" s="3">
        <f>'30.001 - 40.000'!AG29</f>
        <v>0</v>
      </c>
      <c r="D9" s="3">
        <f t="shared" si="0"/>
        <v>0</v>
      </c>
      <c r="E9" s="90"/>
      <c r="F9" s="1"/>
      <c r="G9" s="1"/>
    </row>
    <row r="10" spans="1:9" x14ac:dyDescent="0.35">
      <c r="A10" s="2" t="s">
        <v>24</v>
      </c>
      <c r="B10" s="92">
        <v>0.04</v>
      </c>
      <c r="C10" s="3">
        <f>'40.001 - 50.000'!AB29</f>
        <v>0</v>
      </c>
      <c r="D10" s="3">
        <f t="shared" si="0"/>
        <v>0</v>
      </c>
      <c r="E10" s="90"/>
      <c r="F10" s="1"/>
      <c r="G10" s="1"/>
    </row>
    <row r="11" spans="1:9" x14ac:dyDescent="0.35">
      <c r="A11" s="2" t="s">
        <v>25</v>
      </c>
      <c r="B11" s="92">
        <v>0.01</v>
      </c>
      <c r="C11" s="3">
        <f>'Vanaf 50.001'!AB29</f>
        <v>0</v>
      </c>
      <c r="D11" s="3">
        <f t="shared" si="0"/>
        <v>0</v>
      </c>
      <c r="E11" s="90"/>
      <c r="F11" s="1"/>
      <c r="G11" s="1"/>
    </row>
    <row r="12" spans="1:9" ht="23.5" customHeight="1" x14ac:dyDescent="0.35">
      <c r="A12" s="131" t="s">
        <v>73</v>
      </c>
      <c r="B12" s="132"/>
      <c r="C12" s="133"/>
      <c r="D12" s="4">
        <f>SUM(D6:D11)</f>
        <v>0</v>
      </c>
      <c r="E12" s="90"/>
      <c r="F12" s="1"/>
      <c r="G12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91"/>
      <c r="E15" s="91"/>
      <c r="F15" s="91"/>
      <c r="G15" s="91"/>
    </row>
    <row r="16" spans="1:9" x14ac:dyDescent="0.35">
      <c r="A16" s="1"/>
      <c r="B16" s="1"/>
      <c r="C16" s="1"/>
    </row>
  </sheetData>
  <sheetProtection algorithmName="SHA-512" hashValue="o2AfJNeqnjlFVSG7b91JSP93yRHTRvdY6O6Q5lSjAUIYJEC3jo29kfqWdALOB0uFynjCCE9+rZNRjB9NVTMTbA==" saltValue="euqcrnH5gU2RtADzfoif9Q==" spinCount="100000" sheet="1" objects="1" scenarios="1"/>
  <mergeCells count="5">
    <mergeCell ref="A3:D3"/>
    <mergeCell ref="A1:D1"/>
    <mergeCell ref="A2:D2"/>
    <mergeCell ref="A12:C12"/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FCFB-D3CB-4054-A10E-2556D1F739CE}">
  <dimension ref="A1:I13"/>
  <sheetViews>
    <sheetView zoomScaleNormal="100" workbookViewId="0">
      <selection activeCell="A7" sqref="A7"/>
    </sheetView>
  </sheetViews>
  <sheetFormatPr defaultColWidth="9.1796875" defaultRowHeight="14.5" x14ac:dyDescent="0.35"/>
  <cols>
    <col min="1" max="2" width="30.54296875" style="8" customWidth="1"/>
    <col min="3" max="3" width="30.54296875" style="87" customWidth="1"/>
    <col min="4" max="4" width="30.54296875" style="88" customWidth="1"/>
    <col min="5" max="5" width="35.81640625" style="89" customWidth="1"/>
    <col min="6" max="6" width="12.1796875" style="8" bestFit="1" customWidth="1"/>
    <col min="7" max="8" width="9.1796875" style="8"/>
    <col min="9" max="9" width="12.1796875" style="8" bestFit="1" customWidth="1"/>
    <col min="10" max="16384" width="9.1796875" style="8"/>
  </cols>
  <sheetData>
    <row r="1" spans="1:9" ht="83.15" customHeight="1" x14ac:dyDescent="0.35">
      <c r="A1" s="137" t="s">
        <v>62</v>
      </c>
      <c r="B1" s="138"/>
      <c r="C1" s="138"/>
      <c r="D1" s="138"/>
      <c r="E1" s="139"/>
    </row>
    <row r="2" spans="1:9" ht="207.75" customHeight="1" x14ac:dyDescent="0.35">
      <c r="A2" s="140" t="s">
        <v>74</v>
      </c>
      <c r="B2" s="141"/>
      <c r="C2" s="141"/>
      <c r="D2" s="141"/>
      <c r="E2" s="142"/>
    </row>
    <row r="3" spans="1:9" ht="15.5" x14ac:dyDescent="0.35">
      <c r="A3" s="6" t="s">
        <v>29</v>
      </c>
      <c r="B3" s="143" t="str">
        <f>'Overzicht prijzenblad'!B4</f>
        <v>&lt;naam&gt;</v>
      </c>
      <c r="C3" s="144"/>
      <c r="D3" s="144"/>
      <c r="E3" s="145"/>
    </row>
    <row r="4" spans="1:9" ht="24" customHeight="1" x14ac:dyDescent="0.35">
      <c r="A4" s="146" t="s">
        <v>10</v>
      </c>
      <c r="B4" s="147"/>
      <c r="C4" s="147"/>
      <c r="D4" s="147"/>
      <c r="E4" s="148"/>
    </row>
    <row r="5" spans="1:9" s="78" customFormat="1" ht="26" x14ac:dyDescent="0.35">
      <c r="A5" s="74" t="s">
        <v>0</v>
      </c>
      <c r="B5" s="74" t="s">
        <v>1</v>
      </c>
      <c r="C5" s="75" t="s">
        <v>11</v>
      </c>
      <c r="D5" s="76" t="s">
        <v>10</v>
      </c>
      <c r="E5" s="77" t="s">
        <v>12</v>
      </c>
      <c r="I5" s="8"/>
    </row>
    <row r="6" spans="1:9" x14ac:dyDescent="0.35">
      <c r="A6" s="136" t="s">
        <v>69</v>
      </c>
      <c r="B6" s="136"/>
      <c r="C6" s="79"/>
      <c r="D6" s="80"/>
      <c r="E6" s="81"/>
    </row>
    <row r="7" spans="1:9" s="83" customFormat="1" x14ac:dyDescent="0.35">
      <c r="A7" s="113"/>
      <c r="B7" s="114"/>
      <c r="C7" s="115">
        <v>0</v>
      </c>
      <c r="D7" s="116">
        <v>0</v>
      </c>
      <c r="E7" s="51">
        <f>C7*(1-D7)</f>
        <v>0</v>
      </c>
      <c r="F7" s="82"/>
      <c r="G7" s="82"/>
      <c r="H7" s="82"/>
      <c r="I7" s="82"/>
    </row>
    <row r="8" spans="1:9" x14ac:dyDescent="0.35">
      <c r="A8" s="136" t="s">
        <v>70</v>
      </c>
      <c r="B8" s="136"/>
      <c r="C8" s="79"/>
      <c r="D8" s="80"/>
      <c r="E8" s="81"/>
    </row>
    <row r="9" spans="1:9" s="83" customFormat="1" x14ac:dyDescent="0.35">
      <c r="A9" s="113"/>
      <c r="B9" s="114"/>
      <c r="C9" s="115">
        <v>0</v>
      </c>
      <c r="D9" s="116">
        <v>0</v>
      </c>
      <c r="E9" s="51">
        <f t="shared" ref="E9" si="0">C9*(1-D9)</f>
        <v>0</v>
      </c>
    </row>
    <row r="10" spans="1:9" x14ac:dyDescent="0.35">
      <c r="A10" s="136" t="s">
        <v>72</v>
      </c>
      <c r="B10" s="136"/>
      <c r="C10" s="84"/>
      <c r="D10" s="85"/>
      <c r="E10" s="86"/>
    </row>
    <row r="11" spans="1:9" x14ac:dyDescent="0.35">
      <c r="A11" s="113"/>
      <c r="B11" s="114"/>
      <c r="C11" s="115">
        <v>0</v>
      </c>
      <c r="D11" s="116">
        <v>0</v>
      </c>
      <c r="E11" s="51">
        <f t="shared" ref="E11:E13" si="1">C11*(1-D11)</f>
        <v>0</v>
      </c>
    </row>
    <row r="12" spans="1:9" x14ac:dyDescent="0.35">
      <c r="A12" s="136" t="s">
        <v>71</v>
      </c>
      <c r="B12" s="136"/>
      <c r="C12" s="84"/>
      <c r="D12" s="85"/>
      <c r="E12" s="86"/>
    </row>
    <row r="13" spans="1:9" x14ac:dyDescent="0.35">
      <c r="A13" s="113"/>
      <c r="B13" s="114"/>
      <c r="C13" s="115">
        <v>0</v>
      </c>
      <c r="D13" s="116">
        <v>0</v>
      </c>
      <c r="E13" s="51">
        <f t="shared" si="1"/>
        <v>0</v>
      </c>
    </row>
  </sheetData>
  <sheetProtection algorithmName="SHA-512" hashValue="zbXlm5o4LGx+MiJyJCalqcPvYcTlqe7gXZbOhU3XrjHBmK+bK/vX59y1pCf2O2dFoITdSWXUsX9B4a3qRGKccQ==" saltValue="/ybCVGAm6XcAfgeEykWCNA==" spinCount="100000" sheet="1" objects="1" scenarios="1"/>
  <mergeCells count="8">
    <mergeCell ref="A10:B10"/>
    <mergeCell ref="A12:B12"/>
    <mergeCell ref="A1:E1"/>
    <mergeCell ref="A2:E2"/>
    <mergeCell ref="B3:E3"/>
    <mergeCell ref="A4:E4"/>
    <mergeCell ref="A6:B6"/>
    <mergeCell ref="A8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83EF-97C8-44A8-93FB-59A2DCD0609D}">
  <dimension ref="A1:BB30"/>
  <sheetViews>
    <sheetView topLeftCell="D2" zoomScale="70" zoomScaleNormal="70" workbookViewId="0">
      <selection activeCell="D21" sqref="D21"/>
    </sheetView>
  </sheetViews>
  <sheetFormatPr defaultColWidth="9.1796875" defaultRowHeight="12" x14ac:dyDescent="0.3"/>
  <cols>
    <col min="1" max="1" width="23.1796875" style="111" customWidth="1"/>
    <col min="2" max="2" width="28" style="17" customWidth="1"/>
    <col min="3" max="3" width="4.54296875" style="9" customWidth="1"/>
    <col min="4" max="4" width="9.1796875" style="69" customWidth="1"/>
    <col min="5" max="11" width="9.1796875" style="69"/>
    <col min="12" max="12" width="4.54296875" style="59" customWidth="1"/>
    <col min="13" max="13" width="10.453125" style="70" bestFit="1" customWidth="1"/>
    <col min="14" max="20" width="9.1796875" style="70"/>
    <col min="21" max="21" width="4.54296875" style="59" customWidth="1"/>
    <col min="22" max="23" width="18.54296875" style="69" customWidth="1"/>
    <col min="24" max="24" width="4.54296875" style="71" customWidth="1"/>
    <col min="25" max="32" width="10.81640625" style="69" customWidth="1"/>
    <col min="33" max="33" width="4.54296875" style="71" customWidth="1"/>
    <col min="34" max="41" width="10.81640625" style="69" customWidth="1"/>
    <col min="42" max="42" width="17.81640625" style="9" customWidth="1"/>
    <col min="43" max="50" width="10.81640625" style="69" customWidth="1"/>
    <col min="51" max="51" width="12.54296875" style="69" customWidth="1"/>
    <col min="52" max="52" width="8.453125" style="72" customWidth="1"/>
    <col min="53" max="53" width="12.54296875" style="69" customWidth="1"/>
    <col min="54" max="54" width="4.54296875" style="9" customWidth="1"/>
    <col min="55" max="16384" width="9.1796875" style="9"/>
  </cols>
  <sheetData>
    <row r="1" spans="1:54" s="8" customFormat="1" ht="83.15" customHeight="1" x14ac:dyDescent="0.35">
      <c r="A1" s="158" t="s">
        <v>63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</row>
    <row r="2" spans="1:54" s="8" customFormat="1" ht="199" customHeight="1" x14ac:dyDescent="0.35">
      <c r="A2" s="160" t="s">
        <v>75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</row>
    <row r="3" spans="1:54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2"/>
      <c r="I3" s="162"/>
      <c r="J3" s="162"/>
      <c r="K3" s="162"/>
      <c r="L3" s="162"/>
      <c r="M3" s="166"/>
      <c r="N3" s="167"/>
      <c r="O3" s="167"/>
      <c r="P3" s="167"/>
      <c r="Q3" s="167"/>
      <c r="R3" s="167"/>
      <c r="S3" s="167"/>
      <c r="T3" s="167"/>
      <c r="U3" s="167"/>
      <c r="V3" s="166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6"/>
      <c r="AI3" s="167"/>
      <c r="AJ3" s="167"/>
      <c r="AK3" s="167"/>
      <c r="AL3" s="167"/>
      <c r="AM3" s="167"/>
      <c r="AN3" s="167"/>
      <c r="AO3" s="167"/>
      <c r="AP3" s="167"/>
      <c r="AQ3" s="166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</row>
    <row r="4" spans="1:54" s="8" customFormat="1" ht="24" customHeight="1" x14ac:dyDescent="0.35">
      <c r="A4" s="168" t="s">
        <v>33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</row>
    <row r="5" spans="1:54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24"/>
      <c r="M5" s="154" t="s">
        <v>81</v>
      </c>
      <c r="N5" s="15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</row>
    <row r="6" spans="1:54" customFormat="1" ht="12" customHeight="1" x14ac:dyDescent="0.35">
      <c r="A6" s="152"/>
      <c r="B6" s="153"/>
      <c r="C6" s="122"/>
      <c r="D6" s="123">
        <v>10000</v>
      </c>
      <c r="E6" s="123">
        <v>10000</v>
      </c>
      <c r="F6" s="123">
        <v>10000</v>
      </c>
      <c r="G6" s="123">
        <v>10000</v>
      </c>
      <c r="H6" s="123">
        <v>10000</v>
      </c>
      <c r="I6" s="123">
        <v>10000</v>
      </c>
      <c r="J6" s="123">
        <v>10000</v>
      </c>
      <c r="K6" s="123">
        <v>10000</v>
      </c>
      <c r="L6" s="124"/>
      <c r="M6" s="154">
        <f>SUM(D6:K6)</f>
        <v>80000</v>
      </c>
      <c r="N6" s="15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</row>
    <row r="7" spans="1:54" ht="12" customHeight="1" x14ac:dyDescent="0.3">
      <c r="A7" s="45"/>
      <c r="B7" s="45"/>
      <c r="C7" s="121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33"/>
    </row>
    <row r="8" spans="1:54" s="17" customFormat="1" x14ac:dyDescent="0.3">
      <c r="A8" s="45"/>
      <c r="B8" s="45"/>
      <c r="C8" s="45"/>
      <c r="D8" s="163" t="s">
        <v>32</v>
      </c>
      <c r="E8" s="149"/>
      <c r="F8" s="149"/>
      <c r="G8" s="149"/>
      <c r="H8" s="149"/>
      <c r="I8" s="149"/>
      <c r="J8" s="149"/>
      <c r="K8" s="149"/>
      <c r="L8" s="11"/>
      <c r="M8" s="155" t="s">
        <v>36</v>
      </c>
      <c r="N8" s="155"/>
      <c r="O8" s="155"/>
      <c r="P8" s="155"/>
      <c r="Q8" s="155"/>
      <c r="R8" s="155"/>
      <c r="S8" s="155"/>
      <c r="T8" s="155"/>
      <c r="U8" s="11"/>
      <c r="V8" s="156" t="s">
        <v>34</v>
      </c>
      <c r="W8" s="156" t="s">
        <v>35</v>
      </c>
      <c r="X8" s="12"/>
      <c r="Y8" s="149" t="s">
        <v>60</v>
      </c>
      <c r="Z8" s="149"/>
      <c r="AA8" s="149"/>
      <c r="AB8" s="149"/>
      <c r="AC8" s="149"/>
      <c r="AD8" s="149"/>
      <c r="AE8" s="149"/>
      <c r="AF8" s="149"/>
      <c r="AG8" s="12"/>
      <c r="AH8" s="149" t="s">
        <v>38</v>
      </c>
      <c r="AI8" s="149"/>
      <c r="AJ8" s="149"/>
      <c r="AK8" s="149"/>
      <c r="AL8" s="149"/>
      <c r="AM8" s="149"/>
      <c r="AN8" s="149"/>
      <c r="AO8" s="149"/>
      <c r="AP8" s="13"/>
      <c r="AQ8" s="149" t="s">
        <v>37</v>
      </c>
      <c r="AR8" s="149"/>
      <c r="AS8" s="149"/>
      <c r="AT8" s="149"/>
      <c r="AU8" s="149"/>
      <c r="AV8" s="149"/>
      <c r="AW8" s="149"/>
      <c r="AX8" s="149"/>
      <c r="AY8" s="14"/>
      <c r="AZ8" s="15"/>
      <c r="BA8" s="14"/>
      <c r="BB8" s="16"/>
    </row>
    <row r="9" spans="1:54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19" t="s">
        <v>9</v>
      </c>
      <c r="L9" s="11"/>
      <c r="M9" s="20" t="s">
        <v>2</v>
      </c>
      <c r="N9" s="20" t="s">
        <v>3</v>
      </c>
      <c r="O9" s="20" t="s">
        <v>4</v>
      </c>
      <c r="P9" s="20" t="s">
        <v>5</v>
      </c>
      <c r="Q9" s="20" t="s">
        <v>6</v>
      </c>
      <c r="R9" s="20" t="s">
        <v>7</v>
      </c>
      <c r="S9" s="20" t="s">
        <v>8</v>
      </c>
      <c r="T9" s="20" t="s">
        <v>9</v>
      </c>
      <c r="U9" s="11"/>
      <c r="V9" s="157"/>
      <c r="W9" s="157"/>
      <c r="X9" s="12"/>
      <c r="Y9" s="19" t="s">
        <v>2</v>
      </c>
      <c r="Z9" s="19" t="s">
        <v>3</v>
      </c>
      <c r="AA9" s="19" t="s">
        <v>4</v>
      </c>
      <c r="AB9" s="19" t="s">
        <v>5</v>
      </c>
      <c r="AC9" s="19" t="s">
        <v>6</v>
      </c>
      <c r="AD9" s="19" t="s">
        <v>7</v>
      </c>
      <c r="AE9" s="19" t="s">
        <v>8</v>
      </c>
      <c r="AF9" s="19" t="s">
        <v>9</v>
      </c>
      <c r="AG9" s="12"/>
      <c r="AH9" s="19" t="s">
        <v>13</v>
      </c>
      <c r="AI9" s="19" t="s">
        <v>14</v>
      </c>
      <c r="AJ9" s="19" t="s">
        <v>15</v>
      </c>
      <c r="AK9" s="19" t="s">
        <v>16</v>
      </c>
      <c r="AL9" s="19" t="s">
        <v>17</v>
      </c>
      <c r="AM9" s="19" t="s">
        <v>18</v>
      </c>
      <c r="AN9" s="19" t="s">
        <v>19</v>
      </c>
      <c r="AO9" s="19" t="s">
        <v>20</v>
      </c>
      <c r="AP9" s="13"/>
      <c r="AQ9" s="19" t="s">
        <v>13</v>
      </c>
      <c r="AR9" s="19" t="s">
        <v>14</v>
      </c>
      <c r="AS9" s="19" t="s">
        <v>15</v>
      </c>
      <c r="AT9" s="19" t="s">
        <v>16</v>
      </c>
      <c r="AU9" s="19" t="s">
        <v>17</v>
      </c>
      <c r="AV9" s="19" t="s">
        <v>18</v>
      </c>
      <c r="AW9" s="19" t="s">
        <v>19</v>
      </c>
      <c r="AX9" s="19" t="s">
        <v>20</v>
      </c>
      <c r="AY9" s="93" t="s">
        <v>42</v>
      </c>
      <c r="AZ9" s="94" t="s">
        <v>40</v>
      </c>
      <c r="BA9" s="93" t="s">
        <v>43</v>
      </c>
      <c r="BB9" s="16"/>
    </row>
    <row r="10" spans="1:54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2"/>
      <c r="H10" s="22"/>
      <c r="I10" s="22"/>
      <c r="J10" s="22"/>
      <c r="K10" s="22"/>
      <c r="L10" s="23"/>
      <c r="M10" s="24"/>
      <c r="N10" s="24"/>
      <c r="O10" s="24"/>
      <c r="P10" s="24"/>
      <c r="Q10" s="24"/>
      <c r="R10" s="24"/>
      <c r="S10" s="24"/>
      <c r="T10" s="24"/>
      <c r="U10" s="23"/>
      <c r="V10" s="25"/>
      <c r="W10" s="25"/>
      <c r="X10" s="26"/>
      <c r="Y10" s="27"/>
      <c r="Z10" s="27"/>
      <c r="AA10" s="22"/>
      <c r="AB10" s="22"/>
      <c r="AC10" s="22"/>
      <c r="AD10" s="27"/>
      <c r="AE10" s="22"/>
      <c r="AF10" s="22"/>
      <c r="AG10" s="26"/>
      <c r="AH10" s="28"/>
      <c r="AI10" s="28"/>
      <c r="AJ10" s="28"/>
      <c r="AK10" s="28"/>
      <c r="AL10" s="28"/>
      <c r="AM10" s="28"/>
      <c r="AN10" s="28"/>
      <c r="AO10" s="28"/>
      <c r="AP10" s="29" t="s">
        <v>41</v>
      </c>
      <c r="AQ10" s="30">
        <v>2.5000000000000001E-2</v>
      </c>
      <c r="AR10" s="30">
        <v>0.05</v>
      </c>
      <c r="AS10" s="30">
        <v>7.4999999999999997E-2</v>
      </c>
      <c r="AT10" s="30">
        <v>0.1</v>
      </c>
      <c r="AU10" s="30">
        <v>0.15</v>
      </c>
      <c r="AV10" s="30">
        <v>0.35</v>
      </c>
      <c r="AW10" s="30">
        <v>0.15</v>
      </c>
      <c r="AX10" s="30">
        <v>0.1</v>
      </c>
      <c r="AY10" s="31"/>
      <c r="AZ10" s="32"/>
      <c r="BA10" s="31"/>
      <c r="BB10" s="33"/>
    </row>
    <row r="11" spans="1:54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118">
        <v>0</v>
      </c>
      <c r="H11" s="118">
        <v>0</v>
      </c>
      <c r="I11" s="118">
        <v>0</v>
      </c>
      <c r="J11" s="118">
        <v>0</v>
      </c>
      <c r="K11" s="118">
        <v>0</v>
      </c>
      <c r="L11" s="35"/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0</v>
      </c>
      <c r="U11" s="35"/>
      <c r="V11" s="118">
        <v>0</v>
      </c>
      <c r="W11" s="118">
        <v>0</v>
      </c>
      <c r="X11" s="36"/>
      <c r="Y11" s="37">
        <f>$B11*M11</f>
        <v>0</v>
      </c>
      <c r="Z11" s="37">
        <f>$B11*N11</f>
        <v>0</v>
      </c>
      <c r="AA11" s="37">
        <f t="shared" ref="AA11" si="0">$B11*O11</f>
        <v>0</v>
      </c>
      <c r="AB11" s="37">
        <f t="shared" ref="AB11" si="1">$B11*P11</f>
        <v>0</v>
      </c>
      <c r="AC11" s="37">
        <f t="shared" ref="AC11" si="2">$B11*Q11</f>
        <v>0</v>
      </c>
      <c r="AD11" s="37">
        <f t="shared" ref="AD11" si="3">$B11*R11</f>
        <v>0</v>
      </c>
      <c r="AE11" s="37">
        <f t="shared" ref="AE11" si="4">$B11*S11</f>
        <v>0</v>
      </c>
      <c r="AF11" s="37">
        <f>$B11*T11</f>
        <v>0</v>
      </c>
      <c r="AG11" s="36"/>
      <c r="AH11" s="38">
        <f>(B11-Y11)/$D$6</f>
        <v>0</v>
      </c>
      <c r="AI11" s="38">
        <f>(Y11-Z11)/$E$6</f>
        <v>0</v>
      </c>
      <c r="AJ11" s="38">
        <f>(Z11-AA11)/$F$6</f>
        <v>0</v>
      </c>
      <c r="AK11" s="38">
        <f>(AA11-AB11)/$G$6</f>
        <v>0</v>
      </c>
      <c r="AL11" s="38">
        <f>(AB11-AC11)/$H$6</f>
        <v>0</v>
      </c>
      <c r="AM11" s="38">
        <f>(AC11-AD11)/$I$6</f>
        <v>0</v>
      </c>
      <c r="AN11" s="38">
        <f>(AD11-AE11)/$J$6</f>
        <v>0</v>
      </c>
      <c r="AO11" s="38">
        <f>(AE11-AF11)/$K$6</f>
        <v>0</v>
      </c>
      <c r="AP11" s="39"/>
      <c r="AQ11" s="73">
        <f>D11+$V$11+$W$11+AH11</f>
        <v>0</v>
      </c>
      <c r="AR11" s="73">
        <f>E11+$V$11+$W$11+AI11</f>
        <v>0</v>
      </c>
      <c r="AS11" s="73">
        <f t="shared" ref="AS11:AX11" si="5">F11+$V$11+$W$11+AJ11</f>
        <v>0</v>
      </c>
      <c r="AT11" s="73">
        <f t="shared" si="5"/>
        <v>0</v>
      </c>
      <c r="AU11" s="73">
        <f t="shared" si="5"/>
        <v>0</v>
      </c>
      <c r="AV11" s="73">
        <f t="shared" si="5"/>
        <v>0</v>
      </c>
      <c r="AW11" s="73">
        <f t="shared" si="5"/>
        <v>0</v>
      </c>
      <c r="AX11" s="73">
        <f t="shared" si="5"/>
        <v>0</v>
      </c>
      <c r="AY11" s="41"/>
      <c r="AZ11" s="42"/>
      <c r="BA11" s="41"/>
      <c r="BB11" s="33"/>
    </row>
    <row r="12" spans="1:54" s="43" customFormat="1" ht="36" x14ac:dyDescent="0.3">
      <c r="A12" s="99"/>
      <c r="B12" s="100"/>
      <c r="C12" s="44"/>
      <c r="D12" s="45"/>
      <c r="E12" s="45"/>
      <c r="F12" s="45"/>
      <c r="G12" s="45"/>
      <c r="H12" s="45"/>
      <c r="I12" s="45"/>
      <c r="J12" s="45"/>
      <c r="K12" s="45"/>
      <c r="L12" s="35"/>
      <c r="M12" s="46"/>
      <c r="N12" s="46"/>
      <c r="O12" s="46"/>
      <c r="P12" s="46"/>
      <c r="Q12" s="46"/>
      <c r="R12" s="46"/>
      <c r="S12" s="46"/>
      <c r="T12" s="46"/>
      <c r="U12" s="35"/>
      <c r="V12" s="45"/>
      <c r="W12" s="45"/>
      <c r="X12" s="36"/>
      <c r="Y12" s="45"/>
      <c r="Z12" s="45"/>
      <c r="AA12" s="45"/>
      <c r="AB12" s="45"/>
      <c r="AC12" s="45"/>
      <c r="AD12" s="45"/>
      <c r="AE12" s="45"/>
      <c r="AF12" s="45"/>
      <c r="AG12" s="36"/>
      <c r="AH12" s="41"/>
      <c r="AI12" s="41"/>
      <c r="AJ12" s="41"/>
      <c r="AK12" s="41"/>
      <c r="AL12" s="41"/>
      <c r="AM12" s="41"/>
      <c r="AN12" s="41"/>
      <c r="AO12" s="41"/>
      <c r="AP12" s="29" t="s">
        <v>39</v>
      </c>
      <c r="AQ12" s="47">
        <f>AVERAGE(AQ11:AQ11)*$AQ$10</f>
        <v>0</v>
      </c>
      <c r="AR12" s="47">
        <f>AVERAGE(AR11:AR11)*$AR$10</f>
        <v>0</v>
      </c>
      <c r="AS12" s="47">
        <f>AVERAGE(AS11:AS11)*$AS$10</f>
        <v>0</v>
      </c>
      <c r="AT12" s="47">
        <f>AVERAGE(AT11:AT11)*$AT$10</f>
        <v>0</v>
      </c>
      <c r="AU12" s="47">
        <f>AVERAGE(AU11:AU11)*$AU$10</f>
        <v>0</v>
      </c>
      <c r="AV12" s="47">
        <f>AVERAGE(AV11:AV11)*$AV$10</f>
        <v>0</v>
      </c>
      <c r="AW12" s="47">
        <f>AVERAGE(AW11:AW11)*$AW$10</f>
        <v>0</v>
      </c>
      <c r="AX12" s="47">
        <f>AVERAGE(AX11:AX11)*$AX$10</f>
        <v>0</v>
      </c>
      <c r="AY12" s="48">
        <f>SUM(AQ12:AX12)</f>
        <v>0</v>
      </c>
      <c r="AZ12" s="49">
        <v>0.24</v>
      </c>
      <c r="BA12" s="48">
        <f>AY12*AZ12</f>
        <v>0</v>
      </c>
      <c r="BB12" s="33"/>
    </row>
    <row r="13" spans="1:54" s="43" customFormat="1" ht="15" customHeight="1" x14ac:dyDescent="0.3">
      <c r="A13" s="99"/>
      <c r="B13" s="100"/>
      <c r="C13" s="44"/>
      <c r="D13" s="45"/>
      <c r="E13" s="45"/>
      <c r="F13" s="45"/>
      <c r="G13" s="45"/>
      <c r="H13" s="45"/>
      <c r="I13" s="45"/>
      <c r="J13" s="45"/>
      <c r="K13" s="45"/>
      <c r="L13" s="35"/>
      <c r="M13" s="46"/>
      <c r="N13" s="46"/>
      <c r="O13" s="46"/>
      <c r="P13" s="46"/>
      <c r="Q13" s="46"/>
      <c r="R13" s="46"/>
      <c r="S13" s="46"/>
      <c r="T13" s="46"/>
      <c r="U13" s="35"/>
      <c r="V13" s="45"/>
      <c r="W13" s="45"/>
      <c r="X13" s="36"/>
      <c r="Y13" s="45"/>
      <c r="Z13" s="45"/>
      <c r="AA13" s="45"/>
      <c r="AB13" s="45"/>
      <c r="AC13" s="45"/>
      <c r="AD13" s="45"/>
      <c r="AE13" s="45"/>
      <c r="AF13" s="45"/>
      <c r="AG13" s="36"/>
      <c r="AH13" s="41"/>
      <c r="AI13" s="41"/>
      <c r="AJ13" s="41"/>
      <c r="AK13" s="41"/>
      <c r="AL13" s="41"/>
      <c r="AM13" s="41"/>
      <c r="AN13" s="41"/>
      <c r="AO13" s="41"/>
      <c r="AP13" s="39"/>
      <c r="AQ13" s="41"/>
      <c r="AR13" s="41"/>
      <c r="AS13" s="41"/>
      <c r="AT13" s="41"/>
      <c r="AU13" s="41"/>
      <c r="AV13" s="41"/>
      <c r="AW13" s="41"/>
      <c r="AX13" s="41"/>
      <c r="AY13" s="41"/>
      <c r="AZ13" s="42"/>
      <c r="BA13" s="41"/>
      <c r="BB13" s="33"/>
    </row>
    <row r="14" spans="1:54" s="43" customFormat="1" ht="12" customHeight="1" x14ac:dyDescent="0.3">
      <c r="A14" s="172" t="str">
        <f>Kortingspercentages!A8</f>
        <v>Categorie: Middelgrote elektrische gesloten bestelwagens</v>
      </c>
      <c r="B14" s="173"/>
      <c r="C14" s="44"/>
      <c r="D14" s="163" t="s">
        <v>32</v>
      </c>
      <c r="E14" s="149"/>
      <c r="F14" s="149"/>
      <c r="G14" s="149"/>
      <c r="H14" s="149"/>
      <c r="I14" s="149"/>
      <c r="J14" s="149"/>
      <c r="K14" s="149"/>
      <c r="L14" s="35"/>
      <c r="M14" s="155" t="s">
        <v>36</v>
      </c>
      <c r="N14" s="155"/>
      <c r="O14" s="155"/>
      <c r="P14" s="155"/>
      <c r="Q14" s="155"/>
      <c r="R14" s="155"/>
      <c r="S14" s="155"/>
      <c r="T14" s="155"/>
      <c r="U14" s="35"/>
      <c r="V14" s="156" t="s">
        <v>27</v>
      </c>
      <c r="W14" s="156" t="s">
        <v>28</v>
      </c>
      <c r="X14" s="36"/>
      <c r="Y14" s="149" t="str">
        <f>$Y$8</f>
        <v>Gegarandeerde restwaarde na X aantal jaar</v>
      </c>
      <c r="Z14" s="149"/>
      <c r="AA14" s="149"/>
      <c r="AB14" s="149"/>
      <c r="AC14" s="149"/>
      <c r="AD14" s="149"/>
      <c r="AE14" s="149"/>
      <c r="AF14" s="149"/>
      <c r="AG14" s="36"/>
      <c r="AH14" s="149" t="str">
        <f>$AH$8</f>
        <v xml:space="preserve">Afschrijving per km per jaar </v>
      </c>
      <c r="AI14" s="149"/>
      <c r="AJ14" s="149"/>
      <c r="AK14" s="149"/>
      <c r="AL14" s="149"/>
      <c r="AM14" s="149"/>
      <c r="AN14" s="149"/>
      <c r="AO14" s="149"/>
      <c r="AP14" s="39"/>
      <c r="AQ14" s="149" t="s">
        <v>37</v>
      </c>
      <c r="AR14" s="149"/>
      <c r="AS14" s="149"/>
      <c r="AT14" s="149"/>
      <c r="AU14" s="149"/>
      <c r="AV14" s="149"/>
      <c r="AW14" s="149"/>
      <c r="AX14" s="149"/>
      <c r="AY14" s="41"/>
      <c r="AZ14" s="42"/>
      <c r="BA14" s="41"/>
      <c r="BB14" s="33"/>
    </row>
    <row r="15" spans="1:54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19" t="s">
        <v>5</v>
      </c>
      <c r="H15" s="19" t="s">
        <v>6</v>
      </c>
      <c r="I15" s="19" t="s">
        <v>7</v>
      </c>
      <c r="J15" s="19" t="s">
        <v>8</v>
      </c>
      <c r="K15" s="19" t="s">
        <v>9</v>
      </c>
      <c r="L15" s="35"/>
      <c r="M15" s="50" t="s">
        <v>2</v>
      </c>
      <c r="N15" s="20" t="s">
        <v>3</v>
      </c>
      <c r="O15" s="20" t="s">
        <v>4</v>
      </c>
      <c r="P15" s="20" t="s">
        <v>5</v>
      </c>
      <c r="Q15" s="20" t="s">
        <v>6</v>
      </c>
      <c r="R15" s="20" t="s">
        <v>7</v>
      </c>
      <c r="S15" s="20" t="s">
        <v>8</v>
      </c>
      <c r="T15" s="20" t="s">
        <v>9</v>
      </c>
      <c r="U15" s="35"/>
      <c r="V15" s="157"/>
      <c r="W15" s="157"/>
      <c r="X15" s="36"/>
      <c r="Y15" s="18" t="s">
        <v>2</v>
      </c>
      <c r="Z15" s="19" t="s">
        <v>3</v>
      </c>
      <c r="AA15" s="19" t="s">
        <v>4</v>
      </c>
      <c r="AB15" s="19" t="s">
        <v>5</v>
      </c>
      <c r="AC15" s="19" t="s">
        <v>6</v>
      </c>
      <c r="AD15" s="19" t="s">
        <v>7</v>
      </c>
      <c r="AE15" s="19" t="s">
        <v>8</v>
      </c>
      <c r="AF15" s="19" t="s">
        <v>9</v>
      </c>
      <c r="AG15" s="36"/>
      <c r="AH15" s="18" t="s">
        <v>2</v>
      </c>
      <c r="AI15" s="19" t="s">
        <v>3</v>
      </c>
      <c r="AJ15" s="19" t="s">
        <v>4</v>
      </c>
      <c r="AK15" s="19" t="s">
        <v>5</v>
      </c>
      <c r="AL15" s="19" t="s">
        <v>6</v>
      </c>
      <c r="AM15" s="19" t="s">
        <v>7</v>
      </c>
      <c r="AN15" s="19" t="s">
        <v>8</v>
      </c>
      <c r="AO15" s="19" t="s">
        <v>9</v>
      </c>
      <c r="AP15" s="39"/>
      <c r="AQ15" s="19" t="s">
        <v>13</v>
      </c>
      <c r="AR15" s="19" t="s">
        <v>14</v>
      </c>
      <c r="AS15" s="19" t="s">
        <v>15</v>
      </c>
      <c r="AT15" s="19" t="s">
        <v>16</v>
      </c>
      <c r="AU15" s="19" t="s">
        <v>17</v>
      </c>
      <c r="AV15" s="19" t="s">
        <v>18</v>
      </c>
      <c r="AW15" s="19" t="s">
        <v>19</v>
      </c>
      <c r="AX15" s="19" t="s">
        <v>20</v>
      </c>
      <c r="AY15" s="93" t="s">
        <v>42</v>
      </c>
      <c r="AZ15" s="94" t="s">
        <v>40</v>
      </c>
      <c r="BA15" s="93" t="s">
        <v>43</v>
      </c>
      <c r="BB15" s="33"/>
    </row>
    <row r="16" spans="1:54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35"/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6">
        <v>0</v>
      </c>
      <c r="U16" s="35"/>
      <c r="V16" s="120">
        <v>0</v>
      </c>
      <c r="W16" s="120">
        <v>0</v>
      </c>
      <c r="X16" s="36"/>
      <c r="Y16" s="51">
        <f t="shared" ref="Y16" si="6">$B16*M16</f>
        <v>0</v>
      </c>
      <c r="Z16" s="51">
        <f t="shared" ref="Z16" si="7">$B16*N16</f>
        <v>0</v>
      </c>
      <c r="AA16" s="51">
        <f t="shared" ref="AA16" si="8">$B16*O16</f>
        <v>0</v>
      </c>
      <c r="AB16" s="51">
        <f t="shared" ref="AB16" si="9">$B16*P16</f>
        <v>0</v>
      </c>
      <c r="AC16" s="51">
        <f t="shared" ref="AC16" si="10">$B16*Q16</f>
        <v>0</v>
      </c>
      <c r="AD16" s="51">
        <f t="shared" ref="AD16" si="11">$B16*R16</f>
        <v>0</v>
      </c>
      <c r="AE16" s="51">
        <f t="shared" ref="AE16" si="12">$B16*S16</f>
        <v>0</v>
      </c>
      <c r="AF16" s="51">
        <f t="shared" ref="AF16" si="13">$B16*T16</f>
        <v>0</v>
      </c>
      <c r="AG16" s="36"/>
      <c r="AH16" s="38">
        <f>(B16-Y16)/$D$6</f>
        <v>0</v>
      </c>
      <c r="AI16" s="38">
        <f>(Y16-Z16)/$E$6</f>
        <v>0</v>
      </c>
      <c r="AJ16" s="38">
        <f>(Z16-AA16)/$F$6</f>
        <v>0</v>
      </c>
      <c r="AK16" s="38">
        <f>(AA16-AB16)/$G$6</f>
        <v>0</v>
      </c>
      <c r="AL16" s="38">
        <f>(AB16-AC16)/$H$6</f>
        <v>0</v>
      </c>
      <c r="AM16" s="38">
        <f>(AC16-AD16)/$I$6</f>
        <v>0</v>
      </c>
      <c r="AN16" s="38">
        <f>(AD16-AE16)/$J$6</f>
        <v>0</v>
      </c>
      <c r="AO16" s="38">
        <f>(AE16-AF16)/$K$6</f>
        <v>0</v>
      </c>
      <c r="AP16" s="39"/>
      <c r="AQ16" s="40">
        <f>D16+$V$16+$W$16+AH16</f>
        <v>0</v>
      </c>
      <c r="AR16" s="40">
        <f t="shared" ref="AR16:AX16" si="14">E16+$V$16+$W$16+AI16</f>
        <v>0</v>
      </c>
      <c r="AS16" s="40">
        <f t="shared" si="14"/>
        <v>0</v>
      </c>
      <c r="AT16" s="40">
        <f t="shared" si="14"/>
        <v>0</v>
      </c>
      <c r="AU16" s="40">
        <f t="shared" si="14"/>
        <v>0</v>
      </c>
      <c r="AV16" s="40">
        <f t="shared" si="14"/>
        <v>0</v>
      </c>
      <c r="AW16" s="40">
        <f t="shared" si="14"/>
        <v>0</v>
      </c>
      <c r="AX16" s="40">
        <f t="shared" si="14"/>
        <v>0</v>
      </c>
      <c r="AY16" s="41"/>
      <c r="AZ16" s="42"/>
      <c r="BA16" s="41"/>
      <c r="BB16" s="33"/>
    </row>
    <row r="17" spans="1:54" s="43" customFormat="1" ht="36" x14ac:dyDescent="0.3">
      <c r="A17" s="99"/>
      <c r="B17" s="100"/>
      <c r="C17" s="44"/>
      <c r="D17" s="45"/>
      <c r="E17" s="45"/>
      <c r="F17" s="45"/>
      <c r="G17" s="45"/>
      <c r="H17" s="45"/>
      <c r="I17" s="45"/>
      <c r="J17" s="45"/>
      <c r="K17" s="45"/>
      <c r="L17" s="35"/>
      <c r="M17" s="46"/>
      <c r="N17" s="46"/>
      <c r="O17" s="46"/>
      <c r="P17" s="46"/>
      <c r="Q17" s="46"/>
      <c r="R17" s="46"/>
      <c r="S17" s="46"/>
      <c r="T17" s="46"/>
      <c r="U17" s="35"/>
      <c r="V17" s="45"/>
      <c r="W17" s="45"/>
      <c r="X17" s="36"/>
      <c r="Y17" s="45"/>
      <c r="Z17" s="45"/>
      <c r="AA17" s="45"/>
      <c r="AB17" s="45"/>
      <c r="AC17" s="45"/>
      <c r="AD17" s="45"/>
      <c r="AE17" s="45"/>
      <c r="AF17" s="45"/>
      <c r="AG17" s="36"/>
      <c r="AH17" s="53"/>
      <c r="AI17" s="53"/>
      <c r="AJ17" s="53"/>
      <c r="AK17" s="53"/>
      <c r="AL17" s="53"/>
      <c r="AM17" s="53"/>
      <c r="AN17" s="53"/>
      <c r="AO17" s="53"/>
      <c r="AP17" s="29" t="s">
        <v>39</v>
      </c>
      <c r="AQ17" s="47">
        <f>AVERAGE(AQ16:AQ16)*$AQ$10</f>
        <v>0</v>
      </c>
      <c r="AR17" s="47">
        <f>AVERAGE(AR16:AR16)*$AR$10</f>
        <v>0</v>
      </c>
      <c r="AS17" s="47">
        <f>AVERAGE(AS16:AS16)*$AS$10</f>
        <v>0</v>
      </c>
      <c r="AT17" s="47">
        <f>AVERAGE(AT16:AT16)*$AT$10</f>
        <v>0</v>
      </c>
      <c r="AU17" s="47">
        <f>AVERAGE(AU16:AU16)*$AU$10</f>
        <v>0</v>
      </c>
      <c r="AV17" s="47">
        <f>AVERAGE(AV16:AV16)*$AV$10</f>
        <v>0</v>
      </c>
      <c r="AW17" s="47">
        <f>AVERAGE(AW16:AW16)*$AW$10</f>
        <v>0</v>
      </c>
      <c r="AX17" s="47">
        <f>AVERAGE(AX16:AX16)*$AX$10</f>
        <v>0</v>
      </c>
      <c r="AY17" s="48">
        <f>SUM(AQ17:AX17)</f>
        <v>0</v>
      </c>
      <c r="AZ17" s="49">
        <v>0.31</v>
      </c>
      <c r="BA17" s="48">
        <f>AY17*AZ17</f>
        <v>0</v>
      </c>
      <c r="BB17" s="33"/>
    </row>
    <row r="18" spans="1:54" s="43" customFormat="1" x14ac:dyDescent="0.3">
      <c r="A18" s="103"/>
      <c r="B18" s="104"/>
      <c r="C18" s="44"/>
      <c r="D18" s="45"/>
      <c r="E18" s="45"/>
      <c r="F18" s="45"/>
      <c r="G18" s="45"/>
      <c r="H18" s="45"/>
      <c r="I18" s="45"/>
      <c r="J18" s="45"/>
      <c r="K18" s="45"/>
      <c r="L18" s="35"/>
      <c r="M18" s="46"/>
      <c r="N18" s="46"/>
      <c r="O18" s="46"/>
      <c r="P18" s="46"/>
      <c r="Q18" s="46"/>
      <c r="R18" s="46"/>
      <c r="S18" s="46"/>
      <c r="T18" s="46"/>
      <c r="U18" s="35"/>
      <c r="V18" s="45"/>
      <c r="W18" s="45"/>
      <c r="X18" s="36"/>
      <c r="Y18" s="45"/>
      <c r="Z18" s="45"/>
      <c r="AA18" s="45"/>
      <c r="AB18" s="45"/>
      <c r="AC18" s="45"/>
      <c r="AD18" s="45"/>
      <c r="AE18" s="45"/>
      <c r="AF18" s="45"/>
      <c r="AG18" s="36"/>
      <c r="AH18" s="41"/>
      <c r="AI18" s="41"/>
      <c r="AJ18" s="41"/>
      <c r="AK18" s="41"/>
      <c r="AL18" s="41"/>
      <c r="AM18" s="41"/>
      <c r="AN18" s="41"/>
      <c r="AO18" s="41"/>
      <c r="AP18" s="39"/>
      <c r="AQ18" s="41"/>
      <c r="AR18" s="41"/>
      <c r="AS18" s="41"/>
      <c r="AT18" s="41"/>
      <c r="AU18" s="41"/>
      <c r="AV18" s="41"/>
      <c r="AW18" s="41"/>
      <c r="AX18" s="41"/>
      <c r="AY18" s="41"/>
      <c r="AZ18" s="42"/>
      <c r="BA18" s="41"/>
      <c r="BB18" s="33"/>
    </row>
    <row r="19" spans="1:54" s="43" customFormat="1" ht="12" customHeight="1" x14ac:dyDescent="0.3">
      <c r="A19" s="172" t="str">
        <f>Kortingspercentages!A10</f>
        <v>Categorie: Elektrische pick-up bestelwagens</v>
      </c>
      <c r="B19" s="173"/>
      <c r="C19" s="44"/>
      <c r="D19" s="163" t="s">
        <v>32</v>
      </c>
      <c r="E19" s="149"/>
      <c r="F19" s="149"/>
      <c r="G19" s="149"/>
      <c r="H19" s="149"/>
      <c r="I19" s="149"/>
      <c r="J19" s="149"/>
      <c r="K19" s="149"/>
      <c r="L19" s="35"/>
      <c r="M19" s="155" t="s">
        <v>36</v>
      </c>
      <c r="N19" s="155"/>
      <c r="O19" s="155"/>
      <c r="P19" s="155"/>
      <c r="Q19" s="155"/>
      <c r="R19" s="155"/>
      <c r="S19" s="155"/>
      <c r="T19" s="155"/>
      <c r="U19" s="35"/>
      <c r="V19" s="156" t="s">
        <v>27</v>
      </c>
      <c r="W19" s="156" t="s">
        <v>28</v>
      </c>
      <c r="X19" s="36"/>
      <c r="Y19" s="149" t="str">
        <f>$Y$8</f>
        <v>Gegarandeerde restwaarde na X aantal jaar</v>
      </c>
      <c r="Z19" s="149"/>
      <c r="AA19" s="149"/>
      <c r="AB19" s="149"/>
      <c r="AC19" s="149"/>
      <c r="AD19" s="149"/>
      <c r="AE19" s="149"/>
      <c r="AF19" s="149"/>
      <c r="AG19" s="36"/>
      <c r="AH19" s="149" t="str">
        <f>$AH$8</f>
        <v xml:space="preserve">Afschrijving per km per jaar </v>
      </c>
      <c r="AI19" s="149"/>
      <c r="AJ19" s="149"/>
      <c r="AK19" s="149"/>
      <c r="AL19" s="149"/>
      <c r="AM19" s="149"/>
      <c r="AN19" s="149"/>
      <c r="AO19" s="149"/>
      <c r="AP19" s="39"/>
      <c r="AQ19" s="149" t="s">
        <v>37</v>
      </c>
      <c r="AR19" s="149"/>
      <c r="AS19" s="149"/>
      <c r="AT19" s="149"/>
      <c r="AU19" s="149"/>
      <c r="AV19" s="149"/>
      <c r="AW19" s="149"/>
      <c r="AX19" s="149"/>
      <c r="AY19" s="41"/>
      <c r="AZ19" s="42"/>
      <c r="BA19" s="41"/>
      <c r="BB19" s="33"/>
    </row>
    <row r="20" spans="1:54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19" t="s">
        <v>5</v>
      </c>
      <c r="H20" s="19" t="s">
        <v>6</v>
      </c>
      <c r="I20" s="19" t="s">
        <v>7</v>
      </c>
      <c r="J20" s="19" t="s">
        <v>8</v>
      </c>
      <c r="K20" s="19" t="s">
        <v>9</v>
      </c>
      <c r="L20" s="35"/>
      <c r="M20" s="50" t="s">
        <v>2</v>
      </c>
      <c r="N20" s="20" t="s">
        <v>3</v>
      </c>
      <c r="O20" s="20" t="s">
        <v>4</v>
      </c>
      <c r="P20" s="20" t="s">
        <v>5</v>
      </c>
      <c r="Q20" s="20" t="s">
        <v>6</v>
      </c>
      <c r="R20" s="20" t="s">
        <v>7</v>
      </c>
      <c r="S20" s="20" t="s">
        <v>8</v>
      </c>
      <c r="T20" s="20" t="s">
        <v>9</v>
      </c>
      <c r="U20" s="35"/>
      <c r="V20" s="157"/>
      <c r="W20" s="157"/>
      <c r="X20" s="36"/>
      <c r="Y20" s="18" t="s">
        <v>2</v>
      </c>
      <c r="Z20" s="19" t="s">
        <v>3</v>
      </c>
      <c r="AA20" s="19" t="s">
        <v>4</v>
      </c>
      <c r="AB20" s="19" t="s">
        <v>5</v>
      </c>
      <c r="AC20" s="19" t="s">
        <v>6</v>
      </c>
      <c r="AD20" s="19" t="s">
        <v>7</v>
      </c>
      <c r="AE20" s="19" t="s">
        <v>8</v>
      </c>
      <c r="AF20" s="19" t="s">
        <v>9</v>
      </c>
      <c r="AG20" s="36"/>
      <c r="AH20" s="18" t="s">
        <v>2</v>
      </c>
      <c r="AI20" s="19" t="s">
        <v>3</v>
      </c>
      <c r="AJ20" s="19" t="s">
        <v>4</v>
      </c>
      <c r="AK20" s="19" t="s">
        <v>5</v>
      </c>
      <c r="AL20" s="19" t="s">
        <v>6</v>
      </c>
      <c r="AM20" s="19" t="s">
        <v>7</v>
      </c>
      <c r="AN20" s="19" t="s">
        <v>8</v>
      </c>
      <c r="AO20" s="19" t="s">
        <v>9</v>
      </c>
      <c r="AP20" s="39"/>
      <c r="AQ20" s="19" t="s">
        <v>13</v>
      </c>
      <c r="AR20" s="19" t="s">
        <v>14</v>
      </c>
      <c r="AS20" s="19" t="s">
        <v>15</v>
      </c>
      <c r="AT20" s="19" t="s">
        <v>16</v>
      </c>
      <c r="AU20" s="19" t="s">
        <v>17</v>
      </c>
      <c r="AV20" s="19" t="s">
        <v>18</v>
      </c>
      <c r="AW20" s="19" t="s">
        <v>19</v>
      </c>
      <c r="AX20" s="19" t="s">
        <v>20</v>
      </c>
      <c r="AY20" s="93" t="s">
        <v>42</v>
      </c>
      <c r="AZ20" s="94" t="s">
        <v>40</v>
      </c>
      <c r="BA20" s="93" t="s">
        <v>43</v>
      </c>
      <c r="BB20" s="33"/>
    </row>
    <row r="21" spans="1:54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35"/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0</v>
      </c>
      <c r="T21" s="116">
        <v>0</v>
      </c>
      <c r="U21" s="35"/>
      <c r="V21" s="120">
        <v>0</v>
      </c>
      <c r="W21" s="120">
        <v>0</v>
      </c>
      <c r="X21" s="36"/>
      <c r="Y21" s="51">
        <f t="shared" ref="Y21:AF21" si="15">$B21*M21</f>
        <v>0</v>
      </c>
      <c r="Z21" s="51">
        <f t="shared" si="15"/>
        <v>0</v>
      </c>
      <c r="AA21" s="51">
        <f t="shared" si="15"/>
        <v>0</v>
      </c>
      <c r="AB21" s="51">
        <f t="shared" si="15"/>
        <v>0</v>
      </c>
      <c r="AC21" s="51">
        <f t="shared" si="15"/>
        <v>0</v>
      </c>
      <c r="AD21" s="51">
        <f t="shared" si="15"/>
        <v>0</v>
      </c>
      <c r="AE21" s="51">
        <f t="shared" si="15"/>
        <v>0</v>
      </c>
      <c r="AF21" s="51">
        <f t="shared" si="15"/>
        <v>0</v>
      </c>
      <c r="AG21" s="36"/>
      <c r="AH21" s="38">
        <f>(B21-Y21)/$D$6</f>
        <v>0</v>
      </c>
      <c r="AI21" s="38">
        <f>(Y21-Z21)/$E$6</f>
        <v>0</v>
      </c>
      <c r="AJ21" s="38">
        <f>(Z21-AA21)/$F$6</f>
        <v>0</v>
      </c>
      <c r="AK21" s="38">
        <f>(AA21-AB21)/$G$6</f>
        <v>0</v>
      </c>
      <c r="AL21" s="38">
        <f>(AB21-AC21)/$H$6</f>
        <v>0</v>
      </c>
      <c r="AM21" s="38">
        <f>(AC21-AD21)/$I$6</f>
        <v>0</v>
      </c>
      <c r="AN21" s="38">
        <f>(AD21-AE21)/$J$6</f>
        <v>0</v>
      </c>
      <c r="AO21" s="38">
        <f>(AE21-AF21)/$K$6</f>
        <v>0</v>
      </c>
      <c r="AP21" s="39"/>
      <c r="AQ21" s="40">
        <f>D21+$V$21+$W$21+AH21</f>
        <v>0</v>
      </c>
      <c r="AR21" s="40">
        <f t="shared" ref="AR21:AX21" si="16">E21+$V$21+$W$21+AI21</f>
        <v>0</v>
      </c>
      <c r="AS21" s="40">
        <f t="shared" si="16"/>
        <v>0</v>
      </c>
      <c r="AT21" s="40">
        <f t="shared" si="16"/>
        <v>0</v>
      </c>
      <c r="AU21" s="40">
        <f t="shared" si="16"/>
        <v>0</v>
      </c>
      <c r="AV21" s="40">
        <f t="shared" si="16"/>
        <v>0</v>
      </c>
      <c r="AW21" s="40">
        <f t="shared" si="16"/>
        <v>0</v>
      </c>
      <c r="AX21" s="40">
        <f t="shared" si="16"/>
        <v>0</v>
      </c>
      <c r="AY21" s="41"/>
      <c r="AZ21" s="42"/>
      <c r="BA21" s="41"/>
      <c r="BB21" s="33"/>
    </row>
    <row r="22" spans="1:54" s="43" customFormat="1" ht="36" x14ac:dyDescent="0.3">
      <c r="A22" s="99"/>
      <c r="B22" s="100"/>
      <c r="C22" s="44"/>
      <c r="D22" s="45"/>
      <c r="E22" s="45"/>
      <c r="F22" s="45"/>
      <c r="G22" s="45"/>
      <c r="H22" s="45"/>
      <c r="I22" s="45"/>
      <c r="J22" s="45"/>
      <c r="K22" s="45"/>
      <c r="L22" s="35"/>
      <c r="M22" s="46"/>
      <c r="N22" s="46"/>
      <c r="O22" s="46"/>
      <c r="P22" s="46"/>
      <c r="Q22" s="46"/>
      <c r="R22" s="46"/>
      <c r="S22" s="46"/>
      <c r="T22" s="46"/>
      <c r="U22" s="35"/>
      <c r="V22" s="45"/>
      <c r="W22" s="45"/>
      <c r="X22" s="36"/>
      <c r="Y22" s="45"/>
      <c r="Z22" s="45"/>
      <c r="AA22" s="45"/>
      <c r="AB22" s="45"/>
      <c r="AC22" s="45"/>
      <c r="AD22" s="45"/>
      <c r="AE22" s="45"/>
      <c r="AF22" s="45"/>
      <c r="AG22" s="36"/>
      <c r="AH22" s="53"/>
      <c r="AI22" s="53"/>
      <c r="AJ22" s="53"/>
      <c r="AK22" s="53"/>
      <c r="AL22" s="53"/>
      <c r="AM22" s="53"/>
      <c r="AN22" s="53"/>
      <c r="AO22" s="53"/>
      <c r="AP22" s="29" t="s">
        <v>39</v>
      </c>
      <c r="AQ22" s="47">
        <f>AVERAGE(AQ21:AQ21)*$AQ$10</f>
        <v>0</v>
      </c>
      <c r="AR22" s="47">
        <f>AVERAGE(AR21:AR21)*$AR$10</f>
        <v>0</v>
      </c>
      <c r="AS22" s="47">
        <f>AVERAGE(AS21:AS21)*$AS$10</f>
        <v>0</v>
      </c>
      <c r="AT22" s="47">
        <f>AVERAGE(AT21:AT21)*$AT$10</f>
        <v>0</v>
      </c>
      <c r="AU22" s="47">
        <f>AVERAGE(AU21:AU21)*$AU$10</f>
        <v>0</v>
      </c>
      <c r="AV22" s="47">
        <f>AVERAGE(AV21:AV21)*$AV$10</f>
        <v>0</v>
      </c>
      <c r="AW22" s="47">
        <f>AVERAGE(AW21:AW21)*$AW$10</f>
        <v>0</v>
      </c>
      <c r="AX22" s="47">
        <f>AVERAGE(AX21:AX21)*$AX$10</f>
        <v>0</v>
      </c>
      <c r="AY22" s="48">
        <f>SUM(AQ22:AX22)</f>
        <v>0</v>
      </c>
      <c r="AZ22" s="49">
        <v>0.25</v>
      </c>
      <c r="BA22" s="48">
        <f>AY22*AZ22</f>
        <v>0</v>
      </c>
      <c r="BB22" s="33"/>
    </row>
    <row r="23" spans="1:54" x14ac:dyDescent="0.3">
      <c r="A23" s="112"/>
      <c r="B23" s="100"/>
      <c r="C23" s="39"/>
      <c r="D23" s="45"/>
      <c r="E23" s="45"/>
      <c r="F23" s="45"/>
      <c r="G23" s="45"/>
      <c r="H23" s="45"/>
      <c r="I23" s="45"/>
      <c r="J23" s="45"/>
      <c r="K23" s="45"/>
      <c r="L23" s="39"/>
      <c r="M23" s="46"/>
      <c r="N23" s="46"/>
      <c r="O23" s="46"/>
      <c r="P23" s="46"/>
      <c r="Q23" s="46"/>
      <c r="R23" s="46"/>
      <c r="S23" s="46"/>
      <c r="T23" s="46"/>
      <c r="U23" s="39"/>
      <c r="V23" s="53"/>
      <c r="W23" s="53"/>
      <c r="X23" s="41"/>
      <c r="Y23" s="45"/>
      <c r="Z23" s="45"/>
      <c r="AA23" s="45"/>
      <c r="AB23" s="45"/>
      <c r="AC23" s="45"/>
      <c r="AD23" s="45"/>
      <c r="AE23" s="45"/>
      <c r="AF23" s="45"/>
      <c r="AG23" s="41"/>
      <c r="AH23" s="53"/>
      <c r="AI23" s="53"/>
      <c r="AJ23" s="53"/>
      <c r="AK23" s="53"/>
      <c r="AL23" s="53"/>
      <c r="AM23" s="53"/>
      <c r="AN23" s="53"/>
      <c r="AO23" s="53"/>
      <c r="AP23" s="39"/>
      <c r="AQ23" s="41"/>
      <c r="AR23" s="41"/>
      <c r="AS23" s="41"/>
      <c r="AT23" s="41"/>
      <c r="AU23" s="41"/>
      <c r="AV23" s="41"/>
      <c r="AW23" s="41"/>
      <c r="AX23" s="41"/>
      <c r="AY23" s="41"/>
      <c r="AZ23" s="42"/>
      <c r="BA23" s="41"/>
      <c r="BB23" s="33"/>
    </row>
    <row r="24" spans="1:54" ht="12" customHeight="1" x14ac:dyDescent="0.3">
      <c r="A24" s="105" t="str">
        <f>Kortingspercentages!A12</f>
        <v>Categorie: Kleine elektrische gesloten bestelwagens</v>
      </c>
      <c r="B24" s="106"/>
      <c r="C24" s="39"/>
      <c r="D24" s="163" t="s">
        <v>32</v>
      </c>
      <c r="E24" s="149"/>
      <c r="F24" s="149"/>
      <c r="G24" s="149"/>
      <c r="H24" s="149"/>
      <c r="I24" s="149"/>
      <c r="J24" s="149"/>
      <c r="K24" s="149"/>
      <c r="L24" s="39"/>
      <c r="M24" s="155" t="s">
        <v>36</v>
      </c>
      <c r="N24" s="155"/>
      <c r="O24" s="155"/>
      <c r="P24" s="155"/>
      <c r="Q24" s="155"/>
      <c r="R24" s="155"/>
      <c r="S24" s="155"/>
      <c r="T24" s="155"/>
      <c r="U24" s="39"/>
      <c r="V24" s="156" t="s">
        <v>27</v>
      </c>
      <c r="W24" s="156" t="s">
        <v>28</v>
      </c>
      <c r="X24" s="41"/>
      <c r="Y24" s="149" t="str">
        <f>$Y$8</f>
        <v>Gegarandeerde restwaarde na X aantal jaar</v>
      </c>
      <c r="Z24" s="149"/>
      <c r="AA24" s="149"/>
      <c r="AB24" s="149"/>
      <c r="AC24" s="149"/>
      <c r="AD24" s="149"/>
      <c r="AE24" s="149"/>
      <c r="AF24" s="149"/>
      <c r="AG24" s="41"/>
      <c r="AH24" s="149" t="str">
        <f>$AH$8</f>
        <v xml:space="preserve">Afschrijving per km per jaar </v>
      </c>
      <c r="AI24" s="149"/>
      <c r="AJ24" s="149"/>
      <c r="AK24" s="149"/>
      <c r="AL24" s="149"/>
      <c r="AM24" s="149"/>
      <c r="AN24" s="149"/>
      <c r="AO24" s="149"/>
      <c r="AP24" s="39"/>
      <c r="AQ24" s="149" t="s">
        <v>37</v>
      </c>
      <c r="AR24" s="149"/>
      <c r="AS24" s="149"/>
      <c r="AT24" s="149"/>
      <c r="AU24" s="149"/>
      <c r="AV24" s="149"/>
      <c r="AW24" s="149"/>
      <c r="AX24" s="149"/>
      <c r="AY24" s="41"/>
      <c r="AZ24" s="42"/>
      <c r="BA24" s="41"/>
      <c r="BB24" s="33"/>
    </row>
    <row r="25" spans="1:54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19" t="s">
        <v>5</v>
      </c>
      <c r="H25" s="19" t="s">
        <v>6</v>
      </c>
      <c r="I25" s="19" t="s">
        <v>7</v>
      </c>
      <c r="J25" s="19" t="s">
        <v>8</v>
      </c>
      <c r="K25" s="19" t="s">
        <v>9</v>
      </c>
      <c r="L25" s="39"/>
      <c r="M25" s="50" t="s">
        <v>2</v>
      </c>
      <c r="N25" s="20" t="s">
        <v>3</v>
      </c>
      <c r="O25" s="20" t="s">
        <v>4</v>
      </c>
      <c r="P25" s="20" t="s">
        <v>5</v>
      </c>
      <c r="Q25" s="20" t="s">
        <v>6</v>
      </c>
      <c r="R25" s="20" t="s">
        <v>7</v>
      </c>
      <c r="S25" s="20" t="s">
        <v>8</v>
      </c>
      <c r="T25" s="20" t="s">
        <v>9</v>
      </c>
      <c r="U25" s="39"/>
      <c r="V25" s="157"/>
      <c r="W25" s="157"/>
      <c r="X25" s="41"/>
      <c r="Y25" s="18" t="s">
        <v>2</v>
      </c>
      <c r="Z25" s="19" t="s">
        <v>3</v>
      </c>
      <c r="AA25" s="19" t="s">
        <v>4</v>
      </c>
      <c r="AB25" s="19" t="s">
        <v>5</v>
      </c>
      <c r="AC25" s="19" t="s">
        <v>6</v>
      </c>
      <c r="AD25" s="19" t="s">
        <v>7</v>
      </c>
      <c r="AE25" s="19" t="s">
        <v>8</v>
      </c>
      <c r="AF25" s="19" t="s">
        <v>9</v>
      </c>
      <c r="AG25" s="41"/>
      <c r="AH25" s="18" t="s">
        <v>2</v>
      </c>
      <c r="AI25" s="19" t="s">
        <v>3</v>
      </c>
      <c r="AJ25" s="19" t="s">
        <v>4</v>
      </c>
      <c r="AK25" s="19" t="s">
        <v>5</v>
      </c>
      <c r="AL25" s="19" t="s">
        <v>6</v>
      </c>
      <c r="AM25" s="19" t="s">
        <v>7</v>
      </c>
      <c r="AN25" s="19" t="s">
        <v>8</v>
      </c>
      <c r="AO25" s="19" t="s">
        <v>9</v>
      </c>
      <c r="AP25" s="39"/>
      <c r="AQ25" s="19" t="s">
        <v>13</v>
      </c>
      <c r="AR25" s="19" t="s">
        <v>14</v>
      </c>
      <c r="AS25" s="19" t="s">
        <v>15</v>
      </c>
      <c r="AT25" s="19" t="s">
        <v>16</v>
      </c>
      <c r="AU25" s="19" t="s">
        <v>17</v>
      </c>
      <c r="AV25" s="19" t="s">
        <v>18</v>
      </c>
      <c r="AW25" s="19" t="s">
        <v>19</v>
      </c>
      <c r="AX25" s="19" t="s">
        <v>20</v>
      </c>
      <c r="AY25" s="93" t="s">
        <v>42</v>
      </c>
      <c r="AZ25" s="94" t="s">
        <v>40</v>
      </c>
      <c r="BA25" s="93" t="s">
        <v>43</v>
      </c>
      <c r="BB25" s="33"/>
    </row>
    <row r="26" spans="1:54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39"/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39"/>
      <c r="V26" s="120">
        <v>0</v>
      </c>
      <c r="W26" s="120">
        <v>0</v>
      </c>
      <c r="X26" s="41"/>
      <c r="Y26" s="52">
        <f t="shared" ref="Y26" si="17">$B26*M26</f>
        <v>0</v>
      </c>
      <c r="Z26" s="52">
        <f t="shared" ref="Z26" si="18">$B26*N26</f>
        <v>0</v>
      </c>
      <c r="AA26" s="52">
        <f t="shared" ref="AA26" si="19">$B26*O26</f>
        <v>0</v>
      </c>
      <c r="AB26" s="52">
        <f t="shared" ref="AB26" si="20">$B26*P26</f>
        <v>0</v>
      </c>
      <c r="AC26" s="52">
        <f t="shared" ref="AC26" si="21">$B26*Q26</f>
        <v>0</v>
      </c>
      <c r="AD26" s="52">
        <f t="shared" ref="AD26" si="22">$B26*R26</f>
        <v>0</v>
      </c>
      <c r="AE26" s="52">
        <f t="shared" ref="AE26" si="23">$B26*S26</f>
        <v>0</v>
      </c>
      <c r="AF26" s="52">
        <f t="shared" ref="AF26" si="24">$B26*T26</f>
        <v>0</v>
      </c>
      <c r="AG26" s="41"/>
      <c r="AH26" s="38">
        <f>(B26-Y26)/$D$6</f>
        <v>0</v>
      </c>
      <c r="AI26" s="38">
        <f>(Y26-Z26)/$E$6</f>
        <v>0</v>
      </c>
      <c r="AJ26" s="38">
        <f>(Z26-AA26)/$F$6</f>
        <v>0</v>
      </c>
      <c r="AK26" s="38">
        <f>(AA26-AB26)/$G$6</f>
        <v>0</v>
      </c>
      <c r="AL26" s="38">
        <f>(AB26-AC26)/$H$6</f>
        <v>0</v>
      </c>
      <c r="AM26" s="38">
        <f>(AC26-AD26)/$I$6</f>
        <v>0</v>
      </c>
      <c r="AN26" s="38">
        <f>(AD26-AE26)/$J$6</f>
        <v>0</v>
      </c>
      <c r="AO26" s="38">
        <f>(AE26-AF26)/$K$6</f>
        <v>0</v>
      </c>
      <c r="AP26" s="39"/>
      <c r="AQ26" s="40">
        <f>D26+$V$26+$W$26+AH26</f>
        <v>0</v>
      </c>
      <c r="AR26" s="40">
        <f t="shared" ref="AR26:AX26" si="25">E26+$V$26+$W$26+AI26</f>
        <v>0</v>
      </c>
      <c r="AS26" s="40">
        <f t="shared" si="25"/>
        <v>0</v>
      </c>
      <c r="AT26" s="40">
        <f t="shared" si="25"/>
        <v>0</v>
      </c>
      <c r="AU26" s="40">
        <f t="shared" si="25"/>
        <v>0</v>
      </c>
      <c r="AV26" s="40">
        <f t="shared" si="25"/>
        <v>0</v>
      </c>
      <c r="AW26" s="40">
        <f t="shared" si="25"/>
        <v>0</v>
      </c>
      <c r="AX26" s="40">
        <f t="shared" si="25"/>
        <v>0</v>
      </c>
      <c r="AY26" s="41"/>
      <c r="AZ26" s="42"/>
      <c r="BA26" s="41"/>
      <c r="BB26" s="33"/>
    </row>
    <row r="27" spans="1:54" ht="36" x14ac:dyDescent="0.3">
      <c r="A27" s="107"/>
      <c r="B27" s="108"/>
      <c r="C27" s="39"/>
      <c r="D27" s="41"/>
      <c r="E27" s="41"/>
      <c r="F27" s="41"/>
      <c r="G27" s="41"/>
      <c r="H27" s="41"/>
      <c r="I27" s="41"/>
      <c r="J27" s="41"/>
      <c r="K27" s="41"/>
      <c r="L27" s="39"/>
      <c r="M27" s="54"/>
      <c r="N27" s="54"/>
      <c r="O27" s="54"/>
      <c r="P27" s="54"/>
      <c r="Q27" s="54"/>
      <c r="R27" s="54"/>
      <c r="S27" s="54"/>
      <c r="T27" s="54"/>
      <c r="U27" s="39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29" t="s">
        <v>39</v>
      </c>
      <c r="AQ27" s="47">
        <f>AVERAGE(AQ26:AQ26)*$AQ$10</f>
        <v>0</v>
      </c>
      <c r="AR27" s="47">
        <f>AVERAGE(AR26:AR26)*$AR$10</f>
        <v>0</v>
      </c>
      <c r="AS27" s="47">
        <f>AVERAGE(AS26:AS26)*$AS$10</f>
        <v>0</v>
      </c>
      <c r="AT27" s="47">
        <f>AVERAGE(AT26:AT26)*$AT$10</f>
        <v>0</v>
      </c>
      <c r="AU27" s="47">
        <f>AVERAGE(AU26:AU26)*$AU$10</f>
        <v>0</v>
      </c>
      <c r="AV27" s="47">
        <f>AVERAGE(AV26:AV26)*$AV$10</f>
        <v>0</v>
      </c>
      <c r="AW27" s="47">
        <f>AVERAGE(AW26:AW26)*$AW$10</f>
        <v>0</v>
      </c>
      <c r="AX27" s="47">
        <f>AVERAGE(AX26:AX26)*$AX$10</f>
        <v>0</v>
      </c>
      <c r="AY27" s="48">
        <f>SUM(AQ27:AX27)</f>
        <v>0</v>
      </c>
      <c r="AZ27" s="49">
        <v>0.2</v>
      </c>
      <c r="BA27" s="48">
        <f>AY27*AZ27</f>
        <v>0</v>
      </c>
      <c r="BB27" s="33"/>
    </row>
    <row r="28" spans="1:54" x14ac:dyDescent="0.3">
      <c r="A28" s="107"/>
      <c r="B28" s="108"/>
      <c r="C28" s="39"/>
      <c r="D28" s="41"/>
      <c r="E28" s="41"/>
      <c r="F28" s="41"/>
      <c r="G28" s="41"/>
      <c r="H28" s="41"/>
      <c r="I28" s="41"/>
      <c r="J28" s="41"/>
      <c r="K28" s="41"/>
      <c r="L28" s="39"/>
      <c r="M28" s="54"/>
      <c r="N28" s="54"/>
      <c r="O28" s="54"/>
      <c r="P28" s="54"/>
      <c r="Q28" s="54"/>
      <c r="R28" s="54"/>
      <c r="S28" s="54"/>
      <c r="T28" s="54"/>
      <c r="U28" s="39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39"/>
      <c r="AQ28" s="41"/>
      <c r="AR28" s="41"/>
      <c r="AS28" s="41"/>
      <c r="AT28" s="41"/>
      <c r="AU28" s="41"/>
      <c r="AV28" s="41"/>
      <c r="AW28" s="41"/>
      <c r="AX28" s="41"/>
      <c r="AY28" s="41"/>
      <c r="AZ28" s="55"/>
      <c r="BA28" s="41"/>
      <c r="BB28" s="33"/>
    </row>
    <row r="29" spans="1:54" s="59" customFormat="1" ht="27" customHeight="1" x14ac:dyDescent="0.35">
      <c r="A29" s="109"/>
      <c r="B29" s="109"/>
      <c r="C29" s="26"/>
      <c r="D29" s="26"/>
      <c r="E29" s="26"/>
      <c r="F29" s="26"/>
      <c r="G29" s="26"/>
      <c r="H29" s="26"/>
      <c r="I29" s="26"/>
      <c r="J29" s="26"/>
      <c r="K29" s="26"/>
      <c r="L29" s="23"/>
      <c r="M29" s="56"/>
      <c r="N29" s="56"/>
      <c r="O29" s="56"/>
      <c r="P29" s="56"/>
      <c r="Q29" s="56"/>
      <c r="R29" s="56"/>
      <c r="S29" s="56"/>
      <c r="T29" s="56"/>
      <c r="U29" s="23"/>
      <c r="V29" s="41"/>
      <c r="W29" s="41"/>
      <c r="X29" s="26"/>
      <c r="Y29" s="57"/>
      <c r="Z29" s="57"/>
      <c r="AA29" s="57"/>
      <c r="AB29" s="26"/>
      <c r="AC29" s="26"/>
      <c r="AD29" s="26"/>
      <c r="AE29" s="26"/>
      <c r="AF29" s="26"/>
      <c r="AG29" s="26"/>
      <c r="AH29" s="55"/>
      <c r="AI29" s="55"/>
      <c r="AJ29" s="41"/>
      <c r="AK29" s="41"/>
      <c r="AL29" s="41"/>
      <c r="AM29" s="41"/>
      <c r="AN29" s="41"/>
      <c r="AO29" s="41"/>
      <c r="AP29" s="39"/>
      <c r="AQ29" s="164" t="s">
        <v>54</v>
      </c>
      <c r="AR29" s="164"/>
      <c r="AS29" s="164"/>
      <c r="AT29" s="164"/>
      <c r="AU29" s="164"/>
      <c r="AV29" s="164"/>
      <c r="AW29" s="164"/>
      <c r="AX29" s="164"/>
      <c r="AY29" s="164"/>
      <c r="AZ29" s="165"/>
      <c r="BA29" s="58">
        <f>BA12+BA17+BA22+BA27</f>
        <v>0</v>
      </c>
      <c r="BB29" s="33"/>
    </row>
    <row r="30" spans="1:54" s="59" customFormat="1" ht="16.5" customHeight="1" x14ac:dyDescent="0.3">
      <c r="A30" s="110"/>
      <c r="B30" s="110"/>
      <c r="C30" s="60"/>
      <c r="D30" s="60"/>
      <c r="E30" s="60"/>
      <c r="F30" s="60"/>
      <c r="G30" s="60"/>
      <c r="H30" s="60"/>
      <c r="I30" s="60"/>
      <c r="J30" s="60"/>
      <c r="K30" s="60"/>
      <c r="L30" s="61"/>
      <c r="M30" s="62"/>
      <c r="N30" s="62"/>
      <c r="O30" s="62"/>
      <c r="P30" s="62"/>
      <c r="Q30" s="62"/>
      <c r="R30" s="62"/>
      <c r="S30" s="62"/>
      <c r="T30" s="62"/>
      <c r="U30" s="61"/>
      <c r="V30" s="63"/>
      <c r="W30" s="63"/>
      <c r="X30" s="60"/>
      <c r="Y30" s="64"/>
      <c r="Z30" s="64"/>
      <c r="AA30" s="64"/>
      <c r="AB30" s="60"/>
      <c r="AC30" s="60"/>
      <c r="AD30" s="60"/>
      <c r="AE30" s="60"/>
      <c r="AF30" s="60"/>
      <c r="AG30" s="60"/>
      <c r="AH30" s="65"/>
      <c r="AI30" s="65"/>
      <c r="AJ30" s="63"/>
      <c r="AK30" s="63"/>
      <c r="AL30" s="63"/>
      <c r="AM30" s="63"/>
      <c r="AN30" s="63"/>
      <c r="AO30" s="63"/>
      <c r="AP30" s="66"/>
      <c r="AQ30" s="63"/>
      <c r="AR30" s="63"/>
      <c r="AS30" s="63"/>
      <c r="AT30" s="63"/>
      <c r="AU30" s="63"/>
      <c r="AV30" s="63"/>
      <c r="AW30" s="63"/>
      <c r="AX30" s="63"/>
      <c r="AY30" s="63"/>
      <c r="AZ30" s="67"/>
      <c r="BA30" s="63"/>
      <c r="BB30" s="68"/>
    </row>
  </sheetData>
  <sheetProtection algorithmName="SHA-512" hashValue="Lwz3Ea9XaB9IrjPwnGjMiKu7sBTPMIgf/rGEUKkgMNrKzwupEeF7tPZEQJrh7rcscEJ4mb9z0Wd2J55Fch+WJA==" saltValue="Pc+cRM+3w0vwV/gju1YnTw==" spinCount="100000" sheet="1" objects="1" scenarios="1"/>
  <mergeCells count="44">
    <mergeCell ref="AQ29:AZ29"/>
    <mergeCell ref="M3:U3"/>
    <mergeCell ref="V3:AG3"/>
    <mergeCell ref="AH3:AP3"/>
    <mergeCell ref="AQ3:BB3"/>
    <mergeCell ref="A4:BB4"/>
    <mergeCell ref="A9:B9"/>
    <mergeCell ref="A19:B19"/>
    <mergeCell ref="A14:B14"/>
    <mergeCell ref="AQ14:AX14"/>
    <mergeCell ref="D14:K14"/>
    <mergeCell ref="D19:K19"/>
    <mergeCell ref="Y14:AF14"/>
    <mergeCell ref="Y19:AF19"/>
    <mergeCell ref="D24:K24"/>
    <mergeCell ref="AQ24:AX24"/>
    <mergeCell ref="A1:BB1"/>
    <mergeCell ref="A2:BB2"/>
    <mergeCell ref="A3:C3"/>
    <mergeCell ref="D3:L3"/>
    <mergeCell ref="AQ8:AX8"/>
    <mergeCell ref="V8:V9"/>
    <mergeCell ref="W8:W9"/>
    <mergeCell ref="D8:K8"/>
    <mergeCell ref="M8:T8"/>
    <mergeCell ref="Y8:AF8"/>
    <mergeCell ref="AH8:AO8"/>
    <mergeCell ref="AH24:AO24"/>
    <mergeCell ref="M14:T14"/>
    <mergeCell ref="M19:T19"/>
    <mergeCell ref="M24:T24"/>
    <mergeCell ref="Y24:AF24"/>
    <mergeCell ref="V14:V15"/>
    <mergeCell ref="W14:W15"/>
    <mergeCell ref="V19:V20"/>
    <mergeCell ref="W19:W20"/>
    <mergeCell ref="V24:V25"/>
    <mergeCell ref="W24:W25"/>
    <mergeCell ref="AQ19:AX19"/>
    <mergeCell ref="A5:B6"/>
    <mergeCell ref="M5:N5"/>
    <mergeCell ref="M6:N6"/>
    <mergeCell ref="AH14:AO14"/>
    <mergeCell ref="AH19:AO19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8D4F-3210-4E77-BD19-591E11640151}">
  <dimension ref="A1:BB30"/>
  <sheetViews>
    <sheetView topLeftCell="D2" zoomScale="70" zoomScaleNormal="70" workbookViewId="0">
      <selection activeCell="N11" sqref="N11"/>
    </sheetView>
  </sheetViews>
  <sheetFormatPr defaultColWidth="9.1796875" defaultRowHeight="12" x14ac:dyDescent="0.3"/>
  <cols>
    <col min="1" max="1" width="23.1796875" style="111" customWidth="1"/>
    <col min="2" max="2" width="22.54296875" style="17" customWidth="1"/>
    <col min="3" max="3" width="4.54296875" style="9" customWidth="1"/>
    <col min="4" max="4" width="9.1796875" style="69" customWidth="1"/>
    <col min="5" max="11" width="9.1796875" style="69"/>
    <col min="12" max="12" width="4.54296875" style="59" customWidth="1"/>
    <col min="13" max="13" width="10.453125" style="70" bestFit="1" customWidth="1"/>
    <col min="14" max="20" width="9.1796875" style="70"/>
    <col min="21" max="21" width="4.54296875" style="59" customWidth="1"/>
    <col min="22" max="23" width="18.54296875" style="69" customWidth="1"/>
    <col min="24" max="24" width="4.54296875" style="71" customWidth="1"/>
    <col min="25" max="32" width="10.81640625" style="69" customWidth="1"/>
    <col min="33" max="33" width="4.54296875" style="71" customWidth="1"/>
    <col min="34" max="41" width="10.81640625" style="69" customWidth="1"/>
    <col min="42" max="42" width="14.81640625" style="9" customWidth="1"/>
    <col min="43" max="50" width="10.81640625" style="69" customWidth="1"/>
    <col min="51" max="51" width="12.54296875" style="69" customWidth="1"/>
    <col min="52" max="52" width="8.453125" style="72" customWidth="1"/>
    <col min="53" max="53" width="12.54296875" style="69" customWidth="1"/>
    <col min="54" max="54" width="4.54296875" style="9" customWidth="1"/>
    <col min="55" max="16384" width="9.1796875" style="9"/>
  </cols>
  <sheetData>
    <row r="1" spans="1:54" s="8" customFormat="1" ht="83.15" customHeight="1" x14ac:dyDescent="0.35">
      <c r="A1" s="158" t="s">
        <v>64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</row>
    <row r="2" spans="1:54" s="8" customFormat="1" ht="199" customHeight="1" x14ac:dyDescent="0.35">
      <c r="A2" s="160" t="s">
        <v>76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</row>
    <row r="3" spans="1:54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2"/>
      <c r="I3" s="162"/>
      <c r="J3" s="162"/>
      <c r="K3" s="162"/>
      <c r="L3" s="162"/>
      <c r="M3" s="166"/>
      <c r="N3" s="167"/>
      <c r="O3" s="167"/>
      <c r="P3" s="167"/>
      <c r="Q3" s="167"/>
      <c r="R3" s="167"/>
      <c r="S3" s="167"/>
      <c r="T3" s="167"/>
      <c r="U3" s="167"/>
      <c r="V3" s="166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6"/>
      <c r="AI3" s="167"/>
      <c r="AJ3" s="167"/>
      <c r="AK3" s="167"/>
      <c r="AL3" s="167"/>
      <c r="AM3" s="167"/>
      <c r="AN3" s="167"/>
      <c r="AO3" s="167"/>
      <c r="AP3" s="167"/>
      <c r="AQ3" s="166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</row>
    <row r="4" spans="1:54" s="8" customFormat="1" ht="24" customHeight="1" x14ac:dyDescent="0.35">
      <c r="A4" s="168" t="s">
        <v>44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</row>
    <row r="5" spans="1:54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24"/>
      <c r="M5" s="154" t="s">
        <v>81</v>
      </c>
      <c r="N5" s="15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</row>
    <row r="6" spans="1:54" customFormat="1" ht="12" customHeight="1" x14ac:dyDescent="0.35">
      <c r="A6" s="152"/>
      <c r="B6" s="153"/>
      <c r="C6" s="122"/>
      <c r="D6" s="123">
        <v>20000</v>
      </c>
      <c r="E6" s="123">
        <v>20000</v>
      </c>
      <c r="F6" s="123">
        <v>20000</v>
      </c>
      <c r="G6" s="123">
        <v>20000</v>
      </c>
      <c r="H6" s="123">
        <v>20000</v>
      </c>
      <c r="I6" s="123">
        <v>20000</v>
      </c>
      <c r="J6" s="123">
        <v>20000</v>
      </c>
      <c r="K6" s="123">
        <v>10000</v>
      </c>
      <c r="L6" s="124"/>
      <c r="M6" s="154">
        <f>SUM(D6:K6)</f>
        <v>150000</v>
      </c>
      <c r="N6" s="15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</row>
    <row r="7" spans="1:54" ht="12" customHeight="1" x14ac:dyDescent="0.3">
      <c r="A7" s="45"/>
      <c r="B7" s="45"/>
      <c r="C7" s="121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1"/>
      <c r="BB7" s="33"/>
    </row>
    <row r="8" spans="1:54" s="17" customFormat="1" x14ac:dyDescent="0.3">
      <c r="A8" s="45"/>
      <c r="B8" s="45"/>
      <c r="C8" s="45"/>
      <c r="D8" s="163" t="s">
        <v>32</v>
      </c>
      <c r="E8" s="149"/>
      <c r="F8" s="149"/>
      <c r="G8" s="149"/>
      <c r="H8" s="149"/>
      <c r="I8" s="149"/>
      <c r="J8" s="149"/>
      <c r="K8" s="149"/>
      <c r="L8" s="11"/>
      <c r="M8" s="155" t="s">
        <v>36</v>
      </c>
      <c r="N8" s="155"/>
      <c r="O8" s="155"/>
      <c r="P8" s="155"/>
      <c r="Q8" s="155"/>
      <c r="R8" s="155"/>
      <c r="S8" s="155"/>
      <c r="T8" s="155"/>
      <c r="U8" s="11"/>
      <c r="V8" s="156" t="s">
        <v>34</v>
      </c>
      <c r="W8" s="156" t="s">
        <v>35</v>
      </c>
      <c r="X8" s="12"/>
      <c r="Y8" s="149" t="s">
        <v>60</v>
      </c>
      <c r="Z8" s="149"/>
      <c r="AA8" s="149"/>
      <c r="AB8" s="149"/>
      <c r="AC8" s="149"/>
      <c r="AD8" s="149"/>
      <c r="AE8" s="149"/>
      <c r="AF8" s="149"/>
      <c r="AG8" s="12"/>
      <c r="AH8" s="149" t="s">
        <v>38</v>
      </c>
      <c r="AI8" s="149"/>
      <c r="AJ8" s="149"/>
      <c r="AK8" s="149"/>
      <c r="AL8" s="149"/>
      <c r="AM8" s="149"/>
      <c r="AN8" s="149"/>
      <c r="AO8" s="149"/>
      <c r="AP8" s="13"/>
      <c r="AQ8" s="149" t="s">
        <v>37</v>
      </c>
      <c r="AR8" s="149"/>
      <c r="AS8" s="149"/>
      <c r="AT8" s="149"/>
      <c r="AU8" s="149"/>
      <c r="AV8" s="149"/>
      <c r="AW8" s="149"/>
      <c r="AX8" s="149"/>
      <c r="AY8" s="14"/>
      <c r="AZ8" s="15"/>
      <c r="BA8" s="14"/>
      <c r="BB8" s="16"/>
    </row>
    <row r="9" spans="1:54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19" t="s">
        <v>9</v>
      </c>
      <c r="L9" s="11"/>
      <c r="M9" s="20" t="s">
        <v>2</v>
      </c>
      <c r="N9" s="20" t="s">
        <v>3</v>
      </c>
      <c r="O9" s="20" t="s">
        <v>4</v>
      </c>
      <c r="P9" s="20" t="s">
        <v>5</v>
      </c>
      <c r="Q9" s="20" t="s">
        <v>6</v>
      </c>
      <c r="R9" s="20" t="s">
        <v>7</v>
      </c>
      <c r="S9" s="20" t="s">
        <v>8</v>
      </c>
      <c r="T9" s="20" t="s">
        <v>9</v>
      </c>
      <c r="U9" s="11"/>
      <c r="V9" s="157"/>
      <c r="W9" s="157"/>
      <c r="X9" s="12"/>
      <c r="Y9" s="19" t="s">
        <v>2</v>
      </c>
      <c r="Z9" s="19" t="s">
        <v>3</v>
      </c>
      <c r="AA9" s="19" t="s">
        <v>4</v>
      </c>
      <c r="AB9" s="19" t="s">
        <v>5</v>
      </c>
      <c r="AC9" s="19" t="s">
        <v>6</v>
      </c>
      <c r="AD9" s="19" t="s">
        <v>7</v>
      </c>
      <c r="AE9" s="19" t="s">
        <v>8</v>
      </c>
      <c r="AF9" s="19" t="s">
        <v>9</v>
      </c>
      <c r="AG9" s="12"/>
      <c r="AH9" s="19" t="s">
        <v>13</v>
      </c>
      <c r="AI9" s="19" t="s">
        <v>14</v>
      </c>
      <c r="AJ9" s="19" t="s">
        <v>15</v>
      </c>
      <c r="AK9" s="19" t="s">
        <v>16</v>
      </c>
      <c r="AL9" s="19" t="s">
        <v>17</v>
      </c>
      <c r="AM9" s="19" t="s">
        <v>18</v>
      </c>
      <c r="AN9" s="19" t="s">
        <v>19</v>
      </c>
      <c r="AO9" s="19" t="s">
        <v>20</v>
      </c>
      <c r="AP9" s="13"/>
      <c r="AQ9" s="19" t="s">
        <v>13</v>
      </c>
      <c r="AR9" s="19" t="s">
        <v>14</v>
      </c>
      <c r="AS9" s="19" t="s">
        <v>15</v>
      </c>
      <c r="AT9" s="19" t="s">
        <v>16</v>
      </c>
      <c r="AU9" s="19" t="s">
        <v>17</v>
      </c>
      <c r="AV9" s="19" t="s">
        <v>18</v>
      </c>
      <c r="AW9" s="19" t="s">
        <v>19</v>
      </c>
      <c r="AX9" s="19" t="s">
        <v>20</v>
      </c>
      <c r="AY9" s="93" t="s">
        <v>42</v>
      </c>
      <c r="AZ9" s="94" t="s">
        <v>40</v>
      </c>
      <c r="BA9" s="93" t="s">
        <v>43</v>
      </c>
      <c r="BB9" s="16"/>
    </row>
    <row r="10" spans="1:54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2"/>
      <c r="H10" s="22"/>
      <c r="I10" s="22"/>
      <c r="J10" s="22"/>
      <c r="K10" s="22"/>
      <c r="L10" s="23"/>
      <c r="M10" s="24"/>
      <c r="N10" s="24"/>
      <c r="O10" s="24"/>
      <c r="P10" s="24"/>
      <c r="Q10" s="24"/>
      <c r="R10" s="24"/>
      <c r="S10" s="24"/>
      <c r="T10" s="24"/>
      <c r="U10" s="23"/>
      <c r="V10" s="25"/>
      <c r="W10" s="25"/>
      <c r="X10" s="26"/>
      <c r="Y10" s="27"/>
      <c r="Z10" s="27"/>
      <c r="AA10" s="22"/>
      <c r="AB10" s="22"/>
      <c r="AC10" s="22"/>
      <c r="AD10" s="27"/>
      <c r="AE10" s="22"/>
      <c r="AF10" s="22"/>
      <c r="AG10" s="26"/>
      <c r="AH10" s="28"/>
      <c r="AI10" s="28"/>
      <c r="AJ10" s="28"/>
      <c r="AK10" s="28"/>
      <c r="AL10" s="28"/>
      <c r="AM10" s="28"/>
      <c r="AN10" s="28"/>
      <c r="AO10" s="28"/>
      <c r="AP10" s="29" t="s">
        <v>41</v>
      </c>
      <c r="AQ10" s="30">
        <v>2.5000000000000001E-2</v>
      </c>
      <c r="AR10" s="30">
        <v>0.05</v>
      </c>
      <c r="AS10" s="30">
        <v>7.4999999999999997E-2</v>
      </c>
      <c r="AT10" s="30">
        <v>0.1</v>
      </c>
      <c r="AU10" s="30">
        <v>0.15</v>
      </c>
      <c r="AV10" s="30">
        <v>0.35</v>
      </c>
      <c r="AW10" s="30">
        <v>0.15</v>
      </c>
      <c r="AX10" s="30">
        <v>0.1</v>
      </c>
      <c r="AY10" s="31"/>
      <c r="AZ10" s="32"/>
      <c r="BA10" s="31"/>
      <c r="BB10" s="33"/>
    </row>
    <row r="11" spans="1:54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118">
        <v>0</v>
      </c>
      <c r="H11" s="118">
        <v>0</v>
      </c>
      <c r="I11" s="118">
        <v>0</v>
      </c>
      <c r="J11" s="118">
        <v>0</v>
      </c>
      <c r="K11" s="118">
        <v>0</v>
      </c>
      <c r="L11" s="35"/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0</v>
      </c>
      <c r="U11" s="35"/>
      <c r="V11" s="118">
        <v>0</v>
      </c>
      <c r="W11" s="118">
        <v>0</v>
      </c>
      <c r="X11" s="36"/>
      <c r="Y11" s="37">
        <f>$B11*M11</f>
        <v>0</v>
      </c>
      <c r="Z11" s="37">
        <f t="shared" ref="Z11:AE11" si="0">$B11*N11</f>
        <v>0</v>
      </c>
      <c r="AA11" s="37">
        <f t="shared" si="0"/>
        <v>0</v>
      </c>
      <c r="AB11" s="37">
        <f t="shared" si="0"/>
        <v>0</v>
      </c>
      <c r="AC11" s="37">
        <f t="shared" si="0"/>
        <v>0</v>
      </c>
      <c r="AD11" s="37">
        <f t="shared" si="0"/>
        <v>0</v>
      </c>
      <c r="AE11" s="37">
        <f t="shared" si="0"/>
        <v>0</v>
      </c>
      <c r="AF11" s="37">
        <f>$B11*T11</f>
        <v>0</v>
      </c>
      <c r="AG11" s="36"/>
      <c r="AH11" s="38">
        <f>(B11-Y11)/$D$6</f>
        <v>0</v>
      </c>
      <c r="AI11" s="38">
        <f>(Y11-Z11)/$E$6</f>
        <v>0</v>
      </c>
      <c r="AJ11" s="38">
        <f>(Z11-AA11)/$F$6</f>
        <v>0</v>
      </c>
      <c r="AK11" s="38">
        <f>(AA11-AB11)/$G$6</f>
        <v>0</v>
      </c>
      <c r="AL11" s="38">
        <f>(AB11-AC11)/$H$6</f>
        <v>0</v>
      </c>
      <c r="AM11" s="38">
        <f>(AC11-AD11)/$I$6</f>
        <v>0</v>
      </c>
      <c r="AN11" s="38">
        <f>(AD11-AE11)/$J$6</f>
        <v>0</v>
      </c>
      <c r="AO11" s="38">
        <f>(AE11-AF11)/$K$6</f>
        <v>0</v>
      </c>
      <c r="AP11" s="39"/>
      <c r="AQ11" s="40">
        <f>D11+$V$11+$W$11+AH11</f>
        <v>0</v>
      </c>
      <c r="AR11" s="40">
        <f>E11+$V$11+$W$11+AI11</f>
        <v>0</v>
      </c>
      <c r="AS11" s="40">
        <f t="shared" ref="AS11:AX11" si="1">F11+$V$11+$W$11+AJ11</f>
        <v>0</v>
      </c>
      <c r="AT11" s="40">
        <f t="shared" si="1"/>
        <v>0</v>
      </c>
      <c r="AU11" s="40">
        <f t="shared" si="1"/>
        <v>0</v>
      </c>
      <c r="AV11" s="40">
        <f t="shared" si="1"/>
        <v>0</v>
      </c>
      <c r="AW11" s="40">
        <f t="shared" si="1"/>
        <v>0</v>
      </c>
      <c r="AX11" s="40">
        <f t="shared" si="1"/>
        <v>0</v>
      </c>
      <c r="AY11" s="41"/>
      <c r="AZ11" s="42"/>
      <c r="BA11" s="41"/>
      <c r="BB11" s="33"/>
    </row>
    <row r="12" spans="1:54" s="43" customFormat="1" ht="36" x14ac:dyDescent="0.3">
      <c r="A12" s="99"/>
      <c r="B12" s="100"/>
      <c r="C12" s="44"/>
      <c r="D12" s="45"/>
      <c r="E12" s="45"/>
      <c r="F12" s="45"/>
      <c r="G12" s="45"/>
      <c r="H12" s="45"/>
      <c r="I12" s="45"/>
      <c r="J12" s="45"/>
      <c r="K12" s="45"/>
      <c r="L12" s="35"/>
      <c r="M12" s="46"/>
      <c r="N12" s="46"/>
      <c r="O12" s="46"/>
      <c r="P12" s="46"/>
      <c r="Q12" s="46"/>
      <c r="R12" s="46"/>
      <c r="S12" s="46"/>
      <c r="T12" s="46"/>
      <c r="U12" s="35"/>
      <c r="V12" s="45"/>
      <c r="W12" s="45"/>
      <c r="X12" s="36"/>
      <c r="Y12" s="45"/>
      <c r="Z12" s="45"/>
      <c r="AA12" s="45"/>
      <c r="AB12" s="45"/>
      <c r="AC12" s="45"/>
      <c r="AD12" s="45"/>
      <c r="AE12" s="45"/>
      <c r="AF12" s="45"/>
      <c r="AG12" s="36"/>
      <c r="AH12" s="41"/>
      <c r="AI12" s="41"/>
      <c r="AJ12" s="41"/>
      <c r="AK12" s="41"/>
      <c r="AL12" s="41"/>
      <c r="AM12" s="41"/>
      <c r="AN12" s="41"/>
      <c r="AO12" s="41"/>
      <c r="AP12" s="29" t="s">
        <v>39</v>
      </c>
      <c r="AQ12" s="47">
        <f>AVERAGE(AQ11:AQ11)*$AQ$10</f>
        <v>0</v>
      </c>
      <c r="AR12" s="47">
        <f>AVERAGE(AR11:AR11)*$AR$10</f>
        <v>0</v>
      </c>
      <c r="AS12" s="47">
        <f>AVERAGE(AS11:AS11)*$AS$10</f>
        <v>0</v>
      </c>
      <c r="AT12" s="47">
        <f>AVERAGE(AT11:AT11)*$AT$10</f>
        <v>0</v>
      </c>
      <c r="AU12" s="47">
        <f>AVERAGE(AU11:AU11)*$AU$10</f>
        <v>0</v>
      </c>
      <c r="AV12" s="47">
        <f>AVERAGE(AV11:AV11)*$AV$10</f>
        <v>0</v>
      </c>
      <c r="AW12" s="47">
        <f>AVERAGE(AW11:AW11)*$AW$10</f>
        <v>0</v>
      </c>
      <c r="AX12" s="47">
        <f>AVERAGE(AX11:AX11)*$AX$10</f>
        <v>0</v>
      </c>
      <c r="AY12" s="48">
        <f>SUM(AQ12:AX12)</f>
        <v>0</v>
      </c>
      <c r="AZ12" s="49">
        <v>0.24</v>
      </c>
      <c r="BA12" s="48">
        <f>AY12*AZ12</f>
        <v>0</v>
      </c>
      <c r="BB12" s="33"/>
    </row>
    <row r="13" spans="1:54" s="43" customFormat="1" ht="15" customHeight="1" x14ac:dyDescent="0.3">
      <c r="A13" s="99"/>
      <c r="B13" s="100"/>
      <c r="C13" s="44"/>
      <c r="D13" s="45"/>
      <c r="E13" s="45"/>
      <c r="F13" s="45"/>
      <c r="G13" s="45"/>
      <c r="H13" s="45"/>
      <c r="I13" s="45"/>
      <c r="J13" s="45"/>
      <c r="K13" s="45"/>
      <c r="L13" s="35"/>
      <c r="M13" s="46"/>
      <c r="N13" s="46"/>
      <c r="O13" s="46"/>
      <c r="P13" s="46"/>
      <c r="Q13" s="46"/>
      <c r="R13" s="46"/>
      <c r="S13" s="46"/>
      <c r="T13" s="46"/>
      <c r="U13" s="35"/>
      <c r="V13" s="45"/>
      <c r="W13" s="45"/>
      <c r="X13" s="36"/>
      <c r="Y13" s="45"/>
      <c r="Z13" s="45"/>
      <c r="AA13" s="45"/>
      <c r="AB13" s="45"/>
      <c r="AC13" s="45"/>
      <c r="AD13" s="45"/>
      <c r="AE13" s="45"/>
      <c r="AF13" s="45"/>
      <c r="AG13" s="36"/>
      <c r="AH13" s="41"/>
      <c r="AI13" s="41"/>
      <c r="AJ13" s="41"/>
      <c r="AK13" s="41"/>
      <c r="AL13" s="41"/>
      <c r="AM13" s="41"/>
      <c r="AN13" s="41"/>
      <c r="AO13" s="41"/>
      <c r="AP13" s="39"/>
      <c r="AQ13" s="41"/>
      <c r="AR13" s="41"/>
      <c r="AS13" s="41"/>
      <c r="AT13" s="41"/>
      <c r="AU13" s="41"/>
      <c r="AV13" s="41"/>
      <c r="AW13" s="41"/>
      <c r="AX13" s="41"/>
      <c r="AY13" s="41"/>
      <c r="AZ13" s="42"/>
      <c r="BA13" s="41"/>
      <c r="BB13" s="33"/>
    </row>
    <row r="14" spans="1:54" s="43" customFormat="1" ht="12" customHeight="1" x14ac:dyDescent="0.3">
      <c r="A14" s="172" t="str">
        <f>Kortingspercentages!A8</f>
        <v>Categorie: Middelgrote elektrische gesloten bestelwagens</v>
      </c>
      <c r="B14" s="173"/>
      <c r="C14" s="44"/>
      <c r="D14" s="163" t="s">
        <v>32</v>
      </c>
      <c r="E14" s="149"/>
      <c r="F14" s="149"/>
      <c r="G14" s="149"/>
      <c r="H14" s="149"/>
      <c r="I14" s="149"/>
      <c r="J14" s="149"/>
      <c r="K14" s="149"/>
      <c r="L14" s="35"/>
      <c r="M14" s="155" t="s">
        <v>36</v>
      </c>
      <c r="N14" s="155"/>
      <c r="O14" s="155"/>
      <c r="P14" s="155"/>
      <c r="Q14" s="155"/>
      <c r="R14" s="155"/>
      <c r="S14" s="155"/>
      <c r="T14" s="155"/>
      <c r="U14" s="35"/>
      <c r="V14" s="156" t="s">
        <v>27</v>
      </c>
      <c r="W14" s="156" t="s">
        <v>28</v>
      </c>
      <c r="X14" s="36"/>
      <c r="Y14" s="149" t="str">
        <f>$Y$8</f>
        <v>Gegarandeerde restwaarde na X aantal jaar</v>
      </c>
      <c r="Z14" s="149"/>
      <c r="AA14" s="149"/>
      <c r="AB14" s="149"/>
      <c r="AC14" s="149"/>
      <c r="AD14" s="149"/>
      <c r="AE14" s="149"/>
      <c r="AF14" s="149"/>
      <c r="AG14" s="36"/>
      <c r="AH14" s="149" t="str">
        <f>$AH$8</f>
        <v xml:space="preserve">Afschrijving per km per jaar </v>
      </c>
      <c r="AI14" s="149"/>
      <c r="AJ14" s="149"/>
      <c r="AK14" s="149"/>
      <c r="AL14" s="149"/>
      <c r="AM14" s="149"/>
      <c r="AN14" s="149"/>
      <c r="AO14" s="149"/>
      <c r="AP14" s="39"/>
      <c r="AQ14" s="149" t="s">
        <v>37</v>
      </c>
      <c r="AR14" s="149"/>
      <c r="AS14" s="149"/>
      <c r="AT14" s="149"/>
      <c r="AU14" s="149"/>
      <c r="AV14" s="149"/>
      <c r="AW14" s="149"/>
      <c r="AX14" s="149"/>
      <c r="AY14" s="41"/>
      <c r="AZ14" s="42"/>
      <c r="BA14" s="41"/>
      <c r="BB14" s="33"/>
    </row>
    <row r="15" spans="1:54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19" t="s">
        <v>5</v>
      </c>
      <c r="H15" s="19" t="s">
        <v>6</v>
      </c>
      <c r="I15" s="19" t="s">
        <v>7</v>
      </c>
      <c r="J15" s="19" t="s">
        <v>8</v>
      </c>
      <c r="K15" s="19" t="s">
        <v>9</v>
      </c>
      <c r="L15" s="35"/>
      <c r="M15" s="50" t="s">
        <v>2</v>
      </c>
      <c r="N15" s="20" t="s">
        <v>3</v>
      </c>
      <c r="O15" s="20" t="s">
        <v>4</v>
      </c>
      <c r="P15" s="20" t="s">
        <v>5</v>
      </c>
      <c r="Q15" s="20" t="s">
        <v>6</v>
      </c>
      <c r="R15" s="20" t="s">
        <v>7</v>
      </c>
      <c r="S15" s="20" t="s">
        <v>8</v>
      </c>
      <c r="T15" s="20" t="s">
        <v>9</v>
      </c>
      <c r="U15" s="35"/>
      <c r="V15" s="157"/>
      <c r="W15" s="157"/>
      <c r="X15" s="36"/>
      <c r="Y15" s="18" t="s">
        <v>2</v>
      </c>
      <c r="Z15" s="19" t="s">
        <v>3</v>
      </c>
      <c r="AA15" s="19" t="s">
        <v>4</v>
      </c>
      <c r="AB15" s="19" t="s">
        <v>5</v>
      </c>
      <c r="AC15" s="19" t="s">
        <v>6</v>
      </c>
      <c r="AD15" s="19" t="s">
        <v>7</v>
      </c>
      <c r="AE15" s="19" t="s">
        <v>8</v>
      </c>
      <c r="AF15" s="19" t="s">
        <v>9</v>
      </c>
      <c r="AG15" s="36"/>
      <c r="AH15" s="18" t="s">
        <v>2</v>
      </c>
      <c r="AI15" s="19" t="s">
        <v>3</v>
      </c>
      <c r="AJ15" s="19" t="s">
        <v>4</v>
      </c>
      <c r="AK15" s="19" t="s">
        <v>5</v>
      </c>
      <c r="AL15" s="19" t="s">
        <v>6</v>
      </c>
      <c r="AM15" s="19" t="s">
        <v>7</v>
      </c>
      <c r="AN15" s="19" t="s">
        <v>8</v>
      </c>
      <c r="AO15" s="19" t="s">
        <v>9</v>
      </c>
      <c r="AP15" s="39"/>
      <c r="AQ15" s="19" t="s">
        <v>13</v>
      </c>
      <c r="AR15" s="19" t="s">
        <v>14</v>
      </c>
      <c r="AS15" s="19" t="s">
        <v>15</v>
      </c>
      <c r="AT15" s="19" t="s">
        <v>16</v>
      </c>
      <c r="AU15" s="19" t="s">
        <v>17</v>
      </c>
      <c r="AV15" s="19" t="s">
        <v>18</v>
      </c>
      <c r="AW15" s="19" t="s">
        <v>19</v>
      </c>
      <c r="AX15" s="19" t="s">
        <v>20</v>
      </c>
      <c r="AY15" s="93" t="s">
        <v>42</v>
      </c>
      <c r="AZ15" s="94" t="s">
        <v>40</v>
      </c>
      <c r="BA15" s="93" t="s">
        <v>43</v>
      </c>
      <c r="BB15" s="33"/>
    </row>
    <row r="16" spans="1:54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35"/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6">
        <v>0</v>
      </c>
      <c r="U16" s="35"/>
      <c r="V16" s="120">
        <v>0</v>
      </c>
      <c r="W16" s="120">
        <v>0</v>
      </c>
      <c r="X16" s="36"/>
      <c r="Y16" s="51">
        <f t="shared" ref="Y16:AF16" si="2">$B16*M16</f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36"/>
      <c r="AH16" s="38">
        <f>(B16-Y16)/$D$6</f>
        <v>0</v>
      </c>
      <c r="AI16" s="38">
        <f>(Y16-Z16)/$E$6</f>
        <v>0</v>
      </c>
      <c r="AJ16" s="38">
        <f>(Z16-AA16)/$F$6</f>
        <v>0</v>
      </c>
      <c r="AK16" s="38">
        <f>(AA16-AB16)/$G$6</f>
        <v>0</v>
      </c>
      <c r="AL16" s="38">
        <f>(AB16-AC16)/$H$6</f>
        <v>0</v>
      </c>
      <c r="AM16" s="38">
        <f>(AC16-AD16)/$I$6</f>
        <v>0</v>
      </c>
      <c r="AN16" s="38">
        <f>(AD16-AE16)/$J$6</f>
        <v>0</v>
      </c>
      <c r="AO16" s="38">
        <f>(AE16-AF16)/$K$6</f>
        <v>0</v>
      </c>
      <c r="AP16" s="39"/>
      <c r="AQ16" s="40">
        <f>D16+$V$16+$W$16+AH16</f>
        <v>0</v>
      </c>
      <c r="AR16" s="40">
        <f t="shared" ref="AR16:AX16" si="3">E16+$V$16+$W$16+AI16</f>
        <v>0</v>
      </c>
      <c r="AS16" s="40">
        <f t="shared" si="3"/>
        <v>0</v>
      </c>
      <c r="AT16" s="40">
        <f t="shared" si="3"/>
        <v>0</v>
      </c>
      <c r="AU16" s="40">
        <f t="shared" si="3"/>
        <v>0</v>
      </c>
      <c r="AV16" s="40">
        <f t="shared" si="3"/>
        <v>0</v>
      </c>
      <c r="AW16" s="40">
        <f t="shared" si="3"/>
        <v>0</v>
      </c>
      <c r="AX16" s="40">
        <f t="shared" si="3"/>
        <v>0</v>
      </c>
      <c r="AY16" s="41"/>
      <c r="AZ16" s="42"/>
      <c r="BA16" s="41"/>
      <c r="BB16" s="33"/>
    </row>
    <row r="17" spans="1:54" s="43" customFormat="1" ht="36" x14ac:dyDescent="0.3">
      <c r="A17" s="99"/>
      <c r="B17" s="100"/>
      <c r="C17" s="44"/>
      <c r="D17" s="45"/>
      <c r="E17" s="45"/>
      <c r="F17" s="45"/>
      <c r="G17" s="45"/>
      <c r="H17" s="45"/>
      <c r="I17" s="45"/>
      <c r="J17" s="45"/>
      <c r="K17" s="45"/>
      <c r="L17" s="35"/>
      <c r="M17" s="46"/>
      <c r="N17" s="46"/>
      <c r="O17" s="46"/>
      <c r="P17" s="46"/>
      <c r="Q17" s="46"/>
      <c r="R17" s="46"/>
      <c r="S17" s="46"/>
      <c r="T17" s="46"/>
      <c r="U17" s="35"/>
      <c r="V17" s="45"/>
      <c r="W17" s="45"/>
      <c r="X17" s="36"/>
      <c r="Y17" s="45"/>
      <c r="Z17" s="45"/>
      <c r="AA17" s="45"/>
      <c r="AB17" s="45"/>
      <c r="AC17" s="45"/>
      <c r="AD17" s="45"/>
      <c r="AE17" s="45"/>
      <c r="AF17" s="45"/>
      <c r="AG17" s="36"/>
      <c r="AH17" s="53"/>
      <c r="AI17" s="53"/>
      <c r="AJ17" s="53"/>
      <c r="AK17" s="53"/>
      <c r="AL17" s="53"/>
      <c r="AM17" s="53"/>
      <c r="AN17" s="53"/>
      <c r="AO17" s="53"/>
      <c r="AP17" s="29" t="s">
        <v>39</v>
      </c>
      <c r="AQ17" s="47">
        <f>AVERAGE(AQ16:AQ16)*$AQ$10</f>
        <v>0</v>
      </c>
      <c r="AR17" s="47">
        <f>AVERAGE(AR16:AR16)*$AR$10</f>
        <v>0</v>
      </c>
      <c r="AS17" s="47">
        <f>AVERAGE(AS16:AS16)*$AS$10</f>
        <v>0</v>
      </c>
      <c r="AT17" s="47">
        <f>AVERAGE(AT16:AT16)*$AT$10</f>
        <v>0</v>
      </c>
      <c r="AU17" s="47">
        <f>AVERAGE(AU16:AU16)*$AU$10</f>
        <v>0</v>
      </c>
      <c r="AV17" s="47">
        <f>AVERAGE(AV16:AV16)*$AV$10</f>
        <v>0</v>
      </c>
      <c r="AW17" s="47">
        <f>AVERAGE(AW16:AW16)*$AW$10</f>
        <v>0</v>
      </c>
      <c r="AX17" s="47">
        <f>AVERAGE(AX16:AX16)*$AX$10</f>
        <v>0</v>
      </c>
      <c r="AY17" s="48">
        <f>SUM(AQ17:AX17)</f>
        <v>0</v>
      </c>
      <c r="AZ17" s="49">
        <v>0.31</v>
      </c>
      <c r="BA17" s="48">
        <f>AY17*AZ17</f>
        <v>0</v>
      </c>
      <c r="BB17" s="33"/>
    </row>
    <row r="18" spans="1:54" s="43" customFormat="1" x14ac:dyDescent="0.3">
      <c r="A18" s="103"/>
      <c r="B18" s="104"/>
      <c r="C18" s="44"/>
      <c r="D18" s="45"/>
      <c r="E18" s="45"/>
      <c r="F18" s="45"/>
      <c r="G18" s="45"/>
      <c r="H18" s="45"/>
      <c r="I18" s="45"/>
      <c r="J18" s="45"/>
      <c r="K18" s="45"/>
      <c r="L18" s="35"/>
      <c r="M18" s="46"/>
      <c r="N18" s="46"/>
      <c r="O18" s="46"/>
      <c r="P18" s="46"/>
      <c r="Q18" s="46"/>
      <c r="R18" s="46"/>
      <c r="S18" s="46"/>
      <c r="T18" s="46"/>
      <c r="U18" s="35"/>
      <c r="V18" s="45"/>
      <c r="W18" s="45"/>
      <c r="X18" s="36"/>
      <c r="Y18" s="45"/>
      <c r="Z18" s="45"/>
      <c r="AA18" s="45"/>
      <c r="AB18" s="45"/>
      <c r="AC18" s="45"/>
      <c r="AD18" s="45"/>
      <c r="AE18" s="45"/>
      <c r="AF18" s="45"/>
      <c r="AG18" s="36"/>
      <c r="AH18" s="41"/>
      <c r="AI18" s="41"/>
      <c r="AJ18" s="41"/>
      <c r="AK18" s="41"/>
      <c r="AL18" s="41"/>
      <c r="AM18" s="41"/>
      <c r="AN18" s="41"/>
      <c r="AO18" s="41"/>
      <c r="AP18" s="39"/>
      <c r="AQ18" s="41"/>
      <c r="AR18" s="41"/>
      <c r="AS18" s="41"/>
      <c r="AT18" s="41"/>
      <c r="AU18" s="41"/>
      <c r="AV18" s="41"/>
      <c r="AW18" s="41"/>
      <c r="AX18" s="41"/>
      <c r="AY18" s="41"/>
      <c r="AZ18" s="42"/>
      <c r="BA18" s="41"/>
      <c r="BB18" s="33"/>
    </row>
    <row r="19" spans="1:54" s="43" customFormat="1" ht="12" customHeight="1" x14ac:dyDescent="0.3">
      <c r="A19" s="172" t="str">
        <f>Kortingspercentages!A10</f>
        <v>Categorie: Elektrische pick-up bestelwagens</v>
      </c>
      <c r="B19" s="173"/>
      <c r="C19" s="44"/>
      <c r="D19" s="163" t="s">
        <v>32</v>
      </c>
      <c r="E19" s="149"/>
      <c r="F19" s="149"/>
      <c r="G19" s="149"/>
      <c r="H19" s="149"/>
      <c r="I19" s="149"/>
      <c r="J19" s="149"/>
      <c r="K19" s="149"/>
      <c r="L19" s="35"/>
      <c r="M19" s="155" t="s">
        <v>36</v>
      </c>
      <c r="N19" s="155"/>
      <c r="O19" s="155"/>
      <c r="P19" s="155"/>
      <c r="Q19" s="155"/>
      <c r="R19" s="155"/>
      <c r="S19" s="155"/>
      <c r="T19" s="155"/>
      <c r="U19" s="35"/>
      <c r="V19" s="156" t="s">
        <v>27</v>
      </c>
      <c r="W19" s="156" t="s">
        <v>28</v>
      </c>
      <c r="X19" s="36"/>
      <c r="Y19" s="149" t="str">
        <f>$Y$8</f>
        <v>Gegarandeerde restwaarde na X aantal jaar</v>
      </c>
      <c r="Z19" s="149"/>
      <c r="AA19" s="149"/>
      <c r="AB19" s="149"/>
      <c r="AC19" s="149"/>
      <c r="AD19" s="149"/>
      <c r="AE19" s="149"/>
      <c r="AF19" s="149"/>
      <c r="AG19" s="36"/>
      <c r="AH19" s="149" t="str">
        <f>$AH$8</f>
        <v xml:space="preserve">Afschrijving per km per jaar </v>
      </c>
      <c r="AI19" s="149"/>
      <c r="AJ19" s="149"/>
      <c r="AK19" s="149"/>
      <c r="AL19" s="149"/>
      <c r="AM19" s="149"/>
      <c r="AN19" s="149"/>
      <c r="AO19" s="149"/>
      <c r="AP19" s="39"/>
      <c r="AQ19" s="149" t="s">
        <v>37</v>
      </c>
      <c r="AR19" s="149"/>
      <c r="AS19" s="149"/>
      <c r="AT19" s="149"/>
      <c r="AU19" s="149"/>
      <c r="AV19" s="149"/>
      <c r="AW19" s="149"/>
      <c r="AX19" s="149"/>
      <c r="AY19" s="41"/>
      <c r="AZ19" s="42"/>
      <c r="BA19" s="41"/>
      <c r="BB19" s="33"/>
    </row>
    <row r="20" spans="1:54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19" t="s">
        <v>5</v>
      </c>
      <c r="H20" s="19" t="s">
        <v>6</v>
      </c>
      <c r="I20" s="19" t="s">
        <v>7</v>
      </c>
      <c r="J20" s="19" t="s">
        <v>8</v>
      </c>
      <c r="K20" s="19" t="s">
        <v>9</v>
      </c>
      <c r="L20" s="35"/>
      <c r="M20" s="50" t="s">
        <v>2</v>
      </c>
      <c r="N20" s="20" t="s">
        <v>3</v>
      </c>
      <c r="O20" s="20" t="s">
        <v>4</v>
      </c>
      <c r="P20" s="20" t="s">
        <v>5</v>
      </c>
      <c r="Q20" s="20" t="s">
        <v>6</v>
      </c>
      <c r="R20" s="20" t="s">
        <v>7</v>
      </c>
      <c r="S20" s="20" t="s">
        <v>8</v>
      </c>
      <c r="T20" s="20" t="s">
        <v>9</v>
      </c>
      <c r="U20" s="35"/>
      <c r="V20" s="157"/>
      <c r="W20" s="157"/>
      <c r="X20" s="36"/>
      <c r="Y20" s="18" t="s">
        <v>2</v>
      </c>
      <c r="Z20" s="19" t="s">
        <v>3</v>
      </c>
      <c r="AA20" s="19" t="s">
        <v>4</v>
      </c>
      <c r="AB20" s="19" t="s">
        <v>5</v>
      </c>
      <c r="AC20" s="19" t="s">
        <v>6</v>
      </c>
      <c r="AD20" s="19" t="s">
        <v>7</v>
      </c>
      <c r="AE20" s="19" t="s">
        <v>8</v>
      </c>
      <c r="AF20" s="19" t="s">
        <v>9</v>
      </c>
      <c r="AG20" s="36"/>
      <c r="AH20" s="18" t="s">
        <v>2</v>
      </c>
      <c r="AI20" s="19" t="s">
        <v>3</v>
      </c>
      <c r="AJ20" s="19" t="s">
        <v>4</v>
      </c>
      <c r="AK20" s="19" t="s">
        <v>5</v>
      </c>
      <c r="AL20" s="19" t="s">
        <v>6</v>
      </c>
      <c r="AM20" s="19" t="s">
        <v>7</v>
      </c>
      <c r="AN20" s="19" t="s">
        <v>8</v>
      </c>
      <c r="AO20" s="19" t="s">
        <v>9</v>
      </c>
      <c r="AP20" s="39"/>
      <c r="AQ20" s="19" t="s">
        <v>13</v>
      </c>
      <c r="AR20" s="19" t="s">
        <v>14</v>
      </c>
      <c r="AS20" s="19" t="s">
        <v>15</v>
      </c>
      <c r="AT20" s="19" t="s">
        <v>16</v>
      </c>
      <c r="AU20" s="19" t="s">
        <v>17</v>
      </c>
      <c r="AV20" s="19" t="s">
        <v>18</v>
      </c>
      <c r="AW20" s="19" t="s">
        <v>19</v>
      </c>
      <c r="AX20" s="19" t="s">
        <v>20</v>
      </c>
      <c r="AY20" s="93" t="s">
        <v>42</v>
      </c>
      <c r="AZ20" s="94" t="s">
        <v>40</v>
      </c>
      <c r="BA20" s="93" t="s">
        <v>43</v>
      </c>
      <c r="BB20" s="33"/>
    </row>
    <row r="21" spans="1:54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35"/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16">
        <v>0</v>
      </c>
      <c r="S21" s="116">
        <v>0</v>
      </c>
      <c r="T21" s="116">
        <v>0</v>
      </c>
      <c r="U21" s="35"/>
      <c r="V21" s="120">
        <v>0</v>
      </c>
      <c r="W21" s="120">
        <v>0</v>
      </c>
      <c r="X21" s="36"/>
      <c r="Y21" s="51">
        <f t="shared" ref="Y21:AF21" si="4">$B21*M21</f>
        <v>0</v>
      </c>
      <c r="Z21" s="51">
        <f t="shared" si="4"/>
        <v>0</v>
      </c>
      <c r="AA21" s="51">
        <f t="shared" si="4"/>
        <v>0</v>
      </c>
      <c r="AB21" s="51">
        <f t="shared" si="4"/>
        <v>0</v>
      </c>
      <c r="AC21" s="51">
        <f t="shared" si="4"/>
        <v>0</v>
      </c>
      <c r="AD21" s="51">
        <f t="shared" si="4"/>
        <v>0</v>
      </c>
      <c r="AE21" s="51">
        <f t="shared" si="4"/>
        <v>0</v>
      </c>
      <c r="AF21" s="51">
        <f t="shared" si="4"/>
        <v>0</v>
      </c>
      <c r="AG21" s="36"/>
      <c r="AH21" s="38">
        <f>(B21-Y21)/$D$6</f>
        <v>0</v>
      </c>
      <c r="AI21" s="38">
        <f>(Y21-Z21)/$E$6</f>
        <v>0</v>
      </c>
      <c r="AJ21" s="38">
        <f>(Z21-AA21)/$F$6</f>
        <v>0</v>
      </c>
      <c r="AK21" s="38">
        <f>(AA21-AB21)/$G$6</f>
        <v>0</v>
      </c>
      <c r="AL21" s="38">
        <f>(AB21-AC21)/$H$6</f>
        <v>0</v>
      </c>
      <c r="AM21" s="38">
        <f>(AC21-AD21)/$I$6</f>
        <v>0</v>
      </c>
      <c r="AN21" s="38">
        <f>(AD21-AE21)/$J$6</f>
        <v>0</v>
      </c>
      <c r="AO21" s="38">
        <f>(AE21-AF21)/$K$6</f>
        <v>0</v>
      </c>
      <c r="AP21" s="39"/>
      <c r="AQ21" s="40">
        <f>D21+$V$21+$W$21+AH21</f>
        <v>0</v>
      </c>
      <c r="AR21" s="40">
        <f t="shared" ref="AR21:AX21" si="5">E21+$V$21+$W$21+AI21</f>
        <v>0</v>
      </c>
      <c r="AS21" s="40">
        <f t="shared" si="5"/>
        <v>0</v>
      </c>
      <c r="AT21" s="40">
        <f t="shared" si="5"/>
        <v>0</v>
      </c>
      <c r="AU21" s="40">
        <f t="shared" si="5"/>
        <v>0</v>
      </c>
      <c r="AV21" s="40">
        <f t="shared" si="5"/>
        <v>0</v>
      </c>
      <c r="AW21" s="40">
        <f t="shared" si="5"/>
        <v>0</v>
      </c>
      <c r="AX21" s="40">
        <f t="shared" si="5"/>
        <v>0</v>
      </c>
      <c r="AY21" s="41"/>
      <c r="AZ21" s="42"/>
      <c r="BA21" s="41"/>
      <c r="BB21" s="33"/>
    </row>
    <row r="22" spans="1:54" s="43" customFormat="1" ht="36" x14ac:dyDescent="0.3">
      <c r="A22" s="99"/>
      <c r="B22" s="100"/>
      <c r="C22" s="44"/>
      <c r="D22" s="45"/>
      <c r="E22" s="45"/>
      <c r="F22" s="45"/>
      <c r="G22" s="45"/>
      <c r="H22" s="45"/>
      <c r="I22" s="45"/>
      <c r="J22" s="45"/>
      <c r="K22" s="45"/>
      <c r="L22" s="35"/>
      <c r="M22" s="46"/>
      <c r="N22" s="46"/>
      <c r="O22" s="46"/>
      <c r="P22" s="46"/>
      <c r="Q22" s="46"/>
      <c r="R22" s="46"/>
      <c r="S22" s="46"/>
      <c r="T22" s="46"/>
      <c r="U22" s="35"/>
      <c r="V22" s="45"/>
      <c r="W22" s="45"/>
      <c r="X22" s="36"/>
      <c r="Y22" s="45"/>
      <c r="Z22" s="45"/>
      <c r="AA22" s="45"/>
      <c r="AB22" s="45"/>
      <c r="AC22" s="45"/>
      <c r="AD22" s="45"/>
      <c r="AE22" s="45"/>
      <c r="AF22" s="45"/>
      <c r="AG22" s="36"/>
      <c r="AH22" s="53"/>
      <c r="AI22" s="53"/>
      <c r="AJ22" s="53"/>
      <c r="AK22" s="53"/>
      <c r="AL22" s="53"/>
      <c r="AM22" s="53"/>
      <c r="AN22" s="53"/>
      <c r="AO22" s="53"/>
      <c r="AP22" s="29" t="s">
        <v>39</v>
      </c>
      <c r="AQ22" s="47">
        <f>AVERAGE(AQ21:AQ21)*$AQ$10</f>
        <v>0</v>
      </c>
      <c r="AR22" s="47">
        <f>AVERAGE(AR21:AR21)*$AR$10</f>
        <v>0</v>
      </c>
      <c r="AS22" s="47">
        <f>AVERAGE(AS21:AS21)*$AS$10</f>
        <v>0</v>
      </c>
      <c r="AT22" s="47">
        <f>AVERAGE(AT21:AT21)*$AT$10</f>
        <v>0</v>
      </c>
      <c r="AU22" s="47">
        <f>AVERAGE(AU21:AU21)*$AU$10</f>
        <v>0</v>
      </c>
      <c r="AV22" s="47">
        <f>AVERAGE(AV21:AV21)*$AV$10</f>
        <v>0</v>
      </c>
      <c r="AW22" s="47">
        <f>AVERAGE(AW21:AW21)*$AW$10</f>
        <v>0</v>
      </c>
      <c r="AX22" s="47">
        <f>AVERAGE(AX21:AX21)*$AX$10</f>
        <v>0</v>
      </c>
      <c r="AY22" s="48">
        <f>SUM(AQ22:AX22)</f>
        <v>0</v>
      </c>
      <c r="AZ22" s="49">
        <v>0.25</v>
      </c>
      <c r="BA22" s="48">
        <f>AY22*AZ22</f>
        <v>0</v>
      </c>
      <c r="BB22" s="33"/>
    </row>
    <row r="23" spans="1:54" s="43" customFormat="1" x14ac:dyDescent="0.3">
      <c r="A23" s="99"/>
      <c r="B23" s="100"/>
      <c r="C23" s="44"/>
      <c r="D23" s="45"/>
      <c r="E23" s="45"/>
      <c r="F23" s="45"/>
      <c r="G23" s="45"/>
      <c r="H23" s="45"/>
      <c r="I23" s="45"/>
      <c r="J23" s="45"/>
      <c r="K23" s="45"/>
      <c r="L23" s="35"/>
      <c r="M23" s="46"/>
      <c r="N23" s="46"/>
      <c r="O23" s="46"/>
      <c r="P23" s="46"/>
      <c r="Q23" s="46"/>
      <c r="R23" s="46"/>
      <c r="S23" s="46"/>
      <c r="T23" s="46"/>
      <c r="U23" s="35"/>
      <c r="V23" s="45"/>
      <c r="W23" s="45"/>
      <c r="X23" s="36"/>
      <c r="Y23" s="45"/>
      <c r="Z23" s="45"/>
      <c r="AA23" s="45"/>
      <c r="AB23" s="45"/>
      <c r="AC23" s="45"/>
      <c r="AD23" s="45"/>
      <c r="AE23" s="45"/>
      <c r="AF23" s="45"/>
      <c r="AG23" s="36"/>
      <c r="AH23" s="53"/>
      <c r="AI23" s="53"/>
      <c r="AJ23" s="53"/>
      <c r="AK23" s="53"/>
      <c r="AL23" s="53"/>
      <c r="AM23" s="53"/>
      <c r="AN23" s="53"/>
      <c r="AO23" s="53"/>
      <c r="AP23" s="39"/>
      <c r="AQ23" s="41"/>
      <c r="AR23" s="41"/>
      <c r="AS23" s="41"/>
      <c r="AT23" s="41"/>
      <c r="AU23" s="41"/>
      <c r="AV23" s="41"/>
      <c r="AW23" s="41"/>
      <c r="AX23" s="41"/>
      <c r="AY23" s="41"/>
      <c r="AZ23" s="42"/>
      <c r="BA23" s="41"/>
      <c r="BB23" s="33"/>
    </row>
    <row r="24" spans="1:54" ht="12" customHeight="1" x14ac:dyDescent="0.3">
      <c r="A24" s="105" t="str">
        <f>Kortingspercentages!A12</f>
        <v>Categorie: Kleine elektrische gesloten bestelwagens</v>
      </c>
      <c r="B24" s="106"/>
      <c r="C24" s="39"/>
      <c r="D24" s="163" t="s">
        <v>32</v>
      </c>
      <c r="E24" s="149"/>
      <c r="F24" s="149"/>
      <c r="G24" s="149"/>
      <c r="H24" s="149"/>
      <c r="I24" s="149"/>
      <c r="J24" s="149"/>
      <c r="K24" s="149"/>
      <c r="L24" s="39"/>
      <c r="M24" s="155" t="s">
        <v>36</v>
      </c>
      <c r="N24" s="155"/>
      <c r="O24" s="155"/>
      <c r="P24" s="155"/>
      <c r="Q24" s="155"/>
      <c r="R24" s="155"/>
      <c r="S24" s="155"/>
      <c r="T24" s="155"/>
      <c r="U24" s="39"/>
      <c r="V24" s="156" t="s">
        <v>27</v>
      </c>
      <c r="W24" s="156" t="s">
        <v>28</v>
      </c>
      <c r="X24" s="41"/>
      <c r="Y24" s="149" t="str">
        <f>$Y$8</f>
        <v>Gegarandeerde restwaarde na X aantal jaar</v>
      </c>
      <c r="Z24" s="149"/>
      <c r="AA24" s="149"/>
      <c r="AB24" s="149"/>
      <c r="AC24" s="149"/>
      <c r="AD24" s="149"/>
      <c r="AE24" s="149"/>
      <c r="AF24" s="149"/>
      <c r="AG24" s="41"/>
      <c r="AH24" s="149" t="str">
        <f>$AH$8</f>
        <v xml:space="preserve">Afschrijving per km per jaar </v>
      </c>
      <c r="AI24" s="149"/>
      <c r="AJ24" s="149"/>
      <c r="AK24" s="149"/>
      <c r="AL24" s="149"/>
      <c r="AM24" s="149"/>
      <c r="AN24" s="149"/>
      <c r="AO24" s="149"/>
      <c r="AP24" s="39"/>
      <c r="AQ24" s="149" t="s">
        <v>37</v>
      </c>
      <c r="AR24" s="149"/>
      <c r="AS24" s="149"/>
      <c r="AT24" s="149"/>
      <c r="AU24" s="149"/>
      <c r="AV24" s="149"/>
      <c r="AW24" s="149"/>
      <c r="AX24" s="149"/>
      <c r="AY24" s="41"/>
      <c r="AZ24" s="42"/>
      <c r="BA24" s="41"/>
      <c r="BB24" s="33"/>
    </row>
    <row r="25" spans="1:54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19" t="s">
        <v>5</v>
      </c>
      <c r="H25" s="19" t="s">
        <v>6</v>
      </c>
      <c r="I25" s="19" t="s">
        <v>7</v>
      </c>
      <c r="J25" s="19" t="s">
        <v>8</v>
      </c>
      <c r="K25" s="19" t="s">
        <v>9</v>
      </c>
      <c r="L25" s="39"/>
      <c r="M25" s="50" t="s">
        <v>2</v>
      </c>
      <c r="N25" s="20" t="s">
        <v>3</v>
      </c>
      <c r="O25" s="20" t="s">
        <v>4</v>
      </c>
      <c r="P25" s="20" t="s">
        <v>5</v>
      </c>
      <c r="Q25" s="20" t="s">
        <v>6</v>
      </c>
      <c r="R25" s="20" t="s">
        <v>7</v>
      </c>
      <c r="S25" s="20" t="s">
        <v>8</v>
      </c>
      <c r="T25" s="20" t="s">
        <v>9</v>
      </c>
      <c r="U25" s="39"/>
      <c r="V25" s="157"/>
      <c r="W25" s="157"/>
      <c r="X25" s="41"/>
      <c r="Y25" s="18" t="s">
        <v>2</v>
      </c>
      <c r="Z25" s="19" t="s">
        <v>3</v>
      </c>
      <c r="AA25" s="19" t="s">
        <v>4</v>
      </c>
      <c r="AB25" s="19" t="s">
        <v>5</v>
      </c>
      <c r="AC25" s="19" t="s">
        <v>6</v>
      </c>
      <c r="AD25" s="19" t="s">
        <v>7</v>
      </c>
      <c r="AE25" s="19" t="s">
        <v>8</v>
      </c>
      <c r="AF25" s="19" t="s">
        <v>9</v>
      </c>
      <c r="AG25" s="41"/>
      <c r="AH25" s="18" t="s">
        <v>2</v>
      </c>
      <c r="AI25" s="19" t="s">
        <v>3</v>
      </c>
      <c r="AJ25" s="19" t="s">
        <v>4</v>
      </c>
      <c r="AK25" s="19" t="s">
        <v>5</v>
      </c>
      <c r="AL25" s="19" t="s">
        <v>6</v>
      </c>
      <c r="AM25" s="19" t="s">
        <v>7</v>
      </c>
      <c r="AN25" s="19" t="s">
        <v>8</v>
      </c>
      <c r="AO25" s="19" t="s">
        <v>9</v>
      </c>
      <c r="AP25" s="39"/>
      <c r="AQ25" s="19" t="s">
        <v>13</v>
      </c>
      <c r="AR25" s="19" t="s">
        <v>14</v>
      </c>
      <c r="AS25" s="19" t="s">
        <v>15</v>
      </c>
      <c r="AT25" s="19" t="s">
        <v>16</v>
      </c>
      <c r="AU25" s="19" t="s">
        <v>17</v>
      </c>
      <c r="AV25" s="19" t="s">
        <v>18</v>
      </c>
      <c r="AW25" s="19" t="s">
        <v>19</v>
      </c>
      <c r="AX25" s="19" t="s">
        <v>20</v>
      </c>
      <c r="AY25" s="93" t="s">
        <v>42</v>
      </c>
      <c r="AZ25" s="94" t="s">
        <v>40</v>
      </c>
      <c r="BA25" s="93" t="s">
        <v>43</v>
      </c>
      <c r="BB25" s="33"/>
    </row>
    <row r="26" spans="1:54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39"/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39"/>
      <c r="V26" s="120">
        <v>0</v>
      </c>
      <c r="W26" s="120">
        <v>0</v>
      </c>
      <c r="X26" s="41"/>
      <c r="Y26" s="52">
        <f t="shared" ref="Y26:AF26" si="6">$B26*M26</f>
        <v>0</v>
      </c>
      <c r="Z26" s="52">
        <f t="shared" si="6"/>
        <v>0</v>
      </c>
      <c r="AA26" s="52">
        <f t="shared" si="6"/>
        <v>0</v>
      </c>
      <c r="AB26" s="52">
        <f t="shared" si="6"/>
        <v>0</v>
      </c>
      <c r="AC26" s="52">
        <f t="shared" si="6"/>
        <v>0</v>
      </c>
      <c r="AD26" s="52">
        <f t="shared" si="6"/>
        <v>0</v>
      </c>
      <c r="AE26" s="52">
        <f t="shared" si="6"/>
        <v>0</v>
      </c>
      <c r="AF26" s="52">
        <f t="shared" si="6"/>
        <v>0</v>
      </c>
      <c r="AG26" s="41"/>
      <c r="AH26" s="38">
        <f>(B26-Y26)/$D$6</f>
        <v>0</v>
      </c>
      <c r="AI26" s="38">
        <f>(Y26-Z26)/$E$6</f>
        <v>0</v>
      </c>
      <c r="AJ26" s="38">
        <f>(Z26-AA26)/$F$6</f>
        <v>0</v>
      </c>
      <c r="AK26" s="38">
        <f>(AA26-AB26)/$G$6</f>
        <v>0</v>
      </c>
      <c r="AL26" s="38">
        <f>(AB26-AC26)/$H$6</f>
        <v>0</v>
      </c>
      <c r="AM26" s="38">
        <f>(AC26-AD26)/$I$6</f>
        <v>0</v>
      </c>
      <c r="AN26" s="38">
        <f>(AD26-AE26)/$J$6</f>
        <v>0</v>
      </c>
      <c r="AO26" s="38">
        <f>(AE26-AF26)/$K$6</f>
        <v>0</v>
      </c>
      <c r="AP26" s="39"/>
      <c r="AQ26" s="40">
        <f>D26+$V$26+$W$26+AH26</f>
        <v>0</v>
      </c>
      <c r="AR26" s="40">
        <f t="shared" ref="AR26:AX26" si="7">E26+$V$26+$W$26+AI26</f>
        <v>0</v>
      </c>
      <c r="AS26" s="40">
        <f t="shared" si="7"/>
        <v>0</v>
      </c>
      <c r="AT26" s="40">
        <f t="shared" si="7"/>
        <v>0</v>
      </c>
      <c r="AU26" s="40">
        <f t="shared" si="7"/>
        <v>0</v>
      </c>
      <c r="AV26" s="40">
        <f t="shared" si="7"/>
        <v>0</v>
      </c>
      <c r="AW26" s="40">
        <f t="shared" si="7"/>
        <v>0</v>
      </c>
      <c r="AX26" s="40">
        <f t="shared" si="7"/>
        <v>0</v>
      </c>
      <c r="AY26" s="41"/>
      <c r="AZ26" s="42"/>
      <c r="BA26" s="41"/>
      <c r="BB26" s="33"/>
    </row>
    <row r="27" spans="1:54" ht="36" x14ac:dyDescent="0.3">
      <c r="A27" s="107"/>
      <c r="B27" s="108"/>
      <c r="C27" s="39"/>
      <c r="D27" s="41"/>
      <c r="E27" s="41"/>
      <c r="F27" s="41"/>
      <c r="G27" s="41"/>
      <c r="H27" s="41"/>
      <c r="I27" s="41"/>
      <c r="J27" s="41"/>
      <c r="K27" s="41"/>
      <c r="L27" s="39"/>
      <c r="M27" s="54"/>
      <c r="N27" s="54"/>
      <c r="O27" s="54"/>
      <c r="P27" s="54"/>
      <c r="Q27" s="54"/>
      <c r="R27" s="54"/>
      <c r="S27" s="54"/>
      <c r="T27" s="54"/>
      <c r="U27" s="39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29" t="s">
        <v>39</v>
      </c>
      <c r="AQ27" s="47">
        <f>AVERAGE(AQ26:AQ26)*$AQ$10</f>
        <v>0</v>
      </c>
      <c r="AR27" s="47">
        <f>AVERAGE(AR26:AR26)*$AR$10</f>
        <v>0</v>
      </c>
      <c r="AS27" s="47">
        <f>AVERAGE(AS26:AS26)*$AS$10</f>
        <v>0</v>
      </c>
      <c r="AT27" s="47">
        <f>AVERAGE(AT26:AT26)*$AT$10</f>
        <v>0</v>
      </c>
      <c r="AU27" s="47">
        <f>AVERAGE(AU26:AU26)*$AU$10</f>
        <v>0</v>
      </c>
      <c r="AV27" s="47">
        <f>AVERAGE(AV26:AV26)*$AV$10</f>
        <v>0</v>
      </c>
      <c r="AW27" s="47">
        <f>AVERAGE(AW26:AW26)*$AW$10</f>
        <v>0</v>
      </c>
      <c r="AX27" s="47">
        <f>AVERAGE(AX26:AX26)*$AX$10</f>
        <v>0</v>
      </c>
      <c r="AY27" s="48">
        <f>SUM(AQ27:AX27)</f>
        <v>0</v>
      </c>
      <c r="AZ27" s="49">
        <v>0.2</v>
      </c>
      <c r="BA27" s="48">
        <f>AY27*AZ27</f>
        <v>0</v>
      </c>
      <c r="BB27" s="33"/>
    </row>
    <row r="28" spans="1:54" x14ac:dyDescent="0.3">
      <c r="A28" s="107"/>
      <c r="B28" s="108"/>
      <c r="C28" s="39"/>
      <c r="D28" s="41"/>
      <c r="E28" s="41"/>
      <c r="F28" s="41"/>
      <c r="G28" s="41"/>
      <c r="H28" s="41"/>
      <c r="I28" s="41"/>
      <c r="J28" s="41"/>
      <c r="K28" s="41"/>
      <c r="L28" s="39"/>
      <c r="M28" s="54"/>
      <c r="N28" s="54"/>
      <c r="O28" s="54"/>
      <c r="P28" s="54"/>
      <c r="Q28" s="54"/>
      <c r="R28" s="54"/>
      <c r="S28" s="54"/>
      <c r="T28" s="54"/>
      <c r="U28" s="39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39"/>
      <c r="AQ28" s="41"/>
      <c r="AR28" s="41"/>
      <c r="AS28" s="41"/>
      <c r="AT28" s="41"/>
      <c r="AU28" s="41"/>
      <c r="AV28" s="41"/>
      <c r="AW28" s="41"/>
      <c r="AX28" s="41"/>
      <c r="AY28" s="41"/>
      <c r="AZ28" s="55"/>
      <c r="BA28" s="41"/>
      <c r="BB28" s="33"/>
    </row>
    <row r="29" spans="1:54" s="59" customFormat="1" ht="27" customHeight="1" x14ac:dyDescent="0.35">
      <c r="A29" s="109"/>
      <c r="B29" s="109"/>
      <c r="C29" s="26"/>
      <c r="D29" s="26"/>
      <c r="E29" s="26"/>
      <c r="F29" s="26"/>
      <c r="G29" s="26"/>
      <c r="H29" s="26"/>
      <c r="I29" s="26"/>
      <c r="J29" s="26"/>
      <c r="K29" s="26"/>
      <c r="L29" s="23"/>
      <c r="M29" s="56"/>
      <c r="N29" s="56"/>
      <c r="O29" s="56"/>
      <c r="P29" s="56"/>
      <c r="Q29" s="56"/>
      <c r="R29" s="56"/>
      <c r="S29" s="56"/>
      <c r="T29" s="56"/>
      <c r="U29" s="23"/>
      <c r="V29" s="41"/>
      <c r="W29" s="41"/>
      <c r="X29" s="26"/>
      <c r="Y29" s="57"/>
      <c r="Z29" s="57"/>
      <c r="AA29" s="57"/>
      <c r="AB29" s="26"/>
      <c r="AC29" s="26"/>
      <c r="AD29" s="26"/>
      <c r="AE29" s="26"/>
      <c r="AF29" s="26"/>
      <c r="AG29" s="26"/>
      <c r="AH29" s="55"/>
      <c r="AI29" s="55"/>
      <c r="AJ29" s="41"/>
      <c r="AK29" s="41"/>
      <c r="AL29" s="41"/>
      <c r="AM29" s="41"/>
      <c r="AN29" s="41"/>
      <c r="AO29" s="41"/>
      <c r="AP29" s="39"/>
      <c r="AQ29" s="164" t="s">
        <v>55</v>
      </c>
      <c r="AR29" s="164"/>
      <c r="AS29" s="164"/>
      <c r="AT29" s="164"/>
      <c r="AU29" s="164"/>
      <c r="AV29" s="164"/>
      <c r="AW29" s="164"/>
      <c r="AX29" s="164"/>
      <c r="AY29" s="164"/>
      <c r="AZ29" s="165"/>
      <c r="BA29" s="58">
        <f>BA12+BA17+BA22+BA27</f>
        <v>0</v>
      </c>
      <c r="BB29" s="33"/>
    </row>
    <row r="30" spans="1:54" s="59" customFormat="1" ht="16.5" customHeight="1" x14ac:dyDescent="0.3">
      <c r="A30" s="110"/>
      <c r="B30" s="110"/>
      <c r="C30" s="60"/>
      <c r="D30" s="60"/>
      <c r="E30" s="60"/>
      <c r="F30" s="60"/>
      <c r="G30" s="60"/>
      <c r="H30" s="60"/>
      <c r="I30" s="60"/>
      <c r="J30" s="60"/>
      <c r="K30" s="60"/>
      <c r="L30" s="61"/>
      <c r="M30" s="62"/>
      <c r="N30" s="62"/>
      <c r="O30" s="62"/>
      <c r="P30" s="62"/>
      <c r="Q30" s="62"/>
      <c r="R30" s="62"/>
      <c r="S30" s="62"/>
      <c r="T30" s="62"/>
      <c r="U30" s="61"/>
      <c r="V30" s="63"/>
      <c r="W30" s="63"/>
      <c r="X30" s="60"/>
      <c r="Y30" s="64"/>
      <c r="Z30" s="64"/>
      <c r="AA30" s="64"/>
      <c r="AB30" s="60"/>
      <c r="AC30" s="60"/>
      <c r="AD30" s="60"/>
      <c r="AE30" s="60"/>
      <c r="AF30" s="60"/>
      <c r="AG30" s="60"/>
      <c r="AH30" s="65"/>
      <c r="AI30" s="65"/>
      <c r="AJ30" s="63"/>
      <c r="AK30" s="63"/>
      <c r="AL30" s="63"/>
      <c r="AM30" s="63"/>
      <c r="AN30" s="63"/>
      <c r="AO30" s="63"/>
      <c r="AP30" s="66"/>
      <c r="AQ30" s="63"/>
      <c r="AR30" s="63"/>
      <c r="AS30" s="63"/>
      <c r="AT30" s="63"/>
      <c r="AU30" s="63"/>
      <c r="AV30" s="63"/>
      <c r="AW30" s="63"/>
      <c r="AX30" s="63"/>
      <c r="AY30" s="63"/>
      <c r="AZ30" s="67"/>
      <c r="BA30" s="63"/>
      <c r="BB30" s="68"/>
    </row>
  </sheetData>
  <sheetProtection algorithmName="SHA-512" hashValue="DynXIkTll5su0xJtiMnWfgmceMiBmQAXxTR2JtmN7dcydufkMnuLt5l5hoQtwOxn7JwxEzyEzneuVXfiBXbxKA==" saltValue="2MSQmHza/W95rI3ychenXw==" spinCount="100000" sheet="1" objects="1" scenarios="1"/>
  <mergeCells count="44">
    <mergeCell ref="M19:T19"/>
    <mergeCell ref="V19:V20"/>
    <mergeCell ref="W19:W20"/>
    <mergeCell ref="Y19:AF19"/>
    <mergeCell ref="AQ29:AZ29"/>
    <mergeCell ref="D24:K24"/>
    <mergeCell ref="M24:T24"/>
    <mergeCell ref="V24:V25"/>
    <mergeCell ref="W24:W25"/>
    <mergeCell ref="Y24:AF24"/>
    <mergeCell ref="AH24:AO24"/>
    <mergeCell ref="AQ24:AX24"/>
    <mergeCell ref="AH19:AO19"/>
    <mergeCell ref="AQ19:AX19"/>
    <mergeCell ref="AH8:AO8"/>
    <mergeCell ref="AQ8:AX8"/>
    <mergeCell ref="A9:B9"/>
    <mergeCell ref="W8:W9"/>
    <mergeCell ref="A14:B14"/>
    <mergeCell ref="D14:K14"/>
    <mergeCell ref="M14:T14"/>
    <mergeCell ref="V14:V15"/>
    <mergeCell ref="W14:W15"/>
    <mergeCell ref="Y14:AF14"/>
    <mergeCell ref="AH14:AO14"/>
    <mergeCell ref="AQ14:AX14"/>
    <mergeCell ref="A19:B19"/>
    <mergeCell ref="D19:K19"/>
    <mergeCell ref="A1:BB1"/>
    <mergeCell ref="A2:BB2"/>
    <mergeCell ref="A3:C3"/>
    <mergeCell ref="D3:L3"/>
    <mergeCell ref="M3:U3"/>
    <mergeCell ref="V3:AG3"/>
    <mergeCell ref="AH3:AP3"/>
    <mergeCell ref="AQ3:BB3"/>
    <mergeCell ref="A4:BB4"/>
    <mergeCell ref="D8:K8"/>
    <mergeCell ref="M8:T8"/>
    <mergeCell ref="V8:V9"/>
    <mergeCell ref="Y8:AF8"/>
    <mergeCell ref="A5:B6"/>
    <mergeCell ref="M5:N5"/>
    <mergeCell ref="M6:N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C729-9EA5-407A-AA9C-C5085CEED807}">
  <dimension ref="A1:AM30"/>
  <sheetViews>
    <sheetView topLeftCell="D2" zoomScaleNormal="100" workbookViewId="0">
      <selection activeCell="F16" sqref="F16"/>
    </sheetView>
  </sheetViews>
  <sheetFormatPr defaultColWidth="9.1796875" defaultRowHeight="12" x14ac:dyDescent="0.3"/>
  <cols>
    <col min="1" max="1" width="23.1796875" style="111" customWidth="1"/>
    <col min="2" max="2" width="22.54296875" style="17" customWidth="1"/>
    <col min="3" max="3" width="4.54296875" style="9" customWidth="1"/>
    <col min="4" max="4" width="9.1796875" style="69" customWidth="1"/>
    <col min="5" max="8" width="9.1796875" style="69"/>
    <col min="9" max="9" width="4.54296875" style="59" customWidth="1"/>
    <col min="10" max="10" width="10.453125" style="70" bestFit="1" customWidth="1"/>
    <col min="11" max="14" width="9.1796875" style="70"/>
    <col min="15" max="15" width="4.54296875" style="59" customWidth="1"/>
    <col min="16" max="17" width="18.54296875" style="69" customWidth="1"/>
    <col min="18" max="18" width="4.54296875" style="71" customWidth="1"/>
    <col min="19" max="23" width="10.81640625" style="69" customWidth="1"/>
    <col min="24" max="24" width="4.54296875" style="71" customWidth="1"/>
    <col min="25" max="29" width="10.81640625" style="69" customWidth="1"/>
    <col min="30" max="30" width="14.81640625" style="9" customWidth="1"/>
    <col min="31" max="35" width="10.81640625" style="69" customWidth="1"/>
    <col min="36" max="36" width="12.54296875" style="69" customWidth="1"/>
    <col min="37" max="37" width="8.453125" style="72" customWidth="1"/>
    <col min="38" max="38" width="12.54296875" style="69" customWidth="1"/>
    <col min="39" max="39" width="4.54296875" style="9" customWidth="1"/>
    <col min="40" max="16384" width="9.1796875" style="9"/>
  </cols>
  <sheetData>
    <row r="1" spans="1:39" s="8" customFormat="1" ht="83.15" customHeight="1" x14ac:dyDescent="0.35">
      <c r="A1" s="158" t="s">
        <v>65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</row>
    <row r="2" spans="1:39" s="8" customFormat="1" ht="199" customHeight="1" x14ac:dyDescent="0.35">
      <c r="A2" s="160" t="s">
        <v>77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</row>
    <row r="3" spans="1:39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2"/>
      <c r="I3" s="162"/>
      <c r="J3" s="166"/>
      <c r="K3" s="167"/>
      <c r="L3" s="167"/>
      <c r="M3" s="167"/>
      <c r="N3" s="167"/>
      <c r="O3" s="167"/>
      <c r="P3" s="166"/>
      <c r="Q3" s="167"/>
      <c r="R3" s="167"/>
      <c r="S3" s="167"/>
      <c r="T3" s="167"/>
      <c r="U3" s="167"/>
      <c r="V3" s="167"/>
      <c r="W3" s="167"/>
      <c r="X3" s="167"/>
      <c r="Y3" s="166"/>
      <c r="Z3" s="167"/>
      <c r="AA3" s="167"/>
      <c r="AB3" s="167"/>
      <c r="AC3" s="167"/>
      <c r="AD3" s="167"/>
      <c r="AE3" s="166"/>
      <c r="AF3" s="167"/>
      <c r="AG3" s="167"/>
      <c r="AH3" s="167"/>
      <c r="AI3" s="167"/>
      <c r="AJ3" s="167"/>
      <c r="AK3" s="167"/>
      <c r="AL3" s="167"/>
      <c r="AM3" s="167"/>
    </row>
    <row r="4" spans="1:39" s="8" customFormat="1" ht="24" customHeight="1" x14ac:dyDescent="0.35">
      <c r="A4" s="168" t="s">
        <v>45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</row>
    <row r="5" spans="1:39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19" t="s">
        <v>5</v>
      </c>
      <c r="H5" s="19" t="s">
        <v>6</v>
      </c>
      <c r="I5" s="124"/>
      <c r="J5" s="154" t="s">
        <v>81</v>
      </c>
      <c r="K5" s="15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</row>
    <row r="6" spans="1:39" customFormat="1" ht="12" customHeight="1" x14ac:dyDescent="0.35">
      <c r="A6" s="152"/>
      <c r="B6" s="153"/>
      <c r="C6" s="122"/>
      <c r="D6" s="123">
        <v>30000</v>
      </c>
      <c r="E6" s="123">
        <v>30000</v>
      </c>
      <c r="F6" s="123">
        <v>30000</v>
      </c>
      <c r="G6" s="123">
        <v>30000</v>
      </c>
      <c r="H6" s="123">
        <v>30000</v>
      </c>
      <c r="I6" s="124"/>
      <c r="J6" s="154">
        <f>SUM(D6:H6)</f>
        <v>150000</v>
      </c>
      <c r="K6" s="15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</row>
    <row r="7" spans="1:39" ht="12" customHeight="1" x14ac:dyDescent="0.3">
      <c r="A7" s="100"/>
      <c r="B7" s="100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33"/>
    </row>
    <row r="8" spans="1:39" s="17" customFormat="1" x14ac:dyDescent="0.3">
      <c r="A8" s="100"/>
      <c r="B8" s="45"/>
      <c r="C8" s="45"/>
      <c r="D8" s="163" t="s">
        <v>32</v>
      </c>
      <c r="E8" s="149"/>
      <c r="F8" s="149"/>
      <c r="G8" s="149"/>
      <c r="H8" s="149"/>
      <c r="I8" s="11"/>
      <c r="J8" s="155" t="s">
        <v>36</v>
      </c>
      <c r="K8" s="155"/>
      <c r="L8" s="155"/>
      <c r="M8" s="155"/>
      <c r="N8" s="155"/>
      <c r="O8" s="11"/>
      <c r="P8" s="156" t="s">
        <v>34</v>
      </c>
      <c r="Q8" s="156" t="s">
        <v>35</v>
      </c>
      <c r="R8" s="12"/>
      <c r="S8" s="149" t="s">
        <v>60</v>
      </c>
      <c r="T8" s="149"/>
      <c r="U8" s="149"/>
      <c r="V8" s="149"/>
      <c r="W8" s="149"/>
      <c r="X8" s="12"/>
      <c r="Y8" s="149" t="s">
        <v>38</v>
      </c>
      <c r="Z8" s="149"/>
      <c r="AA8" s="149"/>
      <c r="AB8" s="149"/>
      <c r="AC8" s="149"/>
      <c r="AD8" s="13"/>
      <c r="AE8" s="149" t="s">
        <v>37</v>
      </c>
      <c r="AF8" s="149"/>
      <c r="AG8" s="149"/>
      <c r="AH8" s="149"/>
      <c r="AI8" s="149"/>
      <c r="AJ8" s="14"/>
      <c r="AK8" s="15"/>
      <c r="AL8" s="14"/>
      <c r="AM8" s="16"/>
    </row>
    <row r="9" spans="1:39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1"/>
      <c r="J9" s="20" t="s">
        <v>2</v>
      </c>
      <c r="K9" s="20" t="s">
        <v>3</v>
      </c>
      <c r="L9" s="20" t="s">
        <v>4</v>
      </c>
      <c r="M9" s="20" t="s">
        <v>5</v>
      </c>
      <c r="N9" s="20" t="s">
        <v>6</v>
      </c>
      <c r="O9" s="11"/>
      <c r="P9" s="157"/>
      <c r="Q9" s="157"/>
      <c r="R9" s="12"/>
      <c r="S9" s="19" t="s">
        <v>2</v>
      </c>
      <c r="T9" s="19" t="s">
        <v>3</v>
      </c>
      <c r="U9" s="19" t="s">
        <v>4</v>
      </c>
      <c r="V9" s="19" t="s">
        <v>5</v>
      </c>
      <c r="W9" s="19" t="s">
        <v>6</v>
      </c>
      <c r="X9" s="12"/>
      <c r="Y9" s="19" t="s">
        <v>13</v>
      </c>
      <c r="Z9" s="19" t="s">
        <v>14</v>
      </c>
      <c r="AA9" s="19" t="s">
        <v>15</v>
      </c>
      <c r="AB9" s="19" t="s">
        <v>16</v>
      </c>
      <c r="AC9" s="19" t="s">
        <v>17</v>
      </c>
      <c r="AD9" s="13"/>
      <c r="AE9" s="19" t="s">
        <v>13</v>
      </c>
      <c r="AF9" s="19" t="s">
        <v>14</v>
      </c>
      <c r="AG9" s="19" t="s">
        <v>15</v>
      </c>
      <c r="AH9" s="19" t="s">
        <v>16</v>
      </c>
      <c r="AI9" s="19" t="s">
        <v>17</v>
      </c>
      <c r="AJ9" s="93" t="s">
        <v>42</v>
      </c>
      <c r="AK9" s="94" t="s">
        <v>40</v>
      </c>
      <c r="AL9" s="93" t="s">
        <v>43</v>
      </c>
      <c r="AM9" s="16"/>
    </row>
    <row r="10" spans="1:39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2"/>
      <c r="H10" s="22"/>
      <c r="I10" s="23"/>
      <c r="J10" s="24"/>
      <c r="K10" s="24"/>
      <c r="L10" s="24"/>
      <c r="M10" s="24"/>
      <c r="N10" s="24"/>
      <c r="O10" s="23"/>
      <c r="P10" s="25"/>
      <c r="Q10" s="25"/>
      <c r="R10" s="26"/>
      <c r="S10" s="27"/>
      <c r="T10" s="27"/>
      <c r="U10" s="22"/>
      <c r="V10" s="22"/>
      <c r="W10" s="22"/>
      <c r="X10" s="26"/>
      <c r="Y10" s="28"/>
      <c r="Z10" s="28"/>
      <c r="AA10" s="28"/>
      <c r="AB10" s="28"/>
      <c r="AC10" s="28"/>
      <c r="AD10" s="29" t="s">
        <v>41</v>
      </c>
      <c r="AE10" s="30">
        <v>0.05</v>
      </c>
      <c r="AF10" s="30">
        <v>0.1</v>
      </c>
      <c r="AG10" s="30">
        <v>0.2</v>
      </c>
      <c r="AH10" s="30">
        <v>0.25</v>
      </c>
      <c r="AI10" s="30">
        <v>0.4</v>
      </c>
      <c r="AJ10" s="31"/>
      <c r="AK10" s="32"/>
      <c r="AL10" s="31"/>
      <c r="AM10" s="33"/>
    </row>
    <row r="11" spans="1:39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118">
        <v>0</v>
      </c>
      <c r="H11" s="118">
        <v>0</v>
      </c>
      <c r="I11" s="35"/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35"/>
      <c r="P11" s="118">
        <v>0</v>
      </c>
      <c r="Q11" s="118">
        <v>0</v>
      </c>
      <c r="R11" s="36"/>
      <c r="S11" s="37">
        <f>$B11*J11</f>
        <v>0</v>
      </c>
      <c r="T11" s="37">
        <f>$B11*K11</f>
        <v>0</v>
      </c>
      <c r="U11" s="37">
        <f>$B11*L11</f>
        <v>0</v>
      </c>
      <c r="V11" s="37">
        <f>$B11*M11</f>
        <v>0</v>
      </c>
      <c r="W11" s="37">
        <f>$B11*N11</f>
        <v>0</v>
      </c>
      <c r="X11" s="36"/>
      <c r="Y11" s="38">
        <f>(B11-S11)/$D$6</f>
        <v>0</v>
      </c>
      <c r="Z11" s="38">
        <f>(S11-T11)/$E$6</f>
        <v>0</v>
      </c>
      <c r="AA11" s="38">
        <f>(T11-U11)/$F$6</f>
        <v>0</v>
      </c>
      <c r="AB11" s="38">
        <f>(U11-V11)/$G$6</f>
        <v>0</v>
      </c>
      <c r="AC11" s="38">
        <f>(V11-W11)/$H$6</f>
        <v>0</v>
      </c>
      <c r="AD11" s="39"/>
      <c r="AE11" s="40">
        <f>D11+$P$11+$Q$11+Y11</f>
        <v>0</v>
      </c>
      <c r="AF11" s="40">
        <f>E11+$P$11+$Q$11+Z11</f>
        <v>0</v>
      </c>
      <c r="AG11" s="40">
        <f>F11+$P$11+$Q$11+AA11</f>
        <v>0</v>
      </c>
      <c r="AH11" s="40">
        <f>G11+$P$11+$Q$11+AB11</f>
        <v>0</v>
      </c>
      <c r="AI11" s="40">
        <f>H11+$P$11+$Q$11+AC11</f>
        <v>0</v>
      </c>
      <c r="AJ11" s="41"/>
      <c r="AK11" s="42"/>
      <c r="AL11" s="41"/>
      <c r="AM11" s="33"/>
    </row>
    <row r="12" spans="1:39" s="43" customFormat="1" ht="36" x14ac:dyDescent="0.3">
      <c r="A12" s="99"/>
      <c r="B12" s="100"/>
      <c r="C12" s="44"/>
      <c r="D12" s="45"/>
      <c r="E12" s="45"/>
      <c r="F12" s="45"/>
      <c r="G12" s="45"/>
      <c r="H12" s="45"/>
      <c r="I12" s="35"/>
      <c r="J12" s="46"/>
      <c r="K12" s="46"/>
      <c r="L12" s="46"/>
      <c r="M12" s="46"/>
      <c r="N12" s="46"/>
      <c r="O12" s="35"/>
      <c r="P12" s="45"/>
      <c r="Q12" s="45"/>
      <c r="R12" s="36"/>
      <c r="S12" s="45"/>
      <c r="T12" s="45"/>
      <c r="U12" s="45"/>
      <c r="V12" s="45"/>
      <c r="W12" s="45"/>
      <c r="X12" s="36"/>
      <c r="Y12" s="41"/>
      <c r="Z12" s="41"/>
      <c r="AA12" s="41"/>
      <c r="AB12" s="41"/>
      <c r="AC12" s="41"/>
      <c r="AD12" s="29" t="s">
        <v>39</v>
      </c>
      <c r="AE12" s="47">
        <f>AVERAGE(AE11:AE11)*$AE$10</f>
        <v>0</v>
      </c>
      <c r="AF12" s="47">
        <f>AVERAGE(AF11:AF11)*$AF$10</f>
        <v>0</v>
      </c>
      <c r="AG12" s="47">
        <f>AVERAGE(AG11:AG11)*$AG$10</f>
        <v>0</v>
      </c>
      <c r="AH12" s="47">
        <f>AVERAGE(AH11:AH11)*$AH$10</f>
        <v>0</v>
      </c>
      <c r="AI12" s="47">
        <f>AVERAGE(AI11:AI11)*$AI$10</f>
        <v>0</v>
      </c>
      <c r="AJ12" s="48">
        <f>SUM(AE12:AI12)</f>
        <v>0</v>
      </c>
      <c r="AK12" s="49">
        <v>0.24</v>
      </c>
      <c r="AL12" s="48">
        <f>AJ12*AK12</f>
        <v>0</v>
      </c>
      <c r="AM12" s="33"/>
    </row>
    <row r="13" spans="1:39" s="43" customFormat="1" ht="15" customHeight="1" x14ac:dyDescent="0.3">
      <c r="A13" s="99"/>
      <c r="B13" s="100"/>
      <c r="C13" s="44"/>
      <c r="D13" s="45"/>
      <c r="E13" s="45"/>
      <c r="F13" s="45"/>
      <c r="G13" s="45"/>
      <c r="H13" s="45"/>
      <c r="I13" s="35"/>
      <c r="J13" s="46"/>
      <c r="K13" s="46"/>
      <c r="L13" s="46"/>
      <c r="M13" s="46"/>
      <c r="N13" s="46"/>
      <c r="O13" s="35"/>
      <c r="P13" s="45"/>
      <c r="Q13" s="45"/>
      <c r="R13" s="36"/>
      <c r="S13" s="45"/>
      <c r="T13" s="45"/>
      <c r="U13" s="45"/>
      <c r="V13" s="45"/>
      <c r="W13" s="45"/>
      <c r="X13" s="36"/>
      <c r="Y13" s="41"/>
      <c r="Z13" s="41"/>
      <c r="AA13" s="41"/>
      <c r="AB13" s="41"/>
      <c r="AC13" s="41"/>
      <c r="AD13" s="39"/>
      <c r="AE13" s="41"/>
      <c r="AF13" s="41"/>
      <c r="AG13" s="41"/>
      <c r="AH13" s="41"/>
      <c r="AI13" s="41"/>
      <c r="AJ13" s="41"/>
      <c r="AK13" s="42"/>
      <c r="AL13" s="41"/>
      <c r="AM13" s="33"/>
    </row>
    <row r="14" spans="1:39" s="43" customFormat="1" ht="12" customHeight="1" x14ac:dyDescent="0.3">
      <c r="A14" s="172" t="str">
        <f>Kortingspercentages!A8</f>
        <v>Categorie: Middelgrote elektrische gesloten bestelwagens</v>
      </c>
      <c r="B14" s="173"/>
      <c r="C14" s="44"/>
      <c r="D14" s="163" t="s">
        <v>32</v>
      </c>
      <c r="E14" s="149"/>
      <c r="F14" s="149"/>
      <c r="G14" s="149"/>
      <c r="H14" s="149"/>
      <c r="I14" s="35"/>
      <c r="J14" s="155" t="s">
        <v>36</v>
      </c>
      <c r="K14" s="155"/>
      <c r="L14" s="155"/>
      <c r="M14" s="155"/>
      <c r="N14" s="155"/>
      <c r="O14" s="35"/>
      <c r="P14" s="156" t="s">
        <v>27</v>
      </c>
      <c r="Q14" s="156" t="s">
        <v>28</v>
      </c>
      <c r="R14" s="36"/>
      <c r="S14" s="149" t="str">
        <f>$S$8</f>
        <v>Gegarandeerde restwaarde na X aantal jaar</v>
      </c>
      <c r="T14" s="149"/>
      <c r="U14" s="149"/>
      <c r="V14" s="149"/>
      <c r="W14" s="149"/>
      <c r="X14" s="36"/>
      <c r="Y14" s="149" t="str">
        <f>$Y$8</f>
        <v xml:space="preserve">Afschrijving per km per jaar </v>
      </c>
      <c r="Z14" s="149"/>
      <c r="AA14" s="149"/>
      <c r="AB14" s="149"/>
      <c r="AC14" s="149"/>
      <c r="AD14" s="39"/>
      <c r="AE14" s="149" t="s">
        <v>37</v>
      </c>
      <c r="AF14" s="149"/>
      <c r="AG14" s="149"/>
      <c r="AH14" s="149"/>
      <c r="AI14" s="149"/>
      <c r="AJ14" s="41"/>
      <c r="AK14" s="42"/>
      <c r="AL14" s="41"/>
      <c r="AM14" s="33"/>
    </row>
    <row r="15" spans="1:39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19" t="s">
        <v>5</v>
      </c>
      <c r="H15" s="19" t="s">
        <v>6</v>
      </c>
      <c r="I15" s="35"/>
      <c r="J15" s="50" t="s">
        <v>2</v>
      </c>
      <c r="K15" s="20" t="s">
        <v>3</v>
      </c>
      <c r="L15" s="20" t="s">
        <v>4</v>
      </c>
      <c r="M15" s="20" t="s">
        <v>5</v>
      </c>
      <c r="N15" s="20" t="s">
        <v>6</v>
      </c>
      <c r="O15" s="35"/>
      <c r="P15" s="157"/>
      <c r="Q15" s="157"/>
      <c r="R15" s="36"/>
      <c r="S15" s="18" t="s">
        <v>2</v>
      </c>
      <c r="T15" s="19" t="s">
        <v>3</v>
      </c>
      <c r="U15" s="19" t="s">
        <v>4</v>
      </c>
      <c r="V15" s="19" t="s">
        <v>5</v>
      </c>
      <c r="W15" s="19" t="s">
        <v>6</v>
      </c>
      <c r="X15" s="36"/>
      <c r="Y15" s="18" t="s">
        <v>2</v>
      </c>
      <c r="Z15" s="19" t="s">
        <v>3</v>
      </c>
      <c r="AA15" s="19" t="s">
        <v>4</v>
      </c>
      <c r="AB15" s="19" t="s">
        <v>5</v>
      </c>
      <c r="AC15" s="19" t="s">
        <v>6</v>
      </c>
      <c r="AD15" s="39"/>
      <c r="AE15" s="19" t="s">
        <v>13</v>
      </c>
      <c r="AF15" s="19" t="s">
        <v>14</v>
      </c>
      <c r="AG15" s="19" t="s">
        <v>15</v>
      </c>
      <c r="AH15" s="19" t="s">
        <v>16</v>
      </c>
      <c r="AI15" s="19" t="s">
        <v>17</v>
      </c>
      <c r="AJ15" s="93" t="s">
        <v>42</v>
      </c>
      <c r="AK15" s="94" t="s">
        <v>40</v>
      </c>
      <c r="AL15" s="93" t="s">
        <v>43</v>
      </c>
      <c r="AM15" s="33"/>
    </row>
    <row r="16" spans="1:39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35"/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35"/>
      <c r="P16" s="120">
        <v>0</v>
      </c>
      <c r="Q16" s="120">
        <v>0</v>
      </c>
      <c r="R16" s="36"/>
      <c r="S16" s="51">
        <f>$B16*J16</f>
        <v>0</v>
      </c>
      <c r="T16" s="51">
        <f>$B16*K16</f>
        <v>0</v>
      </c>
      <c r="U16" s="51">
        <f>$B16*L16</f>
        <v>0</v>
      </c>
      <c r="V16" s="51">
        <f>$B16*M16</f>
        <v>0</v>
      </c>
      <c r="W16" s="51">
        <f>$B16*N16</f>
        <v>0</v>
      </c>
      <c r="X16" s="36"/>
      <c r="Y16" s="38">
        <f>(B16-S16)/$D$6</f>
        <v>0</v>
      </c>
      <c r="Z16" s="38">
        <f>(S16-T16)/$E$6</f>
        <v>0</v>
      </c>
      <c r="AA16" s="38">
        <f>(T16-U16)/$F$6</f>
        <v>0</v>
      </c>
      <c r="AB16" s="38">
        <f>(U16-V16)/$G$6</f>
        <v>0</v>
      </c>
      <c r="AC16" s="38">
        <f>(V16-W16)/$H$6</f>
        <v>0</v>
      </c>
      <c r="AD16" s="39"/>
      <c r="AE16" s="40">
        <f>D16+$P$16+$Q$16+Y16</f>
        <v>0</v>
      </c>
      <c r="AF16" s="40">
        <f>E16+$P$16+$Q$16+Z16</f>
        <v>0</v>
      </c>
      <c r="AG16" s="40">
        <f>F16+$P$16+$Q$16+AA16</f>
        <v>0</v>
      </c>
      <c r="AH16" s="40">
        <f>G16+$P$16+$Q$16+AB16</f>
        <v>0</v>
      </c>
      <c r="AI16" s="40">
        <f>H16+$P$16+$Q$16+AC16</f>
        <v>0</v>
      </c>
      <c r="AJ16" s="41"/>
      <c r="AK16" s="42"/>
      <c r="AL16" s="41"/>
      <c r="AM16" s="33"/>
    </row>
    <row r="17" spans="1:39" s="43" customFormat="1" ht="36" x14ac:dyDescent="0.3">
      <c r="A17" s="99"/>
      <c r="B17" s="100"/>
      <c r="C17" s="44"/>
      <c r="D17" s="45"/>
      <c r="E17" s="45"/>
      <c r="F17" s="45"/>
      <c r="G17" s="45"/>
      <c r="H17" s="45"/>
      <c r="I17" s="35"/>
      <c r="J17" s="46"/>
      <c r="K17" s="46"/>
      <c r="L17" s="46"/>
      <c r="M17" s="46"/>
      <c r="N17" s="46"/>
      <c r="O17" s="35"/>
      <c r="P17" s="45"/>
      <c r="Q17" s="45"/>
      <c r="R17" s="36"/>
      <c r="S17" s="45"/>
      <c r="T17" s="45"/>
      <c r="U17" s="45"/>
      <c r="V17" s="45"/>
      <c r="W17" s="45"/>
      <c r="X17" s="36"/>
      <c r="Y17" s="53"/>
      <c r="Z17" s="53"/>
      <c r="AA17" s="53"/>
      <c r="AB17" s="53"/>
      <c r="AC17" s="53"/>
      <c r="AD17" s="29" t="s">
        <v>39</v>
      </c>
      <c r="AE17" s="47">
        <f>AVERAGE(AE16:AE16)*$AE$10</f>
        <v>0</v>
      </c>
      <c r="AF17" s="47">
        <f>AVERAGE(AF16:AF16)*$AF$10</f>
        <v>0</v>
      </c>
      <c r="AG17" s="47">
        <f>AVERAGE(AG16:AG16)*$AG$10</f>
        <v>0</v>
      </c>
      <c r="AH17" s="47">
        <f>AVERAGE(AH16:AH16)*$AH$10</f>
        <v>0</v>
      </c>
      <c r="AI17" s="47">
        <f>AVERAGE(AI16:AI16)*$AI$10</f>
        <v>0</v>
      </c>
      <c r="AJ17" s="48">
        <f>SUM(AE17:AI17)</f>
        <v>0</v>
      </c>
      <c r="AK17" s="49">
        <v>0.31</v>
      </c>
      <c r="AL17" s="48">
        <f>AJ17*AK17</f>
        <v>0</v>
      </c>
      <c r="AM17" s="33"/>
    </row>
    <row r="18" spans="1:39" s="43" customFormat="1" x14ac:dyDescent="0.3">
      <c r="A18" s="103"/>
      <c r="B18" s="104"/>
      <c r="C18" s="44"/>
      <c r="D18" s="45"/>
      <c r="E18" s="45"/>
      <c r="F18" s="45"/>
      <c r="G18" s="45"/>
      <c r="H18" s="45"/>
      <c r="I18" s="35"/>
      <c r="J18" s="46"/>
      <c r="K18" s="46"/>
      <c r="L18" s="46"/>
      <c r="M18" s="46"/>
      <c r="N18" s="46"/>
      <c r="O18" s="35"/>
      <c r="P18" s="45"/>
      <c r="Q18" s="45"/>
      <c r="R18" s="36"/>
      <c r="S18" s="45"/>
      <c r="T18" s="45"/>
      <c r="U18" s="45"/>
      <c r="V18" s="45"/>
      <c r="W18" s="45"/>
      <c r="X18" s="36"/>
      <c r="Y18" s="41"/>
      <c r="Z18" s="41"/>
      <c r="AA18" s="41"/>
      <c r="AB18" s="41"/>
      <c r="AC18" s="41"/>
      <c r="AD18" s="39"/>
      <c r="AE18" s="41"/>
      <c r="AF18" s="41"/>
      <c r="AG18" s="41"/>
      <c r="AH18" s="41"/>
      <c r="AI18" s="41"/>
      <c r="AJ18" s="41"/>
      <c r="AK18" s="42"/>
      <c r="AL18" s="41"/>
      <c r="AM18" s="33"/>
    </row>
    <row r="19" spans="1:39" s="43" customFormat="1" ht="12" customHeight="1" x14ac:dyDescent="0.3">
      <c r="A19" s="172" t="str">
        <f>Kortingspercentages!A10</f>
        <v>Categorie: Elektrische pick-up bestelwagens</v>
      </c>
      <c r="B19" s="173"/>
      <c r="C19" s="44"/>
      <c r="D19" s="163" t="s">
        <v>32</v>
      </c>
      <c r="E19" s="149"/>
      <c r="F19" s="149"/>
      <c r="G19" s="149"/>
      <c r="H19" s="149"/>
      <c r="I19" s="35"/>
      <c r="J19" s="155" t="s">
        <v>36</v>
      </c>
      <c r="K19" s="155"/>
      <c r="L19" s="155"/>
      <c r="M19" s="155"/>
      <c r="N19" s="155"/>
      <c r="O19" s="35"/>
      <c r="P19" s="156" t="s">
        <v>27</v>
      </c>
      <c r="Q19" s="156" t="s">
        <v>28</v>
      </c>
      <c r="R19" s="36"/>
      <c r="S19" s="149" t="str">
        <f>$S$8</f>
        <v>Gegarandeerde restwaarde na X aantal jaar</v>
      </c>
      <c r="T19" s="149"/>
      <c r="U19" s="149"/>
      <c r="V19" s="149"/>
      <c r="W19" s="149"/>
      <c r="X19" s="36"/>
      <c r="Y19" s="149" t="str">
        <f>$Y$8</f>
        <v xml:space="preserve">Afschrijving per km per jaar </v>
      </c>
      <c r="Z19" s="149"/>
      <c r="AA19" s="149"/>
      <c r="AB19" s="149"/>
      <c r="AC19" s="149"/>
      <c r="AD19" s="39"/>
      <c r="AE19" s="149" t="s">
        <v>37</v>
      </c>
      <c r="AF19" s="149"/>
      <c r="AG19" s="149"/>
      <c r="AH19" s="149"/>
      <c r="AI19" s="149"/>
      <c r="AJ19" s="41"/>
      <c r="AK19" s="42"/>
      <c r="AL19" s="41"/>
      <c r="AM19" s="33"/>
    </row>
    <row r="20" spans="1:39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19" t="s">
        <v>5</v>
      </c>
      <c r="H20" s="19" t="s">
        <v>6</v>
      </c>
      <c r="I20" s="35"/>
      <c r="J20" s="50" t="s">
        <v>2</v>
      </c>
      <c r="K20" s="20" t="s">
        <v>3</v>
      </c>
      <c r="L20" s="20" t="s">
        <v>4</v>
      </c>
      <c r="M20" s="20" t="s">
        <v>5</v>
      </c>
      <c r="N20" s="20" t="s">
        <v>6</v>
      </c>
      <c r="O20" s="35"/>
      <c r="P20" s="157"/>
      <c r="Q20" s="157"/>
      <c r="R20" s="36"/>
      <c r="S20" s="18" t="s">
        <v>2</v>
      </c>
      <c r="T20" s="19" t="s">
        <v>3</v>
      </c>
      <c r="U20" s="19" t="s">
        <v>4</v>
      </c>
      <c r="V20" s="19" t="s">
        <v>5</v>
      </c>
      <c r="W20" s="19" t="s">
        <v>6</v>
      </c>
      <c r="X20" s="36"/>
      <c r="Y20" s="18" t="s">
        <v>2</v>
      </c>
      <c r="Z20" s="19" t="s">
        <v>3</v>
      </c>
      <c r="AA20" s="19" t="s">
        <v>4</v>
      </c>
      <c r="AB20" s="19" t="s">
        <v>5</v>
      </c>
      <c r="AC20" s="19" t="s">
        <v>6</v>
      </c>
      <c r="AD20" s="39"/>
      <c r="AE20" s="19" t="s">
        <v>13</v>
      </c>
      <c r="AF20" s="19" t="s">
        <v>14</v>
      </c>
      <c r="AG20" s="19" t="s">
        <v>15</v>
      </c>
      <c r="AH20" s="19" t="s">
        <v>16</v>
      </c>
      <c r="AI20" s="19" t="s">
        <v>17</v>
      </c>
      <c r="AJ20" s="93" t="s">
        <v>42</v>
      </c>
      <c r="AK20" s="94" t="s">
        <v>40</v>
      </c>
      <c r="AL20" s="93" t="s">
        <v>43</v>
      </c>
      <c r="AM20" s="33"/>
    </row>
    <row r="21" spans="1:39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120">
        <v>0</v>
      </c>
      <c r="H21" s="120">
        <v>0</v>
      </c>
      <c r="I21" s="35"/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35"/>
      <c r="P21" s="120">
        <v>0</v>
      </c>
      <c r="Q21" s="120">
        <v>0</v>
      </c>
      <c r="R21" s="36"/>
      <c r="S21" s="51">
        <f>$B21*J21</f>
        <v>0</v>
      </c>
      <c r="T21" s="51">
        <f>$B21*K21</f>
        <v>0</v>
      </c>
      <c r="U21" s="51">
        <f>$B21*L21</f>
        <v>0</v>
      </c>
      <c r="V21" s="51">
        <f>$B21*M21</f>
        <v>0</v>
      </c>
      <c r="W21" s="51">
        <f>$B21*N21</f>
        <v>0</v>
      </c>
      <c r="X21" s="36"/>
      <c r="Y21" s="38">
        <f>(B21-S21)/$D$6</f>
        <v>0</v>
      </c>
      <c r="Z21" s="38">
        <f>(S21-T21)/$E$6</f>
        <v>0</v>
      </c>
      <c r="AA21" s="38">
        <f>(T21-U21)/$F$6</f>
        <v>0</v>
      </c>
      <c r="AB21" s="38">
        <f>(U21-V21)/$G$6</f>
        <v>0</v>
      </c>
      <c r="AC21" s="38">
        <f>(V21-W21)/$H$6</f>
        <v>0</v>
      </c>
      <c r="AD21" s="39"/>
      <c r="AE21" s="40">
        <f>D21+$P$21+$Q$21+Y21</f>
        <v>0</v>
      </c>
      <c r="AF21" s="40">
        <f>E21+$P$21+$Q$21+Z21</f>
        <v>0</v>
      </c>
      <c r="AG21" s="40">
        <f>F21+$P$21+$Q$21+AA21</f>
        <v>0</v>
      </c>
      <c r="AH21" s="40">
        <f>G21+$P$21+$Q$21+AB21</f>
        <v>0</v>
      </c>
      <c r="AI21" s="40">
        <f>H21+$P$21+$Q$21+AC21</f>
        <v>0</v>
      </c>
      <c r="AJ21" s="41"/>
      <c r="AK21" s="42"/>
      <c r="AL21" s="41"/>
      <c r="AM21" s="33"/>
    </row>
    <row r="22" spans="1:39" s="43" customFormat="1" ht="36" x14ac:dyDescent="0.3">
      <c r="A22" s="99"/>
      <c r="B22" s="100"/>
      <c r="C22" s="44"/>
      <c r="D22" s="45"/>
      <c r="E22" s="45"/>
      <c r="F22" s="45"/>
      <c r="G22" s="45"/>
      <c r="H22" s="45"/>
      <c r="I22" s="35"/>
      <c r="J22" s="46"/>
      <c r="K22" s="46"/>
      <c r="L22" s="46"/>
      <c r="M22" s="46"/>
      <c r="N22" s="46"/>
      <c r="O22" s="35"/>
      <c r="P22" s="45"/>
      <c r="Q22" s="45"/>
      <c r="R22" s="36"/>
      <c r="S22" s="45"/>
      <c r="T22" s="45"/>
      <c r="U22" s="45"/>
      <c r="V22" s="45"/>
      <c r="W22" s="45"/>
      <c r="X22" s="36"/>
      <c r="Y22" s="53"/>
      <c r="Z22" s="53"/>
      <c r="AA22" s="53"/>
      <c r="AB22" s="53"/>
      <c r="AC22" s="53"/>
      <c r="AD22" s="29" t="s">
        <v>39</v>
      </c>
      <c r="AE22" s="47">
        <f>AVERAGE(AE21:AE21)*$AE$10</f>
        <v>0</v>
      </c>
      <c r="AF22" s="47">
        <f>AVERAGE(AF21:AF21)*$AF$10</f>
        <v>0</v>
      </c>
      <c r="AG22" s="47">
        <f>AVERAGE(AG21:AG21)*$AG$10</f>
        <v>0</v>
      </c>
      <c r="AH22" s="47">
        <f>AVERAGE(AH21:AH21)*$AH$10</f>
        <v>0</v>
      </c>
      <c r="AI22" s="47">
        <f>AVERAGE(AI21:AI21)*$AI$10</f>
        <v>0</v>
      </c>
      <c r="AJ22" s="48">
        <f>SUM(AE22:AI22)</f>
        <v>0</v>
      </c>
      <c r="AK22" s="49">
        <v>0.25</v>
      </c>
      <c r="AL22" s="48">
        <f>AJ22*AK22</f>
        <v>0</v>
      </c>
      <c r="AM22" s="33"/>
    </row>
    <row r="23" spans="1:39" x14ac:dyDescent="0.3">
      <c r="A23" s="112"/>
      <c r="B23" s="100"/>
      <c r="C23" s="39"/>
      <c r="D23" s="45"/>
      <c r="E23" s="45"/>
      <c r="F23" s="45"/>
      <c r="G23" s="45"/>
      <c r="H23" s="45"/>
      <c r="I23" s="39"/>
      <c r="J23" s="46"/>
      <c r="K23" s="46"/>
      <c r="L23" s="46"/>
      <c r="M23" s="46"/>
      <c r="N23" s="46"/>
      <c r="O23" s="39"/>
      <c r="P23" s="53"/>
      <c r="Q23" s="53"/>
      <c r="R23" s="41"/>
      <c r="S23" s="45"/>
      <c r="T23" s="45"/>
      <c r="U23" s="45"/>
      <c r="V23" s="45"/>
      <c r="W23" s="45"/>
      <c r="X23" s="41"/>
      <c r="Y23" s="53"/>
      <c r="Z23" s="53"/>
      <c r="AA23" s="53"/>
      <c r="AB23" s="53"/>
      <c r="AC23" s="53"/>
      <c r="AD23" s="39"/>
      <c r="AE23" s="41"/>
      <c r="AF23" s="41"/>
      <c r="AG23" s="41"/>
      <c r="AH23" s="41"/>
      <c r="AI23" s="41"/>
      <c r="AJ23" s="41"/>
      <c r="AK23" s="42"/>
      <c r="AL23" s="41"/>
      <c r="AM23" s="33"/>
    </row>
    <row r="24" spans="1:39" ht="12" customHeight="1" x14ac:dyDescent="0.3">
      <c r="A24" s="105" t="str">
        <f>Kortingspercentages!A12</f>
        <v>Categorie: Kleine elektrische gesloten bestelwagens</v>
      </c>
      <c r="B24" s="106"/>
      <c r="C24" s="39"/>
      <c r="D24" s="163" t="s">
        <v>32</v>
      </c>
      <c r="E24" s="149"/>
      <c r="F24" s="149"/>
      <c r="G24" s="149"/>
      <c r="H24" s="149"/>
      <c r="I24" s="39"/>
      <c r="J24" s="155" t="s">
        <v>36</v>
      </c>
      <c r="K24" s="155"/>
      <c r="L24" s="155"/>
      <c r="M24" s="155"/>
      <c r="N24" s="155"/>
      <c r="O24" s="39"/>
      <c r="P24" s="156" t="s">
        <v>27</v>
      </c>
      <c r="Q24" s="156" t="s">
        <v>28</v>
      </c>
      <c r="R24" s="41"/>
      <c r="S24" s="149" t="str">
        <f>$S$8</f>
        <v>Gegarandeerde restwaarde na X aantal jaar</v>
      </c>
      <c r="T24" s="149"/>
      <c r="U24" s="149"/>
      <c r="V24" s="149"/>
      <c r="W24" s="149"/>
      <c r="X24" s="41"/>
      <c r="Y24" s="149" t="str">
        <f>$Y$8</f>
        <v xml:space="preserve">Afschrijving per km per jaar </v>
      </c>
      <c r="Z24" s="149"/>
      <c r="AA24" s="149"/>
      <c r="AB24" s="149"/>
      <c r="AC24" s="149"/>
      <c r="AD24" s="39"/>
      <c r="AE24" s="149" t="s">
        <v>37</v>
      </c>
      <c r="AF24" s="149"/>
      <c r="AG24" s="149"/>
      <c r="AH24" s="149"/>
      <c r="AI24" s="149"/>
      <c r="AJ24" s="41"/>
      <c r="AK24" s="42"/>
      <c r="AL24" s="41"/>
      <c r="AM24" s="33"/>
    </row>
    <row r="25" spans="1:39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19" t="s">
        <v>5</v>
      </c>
      <c r="H25" s="19" t="s">
        <v>6</v>
      </c>
      <c r="I25" s="39"/>
      <c r="J25" s="50" t="s">
        <v>2</v>
      </c>
      <c r="K25" s="20" t="s">
        <v>3</v>
      </c>
      <c r="L25" s="20" t="s">
        <v>4</v>
      </c>
      <c r="M25" s="20" t="s">
        <v>5</v>
      </c>
      <c r="N25" s="20" t="s">
        <v>6</v>
      </c>
      <c r="O25" s="39"/>
      <c r="P25" s="157"/>
      <c r="Q25" s="157"/>
      <c r="R25" s="41"/>
      <c r="S25" s="18" t="s">
        <v>2</v>
      </c>
      <c r="T25" s="19" t="s">
        <v>3</v>
      </c>
      <c r="U25" s="19" t="s">
        <v>4</v>
      </c>
      <c r="V25" s="19" t="s">
        <v>5</v>
      </c>
      <c r="W25" s="19" t="s">
        <v>6</v>
      </c>
      <c r="X25" s="41"/>
      <c r="Y25" s="18" t="s">
        <v>2</v>
      </c>
      <c r="Z25" s="19" t="s">
        <v>3</v>
      </c>
      <c r="AA25" s="19" t="s">
        <v>4</v>
      </c>
      <c r="AB25" s="19" t="s">
        <v>5</v>
      </c>
      <c r="AC25" s="19" t="s">
        <v>6</v>
      </c>
      <c r="AD25" s="39"/>
      <c r="AE25" s="19" t="s">
        <v>13</v>
      </c>
      <c r="AF25" s="19" t="s">
        <v>14</v>
      </c>
      <c r="AG25" s="19" t="s">
        <v>15</v>
      </c>
      <c r="AH25" s="19" t="s">
        <v>16</v>
      </c>
      <c r="AI25" s="19" t="s">
        <v>17</v>
      </c>
      <c r="AJ25" s="93" t="s">
        <v>42</v>
      </c>
      <c r="AK25" s="94" t="s">
        <v>40</v>
      </c>
      <c r="AL25" s="93" t="s">
        <v>43</v>
      </c>
      <c r="AM25" s="33"/>
    </row>
    <row r="26" spans="1:39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120">
        <v>0</v>
      </c>
      <c r="H26" s="120">
        <v>0</v>
      </c>
      <c r="I26" s="39"/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39"/>
      <c r="P26" s="120">
        <v>0</v>
      </c>
      <c r="Q26" s="120">
        <v>0</v>
      </c>
      <c r="R26" s="41"/>
      <c r="S26" s="52">
        <f>$B26*J26</f>
        <v>0</v>
      </c>
      <c r="T26" s="52">
        <f>$B26*K26</f>
        <v>0</v>
      </c>
      <c r="U26" s="52">
        <f>$B26*L26</f>
        <v>0</v>
      </c>
      <c r="V26" s="52">
        <f>$B26*M26</f>
        <v>0</v>
      </c>
      <c r="W26" s="52">
        <f>$B26*N26</f>
        <v>0</v>
      </c>
      <c r="X26" s="41"/>
      <c r="Y26" s="38">
        <f>(B26-S26)/$D$6</f>
        <v>0</v>
      </c>
      <c r="Z26" s="38">
        <f>(S26-T26)/$E$6</f>
        <v>0</v>
      </c>
      <c r="AA26" s="38">
        <f>(T26-U26)/$F$6</f>
        <v>0</v>
      </c>
      <c r="AB26" s="38">
        <f>(U26-V26)/$G$6</f>
        <v>0</v>
      </c>
      <c r="AC26" s="38">
        <f>(V26-W26)/$H$6</f>
        <v>0</v>
      </c>
      <c r="AD26" s="39"/>
      <c r="AE26" s="40">
        <f>D26+$P$26+$Q$26+Y26</f>
        <v>0</v>
      </c>
      <c r="AF26" s="40">
        <f>E26+$P$26+$Q$26+Z26</f>
        <v>0</v>
      </c>
      <c r="AG26" s="40">
        <f>F26+$P$26+$Q$26+AA26</f>
        <v>0</v>
      </c>
      <c r="AH26" s="40">
        <f>G26+$P$26+$Q$26+AB26</f>
        <v>0</v>
      </c>
      <c r="AI26" s="40">
        <f>H26+$P$26+$Q$26+AC26</f>
        <v>0</v>
      </c>
      <c r="AJ26" s="41"/>
      <c r="AK26" s="42"/>
      <c r="AL26" s="41"/>
      <c r="AM26" s="33"/>
    </row>
    <row r="27" spans="1:39" ht="36" x14ac:dyDescent="0.3">
      <c r="A27" s="107"/>
      <c r="B27" s="108"/>
      <c r="C27" s="39"/>
      <c r="D27" s="41"/>
      <c r="E27" s="41"/>
      <c r="F27" s="41"/>
      <c r="G27" s="41"/>
      <c r="H27" s="41"/>
      <c r="I27" s="39"/>
      <c r="J27" s="54"/>
      <c r="K27" s="54"/>
      <c r="L27" s="54"/>
      <c r="M27" s="54"/>
      <c r="N27" s="54"/>
      <c r="O27" s="39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29" t="s">
        <v>39</v>
      </c>
      <c r="AE27" s="47">
        <f>AVERAGE(AE26:AE26)*$AE$10</f>
        <v>0</v>
      </c>
      <c r="AF27" s="47">
        <f>AVERAGE(AF26:AF26)*$AF$10</f>
        <v>0</v>
      </c>
      <c r="AG27" s="47">
        <f>AVERAGE(AG26:AG26)*$AG$10</f>
        <v>0</v>
      </c>
      <c r="AH27" s="47">
        <f>AVERAGE(AH26:AH26)*$AH$10</f>
        <v>0</v>
      </c>
      <c r="AI27" s="47">
        <f>AVERAGE(AI26:AI26)*$AI$10</f>
        <v>0</v>
      </c>
      <c r="AJ27" s="48">
        <f>SUM(AE27:AI27)</f>
        <v>0</v>
      </c>
      <c r="AK27" s="49">
        <v>0.2</v>
      </c>
      <c r="AL27" s="48">
        <f>AJ27*AK27</f>
        <v>0</v>
      </c>
      <c r="AM27" s="33"/>
    </row>
    <row r="28" spans="1:39" x14ac:dyDescent="0.3">
      <c r="A28" s="107"/>
      <c r="B28" s="108"/>
      <c r="C28" s="39"/>
      <c r="D28" s="41"/>
      <c r="E28" s="41"/>
      <c r="F28" s="41"/>
      <c r="G28" s="41"/>
      <c r="H28" s="41"/>
      <c r="I28" s="39"/>
      <c r="J28" s="54"/>
      <c r="K28" s="54"/>
      <c r="L28" s="54"/>
      <c r="M28" s="54"/>
      <c r="N28" s="54"/>
      <c r="O28" s="39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39"/>
      <c r="AE28" s="41"/>
      <c r="AF28" s="41"/>
      <c r="AG28" s="41"/>
      <c r="AH28" s="41"/>
      <c r="AI28" s="41"/>
      <c r="AJ28" s="41"/>
      <c r="AK28" s="55"/>
      <c r="AL28" s="41"/>
      <c r="AM28" s="33"/>
    </row>
    <row r="29" spans="1:39" s="59" customFormat="1" ht="34.5" customHeight="1" x14ac:dyDescent="0.35">
      <c r="A29" s="109"/>
      <c r="B29" s="109"/>
      <c r="C29" s="26"/>
      <c r="D29" s="26"/>
      <c r="E29" s="26"/>
      <c r="F29" s="26"/>
      <c r="G29" s="26"/>
      <c r="H29" s="26"/>
      <c r="I29" s="23"/>
      <c r="J29" s="56"/>
      <c r="K29" s="56"/>
      <c r="L29" s="56"/>
      <c r="M29" s="56"/>
      <c r="N29" s="56"/>
      <c r="O29" s="23"/>
      <c r="P29" s="41"/>
      <c r="Q29" s="41"/>
      <c r="R29" s="26"/>
      <c r="S29" s="57"/>
      <c r="T29" s="57"/>
      <c r="U29" s="57"/>
      <c r="V29" s="26"/>
      <c r="W29" s="26"/>
      <c r="X29" s="26"/>
      <c r="Y29" s="55"/>
      <c r="Z29" s="55"/>
      <c r="AA29" s="41"/>
      <c r="AB29" s="41"/>
      <c r="AC29" s="41"/>
      <c r="AD29" s="39"/>
      <c r="AE29" s="174" t="s">
        <v>56</v>
      </c>
      <c r="AF29" s="174"/>
      <c r="AG29" s="174"/>
      <c r="AH29" s="174"/>
      <c r="AI29" s="174"/>
      <c r="AJ29" s="174"/>
      <c r="AK29" s="175"/>
      <c r="AL29" s="58">
        <f>AL12+AL17+AL22+AL27</f>
        <v>0</v>
      </c>
      <c r="AM29" s="33"/>
    </row>
    <row r="30" spans="1:39" s="59" customFormat="1" ht="16.5" customHeight="1" x14ac:dyDescent="0.3">
      <c r="A30" s="110"/>
      <c r="B30" s="110"/>
      <c r="C30" s="60"/>
      <c r="D30" s="60"/>
      <c r="E30" s="60"/>
      <c r="F30" s="60"/>
      <c r="G30" s="60"/>
      <c r="H30" s="60"/>
      <c r="I30" s="61"/>
      <c r="J30" s="62"/>
      <c r="K30" s="62"/>
      <c r="L30" s="62"/>
      <c r="M30" s="62"/>
      <c r="N30" s="62"/>
      <c r="O30" s="61"/>
      <c r="P30" s="63"/>
      <c r="Q30" s="63"/>
      <c r="R30" s="60"/>
      <c r="S30" s="64"/>
      <c r="T30" s="64"/>
      <c r="U30" s="64"/>
      <c r="V30" s="60"/>
      <c r="W30" s="60"/>
      <c r="X30" s="60"/>
      <c r="Y30" s="65"/>
      <c r="Z30" s="65"/>
      <c r="AA30" s="63"/>
      <c r="AB30" s="63"/>
      <c r="AC30" s="63"/>
      <c r="AD30" s="66"/>
      <c r="AE30" s="63"/>
      <c r="AF30" s="63"/>
      <c r="AG30" s="63"/>
      <c r="AH30" s="63"/>
      <c r="AI30" s="63"/>
      <c r="AJ30" s="63"/>
      <c r="AK30" s="67"/>
      <c r="AL30" s="63"/>
      <c r="AM30" s="68"/>
    </row>
  </sheetData>
  <sheetProtection algorithmName="SHA-512" hashValue="pO8hBZX3InVywYRKqrzU0bVgNe/exzLm58cQVxLGcl0BgYQpdMWsBNP2qnw1RL1fi0O8jBZk2e5op6Hr22F/FA==" saltValue="vYL4hufrUUOp6wZayqBhyw==" spinCount="100000" sheet="1" objects="1" scenarios="1"/>
  <mergeCells count="44">
    <mergeCell ref="AE29:AK29"/>
    <mergeCell ref="A19:B19"/>
    <mergeCell ref="D19:H19"/>
    <mergeCell ref="J19:N19"/>
    <mergeCell ref="P19:P20"/>
    <mergeCell ref="Q19:Q20"/>
    <mergeCell ref="S19:W19"/>
    <mergeCell ref="Y19:AC19"/>
    <mergeCell ref="AE19:AI19"/>
    <mergeCell ref="Y24:AC24"/>
    <mergeCell ref="AE24:AI24"/>
    <mergeCell ref="D24:H24"/>
    <mergeCell ref="J24:N24"/>
    <mergeCell ref="P24:P25"/>
    <mergeCell ref="Q24:Q25"/>
    <mergeCell ref="S24:W24"/>
    <mergeCell ref="S14:W14"/>
    <mergeCell ref="Y14:AC14"/>
    <mergeCell ref="AE14:AI14"/>
    <mergeCell ref="A14:B14"/>
    <mergeCell ref="D14:H14"/>
    <mergeCell ref="J14:N14"/>
    <mergeCell ref="P14:P15"/>
    <mergeCell ref="Q14:Q15"/>
    <mergeCell ref="A1:AM1"/>
    <mergeCell ref="A2:AM2"/>
    <mergeCell ref="A3:C3"/>
    <mergeCell ref="D3:I3"/>
    <mergeCell ref="J3:O3"/>
    <mergeCell ref="P3:X3"/>
    <mergeCell ref="Y3:AD3"/>
    <mergeCell ref="AE3:AM3"/>
    <mergeCell ref="A4:AM4"/>
    <mergeCell ref="D8:H8"/>
    <mergeCell ref="J8:N8"/>
    <mergeCell ref="P8:P9"/>
    <mergeCell ref="S8:W8"/>
    <mergeCell ref="Y8:AC8"/>
    <mergeCell ref="AE8:AI8"/>
    <mergeCell ref="A9:B9"/>
    <mergeCell ref="Q8:Q9"/>
    <mergeCell ref="A5:B6"/>
    <mergeCell ref="J5:K5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5E17-3EBB-4DF7-A711-449ECB1B35F4}">
  <dimension ref="A1:AH30"/>
  <sheetViews>
    <sheetView topLeftCell="B2" zoomScaleNormal="100" workbookViewId="0">
      <selection activeCell="E11" sqref="E11"/>
    </sheetView>
  </sheetViews>
  <sheetFormatPr defaultColWidth="9.1796875" defaultRowHeight="12" x14ac:dyDescent="0.3"/>
  <cols>
    <col min="1" max="1" width="23.1796875" style="111" customWidth="1"/>
    <col min="2" max="2" width="29" style="17" customWidth="1"/>
    <col min="3" max="3" width="4.54296875" style="9" customWidth="1"/>
    <col min="4" max="4" width="9.1796875" style="69" customWidth="1"/>
    <col min="5" max="7" width="9.1796875" style="69"/>
    <col min="8" max="8" width="4.54296875" style="59" customWidth="1"/>
    <col min="9" max="9" width="10.453125" style="70" bestFit="1" customWidth="1"/>
    <col min="10" max="11" width="9.1796875" style="70"/>
    <col min="12" max="12" width="12.453125" style="70" customWidth="1"/>
    <col min="13" max="13" width="4.54296875" style="59" customWidth="1"/>
    <col min="14" max="15" width="18.54296875" style="69" customWidth="1"/>
    <col min="16" max="16" width="4.54296875" style="71" customWidth="1"/>
    <col min="17" max="20" width="10.81640625" style="69" customWidth="1"/>
    <col min="21" max="21" width="4.54296875" style="71" customWidth="1"/>
    <col min="22" max="25" width="10.81640625" style="69" customWidth="1"/>
    <col min="26" max="26" width="14.81640625" style="9" customWidth="1"/>
    <col min="27" max="30" width="10.81640625" style="69" customWidth="1"/>
    <col min="31" max="31" width="12.54296875" style="69" customWidth="1"/>
    <col min="32" max="32" width="8.453125" style="72" customWidth="1"/>
    <col min="33" max="33" width="12.54296875" style="69" customWidth="1"/>
    <col min="34" max="34" width="4.54296875" style="9" customWidth="1"/>
    <col min="35" max="16384" width="9.1796875" style="9"/>
  </cols>
  <sheetData>
    <row r="1" spans="1:34" s="8" customFormat="1" ht="83.15" customHeight="1" x14ac:dyDescent="0.35">
      <c r="A1" s="158" t="s">
        <v>66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</row>
    <row r="2" spans="1:34" s="8" customFormat="1" ht="199" customHeight="1" x14ac:dyDescent="0.35">
      <c r="A2" s="160" t="s">
        <v>78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</row>
    <row r="3" spans="1:34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2"/>
      <c r="I3" s="166"/>
      <c r="J3" s="167"/>
      <c r="K3" s="167"/>
      <c r="L3" s="167"/>
      <c r="M3" s="167"/>
      <c r="N3" s="166"/>
      <c r="O3" s="167"/>
      <c r="P3" s="167"/>
      <c r="Q3" s="167"/>
      <c r="R3" s="167"/>
      <c r="S3" s="167"/>
      <c r="T3" s="167"/>
      <c r="U3" s="167"/>
      <c r="V3" s="166"/>
      <c r="W3" s="167"/>
      <c r="X3" s="167"/>
      <c r="Y3" s="167"/>
      <c r="Z3" s="167"/>
      <c r="AA3" s="166"/>
      <c r="AB3" s="167"/>
      <c r="AC3" s="167"/>
      <c r="AD3" s="167"/>
      <c r="AE3" s="167"/>
      <c r="AF3" s="167"/>
      <c r="AG3" s="167"/>
      <c r="AH3" s="167"/>
    </row>
    <row r="4" spans="1:34" s="8" customFormat="1" ht="24" customHeight="1" x14ac:dyDescent="0.35">
      <c r="A4" s="168" t="s">
        <v>46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</row>
    <row r="5" spans="1:34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19" t="s">
        <v>5</v>
      </c>
      <c r="H5" s="124"/>
      <c r="I5" s="154" t="s">
        <v>81</v>
      </c>
      <c r="J5" s="15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</row>
    <row r="6" spans="1:34" customFormat="1" ht="12" customHeight="1" x14ac:dyDescent="0.35">
      <c r="A6" s="152"/>
      <c r="B6" s="153"/>
      <c r="C6" s="122"/>
      <c r="D6" s="123">
        <v>40000</v>
      </c>
      <c r="E6" s="123">
        <v>40000</v>
      </c>
      <c r="F6" s="123">
        <v>40000</v>
      </c>
      <c r="G6" s="123">
        <v>30000</v>
      </c>
      <c r="H6" s="124"/>
      <c r="I6" s="154">
        <f>SUM(D6:G6)</f>
        <v>150000</v>
      </c>
      <c r="J6" s="15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</row>
    <row r="7" spans="1:34" ht="12" customHeight="1" x14ac:dyDescent="0.3">
      <c r="A7" s="45"/>
      <c r="B7" s="45"/>
      <c r="C7" s="121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2"/>
      <c r="AG7" s="41"/>
      <c r="AH7" s="33"/>
    </row>
    <row r="8" spans="1:34" s="17" customFormat="1" x14ac:dyDescent="0.3">
      <c r="A8" s="45"/>
      <c r="B8" s="45"/>
      <c r="C8" s="45"/>
      <c r="D8" s="163" t="s">
        <v>32</v>
      </c>
      <c r="E8" s="149"/>
      <c r="F8" s="149"/>
      <c r="G8" s="149"/>
      <c r="H8" s="11"/>
      <c r="I8" s="155" t="s">
        <v>36</v>
      </c>
      <c r="J8" s="155"/>
      <c r="K8" s="155"/>
      <c r="L8" s="155"/>
      <c r="M8" s="11"/>
      <c r="N8" s="156" t="s">
        <v>34</v>
      </c>
      <c r="O8" s="156" t="s">
        <v>35</v>
      </c>
      <c r="P8" s="12"/>
      <c r="Q8" s="149" t="s">
        <v>60</v>
      </c>
      <c r="R8" s="149"/>
      <c r="S8" s="149"/>
      <c r="T8" s="149"/>
      <c r="U8" s="12"/>
      <c r="V8" s="149" t="s">
        <v>38</v>
      </c>
      <c r="W8" s="149"/>
      <c r="X8" s="149"/>
      <c r="Y8" s="149"/>
      <c r="Z8" s="13"/>
      <c r="AA8" s="149" t="s">
        <v>37</v>
      </c>
      <c r="AB8" s="149"/>
      <c r="AC8" s="149"/>
      <c r="AD8" s="149"/>
      <c r="AE8" s="14"/>
      <c r="AF8" s="15"/>
      <c r="AG8" s="14"/>
      <c r="AH8" s="16"/>
    </row>
    <row r="9" spans="1:34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9" t="s">
        <v>5</v>
      </c>
      <c r="H9" s="11"/>
      <c r="I9" s="20" t="s">
        <v>2</v>
      </c>
      <c r="J9" s="20" t="s">
        <v>3</v>
      </c>
      <c r="K9" s="20" t="s">
        <v>4</v>
      </c>
      <c r="L9" s="20" t="s">
        <v>5</v>
      </c>
      <c r="M9" s="11"/>
      <c r="N9" s="157"/>
      <c r="O9" s="157"/>
      <c r="P9" s="12"/>
      <c r="Q9" s="19" t="s">
        <v>2</v>
      </c>
      <c r="R9" s="19" t="s">
        <v>3</v>
      </c>
      <c r="S9" s="19" t="s">
        <v>4</v>
      </c>
      <c r="T9" s="19" t="s">
        <v>5</v>
      </c>
      <c r="U9" s="12"/>
      <c r="V9" s="19" t="s">
        <v>13</v>
      </c>
      <c r="W9" s="19" t="s">
        <v>14</v>
      </c>
      <c r="X9" s="19" t="s">
        <v>15</v>
      </c>
      <c r="Y9" s="19" t="s">
        <v>16</v>
      </c>
      <c r="Z9" s="13"/>
      <c r="AA9" s="19" t="s">
        <v>13</v>
      </c>
      <c r="AB9" s="19" t="s">
        <v>14</v>
      </c>
      <c r="AC9" s="19" t="s">
        <v>15</v>
      </c>
      <c r="AD9" s="19" t="s">
        <v>16</v>
      </c>
      <c r="AE9" s="93" t="s">
        <v>42</v>
      </c>
      <c r="AF9" s="94" t="s">
        <v>40</v>
      </c>
      <c r="AG9" s="93" t="s">
        <v>43</v>
      </c>
      <c r="AH9" s="16"/>
    </row>
    <row r="10" spans="1:34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2"/>
      <c r="H10" s="23"/>
      <c r="I10" s="24"/>
      <c r="J10" s="24"/>
      <c r="K10" s="24"/>
      <c r="L10" s="24"/>
      <c r="M10" s="23"/>
      <c r="N10" s="25"/>
      <c r="O10" s="25"/>
      <c r="P10" s="26"/>
      <c r="Q10" s="27"/>
      <c r="R10" s="27"/>
      <c r="S10" s="22"/>
      <c r="T10" s="22"/>
      <c r="U10" s="26"/>
      <c r="V10" s="28"/>
      <c r="W10" s="28"/>
      <c r="X10" s="28"/>
      <c r="Y10" s="28"/>
      <c r="Z10" s="29" t="s">
        <v>41</v>
      </c>
      <c r="AA10" s="30">
        <v>0.1</v>
      </c>
      <c r="AB10" s="30">
        <v>0.2</v>
      </c>
      <c r="AC10" s="30">
        <v>0.3</v>
      </c>
      <c r="AD10" s="30">
        <v>0.4</v>
      </c>
      <c r="AE10" s="31"/>
      <c r="AF10" s="32"/>
      <c r="AG10" s="31"/>
      <c r="AH10" s="33"/>
    </row>
    <row r="11" spans="1:34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118">
        <v>0</v>
      </c>
      <c r="H11" s="35"/>
      <c r="I11" s="119">
        <v>0</v>
      </c>
      <c r="J11" s="119">
        <v>0</v>
      </c>
      <c r="K11" s="119">
        <v>0</v>
      </c>
      <c r="L11" s="119">
        <v>0</v>
      </c>
      <c r="M11" s="35"/>
      <c r="N11" s="118">
        <v>0</v>
      </c>
      <c r="O11" s="118">
        <v>0</v>
      </c>
      <c r="P11" s="36"/>
      <c r="Q11" s="37">
        <f>$B11*I11</f>
        <v>0</v>
      </c>
      <c r="R11" s="37">
        <f>$B11*J11</f>
        <v>0</v>
      </c>
      <c r="S11" s="37">
        <f>$B11*K11</f>
        <v>0</v>
      </c>
      <c r="T11" s="37">
        <f>$B11*L11</f>
        <v>0</v>
      </c>
      <c r="U11" s="36"/>
      <c r="V11" s="38">
        <f>(B11-Q11)/$D$6</f>
        <v>0</v>
      </c>
      <c r="W11" s="38">
        <f>(Q11-R11)/$E$6</f>
        <v>0</v>
      </c>
      <c r="X11" s="38">
        <f>(R11-S11)/$F$6</f>
        <v>0</v>
      </c>
      <c r="Y11" s="38">
        <f>(S11-T11)/$G$6</f>
        <v>0</v>
      </c>
      <c r="Z11" s="39"/>
      <c r="AA11" s="40">
        <f>D11+$N$11+$O$11+V11</f>
        <v>0</v>
      </c>
      <c r="AB11" s="40">
        <f>E11+$N$11+$O$11+W11</f>
        <v>0</v>
      </c>
      <c r="AC11" s="40">
        <f>F11+$N$11+$O$11+X11</f>
        <v>0</v>
      </c>
      <c r="AD11" s="40">
        <f>G11+$N$11+$O$11+Y11</f>
        <v>0</v>
      </c>
      <c r="AE11" s="41"/>
      <c r="AF11" s="42"/>
      <c r="AG11" s="41"/>
      <c r="AH11" s="33"/>
    </row>
    <row r="12" spans="1:34" s="43" customFormat="1" ht="36" x14ac:dyDescent="0.3">
      <c r="A12" s="99"/>
      <c r="B12" s="100"/>
      <c r="C12" s="44"/>
      <c r="D12" s="45"/>
      <c r="E12" s="45"/>
      <c r="F12" s="45"/>
      <c r="G12" s="45"/>
      <c r="H12" s="35"/>
      <c r="I12" s="46"/>
      <c r="J12" s="46"/>
      <c r="K12" s="46"/>
      <c r="L12" s="46"/>
      <c r="M12" s="35"/>
      <c r="N12" s="45"/>
      <c r="O12" s="45"/>
      <c r="P12" s="36"/>
      <c r="Q12" s="45"/>
      <c r="R12" s="45"/>
      <c r="S12" s="45"/>
      <c r="T12" s="45"/>
      <c r="U12" s="36"/>
      <c r="V12" s="41"/>
      <c r="W12" s="41"/>
      <c r="X12" s="41"/>
      <c r="Y12" s="41"/>
      <c r="Z12" s="29" t="s">
        <v>39</v>
      </c>
      <c r="AA12" s="47">
        <f>AVERAGE(AA11:AA11)*$AA$10</f>
        <v>0</v>
      </c>
      <c r="AB12" s="47">
        <f>AVERAGE(AB11:AB11)*$AB$10</f>
        <v>0</v>
      </c>
      <c r="AC12" s="47">
        <f>AVERAGE(AC11:AC11)*$AC$10</f>
        <v>0</v>
      </c>
      <c r="AD12" s="47">
        <f>AVERAGE(AD11:AD11)*$AD$10</f>
        <v>0</v>
      </c>
      <c r="AE12" s="48">
        <f>SUM(AA12:AD12)</f>
        <v>0</v>
      </c>
      <c r="AF12" s="49">
        <v>0.24</v>
      </c>
      <c r="AG12" s="48">
        <f>AE12*AF12</f>
        <v>0</v>
      </c>
      <c r="AH12" s="33"/>
    </row>
    <row r="13" spans="1:34" s="43" customFormat="1" ht="15" customHeight="1" x14ac:dyDescent="0.3">
      <c r="A13" s="99"/>
      <c r="B13" s="100"/>
      <c r="C13" s="44"/>
      <c r="D13" s="45"/>
      <c r="E13" s="45"/>
      <c r="F13" s="45"/>
      <c r="G13" s="45"/>
      <c r="H13" s="35"/>
      <c r="I13" s="46"/>
      <c r="J13" s="46"/>
      <c r="K13" s="46"/>
      <c r="L13" s="46"/>
      <c r="M13" s="35"/>
      <c r="N13" s="45"/>
      <c r="O13" s="45"/>
      <c r="P13" s="36"/>
      <c r="Q13" s="45"/>
      <c r="R13" s="45"/>
      <c r="S13" s="45"/>
      <c r="T13" s="45"/>
      <c r="U13" s="36"/>
      <c r="V13" s="41"/>
      <c r="W13" s="41"/>
      <c r="X13" s="41"/>
      <c r="Y13" s="41"/>
      <c r="Z13" s="39"/>
      <c r="AA13" s="41"/>
      <c r="AB13" s="41"/>
      <c r="AC13" s="41"/>
      <c r="AD13" s="41"/>
      <c r="AE13" s="41"/>
      <c r="AF13" s="42"/>
      <c r="AG13" s="41"/>
      <c r="AH13" s="33"/>
    </row>
    <row r="14" spans="1:34" s="43" customFormat="1" ht="12" customHeight="1" x14ac:dyDescent="0.3">
      <c r="A14" s="172" t="str">
        <f>Kortingspercentages!A8</f>
        <v>Categorie: Middelgrote elektrische gesloten bestelwagens</v>
      </c>
      <c r="B14" s="173"/>
      <c r="C14" s="44"/>
      <c r="D14" s="163" t="s">
        <v>32</v>
      </c>
      <c r="E14" s="149"/>
      <c r="F14" s="149"/>
      <c r="G14" s="149"/>
      <c r="H14" s="35"/>
      <c r="I14" s="155" t="s">
        <v>36</v>
      </c>
      <c r="J14" s="155"/>
      <c r="K14" s="155"/>
      <c r="L14" s="155"/>
      <c r="M14" s="35"/>
      <c r="N14" s="156" t="s">
        <v>27</v>
      </c>
      <c r="O14" s="156" t="s">
        <v>28</v>
      </c>
      <c r="P14" s="36"/>
      <c r="Q14" s="149" t="str">
        <f>$Q$8</f>
        <v>Gegarandeerde restwaarde na X aantal jaar</v>
      </c>
      <c r="R14" s="149"/>
      <c r="S14" s="149"/>
      <c r="T14" s="149"/>
      <c r="U14" s="36"/>
      <c r="V14" s="149" t="str">
        <f>$V$8</f>
        <v xml:space="preserve">Afschrijving per km per jaar </v>
      </c>
      <c r="W14" s="149"/>
      <c r="X14" s="149"/>
      <c r="Y14" s="149"/>
      <c r="Z14" s="39"/>
      <c r="AA14" s="149" t="s">
        <v>37</v>
      </c>
      <c r="AB14" s="149"/>
      <c r="AC14" s="149"/>
      <c r="AD14" s="149"/>
      <c r="AE14" s="41"/>
      <c r="AF14" s="42"/>
      <c r="AG14" s="41"/>
      <c r="AH14" s="33"/>
    </row>
    <row r="15" spans="1:34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19" t="s">
        <v>5</v>
      </c>
      <c r="H15" s="35"/>
      <c r="I15" s="50" t="s">
        <v>2</v>
      </c>
      <c r="J15" s="20" t="s">
        <v>3</v>
      </c>
      <c r="K15" s="20" t="s">
        <v>4</v>
      </c>
      <c r="L15" s="20" t="s">
        <v>5</v>
      </c>
      <c r="M15" s="35"/>
      <c r="N15" s="157"/>
      <c r="O15" s="157"/>
      <c r="P15" s="36"/>
      <c r="Q15" s="18" t="s">
        <v>2</v>
      </c>
      <c r="R15" s="19" t="s">
        <v>3</v>
      </c>
      <c r="S15" s="19" t="s">
        <v>4</v>
      </c>
      <c r="T15" s="19" t="s">
        <v>5</v>
      </c>
      <c r="U15" s="36"/>
      <c r="V15" s="18" t="s">
        <v>2</v>
      </c>
      <c r="W15" s="19" t="s">
        <v>3</v>
      </c>
      <c r="X15" s="19" t="s">
        <v>4</v>
      </c>
      <c r="Y15" s="19" t="s">
        <v>5</v>
      </c>
      <c r="Z15" s="39"/>
      <c r="AA15" s="19" t="s">
        <v>13</v>
      </c>
      <c r="AB15" s="19" t="s">
        <v>14</v>
      </c>
      <c r="AC15" s="19" t="s">
        <v>15</v>
      </c>
      <c r="AD15" s="19" t="s">
        <v>16</v>
      </c>
      <c r="AE15" s="93" t="s">
        <v>42</v>
      </c>
      <c r="AF15" s="94" t="s">
        <v>40</v>
      </c>
      <c r="AG15" s="93" t="s">
        <v>43</v>
      </c>
      <c r="AH15" s="33"/>
    </row>
    <row r="16" spans="1:34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120">
        <v>0</v>
      </c>
      <c r="H16" s="35"/>
      <c r="I16" s="116">
        <v>0</v>
      </c>
      <c r="J16" s="116">
        <v>0</v>
      </c>
      <c r="K16" s="116">
        <v>0</v>
      </c>
      <c r="L16" s="116">
        <v>0</v>
      </c>
      <c r="M16" s="35"/>
      <c r="N16" s="120">
        <v>0</v>
      </c>
      <c r="O16" s="120">
        <v>0</v>
      </c>
      <c r="P16" s="36"/>
      <c r="Q16" s="51">
        <f>$B16*I16</f>
        <v>0</v>
      </c>
      <c r="R16" s="51">
        <f>$B16*J16</f>
        <v>0</v>
      </c>
      <c r="S16" s="51">
        <f>$B16*K16</f>
        <v>0</v>
      </c>
      <c r="T16" s="51">
        <f>$B16*L16</f>
        <v>0</v>
      </c>
      <c r="U16" s="36"/>
      <c r="V16" s="38">
        <f>(B16-Q16)/$D$6</f>
        <v>0</v>
      </c>
      <c r="W16" s="38">
        <f>(Q16-R16)/$E$6</f>
        <v>0</v>
      </c>
      <c r="X16" s="38">
        <f>(R16-S16)/$F$6</f>
        <v>0</v>
      </c>
      <c r="Y16" s="38">
        <f>(S16-T16)/$G$6</f>
        <v>0</v>
      </c>
      <c r="Z16" s="39"/>
      <c r="AA16" s="40">
        <f>D16+$N$16+$O$16+V16</f>
        <v>0</v>
      </c>
      <c r="AB16" s="40">
        <f>E16+$N$16+$O$16+W16</f>
        <v>0</v>
      </c>
      <c r="AC16" s="40">
        <f>F16+$N$16+$O$16+X16</f>
        <v>0</v>
      </c>
      <c r="AD16" s="40">
        <f>G16+$N$16+$O$16+Y16</f>
        <v>0</v>
      </c>
      <c r="AE16" s="41"/>
      <c r="AF16" s="42"/>
      <c r="AG16" s="41"/>
      <c r="AH16" s="33"/>
    </row>
    <row r="17" spans="1:34" s="43" customFormat="1" ht="36" x14ac:dyDescent="0.3">
      <c r="A17" s="99"/>
      <c r="B17" s="100"/>
      <c r="C17" s="44"/>
      <c r="D17" s="45"/>
      <c r="E17" s="45"/>
      <c r="F17" s="45"/>
      <c r="G17" s="45"/>
      <c r="H17" s="35"/>
      <c r="I17" s="46"/>
      <c r="J17" s="46"/>
      <c r="K17" s="46"/>
      <c r="L17" s="46"/>
      <c r="M17" s="35"/>
      <c r="N17" s="45"/>
      <c r="O17" s="45"/>
      <c r="P17" s="36"/>
      <c r="Q17" s="45"/>
      <c r="R17" s="45"/>
      <c r="S17" s="45"/>
      <c r="T17" s="45"/>
      <c r="U17" s="36"/>
      <c r="V17" s="53"/>
      <c r="W17" s="53"/>
      <c r="X17" s="53"/>
      <c r="Y17" s="53"/>
      <c r="Z17" s="29" t="s">
        <v>39</v>
      </c>
      <c r="AA17" s="47">
        <f>AVERAGE(AA16:AA16)*$AA$10</f>
        <v>0</v>
      </c>
      <c r="AB17" s="47">
        <f>AVERAGE(AB16:AB16)*$AB$10</f>
        <v>0</v>
      </c>
      <c r="AC17" s="47">
        <f>AVERAGE(AC16:AC16)*$AC$10</f>
        <v>0</v>
      </c>
      <c r="AD17" s="47">
        <f>AVERAGE(AD16:AD16)*$AD$10</f>
        <v>0</v>
      </c>
      <c r="AE17" s="48">
        <f>SUM(AA17:AD17)</f>
        <v>0</v>
      </c>
      <c r="AF17" s="49">
        <v>0.31</v>
      </c>
      <c r="AG17" s="48">
        <f>AE17*AF17</f>
        <v>0</v>
      </c>
      <c r="AH17" s="33"/>
    </row>
    <row r="18" spans="1:34" s="43" customFormat="1" x14ac:dyDescent="0.3">
      <c r="A18" s="103"/>
      <c r="B18" s="104"/>
      <c r="C18" s="44"/>
      <c r="D18" s="45"/>
      <c r="E18" s="45"/>
      <c r="F18" s="45"/>
      <c r="G18" s="45"/>
      <c r="H18" s="35"/>
      <c r="I18" s="46"/>
      <c r="J18" s="46"/>
      <c r="K18" s="46"/>
      <c r="L18" s="46"/>
      <c r="M18" s="35"/>
      <c r="N18" s="45"/>
      <c r="O18" s="45"/>
      <c r="P18" s="36"/>
      <c r="Q18" s="45"/>
      <c r="R18" s="45"/>
      <c r="S18" s="45"/>
      <c r="T18" s="45"/>
      <c r="U18" s="36"/>
      <c r="V18" s="41"/>
      <c r="W18" s="41"/>
      <c r="X18" s="41"/>
      <c r="Y18" s="41"/>
      <c r="Z18" s="39"/>
      <c r="AA18" s="41"/>
      <c r="AB18" s="41"/>
      <c r="AC18" s="41"/>
      <c r="AD18" s="41"/>
      <c r="AE18" s="41"/>
      <c r="AF18" s="42"/>
      <c r="AG18" s="41"/>
      <c r="AH18" s="33"/>
    </row>
    <row r="19" spans="1:34" s="43" customFormat="1" ht="12" customHeight="1" x14ac:dyDescent="0.3">
      <c r="A19" s="172" t="str">
        <f>Kortingspercentages!A10</f>
        <v>Categorie: Elektrische pick-up bestelwagens</v>
      </c>
      <c r="B19" s="173"/>
      <c r="C19" s="44"/>
      <c r="D19" s="163" t="s">
        <v>32</v>
      </c>
      <c r="E19" s="149"/>
      <c r="F19" s="149"/>
      <c r="G19" s="149"/>
      <c r="H19" s="35"/>
      <c r="I19" s="155" t="s">
        <v>36</v>
      </c>
      <c r="J19" s="155"/>
      <c r="K19" s="155"/>
      <c r="L19" s="155"/>
      <c r="M19" s="35"/>
      <c r="N19" s="156" t="s">
        <v>27</v>
      </c>
      <c r="O19" s="156" t="s">
        <v>28</v>
      </c>
      <c r="P19" s="36"/>
      <c r="Q19" s="149" t="str">
        <f>$Q$8</f>
        <v>Gegarandeerde restwaarde na X aantal jaar</v>
      </c>
      <c r="R19" s="149"/>
      <c r="S19" s="149"/>
      <c r="T19" s="149"/>
      <c r="U19" s="36"/>
      <c r="V19" s="149" t="str">
        <f>$V$8</f>
        <v xml:space="preserve">Afschrijving per km per jaar </v>
      </c>
      <c r="W19" s="149"/>
      <c r="X19" s="149"/>
      <c r="Y19" s="149"/>
      <c r="Z19" s="39"/>
      <c r="AA19" s="149" t="s">
        <v>37</v>
      </c>
      <c r="AB19" s="149"/>
      <c r="AC19" s="149"/>
      <c r="AD19" s="149"/>
      <c r="AE19" s="41"/>
      <c r="AF19" s="42"/>
      <c r="AG19" s="41"/>
      <c r="AH19" s="33"/>
    </row>
    <row r="20" spans="1:34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19" t="s">
        <v>5</v>
      </c>
      <c r="H20" s="35"/>
      <c r="I20" s="50" t="s">
        <v>2</v>
      </c>
      <c r="J20" s="20" t="s">
        <v>3</v>
      </c>
      <c r="K20" s="20" t="s">
        <v>4</v>
      </c>
      <c r="L20" s="20" t="s">
        <v>5</v>
      </c>
      <c r="M20" s="35"/>
      <c r="N20" s="157"/>
      <c r="O20" s="157"/>
      <c r="P20" s="36"/>
      <c r="Q20" s="18" t="s">
        <v>2</v>
      </c>
      <c r="R20" s="19" t="s">
        <v>3</v>
      </c>
      <c r="S20" s="19" t="s">
        <v>4</v>
      </c>
      <c r="T20" s="19" t="s">
        <v>5</v>
      </c>
      <c r="U20" s="36"/>
      <c r="V20" s="18" t="s">
        <v>2</v>
      </c>
      <c r="W20" s="19" t="s">
        <v>3</v>
      </c>
      <c r="X20" s="19" t="s">
        <v>4</v>
      </c>
      <c r="Y20" s="19" t="s">
        <v>5</v>
      </c>
      <c r="Z20" s="39"/>
      <c r="AA20" s="19" t="s">
        <v>13</v>
      </c>
      <c r="AB20" s="19" t="s">
        <v>14</v>
      </c>
      <c r="AC20" s="19" t="s">
        <v>15</v>
      </c>
      <c r="AD20" s="19" t="s">
        <v>16</v>
      </c>
      <c r="AE20" s="93" t="s">
        <v>42</v>
      </c>
      <c r="AF20" s="94" t="s">
        <v>40</v>
      </c>
      <c r="AG20" s="93" t="s">
        <v>43</v>
      </c>
      <c r="AH20" s="33"/>
    </row>
    <row r="21" spans="1:34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120">
        <v>0</v>
      </c>
      <c r="H21" s="35"/>
      <c r="I21" s="116">
        <v>0</v>
      </c>
      <c r="J21" s="116">
        <v>0</v>
      </c>
      <c r="K21" s="116">
        <v>0</v>
      </c>
      <c r="L21" s="116">
        <v>0</v>
      </c>
      <c r="M21" s="35"/>
      <c r="N21" s="120">
        <v>0</v>
      </c>
      <c r="O21" s="120">
        <v>0</v>
      </c>
      <c r="P21" s="36"/>
      <c r="Q21" s="51">
        <f>$B21*I21</f>
        <v>0</v>
      </c>
      <c r="R21" s="51">
        <f>$B21*J21</f>
        <v>0</v>
      </c>
      <c r="S21" s="51">
        <f>$B21*K21</f>
        <v>0</v>
      </c>
      <c r="T21" s="51">
        <f>$B21*L21</f>
        <v>0</v>
      </c>
      <c r="U21" s="36"/>
      <c r="V21" s="38">
        <f>(B21-Q21)/$D$6</f>
        <v>0</v>
      </c>
      <c r="W21" s="38">
        <f>(Q21-R21)/$E$6</f>
        <v>0</v>
      </c>
      <c r="X21" s="38">
        <f>(R21-S21)/$F$6</f>
        <v>0</v>
      </c>
      <c r="Y21" s="38">
        <f>(S21-T21)/$G$6</f>
        <v>0</v>
      </c>
      <c r="Z21" s="39"/>
      <c r="AA21" s="40">
        <f>D21+$N$21+$O$21+V21</f>
        <v>0</v>
      </c>
      <c r="AB21" s="40">
        <f>E21+$N$21+$O$21+W21</f>
        <v>0</v>
      </c>
      <c r="AC21" s="40">
        <f>F21+$N$21+$O$21+X21</f>
        <v>0</v>
      </c>
      <c r="AD21" s="40">
        <f>G21+$N$21+$O$21+Y21</f>
        <v>0</v>
      </c>
      <c r="AE21" s="41"/>
      <c r="AF21" s="42"/>
      <c r="AG21" s="41"/>
      <c r="AH21" s="33"/>
    </row>
    <row r="22" spans="1:34" s="43" customFormat="1" ht="36" x14ac:dyDescent="0.3">
      <c r="A22" s="99"/>
      <c r="B22" s="100"/>
      <c r="C22" s="44"/>
      <c r="D22" s="45"/>
      <c r="E22" s="45"/>
      <c r="F22" s="45"/>
      <c r="G22" s="45"/>
      <c r="H22" s="35"/>
      <c r="I22" s="46"/>
      <c r="J22" s="46"/>
      <c r="K22" s="46"/>
      <c r="L22" s="46"/>
      <c r="M22" s="35"/>
      <c r="N22" s="45"/>
      <c r="O22" s="45"/>
      <c r="P22" s="36"/>
      <c r="Q22" s="45"/>
      <c r="R22" s="45"/>
      <c r="S22" s="45"/>
      <c r="T22" s="45"/>
      <c r="U22" s="36"/>
      <c r="V22" s="53"/>
      <c r="W22" s="53"/>
      <c r="X22" s="53"/>
      <c r="Y22" s="53"/>
      <c r="Z22" s="29" t="s">
        <v>39</v>
      </c>
      <c r="AA22" s="47">
        <f>AVERAGE(AA21:AA21)*$AA$10</f>
        <v>0</v>
      </c>
      <c r="AB22" s="47">
        <f>AVERAGE(AB21:AB21)*$AB$10</f>
        <v>0</v>
      </c>
      <c r="AC22" s="47">
        <f>AVERAGE(AC21:AC21)*$AC$10</f>
        <v>0</v>
      </c>
      <c r="AD22" s="47">
        <f>AVERAGE(AD21:AD21)*$AD$10</f>
        <v>0</v>
      </c>
      <c r="AE22" s="48">
        <f>SUM(AA22:AD22)</f>
        <v>0</v>
      </c>
      <c r="AF22" s="49">
        <v>0.25</v>
      </c>
      <c r="AG22" s="48">
        <f>AE22*AF22</f>
        <v>0</v>
      </c>
      <c r="AH22" s="33"/>
    </row>
    <row r="23" spans="1:34" x14ac:dyDescent="0.3">
      <c r="A23" s="112"/>
      <c r="B23" s="100"/>
      <c r="C23" s="39"/>
      <c r="D23" s="45"/>
      <c r="E23" s="45"/>
      <c r="F23" s="45"/>
      <c r="G23" s="45"/>
      <c r="H23" s="39"/>
      <c r="I23" s="46"/>
      <c r="J23" s="46"/>
      <c r="K23" s="46"/>
      <c r="L23" s="46"/>
      <c r="M23" s="39"/>
      <c r="N23" s="53"/>
      <c r="O23" s="53"/>
      <c r="P23" s="41"/>
      <c r="Q23" s="45"/>
      <c r="R23" s="45"/>
      <c r="S23" s="45"/>
      <c r="T23" s="45"/>
      <c r="U23" s="41"/>
      <c r="V23" s="53"/>
      <c r="W23" s="53"/>
      <c r="X23" s="53"/>
      <c r="Y23" s="53"/>
      <c r="Z23" s="39"/>
      <c r="AA23" s="41"/>
      <c r="AB23" s="41"/>
      <c r="AC23" s="41"/>
      <c r="AD23" s="41"/>
      <c r="AE23" s="41"/>
      <c r="AF23" s="42"/>
      <c r="AG23" s="41"/>
      <c r="AH23" s="33"/>
    </row>
    <row r="24" spans="1:34" ht="12" customHeight="1" x14ac:dyDescent="0.3">
      <c r="A24" s="105" t="str">
        <f>Kortingspercentages!A12</f>
        <v>Categorie: Kleine elektrische gesloten bestelwagens</v>
      </c>
      <c r="B24" s="106"/>
      <c r="C24" s="39"/>
      <c r="D24" s="163" t="s">
        <v>32</v>
      </c>
      <c r="E24" s="149"/>
      <c r="F24" s="149"/>
      <c r="G24" s="149"/>
      <c r="H24" s="39"/>
      <c r="I24" s="155" t="s">
        <v>36</v>
      </c>
      <c r="J24" s="155"/>
      <c r="K24" s="155"/>
      <c r="L24" s="155"/>
      <c r="M24" s="39"/>
      <c r="N24" s="156" t="s">
        <v>27</v>
      </c>
      <c r="O24" s="156" t="s">
        <v>28</v>
      </c>
      <c r="P24" s="41"/>
      <c r="Q24" s="149" t="str">
        <f>$Q$8</f>
        <v>Gegarandeerde restwaarde na X aantal jaar</v>
      </c>
      <c r="R24" s="149"/>
      <c r="S24" s="149"/>
      <c r="T24" s="149"/>
      <c r="U24" s="41"/>
      <c r="V24" s="149" t="str">
        <f>$V$8</f>
        <v xml:space="preserve">Afschrijving per km per jaar </v>
      </c>
      <c r="W24" s="149"/>
      <c r="X24" s="149"/>
      <c r="Y24" s="149"/>
      <c r="Z24" s="39"/>
      <c r="AA24" s="149" t="s">
        <v>37</v>
      </c>
      <c r="AB24" s="149"/>
      <c r="AC24" s="149"/>
      <c r="AD24" s="149"/>
      <c r="AE24" s="41"/>
      <c r="AF24" s="42"/>
      <c r="AG24" s="41"/>
      <c r="AH24" s="33"/>
    </row>
    <row r="25" spans="1:34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19" t="s">
        <v>5</v>
      </c>
      <c r="H25" s="39"/>
      <c r="I25" s="50" t="s">
        <v>2</v>
      </c>
      <c r="J25" s="20" t="s">
        <v>3</v>
      </c>
      <c r="K25" s="20" t="s">
        <v>4</v>
      </c>
      <c r="L25" s="20" t="s">
        <v>5</v>
      </c>
      <c r="M25" s="39"/>
      <c r="N25" s="157"/>
      <c r="O25" s="157"/>
      <c r="P25" s="41"/>
      <c r="Q25" s="18" t="s">
        <v>2</v>
      </c>
      <c r="R25" s="19" t="s">
        <v>3</v>
      </c>
      <c r="S25" s="19" t="s">
        <v>4</v>
      </c>
      <c r="T25" s="19" t="s">
        <v>5</v>
      </c>
      <c r="U25" s="41"/>
      <c r="V25" s="18" t="s">
        <v>2</v>
      </c>
      <c r="W25" s="19" t="s">
        <v>3</v>
      </c>
      <c r="X25" s="19" t="s">
        <v>4</v>
      </c>
      <c r="Y25" s="19" t="s">
        <v>5</v>
      </c>
      <c r="Z25" s="39"/>
      <c r="AA25" s="19" t="s">
        <v>13</v>
      </c>
      <c r="AB25" s="19" t="s">
        <v>14</v>
      </c>
      <c r="AC25" s="19" t="s">
        <v>15</v>
      </c>
      <c r="AD25" s="19" t="s">
        <v>16</v>
      </c>
      <c r="AE25" s="93" t="s">
        <v>42</v>
      </c>
      <c r="AF25" s="94" t="s">
        <v>40</v>
      </c>
      <c r="AG25" s="93" t="s">
        <v>43</v>
      </c>
      <c r="AH25" s="33"/>
    </row>
    <row r="26" spans="1:34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120">
        <v>0</v>
      </c>
      <c r="H26" s="39"/>
      <c r="I26" s="116">
        <v>0</v>
      </c>
      <c r="J26" s="116">
        <v>0</v>
      </c>
      <c r="K26" s="116">
        <v>0</v>
      </c>
      <c r="L26" s="116">
        <v>0</v>
      </c>
      <c r="M26" s="39"/>
      <c r="N26" s="120">
        <v>0</v>
      </c>
      <c r="O26" s="120">
        <v>0</v>
      </c>
      <c r="P26" s="41"/>
      <c r="Q26" s="52">
        <f>$B26*I26</f>
        <v>0</v>
      </c>
      <c r="R26" s="52">
        <f>$B26*J26</f>
        <v>0</v>
      </c>
      <c r="S26" s="52">
        <f>$B26*K26</f>
        <v>0</v>
      </c>
      <c r="T26" s="52">
        <f>$B26*L26</f>
        <v>0</v>
      </c>
      <c r="U26" s="41"/>
      <c r="V26" s="38">
        <f>(B26-Q26)/$D$6</f>
        <v>0</v>
      </c>
      <c r="W26" s="38">
        <f>(Q26-R26)/$E$6</f>
        <v>0</v>
      </c>
      <c r="X26" s="38">
        <f>(R26-S26)/$F$6</f>
        <v>0</v>
      </c>
      <c r="Y26" s="38">
        <f>(S26-T26)/$G$6</f>
        <v>0</v>
      </c>
      <c r="Z26" s="39"/>
      <c r="AA26" s="40">
        <f>D26+$N$26+$O$26+V26</f>
        <v>0</v>
      </c>
      <c r="AB26" s="40">
        <f>E26+$N$26+$O$26+W26</f>
        <v>0</v>
      </c>
      <c r="AC26" s="40">
        <f>F26+$N$26+$O$26+X26</f>
        <v>0</v>
      </c>
      <c r="AD26" s="40">
        <f>G26+$N$26+$O$26+Y26</f>
        <v>0</v>
      </c>
      <c r="AE26" s="41"/>
      <c r="AF26" s="42"/>
      <c r="AG26" s="41"/>
      <c r="AH26" s="33"/>
    </row>
    <row r="27" spans="1:34" ht="36" x14ac:dyDescent="0.3">
      <c r="A27" s="107"/>
      <c r="B27" s="108"/>
      <c r="C27" s="39"/>
      <c r="D27" s="41"/>
      <c r="E27" s="41"/>
      <c r="F27" s="41"/>
      <c r="G27" s="41"/>
      <c r="H27" s="39"/>
      <c r="I27" s="54"/>
      <c r="J27" s="54"/>
      <c r="K27" s="54"/>
      <c r="L27" s="54"/>
      <c r="M27" s="39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29" t="s">
        <v>39</v>
      </c>
      <c r="AA27" s="47">
        <f>AVERAGE(AA26:AA26)*$AA$10</f>
        <v>0</v>
      </c>
      <c r="AB27" s="47">
        <f>AVERAGE(AB26:AB26)*$AB$10</f>
        <v>0</v>
      </c>
      <c r="AC27" s="47">
        <f>AVERAGE(AC26:AC26)*$AC$10</f>
        <v>0</v>
      </c>
      <c r="AD27" s="47">
        <f>AVERAGE(AD26:AD26)*$AD$10</f>
        <v>0</v>
      </c>
      <c r="AE27" s="48">
        <f>SUM(AA27:AD27)</f>
        <v>0</v>
      </c>
      <c r="AF27" s="49">
        <v>0.2</v>
      </c>
      <c r="AG27" s="48">
        <f>AE27*AF27</f>
        <v>0</v>
      </c>
      <c r="AH27" s="33"/>
    </row>
    <row r="28" spans="1:34" x14ac:dyDescent="0.3">
      <c r="A28" s="107"/>
      <c r="B28" s="108"/>
      <c r="C28" s="39"/>
      <c r="D28" s="41"/>
      <c r="E28" s="41"/>
      <c r="F28" s="41"/>
      <c r="G28" s="41"/>
      <c r="H28" s="39"/>
      <c r="I28" s="54"/>
      <c r="J28" s="54"/>
      <c r="K28" s="54"/>
      <c r="L28" s="54"/>
      <c r="M28" s="39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39"/>
      <c r="AA28" s="41"/>
      <c r="AB28" s="41"/>
      <c r="AC28" s="41"/>
      <c r="AD28" s="41"/>
      <c r="AE28" s="41"/>
      <c r="AF28" s="55"/>
      <c r="AG28" s="41"/>
      <c r="AH28" s="33"/>
    </row>
    <row r="29" spans="1:34" s="59" customFormat="1" ht="42.75" customHeight="1" x14ac:dyDescent="0.35">
      <c r="A29" s="109"/>
      <c r="B29" s="109"/>
      <c r="C29" s="26"/>
      <c r="D29" s="26"/>
      <c r="E29" s="26"/>
      <c r="F29" s="26"/>
      <c r="G29" s="26"/>
      <c r="H29" s="23"/>
      <c r="I29" s="56"/>
      <c r="J29" s="56"/>
      <c r="K29" s="56"/>
      <c r="L29" s="56"/>
      <c r="M29" s="23"/>
      <c r="N29" s="41"/>
      <c r="O29" s="41"/>
      <c r="P29" s="26"/>
      <c r="Q29" s="57"/>
      <c r="R29" s="57"/>
      <c r="S29" s="57"/>
      <c r="T29" s="26"/>
      <c r="U29" s="26"/>
      <c r="V29" s="55"/>
      <c r="W29" s="55"/>
      <c r="X29" s="41"/>
      <c r="Y29" s="41"/>
      <c r="Z29" s="39"/>
      <c r="AA29" s="174" t="s">
        <v>57</v>
      </c>
      <c r="AB29" s="174"/>
      <c r="AC29" s="174"/>
      <c r="AD29" s="174"/>
      <c r="AE29" s="174"/>
      <c r="AF29" s="175"/>
      <c r="AG29" s="58">
        <f>AG12+AG17+AG22+AG27</f>
        <v>0</v>
      </c>
      <c r="AH29" s="33"/>
    </row>
    <row r="30" spans="1:34" s="59" customFormat="1" ht="16.5" customHeight="1" x14ac:dyDescent="0.3">
      <c r="A30" s="110"/>
      <c r="B30" s="110"/>
      <c r="C30" s="60"/>
      <c r="D30" s="60"/>
      <c r="E30" s="60"/>
      <c r="F30" s="60"/>
      <c r="G30" s="60"/>
      <c r="H30" s="61"/>
      <c r="I30" s="62"/>
      <c r="J30" s="62"/>
      <c r="K30" s="62"/>
      <c r="L30" s="62"/>
      <c r="M30" s="61"/>
      <c r="N30" s="63"/>
      <c r="O30" s="63"/>
      <c r="P30" s="60"/>
      <c r="Q30" s="64"/>
      <c r="R30" s="64"/>
      <c r="S30" s="64"/>
      <c r="T30" s="60"/>
      <c r="U30" s="60"/>
      <c r="V30" s="65"/>
      <c r="W30" s="65"/>
      <c r="X30" s="63"/>
      <c r="Y30" s="63"/>
      <c r="Z30" s="66"/>
      <c r="AA30" s="63"/>
      <c r="AB30" s="63"/>
      <c r="AC30" s="63"/>
      <c r="AD30" s="63"/>
      <c r="AE30" s="63"/>
      <c r="AF30" s="67"/>
      <c r="AG30" s="63"/>
      <c r="AH30" s="68"/>
    </row>
  </sheetData>
  <sheetProtection algorithmName="SHA-512" hashValue="6MKD+CbBws029114W46mJEHtVIfb5mmrCyXZTu1XzgCjAFvF/2RQpKGx2x5mNJR5SboGgNbOfvwauKKo8fdTxQ==" saltValue="oYNRnKVcgHoXLa2ALyFfvg==" spinCount="100000" sheet="1" objects="1" scenarios="1"/>
  <mergeCells count="44">
    <mergeCell ref="AA29:AF29"/>
    <mergeCell ref="A19:B19"/>
    <mergeCell ref="D19:G19"/>
    <mergeCell ref="I19:L19"/>
    <mergeCell ref="N19:N20"/>
    <mergeCell ref="O19:O20"/>
    <mergeCell ref="Q19:T19"/>
    <mergeCell ref="V19:Y19"/>
    <mergeCell ref="AA19:AD19"/>
    <mergeCell ref="V24:Y24"/>
    <mergeCell ref="AA24:AD24"/>
    <mergeCell ref="D24:G24"/>
    <mergeCell ref="I24:L24"/>
    <mergeCell ref="N24:N25"/>
    <mergeCell ref="O24:O25"/>
    <mergeCell ref="Q24:T24"/>
    <mergeCell ref="Q14:T14"/>
    <mergeCell ref="V14:Y14"/>
    <mergeCell ref="AA14:AD14"/>
    <mergeCell ref="A14:B14"/>
    <mergeCell ref="D14:G14"/>
    <mergeCell ref="I14:L14"/>
    <mergeCell ref="N14:N15"/>
    <mergeCell ref="O14:O15"/>
    <mergeCell ref="A1:AH1"/>
    <mergeCell ref="A2:AH2"/>
    <mergeCell ref="A3:C3"/>
    <mergeCell ref="D3:H3"/>
    <mergeCell ref="I3:M3"/>
    <mergeCell ref="N3:U3"/>
    <mergeCell ref="V3:Z3"/>
    <mergeCell ref="AA3:AH3"/>
    <mergeCell ref="A4:AH4"/>
    <mergeCell ref="D8:G8"/>
    <mergeCell ref="I8:L8"/>
    <mergeCell ref="N8:N9"/>
    <mergeCell ref="Q8:T8"/>
    <mergeCell ref="V8:Y8"/>
    <mergeCell ref="AA8:AD8"/>
    <mergeCell ref="A9:B9"/>
    <mergeCell ref="O8:O9"/>
    <mergeCell ref="A5:B6"/>
    <mergeCell ref="I5:J5"/>
    <mergeCell ref="I6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3A9F-1010-4FA5-856E-4B9C7A7C6C44}">
  <dimension ref="A1:AC30"/>
  <sheetViews>
    <sheetView zoomScaleNormal="100" workbookViewId="0">
      <selection activeCell="L6" sqref="L6"/>
    </sheetView>
  </sheetViews>
  <sheetFormatPr defaultColWidth="9.1796875" defaultRowHeight="12" x14ac:dyDescent="0.3"/>
  <cols>
    <col min="1" max="1" width="23.1796875" style="111" customWidth="1"/>
    <col min="2" max="2" width="22.54296875" style="17" customWidth="1"/>
    <col min="3" max="3" width="4.54296875" style="9" customWidth="1"/>
    <col min="4" max="4" width="9.1796875" style="69" customWidth="1"/>
    <col min="5" max="6" width="9.1796875" style="69"/>
    <col min="7" max="7" width="4.54296875" style="59" customWidth="1"/>
    <col min="8" max="8" width="10.453125" style="70" bestFit="1" customWidth="1"/>
    <col min="9" max="10" width="9.1796875" style="70"/>
    <col min="11" max="11" width="4.54296875" style="59" customWidth="1"/>
    <col min="12" max="13" width="18.54296875" style="69" customWidth="1"/>
    <col min="14" max="14" width="4.54296875" style="71" customWidth="1"/>
    <col min="15" max="17" width="10.81640625" style="69" customWidth="1"/>
    <col min="18" max="18" width="4.54296875" style="71" customWidth="1"/>
    <col min="19" max="21" width="10.81640625" style="69" customWidth="1"/>
    <col min="22" max="22" width="14.81640625" style="9" customWidth="1"/>
    <col min="23" max="25" width="10.81640625" style="69" customWidth="1"/>
    <col min="26" max="26" width="12.54296875" style="69" customWidth="1"/>
    <col min="27" max="27" width="8.453125" style="72" customWidth="1"/>
    <col min="28" max="28" width="12.54296875" style="69" customWidth="1"/>
    <col min="29" max="29" width="4.54296875" style="9" customWidth="1"/>
    <col min="30" max="16384" width="9.1796875" style="9"/>
  </cols>
  <sheetData>
    <row r="1" spans="1:29" s="8" customFormat="1" ht="83.15" customHeight="1" x14ac:dyDescent="0.35">
      <c r="A1" s="158" t="s">
        <v>67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</row>
    <row r="2" spans="1:29" s="8" customFormat="1" ht="199" customHeight="1" x14ac:dyDescent="0.35">
      <c r="A2" s="160" t="s">
        <v>79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6"/>
      <c r="I3" s="167"/>
      <c r="J3" s="167"/>
      <c r="K3" s="167"/>
      <c r="L3" s="166"/>
      <c r="M3" s="167"/>
      <c r="N3" s="167"/>
      <c r="O3" s="167"/>
      <c r="P3" s="167"/>
      <c r="Q3" s="167"/>
      <c r="R3" s="167"/>
      <c r="S3" s="166"/>
      <c r="T3" s="167"/>
      <c r="U3" s="167"/>
      <c r="V3" s="167"/>
      <c r="W3" s="166"/>
      <c r="X3" s="167"/>
      <c r="Y3" s="167"/>
      <c r="Z3" s="167"/>
      <c r="AA3" s="167"/>
      <c r="AB3" s="167"/>
      <c r="AC3" s="167"/>
    </row>
    <row r="4" spans="1:29" s="8" customFormat="1" ht="24" customHeight="1" x14ac:dyDescent="0.35">
      <c r="A4" s="168" t="s">
        <v>48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35"/>
      <c r="H5" s="177" t="s">
        <v>81</v>
      </c>
      <c r="I5" s="178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</row>
    <row r="6" spans="1:29" customFormat="1" ht="12" customHeight="1" x14ac:dyDescent="0.35">
      <c r="A6" s="152"/>
      <c r="B6" s="153"/>
      <c r="C6" s="122"/>
      <c r="D6" s="123">
        <v>50000</v>
      </c>
      <c r="E6" s="123">
        <v>50000</v>
      </c>
      <c r="F6" s="123">
        <v>50000</v>
      </c>
      <c r="G6" s="35"/>
      <c r="H6" s="179">
        <f>SUM(D6:F6)</f>
        <v>150000</v>
      </c>
      <c r="I6" s="180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</row>
    <row r="7" spans="1:29" ht="12" customHeight="1" x14ac:dyDescent="0.3">
      <c r="A7" s="100"/>
      <c r="B7" s="100"/>
      <c r="C7" s="121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33"/>
    </row>
    <row r="8" spans="1:29" s="17" customFormat="1" ht="27" customHeight="1" x14ac:dyDescent="0.35">
      <c r="A8" s="100"/>
      <c r="B8" s="100"/>
      <c r="C8" s="10"/>
      <c r="D8" s="163" t="s">
        <v>32</v>
      </c>
      <c r="E8" s="149"/>
      <c r="F8" s="149"/>
      <c r="G8" s="11"/>
      <c r="H8" s="176" t="s">
        <v>36</v>
      </c>
      <c r="I8" s="176"/>
      <c r="J8" s="176"/>
      <c r="K8" s="11"/>
      <c r="L8" s="156" t="s">
        <v>34</v>
      </c>
      <c r="M8" s="156" t="s">
        <v>35</v>
      </c>
      <c r="N8" s="12"/>
      <c r="O8" s="149" t="s">
        <v>60</v>
      </c>
      <c r="P8" s="149"/>
      <c r="Q8" s="149"/>
      <c r="R8" s="12"/>
      <c r="S8" s="149" t="s">
        <v>38</v>
      </c>
      <c r="T8" s="149"/>
      <c r="U8" s="149"/>
      <c r="V8" s="13"/>
      <c r="W8" s="149" t="s">
        <v>37</v>
      </c>
      <c r="X8" s="149"/>
      <c r="Y8" s="149"/>
      <c r="Z8" s="14"/>
      <c r="AA8" s="15"/>
      <c r="AB8" s="14"/>
      <c r="AC8" s="16"/>
    </row>
    <row r="9" spans="1:29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1"/>
      <c r="H9" s="20" t="s">
        <v>2</v>
      </c>
      <c r="I9" s="20" t="s">
        <v>3</v>
      </c>
      <c r="J9" s="20" t="s">
        <v>4</v>
      </c>
      <c r="K9" s="11"/>
      <c r="L9" s="157"/>
      <c r="M9" s="157"/>
      <c r="N9" s="12"/>
      <c r="O9" s="19" t="s">
        <v>2</v>
      </c>
      <c r="P9" s="19" t="s">
        <v>3</v>
      </c>
      <c r="Q9" s="19" t="s">
        <v>4</v>
      </c>
      <c r="R9" s="12"/>
      <c r="S9" s="19" t="s">
        <v>13</v>
      </c>
      <c r="T9" s="19" t="s">
        <v>14</v>
      </c>
      <c r="U9" s="19" t="s">
        <v>15</v>
      </c>
      <c r="V9" s="13"/>
      <c r="W9" s="19" t="s">
        <v>13</v>
      </c>
      <c r="X9" s="19" t="s">
        <v>14</v>
      </c>
      <c r="Y9" s="19" t="s">
        <v>15</v>
      </c>
      <c r="Z9" s="93" t="s">
        <v>42</v>
      </c>
      <c r="AA9" s="94" t="s">
        <v>40</v>
      </c>
      <c r="AB9" s="93" t="s">
        <v>43</v>
      </c>
      <c r="AC9" s="16"/>
    </row>
    <row r="10" spans="1:29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3"/>
      <c r="H10" s="24"/>
      <c r="I10" s="24"/>
      <c r="J10" s="24"/>
      <c r="K10" s="23"/>
      <c r="L10" s="25"/>
      <c r="M10" s="25"/>
      <c r="N10" s="26"/>
      <c r="O10" s="27"/>
      <c r="P10" s="27"/>
      <c r="Q10" s="22"/>
      <c r="R10" s="26"/>
      <c r="S10" s="28"/>
      <c r="T10" s="28"/>
      <c r="U10" s="28"/>
      <c r="V10" s="29" t="s">
        <v>41</v>
      </c>
      <c r="W10" s="30">
        <v>0.15</v>
      </c>
      <c r="X10" s="30">
        <v>0.35</v>
      </c>
      <c r="Y10" s="30">
        <v>0.5</v>
      </c>
      <c r="Z10" s="31"/>
      <c r="AA10" s="32"/>
      <c r="AB10" s="31"/>
      <c r="AC10" s="33"/>
    </row>
    <row r="11" spans="1:29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35"/>
      <c r="H11" s="119">
        <v>0</v>
      </c>
      <c r="I11" s="119">
        <v>0</v>
      </c>
      <c r="J11" s="119">
        <v>0</v>
      </c>
      <c r="K11" s="35"/>
      <c r="L11" s="118">
        <v>0</v>
      </c>
      <c r="M11" s="118">
        <v>0</v>
      </c>
      <c r="N11" s="36"/>
      <c r="O11" s="37">
        <f>$B11*H11</f>
        <v>0</v>
      </c>
      <c r="P11" s="37">
        <f>$B11*I11</f>
        <v>0</v>
      </c>
      <c r="Q11" s="37">
        <f>$B11*J11</f>
        <v>0</v>
      </c>
      <c r="R11" s="36"/>
      <c r="S11" s="38">
        <f>(B11-O11)/$D$6</f>
        <v>0</v>
      </c>
      <c r="T11" s="38">
        <f>(O11-P11)/$E$6</f>
        <v>0</v>
      </c>
      <c r="U11" s="38">
        <f>(P11-Q11)/$F$6</f>
        <v>0</v>
      </c>
      <c r="V11" s="39"/>
      <c r="W11" s="40">
        <f>D11+$L$11+$M$11+S11</f>
        <v>0</v>
      </c>
      <c r="X11" s="40">
        <f>E11+$L$11+$M$11+T11</f>
        <v>0</v>
      </c>
      <c r="Y11" s="40">
        <f>F11+$L$11+$M$11+U11</f>
        <v>0</v>
      </c>
      <c r="Z11" s="41"/>
      <c r="AA11" s="42"/>
      <c r="AB11" s="41"/>
      <c r="AC11" s="33"/>
    </row>
    <row r="12" spans="1:29" s="43" customFormat="1" ht="36" x14ac:dyDescent="0.3">
      <c r="A12" s="99"/>
      <c r="B12" s="100"/>
      <c r="C12" s="44"/>
      <c r="D12" s="45"/>
      <c r="E12" s="45"/>
      <c r="F12" s="45"/>
      <c r="G12" s="35"/>
      <c r="H12" s="46"/>
      <c r="I12" s="46"/>
      <c r="J12" s="46"/>
      <c r="K12" s="35"/>
      <c r="L12" s="45"/>
      <c r="M12" s="45"/>
      <c r="N12" s="36"/>
      <c r="O12" s="45"/>
      <c r="P12" s="45"/>
      <c r="Q12" s="45"/>
      <c r="R12" s="36"/>
      <c r="S12" s="41"/>
      <c r="T12" s="41"/>
      <c r="U12" s="41"/>
      <c r="V12" s="29" t="s">
        <v>39</v>
      </c>
      <c r="W12" s="47">
        <f>AVERAGE(W11:W11)*$W$10</f>
        <v>0</v>
      </c>
      <c r="X12" s="47">
        <f>AVERAGE(X11:X11)*$X$10</f>
        <v>0</v>
      </c>
      <c r="Y12" s="47">
        <f>AVERAGE(Y11:Y11)*$Y$10</f>
        <v>0</v>
      </c>
      <c r="Z12" s="48">
        <f>SUM(W12:Y12)</f>
        <v>0</v>
      </c>
      <c r="AA12" s="49">
        <v>0.24</v>
      </c>
      <c r="AB12" s="48">
        <f>Z12*AA12</f>
        <v>0</v>
      </c>
      <c r="AC12" s="33"/>
    </row>
    <row r="13" spans="1:29" s="43" customFormat="1" ht="15" customHeight="1" x14ac:dyDescent="0.3">
      <c r="A13" s="99"/>
      <c r="B13" s="100"/>
      <c r="C13" s="44"/>
      <c r="D13" s="45"/>
      <c r="E13" s="45"/>
      <c r="F13" s="45"/>
      <c r="G13" s="35"/>
      <c r="H13" s="46"/>
      <c r="I13" s="46"/>
      <c r="J13" s="46"/>
      <c r="K13" s="35"/>
      <c r="L13" s="45"/>
      <c r="M13" s="45"/>
      <c r="N13" s="36"/>
      <c r="O13" s="45"/>
      <c r="P13" s="45"/>
      <c r="Q13" s="45"/>
      <c r="R13" s="36"/>
      <c r="S13" s="41"/>
      <c r="T13" s="41"/>
      <c r="U13" s="41"/>
      <c r="V13" s="39"/>
      <c r="W13" s="41"/>
      <c r="X13" s="41"/>
      <c r="Y13" s="41"/>
      <c r="Z13" s="41"/>
      <c r="AA13" s="42"/>
      <c r="AB13" s="41"/>
      <c r="AC13" s="33"/>
    </row>
    <row r="14" spans="1:29" s="43" customFormat="1" ht="25.5" customHeight="1" x14ac:dyDescent="0.3">
      <c r="A14" s="172" t="str">
        <f>Kortingspercentages!A8</f>
        <v>Categorie: Middelgrote elektrische gesloten bestelwagens</v>
      </c>
      <c r="B14" s="173"/>
      <c r="C14" s="44"/>
      <c r="D14" s="163" t="s">
        <v>32</v>
      </c>
      <c r="E14" s="149"/>
      <c r="F14" s="149"/>
      <c r="G14" s="35"/>
      <c r="H14" s="176" t="s">
        <v>36</v>
      </c>
      <c r="I14" s="176"/>
      <c r="J14" s="176"/>
      <c r="K14" s="35"/>
      <c r="L14" s="156" t="s">
        <v>27</v>
      </c>
      <c r="M14" s="156" t="s">
        <v>28</v>
      </c>
      <c r="N14" s="36"/>
      <c r="O14" s="149" t="str">
        <f>$O$8</f>
        <v>Gegarandeerde restwaarde na X aantal jaar</v>
      </c>
      <c r="P14" s="149"/>
      <c r="Q14" s="149"/>
      <c r="R14" s="36"/>
      <c r="S14" s="149" t="str">
        <f>$S$8</f>
        <v xml:space="preserve">Afschrijving per km per jaar </v>
      </c>
      <c r="T14" s="149"/>
      <c r="U14" s="149"/>
      <c r="V14" s="39"/>
      <c r="W14" s="149" t="s">
        <v>37</v>
      </c>
      <c r="X14" s="149"/>
      <c r="Y14" s="149"/>
      <c r="Z14" s="41"/>
      <c r="AA14" s="42"/>
      <c r="AB14" s="41"/>
      <c r="AC14" s="33"/>
    </row>
    <row r="15" spans="1:29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35"/>
      <c r="H15" s="50" t="s">
        <v>2</v>
      </c>
      <c r="I15" s="20" t="s">
        <v>3</v>
      </c>
      <c r="J15" s="20" t="s">
        <v>4</v>
      </c>
      <c r="K15" s="35"/>
      <c r="L15" s="157"/>
      <c r="M15" s="157"/>
      <c r="N15" s="36"/>
      <c r="O15" s="18" t="s">
        <v>2</v>
      </c>
      <c r="P15" s="19" t="s">
        <v>3</v>
      </c>
      <c r="Q15" s="19" t="s">
        <v>4</v>
      </c>
      <c r="R15" s="36"/>
      <c r="S15" s="18" t="s">
        <v>2</v>
      </c>
      <c r="T15" s="19" t="s">
        <v>3</v>
      </c>
      <c r="U15" s="19" t="s">
        <v>4</v>
      </c>
      <c r="V15" s="39"/>
      <c r="W15" s="19" t="s">
        <v>13</v>
      </c>
      <c r="X15" s="19" t="s">
        <v>14</v>
      </c>
      <c r="Y15" s="19" t="s">
        <v>15</v>
      </c>
      <c r="Z15" s="93" t="s">
        <v>42</v>
      </c>
      <c r="AA15" s="94" t="s">
        <v>40</v>
      </c>
      <c r="AB15" s="93" t="s">
        <v>43</v>
      </c>
      <c r="AC15" s="33"/>
    </row>
    <row r="16" spans="1:29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35"/>
      <c r="H16" s="116">
        <v>0</v>
      </c>
      <c r="I16" s="116">
        <v>0</v>
      </c>
      <c r="J16" s="116">
        <v>0</v>
      </c>
      <c r="K16" s="35"/>
      <c r="L16" s="120">
        <v>0</v>
      </c>
      <c r="M16" s="120">
        <v>0</v>
      </c>
      <c r="N16" s="36"/>
      <c r="O16" s="51">
        <f>$B16*H16</f>
        <v>0</v>
      </c>
      <c r="P16" s="51">
        <f>$B16*I16</f>
        <v>0</v>
      </c>
      <c r="Q16" s="51">
        <f>$B16*J16</f>
        <v>0</v>
      </c>
      <c r="R16" s="36"/>
      <c r="S16" s="38">
        <f>(B16-O16)/$D$6</f>
        <v>0</v>
      </c>
      <c r="T16" s="38">
        <f>(O16-P16)/$E$6</f>
        <v>0</v>
      </c>
      <c r="U16" s="38">
        <f>(P16-Q16)/$F$6</f>
        <v>0</v>
      </c>
      <c r="V16" s="39"/>
      <c r="W16" s="40">
        <f>D16+$L$16+$M$16+S16</f>
        <v>0</v>
      </c>
      <c r="X16" s="40">
        <f>E16+$L$16+$M$16+T16</f>
        <v>0</v>
      </c>
      <c r="Y16" s="40">
        <f>F16+$L$16+$M$16+U16</f>
        <v>0</v>
      </c>
      <c r="Z16" s="41"/>
      <c r="AA16" s="42"/>
      <c r="AB16" s="41"/>
      <c r="AC16" s="33"/>
    </row>
    <row r="17" spans="1:29" s="43" customFormat="1" ht="36" x14ac:dyDescent="0.3">
      <c r="A17" s="99"/>
      <c r="B17" s="100"/>
      <c r="C17" s="44"/>
      <c r="D17" s="45"/>
      <c r="E17" s="45"/>
      <c r="F17" s="45"/>
      <c r="G17" s="35"/>
      <c r="H17" s="46"/>
      <c r="I17" s="46"/>
      <c r="J17" s="46"/>
      <c r="K17" s="35"/>
      <c r="L17" s="45"/>
      <c r="M17" s="45"/>
      <c r="N17" s="36"/>
      <c r="O17" s="45"/>
      <c r="P17" s="45"/>
      <c r="Q17" s="45"/>
      <c r="R17" s="36"/>
      <c r="S17" s="53"/>
      <c r="T17" s="53"/>
      <c r="U17" s="53"/>
      <c r="V17" s="29" t="s">
        <v>39</v>
      </c>
      <c r="W17" s="47">
        <f>AVERAGE(W16:W16)*$W$10</f>
        <v>0</v>
      </c>
      <c r="X17" s="47">
        <f>AVERAGE(X16:X16)*$X$10</f>
        <v>0</v>
      </c>
      <c r="Y17" s="47">
        <f>AVERAGE(Y16:Y16)*$Y$10</f>
        <v>0</v>
      </c>
      <c r="Z17" s="48">
        <f>SUM(W17:Y17)</f>
        <v>0</v>
      </c>
      <c r="AA17" s="49">
        <v>0.31</v>
      </c>
      <c r="AB17" s="48">
        <f>Z17*AA17</f>
        <v>0</v>
      </c>
      <c r="AC17" s="33"/>
    </row>
    <row r="18" spans="1:29" s="43" customFormat="1" x14ac:dyDescent="0.3">
      <c r="A18" s="103"/>
      <c r="B18" s="104"/>
      <c r="C18" s="44"/>
      <c r="D18" s="45"/>
      <c r="E18" s="45"/>
      <c r="F18" s="45"/>
      <c r="G18" s="35"/>
      <c r="H18" s="46"/>
      <c r="I18" s="46"/>
      <c r="J18" s="46"/>
      <c r="K18" s="35"/>
      <c r="L18" s="45"/>
      <c r="M18" s="45"/>
      <c r="N18" s="36"/>
      <c r="O18" s="45"/>
      <c r="P18" s="45"/>
      <c r="Q18" s="45"/>
      <c r="R18" s="36"/>
      <c r="S18" s="41"/>
      <c r="T18" s="41"/>
      <c r="U18" s="41"/>
      <c r="V18" s="39"/>
      <c r="W18" s="41"/>
      <c r="X18" s="41"/>
      <c r="Y18" s="41"/>
      <c r="Z18" s="41"/>
      <c r="AA18" s="42"/>
      <c r="AB18" s="41"/>
      <c r="AC18" s="33"/>
    </row>
    <row r="19" spans="1:29" s="43" customFormat="1" ht="27" customHeight="1" x14ac:dyDescent="0.3">
      <c r="A19" s="172" t="str">
        <f>Kortingspercentages!A10</f>
        <v>Categorie: Elektrische pick-up bestelwagens</v>
      </c>
      <c r="B19" s="173"/>
      <c r="C19" s="44"/>
      <c r="D19" s="163" t="s">
        <v>32</v>
      </c>
      <c r="E19" s="149"/>
      <c r="F19" s="149"/>
      <c r="G19" s="35"/>
      <c r="H19" s="176" t="s">
        <v>36</v>
      </c>
      <c r="I19" s="176"/>
      <c r="J19" s="176"/>
      <c r="K19" s="35"/>
      <c r="L19" s="156" t="s">
        <v>27</v>
      </c>
      <c r="M19" s="156" t="s">
        <v>28</v>
      </c>
      <c r="N19" s="36"/>
      <c r="O19" s="149" t="str">
        <f>$O$8</f>
        <v>Gegarandeerde restwaarde na X aantal jaar</v>
      </c>
      <c r="P19" s="149"/>
      <c r="Q19" s="149"/>
      <c r="R19" s="36"/>
      <c r="S19" s="149" t="str">
        <f>$S$8</f>
        <v xml:space="preserve">Afschrijving per km per jaar </v>
      </c>
      <c r="T19" s="149"/>
      <c r="U19" s="149"/>
      <c r="V19" s="39"/>
      <c r="W19" s="149" t="s">
        <v>37</v>
      </c>
      <c r="X19" s="149"/>
      <c r="Y19" s="149"/>
      <c r="Z19" s="41"/>
      <c r="AA19" s="42"/>
      <c r="AB19" s="41"/>
      <c r="AC19" s="33"/>
    </row>
    <row r="20" spans="1:29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35"/>
      <c r="H20" s="50" t="s">
        <v>2</v>
      </c>
      <c r="I20" s="20" t="s">
        <v>3</v>
      </c>
      <c r="J20" s="20" t="s">
        <v>4</v>
      </c>
      <c r="K20" s="35"/>
      <c r="L20" s="157"/>
      <c r="M20" s="157"/>
      <c r="N20" s="36"/>
      <c r="O20" s="18" t="s">
        <v>2</v>
      </c>
      <c r="P20" s="19" t="s">
        <v>3</v>
      </c>
      <c r="Q20" s="19" t="s">
        <v>4</v>
      </c>
      <c r="R20" s="36"/>
      <c r="S20" s="18" t="s">
        <v>2</v>
      </c>
      <c r="T20" s="19" t="s">
        <v>3</v>
      </c>
      <c r="U20" s="19" t="s">
        <v>4</v>
      </c>
      <c r="V20" s="39"/>
      <c r="W20" s="19" t="s">
        <v>13</v>
      </c>
      <c r="X20" s="19" t="s">
        <v>14</v>
      </c>
      <c r="Y20" s="19" t="s">
        <v>15</v>
      </c>
      <c r="Z20" s="93" t="s">
        <v>42</v>
      </c>
      <c r="AA20" s="94" t="s">
        <v>40</v>
      </c>
      <c r="AB20" s="93" t="s">
        <v>43</v>
      </c>
      <c r="AC20" s="33"/>
    </row>
    <row r="21" spans="1:29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35"/>
      <c r="H21" s="116">
        <v>0</v>
      </c>
      <c r="I21" s="116">
        <v>0</v>
      </c>
      <c r="J21" s="116">
        <v>0</v>
      </c>
      <c r="K21" s="35"/>
      <c r="L21" s="120">
        <v>0</v>
      </c>
      <c r="M21" s="120">
        <v>0</v>
      </c>
      <c r="N21" s="36"/>
      <c r="O21" s="51">
        <f>$B21*H21</f>
        <v>0</v>
      </c>
      <c r="P21" s="51">
        <f>$B21*I21</f>
        <v>0</v>
      </c>
      <c r="Q21" s="51">
        <f>$B21*J21</f>
        <v>0</v>
      </c>
      <c r="R21" s="36"/>
      <c r="S21" s="38">
        <f>(B21-O21)/$D$6</f>
        <v>0</v>
      </c>
      <c r="T21" s="38">
        <f>(O21-P21)/$E$6</f>
        <v>0</v>
      </c>
      <c r="U21" s="38">
        <f>(P21-Q21)/$F$6</f>
        <v>0</v>
      </c>
      <c r="V21" s="39"/>
      <c r="W21" s="40">
        <f>D21+$L$21+$M$21+S21</f>
        <v>0</v>
      </c>
      <c r="X21" s="40">
        <f>E21+$L$21+$M$21+T21</f>
        <v>0</v>
      </c>
      <c r="Y21" s="40">
        <f>F21+$L$21+$M$21+U21</f>
        <v>0</v>
      </c>
      <c r="Z21" s="41"/>
      <c r="AA21" s="42"/>
      <c r="AB21" s="41"/>
      <c r="AC21" s="33"/>
    </row>
    <row r="22" spans="1:29" s="43" customFormat="1" ht="36" x14ac:dyDescent="0.3">
      <c r="A22" s="99"/>
      <c r="B22" s="100"/>
      <c r="C22" s="44"/>
      <c r="D22" s="45"/>
      <c r="E22" s="45"/>
      <c r="F22" s="45"/>
      <c r="G22" s="35"/>
      <c r="H22" s="46"/>
      <c r="I22" s="46"/>
      <c r="J22" s="46"/>
      <c r="K22" s="35"/>
      <c r="L22" s="45"/>
      <c r="M22" s="45"/>
      <c r="N22" s="36"/>
      <c r="O22" s="45"/>
      <c r="P22" s="45"/>
      <c r="Q22" s="45"/>
      <c r="R22" s="36"/>
      <c r="S22" s="53"/>
      <c r="T22" s="53"/>
      <c r="U22" s="53"/>
      <c r="V22" s="29" t="s">
        <v>39</v>
      </c>
      <c r="W22" s="47">
        <f>AVERAGE(W21:W21)*$W$10</f>
        <v>0</v>
      </c>
      <c r="X22" s="47">
        <f>AVERAGE(X21:X21)*$X$10</f>
        <v>0</v>
      </c>
      <c r="Y22" s="47">
        <f>AVERAGE(Y21:Y21)*$Y$10</f>
        <v>0</v>
      </c>
      <c r="Z22" s="48">
        <f>SUM(W22:Y22)</f>
        <v>0</v>
      </c>
      <c r="AA22" s="49">
        <v>0.25</v>
      </c>
      <c r="AB22" s="48">
        <f>Z22*AA22</f>
        <v>0</v>
      </c>
      <c r="AC22" s="33"/>
    </row>
    <row r="23" spans="1:29" x14ac:dyDescent="0.3">
      <c r="A23" s="112"/>
      <c r="B23" s="100"/>
      <c r="C23" s="39"/>
      <c r="D23" s="45"/>
      <c r="E23" s="45"/>
      <c r="F23" s="45"/>
      <c r="G23" s="39"/>
      <c r="H23" s="46"/>
      <c r="I23" s="46"/>
      <c r="J23" s="46"/>
      <c r="K23" s="39"/>
      <c r="L23" s="53"/>
      <c r="M23" s="53"/>
      <c r="N23" s="41"/>
      <c r="O23" s="45"/>
      <c r="P23" s="45"/>
      <c r="Q23" s="45"/>
      <c r="R23" s="41"/>
      <c r="S23" s="53"/>
      <c r="T23" s="53"/>
      <c r="U23" s="53"/>
      <c r="V23" s="39"/>
      <c r="W23" s="41"/>
      <c r="X23" s="41"/>
      <c r="Y23" s="41"/>
      <c r="Z23" s="41"/>
      <c r="AA23" s="42"/>
      <c r="AB23" s="41"/>
      <c r="AC23" s="33"/>
    </row>
    <row r="24" spans="1:29" ht="26.25" customHeight="1" x14ac:dyDescent="0.3">
      <c r="A24" s="105" t="str">
        <f>Kortingspercentages!A12</f>
        <v>Categorie: Kleine elektrische gesloten bestelwagens</v>
      </c>
      <c r="B24" s="106"/>
      <c r="C24" s="39"/>
      <c r="D24" s="163" t="s">
        <v>32</v>
      </c>
      <c r="E24" s="149"/>
      <c r="F24" s="149"/>
      <c r="G24" s="39"/>
      <c r="H24" s="176" t="s">
        <v>36</v>
      </c>
      <c r="I24" s="176"/>
      <c r="J24" s="176"/>
      <c r="K24" s="39"/>
      <c r="L24" s="156" t="s">
        <v>27</v>
      </c>
      <c r="M24" s="156" t="s">
        <v>28</v>
      </c>
      <c r="N24" s="41"/>
      <c r="O24" s="149" t="str">
        <f>$O$8</f>
        <v>Gegarandeerde restwaarde na X aantal jaar</v>
      </c>
      <c r="P24" s="149"/>
      <c r="Q24" s="149"/>
      <c r="R24" s="41"/>
      <c r="S24" s="149" t="str">
        <f>$S$8</f>
        <v xml:space="preserve">Afschrijving per km per jaar </v>
      </c>
      <c r="T24" s="149"/>
      <c r="U24" s="149"/>
      <c r="V24" s="39"/>
      <c r="W24" s="149" t="s">
        <v>37</v>
      </c>
      <c r="X24" s="149"/>
      <c r="Y24" s="149"/>
      <c r="Z24" s="41"/>
      <c r="AA24" s="42"/>
      <c r="AB24" s="41"/>
      <c r="AC24" s="33"/>
    </row>
    <row r="25" spans="1:29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39"/>
      <c r="H25" s="50" t="s">
        <v>2</v>
      </c>
      <c r="I25" s="20" t="s">
        <v>3</v>
      </c>
      <c r="J25" s="20" t="s">
        <v>4</v>
      </c>
      <c r="K25" s="39"/>
      <c r="L25" s="157"/>
      <c r="M25" s="157"/>
      <c r="N25" s="41"/>
      <c r="O25" s="18" t="s">
        <v>2</v>
      </c>
      <c r="P25" s="19" t="s">
        <v>3</v>
      </c>
      <c r="Q25" s="19" t="s">
        <v>4</v>
      </c>
      <c r="R25" s="41"/>
      <c r="S25" s="18" t="s">
        <v>2</v>
      </c>
      <c r="T25" s="19" t="s">
        <v>3</v>
      </c>
      <c r="U25" s="19" t="s">
        <v>4</v>
      </c>
      <c r="V25" s="39"/>
      <c r="W25" s="19" t="s">
        <v>13</v>
      </c>
      <c r="X25" s="19" t="s">
        <v>14</v>
      </c>
      <c r="Y25" s="19" t="s">
        <v>15</v>
      </c>
      <c r="Z25" s="93" t="s">
        <v>42</v>
      </c>
      <c r="AA25" s="94" t="s">
        <v>40</v>
      </c>
      <c r="AB25" s="93" t="s">
        <v>43</v>
      </c>
      <c r="AC25" s="33"/>
    </row>
    <row r="26" spans="1:29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39"/>
      <c r="H26" s="116">
        <v>0</v>
      </c>
      <c r="I26" s="116">
        <v>0</v>
      </c>
      <c r="J26" s="116">
        <v>0</v>
      </c>
      <c r="K26" s="39"/>
      <c r="L26" s="120">
        <v>0</v>
      </c>
      <c r="M26" s="120">
        <v>0</v>
      </c>
      <c r="N26" s="41"/>
      <c r="O26" s="52">
        <f>$B26*H26</f>
        <v>0</v>
      </c>
      <c r="P26" s="52">
        <f>$B26*I26</f>
        <v>0</v>
      </c>
      <c r="Q26" s="52">
        <f>$B26*J26</f>
        <v>0</v>
      </c>
      <c r="R26" s="41"/>
      <c r="S26" s="38">
        <f>(B26-O26)/$D$6</f>
        <v>0</v>
      </c>
      <c r="T26" s="38">
        <f>(O26-P26)/$E$6</f>
        <v>0</v>
      </c>
      <c r="U26" s="38">
        <f>(P26-Q26)/$F$6</f>
        <v>0</v>
      </c>
      <c r="V26" s="39"/>
      <c r="W26" s="40">
        <f>D26+$L$26+$M$26+S26</f>
        <v>0</v>
      </c>
      <c r="X26" s="40">
        <f>E26+$L$26+$M$26+T26</f>
        <v>0</v>
      </c>
      <c r="Y26" s="40">
        <f>F26+$L$26+$M$26+U26</f>
        <v>0</v>
      </c>
      <c r="Z26" s="41"/>
      <c r="AA26" s="42"/>
      <c r="AB26" s="41"/>
      <c r="AC26" s="33"/>
    </row>
    <row r="27" spans="1:29" ht="36" x14ac:dyDescent="0.3">
      <c r="A27" s="107"/>
      <c r="B27" s="108"/>
      <c r="C27" s="39"/>
      <c r="D27" s="41"/>
      <c r="E27" s="41"/>
      <c r="F27" s="41"/>
      <c r="G27" s="39"/>
      <c r="H27" s="54"/>
      <c r="I27" s="54"/>
      <c r="J27" s="54"/>
      <c r="K27" s="39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29" t="s">
        <v>39</v>
      </c>
      <c r="W27" s="47">
        <f>AVERAGE(W26:W26)*$W$10</f>
        <v>0</v>
      </c>
      <c r="X27" s="47">
        <f>AVERAGE(X26:X26)*$X$10</f>
        <v>0</v>
      </c>
      <c r="Y27" s="47">
        <f>AVERAGE(Y26:Y26)*$Y$10</f>
        <v>0</v>
      </c>
      <c r="Z27" s="48">
        <f>SUM(W27:Y27)</f>
        <v>0</v>
      </c>
      <c r="AA27" s="49">
        <v>0.2</v>
      </c>
      <c r="AB27" s="48">
        <f>Z27*AA27</f>
        <v>0</v>
      </c>
      <c r="AC27" s="33"/>
    </row>
    <row r="28" spans="1:29" x14ac:dyDescent="0.3">
      <c r="A28" s="107"/>
      <c r="B28" s="108"/>
      <c r="C28" s="39"/>
      <c r="D28" s="41"/>
      <c r="E28" s="41"/>
      <c r="F28" s="41"/>
      <c r="G28" s="39"/>
      <c r="H28" s="54"/>
      <c r="I28" s="54"/>
      <c r="J28" s="54"/>
      <c r="K28" s="39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39"/>
      <c r="W28" s="41"/>
      <c r="X28" s="41"/>
      <c r="Y28" s="41"/>
      <c r="Z28" s="41"/>
      <c r="AA28" s="55"/>
      <c r="AB28" s="41"/>
      <c r="AC28" s="33"/>
    </row>
    <row r="29" spans="1:29" s="59" customFormat="1" ht="42" customHeight="1" x14ac:dyDescent="0.35">
      <c r="A29" s="109"/>
      <c r="B29" s="109"/>
      <c r="C29" s="26"/>
      <c r="D29" s="26"/>
      <c r="E29" s="26"/>
      <c r="F29" s="26"/>
      <c r="G29" s="23"/>
      <c r="H29" s="56"/>
      <c r="I29" s="56"/>
      <c r="J29" s="56"/>
      <c r="K29" s="23"/>
      <c r="L29" s="41"/>
      <c r="M29" s="41"/>
      <c r="N29" s="26"/>
      <c r="O29" s="57"/>
      <c r="P29" s="57"/>
      <c r="Q29" s="57"/>
      <c r="R29" s="26"/>
      <c r="S29" s="55"/>
      <c r="T29" s="55"/>
      <c r="U29" s="41"/>
      <c r="V29" s="39"/>
      <c r="W29" s="174" t="s">
        <v>58</v>
      </c>
      <c r="X29" s="174"/>
      <c r="Y29" s="174"/>
      <c r="Z29" s="174"/>
      <c r="AA29" s="175"/>
      <c r="AB29" s="58">
        <f>AB12+AB17+AB22+AB27</f>
        <v>0</v>
      </c>
      <c r="AC29" s="33"/>
    </row>
    <row r="30" spans="1:29" s="59" customFormat="1" ht="16.5" customHeight="1" x14ac:dyDescent="0.3">
      <c r="A30" s="110"/>
      <c r="B30" s="110"/>
      <c r="C30" s="60"/>
      <c r="D30" s="60"/>
      <c r="E30" s="60"/>
      <c r="F30" s="60"/>
      <c r="G30" s="61"/>
      <c r="H30" s="62"/>
      <c r="I30" s="62"/>
      <c r="J30" s="62"/>
      <c r="K30" s="61"/>
      <c r="L30" s="63"/>
      <c r="M30" s="63"/>
      <c r="N30" s="60"/>
      <c r="O30" s="64"/>
      <c r="P30" s="64"/>
      <c r="Q30" s="64"/>
      <c r="R30" s="60"/>
      <c r="S30" s="65"/>
      <c r="T30" s="65"/>
      <c r="U30" s="63"/>
      <c r="V30" s="66"/>
      <c r="W30" s="63"/>
      <c r="X30" s="63"/>
      <c r="Y30" s="63"/>
      <c r="Z30" s="63"/>
      <c r="AA30" s="67"/>
      <c r="AB30" s="63"/>
      <c r="AC30" s="68"/>
    </row>
  </sheetData>
  <sheetProtection algorithmName="SHA-512" hashValue="hZeUv8XbGDxoXEbjH6nlCs3lwMXgtz7ev37+eInSx9MAHXIeeNpKcixuQo7RUBR8o08S6uvQD6m9Artfbasl3g==" saltValue="Ww7RBPfddpiUQD0kg8kppw==" spinCount="100000" sheet="1" objects="1" scenarios="1"/>
  <mergeCells count="44">
    <mergeCell ref="W29:AA29"/>
    <mergeCell ref="D24:F24"/>
    <mergeCell ref="H24:J24"/>
    <mergeCell ref="L24:L25"/>
    <mergeCell ref="M24:M25"/>
    <mergeCell ref="O24:Q24"/>
    <mergeCell ref="S24:U24"/>
    <mergeCell ref="W24:Y24"/>
    <mergeCell ref="A19:B19"/>
    <mergeCell ref="D19:F19"/>
    <mergeCell ref="H19:J19"/>
    <mergeCell ref="L19:L20"/>
    <mergeCell ref="M19:M20"/>
    <mergeCell ref="O19:Q19"/>
    <mergeCell ref="S19:U19"/>
    <mergeCell ref="W19:Y19"/>
    <mergeCell ref="O14:Q14"/>
    <mergeCell ref="S14:U14"/>
    <mergeCell ref="W14:Y14"/>
    <mergeCell ref="A14:B14"/>
    <mergeCell ref="D14:F14"/>
    <mergeCell ref="H14:J14"/>
    <mergeCell ref="L14:L15"/>
    <mergeCell ref="M14:M15"/>
    <mergeCell ref="A1:AC1"/>
    <mergeCell ref="A2:AC2"/>
    <mergeCell ref="A3:C3"/>
    <mergeCell ref="D3:G3"/>
    <mergeCell ref="H3:K3"/>
    <mergeCell ref="L3:R3"/>
    <mergeCell ref="S3:V3"/>
    <mergeCell ref="W3:AC3"/>
    <mergeCell ref="A4:AC4"/>
    <mergeCell ref="D8:F8"/>
    <mergeCell ref="H8:J8"/>
    <mergeCell ref="L8:L9"/>
    <mergeCell ref="O8:Q8"/>
    <mergeCell ref="S8:U8"/>
    <mergeCell ref="W8:Y8"/>
    <mergeCell ref="A9:B9"/>
    <mergeCell ref="M8:M9"/>
    <mergeCell ref="A5:B6"/>
    <mergeCell ref="H5:I5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2AD3-340F-48C1-BCF8-94299203BD96}">
  <dimension ref="A1:AC30"/>
  <sheetViews>
    <sheetView topLeftCell="A2" workbookViewId="0">
      <selection activeCell="M21" sqref="M21"/>
    </sheetView>
  </sheetViews>
  <sheetFormatPr defaultColWidth="9.1796875" defaultRowHeight="12" x14ac:dyDescent="0.3"/>
  <cols>
    <col min="1" max="1" width="23.1796875" style="111" customWidth="1"/>
    <col min="2" max="2" width="22.54296875" style="17" customWidth="1"/>
    <col min="3" max="3" width="4.54296875" style="9" customWidth="1"/>
    <col min="4" max="4" width="9.1796875" style="69" customWidth="1"/>
    <col min="5" max="6" width="9.1796875" style="69"/>
    <col min="7" max="7" width="4.54296875" style="59" customWidth="1"/>
    <col min="8" max="8" width="10.453125" style="70" bestFit="1" customWidth="1"/>
    <col min="9" max="10" width="9.1796875" style="70"/>
    <col min="11" max="11" width="4.54296875" style="59" customWidth="1"/>
    <col min="12" max="13" width="18.54296875" style="69" customWidth="1"/>
    <col min="14" max="14" width="4.54296875" style="71" customWidth="1"/>
    <col min="15" max="17" width="10.81640625" style="69" customWidth="1"/>
    <col min="18" max="18" width="4.54296875" style="71" customWidth="1"/>
    <col min="19" max="21" width="10.81640625" style="69" customWidth="1"/>
    <col min="22" max="22" width="14.81640625" style="9" customWidth="1"/>
    <col min="23" max="25" width="10.81640625" style="69" customWidth="1"/>
    <col min="26" max="26" width="12.54296875" style="69" customWidth="1"/>
    <col min="27" max="27" width="8.453125" style="72" customWidth="1"/>
    <col min="28" max="28" width="12.54296875" style="69" customWidth="1"/>
    <col min="29" max="29" width="4.54296875" style="9" customWidth="1"/>
    <col min="30" max="16384" width="9.1796875" style="9"/>
  </cols>
  <sheetData>
    <row r="1" spans="1:29" s="8" customFormat="1" ht="83.15" customHeight="1" x14ac:dyDescent="0.35">
      <c r="A1" s="158" t="s">
        <v>68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</row>
    <row r="2" spans="1:29" s="8" customFormat="1" ht="199" customHeight="1" x14ac:dyDescent="0.35">
      <c r="A2" s="160" t="s">
        <v>80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8" customFormat="1" ht="24" customHeight="1" x14ac:dyDescent="0.35">
      <c r="A3" s="162" t="s">
        <v>29</v>
      </c>
      <c r="B3" s="162"/>
      <c r="C3" s="162"/>
      <c r="D3" s="162" t="str">
        <f>'Overzicht prijzenblad'!B4</f>
        <v>&lt;naam&gt;</v>
      </c>
      <c r="E3" s="162"/>
      <c r="F3" s="162"/>
      <c r="G3" s="162"/>
      <c r="H3" s="166"/>
      <c r="I3" s="167"/>
      <c r="J3" s="167"/>
      <c r="K3" s="167"/>
      <c r="L3" s="166"/>
      <c r="M3" s="167"/>
      <c r="N3" s="167"/>
      <c r="O3" s="167"/>
      <c r="P3" s="167"/>
      <c r="Q3" s="167"/>
      <c r="R3" s="167"/>
      <c r="S3" s="166"/>
      <c r="T3" s="167"/>
      <c r="U3" s="167"/>
      <c r="V3" s="167"/>
      <c r="W3" s="166"/>
      <c r="X3" s="167"/>
      <c r="Y3" s="167"/>
      <c r="Z3" s="167"/>
      <c r="AA3" s="167"/>
      <c r="AB3" s="167"/>
      <c r="AC3" s="167"/>
    </row>
    <row r="4" spans="1:29" s="8" customFormat="1" ht="24" customHeight="1" x14ac:dyDescent="0.35">
      <c r="A4" s="168" t="s">
        <v>49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customFormat="1" ht="12" customHeight="1" x14ac:dyDescent="0.35">
      <c r="A5" s="150" t="s">
        <v>47</v>
      </c>
      <c r="B5" s="151"/>
      <c r="C5" s="122"/>
      <c r="D5" s="123" t="s">
        <v>13</v>
      </c>
      <c r="E5" s="123" t="s">
        <v>14</v>
      </c>
      <c r="F5" s="123" t="s">
        <v>15</v>
      </c>
      <c r="G5" s="124"/>
      <c r="H5" s="177" t="s">
        <v>81</v>
      </c>
      <c r="I5" s="178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</row>
    <row r="6" spans="1:29" customFormat="1" ht="12" customHeight="1" x14ac:dyDescent="0.35">
      <c r="A6" s="152"/>
      <c r="B6" s="153"/>
      <c r="C6" s="122"/>
      <c r="D6" s="123">
        <v>55000</v>
      </c>
      <c r="E6" s="123">
        <v>55000</v>
      </c>
      <c r="F6" s="123">
        <v>40000</v>
      </c>
      <c r="G6" s="124"/>
      <c r="H6" s="179">
        <f>SUM(D6:F6)</f>
        <v>150000</v>
      </c>
      <c r="I6" s="180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</row>
    <row r="7" spans="1:29" ht="12" customHeight="1" x14ac:dyDescent="0.3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1"/>
      <c r="AC7" s="33"/>
    </row>
    <row r="8" spans="1:29" s="17" customFormat="1" ht="30" customHeight="1" x14ac:dyDescent="0.3">
      <c r="A8" s="45"/>
      <c r="B8" s="45"/>
      <c r="C8" s="45"/>
      <c r="D8" s="163" t="s">
        <v>32</v>
      </c>
      <c r="E8" s="149"/>
      <c r="F8" s="149"/>
      <c r="G8" s="11"/>
      <c r="H8" s="176" t="s">
        <v>36</v>
      </c>
      <c r="I8" s="176"/>
      <c r="J8" s="176"/>
      <c r="K8" s="11"/>
      <c r="L8" s="156" t="s">
        <v>34</v>
      </c>
      <c r="M8" s="156" t="s">
        <v>35</v>
      </c>
      <c r="N8" s="12"/>
      <c r="O8" s="149" t="s">
        <v>60</v>
      </c>
      <c r="P8" s="149"/>
      <c r="Q8" s="149"/>
      <c r="R8" s="12"/>
      <c r="S8" s="149" t="s">
        <v>38</v>
      </c>
      <c r="T8" s="149"/>
      <c r="U8" s="149"/>
      <c r="V8" s="13"/>
      <c r="W8" s="149" t="s">
        <v>37</v>
      </c>
      <c r="X8" s="149"/>
      <c r="Y8" s="149"/>
      <c r="Z8" s="14"/>
      <c r="AA8" s="15"/>
      <c r="AB8" s="14"/>
      <c r="AC8" s="16"/>
    </row>
    <row r="9" spans="1:29" s="17" customFormat="1" ht="72" x14ac:dyDescent="0.35">
      <c r="A9" s="170" t="str">
        <f>Kortingspercentages!A6</f>
        <v>Categorie: Grote elektrische gesloten bestelwagens</v>
      </c>
      <c r="B9" s="171"/>
      <c r="C9" s="10"/>
      <c r="D9" s="18" t="s">
        <v>2</v>
      </c>
      <c r="E9" s="19" t="s">
        <v>3</v>
      </c>
      <c r="F9" s="19" t="s">
        <v>4</v>
      </c>
      <c r="G9" s="11"/>
      <c r="H9" s="20" t="s">
        <v>2</v>
      </c>
      <c r="I9" s="20" t="s">
        <v>3</v>
      </c>
      <c r="J9" s="20" t="s">
        <v>4</v>
      </c>
      <c r="K9" s="11"/>
      <c r="L9" s="157"/>
      <c r="M9" s="157"/>
      <c r="N9" s="12"/>
      <c r="O9" s="19" t="s">
        <v>2</v>
      </c>
      <c r="P9" s="19" t="s">
        <v>3</v>
      </c>
      <c r="Q9" s="19" t="s">
        <v>4</v>
      </c>
      <c r="R9" s="12"/>
      <c r="S9" s="19" t="s">
        <v>13</v>
      </c>
      <c r="T9" s="19" t="s">
        <v>14</v>
      </c>
      <c r="U9" s="19" t="s">
        <v>15</v>
      </c>
      <c r="V9" s="13"/>
      <c r="W9" s="19" t="s">
        <v>13</v>
      </c>
      <c r="X9" s="19" t="s">
        <v>14</v>
      </c>
      <c r="Y9" s="19" t="s">
        <v>15</v>
      </c>
      <c r="Z9" s="93" t="s">
        <v>42</v>
      </c>
      <c r="AA9" s="94" t="s">
        <v>40</v>
      </c>
      <c r="AB9" s="93" t="s">
        <v>43</v>
      </c>
      <c r="AC9" s="16"/>
    </row>
    <row r="10" spans="1:29" x14ac:dyDescent="0.3">
      <c r="A10" s="95" t="str">
        <f>Kortingspercentages!$A$5</f>
        <v>Merk</v>
      </c>
      <c r="B10" s="96" t="str">
        <f>Kortingspercentages!$E$5</f>
        <v>Catalogusprijs minus korting</v>
      </c>
      <c r="C10" s="21"/>
      <c r="D10" s="22"/>
      <c r="E10" s="22"/>
      <c r="F10" s="22"/>
      <c r="G10" s="23"/>
      <c r="H10" s="24"/>
      <c r="I10" s="24"/>
      <c r="J10" s="24"/>
      <c r="K10" s="23"/>
      <c r="L10" s="25"/>
      <c r="M10" s="25"/>
      <c r="N10" s="26"/>
      <c r="O10" s="27"/>
      <c r="P10" s="27"/>
      <c r="Q10" s="22"/>
      <c r="R10" s="26"/>
      <c r="S10" s="28"/>
      <c r="T10" s="28"/>
      <c r="U10" s="28"/>
      <c r="V10" s="29" t="s">
        <v>41</v>
      </c>
      <c r="W10" s="30">
        <v>0.15</v>
      </c>
      <c r="X10" s="30">
        <v>0.35</v>
      </c>
      <c r="Y10" s="30">
        <v>0.5</v>
      </c>
      <c r="Z10" s="31"/>
      <c r="AA10" s="32"/>
      <c r="AB10" s="31"/>
      <c r="AC10" s="33"/>
    </row>
    <row r="11" spans="1:29" s="43" customFormat="1" x14ac:dyDescent="0.3">
      <c r="A11" s="97">
        <f>Kortingspercentages!A7</f>
        <v>0</v>
      </c>
      <c r="B11" s="98">
        <f>Kortingspercentages!E7</f>
        <v>0</v>
      </c>
      <c r="C11" s="34"/>
      <c r="D11" s="117">
        <v>0</v>
      </c>
      <c r="E11" s="118">
        <v>0</v>
      </c>
      <c r="F11" s="118">
        <v>0</v>
      </c>
      <c r="G11" s="35"/>
      <c r="H11" s="119">
        <v>0</v>
      </c>
      <c r="I11" s="119">
        <v>0</v>
      </c>
      <c r="J11" s="119">
        <v>0</v>
      </c>
      <c r="K11" s="35"/>
      <c r="L11" s="118">
        <v>0</v>
      </c>
      <c r="M11" s="118">
        <v>0</v>
      </c>
      <c r="N11" s="36"/>
      <c r="O11" s="37">
        <f>$B11*H11</f>
        <v>0</v>
      </c>
      <c r="P11" s="37">
        <f>$B11*I11</f>
        <v>0</v>
      </c>
      <c r="Q11" s="37">
        <f>$B11*J11</f>
        <v>0</v>
      </c>
      <c r="R11" s="36"/>
      <c r="S11" s="38">
        <f>(B11-O11)/$D$6</f>
        <v>0</v>
      </c>
      <c r="T11" s="38">
        <f>(O11-P11)/$E$6</f>
        <v>0</v>
      </c>
      <c r="U11" s="38">
        <f>(P11-Q11)/$F$6</f>
        <v>0</v>
      </c>
      <c r="V11" s="39"/>
      <c r="W11" s="40">
        <f>D11+$L$11+$M$11+S11</f>
        <v>0</v>
      </c>
      <c r="X11" s="40">
        <f>E11+$L$11+$M$11+T11</f>
        <v>0</v>
      </c>
      <c r="Y11" s="40">
        <f>F11+$L$11+$M$11+U11</f>
        <v>0</v>
      </c>
      <c r="Z11" s="41"/>
      <c r="AA11" s="42"/>
      <c r="AB11" s="41"/>
      <c r="AC11" s="33"/>
    </row>
    <row r="12" spans="1:29" s="43" customFormat="1" ht="36" x14ac:dyDescent="0.3">
      <c r="A12" s="99"/>
      <c r="B12" s="100"/>
      <c r="C12" s="44"/>
      <c r="D12" s="45"/>
      <c r="E12" s="45"/>
      <c r="F12" s="45"/>
      <c r="G12" s="35"/>
      <c r="H12" s="46"/>
      <c r="I12" s="46"/>
      <c r="J12" s="46"/>
      <c r="K12" s="35"/>
      <c r="L12" s="45"/>
      <c r="M12" s="45"/>
      <c r="N12" s="36"/>
      <c r="O12" s="45"/>
      <c r="P12" s="45"/>
      <c r="Q12" s="45"/>
      <c r="R12" s="36"/>
      <c r="S12" s="41"/>
      <c r="T12" s="41"/>
      <c r="U12" s="41"/>
      <c r="V12" s="29" t="s">
        <v>39</v>
      </c>
      <c r="W12" s="47">
        <f>AVERAGE(W11:W11)*$W$10</f>
        <v>0</v>
      </c>
      <c r="X12" s="47">
        <f>AVERAGE(X11:X11)*$X$10</f>
        <v>0</v>
      </c>
      <c r="Y12" s="47">
        <f>AVERAGE(Y11:Y11)*$Y$10</f>
        <v>0</v>
      </c>
      <c r="Z12" s="48">
        <f>SUM(W12:Y12)</f>
        <v>0</v>
      </c>
      <c r="AA12" s="49">
        <v>0.24</v>
      </c>
      <c r="AB12" s="48">
        <f>Z12*AA12</f>
        <v>0</v>
      </c>
      <c r="AC12" s="33"/>
    </row>
    <row r="13" spans="1:29" s="43" customFormat="1" ht="15" customHeight="1" x14ac:dyDescent="0.3">
      <c r="A13" s="99"/>
      <c r="B13" s="100"/>
      <c r="C13" s="44"/>
      <c r="D13" s="45"/>
      <c r="E13" s="45"/>
      <c r="F13" s="45"/>
      <c r="G13" s="35"/>
      <c r="H13" s="46"/>
      <c r="I13" s="46"/>
      <c r="J13" s="46"/>
      <c r="K13" s="35"/>
      <c r="L13" s="45"/>
      <c r="M13" s="45"/>
      <c r="N13" s="36"/>
      <c r="O13" s="45"/>
      <c r="P13" s="45"/>
      <c r="Q13" s="45"/>
      <c r="R13" s="36"/>
      <c r="S13" s="41"/>
      <c r="T13" s="41"/>
      <c r="U13" s="41"/>
      <c r="V13" s="39"/>
      <c r="W13" s="41"/>
      <c r="X13" s="41"/>
      <c r="Y13" s="41"/>
      <c r="Z13" s="41"/>
      <c r="AA13" s="42"/>
      <c r="AB13" s="41"/>
      <c r="AC13" s="33"/>
    </row>
    <row r="14" spans="1:29" s="43" customFormat="1" ht="25.5" customHeight="1" x14ac:dyDescent="0.3">
      <c r="A14" s="181" t="str">
        <f>Kortingspercentages!A8</f>
        <v>Categorie: Middelgrote elektrische gesloten bestelwagens</v>
      </c>
      <c r="B14" s="181"/>
      <c r="C14" s="44"/>
      <c r="D14" s="163" t="s">
        <v>32</v>
      </c>
      <c r="E14" s="149"/>
      <c r="F14" s="149"/>
      <c r="G14" s="35"/>
      <c r="H14" s="176" t="s">
        <v>36</v>
      </c>
      <c r="I14" s="176"/>
      <c r="J14" s="176"/>
      <c r="K14" s="35"/>
      <c r="L14" s="156" t="s">
        <v>27</v>
      </c>
      <c r="M14" s="156" t="s">
        <v>28</v>
      </c>
      <c r="N14" s="36"/>
      <c r="O14" s="149" t="str">
        <f>$O$8</f>
        <v>Gegarandeerde restwaarde na X aantal jaar</v>
      </c>
      <c r="P14" s="149"/>
      <c r="Q14" s="149"/>
      <c r="R14" s="36"/>
      <c r="S14" s="149" t="str">
        <f>$S$8</f>
        <v xml:space="preserve">Afschrijving per km per jaar </v>
      </c>
      <c r="T14" s="149"/>
      <c r="U14" s="149"/>
      <c r="V14" s="39"/>
      <c r="W14" s="149" t="s">
        <v>37</v>
      </c>
      <c r="X14" s="149"/>
      <c r="Y14" s="149"/>
      <c r="Z14" s="41"/>
      <c r="AA14" s="42"/>
      <c r="AB14" s="41"/>
      <c r="AC14" s="33"/>
    </row>
    <row r="15" spans="1:29" s="43" customFormat="1" ht="72" x14ac:dyDescent="0.3">
      <c r="A15" s="95" t="str">
        <f>Kortingspercentages!$A$5</f>
        <v>Merk</v>
      </c>
      <c r="B15" s="96" t="str">
        <f>Kortingspercentages!$E$5</f>
        <v>Catalogusprijs minus korting</v>
      </c>
      <c r="C15" s="44"/>
      <c r="D15" s="18" t="s">
        <v>2</v>
      </c>
      <c r="E15" s="19" t="s">
        <v>3</v>
      </c>
      <c r="F15" s="19" t="s">
        <v>4</v>
      </c>
      <c r="G15" s="35"/>
      <c r="H15" s="50" t="s">
        <v>2</v>
      </c>
      <c r="I15" s="20" t="s">
        <v>3</v>
      </c>
      <c r="J15" s="20" t="s">
        <v>4</v>
      </c>
      <c r="K15" s="35"/>
      <c r="L15" s="157"/>
      <c r="M15" s="157"/>
      <c r="N15" s="36"/>
      <c r="O15" s="18" t="s">
        <v>2</v>
      </c>
      <c r="P15" s="19" t="s">
        <v>3</v>
      </c>
      <c r="Q15" s="19" t="s">
        <v>4</v>
      </c>
      <c r="R15" s="36"/>
      <c r="S15" s="18" t="s">
        <v>2</v>
      </c>
      <c r="T15" s="19" t="s">
        <v>3</v>
      </c>
      <c r="U15" s="19" t="s">
        <v>4</v>
      </c>
      <c r="V15" s="39"/>
      <c r="W15" s="19" t="s">
        <v>13</v>
      </c>
      <c r="X15" s="19" t="s">
        <v>14</v>
      </c>
      <c r="Y15" s="19" t="s">
        <v>15</v>
      </c>
      <c r="Z15" s="93" t="s">
        <v>42</v>
      </c>
      <c r="AA15" s="94" t="s">
        <v>40</v>
      </c>
      <c r="AB15" s="93" t="s">
        <v>43</v>
      </c>
      <c r="AC15" s="33"/>
    </row>
    <row r="16" spans="1:29" s="43" customFormat="1" x14ac:dyDescent="0.3">
      <c r="A16" s="101">
        <f>Kortingspercentages!A9</f>
        <v>0</v>
      </c>
      <c r="B16" s="102">
        <f>Kortingspercentages!E9</f>
        <v>0</v>
      </c>
      <c r="C16" s="44"/>
      <c r="D16" s="120">
        <v>0</v>
      </c>
      <c r="E16" s="120">
        <v>0</v>
      </c>
      <c r="F16" s="120">
        <v>0</v>
      </c>
      <c r="G16" s="35"/>
      <c r="H16" s="116">
        <v>0</v>
      </c>
      <c r="I16" s="116">
        <v>0</v>
      </c>
      <c r="J16" s="116">
        <v>0</v>
      </c>
      <c r="K16" s="35"/>
      <c r="L16" s="120">
        <v>0</v>
      </c>
      <c r="M16" s="120">
        <v>0</v>
      </c>
      <c r="N16" s="36"/>
      <c r="O16" s="51">
        <f>$B16*H16</f>
        <v>0</v>
      </c>
      <c r="P16" s="51">
        <f>$B16*I16</f>
        <v>0</v>
      </c>
      <c r="Q16" s="51">
        <f>$B16*J16</f>
        <v>0</v>
      </c>
      <c r="R16" s="36"/>
      <c r="S16" s="38">
        <f>(B16-O16)/$D$6</f>
        <v>0</v>
      </c>
      <c r="T16" s="38">
        <f>(O16-P16)/$E$6</f>
        <v>0</v>
      </c>
      <c r="U16" s="38">
        <f>(P16-Q16)/$F$6</f>
        <v>0</v>
      </c>
      <c r="V16" s="39"/>
      <c r="W16" s="40">
        <f>D16+$L$16+$M$16+S16</f>
        <v>0</v>
      </c>
      <c r="X16" s="40">
        <f>E16+$L$16+$M$16+T16</f>
        <v>0</v>
      </c>
      <c r="Y16" s="40">
        <f>F16+$L$16+$M$16+U16</f>
        <v>0</v>
      </c>
      <c r="Z16" s="41"/>
      <c r="AA16" s="42"/>
      <c r="AB16" s="41"/>
      <c r="AC16" s="33"/>
    </row>
    <row r="17" spans="1:29" s="43" customFormat="1" ht="36" x14ac:dyDescent="0.3">
      <c r="A17" s="99"/>
      <c r="B17" s="100"/>
      <c r="C17" s="44"/>
      <c r="D17" s="45"/>
      <c r="E17" s="45"/>
      <c r="F17" s="45"/>
      <c r="G17" s="35"/>
      <c r="H17" s="46"/>
      <c r="I17" s="46"/>
      <c r="J17" s="46"/>
      <c r="K17" s="35"/>
      <c r="L17" s="45"/>
      <c r="M17" s="45"/>
      <c r="N17" s="36"/>
      <c r="O17" s="45"/>
      <c r="P17" s="45"/>
      <c r="Q17" s="45"/>
      <c r="R17" s="36"/>
      <c r="S17" s="53"/>
      <c r="T17" s="53"/>
      <c r="U17" s="53"/>
      <c r="V17" s="29" t="s">
        <v>39</v>
      </c>
      <c r="W17" s="47">
        <f>AVERAGE(W16:W16)*$W$10</f>
        <v>0</v>
      </c>
      <c r="X17" s="47">
        <f>AVERAGE(X16:X16)*$X$10</f>
        <v>0</v>
      </c>
      <c r="Y17" s="47">
        <f>AVERAGE(Y16:Y16)*$Y$10</f>
        <v>0</v>
      </c>
      <c r="Z17" s="48">
        <f>SUM(W17:Y17)</f>
        <v>0</v>
      </c>
      <c r="AA17" s="49">
        <v>0.31</v>
      </c>
      <c r="AB17" s="48">
        <f>Z17*AA17</f>
        <v>0</v>
      </c>
      <c r="AC17" s="33"/>
    </row>
    <row r="18" spans="1:29" s="43" customFormat="1" x14ac:dyDescent="0.3">
      <c r="A18" s="103"/>
      <c r="B18" s="104"/>
      <c r="C18" s="44"/>
      <c r="D18" s="45"/>
      <c r="E18" s="45"/>
      <c r="F18" s="45"/>
      <c r="G18" s="35"/>
      <c r="H18" s="46"/>
      <c r="I18" s="46"/>
      <c r="J18" s="46"/>
      <c r="K18" s="35"/>
      <c r="L18" s="45"/>
      <c r="M18" s="45"/>
      <c r="N18" s="36"/>
      <c r="O18" s="45"/>
      <c r="P18" s="45"/>
      <c r="Q18" s="45"/>
      <c r="R18" s="36"/>
      <c r="S18" s="41"/>
      <c r="T18" s="41"/>
      <c r="U18" s="41"/>
      <c r="V18" s="39"/>
      <c r="W18" s="41"/>
      <c r="X18" s="41"/>
      <c r="Y18" s="41"/>
      <c r="Z18" s="41"/>
      <c r="AA18" s="42"/>
      <c r="AB18" s="41"/>
      <c r="AC18" s="33"/>
    </row>
    <row r="19" spans="1:29" s="43" customFormat="1" ht="29.25" customHeight="1" x14ac:dyDescent="0.3">
      <c r="A19" s="181" t="str">
        <f>Kortingspercentages!A10</f>
        <v>Categorie: Elektrische pick-up bestelwagens</v>
      </c>
      <c r="B19" s="181"/>
      <c r="C19" s="44"/>
      <c r="D19" s="163" t="s">
        <v>32</v>
      </c>
      <c r="E19" s="149"/>
      <c r="F19" s="149"/>
      <c r="G19" s="35"/>
      <c r="H19" s="176" t="s">
        <v>36</v>
      </c>
      <c r="I19" s="176"/>
      <c r="J19" s="176"/>
      <c r="K19" s="35"/>
      <c r="L19" s="156" t="s">
        <v>27</v>
      </c>
      <c r="M19" s="156" t="s">
        <v>28</v>
      </c>
      <c r="N19" s="36"/>
      <c r="O19" s="149" t="str">
        <f>$O$8</f>
        <v>Gegarandeerde restwaarde na X aantal jaar</v>
      </c>
      <c r="P19" s="149"/>
      <c r="Q19" s="149"/>
      <c r="R19" s="36"/>
      <c r="S19" s="149" t="str">
        <f>$S$8</f>
        <v xml:space="preserve">Afschrijving per km per jaar </v>
      </c>
      <c r="T19" s="149"/>
      <c r="U19" s="149"/>
      <c r="V19" s="39"/>
      <c r="W19" s="149" t="s">
        <v>37</v>
      </c>
      <c r="X19" s="149"/>
      <c r="Y19" s="149"/>
      <c r="Z19" s="41"/>
      <c r="AA19" s="42"/>
      <c r="AB19" s="41"/>
      <c r="AC19" s="33"/>
    </row>
    <row r="20" spans="1:29" s="43" customFormat="1" ht="72" x14ac:dyDescent="0.3">
      <c r="A20" s="95" t="str">
        <f>Kortingspercentages!$A$5</f>
        <v>Merk</v>
      </c>
      <c r="B20" s="96" t="str">
        <f>Kortingspercentages!$E$5</f>
        <v>Catalogusprijs minus korting</v>
      </c>
      <c r="C20" s="44"/>
      <c r="D20" s="18" t="s">
        <v>2</v>
      </c>
      <c r="E20" s="19" t="s">
        <v>3</v>
      </c>
      <c r="F20" s="19" t="s">
        <v>4</v>
      </c>
      <c r="G20" s="35"/>
      <c r="H20" s="50" t="s">
        <v>2</v>
      </c>
      <c r="I20" s="20" t="s">
        <v>3</v>
      </c>
      <c r="J20" s="20" t="s">
        <v>4</v>
      </c>
      <c r="K20" s="35"/>
      <c r="L20" s="157"/>
      <c r="M20" s="157"/>
      <c r="N20" s="36"/>
      <c r="O20" s="18" t="s">
        <v>2</v>
      </c>
      <c r="P20" s="19" t="s">
        <v>3</v>
      </c>
      <c r="Q20" s="19" t="s">
        <v>4</v>
      </c>
      <c r="R20" s="36"/>
      <c r="S20" s="18" t="s">
        <v>2</v>
      </c>
      <c r="T20" s="19" t="s">
        <v>3</v>
      </c>
      <c r="U20" s="19" t="s">
        <v>4</v>
      </c>
      <c r="V20" s="39"/>
      <c r="W20" s="19" t="s">
        <v>13</v>
      </c>
      <c r="X20" s="19" t="s">
        <v>14</v>
      </c>
      <c r="Y20" s="19" t="s">
        <v>15</v>
      </c>
      <c r="Z20" s="93" t="s">
        <v>42</v>
      </c>
      <c r="AA20" s="94" t="s">
        <v>40</v>
      </c>
      <c r="AB20" s="93" t="s">
        <v>43</v>
      </c>
      <c r="AC20" s="33"/>
    </row>
    <row r="21" spans="1:29" s="43" customFormat="1" x14ac:dyDescent="0.3">
      <c r="A21" s="101">
        <f>Kortingspercentages!A11</f>
        <v>0</v>
      </c>
      <c r="B21" s="102">
        <f>Kortingspercentages!E11</f>
        <v>0</v>
      </c>
      <c r="C21" s="34"/>
      <c r="D21" s="120">
        <v>0</v>
      </c>
      <c r="E21" s="120">
        <v>0</v>
      </c>
      <c r="F21" s="120">
        <v>0</v>
      </c>
      <c r="G21" s="35"/>
      <c r="H21" s="116">
        <v>0</v>
      </c>
      <c r="I21" s="116">
        <v>0</v>
      </c>
      <c r="J21" s="116">
        <v>0</v>
      </c>
      <c r="K21" s="35"/>
      <c r="L21" s="120">
        <v>0</v>
      </c>
      <c r="M21" s="120">
        <v>0</v>
      </c>
      <c r="N21" s="36"/>
      <c r="O21" s="51">
        <f>$B21*H21</f>
        <v>0</v>
      </c>
      <c r="P21" s="51">
        <f>$B21*I21</f>
        <v>0</v>
      </c>
      <c r="Q21" s="51">
        <f>$B21*J21</f>
        <v>0</v>
      </c>
      <c r="R21" s="36"/>
      <c r="S21" s="38">
        <f>(B21-O21)/$D$6</f>
        <v>0</v>
      </c>
      <c r="T21" s="38">
        <f>(O21-P21)/$E$6</f>
        <v>0</v>
      </c>
      <c r="U21" s="38">
        <f>(P21-Q21)/$F$6</f>
        <v>0</v>
      </c>
      <c r="V21" s="39"/>
      <c r="W21" s="40">
        <f>D21+$L$21+$M$21+S21</f>
        <v>0</v>
      </c>
      <c r="X21" s="40">
        <f>E21+$L$21+$M$21+T21</f>
        <v>0</v>
      </c>
      <c r="Y21" s="40">
        <f>F21+$L$21+$M$21+U21</f>
        <v>0</v>
      </c>
      <c r="Z21" s="41"/>
      <c r="AA21" s="42"/>
      <c r="AB21" s="41"/>
      <c r="AC21" s="33"/>
    </row>
    <row r="22" spans="1:29" s="43" customFormat="1" ht="36" x14ac:dyDescent="0.3">
      <c r="A22" s="99"/>
      <c r="B22" s="100"/>
      <c r="C22" s="44"/>
      <c r="D22" s="45"/>
      <c r="E22" s="45"/>
      <c r="F22" s="45"/>
      <c r="G22" s="35"/>
      <c r="H22" s="46"/>
      <c r="I22" s="46"/>
      <c r="J22" s="46"/>
      <c r="K22" s="35"/>
      <c r="L22" s="45"/>
      <c r="M22" s="45"/>
      <c r="N22" s="36"/>
      <c r="O22" s="45"/>
      <c r="P22" s="45"/>
      <c r="Q22" s="45"/>
      <c r="R22" s="36"/>
      <c r="S22" s="53"/>
      <c r="T22" s="53"/>
      <c r="U22" s="53"/>
      <c r="V22" s="29" t="s">
        <v>39</v>
      </c>
      <c r="W22" s="47">
        <f>AVERAGE(W21:W21)*$W$10</f>
        <v>0</v>
      </c>
      <c r="X22" s="47">
        <f>AVERAGE(X21:X21)*$X$10</f>
        <v>0</v>
      </c>
      <c r="Y22" s="47">
        <f>AVERAGE(Y21:Y21)*$Y$10</f>
        <v>0</v>
      </c>
      <c r="Z22" s="48">
        <f>SUM(W22:Y22)</f>
        <v>0</v>
      </c>
      <c r="AA22" s="49">
        <v>0.25</v>
      </c>
      <c r="AB22" s="48">
        <f>Z22*AA22</f>
        <v>0</v>
      </c>
      <c r="AC22" s="33"/>
    </row>
    <row r="23" spans="1:29" x14ac:dyDescent="0.3">
      <c r="A23" s="112"/>
      <c r="B23" s="100"/>
      <c r="C23" s="39"/>
      <c r="D23" s="45"/>
      <c r="E23" s="45"/>
      <c r="F23" s="45"/>
      <c r="G23" s="39"/>
      <c r="H23" s="46"/>
      <c r="I23" s="46"/>
      <c r="J23" s="46"/>
      <c r="K23" s="39"/>
      <c r="L23" s="53"/>
      <c r="M23" s="53"/>
      <c r="N23" s="41"/>
      <c r="O23" s="45"/>
      <c r="P23" s="45"/>
      <c r="Q23" s="45"/>
      <c r="R23" s="41"/>
      <c r="S23" s="53"/>
      <c r="T23" s="53"/>
      <c r="U23" s="53"/>
      <c r="V23" s="39"/>
      <c r="W23" s="41"/>
      <c r="X23" s="41"/>
      <c r="Y23" s="41"/>
      <c r="Z23" s="41"/>
      <c r="AA23" s="42"/>
      <c r="AB23" s="41"/>
      <c r="AC23" s="33"/>
    </row>
    <row r="24" spans="1:29" ht="32.25" customHeight="1" x14ac:dyDescent="0.3">
      <c r="A24" s="105" t="str">
        <f>Kortingspercentages!A12</f>
        <v>Categorie: Kleine elektrische gesloten bestelwagens</v>
      </c>
      <c r="B24" s="182"/>
      <c r="C24" s="39"/>
      <c r="D24" s="163" t="s">
        <v>32</v>
      </c>
      <c r="E24" s="149"/>
      <c r="F24" s="149"/>
      <c r="G24" s="39"/>
      <c r="H24" s="176" t="s">
        <v>36</v>
      </c>
      <c r="I24" s="176"/>
      <c r="J24" s="176"/>
      <c r="K24" s="39"/>
      <c r="L24" s="156" t="s">
        <v>27</v>
      </c>
      <c r="M24" s="156" t="s">
        <v>28</v>
      </c>
      <c r="N24" s="41"/>
      <c r="O24" s="149" t="str">
        <f>$O$8</f>
        <v>Gegarandeerde restwaarde na X aantal jaar</v>
      </c>
      <c r="P24" s="149"/>
      <c r="Q24" s="149"/>
      <c r="R24" s="41"/>
      <c r="S24" s="149" t="str">
        <f>$S$8</f>
        <v xml:space="preserve">Afschrijving per km per jaar </v>
      </c>
      <c r="T24" s="149"/>
      <c r="U24" s="149"/>
      <c r="V24" s="39"/>
      <c r="W24" s="149" t="s">
        <v>37</v>
      </c>
      <c r="X24" s="149"/>
      <c r="Y24" s="149"/>
      <c r="Z24" s="41"/>
      <c r="AA24" s="42"/>
      <c r="AB24" s="41"/>
      <c r="AC24" s="33"/>
    </row>
    <row r="25" spans="1:29" ht="72" x14ac:dyDescent="0.3">
      <c r="A25" s="95" t="str">
        <f>Kortingspercentages!$A$5</f>
        <v>Merk</v>
      </c>
      <c r="B25" s="96" t="str">
        <f>Kortingspercentages!$E$5</f>
        <v>Catalogusprijs minus korting</v>
      </c>
      <c r="C25" s="39"/>
      <c r="D25" s="18" t="s">
        <v>2</v>
      </c>
      <c r="E25" s="19" t="s">
        <v>3</v>
      </c>
      <c r="F25" s="19" t="s">
        <v>4</v>
      </c>
      <c r="G25" s="39"/>
      <c r="H25" s="50" t="s">
        <v>2</v>
      </c>
      <c r="I25" s="20" t="s">
        <v>3</v>
      </c>
      <c r="J25" s="20" t="s">
        <v>4</v>
      </c>
      <c r="K25" s="39"/>
      <c r="L25" s="157"/>
      <c r="M25" s="157"/>
      <c r="N25" s="41"/>
      <c r="O25" s="18" t="s">
        <v>2</v>
      </c>
      <c r="P25" s="19" t="s">
        <v>3</v>
      </c>
      <c r="Q25" s="19" t="s">
        <v>4</v>
      </c>
      <c r="R25" s="41"/>
      <c r="S25" s="18" t="s">
        <v>2</v>
      </c>
      <c r="T25" s="19" t="s">
        <v>3</v>
      </c>
      <c r="U25" s="19" t="s">
        <v>4</v>
      </c>
      <c r="V25" s="39"/>
      <c r="W25" s="19" t="s">
        <v>13</v>
      </c>
      <c r="X25" s="19" t="s">
        <v>14</v>
      </c>
      <c r="Y25" s="19" t="s">
        <v>15</v>
      </c>
      <c r="Z25" s="93" t="s">
        <v>42</v>
      </c>
      <c r="AA25" s="94" t="s">
        <v>40</v>
      </c>
      <c r="AB25" s="93" t="s">
        <v>43</v>
      </c>
      <c r="AC25" s="33"/>
    </row>
    <row r="26" spans="1:29" x14ac:dyDescent="0.3">
      <c r="A26" s="101">
        <f>Kortingspercentages!A13</f>
        <v>0</v>
      </c>
      <c r="B26" s="102">
        <f>Kortingspercentages!E13</f>
        <v>0</v>
      </c>
      <c r="C26" s="39"/>
      <c r="D26" s="120">
        <v>0</v>
      </c>
      <c r="E26" s="120">
        <v>0</v>
      </c>
      <c r="F26" s="120">
        <v>0</v>
      </c>
      <c r="G26" s="39"/>
      <c r="H26" s="116">
        <v>0</v>
      </c>
      <c r="I26" s="116">
        <v>0</v>
      </c>
      <c r="J26" s="116">
        <v>0</v>
      </c>
      <c r="K26" s="39"/>
      <c r="L26" s="120">
        <v>0</v>
      </c>
      <c r="M26" s="120">
        <v>0</v>
      </c>
      <c r="N26" s="41"/>
      <c r="O26" s="52">
        <f>$B26*H26</f>
        <v>0</v>
      </c>
      <c r="P26" s="52">
        <f>$B26*I26</f>
        <v>0</v>
      </c>
      <c r="Q26" s="52">
        <f>$B26*J26</f>
        <v>0</v>
      </c>
      <c r="R26" s="41"/>
      <c r="S26" s="38">
        <f>(B26-O26)/$D$6</f>
        <v>0</v>
      </c>
      <c r="T26" s="38">
        <f>(O26-P26)/$E$6</f>
        <v>0</v>
      </c>
      <c r="U26" s="38">
        <f>(P26-Q26)/$F$6</f>
        <v>0</v>
      </c>
      <c r="V26" s="39"/>
      <c r="W26" s="40">
        <f>D26+$L$26+$M$26+S26</f>
        <v>0</v>
      </c>
      <c r="X26" s="40">
        <f>E26+$L$26+$M$26+T26</f>
        <v>0</v>
      </c>
      <c r="Y26" s="40">
        <f>F26+$L$26+$M$26+U26</f>
        <v>0</v>
      </c>
      <c r="Z26" s="41"/>
      <c r="AA26" s="42"/>
      <c r="AB26" s="41"/>
      <c r="AC26" s="33"/>
    </row>
    <row r="27" spans="1:29" ht="36" x14ac:dyDescent="0.3">
      <c r="A27" s="107"/>
      <c r="B27" s="108"/>
      <c r="C27" s="39"/>
      <c r="D27" s="41"/>
      <c r="E27" s="41"/>
      <c r="F27" s="41"/>
      <c r="G27" s="39"/>
      <c r="H27" s="54"/>
      <c r="I27" s="54"/>
      <c r="J27" s="54"/>
      <c r="K27" s="39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29" t="s">
        <v>39</v>
      </c>
      <c r="W27" s="47">
        <f>AVERAGE(W26:W26)*$W$10</f>
        <v>0</v>
      </c>
      <c r="X27" s="47">
        <f>AVERAGE(X26:X26)*$X$10</f>
        <v>0</v>
      </c>
      <c r="Y27" s="47">
        <f>AVERAGE(Y26:Y26)*$Y$10</f>
        <v>0</v>
      </c>
      <c r="Z27" s="48">
        <f>SUM(W27:Y27)</f>
        <v>0</v>
      </c>
      <c r="AA27" s="49">
        <v>0.2</v>
      </c>
      <c r="AB27" s="48">
        <f>Z27*AA27</f>
        <v>0</v>
      </c>
      <c r="AC27" s="33"/>
    </row>
    <row r="28" spans="1:29" x14ac:dyDescent="0.3">
      <c r="A28" s="107"/>
      <c r="B28" s="108"/>
      <c r="C28" s="39"/>
      <c r="D28" s="41"/>
      <c r="E28" s="41"/>
      <c r="F28" s="41"/>
      <c r="G28" s="39"/>
      <c r="H28" s="54"/>
      <c r="I28" s="54"/>
      <c r="J28" s="54"/>
      <c r="K28" s="39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39"/>
      <c r="W28" s="41"/>
      <c r="X28" s="41"/>
      <c r="Y28" s="41"/>
      <c r="Z28" s="41"/>
      <c r="AA28" s="55"/>
      <c r="AB28" s="41"/>
      <c r="AC28" s="33"/>
    </row>
    <row r="29" spans="1:29" s="59" customFormat="1" ht="27" customHeight="1" x14ac:dyDescent="0.35">
      <c r="A29" s="109"/>
      <c r="B29" s="109"/>
      <c r="C29" s="26"/>
      <c r="D29" s="26"/>
      <c r="E29" s="26"/>
      <c r="F29" s="26"/>
      <c r="G29" s="23"/>
      <c r="H29" s="56"/>
      <c r="I29" s="56"/>
      <c r="J29" s="56"/>
      <c r="K29" s="23"/>
      <c r="L29" s="41"/>
      <c r="M29" s="41"/>
      <c r="N29" s="26"/>
      <c r="O29" s="57"/>
      <c r="P29" s="57"/>
      <c r="Q29" s="57"/>
      <c r="R29" s="26"/>
      <c r="S29" s="55"/>
      <c r="T29" s="55"/>
      <c r="U29" s="41"/>
      <c r="V29" s="39"/>
      <c r="W29" s="164" t="s">
        <v>59</v>
      </c>
      <c r="X29" s="164"/>
      <c r="Y29" s="164"/>
      <c r="Z29" s="164"/>
      <c r="AA29" s="165"/>
      <c r="AB29" s="58">
        <f>AB12+AB17+AB22+AB27</f>
        <v>0</v>
      </c>
      <c r="AC29" s="33"/>
    </row>
    <row r="30" spans="1:29" s="59" customFormat="1" ht="16.5" customHeight="1" x14ac:dyDescent="0.3">
      <c r="A30" s="110"/>
      <c r="B30" s="110"/>
      <c r="C30" s="60"/>
      <c r="D30" s="60"/>
      <c r="E30" s="60"/>
      <c r="F30" s="60"/>
      <c r="G30" s="61"/>
      <c r="H30" s="62"/>
      <c r="I30" s="62"/>
      <c r="J30" s="62"/>
      <c r="K30" s="61"/>
      <c r="L30" s="63"/>
      <c r="M30" s="63"/>
      <c r="N30" s="60"/>
      <c r="O30" s="64"/>
      <c r="P30" s="64"/>
      <c r="Q30" s="64"/>
      <c r="R30" s="60"/>
      <c r="S30" s="65"/>
      <c r="T30" s="65"/>
      <c r="U30" s="63"/>
      <c r="V30" s="66"/>
      <c r="W30" s="63"/>
      <c r="X30" s="63"/>
      <c r="Y30" s="63"/>
      <c r="Z30" s="63"/>
      <c r="AA30" s="67"/>
      <c r="AB30" s="63"/>
      <c r="AC30" s="68"/>
    </row>
  </sheetData>
  <sheetProtection algorithmName="SHA-512" hashValue="FTrM4Dz3DyIWmNepsOiORO1jZEMXiFOp6/B7oz4jh75Ri6oJbXZBJJM3tHF7uwcWCb8PqOiwqHwf6m6TOOoi1w==" saltValue="ffM4uTflPIidJBn1ZiC+3Q==" spinCount="100000" sheet="1" objects="1" scenarios="1"/>
  <mergeCells count="44">
    <mergeCell ref="W29:AA29"/>
    <mergeCell ref="D24:F24"/>
    <mergeCell ref="H24:J24"/>
    <mergeCell ref="L24:L25"/>
    <mergeCell ref="M24:M25"/>
    <mergeCell ref="O24:Q24"/>
    <mergeCell ref="S24:U24"/>
    <mergeCell ref="W24:Y24"/>
    <mergeCell ref="A19:B19"/>
    <mergeCell ref="D19:F19"/>
    <mergeCell ref="H19:J19"/>
    <mergeCell ref="L19:L20"/>
    <mergeCell ref="M19:M20"/>
    <mergeCell ref="O19:Q19"/>
    <mergeCell ref="S19:U19"/>
    <mergeCell ref="W19:Y19"/>
    <mergeCell ref="O14:Q14"/>
    <mergeCell ref="S14:U14"/>
    <mergeCell ref="W14:Y14"/>
    <mergeCell ref="A14:B14"/>
    <mergeCell ref="D14:F14"/>
    <mergeCell ref="H14:J14"/>
    <mergeCell ref="L14:L15"/>
    <mergeCell ref="M14:M15"/>
    <mergeCell ref="A1:AC1"/>
    <mergeCell ref="A2:AC2"/>
    <mergeCell ref="A3:C3"/>
    <mergeCell ref="D3:G3"/>
    <mergeCell ref="H3:K3"/>
    <mergeCell ref="L3:R3"/>
    <mergeCell ref="S3:V3"/>
    <mergeCell ref="W3:AC3"/>
    <mergeCell ref="A4:AC4"/>
    <mergeCell ref="D8:F8"/>
    <mergeCell ref="H8:J8"/>
    <mergeCell ref="L8:L9"/>
    <mergeCell ref="O8:Q8"/>
    <mergeCell ref="S8:U8"/>
    <mergeCell ref="W8:Y8"/>
    <mergeCell ref="A9:B9"/>
    <mergeCell ref="M8:M9"/>
    <mergeCell ref="A5:B6"/>
    <mergeCell ref="H5:I5"/>
    <mergeCell ref="H6:I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BAA904-ACCB-4197-BC00-F66D47DBF6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C0E179-441A-4E21-BC4D-3EE228893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Overzicht prijzenblad</vt:lpstr>
      <vt:lpstr>Kortingspercentages</vt:lpstr>
      <vt:lpstr>Tot 10.000</vt:lpstr>
      <vt:lpstr>10.001 - 20.000</vt:lpstr>
      <vt:lpstr>20.001 - 30.000</vt:lpstr>
      <vt:lpstr>30.001 - 40.000</vt:lpstr>
      <vt:lpstr>40.001 - 50.000</vt:lpstr>
      <vt:lpstr>Vanaf 50.001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2022-09-30T10:51:34Z</dcterms:modified>
</cp:coreProperties>
</file>