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https://gemeentegouda.sharepoint.com/sites/INA-Aanbestedingtelefonievideovergaderen/Gedeelde documenten/Nota van Inlichtingen tm 6-4 (mededeling AD)/"/>
    </mc:Choice>
  </mc:AlternateContent>
  <xr:revisionPtr revIDLastSave="0" documentId="11_E487C89503C4E96A7A5EEA22D4114A84EEF01082" xr6:coauthVersionLast="47" xr6:coauthVersionMax="47" xr10:uidLastSave="{00000000-0000-0000-0000-000000000000}"/>
  <bookViews>
    <workbookView xWindow="0" yWindow="0" windowWidth="26175" windowHeight="10770" tabRatio="733" xr2:uid="{00000000-000D-0000-FFFF-FFFF00000000}"/>
  </bookViews>
  <sheets>
    <sheet name="Prijzenblad" sheetId="5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9" i="5" l="1"/>
  <c r="L74" i="5"/>
  <c r="L5" i="5"/>
  <c r="L10" i="5"/>
  <c r="O13" i="5"/>
  <c r="N13" i="5"/>
  <c r="M13" i="5"/>
  <c r="L13" i="5"/>
  <c r="O35" i="5"/>
  <c r="N35" i="5"/>
  <c r="L40" i="5" l="1"/>
  <c r="O40" i="5"/>
  <c r="M40" i="5"/>
  <c r="N40" i="5"/>
  <c r="M35" i="5"/>
  <c r="L35" i="5"/>
  <c r="L36" i="5"/>
  <c r="M36" i="5"/>
  <c r="N36" i="5"/>
  <c r="O36" i="5"/>
  <c r="L44" i="5"/>
  <c r="H70" i="5" l="1"/>
  <c r="D70" i="5"/>
  <c r="F70" i="5"/>
  <c r="B70" i="5"/>
  <c r="O18" i="5"/>
  <c r="N18" i="5"/>
  <c r="M18" i="5"/>
  <c r="L18" i="5"/>
  <c r="N65" i="5"/>
  <c r="L65" i="5"/>
  <c r="O64" i="5"/>
  <c r="O65" i="5"/>
  <c r="N64" i="5"/>
  <c r="M64" i="5"/>
  <c r="M65" i="5"/>
  <c r="L64" i="5"/>
  <c r="O74" i="5"/>
  <c r="N74" i="5"/>
  <c r="M74" i="5"/>
  <c r="O60" i="5"/>
  <c r="N60" i="5"/>
  <c r="M60" i="5"/>
  <c r="L60" i="5"/>
  <c r="O44" i="5"/>
  <c r="N44" i="5"/>
  <c r="M44" i="5"/>
  <c r="O33" i="5"/>
  <c r="N33" i="5"/>
  <c r="L33" i="5"/>
  <c r="M33" i="5"/>
  <c r="L29" i="5" l="1"/>
  <c r="B67" i="5"/>
  <c r="L67" i="5" s="1"/>
  <c r="L57" i="5"/>
  <c r="O67" i="5"/>
  <c r="N67" i="5"/>
  <c r="M67" i="5"/>
  <c r="O68" i="5"/>
  <c r="O69" i="5"/>
  <c r="O70" i="5"/>
  <c r="O71" i="5"/>
  <c r="O72" i="5"/>
  <c r="O73" i="5"/>
  <c r="N68" i="5"/>
  <c r="N69" i="5"/>
  <c r="N70" i="5"/>
  <c r="N71" i="5"/>
  <c r="N72" i="5"/>
  <c r="N73" i="5"/>
  <c r="M68" i="5"/>
  <c r="M69" i="5"/>
  <c r="M70" i="5"/>
  <c r="M71" i="5"/>
  <c r="M72" i="5"/>
  <c r="M73" i="5"/>
  <c r="L68" i="5"/>
  <c r="L69" i="5"/>
  <c r="L70" i="5"/>
  <c r="L71" i="5"/>
  <c r="L72" i="5"/>
  <c r="L73" i="5"/>
  <c r="L63" i="5"/>
  <c r="N63" i="5"/>
  <c r="N62" i="5"/>
  <c r="N37" i="5"/>
  <c r="M37" i="5"/>
  <c r="M56" i="5"/>
  <c r="O16" i="5"/>
  <c r="O17" i="5"/>
  <c r="O19" i="5"/>
  <c r="O20" i="5"/>
  <c r="O21" i="5"/>
  <c r="O22" i="5"/>
  <c r="O23" i="5"/>
  <c r="O24" i="5"/>
  <c r="O25" i="5"/>
  <c r="O26" i="5"/>
  <c r="O27" i="5"/>
  <c r="O28" i="5"/>
  <c r="O15" i="5"/>
  <c r="N16" i="5"/>
  <c r="N17" i="5"/>
  <c r="N19" i="5"/>
  <c r="N20" i="5"/>
  <c r="N21" i="5"/>
  <c r="N22" i="5"/>
  <c r="N23" i="5"/>
  <c r="N24" i="5"/>
  <c r="N25" i="5"/>
  <c r="N26" i="5"/>
  <c r="N27" i="5"/>
  <c r="N28" i="5"/>
  <c r="N15" i="5"/>
  <c r="L25" i="5"/>
  <c r="M17" i="5"/>
  <c r="M19" i="5"/>
  <c r="M20" i="5"/>
  <c r="M21" i="5"/>
  <c r="M22" i="5"/>
  <c r="M23" i="5"/>
  <c r="M24" i="5"/>
  <c r="M25" i="5"/>
  <c r="M26" i="5"/>
  <c r="M27" i="5"/>
  <c r="M28" i="5"/>
  <c r="M15" i="5"/>
  <c r="M16" i="5"/>
  <c r="L19" i="5"/>
  <c r="L16" i="5"/>
  <c r="L17" i="5"/>
  <c r="L20" i="5"/>
  <c r="L21" i="5"/>
  <c r="L22" i="5"/>
  <c r="L23" i="5"/>
  <c r="L24" i="5"/>
  <c r="L26" i="5"/>
  <c r="L27" i="5"/>
  <c r="L28" i="5"/>
  <c r="L30" i="5"/>
  <c r="L15" i="5"/>
  <c r="M9" i="5"/>
  <c r="L56" i="5"/>
  <c r="M58" i="5"/>
  <c r="L59" i="5"/>
  <c r="L58" i="5"/>
  <c r="O58" i="5"/>
  <c r="O59" i="5"/>
  <c r="N59" i="5"/>
  <c r="M59" i="5"/>
  <c r="N58" i="5"/>
  <c r="N57" i="5"/>
  <c r="N56" i="5"/>
  <c r="O56" i="5"/>
  <c r="M32" i="5"/>
  <c r="N6" i="5"/>
  <c r="N7" i="5"/>
  <c r="N5" i="5"/>
  <c r="F52" i="5"/>
  <c r="M31" i="5" l="1"/>
  <c r="O37" i="5"/>
  <c r="L37" i="5"/>
  <c r="O38" i="5" l="1"/>
  <c r="O39" i="5"/>
  <c r="O41" i="5"/>
  <c r="O42" i="5"/>
  <c r="O43" i="5"/>
  <c r="L38" i="5"/>
  <c r="L39" i="5"/>
  <c r="L41" i="5"/>
  <c r="L42" i="5"/>
  <c r="L43" i="5"/>
  <c r="N38" i="5"/>
  <c r="N41" i="5"/>
  <c r="N42" i="5"/>
  <c r="N43" i="5"/>
  <c r="M38" i="5"/>
  <c r="M39" i="5"/>
  <c r="M41" i="5"/>
  <c r="M42" i="5"/>
  <c r="M43" i="5"/>
  <c r="L32" i="5"/>
  <c r="L6" i="5"/>
  <c r="L7" i="5"/>
  <c r="L9" i="5"/>
  <c r="M6" i="5"/>
  <c r="M7" i="5"/>
  <c r="M5" i="5"/>
  <c r="O10" i="5"/>
  <c r="O11" i="5"/>
  <c r="O12" i="5"/>
  <c r="N10" i="5"/>
  <c r="N11" i="5"/>
  <c r="N12" i="5"/>
  <c r="M12" i="5"/>
  <c r="M10" i="5"/>
  <c r="M11" i="5"/>
  <c r="L11" i="5"/>
  <c r="L12" i="5"/>
  <c r="O9" i="5"/>
  <c r="N9" i="5"/>
  <c r="N75" i="5" s="1"/>
  <c r="N3" i="5"/>
  <c r="M3" i="5"/>
  <c r="O3" i="5" l="1"/>
  <c r="L3" i="5"/>
  <c r="O6" i="5" l="1"/>
  <c r="O7" i="5"/>
  <c r="O5" i="5"/>
  <c r="O63" i="5"/>
  <c r="M63" i="5"/>
  <c r="O62" i="5"/>
  <c r="M62" i="5"/>
  <c r="L62" i="5"/>
  <c r="L75" i="5" s="1"/>
  <c r="O57" i="5" l="1"/>
  <c r="O75" i="5" s="1"/>
  <c r="M57" i="5"/>
  <c r="M75" i="5" s="1"/>
  <c r="O77" i="5" l="1"/>
</calcChain>
</file>

<file path=xl/sharedStrings.xml><?xml version="1.0" encoding="utf-8"?>
<sst xmlns="http://schemas.openxmlformats.org/spreadsheetml/2006/main" count="179" uniqueCount="109">
  <si>
    <t>Bijlage 6 Specificatieblad inschrijving</t>
  </si>
  <si>
    <t>Volume</t>
  </si>
  <si>
    <t>Tarief</t>
  </si>
  <si>
    <t>Toelichting</t>
  </si>
  <si>
    <t>Vaste telefonie</t>
  </si>
  <si>
    <t xml:space="preserve">Gouda
</t>
  </si>
  <si>
    <t>Waddinxveen</t>
  </si>
  <si>
    <t>IJsselstein</t>
  </si>
  <si>
    <t>Montfoort</t>
  </si>
  <si>
    <t>eenmalig</t>
  </si>
  <si>
    <t>per maand</t>
  </si>
  <si>
    <t>totaal 36 maanden</t>
  </si>
  <si>
    <t>Concurrent gesprekken (trunks)</t>
  </si>
  <si>
    <t>nummerblok 10-tal</t>
  </si>
  <si>
    <t>nummerblok 100-tal</t>
  </si>
  <si>
    <t>Verbruik vast (maand)</t>
  </si>
  <si>
    <t># calls</t>
  </si>
  <si>
    <t># minuten</t>
  </si>
  <si>
    <t>per gesprek</t>
  </si>
  <si>
    <t xml:space="preserve">per minuut </t>
  </si>
  <si>
    <t>Gesprekken naar vaste telefoonnummers</t>
  </si>
  <si>
    <t>Gouda en Waddinxveen zijn gezamenlijk. IJsselstein en Montfoort is onbekend</t>
  </si>
  <si>
    <t>Gesprekken naar mobiele 06 telefoonnummers</t>
  </si>
  <si>
    <t>Gesprekken naar internationale nummers binnen EU</t>
  </si>
  <si>
    <t>Gesprekken naar internationale nummers buiten EU</t>
  </si>
  <si>
    <t>&lt;vrij in te vullen&gt;</t>
  </si>
  <si>
    <t>Teams &amp; KCC</t>
  </si>
  <si>
    <t>#</t>
  </si>
  <si>
    <t>Cloud connect</t>
  </si>
  <si>
    <t>Microsoft Teams Tenant</t>
  </si>
  <si>
    <t>Microsoft Teams users phone system (vast &amp; mobiel telnr)</t>
  </si>
  <si>
    <t>Microsoft Teams users phone system (alleen vast telnr)</t>
  </si>
  <si>
    <t>Microsoft Teams users analoge poort</t>
  </si>
  <si>
    <t>Callcenter platform</t>
  </si>
  <si>
    <t xml:space="preserve">Callcenter klantingang </t>
  </si>
  <si>
    <t>Gouda:ICT-servicepunt; IJsselsetein: KCC en Sociaal domein; Montfoort: KCC</t>
  </si>
  <si>
    <t>Callcenter agent</t>
  </si>
  <si>
    <t>Callcenter supervisor</t>
  </si>
  <si>
    <t>Callcenter wallboard</t>
  </si>
  <si>
    <t>Omnichannel klantingang</t>
  </si>
  <si>
    <t>Gouda: KCC; Waddinxveen: KCC en Sociaal domein</t>
  </si>
  <si>
    <t>Omnichannel agent</t>
  </si>
  <si>
    <t>Omichannel supervisor</t>
  </si>
  <si>
    <t>Omnichannel wallboard</t>
  </si>
  <si>
    <t>Integratie met TOPdesk</t>
  </si>
  <si>
    <t>Integratie met Zaaksysteem.nl</t>
  </si>
  <si>
    <t>Integratie met Djuma</t>
  </si>
  <si>
    <t>Integratie met Obi4Wan</t>
  </si>
  <si>
    <t>Mobiele telefonie</t>
  </si>
  <si>
    <t>Smartphone abonnementen, voice-only (wordt altijd i.c.m. data add-on afgenomen)</t>
  </si>
  <si>
    <t>Smartphone abonnementen add-on 2 GB groepsbundel</t>
  </si>
  <si>
    <t>Smartphone abonnementen add-on 5 GB groepsbundel</t>
  </si>
  <si>
    <t>Smartphone abonnementen add-on 10 GB groepsbundel</t>
  </si>
  <si>
    <t>Smartphone abonnementen add-on 20 GB groepsbundel</t>
  </si>
  <si>
    <t>Data only abonnementen, SIM-only</t>
  </si>
  <si>
    <t>bellen niet van toepassing</t>
  </si>
  <si>
    <t>Data only abonnementen, 2 GB groepsbundel (add-on of incl. SIM)</t>
  </si>
  <si>
    <t>Data only abonnementen, 10 GB groepsbundel (add-on of incl. SIM)</t>
  </si>
  <si>
    <t>Data only abonnementen 300 GB individueel</t>
  </si>
  <si>
    <t>Verbruik mobiel (maand)</t>
  </si>
  <si>
    <t>per minuut/SMS/MB</t>
  </si>
  <si>
    <t>NL-Gesprekken onderling</t>
  </si>
  <si>
    <t>NL-Gesprekken naar vaste telefoonnummers</t>
  </si>
  <si>
    <t>NL-Gesprekken Mobiele 06 telefoonnummers</t>
  </si>
  <si>
    <t>NL-Gesprekken naar Voicemail</t>
  </si>
  <si>
    <t>NL-Gesprekken naar internationale nummers binnen EU</t>
  </si>
  <si>
    <t>NL-Gesprekken naar internationale nummers buiten EU</t>
  </si>
  <si>
    <t>onbekend</t>
  </si>
  <si>
    <t>NL-SMS</t>
  </si>
  <si>
    <t>berichten</t>
  </si>
  <si>
    <t>EU-bellen - gebeld worden</t>
  </si>
  <si>
    <t>EU-SMS</t>
  </si>
  <si>
    <t>EU-Mobiel Internet</t>
  </si>
  <si>
    <t>MB</t>
  </si>
  <si>
    <t>RoW-bellen (2)</t>
  </si>
  <si>
    <t>Het volume RoW (rest of world) is gering</t>
  </si>
  <si>
    <t>RoW-gebeld worden</t>
  </si>
  <si>
    <t>RoW-SMS</t>
  </si>
  <si>
    <t>RoW-Mobiel Internet</t>
  </si>
  <si>
    <t>Implemententatie</t>
  </si>
  <si>
    <t>uren</t>
  </si>
  <si>
    <t>per uur</t>
  </si>
  <si>
    <t>Projectmanagement</t>
  </si>
  <si>
    <t xml:space="preserve">uren specificaite separaat toevoegen. </t>
  </si>
  <si>
    <t>Implementatie en inrichtingskosten</t>
  </si>
  <si>
    <t>uren specificaite separaat toevoegen</t>
  </si>
  <si>
    <t>Adoptie</t>
  </si>
  <si>
    <t>Trainingen KCC medewerkers per 4-tal</t>
  </si>
  <si>
    <t>Training keyusers KCC  per 4-tal</t>
  </si>
  <si>
    <t>Training keyusers Teams per 4-tal (train de trainer)</t>
  </si>
  <si>
    <t>e-Learning Teams (Video, Chat, Phone) gebruikers</t>
  </si>
  <si>
    <t>Adoptie overig</t>
  </si>
  <si>
    <t>Ondersteuning live-gang KCC's op locatie (dagen)</t>
  </si>
  <si>
    <t>dagen</t>
  </si>
  <si>
    <t>Ondersteuning live-gang overig, floorwalkers (dagen)</t>
  </si>
  <si>
    <t>Totaal</t>
  </si>
  <si>
    <t>Prijs ter beoordeling:</t>
  </si>
  <si>
    <t>(0) opgegeven volumes zijn per maand en gebaseerd op historisch gebruik</t>
  </si>
  <si>
    <t>(1) het type en aantal abonnementen wordt tijdens de transitie vastgesteld.</t>
  </si>
  <si>
    <t>(2) inschrijver kan geen rechten ontlenen aan opgegeven volumes</t>
  </si>
  <si>
    <t>(3) afgegeven prijs is ongeacht het volume tijdens de contractjaren</t>
  </si>
  <si>
    <t>(4) tarieven dienen ingevuld te worden in de blauw gekleurde cellen, aanpassing van prijsblad en of formules is niet toegestaan en heeft uitsluiting tot gevolg</t>
  </si>
  <si>
    <t>(5) om alle abonnementsvormen te laten meewegen in de prijs is per organsiatie een andere groepsbundel gekozen. In de transitie zal per organisatie de juiste abonnementsvorm worden vastgesteld.</t>
  </si>
  <si>
    <t>(6) de projectkosten zijn een vaste prijs</t>
  </si>
  <si>
    <t>Bedrijfsnaam:</t>
  </si>
  <si>
    <t>Naam:</t>
  </si>
  <si>
    <t>Functie:</t>
  </si>
  <si>
    <t>Rechtsgeldige ondertekening: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</si>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</sst>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00_ ;_ [$€-413]\ * \-#,##0.0000_ ;_ [$€-413]\ * &quot;-&quot;??_ ;_ @_ "/>
    <numFmt numFmtId="165" formatCode="_ * #,##0_ ;_ * \-#,##0_ ;_ * &quot;-&quot;??_ ;_ @_ "/>
    <numFmt numFmtId="166" formatCode="_ [$€-413]\ * #,##0.00_ ;_ [$€-413]\ * \-#,##0.00_ ;_ [$€-413]\ * &quot;-&quot;??_ ;_ @_ "/>
    <numFmt numFmtId="167" formatCode="&quot;€&quot;\ #,##0.0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Lucida Sans Unicode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8"/>
      <color rgb="FFFFFFFF"/>
      <name val="Arial"/>
      <family val="2"/>
    </font>
    <font>
      <sz val="8"/>
      <color rgb="FFFFFFFF"/>
      <name val="Arial"/>
    </font>
    <font>
      <sz val="10"/>
      <color rgb="FF000000"/>
      <name val="Arial"/>
      <family val="2"/>
    </font>
    <font>
      <b/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lightUp">
        <fgColor rgb="FFBFBFBF"/>
        <bgColor rgb="FFF1F1F1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4">
    <xf numFmtId="0" fontId="0" fillId="0" borderId="0" xfId="0"/>
    <xf numFmtId="0" fontId="8" fillId="3" borderId="5" xfId="0" applyFont="1" applyFill="1" applyBorder="1" applyAlignment="1" applyProtection="1">
      <alignment horizontal="center" vertical="top" wrapText="1"/>
      <protection hidden="1"/>
    </xf>
    <xf numFmtId="0" fontId="1" fillId="3" borderId="11" xfId="0" applyFont="1" applyFill="1" applyBorder="1" applyAlignment="1" applyProtection="1">
      <alignment horizontal="center" vertical="top" wrapText="1"/>
      <protection hidden="1"/>
    </xf>
    <xf numFmtId="0" fontId="1" fillId="3" borderId="12" xfId="0" applyFont="1" applyFill="1" applyBorder="1" applyAlignment="1" applyProtection="1">
      <alignment horizontal="center" vertical="top" wrapText="1"/>
      <protection hidden="1"/>
    </xf>
    <xf numFmtId="0" fontId="1" fillId="3" borderId="10" xfId="0" applyFont="1" applyFill="1" applyBorder="1" applyAlignment="1" applyProtection="1">
      <alignment horizontal="center" vertical="top" wrapText="1"/>
      <protection hidden="1"/>
    </xf>
    <xf numFmtId="44" fontId="4" fillId="4" borderId="5" xfId="2" applyFont="1" applyFill="1" applyBorder="1" applyAlignment="1" applyProtection="1">
      <alignment horizontal="center" vertical="top"/>
      <protection locked="0"/>
    </xf>
    <xf numFmtId="44" fontId="1" fillId="4" borderId="5" xfId="2" applyFont="1" applyFill="1" applyBorder="1" applyAlignment="1" applyProtection="1">
      <alignment horizontal="center" vertical="top"/>
      <protection locked="0"/>
    </xf>
    <xf numFmtId="44" fontId="6" fillId="2" borderId="5" xfId="2" applyFont="1" applyFill="1" applyBorder="1" applyAlignment="1" applyProtection="1">
      <alignment horizontal="center" vertical="top"/>
      <protection locked="0"/>
    </xf>
    <xf numFmtId="44" fontId="6" fillId="2" borderId="1" xfId="2" applyFont="1" applyFill="1" applyBorder="1" applyAlignment="1" applyProtection="1">
      <alignment horizontal="center" vertical="top"/>
      <protection locked="0"/>
    </xf>
    <xf numFmtId="166" fontId="1" fillId="4" borderId="5" xfId="14" applyNumberFormat="1" applyFont="1" applyFill="1" applyBorder="1" applyAlignment="1" applyProtection="1">
      <alignment horizontal="center" vertical="top" wrapText="1"/>
      <protection locked="0"/>
    </xf>
    <xf numFmtId="44" fontId="1" fillId="4" borderId="10" xfId="2" applyFont="1" applyFill="1" applyBorder="1" applyAlignment="1" applyProtection="1">
      <alignment horizontal="center" vertical="top"/>
      <protection locked="0"/>
    </xf>
    <xf numFmtId="44" fontId="6" fillId="2" borderId="10" xfId="2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2" borderId="30" xfId="0" applyFont="1" applyFill="1" applyBorder="1" applyAlignment="1">
      <alignment vertical="top"/>
    </xf>
    <xf numFmtId="165" fontId="6" fillId="2" borderId="26" xfId="0" applyNumberFormat="1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31" xfId="0" applyFont="1" applyFill="1" applyBorder="1" applyAlignment="1">
      <alignment vertical="top"/>
    </xf>
    <xf numFmtId="44" fontId="6" fillId="2" borderId="28" xfId="2" applyFont="1" applyFill="1" applyBorder="1" applyAlignment="1" applyProtection="1">
      <alignment horizontal="center" vertical="top"/>
    </xf>
    <xf numFmtId="166" fontId="6" fillId="2" borderId="29" xfId="0" applyNumberFormat="1" applyFont="1" applyFill="1" applyBorder="1" applyAlignment="1">
      <alignment horizontal="left" vertical="top"/>
    </xf>
    <xf numFmtId="0" fontId="4" fillId="0" borderId="5" xfId="0" applyFont="1" applyBorder="1" applyAlignment="1">
      <alignment vertical="top" wrapText="1"/>
    </xf>
    <xf numFmtId="166" fontId="4" fillId="0" borderId="5" xfId="0" applyNumberFormat="1" applyFont="1" applyBorder="1" applyAlignment="1">
      <alignment horizontal="center" vertical="top"/>
    </xf>
    <xf numFmtId="166" fontId="4" fillId="0" borderId="5" xfId="0" applyNumberFormat="1" applyFont="1" applyBorder="1" applyAlignment="1">
      <alignment horizontal="left" vertical="top"/>
    </xf>
    <xf numFmtId="0" fontId="4" fillId="0" borderId="0" xfId="0" applyFont="1" applyAlignment="1">
      <alignment vertical="top"/>
    </xf>
    <xf numFmtId="165" fontId="6" fillId="2" borderId="1" xfId="14" applyNumberFormat="1" applyFont="1" applyFill="1" applyBorder="1" applyAlignment="1" applyProtection="1">
      <alignment horizontal="right" vertical="top" wrapText="1"/>
    </xf>
    <xf numFmtId="166" fontId="6" fillId="2" borderId="1" xfId="0" applyNumberFormat="1" applyFont="1" applyFill="1" applyBorder="1" applyAlignment="1">
      <alignment horizontal="center" vertical="top"/>
    </xf>
    <xf numFmtId="166" fontId="6" fillId="2" borderId="1" xfId="0" applyNumberFormat="1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165" fontId="4" fillId="0" borderId="2" xfId="14" applyNumberFormat="1" applyFont="1" applyBorder="1" applyAlignment="1" applyProtection="1">
      <alignment horizontal="right" vertical="top" wrapText="1"/>
    </xf>
    <xf numFmtId="165" fontId="4" fillId="0" borderId="5" xfId="14" applyNumberFormat="1" applyFont="1" applyBorder="1" applyAlignment="1" applyProtection="1">
      <alignment horizontal="right" vertical="top" wrapText="1"/>
    </xf>
    <xf numFmtId="165" fontId="4" fillId="0" borderId="0" xfId="0" applyNumberFormat="1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44" fontId="6" fillId="2" borderId="1" xfId="2" applyFont="1" applyFill="1" applyBorder="1" applyAlignment="1" applyProtection="1">
      <alignment horizontal="center" vertical="top"/>
    </xf>
    <xf numFmtId="0" fontId="4" fillId="0" borderId="5" xfId="0" applyFont="1" applyBorder="1" applyAlignment="1">
      <alignment wrapText="1"/>
    </xf>
    <xf numFmtId="0" fontId="4" fillId="0" borderId="11" xfId="0" applyFont="1" applyBorder="1" applyAlignment="1">
      <alignment vertical="top" wrapText="1"/>
    </xf>
    <xf numFmtId="166" fontId="4" fillId="0" borderId="11" xfId="0" applyNumberFormat="1" applyFont="1" applyBorder="1" applyAlignment="1">
      <alignment horizontal="left" vertical="top"/>
    </xf>
    <xf numFmtId="166" fontId="4" fillId="0" borderId="11" xfId="0" applyNumberFormat="1" applyFont="1" applyBorder="1" applyAlignment="1">
      <alignment horizontal="left" vertical="top" wrapText="1"/>
    </xf>
    <xf numFmtId="0" fontId="1" fillId="0" borderId="5" xfId="0" applyFont="1" applyBorder="1" applyAlignment="1">
      <alignment vertical="top" wrapText="1"/>
    </xf>
    <xf numFmtId="165" fontId="6" fillId="2" borderId="10" xfId="14" applyNumberFormat="1" applyFont="1" applyFill="1" applyBorder="1" applyAlignment="1" applyProtection="1">
      <alignment horizontal="right" vertical="top" wrapText="1"/>
    </xf>
    <xf numFmtId="165" fontId="1" fillId="0" borderId="7" xfId="15" applyNumberFormat="1" applyFont="1" applyFill="1" applyBorder="1" applyAlignment="1" applyProtection="1">
      <alignment vertical="top" wrapText="1"/>
    </xf>
    <xf numFmtId="165" fontId="1" fillId="0" borderId="6" xfId="15" applyNumberFormat="1" applyFont="1" applyFill="1" applyBorder="1" applyAlignment="1" applyProtection="1">
      <alignment vertical="top" wrapText="1"/>
    </xf>
    <xf numFmtId="165" fontId="4" fillId="0" borderId="0" xfId="15" applyNumberFormat="1" applyFont="1" applyBorder="1" applyAlignment="1" applyProtection="1">
      <alignment horizontal="right" vertical="top" wrapText="1"/>
    </xf>
    <xf numFmtId="165" fontId="4" fillId="0" borderId="2" xfId="11" applyNumberFormat="1" applyFont="1" applyBorder="1" applyAlignment="1" applyProtection="1">
      <alignment horizontal="right" vertical="top" wrapText="1"/>
    </xf>
    <xf numFmtId="165" fontId="4" fillId="0" borderId="5" xfId="11" applyNumberFormat="1" applyFont="1" applyBorder="1" applyAlignment="1" applyProtection="1">
      <alignment horizontal="right" vertical="top" wrapText="1"/>
    </xf>
    <xf numFmtId="165" fontId="1" fillId="0" borderId="2" xfId="15" applyNumberFormat="1" applyFont="1" applyFill="1" applyBorder="1" applyAlignment="1" applyProtection="1">
      <alignment vertical="top" wrapText="1"/>
    </xf>
    <xf numFmtId="165" fontId="1" fillId="0" borderId="5" xfId="15" applyNumberFormat="1" applyFont="1" applyFill="1" applyBorder="1" applyAlignment="1" applyProtection="1">
      <alignment vertical="top" wrapText="1"/>
    </xf>
    <xf numFmtId="0" fontId="4" fillId="0" borderId="39" xfId="0" applyFont="1" applyBorder="1" applyAlignment="1">
      <alignment vertical="top"/>
    </xf>
    <xf numFmtId="0" fontId="4" fillId="0" borderId="38" xfId="0" applyFont="1" applyBorder="1" applyAlignment="1">
      <alignment vertical="top"/>
    </xf>
    <xf numFmtId="165" fontId="4" fillId="0" borderId="2" xfId="15" applyNumberFormat="1" applyFont="1" applyBorder="1" applyAlignment="1" applyProtection="1">
      <alignment horizontal="right" vertical="top" wrapText="1"/>
    </xf>
    <xf numFmtId="165" fontId="4" fillId="0" borderId="5" xfId="15" applyNumberFormat="1" applyFont="1" applyBorder="1" applyAlignment="1" applyProtection="1">
      <alignment horizontal="right" vertical="top" wrapText="1"/>
    </xf>
    <xf numFmtId="165" fontId="4" fillId="0" borderId="2" xfId="15" applyNumberFormat="1" applyFont="1" applyFill="1" applyBorder="1" applyAlignment="1" applyProtection="1">
      <alignment horizontal="right" vertical="top" wrapText="1"/>
    </xf>
    <xf numFmtId="165" fontId="4" fillId="0" borderId="5" xfId="15" applyNumberFormat="1" applyFont="1" applyFill="1" applyBorder="1" applyAlignment="1" applyProtection="1">
      <alignment horizontal="right" vertical="top" wrapText="1"/>
    </xf>
    <xf numFmtId="0" fontId="1" fillId="0" borderId="5" xfId="0" applyFont="1" applyBorder="1" applyAlignment="1">
      <alignment horizontal="justify" vertical="top" wrapText="1"/>
    </xf>
    <xf numFmtId="165" fontId="1" fillId="0" borderId="2" xfId="15" applyNumberFormat="1" applyFont="1" applyFill="1" applyBorder="1" applyAlignment="1" applyProtection="1">
      <alignment horizontal="right" vertical="top" wrapText="1"/>
    </xf>
    <xf numFmtId="165" fontId="1" fillId="0" borderId="5" xfId="15" applyNumberFormat="1" applyFont="1" applyBorder="1" applyAlignment="1" applyProtection="1">
      <alignment horizontal="right" vertical="top" wrapText="1"/>
    </xf>
    <xf numFmtId="165" fontId="1" fillId="0" borderId="5" xfId="15" applyNumberFormat="1" applyFont="1" applyFill="1" applyBorder="1" applyAlignment="1" applyProtection="1">
      <alignment horizontal="right" vertical="top" wrapText="1"/>
    </xf>
    <xf numFmtId="165" fontId="1" fillId="0" borderId="0" xfId="15" applyNumberFormat="1" applyFont="1" applyBorder="1" applyAlignment="1" applyProtection="1">
      <alignment horizontal="right" vertical="top" wrapText="1"/>
    </xf>
    <xf numFmtId="165" fontId="1" fillId="0" borderId="2" xfId="11" applyNumberFormat="1" applyFont="1" applyFill="1" applyBorder="1" applyAlignment="1" applyProtection="1">
      <alignment horizontal="right" vertical="top" wrapText="1"/>
    </xf>
    <xf numFmtId="165" fontId="1" fillId="0" borderId="5" xfId="11" applyNumberFormat="1" applyFont="1" applyBorder="1" applyAlignment="1" applyProtection="1">
      <alignment horizontal="right" vertical="top" wrapText="1"/>
    </xf>
    <xf numFmtId="0" fontId="1" fillId="0" borderId="2" xfId="15" applyNumberFormat="1" applyFont="1" applyFill="1" applyBorder="1" applyAlignment="1" applyProtection="1">
      <alignment horizontal="right" vertical="top" wrapText="1"/>
    </xf>
    <xf numFmtId="0" fontId="8" fillId="0" borderId="2" xfId="15" applyNumberFormat="1" applyFont="1" applyBorder="1" applyAlignment="1" applyProtection="1">
      <alignment horizontal="right" vertical="top" wrapText="1"/>
    </xf>
    <xf numFmtId="165" fontId="1" fillId="0" borderId="0" xfId="15" applyNumberFormat="1" applyFont="1" applyFill="1" applyBorder="1" applyAlignment="1" applyProtection="1">
      <alignment horizontal="right" vertical="top" wrapText="1"/>
    </xf>
    <xf numFmtId="0" fontId="1" fillId="0" borderId="13" xfId="0" applyFont="1" applyBorder="1" applyAlignment="1">
      <alignment horizontal="justify" vertical="top" wrapText="1"/>
    </xf>
    <xf numFmtId="166" fontId="4" fillId="0" borderId="10" xfId="0" applyNumberFormat="1" applyFont="1" applyBorder="1" applyAlignment="1">
      <alignment horizontal="center" vertical="top"/>
    </xf>
    <xf numFmtId="166" fontId="4" fillId="0" borderId="6" xfId="0" applyNumberFormat="1" applyFont="1" applyBorder="1" applyAlignment="1">
      <alignment horizontal="left" vertical="center" wrapText="1"/>
    </xf>
    <xf numFmtId="166" fontId="4" fillId="0" borderId="8" xfId="0" applyNumberFormat="1" applyFont="1" applyBorder="1" applyAlignment="1">
      <alignment horizontal="left" vertical="center" wrapText="1"/>
    </xf>
    <xf numFmtId="0" fontId="6" fillId="2" borderId="10" xfId="0" applyFont="1" applyFill="1" applyBorder="1" applyAlignment="1">
      <alignment vertical="top" wrapText="1"/>
    </xf>
    <xf numFmtId="165" fontId="6" fillId="2" borderId="10" xfId="14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wrapText="1"/>
    </xf>
    <xf numFmtId="0" fontId="11" fillId="0" borderId="38" xfId="0" applyFont="1" applyBorder="1" applyAlignment="1">
      <alignment wrapText="1"/>
    </xf>
    <xf numFmtId="0" fontId="7" fillId="0" borderId="9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44" fontId="7" fillId="0" borderId="14" xfId="2" applyFont="1" applyFill="1" applyBorder="1" applyAlignment="1" applyProtection="1">
      <alignment horizontal="center" vertical="top"/>
    </xf>
    <xf numFmtId="166" fontId="7" fillId="0" borderId="8" xfId="2" applyNumberFormat="1" applyFont="1" applyBorder="1" applyAlignment="1" applyProtection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44" fontId="7" fillId="0" borderId="0" xfId="2" applyFont="1" applyFill="1" applyBorder="1" applyAlignment="1" applyProtection="1">
      <alignment horizontal="center" vertical="top"/>
    </xf>
    <xf numFmtId="166" fontId="7" fillId="0" borderId="0" xfId="2" applyNumberFormat="1" applyFont="1" applyBorder="1" applyAlignment="1" applyProtection="1">
      <alignment horizontal="center" vertical="top"/>
    </xf>
    <xf numFmtId="166" fontId="7" fillId="0" borderId="0" xfId="2" applyNumberFormat="1" applyFont="1" applyBorder="1" applyAlignment="1" applyProtection="1">
      <alignment horizontal="left" vertical="top"/>
    </xf>
    <xf numFmtId="0" fontId="7" fillId="0" borderId="4" xfId="0" applyFont="1" applyBorder="1" applyAlignment="1">
      <alignment vertical="top"/>
    </xf>
    <xf numFmtId="166" fontId="7" fillId="0" borderId="23" xfId="2" applyNumberFormat="1" applyFont="1" applyBorder="1" applyAlignment="1" applyProtection="1">
      <alignment vertical="top"/>
    </xf>
    <xf numFmtId="166" fontId="7" fillId="0" borderId="3" xfId="2" applyNumberFormat="1" applyFont="1" applyBorder="1" applyAlignment="1" applyProtection="1">
      <alignment horizontal="left" vertical="top"/>
    </xf>
    <xf numFmtId="0" fontId="9" fillId="0" borderId="0" xfId="0" applyFont="1" applyAlignment="1">
      <alignment horizontal="center" vertical="top"/>
    </xf>
    <xf numFmtId="1" fontId="9" fillId="0" borderId="0" xfId="0" applyNumberFormat="1" applyFont="1" applyAlignment="1">
      <alignment horizontal="center" vertical="top"/>
    </xf>
    <xf numFmtId="1" fontId="10" fillId="0" borderId="0" xfId="0" applyNumberFormat="1" applyFont="1" applyAlignment="1">
      <alignment horizontal="center" vertical="top"/>
    </xf>
    <xf numFmtId="0" fontId="0" fillId="0" borderId="15" xfId="0" applyBorder="1"/>
    <xf numFmtId="0" fontId="0" fillId="0" borderId="24" xfId="0" applyBorder="1"/>
    <xf numFmtId="0" fontId="0" fillId="0" borderId="18" xfId="0" applyBorder="1"/>
    <xf numFmtId="0" fontId="0" fillId="0" borderId="3" xfId="0" applyBorder="1"/>
    <xf numFmtId="0" fontId="0" fillId="0" borderId="1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/>
    <xf numFmtId="0" fontId="0" fillId="0" borderId="25" xfId="0" applyBorder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justify" vertical="top" wrapText="1"/>
    </xf>
    <xf numFmtId="44" fontId="1" fillId="4" borderId="11" xfId="2" applyFont="1" applyFill="1" applyBorder="1" applyAlignment="1" applyProtection="1">
      <alignment horizontal="center" vertical="top"/>
      <protection locked="0"/>
    </xf>
    <xf numFmtId="166" fontId="4" fillId="0" borderId="11" xfId="0" applyNumberFormat="1" applyFont="1" applyBorder="1" applyAlignment="1">
      <alignment horizontal="center" vertical="top"/>
    </xf>
    <xf numFmtId="166" fontId="4" fillId="0" borderId="5" xfId="0" applyNumberFormat="1" applyFont="1" applyBorder="1" applyAlignment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top" wrapText="1"/>
      <protection hidden="1"/>
    </xf>
    <xf numFmtId="0" fontId="1" fillId="3" borderId="5" xfId="0" applyFont="1" applyFill="1" applyBorder="1" applyAlignment="1" applyProtection="1">
      <alignment horizontal="center" vertical="top" wrapText="1"/>
      <protection hidden="1"/>
    </xf>
    <xf numFmtId="165" fontId="6" fillId="2" borderId="1" xfId="14" applyNumberFormat="1" applyFont="1" applyFill="1" applyBorder="1" applyAlignment="1" applyProtection="1">
      <alignment horizontal="center" vertical="top" wrapText="1"/>
    </xf>
    <xf numFmtId="7" fontId="4" fillId="4" borderId="5" xfId="2" applyNumberFormat="1" applyFont="1" applyFill="1" applyBorder="1" applyAlignment="1" applyProtection="1">
      <alignment horizontal="center" vertical="top"/>
      <protection locked="0"/>
    </xf>
    <xf numFmtId="7" fontId="6" fillId="2" borderId="5" xfId="2" applyNumberFormat="1" applyFont="1" applyFill="1" applyBorder="1" applyAlignment="1" applyProtection="1">
      <alignment horizontal="center" vertical="top"/>
      <protection locked="0"/>
    </xf>
    <xf numFmtId="7" fontId="6" fillId="2" borderId="1" xfId="2" applyNumberFormat="1" applyFont="1" applyFill="1" applyBorder="1" applyAlignment="1" applyProtection="1">
      <alignment horizontal="center" vertical="top"/>
      <protection locked="0"/>
    </xf>
    <xf numFmtId="167" fontId="1" fillId="4" borderId="5" xfId="14" applyNumberFormat="1" applyFont="1" applyFill="1" applyBorder="1" applyAlignment="1" applyProtection="1">
      <alignment horizontal="center" vertical="top" wrapText="1"/>
      <protection locked="0"/>
    </xf>
    <xf numFmtId="0" fontId="4" fillId="5" borderId="5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justify" vertical="top" wrapText="1"/>
      <protection locked="0"/>
    </xf>
    <xf numFmtId="0" fontId="1" fillId="5" borderId="0" xfId="0" applyFont="1" applyFill="1" applyAlignment="1" applyProtection="1">
      <alignment horizontal="justify" vertical="top" wrapText="1"/>
      <protection locked="0"/>
    </xf>
    <xf numFmtId="0" fontId="11" fillId="5" borderId="14" xfId="0" applyFont="1" applyFill="1" applyBorder="1" applyAlignment="1" applyProtection="1">
      <alignment wrapText="1"/>
      <protection locked="0"/>
    </xf>
    <xf numFmtId="166" fontId="4" fillId="5" borderId="12" xfId="0" applyNumberFormat="1" applyFont="1" applyFill="1" applyBorder="1" applyAlignment="1" applyProtection="1">
      <alignment horizontal="left" vertical="center" wrapText="1"/>
      <protection locked="0"/>
    </xf>
    <xf numFmtId="166" fontId="4" fillId="5" borderId="5" xfId="0" applyNumberFormat="1" applyFont="1" applyFill="1" applyBorder="1" applyAlignment="1" applyProtection="1">
      <alignment horizontal="left" vertical="top"/>
      <protection locked="0"/>
    </xf>
    <xf numFmtId="166" fontId="4" fillId="5" borderId="8" xfId="0" applyNumberFormat="1" applyFont="1" applyFill="1" applyBorder="1" applyAlignment="1" applyProtection="1">
      <alignment horizontal="left" vertical="center" wrapText="1"/>
      <protection locked="0"/>
    </xf>
    <xf numFmtId="166" fontId="7" fillId="0" borderId="40" xfId="2" applyNumberFormat="1" applyFont="1" applyBorder="1" applyAlignment="1" applyProtection="1">
      <alignment horizontal="center" vertical="top"/>
    </xf>
    <xf numFmtId="166" fontId="7" fillId="0" borderId="41" xfId="2" applyNumberFormat="1" applyFont="1" applyBorder="1" applyAlignment="1" applyProtection="1">
      <alignment vertical="top"/>
    </xf>
    <xf numFmtId="166" fontId="1" fillId="4" borderId="8" xfId="14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>
      <alignment wrapText="1"/>
    </xf>
    <xf numFmtId="0" fontId="4" fillId="0" borderId="38" xfId="0" applyFont="1" applyBorder="1" applyAlignment="1">
      <alignment wrapText="1"/>
    </xf>
    <xf numFmtId="165" fontId="1" fillId="0" borderId="2" xfId="15" applyNumberFormat="1" applyFont="1" applyFill="1" applyBorder="1" applyAlignment="1" applyProtection="1">
      <alignment horizontal="center" vertical="top" wrapText="1"/>
    </xf>
    <xf numFmtId="165" fontId="1" fillId="0" borderId="5" xfId="15" applyNumberFormat="1" applyFont="1" applyFill="1" applyBorder="1" applyAlignment="1" applyProtection="1">
      <alignment horizontal="center" vertical="top" wrapText="1"/>
    </xf>
    <xf numFmtId="165" fontId="4" fillId="0" borderId="2" xfId="14" applyNumberFormat="1" applyFont="1" applyFill="1" applyBorder="1" applyAlignment="1" applyProtection="1">
      <alignment horizontal="center" vertical="top" wrapText="1"/>
    </xf>
    <xf numFmtId="165" fontId="4" fillId="0" borderId="5" xfId="14" applyNumberFormat="1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  <protection hidden="1"/>
    </xf>
    <xf numFmtId="0" fontId="1" fillId="3" borderId="5" xfId="0" applyFont="1" applyFill="1" applyBorder="1" applyAlignment="1" applyProtection="1">
      <alignment horizontal="center" vertical="top" wrapText="1"/>
      <protection hidden="1"/>
    </xf>
    <xf numFmtId="165" fontId="4" fillId="0" borderId="2" xfId="14" applyNumberFormat="1" applyFont="1" applyBorder="1" applyAlignment="1" applyProtection="1">
      <alignment horizontal="center" vertical="top" wrapText="1"/>
    </xf>
    <xf numFmtId="165" fontId="4" fillId="0" borderId="5" xfId="14" applyNumberFormat="1" applyFont="1" applyBorder="1" applyAlignment="1" applyProtection="1">
      <alignment horizontal="center" vertical="top" wrapText="1"/>
    </xf>
    <xf numFmtId="165" fontId="1" fillId="0" borderId="2" xfId="14" applyNumberFormat="1" applyFont="1" applyFill="1" applyBorder="1" applyAlignment="1" applyProtection="1">
      <alignment horizontal="center" vertical="top" wrapText="1"/>
    </xf>
    <xf numFmtId="165" fontId="1" fillId="0" borderId="5" xfId="14" applyNumberFormat="1" applyFont="1" applyFill="1" applyBorder="1" applyAlignment="1" applyProtection="1">
      <alignment horizontal="center" vertical="top" wrapText="1"/>
    </xf>
    <xf numFmtId="165" fontId="1" fillId="4" borderId="7" xfId="15" applyNumberFormat="1" applyFont="1" applyFill="1" applyBorder="1" applyAlignment="1" applyProtection="1">
      <alignment horizontal="center" vertical="top" wrapText="1"/>
      <protection locked="0"/>
    </xf>
    <xf numFmtId="165" fontId="1" fillId="4" borderId="6" xfId="15" applyNumberFormat="1" applyFont="1" applyFill="1" applyBorder="1" applyAlignment="1" applyProtection="1">
      <alignment horizontal="center" vertical="top" wrapText="1"/>
      <protection locked="0"/>
    </xf>
    <xf numFmtId="165" fontId="1" fillId="4" borderId="2" xfId="15" applyNumberFormat="1" applyFont="1" applyFill="1" applyBorder="1" applyAlignment="1" applyProtection="1">
      <alignment horizontal="center" vertical="top" wrapText="1"/>
      <protection locked="0"/>
    </xf>
    <xf numFmtId="165" fontId="1" fillId="4" borderId="5" xfId="15" applyNumberFormat="1" applyFont="1" applyFill="1" applyBorder="1" applyAlignment="1" applyProtection="1">
      <alignment horizontal="center" vertical="top" wrapText="1"/>
      <protection locked="0"/>
    </xf>
    <xf numFmtId="166" fontId="6" fillId="2" borderId="28" xfId="0" applyNumberFormat="1" applyFont="1" applyFill="1" applyBorder="1" applyAlignment="1">
      <alignment horizontal="center" vertical="center"/>
    </xf>
    <xf numFmtId="165" fontId="4" fillId="0" borderId="2" xfId="5" applyNumberFormat="1" applyFont="1" applyFill="1" applyBorder="1" applyAlignment="1" applyProtection="1">
      <alignment vertical="top" wrapText="1"/>
    </xf>
    <xf numFmtId="165" fontId="4" fillId="0" borderId="5" xfId="5" applyNumberFormat="1" applyFont="1" applyFill="1" applyBorder="1" applyAlignment="1" applyProtection="1">
      <alignment vertical="top" wrapText="1"/>
    </xf>
    <xf numFmtId="165" fontId="6" fillId="2" borderId="1" xfId="14" applyNumberFormat="1" applyFont="1" applyFill="1" applyBorder="1" applyAlignment="1" applyProtection="1">
      <alignment horizontal="center" vertical="top" wrapText="1"/>
    </xf>
    <xf numFmtId="165" fontId="6" fillId="2" borderId="34" xfId="14" applyNumberFormat="1" applyFont="1" applyFill="1" applyBorder="1" applyAlignment="1" applyProtection="1">
      <alignment horizontal="center" vertical="top" wrapText="1"/>
    </xf>
    <xf numFmtId="165" fontId="6" fillId="2" borderId="35" xfId="14" applyNumberFormat="1" applyFont="1" applyFill="1" applyBorder="1" applyAlignment="1" applyProtection="1">
      <alignment horizontal="center" vertical="top" wrapText="1"/>
    </xf>
    <xf numFmtId="165" fontId="4" fillId="0" borderId="36" xfId="5" applyNumberFormat="1" applyFont="1" applyFill="1" applyBorder="1" applyAlignment="1" applyProtection="1">
      <alignment horizontal="center" vertical="top" wrapText="1"/>
    </xf>
    <xf numFmtId="165" fontId="4" fillId="0" borderId="37" xfId="5" applyNumberFormat="1" applyFont="1" applyFill="1" applyBorder="1" applyAlignment="1" applyProtection="1">
      <alignment horizontal="center" vertical="top" wrapText="1"/>
    </xf>
    <xf numFmtId="165" fontId="4" fillId="0" borderId="2" xfId="5" applyNumberFormat="1" applyFont="1" applyFill="1" applyBorder="1" applyAlignment="1" applyProtection="1">
      <alignment horizontal="center" vertical="top" wrapText="1"/>
    </xf>
    <xf numFmtId="165" fontId="4" fillId="0" borderId="5" xfId="5" applyNumberFormat="1" applyFont="1" applyFill="1" applyBorder="1" applyAlignment="1" applyProtection="1">
      <alignment horizontal="center" vertical="top" wrapText="1"/>
    </xf>
    <xf numFmtId="165" fontId="4" fillId="0" borderId="7" xfId="5" applyNumberFormat="1" applyFont="1" applyFill="1" applyBorder="1" applyAlignment="1" applyProtection="1">
      <alignment vertical="top" wrapText="1"/>
    </xf>
    <xf numFmtId="165" fontId="4" fillId="0" borderId="6" xfId="5" applyNumberFormat="1" applyFont="1" applyFill="1" applyBorder="1" applyAlignment="1" applyProtection="1">
      <alignment vertical="top" wrapText="1"/>
    </xf>
    <xf numFmtId="165" fontId="6" fillId="2" borderId="28" xfId="14" applyNumberFormat="1" applyFont="1" applyFill="1" applyBorder="1" applyAlignment="1" applyProtection="1">
      <alignment horizontal="center" vertical="top" wrapText="1"/>
    </xf>
    <xf numFmtId="165" fontId="4" fillId="0" borderId="7" xfId="14" applyNumberFormat="1" applyFont="1" applyBorder="1" applyAlignment="1" applyProtection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64" fontId="6" fillId="2" borderId="32" xfId="0" applyNumberFormat="1" applyFont="1" applyFill="1" applyBorder="1" applyAlignment="1">
      <alignment horizontal="center" vertical="center"/>
    </xf>
    <xf numFmtId="164" fontId="6" fillId="2" borderId="33" xfId="0" applyNumberFormat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166" fontId="4" fillId="0" borderId="11" xfId="0" applyNumberFormat="1" applyFont="1" applyBorder="1" applyAlignment="1">
      <alignment horizontal="left" vertical="center" wrapText="1"/>
    </xf>
    <xf numFmtId="165" fontId="6" fillId="2" borderId="4" xfId="14" applyNumberFormat="1" applyFont="1" applyFill="1" applyBorder="1" applyAlignment="1" applyProtection="1">
      <alignment horizontal="center" vertical="top" wrapText="1"/>
    </xf>
    <xf numFmtId="165" fontId="6" fillId="2" borderId="3" xfId="14" applyNumberFormat="1" applyFont="1" applyFill="1" applyBorder="1" applyAlignment="1" applyProtection="1">
      <alignment horizontal="center" vertical="top" wrapText="1"/>
    </xf>
    <xf numFmtId="166" fontId="1" fillId="0" borderId="10" xfId="0" applyNumberFormat="1" applyFont="1" applyBorder="1" applyAlignment="1">
      <alignment horizontal="left" vertical="center" wrapText="1"/>
    </xf>
    <xf numFmtId="166" fontId="1" fillId="0" borderId="11" xfId="0" applyNumberFormat="1" applyFont="1" applyBorder="1" applyAlignment="1">
      <alignment horizontal="left" vertical="center" wrapText="1"/>
    </xf>
    <xf numFmtId="165" fontId="6" fillId="2" borderId="7" xfId="14" applyNumberFormat="1" applyFont="1" applyFill="1" applyBorder="1" applyAlignment="1" applyProtection="1">
      <alignment horizontal="center" vertical="top" wrapText="1"/>
    </xf>
    <xf numFmtId="165" fontId="6" fillId="2" borderId="6" xfId="14" applyNumberFormat="1" applyFont="1" applyFill="1" applyBorder="1" applyAlignment="1" applyProtection="1">
      <alignment horizontal="center" vertical="top" wrapText="1"/>
    </xf>
    <xf numFmtId="165" fontId="8" fillId="0" borderId="2" xfId="15" applyNumberFormat="1" applyFont="1" applyBorder="1" applyAlignment="1">
      <alignment horizontal="center" vertical="top" wrapText="1"/>
    </xf>
    <xf numFmtId="165" fontId="8" fillId="0" borderId="5" xfId="15" applyNumberFormat="1" applyFont="1" applyBorder="1" applyAlignment="1">
      <alignment horizontal="center" vertical="top" wrapText="1"/>
    </xf>
    <xf numFmtId="165" fontId="1" fillId="4" borderId="0" xfId="11" applyNumberFormat="1" applyFont="1" applyFill="1" applyBorder="1" applyAlignment="1" applyProtection="1">
      <alignment horizontal="center" vertical="top" wrapText="1"/>
      <protection locked="0"/>
    </xf>
    <xf numFmtId="165" fontId="1" fillId="4" borderId="5" xfId="11" applyNumberFormat="1" applyFont="1" applyFill="1" applyBorder="1" applyAlignment="1" applyProtection="1">
      <alignment horizontal="center" vertical="top" wrapText="1"/>
      <protection locked="0"/>
    </xf>
    <xf numFmtId="165" fontId="4" fillId="5" borderId="9" xfId="14" applyNumberFormat="1" applyFont="1" applyFill="1" applyBorder="1" applyAlignment="1" applyProtection="1">
      <alignment horizontal="center" vertical="top" wrapText="1"/>
      <protection locked="0"/>
    </xf>
    <xf numFmtId="165" fontId="4" fillId="5" borderId="8" xfId="14" applyNumberFormat="1" applyFont="1" applyFill="1" applyBorder="1" applyAlignment="1" applyProtection="1">
      <alignment horizontal="center" vertical="top" wrapText="1"/>
      <protection locked="0"/>
    </xf>
    <xf numFmtId="165" fontId="4" fillId="4" borderId="9" xfId="14" applyNumberFormat="1" applyFont="1" applyFill="1" applyBorder="1" applyAlignment="1" applyProtection="1">
      <alignment horizontal="center" vertical="top" wrapText="1"/>
      <protection locked="0"/>
    </xf>
    <xf numFmtId="165" fontId="4" fillId="4" borderId="8" xfId="14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5" fontId="1" fillId="0" borderId="0" xfId="15" applyNumberFormat="1" applyFont="1" applyFill="1" applyBorder="1" applyAlignment="1" applyProtection="1">
      <alignment horizontal="center" vertical="top" wrapText="1"/>
    </xf>
    <xf numFmtId="0" fontId="10" fillId="0" borderId="0" xfId="0" applyFont="1" applyAlignment="1">
      <alignment horizontal="center" vertical="top"/>
    </xf>
    <xf numFmtId="165" fontId="1" fillId="4" borderId="9" xfId="15" applyNumberFormat="1" applyFont="1" applyFill="1" applyBorder="1" applyAlignment="1" applyProtection="1">
      <alignment horizontal="center" vertical="top" wrapText="1"/>
      <protection locked="0"/>
    </xf>
    <xf numFmtId="165" fontId="1" fillId="4" borderId="8" xfId="15" applyNumberFormat="1" applyFont="1" applyFill="1" applyBorder="1" applyAlignment="1" applyProtection="1">
      <alignment horizontal="center" vertical="top" wrapText="1"/>
      <protection locked="0"/>
    </xf>
    <xf numFmtId="165" fontId="1" fillId="4" borderId="9" xfId="11" applyNumberFormat="1" applyFont="1" applyFill="1" applyBorder="1" applyAlignment="1" applyProtection="1">
      <alignment horizontal="center" vertical="top" wrapText="1"/>
      <protection locked="0"/>
    </xf>
    <xf numFmtId="165" fontId="1" fillId="4" borderId="8" xfId="11" applyNumberFormat="1" applyFont="1" applyFill="1" applyBorder="1" applyAlignment="1" applyProtection="1">
      <alignment horizontal="center" vertical="top" wrapText="1"/>
      <protection locked="0"/>
    </xf>
    <xf numFmtId="165" fontId="1" fillId="0" borderId="7" xfId="14" applyNumberFormat="1" applyFont="1" applyFill="1" applyBorder="1" applyAlignment="1" applyProtection="1">
      <alignment horizontal="center" vertical="top" wrapText="1"/>
    </xf>
    <xf numFmtId="165" fontId="1" fillId="0" borderId="6" xfId="14" applyNumberFormat="1" applyFont="1" applyFill="1" applyBorder="1" applyAlignment="1" applyProtection="1">
      <alignment horizontal="center" vertical="top" wrapText="1"/>
    </xf>
  </cellXfs>
  <cellStyles count="16">
    <cellStyle name="Komma" xfId="14" builtinId="3"/>
    <cellStyle name="Komma 2" xfId="1" xr:uid="{00000000-0005-0000-0000-000001000000}"/>
    <cellStyle name="Komma 2 2" xfId="3" xr:uid="{00000000-0005-0000-0000-000002000000}"/>
    <cellStyle name="Komma 2 2 2" xfId="8" xr:uid="{00000000-0005-0000-0000-000003000000}"/>
    <cellStyle name="Komma 2 3" xfId="6" xr:uid="{00000000-0005-0000-0000-000004000000}"/>
    <cellStyle name="Komma 3" xfId="5" xr:uid="{00000000-0005-0000-0000-000005000000}"/>
    <cellStyle name="Komma 3 2" xfId="10" xr:uid="{00000000-0005-0000-0000-000006000000}"/>
    <cellStyle name="Komma 4" xfId="11" xr:uid="{00000000-0005-0000-0000-000007000000}"/>
    <cellStyle name="Komma 5" xfId="15" xr:uid="{00000000-0005-0000-0000-000008000000}"/>
    <cellStyle name="Standaard" xfId="0" builtinId="0"/>
    <cellStyle name="Standaard 2" xfId="12" xr:uid="{00000000-0005-0000-0000-00000A000000}"/>
    <cellStyle name="Valuta 2" xfId="2" xr:uid="{00000000-0005-0000-0000-00000B000000}"/>
    <cellStyle name="Valuta 2 2" xfId="4" xr:uid="{00000000-0005-0000-0000-00000C000000}"/>
    <cellStyle name="Valuta 2 2 2" xfId="9" xr:uid="{00000000-0005-0000-0000-00000D000000}"/>
    <cellStyle name="Valuta 2 3" xfId="7" xr:uid="{00000000-0005-0000-0000-00000E000000}"/>
    <cellStyle name="Valuta 2 4" xfId="13" xr:uid="{00000000-0005-0000-0000-00000F000000}"/>
  </cellStyles>
  <dxfs count="0"/>
  <tableStyles count="0" defaultTableStyle="TableStyleMedium2" defaultPivotStyle="PivotStyleLight16"/>
  <colors>
    <mruColors>
      <color rgb="FFBDD7EE"/>
      <color rgb="FF1737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S106"/>
  <sheetViews>
    <sheetView tabSelected="1" topLeftCell="C31" zoomScaleNormal="100" workbookViewId="0">
      <selection activeCell="P33" sqref="P33"/>
    </sheetView>
  </sheetViews>
  <sheetFormatPr defaultColWidth="22" defaultRowHeight="12.75"/>
  <cols>
    <col min="1" max="1" width="69.5703125" style="16" customWidth="1"/>
    <col min="2" max="9" width="9.5703125" style="16" customWidth="1"/>
    <col min="10" max="15" width="19.7109375" style="97" customWidth="1"/>
    <col min="16" max="16" width="80.42578125" style="98" bestFit="1" customWidth="1"/>
    <col min="17" max="16384" width="22" style="16"/>
  </cols>
  <sheetData>
    <row r="1" spans="1:19" ht="23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4"/>
      <c r="K1" s="14"/>
      <c r="L1" s="14"/>
      <c r="M1" s="14"/>
      <c r="N1" s="14"/>
      <c r="O1" s="14"/>
      <c r="P1" s="15"/>
      <c r="Q1" s="13"/>
      <c r="R1" s="13"/>
      <c r="S1" s="13"/>
    </row>
    <row r="2" spans="1:19">
      <c r="A2" s="13"/>
      <c r="B2" s="13"/>
      <c r="C2" s="13"/>
      <c r="D2" s="13"/>
      <c r="E2" s="13"/>
      <c r="F2" s="13"/>
      <c r="G2" s="13"/>
      <c r="H2" s="13"/>
      <c r="I2" s="13"/>
      <c r="J2" s="14"/>
      <c r="K2" s="14"/>
      <c r="L2" s="14"/>
      <c r="M2" s="14"/>
      <c r="N2" s="14"/>
      <c r="O2" s="14"/>
      <c r="P2" s="15"/>
      <c r="Q2" s="13"/>
      <c r="R2" s="13"/>
      <c r="S2" s="13"/>
    </row>
    <row r="3" spans="1:19" ht="30" customHeight="1">
      <c r="A3" s="17"/>
      <c r="B3" s="154" t="s">
        <v>1</v>
      </c>
      <c r="C3" s="154"/>
      <c r="D3" s="154"/>
      <c r="E3" s="154"/>
      <c r="F3" s="154"/>
      <c r="G3" s="154"/>
      <c r="H3" s="154"/>
      <c r="I3" s="154"/>
      <c r="J3" s="152" t="s">
        <v>2</v>
      </c>
      <c r="K3" s="153"/>
      <c r="L3" s="18" t="str">
        <f>B4</f>
        <v xml:space="preserve">Gouda
</v>
      </c>
      <c r="M3" s="18" t="str">
        <f>D4</f>
        <v>Waddinxveen</v>
      </c>
      <c r="N3" s="18" t="str">
        <f>F4</f>
        <v>IJsselstein</v>
      </c>
      <c r="O3" s="18" t="str">
        <f>H4</f>
        <v>Montfoort</v>
      </c>
      <c r="P3" s="19" t="s">
        <v>3</v>
      </c>
      <c r="Q3" s="13"/>
      <c r="R3" s="13"/>
      <c r="S3" s="13"/>
    </row>
    <row r="4" spans="1:19" ht="30" customHeight="1">
      <c r="A4" s="20" t="s">
        <v>4</v>
      </c>
      <c r="B4" s="149" t="s">
        <v>5</v>
      </c>
      <c r="C4" s="149"/>
      <c r="D4" s="149" t="s">
        <v>6</v>
      </c>
      <c r="E4" s="149"/>
      <c r="F4" s="141" t="s">
        <v>7</v>
      </c>
      <c r="G4" s="142"/>
      <c r="H4" s="149" t="s">
        <v>8</v>
      </c>
      <c r="I4" s="149"/>
      <c r="J4" s="21" t="s">
        <v>9</v>
      </c>
      <c r="K4" s="21" t="s">
        <v>10</v>
      </c>
      <c r="L4" s="137" t="s">
        <v>11</v>
      </c>
      <c r="M4" s="137"/>
      <c r="N4" s="137"/>
      <c r="O4" s="137"/>
      <c r="P4" s="22"/>
      <c r="Q4" s="13"/>
      <c r="R4" s="13"/>
      <c r="S4" s="13"/>
    </row>
    <row r="5" spans="1:19" s="26" customFormat="1" ht="12.6" customHeight="1">
      <c r="A5" s="23" t="s">
        <v>12</v>
      </c>
      <c r="B5" s="147">
        <v>70</v>
      </c>
      <c r="C5" s="148"/>
      <c r="D5" s="138">
        <v>30</v>
      </c>
      <c r="E5" s="139"/>
      <c r="F5" s="143">
        <v>30</v>
      </c>
      <c r="G5" s="144"/>
      <c r="H5" s="138">
        <v>20</v>
      </c>
      <c r="I5" s="139"/>
      <c r="J5" s="106">
        <v>0</v>
      </c>
      <c r="K5" s="6">
        <v>0</v>
      </c>
      <c r="L5" s="24">
        <f>B5*J5+((B5*K5)*36)</f>
        <v>0</v>
      </c>
      <c r="M5" s="24">
        <f>SUM(D5*$J5)+((D5*$K5)*36)</f>
        <v>0</v>
      </c>
      <c r="N5" s="24">
        <f>SUM(F5*$J5)+((F5*$K5)*36)</f>
        <v>0</v>
      </c>
      <c r="O5" s="24">
        <f>SUM(H5*J5)+(H5*K5)*36</f>
        <v>0</v>
      </c>
      <c r="P5" s="25"/>
    </row>
    <row r="6" spans="1:19" s="26" customFormat="1" ht="12.6" customHeight="1">
      <c r="A6" s="23" t="s">
        <v>13</v>
      </c>
      <c r="B6" s="138">
        <v>5</v>
      </c>
      <c r="C6" s="139"/>
      <c r="D6" s="138">
        <v>0</v>
      </c>
      <c r="E6" s="139"/>
      <c r="F6" s="145">
        <v>0</v>
      </c>
      <c r="G6" s="146"/>
      <c r="H6" s="138">
        <v>0</v>
      </c>
      <c r="I6" s="139"/>
      <c r="J6" s="106">
        <v>0</v>
      </c>
      <c r="K6" s="6">
        <v>0</v>
      </c>
      <c r="L6" s="24">
        <f t="shared" ref="L6:L7" si="0">B6*J6+((B6*K6)*36)</f>
        <v>0</v>
      </c>
      <c r="M6" s="24">
        <f t="shared" ref="M6:M7" si="1">SUM(D6*$J6)+((D6*$K6)*36)</f>
        <v>0</v>
      </c>
      <c r="N6" s="24">
        <f t="shared" ref="N6:N7" si="2">SUM(F6*$J6)+((F6*$K6)*36)</f>
        <v>0</v>
      </c>
      <c r="O6" s="24">
        <f t="shared" ref="O6:O7" si="3">SUM(H6*J6)+(H6*K6)*36</f>
        <v>0</v>
      </c>
      <c r="P6" s="25"/>
    </row>
    <row r="7" spans="1:19" s="26" customFormat="1" ht="12.6" customHeight="1">
      <c r="A7" s="23" t="s">
        <v>14</v>
      </c>
      <c r="B7" s="138">
        <v>13</v>
      </c>
      <c r="C7" s="139"/>
      <c r="D7" s="138">
        <v>4</v>
      </c>
      <c r="E7" s="139"/>
      <c r="F7" s="145">
        <v>4</v>
      </c>
      <c r="G7" s="146"/>
      <c r="H7" s="138">
        <v>2</v>
      </c>
      <c r="I7" s="139"/>
      <c r="J7" s="106">
        <v>0</v>
      </c>
      <c r="K7" s="6">
        <v>0</v>
      </c>
      <c r="L7" s="24">
        <f t="shared" si="0"/>
        <v>0</v>
      </c>
      <c r="M7" s="24">
        <f t="shared" si="1"/>
        <v>0</v>
      </c>
      <c r="N7" s="24">
        <f t="shared" si="2"/>
        <v>0</v>
      </c>
      <c r="O7" s="24">
        <f t="shared" si="3"/>
        <v>0</v>
      </c>
      <c r="P7" s="25"/>
    </row>
    <row r="8" spans="1:19" s="30" customFormat="1" ht="12.6" customHeight="1">
      <c r="A8" s="34" t="s">
        <v>15</v>
      </c>
      <c r="B8" s="27" t="s">
        <v>16</v>
      </c>
      <c r="C8" s="27" t="s">
        <v>17</v>
      </c>
      <c r="D8" s="27" t="s">
        <v>16</v>
      </c>
      <c r="E8" s="27" t="s">
        <v>17</v>
      </c>
      <c r="F8" s="27" t="s">
        <v>16</v>
      </c>
      <c r="G8" s="27" t="s">
        <v>17</v>
      </c>
      <c r="H8" s="27" t="s">
        <v>16</v>
      </c>
      <c r="I8" s="27" t="s">
        <v>17</v>
      </c>
      <c r="J8" s="107" t="s">
        <v>18</v>
      </c>
      <c r="K8" s="7" t="s">
        <v>19</v>
      </c>
      <c r="L8" s="28"/>
      <c r="M8" s="28"/>
      <c r="N8" s="28"/>
      <c r="O8" s="28"/>
      <c r="P8" s="29"/>
    </row>
    <row r="9" spans="1:19" s="26" customFormat="1" ht="12.6" customHeight="1">
      <c r="A9" s="23" t="s">
        <v>20</v>
      </c>
      <c r="B9" s="31">
        <v>1146</v>
      </c>
      <c r="C9" s="32">
        <v>4955</v>
      </c>
      <c r="D9" s="31">
        <v>0</v>
      </c>
      <c r="E9" s="32"/>
      <c r="F9" s="150">
        <v>0</v>
      </c>
      <c r="G9" s="151"/>
      <c r="H9" s="150">
        <v>0</v>
      </c>
      <c r="I9" s="151"/>
      <c r="J9" s="106">
        <v>0</v>
      </c>
      <c r="K9" s="5">
        <v>0</v>
      </c>
      <c r="L9" s="24">
        <f>(B9*J9+C9*K9)*36</f>
        <v>0</v>
      </c>
      <c r="M9" s="24">
        <f>(D9*J9+E9*K9)*36</f>
        <v>0</v>
      </c>
      <c r="N9" s="24">
        <f>(F9*J9+G9*K9)*36</f>
        <v>0</v>
      </c>
      <c r="O9" s="24">
        <f>(H9*J9+G9*K9)*36</f>
        <v>0</v>
      </c>
      <c r="P9" s="25" t="s">
        <v>21</v>
      </c>
      <c r="R9" s="33"/>
      <c r="S9" s="33"/>
    </row>
    <row r="10" spans="1:19" s="26" customFormat="1" ht="12.6" customHeight="1">
      <c r="A10" s="23" t="s">
        <v>22</v>
      </c>
      <c r="B10" s="31">
        <v>3798.3524263841678</v>
      </c>
      <c r="C10" s="32">
        <v>16189.275933920802</v>
      </c>
      <c r="D10" s="31">
        <v>0</v>
      </c>
      <c r="E10" s="32">
        <v>0</v>
      </c>
      <c r="F10" s="31">
        <v>0</v>
      </c>
      <c r="G10" s="32">
        <v>0</v>
      </c>
      <c r="H10" s="31">
        <v>0</v>
      </c>
      <c r="I10" s="32">
        <v>0</v>
      </c>
      <c r="J10" s="106">
        <v>0</v>
      </c>
      <c r="K10" s="5">
        <v>0</v>
      </c>
      <c r="L10" s="24">
        <f>(B10*J10+C10*K10)*36</f>
        <v>0</v>
      </c>
      <c r="M10" s="24">
        <f t="shared" ref="M10:M11" si="4">(D10*J10+E10*K10)*36</f>
        <v>0</v>
      </c>
      <c r="N10" s="24">
        <f t="shared" ref="N10:N13" si="5">(F10*J10+G10*K10)*36</f>
        <v>0</v>
      </c>
      <c r="O10" s="24">
        <f t="shared" ref="O10:O13" si="6">(H10*J10+G10*K10)*36</f>
        <v>0</v>
      </c>
      <c r="P10" s="25"/>
      <c r="R10" s="33"/>
      <c r="S10" s="33"/>
    </row>
    <row r="11" spans="1:19" s="26" customFormat="1" ht="12.6" customHeight="1">
      <c r="A11" s="23" t="s">
        <v>23</v>
      </c>
      <c r="B11" s="31">
        <v>4</v>
      </c>
      <c r="C11" s="32">
        <v>19</v>
      </c>
      <c r="D11" s="31">
        <v>0</v>
      </c>
      <c r="E11" s="32">
        <v>0</v>
      </c>
      <c r="F11" s="31">
        <v>0</v>
      </c>
      <c r="G11" s="32">
        <v>0</v>
      </c>
      <c r="H11" s="31">
        <v>0</v>
      </c>
      <c r="I11" s="32">
        <v>0</v>
      </c>
      <c r="J11" s="106">
        <v>0</v>
      </c>
      <c r="K11" s="5">
        <v>0</v>
      </c>
      <c r="L11" s="24">
        <f t="shared" ref="L10:L13" si="7">(B11*J11+C11*K11)*36</f>
        <v>0</v>
      </c>
      <c r="M11" s="24">
        <f t="shared" si="4"/>
        <v>0</v>
      </c>
      <c r="N11" s="24">
        <f t="shared" si="5"/>
        <v>0</v>
      </c>
      <c r="O11" s="24">
        <f t="shared" si="6"/>
        <v>0</v>
      </c>
      <c r="P11" s="25"/>
      <c r="R11" s="33"/>
      <c r="S11" s="33"/>
    </row>
    <row r="12" spans="1:19" s="26" customFormat="1" ht="12.6" customHeight="1">
      <c r="A12" s="23" t="s">
        <v>24</v>
      </c>
      <c r="B12" s="31">
        <v>0</v>
      </c>
      <c r="C12" s="32">
        <v>0</v>
      </c>
      <c r="D12" s="31">
        <v>0</v>
      </c>
      <c r="E12" s="32">
        <v>0</v>
      </c>
      <c r="F12" s="31">
        <v>0</v>
      </c>
      <c r="G12" s="32">
        <v>0</v>
      </c>
      <c r="H12" s="31">
        <v>0</v>
      </c>
      <c r="I12" s="32">
        <v>0</v>
      </c>
      <c r="J12" s="106">
        <v>0</v>
      </c>
      <c r="K12" s="5">
        <v>0</v>
      </c>
      <c r="L12" s="24">
        <f t="shared" si="7"/>
        <v>0</v>
      </c>
      <c r="M12" s="24">
        <f>(D12*J12+E12*K12)*36</f>
        <v>0</v>
      </c>
      <c r="N12" s="24">
        <f t="shared" si="5"/>
        <v>0</v>
      </c>
      <c r="O12" s="24">
        <f t="shared" si="6"/>
        <v>0</v>
      </c>
      <c r="P12" s="25"/>
      <c r="R12" s="33"/>
      <c r="S12" s="33"/>
    </row>
    <row r="13" spans="1:19" s="26" customFormat="1" ht="12.6" customHeight="1">
      <c r="A13" s="110" t="s">
        <v>25</v>
      </c>
      <c r="B13" s="168">
        <v>0</v>
      </c>
      <c r="C13" s="169"/>
      <c r="D13" s="168">
        <v>0</v>
      </c>
      <c r="E13" s="169"/>
      <c r="F13" s="168">
        <v>0</v>
      </c>
      <c r="G13" s="169"/>
      <c r="H13" s="168">
        <v>0</v>
      </c>
      <c r="I13" s="169"/>
      <c r="J13" s="106">
        <v>0</v>
      </c>
      <c r="K13" s="5">
        <v>0</v>
      </c>
      <c r="L13" s="24">
        <f>(B13*J13+B13*K13)*36</f>
        <v>0</v>
      </c>
      <c r="M13" s="24">
        <f>(D13*J13+D13*K13)*36</f>
        <v>0</v>
      </c>
      <c r="N13" s="24">
        <f>(F13*J13+F13*K13)*36</f>
        <v>0</v>
      </c>
      <c r="O13" s="24">
        <f>(H13*J13+H13*K13)*36</f>
        <v>0</v>
      </c>
      <c r="P13" s="116"/>
      <c r="R13" s="33"/>
      <c r="S13" s="33"/>
    </row>
    <row r="14" spans="1:19" s="30" customFormat="1" ht="12.6" customHeight="1">
      <c r="A14" s="34" t="s">
        <v>26</v>
      </c>
      <c r="B14" s="140" t="s">
        <v>27</v>
      </c>
      <c r="C14" s="140"/>
      <c r="D14" s="140" t="s">
        <v>27</v>
      </c>
      <c r="E14" s="140"/>
      <c r="F14" s="140" t="s">
        <v>27</v>
      </c>
      <c r="G14" s="140"/>
      <c r="H14" s="140" t="s">
        <v>27</v>
      </c>
      <c r="I14" s="140"/>
      <c r="J14" s="108" t="s">
        <v>9</v>
      </c>
      <c r="K14" s="8" t="s">
        <v>10</v>
      </c>
      <c r="L14" s="28"/>
      <c r="M14" s="28"/>
      <c r="N14" s="28"/>
      <c r="O14" s="28"/>
      <c r="P14" s="29"/>
    </row>
    <row r="15" spans="1:19" s="26" customFormat="1" ht="12.6" customHeight="1">
      <c r="A15" s="23" t="s">
        <v>28</v>
      </c>
      <c r="B15" s="129">
        <v>2</v>
      </c>
      <c r="C15" s="130"/>
      <c r="D15" s="129">
        <v>0</v>
      </c>
      <c r="E15" s="130"/>
      <c r="F15" s="129">
        <v>0</v>
      </c>
      <c r="G15" s="130"/>
      <c r="H15" s="129">
        <v>0</v>
      </c>
      <c r="I15" s="130"/>
      <c r="J15" s="106">
        <v>0</v>
      </c>
      <c r="K15" s="5">
        <v>0</v>
      </c>
      <c r="L15" s="24">
        <f>B15*J15+((B15*K15)*36)</f>
        <v>0</v>
      </c>
      <c r="M15" s="24">
        <f>SUM(D15*$J15)+((D15*$K15)*36)</f>
        <v>0</v>
      </c>
      <c r="N15" s="24">
        <f t="shared" ref="N15:N28" si="8">SUM(F15*$J15)+((F15*$K15)*36)</f>
        <v>0</v>
      </c>
      <c r="O15" s="24">
        <f t="shared" ref="O15:O28" si="9">SUM(H15*J15)+(H15*K15)*36</f>
        <v>0</v>
      </c>
      <c r="P15" s="25"/>
      <c r="R15" s="33"/>
      <c r="S15" s="33"/>
    </row>
    <row r="16" spans="1:19" s="26" customFormat="1" ht="12.6" customHeight="1">
      <c r="A16" s="23" t="s">
        <v>29</v>
      </c>
      <c r="B16" s="129">
        <v>1</v>
      </c>
      <c r="C16" s="130"/>
      <c r="D16" s="129">
        <v>1</v>
      </c>
      <c r="E16" s="130"/>
      <c r="F16" s="129">
        <v>1</v>
      </c>
      <c r="G16" s="130"/>
      <c r="H16" s="129">
        <v>1</v>
      </c>
      <c r="I16" s="130"/>
      <c r="J16" s="106">
        <v>0</v>
      </c>
      <c r="K16" s="5">
        <v>0</v>
      </c>
      <c r="L16" s="24">
        <f t="shared" ref="L16:L30" si="10">B16*J16+((B16*K16)*36)</f>
        <v>0</v>
      </c>
      <c r="M16" s="24">
        <f>SUM(D16*$J16)+((D16*$K16)*36)</f>
        <v>0</v>
      </c>
      <c r="N16" s="24">
        <f t="shared" si="8"/>
        <v>0</v>
      </c>
      <c r="O16" s="24">
        <f t="shared" si="9"/>
        <v>0</v>
      </c>
      <c r="P16" s="25"/>
      <c r="R16" s="33"/>
      <c r="S16" s="33"/>
    </row>
    <row r="17" spans="1:19" s="26" customFormat="1" ht="12.6" customHeight="1">
      <c r="A17" s="36" t="s">
        <v>30</v>
      </c>
      <c r="B17" s="121">
        <v>924</v>
      </c>
      <c r="C17" s="122"/>
      <c r="D17" s="121">
        <v>387</v>
      </c>
      <c r="E17" s="122"/>
      <c r="F17" s="121">
        <v>224</v>
      </c>
      <c r="G17" s="122"/>
      <c r="H17" s="121">
        <v>131</v>
      </c>
      <c r="I17" s="122"/>
      <c r="J17" s="106">
        <v>0</v>
      </c>
      <c r="K17" s="5">
        <v>0</v>
      </c>
      <c r="L17" s="24">
        <f t="shared" si="10"/>
        <v>0</v>
      </c>
      <c r="M17" s="24">
        <f t="shared" ref="M17:M28" si="11">SUM(D17*$J17)+((D17*$K17)*36)</f>
        <v>0</v>
      </c>
      <c r="N17" s="24">
        <f t="shared" si="8"/>
        <v>0</v>
      </c>
      <c r="O17" s="24">
        <f t="shared" si="9"/>
        <v>0</v>
      </c>
      <c r="P17" s="25"/>
      <c r="R17" s="33"/>
      <c r="S17" s="33"/>
    </row>
    <row r="18" spans="1:19" s="26" customFormat="1" ht="12.6" customHeight="1">
      <c r="A18" s="36" t="s">
        <v>31</v>
      </c>
      <c r="B18" s="121">
        <v>75</v>
      </c>
      <c r="C18" s="122"/>
      <c r="D18" s="121">
        <v>50</v>
      </c>
      <c r="E18" s="122"/>
      <c r="F18" s="121">
        <v>60</v>
      </c>
      <c r="G18" s="122"/>
      <c r="H18" s="121">
        <v>40</v>
      </c>
      <c r="I18" s="122"/>
      <c r="J18" s="106">
        <v>0</v>
      </c>
      <c r="K18" s="5">
        <v>0</v>
      </c>
      <c r="L18" s="24">
        <f t="shared" si="10"/>
        <v>0</v>
      </c>
      <c r="M18" s="24">
        <f t="shared" si="11"/>
        <v>0</v>
      </c>
      <c r="N18" s="24">
        <f t="shared" si="8"/>
        <v>0</v>
      </c>
      <c r="O18" s="24">
        <f t="shared" si="9"/>
        <v>0</v>
      </c>
      <c r="P18" s="25"/>
      <c r="R18" s="33"/>
      <c r="S18" s="33"/>
    </row>
    <row r="19" spans="1:19" s="26" customFormat="1" ht="12.6" customHeight="1">
      <c r="A19" s="36" t="s">
        <v>32</v>
      </c>
      <c r="B19" s="121">
        <v>1</v>
      </c>
      <c r="C19" s="122"/>
      <c r="D19" s="121">
        <v>1</v>
      </c>
      <c r="E19" s="122"/>
      <c r="F19" s="121">
        <v>1</v>
      </c>
      <c r="G19" s="122"/>
      <c r="H19" s="121">
        <v>1</v>
      </c>
      <c r="I19" s="122"/>
      <c r="J19" s="106">
        <v>0</v>
      </c>
      <c r="K19" s="5">
        <v>0</v>
      </c>
      <c r="L19" s="24">
        <f>B19*J19+((B19*K19)*36)</f>
        <v>0</v>
      </c>
      <c r="M19" s="24">
        <f t="shared" si="11"/>
        <v>0</v>
      </c>
      <c r="N19" s="24">
        <f t="shared" si="8"/>
        <v>0</v>
      </c>
      <c r="O19" s="24">
        <f t="shared" si="9"/>
        <v>0</v>
      </c>
      <c r="P19" s="25"/>
      <c r="R19" s="33"/>
      <c r="S19" s="33"/>
    </row>
    <row r="20" spans="1:19" s="26" customFormat="1" ht="12.6" customHeight="1">
      <c r="A20" s="36" t="s">
        <v>33</v>
      </c>
      <c r="B20" s="121">
        <v>1</v>
      </c>
      <c r="C20" s="122"/>
      <c r="D20" s="129">
        <v>0</v>
      </c>
      <c r="E20" s="130"/>
      <c r="F20" s="129">
        <v>0</v>
      </c>
      <c r="G20" s="130"/>
      <c r="H20" s="129">
        <v>0</v>
      </c>
      <c r="I20" s="130"/>
      <c r="J20" s="106">
        <v>0</v>
      </c>
      <c r="K20" s="5">
        <v>0</v>
      </c>
      <c r="L20" s="24">
        <f t="shared" si="10"/>
        <v>0</v>
      </c>
      <c r="M20" s="24">
        <f t="shared" si="11"/>
        <v>0</v>
      </c>
      <c r="N20" s="24">
        <f t="shared" si="8"/>
        <v>0</v>
      </c>
      <c r="O20" s="24">
        <f t="shared" si="9"/>
        <v>0</v>
      </c>
      <c r="P20" s="25"/>
      <c r="R20" s="33"/>
      <c r="S20" s="33"/>
    </row>
    <row r="21" spans="1:19" s="26" customFormat="1" ht="12.6" customHeight="1">
      <c r="A21" s="37" t="s">
        <v>34</v>
      </c>
      <c r="B21" s="125">
        <v>1</v>
      </c>
      <c r="C21" s="126"/>
      <c r="D21" s="129">
        <v>0</v>
      </c>
      <c r="E21" s="130"/>
      <c r="F21" s="129">
        <v>2</v>
      </c>
      <c r="G21" s="130"/>
      <c r="H21" s="129">
        <v>1</v>
      </c>
      <c r="I21" s="130"/>
      <c r="J21" s="106">
        <v>0</v>
      </c>
      <c r="K21" s="5">
        <v>0</v>
      </c>
      <c r="L21" s="24">
        <f t="shared" si="10"/>
        <v>0</v>
      </c>
      <c r="M21" s="24">
        <f t="shared" si="11"/>
        <v>0</v>
      </c>
      <c r="N21" s="24">
        <f t="shared" si="8"/>
        <v>0</v>
      </c>
      <c r="O21" s="24">
        <f t="shared" si="9"/>
        <v>0</v>
      </c>
      <c r="P21" s="38" t="s">
        <v>35</v>
      </c>
    </row>
    <row r="22" spans="1:19" s="26" customFormat="1" ht="12.6" customHeight="1">
      <c r="A22" s="37" t="s">
        <v>36</v>
      </c>
      <c r="B22" s="125">
        <v>12</v>
      </c>
      <c r="C22" s="126"/>
      <c r="D22" s="129">
        <v>0</v>
      </c>
      <c r="E22" s="130"/>
      <c r="F22" s="129">
        <v>7</v>
      </c>
      <c r="G22" s="130"/>
      <c r="H22" s="129">
        <v>10</v>
      </c>
      <c r="I22" s="130"/>
      <c r="J22" s="106">
        <v>0</v>
      </c>
      <c r="K22" s="5">
        <v>0</v>
      </c>
      <c r="L22" s="24">
        <f t="shared" si="10"/>
        <v>0</v>
      </c>
      <c r="M22" s="24">
        <f t="shared" si="11"/>
        <v>0</v>
      </c>
      <c r="N22" s="24">
        <f t="shared" si="8"/>
        <v>0</v>
      </c>
      <c r="O22" s="24">
        <f t="shared" si="9"/>
        <v>0</v>
      </c>
      <c r="P22" s="38" t="s">
        <v>35</v>
      </c>
    </row>
    <row r="23" spans="1:19" s="26" customFormat="1" ht="12.6" customHeight="1">
      <c r="A23" s="37" t="s">
        <v>37</v>
      </c>
      <c r="B23" s="125">
        <v>1</v>
      </c>
      <c r="C23" s="126"/>
      <c r="D23" s="129">
        <v>0</v>
      </c>
      <c r="E23" s="130"/>
      <c r="F23" s="129">
        <v>2</v>
      </c>
      <c r="G23" s="130"/>
      <c r="H23" s="129">
        <v>1</v>
      </c>
      <c r="I23" s="130"/>
      <c r="J23" s="106">
        <v>0</v>
      </c>
      <c r="K23" s="5">
        <v>0</v>
      </c>
      <c r="L23" s="24">
        <f t="shared" si="10"/>
        <v>0</v>
      </c>
      <c r="M23" s="24">
        <f t="shared" si="11"/>
        <v>0</v>
      </c>
      <c r="N23" s="24">
        <f t="shared" si="8"/>
        <v>0</v>
      </c>
      <c r="O23" s="24">
        <f t="shared" si="9"/>
        <v>0</v>
      </c>
      <c r="P23" s="38"/>
    </row>
    <row r="24" spans="1:19" s="26" customFormat="1" ht="12.6" customHeight="1">
      <c r="A24" s="37" t="s">
        <v>38</v>
      </c>
      <c r="B24" s="125">
        <v>1</v>
      </c>
      <c r="C24" s="126"/>
      <c r="D24" s="129">
        <v>0</v>
      </c>
      <c r="E24" s="130"/>
      <c r="F24" s="129">
        <v>2</v>
      </c>
      <c r="G24" s="130"/>
      <c r="H24" s="129">
        <v>0</v>
      </c>
      <c r="I24" s="130"/>
      <c r="J24" s="106">
        <v>0</v>
      </c>
      <c r="K24" s="5">
        <v>0</v>
      </c>
      <c r="L24" s="24">
        <f t="shared" si="10"/>
        <v>0</v>
      </c>
      <c r="M24" s="24">
        <f t="shared" si="11"/>
        <v>0</v>
      </c>
      <c r="N24" s="24">
        <f t="shared" si="8"/>
        <v>0</v>
      </c>
      <c r="O24" s="24">
        <f t="shared" si="9"/>
        <v>0</v>
      </c>
      <c r="P24" s="38"/>
    </row>
    <row r="25" spans="1:19" s="26" customFormat="1" ht="12.6" customHeight="1">
      <c r="A25" s="37" t="s">
        <v>39</v>
      </c>
      <c r="B25" s="125">
        <v>1</v>
      </c>
      <c r="C25" s="126"/>
      <c r="D25" s="129">
        <v>2</v>
      </c>
      <c r="E25" s="130"/>
      <c r="F25" s="129">
        <v>0</v>
      </c>
      <c r="G25" s="130"/>
      <c r="H25" s="129">
        <v>0</v>
      </c>
      <c r="I25" s="130"/>
      <c r="J25" s="106">
        <v>0</v>
      </c>
      <c r="K25" s="5">
        <v>0</v>
      </c>
      <c r="L25" s="24">
        <f>B25*J25+((B25*K25)*36)</f>
        <v>0</v>
      </c>
      <c r="M25" s="24">
        <f t="shared" si="11"/>
        <v>0</v>
      </c>
      <c r="N25" s="24">
        <f t="shared" si="8"/>
        <v>0</v>
      </c>
      <c r="O25" s="24">
        <f t="shared" si="9"/>
        <v>0</v>
      </c>
      <c r="P25" s="39" t="s">
        <v>40</v>
      </c>
    </row>
    <row r="26" spans="1:19" s="26" customFormat="1" ht="12.6" customHeight="1">
      <c r="A26" s="37" t="s">
        <v>41</v>
      </c>
      <c r="B26" s="125">
        <v>36</v>
      </c>
      <c r="C26" s="126"/>
      <c r="D26" s="129">
        <v>15</v>
      </c>
      <c r="E26" s="130"/>
      <c r="F26" s="129">
        <v>0</v>
      </c>
      <c r="G26" s="130"/>
      <c r="H26" s="129">
        <v>0</v>
      </c>
      <c r="I26" s="130"/>
      <c r="J26" s="106">
        <v>0</v>
      </c>
      <c r="K26" s="5">
        <v>0</v>
      </c>
      <c r="L26" s="24">
        <f t="shared" si="10"/>
        <v>0</v>
      </c>
      <c r="M26" s="24">
        <f t="shared" si="11"/>
        <v>0</v>
      </c>
      <c r="N26" s="24">
        <f t="shared" si="8"/>
        <v>0</v>
      </c>
      <c r="O26" s="24">
        <f t="shared" si="9"/>
        <v>0</v>
      </c>
      <c r="P26" s="39" t="s">
        <v>40</v>
      </c>
    </row>
    <row r="27" spans="1:19" s="26" customFormat="1" ht="12.6" customHeight="1">
      <c r="A27" s="37" t="s">
        <v>42</v>
      </c>
      <c r="B27" s="125">
        <v>3</v>
      </c>
      <c r="C27" s="126"/>
      <c r="D27" s="129">
        <v>2</v>
      </c>
      <c r="E27" s="130"/>
      <c r="F27" s="129">
        <v>0</v>
      </c>
      <c r="G27" s="130"/>
      <c r="H27" s="129">
        <v>0</v>
      </c>
      <c r="I27" s="130"/>
      <c r="J27" s="106">
        <v>0</v>
      </c>
      <c r="K27" s="5">
        <v>0</v>
      </c>
      <c r="L27" s="24">
        <f t="shared" si="10"/>
        <v>0</v>
      </c>
      <c r="M27" s="24">
        <f t="shared" si="11"/>
        <v>0</v>
      </c>
      <c r="N27" s="24">
        <f t="shared" si="8"/>
        <v>0</v>
      </c>
      <c r="O27" s="24">
        <f t="shared" si="9"/>
        <v>0</v>
      </c>
      <c r="P27" s="25"/>
      <c r="R27" s="33"/>
      <c r="S27" s="33"/>
    </row>
    <row r="28" spans="1:19" s="26" customFormat="1" ht="12.6" customHeight="1">
      <c r="A28" s="37" t="s">
        <v>43</v>
      </c>
      <c r="B28" s="125">
        <v>1</v>
      </c>
      <c r="C28" s="126"/>
      <c r="D28" s="129">
        <v>2</v>
      </c>
      <c r="E28" s="130"/>
      <c r="F28" s="129">
        <v>0</v>
      </c>
      <c r="G28" s="130"/>
      <c r="H28" s="129">
        <v>0</v>
      </c>
      <c r="I28" s="130"/>
      <c r="J28" s="106">
        <v>0</v>
      </c>
      <c r="K28" s="5">
        <v>0</v>
      </c>
      <c r="L28" s="24">
        <f t="shared" si="10"/>
        <v>0</v>
      </c>
      <c r="M28" s="24">
        <f t="shared" si="11"/>
        <v>0</v>
      </c>
      <c r="N28" s="24">
        <f t="shared" si="8"/>
        <v>0</v>
      </c>
      <c r="O28" s="24">
        <f t="shared" si="9"/>
        <v>0</v>
      </c>
      <c r="P28" s="25"/>
      <c r="R28" s="33"/>
      <c r="S28" s="33"/>
    </row>
    <row r="29" spans="1:19" s="26" customFormat="1" ht="12.6" customHeight="1">
      <c r="A29" s="23" t="s">
        <v>44</v>
      </c>
      <c r="B29" s="125">
        <v>1</v>
      </c>
      <c r="C29" s="126"/>
      <c r="D29" s="127"/>
      <c r="E29" s="128"/>
      <c r="F29" s="127"/>
      <c r="G29" s="128"/>
      <c r="H29" s="127"/>
      <c r="I29" s="128"/>
      <c r="J29" s="106">
        <v>0</v>
      </c>
      <c r="K29" s="5">
        <v>0</v>
      </c>
      <c r="L29" s="24">
        <f>B29*J29+((B29*K29)*36)</f>
        <v>0</v>
      </c>
      <c r="M29" s="2"/>
      <c r="N29" s="2"/>
      <c r="O29" s="2"/>
      <c r="P29" s="25"/>
      <c r="R29" s="33"/>
      <c r="S29" s="33"/>
    </row>
    <row r="30" spans="1:19" s="26" customFormat="1" ht="12.6" customHeight="1">
      <c r="A30" s="23" t="s">
        <v>45</v>
      </c>
      <c r="B30" s="129">
        <v>1</v>
      </c>
      <c r="C30" s="130"/>
      <c r="D30" s="127"/>
      <c r="E30" s="128"/>
      <c r="F30" s="127"/>
      <c r="G30" s="128"/>
      <c r="H30" s="127"/>
      <c r="I30" s="128"/>
      <c r="J30" s="106">
        <v>0</v>
      </c>
      <c r="K30" s="5">
        <v>0</v>
      </c>
      <c r="L30" s="24">
        <f t="shared" si="10"/>
        <v>0</v>
      </c>
      <c r="M30" s="2"/>
      <c r="N30" s="2"/>
      <c r="O30" s="2"/>
      <c r="P30" s="25"/>
      <c r="R30" s="33"/>
      <c r="S30" s="33"/>
    </row>
    <row r="31" spans="1:19" s="26" customFormat="1" ht="12.6" customHeight="1">
      <c r="A31" s="23" t="s">
        <v>46</v>
      </c>
      <c r="B31" s="127"/>
      <c r="C31" s="128"/>
      <c r="D31" s="129">
        <v>1</v>
      </c>
      <c r="E31" s="130"/>
      <c r="F31" s="103"/>
      <c r="G31" s="104"/>
      <c r="H31" s="103"/>
      <c r="I31" s="104"/>
      <c r="J31" s="106">
        <v>0</v>
      </c>
      <c r="K31" s="5">
        <v>0</v>
      </c>
      <c r="L31" s="2"/>
      <c r="M31" s="24">
        <f t="shared" ref="M31" si="12">SUM(D31*J31)+((D31*K31)*36)</f>
        <v>0</v>
      </c>
      <c r="N31" s="104"/>
      <c r="O31" s="104"/>
      <c r="P31" s="25"/>
      <c r="R31" s="33"/>
      <c r="S31" s="33"/>
    </row>
    <row r="32" spans="1:19" s="26" customFormat="1" ht="12.6" customHeight="1">
      <c r="A32" s="23" t="s">
        <v>47</v>
      </c>
      <c r="B32" s="129">
        <v>1</v>
      </c>
      <c r="C32" s="130"/>
      <c r="D32" s="129">
        <v>1</v>
      </c>
      <c r="E32" s="130"/>
      <c r="F32" s="127"/>
      <c r="G32" s="128"/>
      <c r="H32" s="127"/>
      <c r="I32" s="128"/>
      <c r="J32" s="106">
        <v>0</v>
      </c>
      <c r="K32" s="5">
        <v>0</v>
      </c>
      <c r="L32" s="24">
        <f t="shared" ref="L32" si="13">SUM(B32*J32)+((B32*K32)*36)</f>
        <v>0</v>
      </c>
      <c r="M32" s="24">
        <f>SUM(D32*J32)+((D32*K32)*36)</f>
        <v>0</v>
      </c>
      <c r="N32" s="1"/>
      <c r="O32" s="1"/>
      <c r="P32" s="25"/>
      <c r="R32" s="33"/>
      <c r="S32" s="33"/>
    </row>
    <row r="33" spans="1:19" s="26" customFormat="1" ht="12.6" customHeight="1">
      <c r="A33" s="110" t="s">
        <v>25</v>
      </c>
      <c r="B33" s="166"/>
      <c r="C33" s="167"/>
      <c r="D33" s="168"/>
      <c r="E33" s="169"/>
      <c r="F33" s="168"/>
      <c r="G33" s="169"/>
      <c r="H33" s="168"/>
      <c r="I33" s="169"/>
      <c r="J33" s="106">
        <v>0</v>
      </c>
      <c r="K33" s="5">
        <v>0</v>
      </c>
      <c r="L33" s="24">
        <f>SUM(B33*J33)+((B33*K33)*36)</f>
        <v>0</v>
      </c>
      <c r="M33" s="24">
        <f>SUM(D33*J33)+((D33*K33)*36)</f>
        <v>0</v>
      </c>
      <c r="N33" s="24">
        <f t="shared" ref="N33" si="14">SUM(F33*$J33)+((F33*$K33)*36)</f>
        <v>0</v>
      </c>
      <c r="O33" s="24">
        <f>SUM(H33*J33)+(H33*K33)*36</f>
        <v>0</v>
      </c>
      <c r="P33" s="116"/>
      <c r="R33" s="33"/>
      <c r="S33" s="33"/>
    </row>
    <row r="34" spans="1:19" s="30" customFormat="1" ht="12.6" customHeight="1">
      <c r="A34" s="34" t="s">
        <v>48</v>
      </c>
      <c r="B34" s="140" t="s">
        <v>27</v>
      </c>
      <c r="C34" s="140"/>
      <c r="D34" s="140" t="s">
        <v>27</v>
      </c>
      <c r="E34" s="140"/>
      <c r="F34" s="140" t="s">
        <v>27</v>
      </c>
      <c r="G34" s="140"/>
      <c r="H34" s="140" t="s">
        <v>27</v>
      </c>
      <c r="I34" s="140"/>
      <c r="J34" s="108" t="s">
        <v>9</v>
      </c>
      <c r="K34" s="8" t="s">
        <v>10</v>
      </c>
      <c r="L34" s="28"/>
      <c r="M34" s="28"/>
      <c r="N34" s="28"/>
      <c r="O34" s="28"/>
      <c r="P34" s="29"/>
    </row>
    <row r="35" spans="1:19" s="26" customFormat="1" ht="12.6" customHeight="1">
      <c r="A35" s="26" t="s">
        <v>49</v>
      </c>
      <c r="B35" s="131">
        <v>745</v>
      </c>
      <c r="C35" s="132"/>
      <c r="D35" s="131">
        <v>231</v>
      </c>
      <c r="E35" s="132"/>
      <c r="F35" s="182">
        <v>202</v>
      </c>
      <c r="G35" s="183"/>
      <c r="H35" s="131">
        <v>85</v>
      </c>
      <c r="I35" s="132"/>
      <c r="J35" s="106">
        <v>0</v>
      </c>
      <c r="K35" s="5">
        <v>0</v>
      </c>
      <c r="L35" s="24">
        <f>B35*$J$35+((B35*$K$35)*36)</f>
        <v>0</v>
      </c>
      <c r="M35" s="24">
        <f>D35*$J$35+((D35*$K$35)*36)</f>
        <v>0</v>
      </c>
      <c r="N35" s="24">
        <f>F35*$J$35+((F35*$K$35)*36)</f>
        <v>0</v>
      </c>
      <c r="O35" s="24">
        <f>H35*$J$35+((H35*$K$35)*36)</f>
        <v>0</v>
      </c>
      <c r="P35" s="25"/>
    </row>
    <row r="36" spans="1:19" s="26" customFormat="1" ht="12.6" customHeight="1">
      <c r="A36" s="23" t="s">
        <v>50</v>
      </c>
      <c r="B36" s="131"/>
      <c r="C36" s="132"/>
      <c r="D36" s="131"/>
      <c r="E36" s="132"/>
      <c r="F36" s="131"/>
      <c r="G36" s="132"/>
      <c r="H36" s="131">
        <v>85</v>
      </c>
      <c r="I36" s="132"/>
      <c r="J36" s="106">
        <v>0</v>
      </c>
      <c r="K36" s="5">
        <v>0</v>
      </c>
      <c r="L36" s="24">
        <f>B36*J36+((B36*K36)*36)</f>
        <v>0</v>
      </c>
      <c r="M36" s="24">
        <f>SUM(D36*J36)+(D36*K36)*36</f>
        <v>0</v>
      </c>
      <c r="N36" s="24">
        <f>SUM(F36*J36)+((F36*K36)*36)</f>
        <v>0</v>
      </c>
      <c r="O36" s="24">
        <f>SUM(H36*J36)+((H36*K36)*36)</f>
        <v>0</v>
      </c>
      <c r="P36" s="25"/>
    </row>
    <row r="37" spans="1:19" s="26" customFormat="1" ht="12.6" customHeight="1">
      <c r="A37" s="23" t="s">
        <v>51</v>
      </c>
      <c r="B37" s="131">
        <v>745</v>
      </c>
      <c r="C37" s="132"/>
      <c r="D37" s="131"/>
      <c r="E37" s="132"/>
      <c r="F37" s="131"/>
      <c r="G37" s="132"/>
      <c r="H37" s="131"/>
      <c r="I37" s="132"/>
      <c r="J37" s="106">
        <v>0</v>
      </c>
      <c r="K37" s="5">
        <v>0</v>
      </c>
      <c r="L37" s="24">
        <f t="shared" ref="L37" si="15">B37*J37+((B37*K37)*36)</f>
        <v>0</v>
      </c>
      <c r="M37" s="24">
        <f>SUM(D37*J37)+(D37*K37)*36</f>
        <v>0</v>
      </c>
      <c r="N37" s="24">
        <f>SUM(F37*J37)+((F37*K37)*36)</f>
        <v>0</v>
      </c>
      <c r="O37" s="24">
        <f t="shared" ref="O37" si="16">SUM(H37*J37)+((H37*K37)*36)</f>
        <v>0</v>
      </c>
      <c r="P37" s="25"/>
    </row>
    <row r="38" spans="1:19" s="26" customFormat="1" ht="12.6" customHeight="1">
      <c r="A38" s="23" t="s">
        <v>52</v>
      </c>
      <c r="B38" s="131"/>
      <c r="C38" s="132"/>
      <c r="D38" s="131">
        <v>231</v>
      </c>
      <c r="E38" s="132"/>
      <c r="F38" s="131"/>
      <c r="G38" s="132"/>
      <c r="H38" s="131"/>
      <c r="I38" s="132"/>
      <c r="J38" s="106">
        <v>0</v>
      </c>
      <c r="K38" s="5">
        <v>0</v>
      </c>
      <c r="L38" s="24">
        <f t="shared" ref="L38:L43" si="17">B38*J38+((B38*K38)*36)</f>
        <v>0</v>
      </c>
      <c r="M38" s="24">
        <f t="shared" ref="M38:M43" si="18">SUM(D38*J38)+(D38*K38)*36</f>
        <v>0</v>
      </c>
      <c r="N38" s="24">
        <f t="shared" ref="N38:N43" si="19">SUM(F38*J38)+((F38*K38)*36)</f>
        <v>0</v>
      </c>
      <c r="O38" s="24">
        <f t="shared" ref="O38:O43" si="20">SUM(H38*J38)+((H38*K38)*36)</f>
        <v>0</v>
      </c>
      <c r="P38" s="25"/>
    </row>
    <row r="39" spans="1:19" s="26" customFormat="1" ht="12.6" customHeight="1">
      <c r="A39" s="23" t="s">
        <v>53</v>
      </c>
      <c r="B39" s="131"/>
      <c r="C39" s="132"/>
      <c r="D39" s="131"/>
      <c r="E39" s="132"/>
      <c r="F39" s="131">
        <v>202</v>
      </c>
      <c r="G39" s="132"/>
      <c r="H39" s="131"/>
      <c r="I39" s="132"/>
      <c r="J39" s="106">
        <v>0</v>
      </c>
      <c r="K39" s="5">
        <v>0</v>
      </c>
      <c r="L39" s="24">
        <f t="shared" si="17"/>
        <v>0</v>
      </c>
      <c r="M39" s="24">
        <f t="shared" si="18"/>
        <v>0</v>
      </c>
      <c r="N39" s="24">
        <f>SUM(F39*J39)+((F39*K39)*36)</f>
        <v>0</v>
      </c>
      <c r="O39" s="24">
        <f t="shared" si="20"/>
        <v>0</v>
      </c>
      <c r="P39" s="25"/>
    </row>
    <row r="40" spans="1:19" s="26" customFormat="1" ht="12.6" customHeight="1">
      <c r="A40" s="23" t="s">
        <v>54</v>
      </c>
      <c r="B40" s="131">
        <v>40</v>
      </c>
      <c r="C40" s="132"/>
      <c r="D40" s="131"/>
      <c r="E40" s="132"/>
      <c r="F40" s="131"/>
      <c r="G40" s="132"/>
      <c r="H40" s="131"/>
      <c r="I40" s="132"/>
      <c r="J40" s="106">
        <v>0</v>
      </c>
      <c r="K40" s="5">
        <v>0</v>
      </c>
      <c r="L40" s="24">
        <f>B40*J40+((B40*K40)*36)</f>
        <v>0</v>
      </c>
      <c r="M40" s="24">
        <f t="shared" ref="M40" si="21">SUM(D40*J40)+(D40*K40)*36</f>
        <v>0</v>
      </c>
      <c r="N40" s="24">
        <f t="shared" ref="N40" si="22">SUM(F40*J40)+((F40*K40)*36)</f>
        <v>0</v>
      </c>
      <c r="O40" s="24">
        <f>SUM(H40*J40)+((H40*K40)*36)</f>
        <v>0</v>
      </c>
      <c r="P40" s="25" t="s">
        <v>55</v>
      </c>
    </row>
    <row r="41" spans="1:19" s="26" customFormat="1" ht="12.6" customHeight="1">
      <c r="A41" s="23" t="s">
        <v>56</v>
      </c>
      <c r="B41" s="131">
        <v>35</v>
      </c>
      <c r="C41" s="132"/>
      <c r="D41" s="131"/>
      <c r="E41" s="132"/>
      <c r="F41" s="131"/>
      <c r="G41" s="132"/>
      <c r="H41" s="131"/>
      <c r="I41" s="132"/>
      <c r="J41" s="106">
        <v>0</v>
      </c>
      <c r="K41" s="5">
        <v>0</v>
      </c>
      <c r="L41" s="24">
        <f t="shared" si="17"/>
        <v>0</v>
      </c>
      <c r="M41" s="24">
        <f t="shared" si="18"/>
        <v>0</v>
      </c>
      <c r="N41" s="24">
        <f t="shared" si="19"/>
        <v>0</v>
      </c>
      <c r="O41" s="24">
        <f t="shared" si="20"/>
        <v>0</v>
      </c>
      <c r="P41" s="25" t="s">
        <v>55</v>
      </c>
    </row>
    <row r="42" spans="1:19" s="26" customFormat="1" ht="12.6" customHeight="1">
      <c r="A42" s="23" t="s">
        <v>57</v>
      </c>
      <c r="B42" s="131">
        <v>5</v>
      </c>
      <c r="C42" s="132"/>
      <c r="D42" s="131"/>
      <c r="E42" s="132"/>
      <c r="F42" s="131"/>
      <c r="G42" s="132"/>
      <c r="H42" s="131"/>
      <c r="I42" s="132"/>
      <c r="J42" s="106">
        <v>0</v>
      </c>
      <c r="K42" s="5">
        <v>0</v>
      </c>
      <c r="L42" s="24">
        <f t="shared" si="17"/>
        <v>0</v>
      </c>
      <c r="M42" s="24">
        <f t="shared" si="18"/>
        <v>0</v>
      </c>
      <c r="N42" s="24">
        <f t="shared" si="19"/>
        <v>0</v>
      </c>
      <c r="O42" s="24">
        <f t="shared" si="20"/>
        <v>0</v>
      </c>
      <c r="P42" s="25" t="s">
        <v>55</v>
      </c>
    </row>
    <row r="43" spans="1:19" s="26" customFormat="1" ht="12.6" customHeight="1">
      <c r="A43" s="23" t="s">
        <v>58</v>
      </c>
      <c r="B43" s="131">
        <v>9</v>
      </c>
      <c r="C43" s="132"/>
      <c r="D43" s="131"/>
      <c r="E43" s="132"/>
      <c r="F43" s="131"/>
      <c r="G43" s="132"/>
      <c r="H43" s="131"/>
      <c r="I43" s="132"/>
      <c r="J43" s="106">
        <v>0</v>
      </c>
      <c r="K43" s="5">
        <v>0</v>
      </c>
      <c r="L43" s="24">
        <f t="shared" si="17"/>
        <v>0</v>
      </c>
      <c r="M43" s="24">
        <f t="shared" si="18"/>
        <v>0</v>
      </c>
      <c r="N43" s="24">
        <f t="shared" si="19"/>
        <v>0</v>
      </c>
      <c r="O43" s="24">
        <f t="shared" si="20"/>
        <v>0</v>
      </c>
      <c r="P43" s="25" t="s">
        <v>55</v>
      </c>
    </row>
    <row r="44" spans="1:19" s="26" customFormat="1" ht="12.6" customHeight="1">
      <c r="A44" s="111" t="s">
        <v>25</v>
      </c>
      <c r="B44" s="168"/>
      <c r="C44" s="169"/>
      <c r="D44" s="168"/>
      <c r="E44" s="169"/>
      <c r="F44" s="168"/>
      <c r="G44" s="169"/>
      <c r="H44" s="168"/>
      <c r="I44" s="169"/>
      <c r="J44" s="106">
        <v>0</v>
      </c>
      <c r="K44" s="5">
        <v>0</v>
      </c>
      <c r="L44" s="24">
        <f>B44*J44+((B44*K44)*36)</f>
        <v>0</v>
      </c>
      <c r="M44" s="24">
        <f t="shared" ref="M44" si="23">SUM(D44*J44)+(D44*K44)*36</f>
        <v>0</v>
      </c>
      <c r="N44" s="24">
        <f t="shared" ref="N44" si="24">SUM(F44*J44)+((F44*K44)*36)</f>
        <v>0</v>
      </c>
      <c r="O44" s="24">
        <f t="shared" ref="O44" si="25">SUM(H44*J44)+((H44*K44)*36)</f>
        <v>0</v>
      </c>
      <c r="P44" s="116"/>
    </row>
    <row r="45" spans="1:19" ht="12.6" customHeight="1">
      <c r="A45" s="34" t="s">
        <v>59</v>
      </c>
      <c r="B45" s="27" t="s">
        <v>16</v>
      </c>
      <c r="C45" s="27" t="s">
        <v>17</v>
      </c>
      <c r="D45" s="41" t="s">
        <v>16</v>
      </c>
      <c r="E45" s="41" t="s">
        <v>17</v>
      </c>
      <c r="F45" s="27" t="s">
        <v>16</v>
      </c>
      <c r="G45" s="27" t="s">
        <v>17</v>
      </c>
      <c r="H45" s="27" t="s">
        <v>16</v>
      </c>
      <c r="I45" s="27" t="s">
        <v>17</v>
      </c>
      <c r="J45" s="105" t="s">
        <v>18</v>
      </c>
      <c r="K45" s="35" t="s">
        <v>60</v>
      </c>
      <c r="L45" s="28"/>
      <c r="M45" s="28"/>
      <c r="N45" s="28"/>
      <c r="O45" s="28"/>
      <c r="P45" s="29"/>
      <c r="Q45" s="13"/>
      <c r="R45" s="13"/>
      <c r="S45" s="13"/>
    </row>
    <row r="46" spans="1:19" ht="12.6" customHeight="1">
      <c r="A46" s="40" t="s">
        <v>61</v>
      </c>
      <c r="B46" s="42">
        <v>17773.98697510385</v>
      </c>
      <c r="C46" s="43">
        <v>99154.049617921919</v>
      </c>
      <c r="D46" s="42">
        <v>5511.1288473140803</v>
      </c>
      <c r="E46" s="43">
        <v>30744.410015758342</v>
      </c>
      <c r="F46" s="44">
        <v>6421</v>
      </c>
      <c r="G46" s="44">
        <v>20270</v>
      </c>
      <c r="H46" s="45">
        <v>1630</v>
      </c>
      <c r="I46" s="46">
        <v>4865</v>
      </c>
      <c r="J46" s="2"/>
      <c r="K46" s="2"/>
      <c r="L46" s="2"/>
      <c r="M46" s="2"/>
      <c r="N46" s="2"/>
      <c r="O46" s="2"/>
      <c r="P46" s="158"/>
      <c r="Q46" s="13"/>
      <c r="R46" s="13"/>
      <c r="S46" s="13"/>
    </row>
    <row r="47" spans="1:19" s="26" customFormat="1" ht="12.6" customHeight="1">
      <c r="A47" s="23" t="s">
        <v>62</v>
      </c>
      <c r="B47" s="47">
        <v>3040.7903168086164</v>
      </c>
      <c r="C47" s="48">
        <v>13144.798077598565</v>
      </c>
      <c r="D47" s="47">
        <v>942.84907809770527</v>
      </c>
      <c r="E47" s="48">
        <v>4075.769605268817</v>
      </c>
      <c r="F47" s="44">
        <v>1362</v>
      </c>
      <c r="G47" s="44">
        <v>5517</v>
      </c>
      <c r="H47" s="45">
        <v>463</v>
      </c>
      <c r="I47" s="46">
        <v>2042</v>
      </c>
      <c r="J47" s="2"/>
      <c r="K47" s="2"/>
      <c r="L47" s="2"/>
      <c r="M47" s="2"/>
      <c r="N47" s="2"/>
      <c r="O47" s="2"/>
      <c r="P47" s="159"/>
    </row>
    <row r="48" spans="1:19" s="26" customFormat="1" ht="12.6" customHeight="1">
      <c r="A48" s="23" t="s">
        <v>63</v>
      </c>
      <c r="B48" s="47">
        <v>10076.822857592686</v>
      </c>
      <c r="C48" s="48">
        <v>42949.270490444113</v>
      </c>
      <c r="D48" s="47">
        <v>3124.4913826898128</v>
      </c>
      <c r="E48" s="48">
        <v>13317.156353412873</v>
      </c>
      <c r="F48" s="44">
        <v>4444</v>
      </c>
      <c r="G48" s="44">
        <v>20760</v>
      </c>
      <c r="H48" s="45">
        <v>1381</v>
      </c>
      <c r="I48" s="46">
        <v>6145</v>
      </c>
      <c r="J48" s="2"/>
      <c r="K48" s="2"/>
      <c r="L48" s="2"/>
      <c r="M48" s="2"/>
      <c r="N48" s="2"/>
      <c r="O48" s="2"/>
      <c r="P48" s="159"/>
    </row>
    <row r="49" spans="1:19" s="26" customFormat="1" ht="12.6" customHeight="1">
      <c r="A49" s="23" t="s">
        <v>64</v>
      </c>
      <c r="B49" s="47">
        <v>1311.6376366120217</v>
      </c>
      <c r="C49" s="48">
        <v>2176.0865636384333</v>
      </c>
      <c r="D49" s="47">
        <v>406.69569672131144</v>
      </c>
      <c r="E49" s="48">
        <v>674.73288080601094</v>
      </c>
      <c r="F49" s="44">
        <v>657</v>
      </c>
      <c r="G49" s="44">
        <v>445</v>
      </c>
      <c r="H49" s="45">
        <v>79</v>
      </c>
      <c r="I49" s="46">
        <v>34</v>
      </c>
      <c r="J49" s="2"/>
      <c r="K49" s="2"/>
      <c r="L49" s="2"/>
      <c r="M49" s="2"/>
      <c r="N49" s="2"/>
      <c r="O49" s="2"/>
      <c r="P49" s="159"/>
    </row>
    <row r="50" spans="1:19" s="26" customFormat="1" ht="12.6" customHeight="1">
      <c r="A50" s="23" t="s">
        <v>65</v>
      </c>
      <c r="B50" s="26">
        <v>0</v>
      </c>
      <c r="D50" s="49">
        <v>0</v>
      </c>
      <c r="E50" s="50"/>
      <c r="F50" s="44">
        <v>18</v>
      </c>
      <c r="G50" s="44">
        <v>120</v>
      </c>
      <c r="H50" s="45">
        <v>1</v>
      </c>
      <c r="I50" s="46">
        <v>1</v>
      </c>
      <c r="J50" s="2"/>
      <c r="K50" s="2"/>
      <c r="L50" s="2"/>
      <c r="M50" s="2"/>
      <c r="N50" s="2"/>
      <c r="O50" s="2"/>
      <c r="P50" s="159"/>
    </row>
    <row r="51" spans="1:19" s="26" customFormat="1" ht="12.6" customHeight="1">
      <c r="A51" s="23" t="s">
        <v>66</v>
      </c>
      <c r="B51" s="51">
        <v>0</v>
      </c>
      <c r="C51" s="52"/>
      <c r="D51" s="53">
        <v>0</v>
      </c>
      <c r="E51" s="54"/>
      <c r="F51" s="44" t="s">
        <v>67</v>
      </c>
      <c r="G51" s="44">
        <v>0</v>
      </c>
      <c r="H51" s="45" t="s">
        <v>67</v>
      </c>
      <c r="I51" s="46">
        <v>0</v>
      </c>
      <c r="J51" s="2"/>
      <c r="K51" s="2"/>
      <c r="L51" s="2"/>
      <c r="M51" s="2"/>
      <c r="N51" s="2"/>
      <c r="O51" s="2"/>
      <c r="P51" s="159"/>
    </row>
    <row r="52" spans="1:19" ht="12.6" customHeight="1">
      <c r="A52" s="55" t="s">
        <v>68</v>
      </c>
      <c r="B52" s="56">
        <v>13007.476092896175</v>
      </c>
      <c r="C52" s="57"/>
      <c r="D52" s="56">
        <v>4033.1905737704919</v>
      </c>
      <c r="E52" s="58"/>
      <c r="F52" s="59">
        <f>1298+587</f>
        <v>1885</v>
      </c>
      <c r="G52" s="59" t="s">
        <v>69</v>
      </c>
      <c r="H52" s="60">
        <v>387</v>
      </c>
      <c r="I52" s="61" t="s">
        <v>69</v>
      </c>
      <c r="J52" s="2"/>
      <c r="K52" s="2"/>
      <c r="L52" s="2"/>
      <c r="M52" s="2"/>
      <c r="N52" s="2"/>
      <c r="O52" s="2"/>
      <c r="P52" s="159"/>
      <c r="Q52" s="13"/>
      <c r="R52" s="13"/>
      <c r="S52" s="13"/>
    </row>
    <row r="53" spans="1:19" ht="12.6" customHeight="1">
      <c r="A53" s="55" t="s">
        <v>70</v>
      </c>
      <c r="B53" s="51">
        <v>170.98360655737704</v>
      </c>
      <c r="C53" s="52">
        <v>573.61361361361355</v>
      </c>
      <c r="D53" s="53">
        <v>53.589589589589586</v>
      </c>
      <c r="E53" s="54">
        <v>180.38638638638639</v>
      </c>
      <c r="F53" s="59" t="s">
        <v>67</v>
      </c>
      <c r="G53" s="59">
        <v>0</v>
      </c>
      <c r="H53" s="60" t="s">
        <v>67</v>
      </c>
      <c r="I53" s="61"/>
      <c r="J53" s="2"/>
      <c r="K53" s="2"/>
      <c r="L53" s="2"/>
      <c r="M53" s="2"/>
      <c r="N53" s="2"/>
      <c r="O53" s="2"/>
      <c r="P53" s="159"/>
      <c r="Q53" s="13"/>
      <c r="R53" s="13"/>
      <c r="S53" s="13"/>
    </row>
    <row r="54" spans="1:19" ht="12.6" customHeight="1">
      <c r="A54" s="55" t="s">
        <v>71</v>
      </c>
      <c r="B54" s="56">
        <v>24.42622950819672</v>
      </c>
      <c r="C54" s="57" t="s">
        <v>69</v>
      </c>
      <c r="D54" s="56">
        <v>7.6556556556556554</v>
      </c>
      <c r="E54" s="58" t="s">
        <v>69</v>
      </c>
      <c r="F54" s="59">
        <v>1</v>
      </c>
      <c r="G54" s="59" t="s">
        <v>69</v>
      </c>
      <c r="H54" s="60">
        <v>0</v>
      </c>
      <c r="I54" s="61" t="s">
        <v>69</v>
      </c>
      <c r="J54" s="2"/>
      <c r="K54" s="2"/>
      <c r="L54" s="2"/>
      <c r="M54" s="2"/>
      <c r="N54" s="2"/>
      <c r="O54" s="2"/>
      <c r="P54" s="159"/>
      <c r="Q54" s="13"/>
      <c r="R54" s="13"/>
      <c r="S54" s="13"/>
    </row>
    <row r="55" spans="1:19" ht="12.6" customHeight="1">
      <c r="A55" s="55" t="s">
        <v>72</v>
      </c>
      <c r="B55" s="62" t="s">
        <v>67</v>
      </c>
      <c r="C55" s="57" t="s">
        <v>73</v>
      </c>
      <c r="D55" s="63" t="s">
        <v>67</v>
      </c>
      <c r="E55" s="58"/>
      <c r="F55" s="63" t="s">
        <v>67</v>
      </c>
      <c r="G55" s="59" t="s">
        <v>73</v>
      </c>
      <c r="H55" s="63" t="s">
        <v>67</v>
      </c>
      <c r="I55" s="61" t="s">
        <v>73</v>
      </c>
      <c r="J55" s="2"/>
      <c r="K55" s="2"/>
      <c r="L55" s="2"/>
      <c r="M55" s="2"/>
      <c r="N55" s="2"/>
      <c r="O55" s="2"/>
      <c r="P55" s="159"/>
      <c r="Q55" s="13"/>
      <c r="R55" s="13"/>
      <c r="S55" s="13"/>
    </row>
    <row r="56" spans="1:19" ht="12.6" customHeight="1">
      <c r="A56" s="55" t="s">
        <v>74</v>
      </c>
      <c r="B56" s="56">
        <v>1</v>
      </c>
      <c r="C56" s="58">
        <v>2</v>
      </c>
      <c r="D56" s="56">
        <v>0</v>
      </c>
      <c r="E56" s="58">
        <v>0</v>
      </c>
      <c r="F56" s="59">
        <v>0</v>
      </c>
      <c r="G56" s="64">
        <v>0</v>
      </c>
      <c r="H56" s="60">
        <v>0</v>
      </c>
      <c r="I56" s="61">
        <v>0</v>
      </c>
      <c r="J56" s="109">
        <v>0</v>
      </c>
      <c r="K56" s="6">
        <v>0</v>
      </c>
      <c r="L56" s="24">
        <f>(B56*J56+C56*K56)*36</f>
        <v>0</v>
      </c>
      <c r="M56" s="24">
        <f>(D56*J56+E56*K56)*36</f>
        <v>0</v>
      </c>
      <c r="N56" s="24">
        <f>(F56*J56+G56*K56)*36</f>
        <v>0</v>
      </c>
      <c r="O56" s="24">
        <f>(H56*J56+I56*K56)*36</f>
        <v>0</v>
      </c>
      <c r="P56" s="155" t="s">
        <v>75</v>
      </c>
      <c r="Q56" s="13"/>
      <c r="R56" s="13"/>
      <c r="S56" s="13"/>
    </row>
    <row r="57" spans="1:19" ht="12.6" customHeight="1">
      <c r="A57" s="55" t="s">
        <v>76</v>
      </c>
      <c r="B57" s="56">
        <v>1</v>
      </c>
      <c r="C57" s="58">
        <v>2</v>
      </c>
      <c r="D57" s="56"/>
      <c r="E57" s="58"/>
      <c r="F57" s="59">
        <v>0</v>
      </c>
      <c r="G57" s="64">
        <v>0</v>
      </c>
      <c r="H57" s="60">
        <v>0</v>
      </c>
      <c r="I57" s="61">
        <v>0</v>
      </c>
      <c r="J57" s="109">
        <v>0</v>
      </c>
      <c r="K57" s="6">
        <v>0</v>
      </c>
      <c r="L57" s="24">
        <f>(B57*J57+C57*K57)*36</f>
        <v>0</v>
      </c>
      <c r="M57" s="24">
        <f>(D57*J57+E57*K57)*36</f>
        <v>0</v>
      </c>
      <c r="N57" s="24">
        <f t="shared" ref="N57" si="26">(F57*J57+G57*K57)*36</f>
        <v>0</v>
      </c>
      <c r="O57" s="24">
        <f>(H57*J57+I57*K57)*36</f>
        <v>0</v>
      </c>
      <c r="P57" s="155"/>
      <c r="Q57" s="13"/>
      <c r="R57" s="13"/>
      <c r="S57" s="13"/>
    </row>
    <row r="58" spans="1:19" ht="12.6" customHeight="1">
      <c r="A58" s="55" t="s">
        <v>77</v>
      </c>
      <c r="B58" s="56">
        <v>1</v>
      </c>
      <c r="C58" s="57" t="s">
        <v>69</v>
      </c>
      <c r="D58" s="56">
        <v>0</v>
      </c>
      <c r="E58" s="58" t="s">
        <v>69</v>
      </c>
      <c r="F58" s="59">
        <v>0</v>
      </c>
      <c r="G58" s="59" t="s">
        <v>69</v>
      </c>
      <c r="H58" s="60">
        <v>0</v>
      </c>
      <c r="I58" s="61" t="s">
        <v>69</v>
      </c>
      <c r="J58" s="2"/>
      <c r="K58" s="6">
        <v>0</v>
      </c>
      <c r="L58" s="24">
        <f>(B58*K58)*36</f>
        <v>0</v>
      </c>
      <c r="M58" s="24">
        <f>(D58*K58)*36</f>
        <v>0</v>
      </c>
      <c r="N58" s="24">
        <f>(F58*K58)*36</f>
        <v>0</v>
      </c>
      <c r="O58" s="24">
        <f>(H58*K58)*36</f>
        <v>0</v>
      </c>
      <c r="P58" s="155"/>
      <c r="Q58" s="13"/>
      <c r="R58" s="13"/>
      <c r="S58" s="13"/>
    </row>
    <row r="59" spans="1:19" ht="12.6" customHeight="1">
      <c r="A59" s="55" t="s">
        <v>78</v>
      </c>
      <c r="B59" s="56">
        <v>1</v>
      </c>
      <c r="C59" s="57" t="s">
        <v>73</v>
      </c>
      <c r="D59" s="56">
        <v>0</v>
      </c>
      <c r="E59" s="58" t="s">
        <v>73</v>
      </c>
      <c r="F59" s="59">
        <v>0</v>
      </c>
      <c r="G59" s="59" t="s">
        <v>73</v>
      </c>
      <c r="H59" s="60">
        <v>0</v>
      </c>
      <c r="I59" s="61" t="s">
        <v>73</v>
      </c>
      <c r="J59" s="2"/>
      <c r="K59" s="6">
        <v>0</v>
      </c>
      <c r="L59" s="24">
        <f>(B59*K59)*36</f>
        <v>0</v>
      </c>
      <c r="M59" s="24">
        <f>(D59*K59)*36</f>
        <v>0</v>
      </c>
      <c r="N59" s="24">
        <f>(F59*K59)*36</f>
        <v>0</v>
      </c>
      <c r="O59" s="24">
        <f>(H59*K59)*36</f>
        <v>0</v>
      </c>
      <c r="P59" s="155"/>
      <c r="Q59" s="13"/>
      <c r="R59" s="13"/>
      <c r="S59" s="13"/>
    </row>
    <row r="60" spans="1:19" ht="12.6" customHeight="1">
      <c r="A60" s="112" t="s">
        <v>25</v>
      </c>
      <c r="B60" s="178"/>
      <c r="C60" s="179"/>
      <c r="D60" s="178"/>
      <c r="E60" s="179"/>
      <c r="F60" s="178"/>
      <c r="G60" s="179"/>
      <c r="H60" s="180"/>
      <c r="I60" s="181"/>
      <c r="J60" s="3"/>
      <c r="K60" s="6">
        <v>0</v>
      </c>
      <c r="L60" s="24">
        <f>(B60*K60)*36</f>
        <v>0</v>
      </c>
      <c r="M60" s="24">
        <f>(D60*K60)*36</f>
        <v>0</v>
      </c>
      <c r="N60" s="24">
        <f>(F60*K60)*36</f>
        <v>0</v>
      </c>
      <c r="O60" s="24">
        <f>(H60*K60)*36</f>
        <v>0</v>
      </c>
      <c r="P60" s="115"/>
      <c r="Q60" s="13"/>
      <c r="R60" s="13"/>
      <c r="S60" s="13"/>
    </row>
    <row r="61" spans="1:19" ht="12.6" customHeight="1">
      <c r="A61" s="34" t="s">
        <v>79</v>
      </c>
      <c r="B61" s="156" t="s">
        <v>80</v>
      </c>
      <c r="C61" s="157"/>
      <c r="D61" s="156" t="s">
        <v>80</v>
      </c>
      <c r="E61" s="157"/>
      <c r="F61" s="156" t="s">
        <v>80</v>
      </c>
      <c r="G61" s="157"/>
      <c r="H61" s="156" t="s">
        <v>80</v>
      </c>
      <c r="I61" s="157"/>
      <c r="J61" s="105"/>
      <c r="K61" s="8" t="s">
        <v>81</v>
      </c>
      <c r="L61" s="28"/>
      <c r="M61" s="28"/>
      <c r="N61" s="28"/>
      <c r="O61" s="28"/>
      <c r="P61" s="29"/>
      <c r="Q61" s="13"/>
      <c r="R61" s="13"/>
      <c r="S61" s="13"/>
    </row>
    <row r="62" spans="1:19" ht="12.6" customHeight="1">
      <c r="A62" s="65" t="s">
        <v>82</v>
      </c>
      <c r="B62" s="133">
        <v>0</v>
      </c>
      <c r="C62" s="134"/>
      <c r="D62" s="133">
        <v>0</v>
      </c>
      <c r="E62" s="134"/>
      <c r="F62" s="133">
        <v>0</v>
      </c>
      <c r="G62" s="134"/>
      <c r="H62" s="133">
        <v>0</v>
      </c>
      <c r="I62" s="134"/>
      <c r="J62" s="4"/>
      <c r="K62" s="10">
        <v>0</v>
      </c>
      <c r="L62" s="66">
        <f>SUM(B62*$K$62)</f>
        <v>0</v>
      </c>
      <c r="M62" s="66">
        <f>SUM(D62*$K$62)</f>
        <v>0</v>
      </c>
      <c r="N62" s="66">
        <f>SUM(F62*$K$62)</f>
        <v>0</v>
      </c>
      <c r="O62" s="66">
        <f>SUM(H62*$K$62)</f>
        <v>0</v>
      </c>
      <c r="P62" s="67" t="s">
        <v>83</v>
      </c>
      <c r="Q62" s="13"/>
      <c r="R62" s="13"/>
      <c r="S62" s="13"/>
    </row>
    <row r="63" spans="1:19" ht="12.6" customHeight="1">
      <c r="A63" s="99" t="s">
        <v>84</v>
      </c>
      <c r="B63" s="135">
        <v>0</v>
      </c>
      <c r="C63" s="136"/>
      <c r="D63" s="135">
        <v>0</v>
      </c>
      <c r="E63" s="136"/>
      <c r="F63" s="135">
        <v>0</v>
      </c>
      <c r="G63" s="136"/>
      <c r="H63" s="164">
        <v>0</v>
      </c>
      <c r="I63" s="165"/>
      <c r="J63" s="2"/>
      <c r="K63" s="100">
        <v>0</v>
      </c>
      <c r="L63" s="101">
        <f>SUM(B63*$K$63)</f>
        <v>0</v>
      </c>
      <c r="M63" s="101">
        <f>SUM(D63*$K$63)</f>
        <v>0</v>
      </c>
      <c r="N63" s="101">
        <f>SUM(F63*$K$63)</f>
        <v>0</v>
      </c>
      <c r="O63" s="101">
        <f>SUM(H63*$K$63)</f>
        <v>0</v>
      </c>
      <c r="P63" s="102" t="s">
        <v>85</v>
      </c>
      <c r="Q63" s="13"/>
      <c r="R63" s="13"/>
      <c r="S63" s="13"/>
    </row>
    <row r="64" spans="1:19" ht="12.6" customHeight="1">
      <c r="A64" s="99" t="s">
        <v>25</v>
      </c>
      <c r="B64" s="135">
        <v>0</v>
      </c>
      <c r="C64" s="136"/>
      <c r="D64" s="135">
        <v>0</v>
      </c>
      <c r="E64" s="136"/>
      <c r="F64" s="135">
        <v>0</v>
      </c>
      <c r="G64" s="136"/>
      <c r="H64" s="164">
        <v>0</v>
      </c>
      <c r="I64" s="165"/>
      <c r="J64" s="2"/>
      <c r="K64" s="100">
        <v>0</v>
      </c>
      <c r="L64" s="101">
        <f>SUM(B64*$K$63)</f>
        <v>0</v>
      </c>
      <c r="M64" s="101">
        <f t="shared" ref="M64:M65" si="27">SUM(D64*$K$63)</f>
        <v>0</v>
      </c>
      <c r="N64" s="101">
        <f>SUM(F64*$K$63)</f>
        <v>0</v>
      </c>
      <c r="O64" s="101">
        <f t="shared" ref="O64:O65" si="28">SUM(H64*$K$63)</f>
        <v>0</v>
      </c>
      <c r="P64" s="68"/>
      <c r="Q64" s="13"/>
      <c r="R64" s="13"/>
      <c r="S64" s="13"/>
    </row>
    <row r="65" spans="1:19" ht="12.6" customHeight="1">
      <c r="A65" s="113" t="s">
        <v>25</v>
      </c>
      <c r="B65" s="135">
        <v>0</v>
      </c>
      <c r="C65" s="136"/>
      <c r="D65" s="135">
        <v>0</v>
      </c>
      <c r="E65" s="136"/>
      <c r="F65" s="135">
        <v>0</v>
      </c>
      <c r="G65" s="136"/>
      <c r="H65" s="164">
        <v>0</v>
      </c>
      <c r="I65" s="165"/>
      <c r="J65" s="2"/>
      <c r="K65" s="100">
        <v>0</v>
      </c>
      <c r="L65" s="101">
        <f>SUM(B65*$K$63)</f>
        <v>0</v>
      </c>
      <c r="M65" s="101">
        <f t="shared" si="27"/>
        <v>0</v>
      </c>
      <c r="N65" s="101">
        <f>SUM(F65*$K$63)</f>
        <v>0</v>
      </c>
      <c r="O65" s="101">
        <f t="shared" si="28"/>
        <v>0</v>
      </c>
      <c r="P65" s="117"/>
      <c r="Q65" s="13"/>
      <c r="R65" s="13"/>
      <c r="S65" s="13"/>
    </row>
    <row r="66" spans="1:19" ht="12.6" customHeight="1">
      <c r="A66" s="69" t="s">
        <v>86</v>
      </c>
      <c r="B66" s="160" t="s">
        <v>27</v>
      </c>
      <c r="C66" s="161"/>
      <c r="D66" s="160" t="s">
        <v>27</v>
      </c>
      <c r="E66" s="161"/>
      <c r="F66" s="160" t="s">
        <v>27</v>
      </c>
      <c r="G66" s="161"/>
      <c r="H66" s="160" t="s">
        <v>27</v>
      </c>
      <c r="I66" s="161"/>
      <c r="J66" s="70"/>
      <c r="K66" s="11"/>
      <c r="L66" s="28"/>
      <c r="M66" s="28"/>
      <c r="N66" s="28"/>
      <c r="O66" s="28"/>
      <c r="P66" s="29"/>
      <c r="Q66" s="13"/>
      <c r="R66" s="13"/>
      <c r="S66" s="13"/>
    </row>
    <row r="67" spans="1:19" ht="12.6" customHeight="1">
      <c r="A67" s="71" t="s">
        <v>87</v>
      </c>
      <c r="B67" s="123">
        <f>50/4</f>
        <v>12.5</v>
      </c>
      <c r="C67" s="124"/>
      <c r="D67" s="123">
        <v>4</v>
      </c>
      <c r="E67" s="124" t="s">
        <v>80</v>
      </c>
      <c r="F67" s="123">
        <v>2</v>
      </c>
      <c r="G67" s="124"/>
      <c r="H67" s="123">
        <v>3</v>
      </c>
      <c r="I67" s="124"/>
      <c r="J67" s="2"/>
      <c r="K67" s="9">
        <v>0</v>
      </c>
      <c r="L67" s="24">
        <f>B67*K67</f>
        <v>0</v>
      </c>
      <c r="M67" s="24">
        <f t="shared" ref="M67:M74" si="29">D67*K67</f>
        <v>0</v>
      </c>
      <c r="N67" s="24">
        <f t="shared" ref="N67:N74" si="30">F67*K67</f>
        <v>0</v>
      </c>
      <c r="O67" s="24">
        <f t="shared" ref="O67:O74" si="31">H67*K67</f>
        <v>0</v>
      </c>
      <c r="P67" s="68"/>
      <c r="Q67" s="13"/>
      <c r="R67" s="13"/>
      <c r="S67" s="13"/>
    </row>
    <row r="68" spans="1:19" ht="12.6" customHeight="1">
      <c r="A68" s="71" t="s">
        <v>88</v>
      </c>
      <c r="B68" s="123">
        <v>2</v>
      </c>
      <c r="C68" s="124"/>
      <c r="D68" s="123">
        <v>1</v>
      </c>
      <c r="E68" s="124" t="s">
        <v>80</v>
      </c>
      <c r="F68" s="123">
        <v>1</v>
      </c>
      <c r="G68" s="124"/>
      <c r="H68" s="123">
        <v>1</v>
      </c>
      <c r="I68" s="124"/>
      <c r="J68" s="2"/>
      <c r="K68" s="9">
        <v>0</v>
      </c>
      <c r="L68" s="24">
        <f t="shared" ref="L67:L73" si="32">B68*K68</f>
        <v>0</v>
      </c>
      <c r="M68" s="24">
        <f t="shared" si="29"/>
        <v>0</v>
      </c>
      <c r="N68" s="24">
        <f t="shared" si="30"/>
        <v>0</v>
      </c>
      <c r="O68" s="24">
        <f t="shared" si="31"/>
        <v>0</v>
      </c>
      <c r="P68" s="68"/>
      <c r="Q68" s="13"/>
      <c r="R68" s="13"/>
      <c r="S68" s="13"/>
    </row>
    <row r="69" spans="1:19" ht="12.6" customHeight="1">
      <c r="A69" s="71" t="s">
        <v>89</v>
      </c>
      <c r="B69" s="123">
        <v>14</v>
      </c>
      <c r="C69" s="124"/>
      <c r="D69" s="123">
        <v>6</v>
      </c>
      <c r="E69" s="124" t="s">
        <v>80</v>
      </c>
      <c r="F69" s="123">
        <v>4</v>
      </c>
      <c r="G69" s="124"/>
      <c r="H69" s="123">
        <v>3</v>
      </c>
      <c r="I69" s="124"/>
      <c r="J69" s="2"/>
      <c r="K69" s="9">
        <v>0</v>
      </c>
      <c r="L69" s="24">
        <f t="shared" si="32"/>
        <v>0</v>
      </c>
      <c r="M69" s="24">
        <f t="shared" si="29"/>
        <v>0</v>
      </c>
      <c r="N69" s="24">
        <f t="shared" si="30"/>
        <v>0</v>
      </c>
      <c r="O69" s="24">
        <f t="shared" si="31"/>
        <v>0</v>
      </c>
      <c r="P69" s="68"/>
      <c r="Q69" s="13"/>
      <c r="R69" s="13"/>
      <c r="S69" s="13"/>
    </row>
    <row r="70" spans="1:19" ht="12.6" customHeight="1">
      <c r="A70" s="71" t="s">
        <v>90</v>
      </c>
      <c r="B70" s="123">
        <f>B17+B18</f>
        <v>999</v>
      </c>
      <c r="C70" s="124"/>
      <c r="D70" s="162">
        <f>D17+D18</f>
        <v>437</v>
      </c>
      <c r="E70" s="163" t="s">
        <v>80</v>
      </c>
      <c r="F70" s="162">
        <f>F17+F18</f>
        <v>284</v>
      </c>
      <c r="G70" s="163"/>
      <c r="H70" s="162">
        <f>H17+H18</f>
        <v>171</v>
      </c>
      <c r="I70" s="163"/>
      <c r="J70" s="2"/>
      <c r="K70" s="9">
        <v>0</v>
      </c>
      <c r="L70" s="24">
        <f t="shared" si="32"/>
        <v>0</v>
      </c>
      <c r="M70" s="24">
        <f t="shared" si="29"/>
        <v>0</v>
      </c>
      <c r="N70" s="24">
        <f t="shared" si="30"/>
        <v>0</v>
      </c>
      <c r="O70" s="24">
        <f t="shared" si="31"/>
        <v>0</v>
      </c>
      <c r="P70" s="68"/>
      <c r="Q70" s="13"/>
      <c r="R70" s="13"/>
      <c r="S70" s="13"/>
    </row>
    <row r="71" spans="1:19" ht="12.6" customHeight="1">
      <c r="A71" s="71" t="s">
        <v>91</v>
      </c>
      <c r="B71" s="123">
        <v>1</v>
      </c>
      <c r="C71" s="124"/>
      <c r="D71" s="123">
        <v>1</v>
      </c>
      <c r="E71" s="124"/>
      <c r="F71" s="123">
        <v>1</v>
      </c>
      <c r="G71" s="124"/>
      <c r="H71" s="123">
        <v>1</v>
      </c>
      <c r="I71" s="124"/>
      <c r="J71" s="2"/>
      <c r="K71" s="9">
        <v>0</v>
      </c>
      <c r="L71" s="24">
        <f t="shared" si="32"/>
        <v>0</v>
      </c>
      <c r="M71" s="24">
        <f t="shared" si="29"/>
        <v>0</v>
      </c>
      <c r="N71" s="24">
        <f t="shared" si="30"/>
        <v>0</v>
      </c>
      <c r="O71" s="24">
        <f t="shared" si="31"/>
        <v>0</v>
      </c>
      <c r="P71" s="68"/>
      <c r="Q71" s="13"/>
      <c r="R71" s="13"/>
      <c r="S71" s="13"/>
    </row>
    <row r="72" spans="1:19" ht="12.6" customHeight="1">
      <c r="A72" s="71" t="s">
        <v>92</v>
      </c>
      <c r="B72" s="123">
        <v>5</v>
      </c>
      <c r="C72" s="124"/>
      <c r="D72" s="123">
        <v>5</v>
      </c>
      <c r="E72" s="124" t="s">
        <v>93</v>
      </c>
      <c r="F72" s="123">
        <v>2</v>
      </c>
      <c r="G72" s="124"/>
      <c r="H72" s="123">
        <v>2</v>
      </c>
      <c r="I72" s="124"/>
      <c r="J72" s="2"/>
      <c r="K72" s="9">
        <v>0</v>
      </c>
      <c r="L72" s="24">
        <f t="shared" si="32"/>
        <v>0</v>
      </c>
      <c r="M72" s="24">
        <f t="shared" si="29"/>
        <v>0</v>
      </c>
      <c r="N72" s="24">
        <f t="shared" si="30"/>
        <v>0</v>
      </c>
      <c r="O72" s="24">
        <f t="shared" si="31"/>
        <v>0</v>
      </c>
      <c r="P72" s="68"/>
      <c r="Q72" s="13"/>
      <c r="R72" s="13"/>
      <c r="S72" s="13"/>
    </row>
    <row r="73" spans="1:19" ht="12.6" customHeight="1">
      <c r="A73" s="72" t="s">
        <v>94</v>
      </c>
      <c r="B73" s="176">
        <v>2</v>
      </c>
      <c r="C73" s="124"/>
      <c r="D73" s="123">
        <v>0</v>
      </c>
      <c r="E73" s="124"/>
      <c r="F73" s="123">
        <v>0</v>
      </c>
      <c r="G73" s="124"/>
      <c r="H73" s="123">
        <v>2</v>
      </c>
      <c r="I73" s="124"/>
      <c r="J73" s="2"/>
      <c r="K73" s="9">
        <v>0</v>
      </c>
      <c r="L73" s="24">
        <f t="shared" si="32"/>
        <v>0</v>
      </c>
      <c r="M73" s="24">
        <f t="shared" si="29"/>
        <v>0</v>
      </c>
      <c r="N73" s="24">
        <f t="shared" si="30"/>
        <v>0</v>
      </c>
      <c r="O73" s="24">
        <f t="shared" si="31"/>
        <v>0</v>
      </c>
      <c r="P73" s="68"/>
      <c r="Q73" s="13"/>
      <c r="R73" s="13"/>
      <c r="S73" s="13"/>
    </row>
    <row r="74" spans="1:19" ht="12.6" customHeight="1" thickBot="1">
      <c r="A74" s="114" t="s">
        <v>25</v>
      </c>
      <c r="B74" s="178"/>
      <c r="C74" s="179"/>
      <c r="D74" s="178"/>
      <c r="E74" s="179"/>
      <c r="F74" s="178"/>
      <c r="G74" s="179"/>
      <c r="H74" s="178"/>
      <c r="I74" s="179"/>
      <c r="J74" s="3"/>
      <c r="K74" s="120">
        <v>0</v>
      </c>
      <c r="L74" s="24">
        <f>B74*K74</f>
        <v>0</v>
      </c>
      <c r="M74" s="24">
        <f t="shared" si="29"/>
        <v>0</v>
      </c>
      <c r="N74" s="24">
        <f t="shared" si="30"/>
        <v>0</v>
      </c>
      <c r="O74" s="24">
        <f t="shared" si="31"/>
        <v>0</v>
      </c>
      <c r="P74" s="117"/>
      <c r="Q74" s="13"/>
      <c r="R74" s="13"/>
      <c r="S74" s="13"/>
    </row>
    <row r="75" spans="1:19" s="78" customFormat="1" ht="12.6" customHeight="1" thickTop="1" thickBot="1">
      <c r="A75" s="73" t="s">
        <v>95</v>
      </c>
      <c r="B75" s="74"/>
      <c r="C75" s="74"/>
      <c r="D75" s="74"/>
      <c r="E75" s="74"/>
      <c r="F75" s="74"/>
      <c r="G75" s="74"/>
      <c r="H75" s="74"/>
      <c r="I75" s="74"/>
      <c r="J75" s="75"/>
      <c r="K75" s="76"/>
      <c r="L75" s="118">
        <f>SUM(L5:L74)</f>
        <v>0</v>
      </c>
      <c r="M75" s="118">
        <f t="shared" ref="M75:O75" si="33">SUM(M5:M74)</f>
        <v>0</v>
      </c>
      <c r="N75" s="118">
        <f t="shared" si="33"/>
        <v>0</v>
      </c>
      <c r="O75" s="118">
        <f t="shared" si="33"/>
        <v>0</v>
      </c>
      <c r="P75" s="77"/>
    </row>
    <row r="76" spans="1:19" s="78" customFormat="1" ht="12.6" customHeight="1" thickTop="1" thickBot="1">
      <c r="J76" s="79"/>
      <c r="K76" s="80"/>
      <c r="L76" s="81"/>
      <c r="M76" s="81"/>
      <c r="N76" s="81"/>
      <c r="O76" s="81"/>
      <c r="P76" s="82"/>
    </row>
    <row r="77" spans="1:19" s="78" customFormat="1" ht="12.6" customHeight="1" thickBot="1">
      <c r="A77" s="83" t="s">
        <v>96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119">
        <f>L75+M75+N75+O75</f>
        <v>0</v>
      </c>
      <c r="P77" s="85"/>
    </row>
    <row r="78" spans="1:19" s="78" customFormat="1" ht="12" customHeight="1">
      <c r="J78" s="79"/>
      <c r="K78" s="80"/>
      <c r="L78" s="81"/>
      <c r="M78" s="81"/>
      <c r="N78" s="81"/>
      <c r="O78" s="81"/>
      <c r="P78" s="82"/>
    </row>
    <row r="79" spans="1:19" ht="12.6" customHeight="1">
      <c r="A79" s="13" t="s">
        <v>97</v>
      </c>
      <c r="B79" s="13"/>
      <c r="C79" s="13"/>
      <c r="D79" s="13"/>
      <c r="E79" s="13"/>
      <c r="F79" s="13"/>
      <c r="G79" s="13"/>
      <c r="H79" s="13"/>
      <c r="I79" s="13"/>
      <c r="J79" s="14"/>
      <c r="K79" s="14"/>
      <c r="L79" s="14"/>
      <c r="M79" s="14"/>
      <c r="N79" s="14"/>
      <c r="O79" s="14"/>
      <c r="P79" s="15"/>
      <c r="Q79" s="13"/>
      <c r="R79" s="13"/>
      <c r="S79" s="13"/>
    </row>
    <row r="80" spans="1:19" ht="12.6" customHeight="1">
      <c r="A80" s="13" t="s">
        <v>98</v>
      </c>
      <c r="B80" s="13"/>
      <c r="C80" s="13"/>
      <c r="D80" s="13"/>
      <c r="E80" s="13"/>
      <c r="F80" s="13"/>
      <c r="G80" s="13"/>
      <c r="H80" s="13"/>
      <c r="I80" s="13"/>
      <c r="J80" s="86"/>
      <c r="K80" s="86"/>
      <c r="L80" s="177"/>
      <c r="M80" s="177"/>
      <c r="N80" s="177"/>
      <c r="O80" s="177"/>
      <c r="P80" s="15"/>
      <c r="Q80" s="13"/>
      <c r="R80" s="13"/>
      <c r="S80" s="13"/>
    </row>
    <row r="81" spans="1:19">
      <c r="A81" s="13" t="s">
        <v>99</v>
      </c>
      <c r="B81" s="13"/>
      <c r="C81" s="13"/>
      <c r="D81" s="13"/>
      <c r="E81" s="13"/>
      <c r="F81" s="13"/>
      <c r="G81" s="13"/>
      <c r="H81" s="13"/>
      <c r="I81" s="13"/>
      <c r="J81" s="87"/>
      <c r="K81" s="87"/>
      <c r="L81" s="88"/>
      <c r="M81" s="88"/>
      <c r="N81" s="87"/>
      <c r="O81" s="87"/>
      <c r="P81" s="15"/>
      <c r="Q81" s="13"/>
      <c r="R81" s="13"/>
      <c r="S81" s="13"/>
    </row>
    <row r="82" spans="1:19">
      <c r="A82" s="13" t="s">
        <v>100</v>
      </c>
      <c r="B82" s="13"/>
      <c r="C82" s="13"/>
      <c r="D82" s="13"/>
      <c r="E82" s="13"/>
      <c r="F82" s="13"/>
      <c r="G82" s="13"/>
      <c r="H82" s="13"/>
      <c r="I82" s="13"/>
      <c r="J82" s="87"/>
      <c r="K82" s="87"/>
      <c r="L82" s="88"/>
      <c r="M82" s="88"/>
      <c r="N82" s="87"/>
      <c r="O82" s="87"/>
      <c r="P82" s="15"/>
      <c r="Q82" s="13"/>
      <c r="R82" s="13"/>
      <c r="S82" s="13"/>
    </row>
    <row r="83" spans="1:19">
      <c r="A83" s="13" t="s">
        <v>101</v>
      </c>
      <c r="B83" s="13"/>
      <c r="C83" s="13"/>
      <c r="D83" s="13"/>
      <c r="E83" s="13"/>
      <c r="F83" s="13"/>
      <c r="G83" s="13"/>
      <c r="H83" s="13"/>
      <c r="I83" s="13"/>
      <c r="J83" s="87"/>
      <c r="K83" s="87"/>
      <c r="L83" s="88"/>
      <c r="M83" s="88"/>
      <c r="N83" s="87"/>
      <c r="O83" s="87"/>
      <c r="P83" s="15"/>
      <c r="Q83" s="13"/>
      <c r="R83" s="13"/>
      <c r="S83" s="13"/>
    </row>
    <row r="84" spans="1:19">
      <c r="A84" s="13" t="s">
        <v>102</v>
      </c>
      <c r="B84" s="13"/>
      <c r="C84" s="13"/>
      <c r="D84" s="13"/>
      <c r="E84" s="13"/>
      <c r="F84" s="13"/>
      <c r="G84" s="13"/>
      <c r="H84" s="13"/>
      <c r="I84" s="13"/>
      <c r="J84" s="87"/>
      <c r="K84" s="87"/>
      <c r="L84" s="88"/>
      <c r="M84" s="88"/>
      <c r="N84" s="87"/>
      <c r="O84" s="87"/>
      <c r="P84" s="15"/>
      <c r="Q84" s="13"/>
      <c r="R84" s="13"/>
      <c r="S84" s="13"/>
    </row>
    <row r="85" spans="1:19">
      <c r="A85" s="13" t="s">
        <v>103</v>
      </c>
      <c r="B85" s="13"/>
      <c r="C85" s="13"/>
      <c r="D85" s="13"/>
      <c r="E85" s="13"/>
      <c r="F85" s="13"/>
      <c r="G85" s="13"/>
      <c r="H85" s="13"/>
      <c r="I85" s="13"/>
      <c r="J85" s="87"/>
      <c r="K85" s="87"/>
      <c r="L85" s="88"/>
      <c r="M85" s="88"/>
      <c r="N85" s="87"/>
      <c r="O85" s="87"/>
      <c r="P85" s="15"/>
      <c r="Q85" s="13"/>
      <c r="R85" s="13"/>
      <c r="S85" s="13"/>
    </row>
    <row r="86" spans="1:19">
      <c r="A86" s="13"/>
      <c r="B86" s="13"/>
      <c r="C86" s="13"/>
      <c r="D86" s="13"/>
      <c r="E86" s="13"/>
      <c r="F86" s="13"/>
      <c r="G86" s="13"/>
      <c r="H86" s="13"/>
      <c r="I86" s="13"/>
      <c r="J86" s="87"/>
      <c r="K86" s="87"/>
      <c r="L86" s="88"/>
      <c r="M86" s="88"/>
      <c r="N86" s="87"/>
      <c r="O86" s="87"/>
      <c r="P86" s="15"/>
      <c r="Q86" s="13"/>
      <c r="R86" s="13"/>
      <c r="S86" s="13"/>
    </row>
    <row r="87" spans="1:19" ht="24.95" customHeight="1" thickTop="1">
      <c r="A87" s="89" t="s">
        <v>104</v>
      </c>
      <c r="B87" s="90"/>
      <c r="C87" s="90"/>
      <c r="D87" s="172"/>
      <c r="E87" s="172"/>
      <c r="F87" s="172"/>
      <c r="G87" s="172"/>
      <c r="H87" s="172"/>
      <c r="I87" s="173"/>
      <c r="J87" s="87"/>
      <c r="K87" s="87"/>
      <c r="L87" s="88"/>
      <c r="M87" s="88"/>
      <c r="N87" s="87"/>
      <c r="O87" s="87"/>
      <c r="P87" s="15"/>
      <c r="Q87" s="13"/>
      <c r="R87" s="13"/>
      <c r="S87" s="13"/>
    </row>
    <row r="88" spans="1:19" ht="24.95" customHeight="1">
      <c r="A88" s="91" t="s">
        <v>105</v>
      </c>
      <c r="B88" s="92"/>
      <c r="C88" s="92"/>
      <c r="D88" s="170"/>
      <c r="E88" s="170"/>
      <c r="F88" s="170"/>
      <c r="G88" s="170"/>
      <c r="H88" s="170"/>
      <c r="I88" s="171"/>
      <c r="J88" s="87"/>
      <c r="K88" s="87"/>
      <c r="L88" s="88"/>
      <c r="M88" s="88"/>
      <c r="N88" s="87"/>
      <c r="O88" s="87"/>
      <c r="P88" s="15"/>
      <c r="Q88" s="13"/>
      <c r="R88" s="13"/>
      <c r="S88" s="13"/>
    </row>
    <row r="89" spans="1:19" ht="24.95" customHeight="1">
      <c r="A89" s="91" t="s">
        <v>106</v>
      </c>
      <c r="B89" s="92"/>
      <c r="C89" s="92"/>
      <c r="D89" s="170"/>
      <c r="E89" s="170"/>
      <c r="F89" s="170"/>
      <c r="G89" s="170"/>
      <c r="H89" s="170"/>
      <c r="I89" s="171"/>
      <c r="J89" s="87"/>
      <c r="K89" s="87"/>
      <c r="L89" s="88"/>
      <c r="M89" s="88"/>
      <c r="N89" s="87"/>
      <c r="O89" s="87"/>
      <c r="P89" s="15"/>
      <c r="Q89" s="13"/>
      <c r="R89" s="13"/>
      <c r="S89" s="13"/>
    </row>
    <row r="90" spans="1:19" ht="24.95" customHeight="1">
      <c r="A90" s="93" t="s">
        <v>107</v>
      </c>
      <c r="B90" s="94"/>
      <c r="C90" s="94"/>
      <c r="D90" s="170"/>
      <c r="E90" s="170"/>
      <c r="F90" s="170"/>
      <c r="G90" s="170"/>
      <c r="H90" s="170"/>
      <c r="I90" s="171"/>
      <c r="J90" s="14"/>
      <c r="K90" s="14"/>
      <c r="L90" s="14"/>
      <c r="M90" s="14"/>
      <c r="N90" s="14"/>
      <c r="O90" s="14"/>
      <c r="P90" s="15"/>
      <c r="Q90" s="13"/>
      <c r="R90" s="13"/>
      <c r="S90" s="13"/>
    </row>
    <row r="91" spans="1:19" ht="24.95" customHeight="1" thickBot="1">
      <c r="A91" s="95" t="s">
        <v>108</v>
      </c>
      <c r="B91" s="96"/>
      <c r="C91" s="96"/>
      <c r="D91" s="174"/>
      <c r="E91" s="174"/>
      <c r="F91" s="174"/>
      <c r="G91" s="174"/>
      <c r="H91" s="174"/>
      <c r="I91" s="175"/>
      <c r="J91" s="14"/>
      <c r="K91" s="14"/>
      <c r="L91" s="14"/>
      <c r="M91" s="14"/>
      <c r="N91" s="14"/>
      <c r="O91" s="14"/>
      <c r="P91" s="15"/>
      <c r="Q91" s="13"/>
      <c r="R91" s="13"/>
      <c r="S91" s="13"/>
    </row>
    <row r="92" spans="1:19" ht="13.5" thickTop="1">
      <c r="A92" s="13"/>
      <c r="B92" s="13"/>
      <c r="C92" s="13"/>
      <c r="D92" s="13"/>
      <c r="E92" s="13"/>
      <c r="F92" s="13"/>
      <c r="G92" s="13"/>
      <c r="H92" s="13"/>
      <c r="I92" s="13"/>
      <c r="J92" s="14"/>
      <c r="K92" s="14"/>
      <c r="L92" s="14"/>
      <c r="M92" s="14"/>
      <c r="N92" s="14"/>
      <c r="O92" s="14"/>
      <c r="P92" s="15"/>
      <c r="Q92" s="13"/>
      <c r="R92" s="13"/>
      <c r="S92" s="13"/>
    </row>
    <row r="93" spans="1:19">
      <c r="A93" s="13"/>
      <c r="B93" s="13"/>
      <c r="C93" s="13"/>
      <c r="D93" s="13"/>
      <c r="E93" s="13"/>
      <c r="F93" s="13"/>
      <c r="G93" s="13"/>
      <c r="H93" s="13"/>
      <c r="I93" s="13"/>
      <c r="J93" s="14"/>
      <c r="K93" s="14"/>
      <c r="L93" s="14"/>
      <c r="M93" s="14"/>
      <c r="N93" s="14"/>
      <c r="O93" s="14"/>
      <c r="P93" s="15"/>
      <c r="Q93" s="13"/>
      <c r="R93" s="13"/>
      <c r="S93" s="13"/>
    </row>
    <row r="94" spans="1:19">
      <c r="A94" s="13"/>
      <c r="B94" s="13"/>
      <c r="C94" s="13"/>
      <c r="D94" s="13"/>
      <c r="E94" s="13"/>
      <c r="F94" s="13"/>
      <c r="G94" s="13"/>
      <c r="H94" s="13"/>
      <c r="I94" s="13"/>
      <c r="J94" s="14"/>
      <c r="K94" s="14"/>
      <c r="L94" s="14"/>
      <c r="M94" s="14"/>
      <c r="N94" s="14"/>
      <c r="O94" s="14"/>
      <c r="P94" s="15"/>
      <c r="Q94" s="13"/>
      <c r="R94" s="13"/>
      <c r="S94" s="13"/>
    </row>
    <row r="95" spans="1:19">
      <c r="A95" s="13"/>
      <c r="B95" s="13"/>
      <c r="C95" s="13"/>
      <c r="D95" s="13"/>
      <c r="E95" s="13"/>
      <c r="F95" s="13"/>
      <c r="G95" s="13"/>
      <c r="H95" s="13"/>
      <c r="I95" s="13"/>
      <c r="J95" s="14"/>
      <c r="K95" s="14"/>
      <c r="L95" s="14"/>
      <c r="M95" s="14"/>
      <c r="N95" s="14"/>
      <c r="O95" s="14"/>
      <c r="P95" s="15"/>
      <c r="Q95" s="13"/>
      <c r="R95" s="13"/>
      <c r="S95" s="13"/>
    </row>
    <row r="96" spans="1:19">
      <c r="A96" s="13"/>
      <c r="B96" s="13"/>
      <c r="C96" s="13"/>
      <c r="D96" s="13"/>
      <c r="E96" s="13"/>
      <c r="F96" s="13"/>
      <c r="G96" s="13"/>
      <c r="H96" s="13"/>
      <c r="I96" s="13"/>
      <c r="J96" s="14"/>
      <c r="K96" s="14"/>
      <c r="L96" s="14"/>
      <c r="M96" s="14"/>
      <c r="N96" s="14"/>
      <c r="O96" s="14"/>
      <c r="P96" s="15"/>
      <c r="Q96" s="13"/>
      <c r="R96" s="13"/>
      <c r="S96" s="13"/>
    </row>
    <row r="97" spans="1:19">
      <c r="A97" s="13"/>
      <c r="B97" s="13"/>
      <c r="C97" s="13"/>
      <c r="D97" s="13"/>
      <c r="E97" s="13"/>
      <c r="F97" s="13"/>
      <c r="G97" s="13"/>
      <c r="H97" s="13"/>
      <c r="I97" s="13"/>
      <c r="J97" s="14"/>
      <c r="K97" s="14"/>
      <c r="L97" s="14"/>
      <c r="M97" s="14"/>
      <c r="N97" s="14"/>
      <c r="O97" s="14"/>
      <c r="P97" s="15"/>
      <c r="Q97" s="13"/>
      <c r="R97" s="13"/>
      <c r="S97" s="13"/>
    </row>
    <row r="98" spans="1:19">
      <c r="A98" s="13"/>
      <c r="B98" s="13"/>
      <c r="C98" s="13"/>
      <c r="D98" s="13"/>
      <c r="E98" s="13"/>
      <c r="F98" s="13"/>
      <c r="G98" s="13"/>
      <c r="H98" s="13"/>
      <c r="I98" s="13"/>
      <c r="J98" s="14"/>
      <c r="K98" s="14"/>
      <c r="L98" s="14"/>
      <c r="M98" s="14"/>
      <c r="N98" s="14"/>
      <c r="O98" s="14"/>
      <c r="P98" s="15"/>
      <c r="Q98" s="13"/>
      <c r="R98" s="13"/>
      <c r="S98" s="13"/>
    </row>
    <row r="99" spans="1:19">
      <c r="A99" s="13"/>
      <c r="B99" s="13"/>
      <c r="C99" s="13"/>
      <c r="D99" s="13"/>
      <c r="E99" s="13"/>
      <c r="F99" s="13"/>
      <c r="G99" s="13"/>
      <c r="H99" s="13"/>
      <c r="I99" s="13"/>
      <c r="J99" s="14"/>
      <c r="K99" s="14"/>
      <c r="L99" s="14"/>
      <c r="M99" s="14"/>
      <c r="N99" s="14"/>
      <c r="O99" s="14"/>
      <c r="P99" s="15"/>
      <c r="Q99" s="13"/>
      <c r="R99" s="13"/>
      <c r="S99" s="13"/>
    </row>
    <row r="100" spans="1:19">
      <c r="A100" s="13"/>
      <c r="B100" s="13"/>
      <c r="C100" s="13"/>
      <c r="D100" s="13"/>
      <c r="E100" s="13"/>
      <c r="F100" s="13"/>
      <c r="G100" s="13"/>
      <c r="H100" s="13"/>
      <c r="I100" s="13"/>
      <c r="J100" s="14"/>
      <c r="K100" s="14"/>
      <c r="L100" s="14"/>
      <c r="M100" s="14"/>
      <c r="N100" s="14"/>
      <c r="O100" s="14"/>
      <c r="P100" s="15"/>
      <c r="Q100" s="13"/>
      <c r="R100" s="13"/>
      <c r="S100" s="13"/>
    </row>
    <row r="101" spans="1:19">
      <c r="A101" s="13"/>
      <c r="B101" s="13"/>
      <c r="C101" s="13"/>
      <c r="D101" s="13"/>
      <c r="E101" s="13"/>
      <c r="F101" s="13"/>
      <c r="G101" s="13"/>
      <c r="H101" s="13"/>
      <c r="I101" s="13"/>
      <c r="J101" s="14"/>
      <c r="K101" s="14"/>
      <c r="L101" s="14"/>
      <c r="M101" s="14"/>
      <c r="N101" s="14"/>
      <c r="O101" s="14"/>
      <c r="P101" s="15"/>
      <c r="Q101" s="13"/>
      <c r="R101" s="13"/>
      <c r="S101" s="13"/>
    </row>
    <row r="102" spans="1:19">
      <c r="A102" s="13"/>
      <c r="B102" s="13"/>
      <c r="C102" s="13"/>
      <c r="D102" s="13"/>
      <c r="E102" s="13"/>
      <c r="F102" s="13"/>
      <c r="G102" s="13"/>
      <c r="H102" s="13"/>
      <c r="I102" s="13"/>
      <c r="J102" s="14"/>
      <c r="K102" s="14"/>
      <c r="L102" s="14"/>
      <c r="M102" s="14"/>
      <c r="N102" s="14"/>
      <c r="O102" s="14"/>
      <c r="P102" s="15"/>
      <c r="Q102" s="13"/>
      <c r="R102" s="13"/>
      <c r="S102" s="13"/>
    </row>
    <row r="103" spans="1:19">
      <c r="A103" s="13"/>
      <c r="B103" s="13"/>
      <c r="C103" s="13"/>
      <c r="D103" s="13"/>
      <c r="E103" s="13"/>
      <c r="F103" s="13"/>
      <c r="G103" s="13"/>
      <c r="H103" s="13"/>
      <c r="I103" s="13"/>
      <c r="J103" s="14"/>
      <c r="K103" s="14"/>
      <c r="L103" s="14"/>
      <c r="M103" s="14"/>
      <c r="N103" s="14"/>
      <c r="O103" s="14"/>
      <c r="P103" s="15"/>
      <c r="Q103" s="13"/>
      <c r="R103" s="13"/>
      <c r="S103" s="13"/>
    </row>
    <row r="104" spans="1:19">
      <c r="A104" s="13"/>
      <c r="B104" s="13"/>
      <c r="C104" s="13"/>
      <c r="D104" s="13"/>
      <c r="E104" s="13"/>
      <c r="F104" s="13"/>
      <c r="G104" s="13"/>
      <c r="H104" s="13"/>
      <c r="I104" s="13"/>
      <c r="J104" s="14"/>
      <c r="K104" s="14"/>
      <c r="L104" s="14"/>
      <c r="M104" s="14"/>
      <c r="N104" s="14"/>
      <c r="O104" s="14"/>
      <c r="P104" s="15"/>
      <c r="Q104" s="13"/>
      <c r="R104" s="13"/>
      <c r="S104" s="13"/>
    </row>
    <row r="105" spans="1:19">
      <c r="A105" s="13"/>
      <c r="B105" s="13"/>
      <c r="C105" s="13"/>
      <c r="D105" s="13"/>
      <c r="E105" s="13"/>
      <c r="F105" s="13"/>
      <c r="G105" s="13"/>
      <c r="H105" s="13"/>
      <c r="I105" s="13"/>
      <c r="J105" s="14"/>
      <c r="K105" s="14"/>
      <c r="L105" s="14"/>
      <c r="M105" s="14"/>
      <c r="N105" s="14"/>
      <c r="O105" s="14"/>
      <c r="P105" s="15"/>
      <c r="Q105" s="13"/>
      <c r="R105" s="13"/>
      <c r="S105" s="13"/>
    </row>
    <row r="106" spans="1:19">
      <c r="A106" s="13"/>
      <c r="B106" s="13"/>
      <c r="C106" s="13"/>
      <c r="D106" s="13"/>
      <c r="E106" s="13"/>
      <c r="F106" s="13"/>
      <c r="G106" s="13"/>
      <c r="H106" s="13"/>
      <c r="I106" s="13"/>
      <c r="J106" s="14"/>
      <c r="K106" s="14"/>
      <c r="L106" s="14"/>
      <c r="M106" s="14"/>
      <c r="N106" s="14"/>
      <c r="O106" s="14"/>
      <c r="P106" s="15"/>
      <c r="Q106" s="13"/>
      <c r="R106" s="13"/>
      <c r="S106" s="13"/>
    </row>
  </sheetData>
  <sheetProtection algorithmName="SHA-512" hashValue="QdrsN01yZccZonFZ67b6PehqitBB4ij8H4myePRBbnZOd+MZGyQp0z6JXbj6BYPnqjfLB6WdG+86QERFlKGFAA==" saltValue="FcyAtG8Hel858XNiwg1HNA==" spinCount="100000" sheet="1" objects="1" scenarios="1" selectLockedCells="1"/>
  <mergeCells count="216">
    <mergeCell ref="B13:C13"/>
    <mergeCell ref="D13:E13"/>
    <mergeCell ref="F13:G13"/>
    <mergeCell ref="H13:I13"/>
    <mergeCell ref="B65:C65"/>
    <mergeCell ref="D65:E65"/>
    <mergeCell ref="F65:G65"/>
    <mergeCell ref="H65:I65"/>
    <mergeCell ref="B18:C18"/>
    <mergeCell ref="D18:E18"/>
    <mergeCell ref="F18:G18"/>
    <mergeCell ref="H18:I18"/>
    <mergeCell ref="B64:C64"/>
    <mergeCell ref="D64:E64"/>
    <mergeCell ref="F64:G64"/>
    <mergeCell ref="H64:I64"/>
    <mergeCell ref="B15:C15"/>
    <mergeCell ref="F32:G32"/>
    <mergeCell ref="F22:G22"/>
    <mergeCell ref="F23:G23"/>
    <mergeCell ref="H28:I28"/>
    <mergeCell ref="B30:C30"/>
    <mergeCell ref="D30:E30"/>
    <mergeCell ref="H30:I30"/>
    <mergeCell ref="H9:I9"/>
    <mergeCell ref="H37:I37"/>
    <mergeCell ref="H32:I32"/>
    <mergeCell ref="B38:C38"/>
    <mergeCell ref="D38:E38"/>
    <mergeCell ref="F38:G38"/>
    <mergeCell ref="H38:I38"/>
    <mergeCell ref="F35:G35"/>
    <mergeCell ref="F39:G39"/>
    <mergeCell ref="H22:I22"/>
    <mergeCell ref="H23:I23"/>
    <mergeCell ref="H25:I25"/>
    <mergeCell ref="H26:I26"/>
    <mergeCell ref="F15:G15"/>
    <mergeCell ref="F21:G21"/>
    <mergeCell ref="F24:G24"/>
    <mergeCell ref="F25:G25"/>
    <mergeCell ref="F26:G26"/>
    <mergeCell ref="H24:I24"/>
    <mergeCell ref="B21:C21"/>
    <mergeCell ref="F33:G33"/>
    <mergeCell ref="H33:I33"/>
    <mergeCell ref="F37:G37"/>
    <mergeCell ref="B39:C39"/>
    <mergeCell ref="L80:M80"/>
    <mergeCell ref="N80:O80"/>
    <mergeCell ref="F42:G42"/>
    <mergeCell ref="D31:E31"/>
    <mergeCell ref="B74:C74"/>
    <mergeCell ref="D74:E74"/>
    <mergeCell ref="F74:G74"/>
    <mergeCell ref="H74:I74"/>
    <mergeCell ref="B44:C44"/>
    <mergeCell ref="D44:E44"/>
    <mergeCell ref="F44:G44"/>
    <mergeCell ref="H44:I44"/>
    <mergeCell ref="B60:C60"/>
    <mergeCell ref="D60:E60"/>
    <mergeCell ref="F60:G60"/>
    <mergeCell ref="H60:I60"/>
    <mergeCell ref="F41:G41"/>
    <mergeCell ref="F36:G36"/>
    <mergeCell ref="H36:I36"/>
    <mergeCell ref="B35:C35"/>
    <mergeCell ref="B31:C31"/>
    <mergeCell ref="H71:I71"/>
    <mergeCell ref="D61:E61"/>
    <mergeCell ref="D63:E63"/>
    <mergeCell ref="B22:C22"/>
    <mergeCell ref="B26:C26"/>
    <mergeCell ref="B25:C25"/>
    <mergeCell ref="B34:C34"/>
    <mergeCell ref="B23:C23"/>
    <mergeCell ref="D91:I91"/>
    <mergeCell ref="B66:C66"/>
    <mergeCell ref="F66:G66"/>
    <mergeCell ref="H66:I66"/>
    <mergeCell ref="B69:C69"/>
    <mergeCell ref="B70:C70"/>
    <mergeCell ref="B71:C71"/>
    <mergeCell ref="B72:C72"/>
    <mergeCell ref="B73:C73"/>
    <mergeCell ref="D69:E69"/>
    <mergeCell ref="D70:E70"/>
    <mergeCell ref="D71:E71"/>
    <mergeCell ref="D72:E72"/>
    <mergeCell ref="D73:E73"/>
    <mergeCell ref="F69:G69"/>
    <mergeCell ref="F70:G70"/>
    <mergeCell ref="H27:I27"/>
    <mergeCell ref="B28:C28"/>
    <mergeCell ref="D28:E28"/>
    <mergeCell ref="D24:E24"/>
    <mergeCell ref="D26:E26"/>
    <mergeCell ref="D27:E27"/>
    <mergeCell ref="B36:C36"/>
    <mergeCell ref="D36:E36"/>
    <mergeCell ref="D88:I88"/>
    <mergeCell ref="D89:I89"/>
    <mergeCell ref="D90:I90"/>
    <mergeCell ref="D87:I87"/>
    <mergeCell ref="B62:C62"/>
    <mergeCell ref="B63:C63"/>
    <mergeCell ref="F61:G61"/>
    <mergeCell ref="B41:C41"/>
    <mergeCell ref="B43:C43"/>
    <mergeCell ref="B42:C42"/>
    <mergeCell ref="H42:I42"/>
    <mergeCell ref="H43:I43"/>
    <mergeCell ref="F62:G62"/>
    <mergeCell ref="H72:I72"/>
    <mergeCell ref="H73:I73"/>
    <mergeCell ref="F71:G71"/>
    <mergeCell ref="F72:G72"/>
    <mergeCell ref="F73:G73"/>
    <mergeCell ref="H68:I68"/>
    <mergeCell ref="F27:G27"/>
    <mergeCell ref="F40:G40"/>
    <mergeCell ref="H40:I40"/>
    <mergeCell ref="H63:I63"/>
    <mergeCell ref="B32:C32"/>
    <mergeCell ref="D41:E41"/>
    <mergeCell ref="D39:E39"/>
    <mergeCell ref="D34:E34"/>
    <mergeCell ref="B61:C61"/>
    <mergeCell ref="B33:C33"/>
    <mergeCell ref="D33:E33"/>
    <mergeCell ref="D42:E42"/>
    <mergeCell ref="D43:E43"/>
    <mergeCell ref="B40:C40"/>
    <mergeCell ref="D40:E40"/>
    <mergeCell ref="P56:P59"/>
    <mergeCell ref="H61:I61"/>
    <mergeCell ref="P46:P55"/>
    <mergeCell ref="F67:G67"/>
    <mergeCell ref="D66:E66"/>
    <mergeCell ref="H69:I69"/>
    <mergeCell ref="H70:I70"/>
    <mergeCell ref="F28:G28"/>
    <mergeCell ref="F30:G30"/>
    <mergeCell ref="F16:G16"/>
    <mergeCell ref="H16:I16"/>
    <mergeCell ref="B17:C17"/>
    <mergeCell ref="J3:K3"/>
    <mergeCell ref="F34:G34"/>
    <mergeCell ref="H39:I39"/>
    <mergeCell ref="B3:I3"/>
    <mergeCell ref="H34:I34"/>
    <mergeCell ref="D35:E35"/>
    <mergeCell ref="H35:I35"/>
    <mergeCell ref="H15:I15"/>
    <mergeCell ref="H5:I5"/>
    <mergeCell ref="D5:E5"/>
    <mergeCell ref="H6:I6"/>
    <mergeCell ref="H4:I4"/>
    <mergeCell ref="B4:C4"/>
    <mergeCell ref="B37:C37"/>
    <mergeCell ref="D37:E37"/>
    <mergeCell ref="B7:C7"/>
    <mergeCell ref="D15:E15"/>
    <mergeCell ref="D6:E6"/>
    <mergeCell ref="D22:E22"/>
    <mergeCell ref="D25:E25"/>
    <mergeCell ref="D32:E32"/>
    <mergeCell ref="L4:O4"/>
    <mergeCell ref="H7:I7"/>
    <mergeCell ref="B20:C20"/>
    <mergeCell ref="D20:E20"/>
    <mergeCell ref="H20:I20"/>
    <mergeCell ref="B14:C14"/>
    <mergeCell ref="D14:E14"/>
    <mergeCell ref="H14:I14"/>
    <mergeCell ref="B6:C6"/>
    <mergeCell ref="F4:G4"/>
    <mergeCell ref="F5:G5"/>
    <mergeCell ref="F6:G6"/>
    <mergeCell ref="F7:G7"/>
    <mergeCell ref="F20:G20"/>
    <mergeCell ref="F14:G14"/>
    <mergeCell ref="B5:C5"/>
    <mergeCell ref="D7:E7"/>
    <mergeCell ref="D4:E4"/>
    <mergeCell ref="F9:G9"/>
    <mergeCell ref="D17:E17"/>
    <mergeCell ref="F17:G17"/>
    <mergeCell ref="H17:I17"/>
    <mergeCell ref="B16:C16"/>
    <mergeCell ref="D16:E16"/>
    <mergeCell ref="B19:C19"/>
    <mergeCell ref="D19:E19"/>
    <mergeCell ref="F19:G19"/>
    <mergeCell ref="H19:I19"/>
    <mergeCell ref="B67:C67"/>
    <mergeCell ref="B68:C68"/>
    <mergeCell ref="D67:E67"/>
    <mergeCell ref="D68:E68"/>
    <mergeCell ref="F68:G68"/>
    <mergeCell ref="B29:C29"/>
    <mergeCell ref="D29:E29"/>
    <mergeCell ref="F29:G29"/>
    <mergeCell ref="H29:I29"/>
    <mergeCell ref="D21:E21"/>
    <mergeCell ref="H21:I21"/>
    <mergeCell ref="H41:I41"/>
    <mergeCell ref="D23:E23"/>
    <mergeCell ref="H67:I67"/>
    <mergeCell ref="F43:G43"/>
    <mergeCell ref="D62:E62"/>
    <mergeCell ref="H62:I62"/>
    <mergeCell ref="F63:G63"/>
    <mergeCell ref="B24:C24"/>
    <mergeCell ref="B27:C27"/>
  </mergeCell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&amp;F</oddHeader>
  </headerFooter>
  <ignoredErrors>
    <ignoredError sqref="L15:L16 L30:O32 L17 L20:L24 L26:L28" evalError="1" twoDigitTextYear="1" numberStoredAsText="1" formula="1" formulaRange="1" unlockedFormula="1" emptyCellReference="1" listDataValidation="1" calculatedColum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42D2569829541BA9873AA732E6843" ma:contentTypeVersion="12" ma:contentTypeDescription="Een nieuw document maken." ma:contentTypeScope="" ma:versionID="30f13a29099496d25da95960e827f8c8">
  <xsd:schema xmlns:xsd="http://www.w3.org/2001/XMLSchema" xmlns:xs="http://www.w3.org/2001/XMLSchema" xmlns:p="http://schemas.microsoft.com/office/2006/metadata/properties" xmlns:ns2="d3d3ae78-d038-4717-9953-293886463abb" xmlns:ns3="ce089dc5-6183-4429-8db6-b33f9763bee2" targetNamespace="http://schemas.microsoft.com/office/2006/metadata/properties" ma:root="true" ma:fieldsID="455468e24fa6685e7fa980440cc97264" ns2:_="" ns3:_="">
    <xsd:import namespace="d3d3ae78-d038-4717-9953-293886463abb"/>
    <xsd:import namespace="ce089dc5-6183-4429-8db6-b33f9763be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3ae78-d038-4717-9953-293886463a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89dc5-6183-4429-8db6-b33f9763bee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97D5D5-0263-478E-9BCF-E87CFD66991E}"/>
</file>

<file path=customXml/itemProps2.xml><?xml version="1.0" encoding="utf-8"?>
<ds:datastoreItem xmlns:ds="http://schemas.openxmlformats.org/officeDocument/2006/customXml" ds:itemID="{3459B842-3B46-4FCB-BFC2-AB8D56B3AA0E}"/>
</file>

<file path=customXml/itemProps3.xml><?xml version="1.0" encoding="utf-8"?>
<ds:datastoreItem xmlns:ds="http://schemas.openxmlformats.org/officeDocument/2006/customXml" ds:itemID="{FB0E155C-53C1-4E5E-A4E2-89C46BD9F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Ardy Bullee</dc:creator>
  <cp:keywords/>
  <dc:description/>
  <cp:lastModifiedBy>Raadt, Suzanne de</cp:lastModifiedBy>
  <cp:revision/>
  <dcterms:created xsi:type="dcterms:W3CDTF">2016-02-24T07:46:41Z</dcterms:created>
  <dcterms:modified xsi:type="dcterms:W3CDTF">2022-04-08T06:26:38Z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0x0101006B842D2569829541BA9873AA732E6843</vt:lpwstr>
  </property>
  <property fmtid="{D5CDD505-2E9C-101B-9397-08002B2CF9AE}" pid="3" name="Termen">
    <vt:lpwstr/>
  </property>
  <property fmtid="{D5CDD505-2E9C-101B-9397-08002B2CF9AE}" pid="4" name="Proces">
    <vt:lpwstr/>
  </property>
  <property fmtid="{D5CDD505-2E9C-101B-9397-08002B2CF9AE}" pid="5" name="Afdeling-wshd">
    <vt:lpwstr/>
  </property>
  <property fmtid="{D5CDD505-2E9C-101B-9397-08002B2CF9AE}" pid="6" name="_dlc_DocIdItemGuid">
    <vt:lpwstr>bad52fdb-5206-46e0-9593-c919e5ff662c</vt:lpwstr>
  </property>
  <property fmtid="{D5CDD505-2E9C-101B-9397-08002B2CF9AE}" pid="7" name="WSHDTeam">
    <vt:lpwstr>2;#Team ICT Beheer|dfdd3b78-7e35-47b8-9b0e-156a25d68b95</vt:lpwstr>
  </property>
  <property fmtid="{D5CDD505-2E9C-101B-9397-08002B2CF9AE}" pid="8" name="WSHDAfdeling">
    <vt:lpwstr>1;#Advies ＆ Automatisering|de287d33-3fc6-4a76-a322-2e82a87558b5</vt:lpwstr>
  </property>
</Properties>
</file>