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Algemeen\Logistiek\Europese aanbesteding Medische gassen 2022\4 Aanbestedingsdocumenten\DEF Publicatie documenten\"/>
    </mc:Choice>
  </mc:AlternateContent>
  <bookViews>
    <workbookView xWindow="0" yWindow="0" windowWidth="28800" windowHeight="11700"/>
  </bookViews>
  <sheets>
    <sheet name="Cilinders en gasmanagement" sheetId="1" r:id="rId1"/>
  </sheets>
  <definedNames>
    <definedName name="_xlnm._FilterDatabase" localSheetId="0" hidden="1">'Cilinders en gasmanagement'!$A$6:$AP$65</definedName>
    <definedName name="_xlnm.Print_Area" localSheetId="0">'Cilinders en gasmanagement'!$A$1:$AO$75</definedName>
    <definedName name="_xlnm.Print_Titles" localSheetId="0">'Cilinders en gasmanagement'!$A:$C,'Cilinders en gasmanagement'!$6:$6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I70" i="1" l="1"/>
  <c r="W26" i="1"/>
  <c r="W25" i="1"/>
  <c r="T67" i="1" l="1"/>
  <c r="U24" i="1" l="1"/>
  <c r="X24" i="1" s="1"/>
  <c r="U23" i="1"/>
  <c r="X23" i="1" s="1"/>
  <c r="U22" i="1"/>
  <c r="X22" i="1" s="1"/>
  <c r="U21" i="1"/>
  <c r="X21" i="1" s="1"/>
  <c r="U26" i="1" l="1"/>
  <c r="X26" i="1" s="1"/>
  <c r="AK69" i="1" l="1"/>
  <c r="Y67" i="1"/>
  <c r="V67" i="1"/>
  <c r="AE65" i="1"/>
  <c r="AE64" i="1"/>
  <c r="AE63" i="1"/>
  <c r="AE62" i="1"/>
  <c r="AE61" i="1"/>
  <c r="AE60" i="1"/>
  <c r="AE59" i="1"/>
  <c r="AE58" i="1"/>
  <c r="AE57" i="1"/>
  <c r="AE56" i="1"/>
  <c r="AE55" i="1"/>
  <c r="AE54" i="1"/>
  <c r="AE53" i="1"/>
  <c r="AE52" i="1"/>
  <c r="AE51" i="1"/>
  <c r="AE50" i="1"/>
  <c r="AE49" i="1"/>
  <c r="AE48" i="1"/>
  <c r="AE47" i="1"/>
  <c r="AE46" i="1"/>
  <c r="AE45" i="1"/>
  <c r="AE44" i="1"/>
  <c r="AE43" i="1"/>
  <c r="AE42" i="1"/>
  <c r="AE41" i="1"/>
  <c r="AE40" i="1"/>
  <c r="AE39" i="1"/>
  <c r="AE38" i="1"/>
  <c r="AE37" i="1"/>
  <c r="AE36" i="1"/>
  <c r="AE35" i="1"/>
  <c r="AE34" i="1"/>
  <c r="AE33" i="1"/>
  <c r="AE32" i="1"/>
  <c r="AE31" i="1"/>
  <c r="AE30" i="1"/>
  <c r="AE29" i="1"/>
  <c r="AE28" i="1"/>
  <c r="AE27" i="1"/>
  <c r="AE26" i="1"/>
  <c r="AE25" i="1"/>
  <c r="AE24" i="1"/>
  <c r="AE23" i="1"/>
  <c r="AE22" i="1"/>
  <c r="AE21" i="1"/>
  <c r="AE20" i="1"/>
  <c r="AE19" i="1"/>
  <c r="AE18" i="1"/>
  <c r="AE17" i="1"/>
  <c r="AE16" i="1"/>
  <c r="AE15" i="1"/>
  <c r="AE14" i="1"/>
  <c r="AE13" i="1"/>
  <c r="AE12" i="1"/>
  <c r="AE11" i="1"/>
  <c r="AE10" i="1"/>
  <c r="AE9" i="1"/>
  <c r="AE8" i="1"/>
  <c r="AE7" i="1"/>
  <c r="AF40" i="1"/>
  <c r="AF29" i="1"/>
  <c r="AF26" i="1"/>
  <c r="AF25" i="1"/>
  <c r="AF24" i="1"/>
  <c r="AF23" i="1"/>
  <c r="AA65" i="1"/>
  <c r="AG65" i="1" s="1"/>
  <c r="AA64" i="1"/>
  <c r="AG64" i="1" s="1"/>
  <c r="AA63" i="1"/>
  <c r="AG63" i="1" s="1"/>
  <c r="AA62" i="1"/>
  <c r="AG62" i="1" s="1"/>
  <c r="AA61" i="1"/>
  <c r="AG61" i="1" s="1"/>
  <c r="AA60" i="1"/>
  <c r="AG60" i="1" s="1"/>
  <c r="AA59" i="1"/>
  <c r="AG59" i="1" s="1"/>
  <c r="AA58" i="1"/>
  <c r="AG58" i="1" s="1"/>
  <c r="AA57" i="1"/>
  <c r="AG57" i="1" s="1"/>
  <c r="AA56" i="1"/>
  <c r="AG56" i="1" s="1"/>
  <c r="AA55" i="1"/>
  <c r="AG55" i="1" s="1"/>
  <c r="AA54" i="1"/>
  <c r="AG54" i="1" s="1"/>
  <c r="AA53" i="1"/>
  <c r="AG53" i="1" s="1"/>
  <c r="AA52" i="1"/>
  <c r="AG52" i="1" s="1"/>
  <c r="AA51" i="1"/>
  <c r="AG51" i="1" s="1"/>
  <c r="AA50" i="1"/>
  <c r="AG50" i="1" s="1"/>
  <c r="AA49" i="1"/>
  <c r="AG49" i="1" s="1"/>
  <c r="AA48" i="1"/>
  <c r="AG48" i="1" s="1"/>
  <c r="AA47" i="1"/>
  <c r="AG47" i="1" s="1"/>
  <c r="AA46" i="1"/>
  <c r="AG46" i="1" s="1"/>
  <c r="AA45" i="1"/>
  <c r="AG45" i="1" s="1"/>
  <c r="AA44" i="1"/>
  <c r="AG44" i="1" s="1"/>
  <c r="AA43" i="1"/>
  <c r="AG43" i="1" s="1"/>
  <c r="AA42" i="1"/>
  <c r="AG42" i="1" s="1"/>
  <c r="AA41" i="1"/>
  <c r="AG41" i="1" s="1"/>
  <c r="AA40" i="1"/>
  <c r="AG40" i="1" s="1"/>
  <c r="AA39" i="1"/>
  <c r="AG39" i="1" s="1"/>
  <c r="AA38" i="1"/>
  <c r="AG38" i="1" s="1"/>
  <c r="AA37" i="1"/>
  <c r="AG37" i="1" s="1"/>
  <c r="AA36" i="1"/>
  <c r="AG36" i="1" s="1"/>
  <c r="AA35" i="1"/>
  <c r="AG35" i="1" s="1"/>
  <c r="AA34" i="1"/>
  <c r="AG34" i="1" s="1"/>
  <c r="AA33" i="1"/>
  <c r="AG33" i="1" s="1"/>
  <c r="AA32" i="1"/>
  <c r="AG32" i="1" s="1"/>
  <c r="AA31" i="1"/>
  <c r="AG31" i="1" s="1"/>
  <c r="AA30" i="1"/>
  <c r="AG30" i="1" s="1"/>
  <c r="AA29" i="1"/>
  <c r="AG29" i="1" s="1"/>
  <c r="AA28" i="1"/>
  <c r="AG28" i="1" s="1"/>
  <c r="AA27" i="1"/>
  <c r="AG27" i="1" s="1"/>
  <c r="AA26" i="1"/>
  <c r="AG26" i="1" s="1"/>
  <c r="AA25" i="1"/>
  <c r="AG25" i="1" s="1"/>
  <c r="AA24" i="1"/>
  <c r="AG24" i="1" s="1"/>
  <c r="AA23" i="1"/>
  <c r="AG23" i="1" s="1"/>
  <c r="AA22" i="1"/>
  <c r="AG22" i="1" s="1"/>
  <c r="AA21" i="1"/>
  <c r="AG21" i="1" s="1"/>
  <c r="AA20" i="1"/>
  <c r="AG20" i="1" s="1"/>
  <c r="AA19" i="1"/>
  <c r="AG19" i="1" s="1"/>
  <c r="AA18" i="1"/>
  <c r="AG18" i="1" s="1"/>
  <c r="AA17" i="1"/>
  <c r="AA16" i="1"/>
  <c r="AG16" i="1" s="1"/>
  <c r="AA15" i="1"/>
  <c r="AG15" i="1" s="1"/>
  <c r="AA14" i="1"/>
  <c r="AG14" i="1" s="1"/>
  <c r="AA13" i="1"/>
  <c r="AG13" i="1" s="1"/>
  <c r="AA12" i="1"/>
  <c r="AG12" i="1" s="1"/>
  <c r="AA11" i="1"/>
  <c r="AG11" i="1" s="1"/>
  <c r="AA10" i="1"/>
  <c r="AG10" i="1" s="1"/>
  <c r="AA9" i="1"/>
  <c r="AG9" i="1" s="1"/>
  <c r="AA8" i="1"/>
  <c r="AG8" i="1" s="1"/>
  <c r="AA7" i="1"/>
  <c r="AG7" i="1" s="1"/>
  <c r="AE67" i="1" l="1"/>
  <c r="AA67" i="1"/>
  <c r="AG17" i="1"/>
  <c r="AG67" i="1" s="1"/>
  <c r="AH23" i="1"/>
  <c r="AK23" i="1" s="1"/>
  <c r="AH26" i="1"/>
  <c r="AK26" i="1" s="1"/>
  <c r="AH25" i="1"/>
  <c r="AK25" i="1" s="1"/>
  <c r="AH29" i="1"/>
  <c r="AK29" i="1" s="1"/>
  <c r="AH40" i="1"/>
  <c r="AK40" i="1" s="1"/>
  <c r="AH24" i="1"/>
  <c r="AK24" i="1" s="1"/>
  <c r="AF28" i="1" l="1"/>
  <c r="AH28" i="1" s="1"/>
  <c r="AK28" i="1" s="1"/>
  <c r="AF48" i="1"/>
  <c r="AH48" i="1" s="1"/>
  <c r="AK48" i="1" s="1"/>
  <c r="AF44" i="1"/>
  <c r="AH44" i="1" s="1"/>
  <c r="AK44" i="1" s="1"/>
  <c r="AF45" i="1"/>
  <c r="AH45" i="1" s="1"/>
  <c r="AK45" i="1" s="1"/>
  <c r="AF47" i="1"/>
  <c r="AH47" i="1" s="1"/>
  <c r="AK47" i="1" s="1"/>
  <c r="AF46" i="1"/>
  <c r="AH46" i="1" s="1"/>
  <c r="AK46" i="1" s="1"/>
  <c r="AF34" i="1"/>
  <c r="AH34" i="1" s="1"/>
  <c r="AK34" i="1" s="1"/>
  <c r="AF36" i="1"/>
  <c r="AH36" i="1" s="1"/>
  <c r="AK36" i="1" s="1"/>
  <c r="AF35" i="1"/>
  <c r="AH35" i="1" s="1"/>
  <c r="AK35" i="1" s="1"/>
  <c r="AF37" i="1"/>
  <c r="AH37" i="1" s="1"/>
  <c r="AK37" i="1" s="1"/>
  <c r="AF33" i="1"/>
  <c r="AH33" i="1" s="1"/>
  <c r="AK33" i="1" s="1"/>
  <c r="AF32" i="1"/>
  <c r="AH32" i="1" s="1"/>
  <c r="AK32" i="1" s="1"/>
  <c r="AF31" i="1"/>
  <c r="AH31" i="1" s="1"/>
  <c r="AK31" i="1" s="1"/>
  <c r="AF30" i="1"/>
  <c r="AH30" i="1" s="1"/>
  <c r="AK30" i="1" s="1"/>
  <c r="AF43" i="1"/>
  <c r="AH43" i="1" s="1"/>
  <c r="AK43" i="1" s="1"/>
  <c r="AF42" i="1"/>
  <c r="AH42" i="1" s="1"/>
  <c r="AK42" i="1" s="1"/>
  <c r="AF10" i="1"/>
  <c r="AH10" i="1" s="1"/>
  <c r="AK10" i="1" s="1"/>
  <c r="AF9" i="1"/>
  <c r="AH9" i="1" s="1"/>
  <c r="AK9" i="1" s="1"/>
  <c r="AF8" i="1"/>
  <c r="AH8" i="1" s="1"/>
  <c r="AK8" i="1" s="1"/>
  <c r="AF14" i="1"/>
  <c r="AH14" i="1" s="1"/>
  <c r="AK14" i="1" s="1"/>
  <c r="AF16" i="1"/>
  <c r="AH16" i="1" s="1"/>
  <c r="AK16" i="1" s="1"/>
  <c r="AF15" i="1"/>
  <c r="AH15" i="1" s="1"/>
  <c r="AK15" i="1" s="1"/>
  <c r="AF19" i="1"/>
  <c r="AH19" i="1" s="1"/>
  <c r="AK19" i="1" s="1"/>
  <c r="AF51" i="1"/>
  <c r="AH51" i="1" s="1"/>
  <c r="AK51" i="1" s="1"/>
  <c r="AF50" i="1"/>
  <c r="AH50" i="1" s="1"/>
  <c r="AK50" i="1" s="1"/>
  <c r="AF49" i="1"/>
  <c r="AH49" i="1" s="1"/>
  <c r="AK49" i="1" s="1"/>
  <c r="AF38" i="1"/>
  <c r="AH38" i="1" s="1"/>
  <c r="AK38" i="1" s="1"/>
  <c r="AF55" i="1"/>
  <c r="AH55" i="1" s="1"/>
  <c r="AK55" i="1" s="1"/>
  <c r="AF54" i="1"/>
  <c r="AH54" i="1" s="1"/>
  <c r="AK54" i="1" s="1"/>
  <c r="AF53" i="1"/>
  <c r="AH53" i="1" s="1"/>
  <c r="AK53" i="1" s="1"/>
  <c r="AF52" i="1"/>
  <c r="AH52" i="1" s="1"/>
  <c r="AK52" i="1" s="1"/>
  <c r="AF22" i="1"/>
  <c r="AH22" i="1" s="1"/>
  <c r="AK22" i="1" s="1"/>
  <c r="AF63" i="1"/>
  <c r="AH63" i="1" s="1"/>
  <c r="AK63" i="1" s="1"/>
  <c r="AF60" i="1"/>
  <c r="AH60" i="1" s="1"/>
  <c r="AK60" i="1" s="1"/>
  <c r="AF61" i="1"/>
  <c r="AH61" i="1" s="1"/>
  <c r="AK61" i="1" s="1"/>
  <c r="AF59" i="1"/>
  <c r="AH59" i="1" s="1"/>
  <c r="AK59" i="1" s="1"/>
  <c r="AF64" i="1"/>
  <c r="AH64" i="1" s="1"/>
  <c r="AK64" i="1" s="1"/>
  <c r="AF62" i="1"/>
  <c r="AH62" i="1" s="1"/>
  <c r="AK62" i="1" s="1"/>
  <c r="AF20" i="1"/>
  <c r="AH20" i="1" s="1"/>
  <c r="AK20" i="1" s="1"/>
  <c r="AF65" i="1"/>
  <c r="AH65" i="1" s="1"/>
  <c r="AK65" i="1" s="1"/>
  <c r="AF7" i="1" l="1"/>
  <c r="AH7" i="1" l="1"/>
  <c r="AF39" i="1"/>
  <c r="AH39" i="1" s="1"/>
  <c r="AK39" i="1" s="1"/>
  <c r="AF17" i="1"/>
  <c r="AH17" i="1" s="1"/>
  <c r="AK17" i="1" s="1"/>
  <c r="AF41" i="1"/>
  <c r="AH41" i="1" s="1"/>
  <c r="AK41" i="1" s="1"/>
  <c r="AF18" i="1"/>
  <c r="AH18" i="1" s="1"/>
  <c r="AK18" i="1" s="1"/>
  <c r="AF21" i="1"/>
  <c r="AH21" i="1" s="1"/>
  <c r="AK21" i="1" s="1"/>
  <c r="AF27" i="1"/>
  <c r="AH27" i="1" s="1"/>
  <c r="AK27" i="1" s="1"/>
  <c r="AF58" i="1"/>
  <c r="AH58" i="1" s="1"/>
  <c r="AK58" i="1" s="1"/>
  <c r="AF57" i="1"/>
  <c r="AH57" i="1" s="1"/>
  <c r="AK57" i="1" s="1"/>
  <c r="AF11" i="1" l="1"/>
  <c r="AK7" i="1"/>
  <c r="AF56" i="1" l="1"/>
  <c r="AH56" i="1" s="1"/>
  <c r="AK56" i="1" s="1"/>
  <c r="AF13" i="1"/>
  <c r="AH13" i="1" s="1"/>
  <c r="AK13" i="1" s="1"/>
  <c r="AH11" i="1"/>
  <c r="AK11" i="1" l="1"/>
  <c r="AF12" i="1"/>
  <c r="AH12" i="1" l="1"/>
  <c r="AF67" i="1"/>
  <c r="AK12" i="1" l="1"/>
  <c r="AK67" i="1" s="1"/>
  <c r="AK70" i="1" s="1"/>
  <c r="AH67" i="1"/>
  <c r="U65" i="1" l="1"/>
  <c r="X65" i="1" s="1"/>
  <c r="U64" i="1"/>
  <c r="X64" i="1" s="1"/>
  <c r="U63" i="1"/>
  <c r="X63" i="1" s="1"/>
  <c r="U62" i="1"/>
  <c r="X62" i="1" s="1"/>
  <c r="U61" i="1"/>
  <c r="X61" i="1" s="1"/>
  <c r="U60" i="1"/>
  <c r="X60" i="1" s="1"/>
  <c r="U59" i="1"/>
  <c r="X59" i="1" s="1"/>
  <c r="U58" i="1"/>
  <c r="X58" i="1" s="1"/>
  <c r="U57" i="1"/>
  <c r="X57" i="1" s="1"/>
  <c r="U56" i="1"/>
  <c r="X56" i="1" s="1"/>
  <c r="U55" i="1"/>
  <c r="X55" i="1" s="1"/>
  <c r="U54" i="1"/>
  <c r="X54" i="1" s="1"/>
  <c r="U53" i="1"/>
  <c r="X53" i="1" s="1"/>
  <c r="U52" i="1"/>
  <c r="X52" i="1" s="1"/>
  <c r="U51" i="1"/>
  <c r="X51" i="1" s="1"/>
  <c r="U50" i="1"/>
  <c r="X50" i="1" s="1"/>
  <c r="U49" i="1"/>
  <c r="X49" i="1" s="1"/>
  <c r="U48" i="1"/>
  <c r="X48" i="1" s="1"/>
  <c r="U47" i="1"/>
  <c r="X47" i="1" s="1"/>
  <c r="U46" i="1"/>
  <c r="X46" i="1" s="1"/>
  <c r="U45" i="1"/>
  <c r="X45" i="1" s="1"/>
  <c r="U44" i="1"/>
  <c r="X44" i="1" s="1"/>
  <c r="U43" i="1"/>
  <c r="X43" i="1" s="1"/>
  <c r="U42" i="1"/>
  <c r="X42" i="1" s="1"/>
  <c r="U41" i="1"/>
  <c r="X41" i="1" s="1"/>
  <c r="U40" i="1"/>
  <c r="X40" i="1" s="1"/>
  <c r="U39" i="1"/>
  <c r="X39" i="1" s="1"/>
  <c r="U38" i="1"/>
  <c r="X38" i="1" s="1"/>
  <c r="U37" i="1"/>
  <c r="X37" i="1" s="1"/>
  <c r="U36" i="1"/>
  <c r="X36" i="1" s="1"/>
  <c r="U35" i="1"/>
  <c r="X35" i="1" s="1"/>
  <c r="U34" i="1"/>
  <c r="X34" i="1" s="1"/>
  <c r="U33" i="1"/>
  <c r="X33" i="1" s="1"/>
  <c r="U32" i="1"/>
  <c r="X32" i="1" s="1"/>
  <c r="U31" i="1"/>
  <c r="X31" i="1" s="1"/>
  <c r="U30" i="1"/>
  <c r="X30" i="1" s="1"/>
  <c r="U29" i="1"/>
  <c r="X29" i="1" s="1"/>
  <c r="U28" i="1"/>
  <c r="X28" i="1" s="1"/>
  <c r="U27" i="1"/>
  <c r="X27" i="1" s="1"/>
  <c r="U25" i="1"/>
  <c r="X25" i="1" s="1"/>
  <c r="U20" i="1"/>
  <c r="X20" i="1" s="1"/>
  <c r="U19" i="1"/>
  <c r="X19" i="1" s="1"/>
  <c r="U18" i="1"/>
  <c r="X18" i="1" s="1"/>
  <c r="U17" i="1"/>
  <c r="X17" i="1" s="1"/>
  <c r="U16" i="1"/>
  <c r="X16" i="1" s="1"/>
  <c r="U15" i="1"/>
  <c r="X15" i="1" s="1"/>
  <c r="U14" i="1"/>
  <c r="X14" i="1" s="1"/>
  <c r="U13" i="1"/>
  <c r="X13" i="1" s="1"/>
  <c r="U12" i="1"/>
  <c r="X12" i="1" s="1"/>
  <c r="U11" i="1"/>
  <c r="X11" i="1" s="1"/>
  <c r="U10" i="1"/>
  <c r="X10" i="1" s="1"/>
  <c r="U9" i="1"/>
  <c r="X9" i="1" s="1"/>
  <c r="U8" i="1"/>
  <c r="X8" i="1" s="1"/>
  <c r="U7" i="1"/>
  <c r="X7" i="1" s="1"/>
  <c r="X67" i="1" l="1"/>
  <c r="X70" i="1" s="1"/>
</calcChain>
</file>

<file path=xl/comments1.xml><?xml version="1.0" encoding="utf-8"?>
<comments xmlns="http://schemas.openxmlformats.org/spreadsheetml/2006/main">
  <authors>
    <author>I.K. Snijders</author>
  </authors>
  <commentList>
    <comment ref="C6" authorId="0" shapeId="0">
      <text>
        <r>
          <rPr>
            <b/>
            <sz val="9"/>
            <color indexed="81"/>
            <rFont val="Tahoma"/>
            <charset val="1"/>
          </rPr>
          <t>Erasmus MC:</t>
        </r>
        <r>
          <rPr>
            <sz val="9"/>
            <color indexed="81"/>
            <rFont val="Tahoma"/>
            <charset val="1"/>
          </rPr>
          <t xml:space="preserve">
Hier is de artikelomschrijving van Linde opgenomen, maar dat betekent niet dat het Linde product geleverd moet worden. Het gevraagde cilindergas heeft deze samenstelling, volume en verpakking. De artikelomschrijving van Linde is opgenomen, omdat dat naar onze inschatting door elke leverancier goed te vertalen is naar een eigen artikel, terwijl een omzetting naar een generieke omschrijving tot fouten kan leiden.</t>
        </r>
      </text>
    </comment>
    <comment ref="Z23" authorId="0" shapeId="0">
      <text>
        <r>
          <rPr>
            <b/>
            <sz val="9"/>
            <color indexed="81"/>
            <rFont val="Tahoma"/>
            <charset val="1"/>
          </rPr>
          <t>I.K. Snijders:</t>
        </r>
        <r>
          <rPr>
            <sz val="9"/>
            <color indexed="81"/>
            <rFont val="Tahoma"/>
            <charset val="1"/>
          </rPr>
          <t xml:space="preserve">
stel 2 cilinders het hele jaar in gebruik</t>
        </r>
      </text>
    </comment>
    <comment ref="Z24" authorId="0" shapeId="0">
      <text>
        <r>
          <rPr>
            <b/>
            <sz val="9"/>
            <color indexed="81"/>
            <rFont val="Tahoma"/>
            <charset val="1"/>
          </rPr>
          <t>I.K. Snijders:</t>
        </r>
        <r>
          <rPr>
            <sz val="9"/>
            <color indexed="81"/>
            <rFont val="Tahoma"/>
            <charset val="1"/>
          </rPr>
          <t xml:space="preserve">
stel 2 cilinders het hele jaar in gebruik</t>
        </r>
      </text>
    </comment>
    <comment ref="Z25" authorId="0" shapeId="0">
      <text>
        <r>
          <rPr>
            <b/>
            <sz val="9"/>
            <color indexed="81"/>
            <rFont val="Tahoma"/>
            <charset val="1"/>
          </rPr>
          <t>I.K. Snijders:</t>
        </r>
        <r>
          <rPr>
            <sz val="9"/>
            <color indexed="81"/>
            <rFont val="Tahoma"/>
            <charset val="1"/>
          </rPr>
          <t xml:space="preserve">
stel 2 cilinders het hele jaar in gebruik</t>
        </r>
      </text>
    </comment>
    <comment ref="Z26" authorId="0" shapeId="0">
      <text>
        <r>
          <rPr>
            <b/>
            <sz val="9"/>
            <color indexed="81"/>
            <rFont val="Tahoma"/>
            <charset val="1"/>
          </rPr>
          <t>I.K. Snijders:</t>
        </r>
        <r>
          <rPr>
            <sz val="9"/>
            <color indexed="81"/>
            <rFont val="Tahoma"/>
            <charset val="1"/>
          </rPr>
          <t xml:space="preserve">
stel 2 cilinders het hele jaar in gebruik</t>
        </r>
      </text>
    </comment>
    <comment ref="Z29" authorId="0" shapeId="0">
      <text>
        <r>
          <rPr>
            <b/>
            <sz val="9"/>
            <color indexed="81"/>
            <rFont val="Tahoma"/>
            <charset val="1"/>
          </rPr>
          <t>I.K. Snijders:</t>
        </r>
        <r>
          <rPr>
            <sz val="9"/>
            <color indexed="81"/>
            <rFont val="Tahoma"/>
            <charset val="1"/>
          </rPr>
          <t xml:space="preserve">
stel 2 cilinders het hele jaar in gebruik</t>
        </r>
      </text>
    </comment>
    <comment ref="Z40" authorId="0" shapeId="0">
      <text>
        <r>
          <rPr>
            <b/>
            <sz val="9"/>
            <color indexed="81"/>
            <rFont val="Tahoma"/>
            <charset val="1"/>
          </rPr>
          <t>I.K. Snijders:</t>
        </r>
        <r>
          <rPr>
            <sz val="9"/>
            <color indexed="81"/>
            <rFont val="Tahoma"/>
            <charset val="1"/>
          </rPr>
          <t xml:space="preserve">
stel 2 cilinders het hele jaar in gebruik</t>
        </r>
      </text>
    </comment>
    <comment ref="X70" authorId="0" shapeId="0">
      <text>
        <r>
          <rPr>
            <b/>
            <sz val="9"/>
            <color indexed="81"/>
            <rFont val="Tahoma"/>
            <family val="2"/>
          </rPr>
          <t>Erasmus MC:</t>
        </r>
        <r>
          <rPr>
            <sz val="9"/>
            <color indexed="81"/>
            <rFont val="Tahoma"/>
            <family val="2"/>
          </rPr>
          <t xml:space="preserve">
Dit is het aantal punten van wordt gebruikt voor het het Programma van Wensen, wens A1.</t>
        </r>
      </text>
    </comment>
    <comment ref="AI70" authorId="0" shapeId="0">
      <text>
        <r>
          <rPr>
            <b/>
            <sz val="9"/>
            <color indexed="81"/>
            <rFont val="Tahoma"/>
            <charset val="1"/>
          </rPr>
          <t>Erasmus MC:</t>
        </r>
        <r>
          <rPr>
            <sz val="9"/>
            <color indexed="81"/>
            <rFont val="Tahoma"/>
            <charset val="1"/>
          </rPr>
          <t xml:space="preserve">
dit is de waarde die relevant is voor het gunningscriterium Prijs.</t>
        </r>
      </text>
    </comment>
  </commentList>
</comments>
</file>

<file path=xl/sharedStrings.xml><?xml version="1.0" encoding="utf-8"?>
<sst xmlns="http://schemas.openxmlformats.org/spreadsheetml/2006/main" count="783" uniqueCount="204">
  <si>
    <t>Groep</t>
  </si>
  <si>
    <t>Inhoud</t>
  </si>
  <si>
    <t>Eenheid inhoud</t>
  </si>
  <si>
    <t>Eenheid distributie</t>
  </si>
  <si>
    <t>Cilinder inhoud in liters</t>
  </si>
  <si>
    <t>Acetyleen</t>
  </si>
  <si>
    <t>KG</t>
  </si>
  <si>
    <t>CYL</t>
  </si>
  <si>
    <t>Lucht</t>
  </si>
  <si>
    <t>M3</t>
  </si>
  <si>
    <t>Argon</t>
  </si>
  <si>
    <t>Kooldioxide</t>
  </si>
  <si>
    <t>Helium</t>
  </si>
  <si>
    <t>Gasmengsel</t>
  </si>
  <si>
    <t>L</t>
  </si>
  <si>
    <t>MCAN</t>
  </si>
  <si>
    <t>Distikstofoxide</t>
  </si>
  <si>
    <t>Stikstof</t>
  </si>
  <si>
    <t>Zuurstof</t>
  </si>
  <si>
    <t>Propeen</t>
  </si>
  <si>
    <t>nummer</t>
  </si>
  <si>
    <t>nee</t>
  </si>
  <si>
    <t>versie</t>
  </si>
  <si>
    <t>Artikel omschrijving Linde</t>
  </si>
  <si>
    <t>BX3000110</t>
  </si>
  <si>
    <t>BX2970110</t>
  </si>
  <si>
    <t>BX2970150</t>
  </si>
  <si>
    <t>BX4000145</t>
  </si>
  <si>
    <t>BX4000136</t>
  </si>
  <si>
    <t>BX4000112</t>
  </si>
  <si>
    <t>BX4000126</t>
  </si>
  <si>
    <t>BX2600110</t>
  </si>
  <si>
    <t>BX2620110</t>
  </si>
  <si>
    <t>BX2620150</t>
  </si>
  <si>
    <t>BX2090121</t>
  </si>
  <si>
    <t>BX3700151</t>
  </si>
  <si>
    <t>BX3700111</t>
  </si>
  <si>
    <t>BX3700150</t>
  </si>
  <si>
    <t>BX3700110</t>
  </si>
  <si>
    <t>BX2330150</t>
  </si>
  <si>
    <t>BX3750130</t>
  </si>
  <si>
    <t>BX3300110</t>
  </si>
  <si>
    <t>BX3300150</t>
  </si>
  <si>
    <t>BX3360110</t>
  </si>
  <si>
    <t>BX3360150</t>
  </si>
  <si>
    <t>BX2080110</t>
  </si>
  <si>
    <t>BX2560110</t>
  </si>
  <si>
    <t>BX2470110</t>
  </si>
  <si>
    <t>BX2470150</t>
  </si>
  <si>
    <t>BX2190130</t>
  </si>
  <si>
    <t>BX2190145</t>
  </si>
  <si>
    <t>BX24370150</t>
  </si>
  <si>
    <t>BX20170201</t>
  </si>
  <si>
    <t>BX4450136</t>
  </si>
  <si>
    <t>BX3680130</t>
  </si>
  <si>
    <t>BX3680140</t>
  </si>
  <si>
    <t>BX2420110</t>
  </si>
  <si>
    <t>BX2420130</t>
  </si>
  <si>
    <t>BX2420150</t>
  </si>
  <si>
    <t>BX2210110</t>
  </si>
  <si>
    <t>BX2210150</t>
  </si>
  <si>
    <t>BX2240110</t>
  </si>
  <si>
    <t>BX2240150</t>
  </si>
  <si>
    <t>BX2410195</t>
  </si>
  <si>
    <t>BX2070150</t>
  </si>
  <si>
    <t>BX2020130</t>
  </si>
  <si>
    <t>BX2020140</t>
  </si>
  <si>
    <t>BX2020131</t>
  </si>
  <si>
    <t>BX2020116</t>
  </si>
  <si>
    <t>BX2020145</t>
  </si>
  <si>
    <t>BX2020128</t>
  </si>
  <si>
    <t>BX2010110</t>
  </si>
  <si>
    <t>BX5320179</t>
  </si>
  <si>
    <t>Acetylene 1.7k/10L</t>
  </si>
  <si>
    <t>Air dry 10L</t>
  </si>
  <si>
    <t>Air dry 50L</t>
  </si>
  <si>
    <t>AIRAPY® Air 50L PISS</t>
  </si>
  <si>
    <t>AIRAPY® Air alu 10L LIV 4.5s</t>
  </si>
  <si>
    <t>AIRAPY® Air alu 2L LIV 4.5s</t>
  </si>
  <si>
    <t>AIRAPY® Air alu 5L LIV 4.5s</t>
  </si>
  <si>
    <t>Argon 4.6 10L</t>
  </si>
  <si>
    <t>Argon 5.0 Instrument 10L</t>
  </si>
  <si>
    <t>Argon 5.0 Instrument 50L</t>
  </si>
  <si>
    <t>Argon Medical alu 5 l dr</t>
  </si>
  <si>
    <t>Carbon Dioxide 2.7 + dip tube 37.5kg/50L</t>
  </si>
  <si>
    <t>Carbon Dioxide 2.7 + dip tube 7.5kg/10L</t>
  </si>
  <si>
    <t>Carbon Dioxide 2.7 37.5kg/50L</t>
  </si>
  <si>
    <t>Carbon Dioxide 2.7 7.5kg/10L</t>
  </si>
  <si>
    <t>Carbon Dioxide 4.0 37,5kg/50L</t>
  </si>
  <si>
    <t>LAPAROX®, med.CO2 10L PISS</t>
  </si>
  <si>
    <t>Helium 4.6 10L</t>
  </si>
  <si>
    <t>Helium 4.6 50L</t>
  </si>
  <si>
    <t>Helium 5.0 Detector 10L</t>
  </si>
  <si>
    <t>Helium 5.0 Detector 50L</t>
  </si>
  <si>
    <t>ICOMAS®, longtestgas CO/C2H2/CH4 10L</t>
  </si>
  <si>
    <t>Biol growth control 5CO2/10H2/85N2 10L</t>
  </si>
  <si>
    <t>Biol growth control 5CO2/95Air 10L</t>
  </si>
  <si>
    <t>Biol growth control 5CO2/95Air 50L</t>
  </si>
  <si>
    <t>Carbogeen Medical 95%O2/5%CO2 10 l</t>
  </si>
  <si>
    <t>Carbogeen Medical 95%O2/5%CO2 50 l</t>
  </si>
  <si>
    <t>Carbondioxide-Air mixture 10/90 50L</t>
  </si>
  <si>
    <t>CO2/N2 mixture 5/95 Linde Minican</t>
  </si>
  <si>
    <t>RELIVOPAN® 50%O2/50%N2O 10L LIV C</t>
  </si>
  <si>
    <t>NIONTIX® N20 med 10 L PISS</t>
  </si>
  <si>
    <t>NIONTIX® N20 med 40 L PISS</t>
  </si>
  <si>
    <t>Nitrogen 3.0 10L</t>
  </si>
  <si>
    <t>Nitrogen 3.0 30L</t>
  </si>
  <si>
    <t>Nitrogen 3.0 50L</t>
  </si>
  <si>
    <t>Nitrogen 5.0 Instrument 10L</t>
  </si>
  <si>
    <t>Nitrogen 5.0 Instrument 50L</t>
  </si>
  <si>
    <t>Nitrogen 6.0 HiQ 10L</t>
  </si>
  <si>
    <t>Nitrogen 6.0 HiQ 50L</t>
  </si>
  <si>
    <t>Nitrogen Medical 50 l dr</t>
  </si>
  <si>
    <t>Nitrogen Trace Pharma 50L</t>
  </si>
  <si>
    <t>CONOXIA® Oxygen 10L dr</t>
  </si>
  <si>
    <t>CONOXIA® Oxygen 10L LIV 4,5s</t>
  </si>
  <si>
    <t>CONOXIA® Oxygen 10L PISS</t>
  </si>
  <si>
    <t>CONOXIA® Oxygen 2L DIN LIV IQ</t>
  </si>
  <si>
    <t>CONOXIA® Oxygen 50L dr</t>
  </si>
  <si>
    <t>CONOXIA® Oxygen alu 5L LIV 4.5s</t>
  </si>
  <si>
    <t>Oxygen 2.5 10L</t>
  </si>
  <si>
    <t>Propene 79L</t>
  </si>
  <si>
    <t>Heligon 25 NEMO PLUS 300 bar 30L</t>
  </si>
  <si>
    <t>Protegon-S NEMO PLUS 300 bar 30L</t>
  </si>
  <si>
    <t>technisch</t>
  </si>
  <si>
    <t>Knock-out of wens assortiment</t>
  </si>
  <si>
    <t>Knock-out</t>
  </si>
  <si>
    <t>BX2070110</t>
  </si>
  <si>
    <t>Nitrogen Trace Farma 10L</t>
  </si>
  <si>
    <t>BX3050194</t>
  </si>
  <si>
    <t>BX3380194</t>
  </si>
  <si>
    <t xml:space="preserve">max lengte (mm) </t>
  </si>
  <si>
    <t>max diameter (mm)</t>
  </si>
  <si>
    <t>Manometer</t>
  </si>
  <si>
    <t>Wens</t>
  </si>
  <si>
    <t>Kalibratiegas: 0.3% CO, 0.3% CH4, 5% CO2, 16% O2, nauwkeurigheid 2%</t>
  </si>
  <si>
    <t>Kalibratiegas: 5% CO2, 16% O2 in N2 nauwkeurigheid 2%</t>
  </si>
  <si>
    <t>Testgas: 0.2% CH4, 0.1% CO, 17% O2, 5% CO2 in N2 (4.5) met nauwkeurigheid van 1%</t>
  </si>
  <si>
    <t>Longfunctiegas: 4% SF6, 21% O2 rest N2</t>
  </si>
  <si>
    <t>Kweekgas 6% CO2 7% O2 rest N2</t>
  </si>
  <si>
    <t>Digitale uitlezing</t>
  </si>
  <si>
    <t>herkenbaarheid cilinder</t>
  </si>
  <si>
    <t>zwarte draagkap</t>
  </si>
  <si>
    <t>witte draagkap</t>
  </si>
  <si>
    <t>BX3750101</t>
  </si>
  <si>
    <t>LAPAROX®, med.CO2 2L PISS</t>
  </si>
  <si>
    <t>BX3750135</t>
  </si>
  <si>
    <t>LAPAROX®, med.CO2 27L PISS</t>
  </si>
  <si>
    <t>medisch hulpmiddel</t>
  </si>
  <si>
    <t>GMP-kwaliteit</t>
  </si>
  <si>
    <t>Prijsinvulformulier en Assortiment Erasmus MC</t>
  </si>
  <si>
    <t>gebruikt bij Longgeneeskunde</t>
  </si>
  <si>
    <t>gebruikt bij IVF tbv kweek van embryo's</t>
  </si>
  <si>
    <t>nvt</t>
  </si>
  <si>
    <t>artikelnummer Linde</t>
  </si>
  <si>
    <t>geregistreerd geneesmiddel</t>
  </si>
  <si>
    <t>toepassing</t>
  </si>
  <si>
    <t>?</t>
  </si>
  <si>
    <t>MRI compatible incl duidelijke herkenbaarheid vereist</t>
  </si>
  <si>
    <t>JA</t>
  </si>
  <si>
    <t>ophangbeugel voor bedrand vereist</t>
  </si>
  <si>
    <t>indicatief af te nemen cilinders per jaar (gebaseerd op 2021 en 2022)</t>
  </si>
  <si>
    <t>Eisen ten aanzien van de cilinders wanneer van toepassing. Wanneer niets is ingevuld, worden er geen nadere eisen gesteld</t>
  </si>
  <si>
    <t>Totaal aantal punten leverancier</t>
  </si>
  <si>
    <t>indicatief aantal huurdagen per jaar</t>
  </si>
  <si>
    <t>nvt, want knock-out</t>
  </si>
  <si>
    <t>extra punten als leverancier het cilindergas kan leveren als geregistreerd geneesmiddel per 1-7-2024</t>
  </si>
  <si>
    <t>aantal punten wanneer leverancier het cilindergas kan leveren in de minimale kwaliteit</t>
  </si>
  <si>
    <t>BTW %</t>
  </si>
  <si>
    <t>Totaal bedrag levering, huur en afkoop incl BTW</t>
  </si>
  <si>
    <t>afkoopsom per cilinder excl BTW</t>
  </si>
  <si>
    <t>huurprijs per dag excl BTW</t>
  </si>
  <si>
    <t>prijs per geleverde cilinder excl BTW</t>
  </si>
  <si>
    <t>Totale leveringskosten cilinders (prijs * indicatief verbruik) excl BTW</t>
  </si>
  <si>
    <t>Totale huurkosten excl BTW</t>
  </si>
  <si>
    <t>Totale afkoopsom excl BTW</t>
  </si>
  <si>
    <t>subtotaal cilinders</t>
  </si>
  <si>
    <t>GASMANAGEMENT</t>
  </si>
  <si>
    <t>TOTAAL PERCEEL CILINDERS EN GASMANAGEMENT</t>
  </si>
  <si>
    <t>Totaal bedrag levering, huur en afkoop cilinders excl BTW</t>
  </si>
  <si>
    <t>Totaal bedrag per jaar Gasmanagement excl BTW</t>
  </si>
  <si>
    <t>Artikelnummer Inschrijver</t>
  </si>
  <si>
    <t>Artikelomschrijving Inschrijver</t>
  </si>
  <si>
    <t>evt toelichting Inschrijver</t>
  </si>
  <si>
    <t>Inschrijver moet de cellen invullen die deze kleur oranje/geel hebben</t>
  </si>
  <si>
    <t>Inschrijver kan het cilindergas leveren als geregistreerd geneesmiddel per 1-7-2024 (JA/NEE)</t>
  </si>
  <si>
    <t>ja, mits volume &gt; 7 en &lt; 15 liter is</t>
  </si>
  <si>
    <t>ja, mits volume &gt; 20 en &lt; 40 liter is</t>
  </si>
  <si>
    <t>ja, mits volume &gt; 40 en niet &gt; 50 liter is</t>
  </si>
  <si>
    <t>minimale kwaliteit</t>
  </si>
  <si>
    <t>Inschrijver kan het cilindergas leveren per 1-7-2024 in de minimale kwaliteit (kolom J) JA/NEE</t>
  </si>
  <si>
    <t>Productiefaciliteit (naam en locatie)</t>
  </si>
  <si>
    <t>afwijkend volume, gewicht of evt verpakking toegestaan ten opzichte van volume of gewicht in artikelomschrijving (kolom C)</t>
  </si>
  <si>
    <t>alu is ook goed. Geen afwijkingen qua volume</t>
  </si>
  <si>
    <t>Naam inschrijver</t>
  </si>
  <si>
    <t>Manometer/ Digitale uitlezing voor inhoud cilinder</t>
  </si>
  <si>
    <t>indicatie aantal kwijtgeraakte cilinders per jaar (10%) vh verbruik</t>
  </si>
  <si>
    <t>uitvoering cilinderkop</t>
  </si>
  <si>
    <t>draadaansluiting</t>
  </si>
  <si>
    <t>PISS</t>
  </si>
  <si>
    <t/>
  </si>
  <si>
    <t>geintegreerde flowregelaar</t>
  </si>
  <si>
    <t>met dip tube</t>
  </si>
  <si>
    <t>DIN aansluiting + geintegreerde flowregelaar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</si>
</sst>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 &quot;€&quot;\ * #,##0_ ;_ &quot;€&quot;\ * \-#,##0_ ;_ &quot;€&quot;\ * &quot;-&quot;_ ;_ @_ "/>
    <numFmt numFmtId="44" formatCode="_ &quot;€&quot;\ * #,##0.00_ ;_ &quot;€&quot;\ * \-#,##0.00_ ;_ &quot;€&quot;\ * &quot;-&quot;??_ ;_ @_ "/>
    <numFmt numFmtId="43" formatCode="_ * #,##0.00_ ;_ * \-#,##0.00_ ;_ * &quot;-&quot;??_ ;_ @_ "/>
    <numFmt numFmtId="164" formatCode="_ * #,##0_ ;_ * \-#,##0_ ;_ * &quot;-&quot;??_ ;_ @_ "/>
  </numFmts>
  <fonts count="11" x14ac:knownFonts="1">
    <font>
      <sz val="11"/>
      <color theme="1"/>
      <name val="Calibri"/>
      <family val="2"/>
      <scheme val="minor"/>
    </font>
    <font>
      <sz val="11"/>
      <color theme="1"/>
      <name val="Calibri"/>
      <family val="2"/>
      <scheme val="minor"/>
    </font>
    <font>
      <u/>
      <sz val="11"/>
      <color theme="10"/>
      <name val="Calibri"/>
      <family val="2"/>
      <scheme val="minor"/>
    </font>
    <font>
      <b/>
      <sz val="14"/>
      <color theme="1"/>
      <name val="Calibri"/>
      <family val="2"/>
      <scheme val="minor"/>
    </font>
    <font>
      <sz val="10"/>
      <name val="Arial"/>
      <family val="2"/>
    </font>
    <font>
      <sz val="11"/>
      <name val="Calibri"/>
      <family val="2"/>
      <scheme val="minor"/>
    </font>
    <font>
      <b/>
      <sz val="11"/>
      <color theme="1"/>
      <name val="Calibri"/>
      <family val="2"/>
      <scheme val="minor"/>
    </font>
    <font>
      <sz val="9"/>
      <color indexed="81"/>
      <name val="Tahoma"/>
      <charset val="1"/>
    </font>
    <font>
      <b/>
      <sz val="9"/>
      <color indexed="81"/>
      <name val="Tahoma"/>
      <charset val="1"/>
    </font>
    <font>
      <sz val="9"/>
      <color indexed="81"/>
      <name val="Tahoma"/>
      <family val="2"/>
    </font>
    <font>
      <b/>
      <sz val="9"/>
      <color indexed="81"/>
      <name val="Tahoma"/>
      <family val="2"/>
    </font>
  </fonts>
  <fills count="10">
    <fill>
      <patternFill patternType="none"/>
    </fill>
    <fill>
      <patternFill patternType="gray125"/>
    </fill>
    <fill>
      <patternFill patternType="solid">
        <fgColor theme="9" tint="0.59999389629810485"/>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rgb="FFFFC000"/>
        <bgColor indexed="64"/>
      </patternFill>
    </fill>
    <fill>
      <patternFill patternType="solid">
        <fgColor theme="0" tint="-0.249977111117893"/>
        <bgColor indexed="64"/>
      </patternFill>
    </fill>
    <fill>
      <patternFill patternType="solid">
        <fgColor theme="9" tint="0.39997558519241921"/>
        <bgColor indexed="64"/>
      </patternFill>
    </fill>
  </fills>
  <borders count="6">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4" fillId="0" borderId="0"/>
    <xf numFmtId="44" fontId="1" fillId="0" borderId="0" applyFont="0" applyFill="0" applyBorder="0" applyAlignment="0" applyProtection="0"/>
    <xf numFmtId="9" fontId="1" fillId="0" borderId="0" applyFont="0" applyFill="0" applyBorder="0" applyAlignment="0" applyProtection="0"/>
  </cellStyleXfs>
  <cellXfs count="99">
    <xf numFmtId="0" fontId="0" fillId="0" borderId="0" xfId="0"/>
    <xf numFmtId="0" fontId="0" fillId="0" borderId="0" xfId="0" applyAlignment="1">
      <alignment wrapText="1"/>
    </xf>
    <xf numFmtId="0" fontId="0" fillId="0" borderId="0" xfId="0" applyAlignment="1"/>
    <xf numFmtId="0" fontId="0" fillId="0" borderId="0" xfId="0" applyAlignment="1">
      <alignment horizontal="left"/>
    </xf>
    <xf numFmtId="42" fontId="0" fillId="0" borderId="0" xfId="0" applyNumberFormat="1" applyAlignment="1"/>
    <xf numFmtId="42" fontId="0" fillId="0" borderId="0" xfId="0" applyNumberFormat="1" applyAlignment="1">
      <alignment horizontal="left"/>
    </xf>
    <xf numFmtId="0" fontId="0" fillId="0" borderId="0" xfId="0" applyAlignment="1">
      <alignment horizontal="center"/>
    </xf>
    <xf numFmtId="14" fontId="0" fillId="0" borderId="0" xfId="0" applyNumberFormat="1" applyAlignment="1">
      <alignment horizontal="left"/>
    </xf>
    <xf numFmtId="0" fontId="3" fillId="0" borderId="0" xfId="0" applyFont="1" applyAlignment="1">
      <alignment horizontal="left"/>
    </xf>
    <xf numFmtId="0" fontId="2" fillId="0" borderId="0" xfId="2"/>
    <xf numFmtId="0" fontId="0" fillId="0" borderId="0" xfId="0" applyFill="1" applyAlignment="1"/>
    <xf numFmtId="0" fontId="0" fillId="0" borderId="0" xfId="0" applyFill="1" applyAlignment="1">
      <alignment horizontal="center"/>
    </xf>
    <xf numFmtId="0" fontId="0" fillId="0" borderId="0" xfId="0" applyFill="1"/>
    <xf numFmtId="42" fontId="0" fillId="0" borderId="0" xfId="0" applyNumberFormat="1" applyAlignment="1">
      <alignment horizontal="center"/>
    </xf>
    <xf numFmtId="0" fontId="0" fillId="0" borderId="0" xfId="1" applyNumberFormat="1" applyFont="1" applyFill="1" applyAlignment="1">
      <alignment horizontal="right"/>
    </xf>
    <xf numFmtId="0" fontId="0" fillId="0" borderId="0" xfId="0" applyFill="1" applyAlignment="1">
      <alignment horizontal="right"/>
    </xf>
    <xf numFmtId="0" fontId="0" fillId="0" borderId="0" xfId="1" applyNumberFormat="1" applyFont="1" applyAlignment="1">
      <alignment horizontal="right"/>
    </xf>
    <xf numFmtId="0" fontId="0" fillId="0" borderId="0" xfId="0" applyAlignment="1">
      <alignment horizontal="right"/>
    </xf>
    <xf numFmtId="42" fontId="0" fillId="0" borderId="0" xfId="0" applyNumberFormat="1" applyAlignment="1">
      <alignment horizontal="right"/>
    </xf>
    <xf numFmtId="164" fontId="0" fillId="0" borderId="0" xfId="1" applyNumberFormat="1" applyFont="1"/>
    <xf numFmtId="0" fontId="0" fillId="0" borderId="1" xfId="0" applyBorder="1" applyAlignment="1">
      <alignment horizontal="center"/>
    </xf>
    <xf numFmtId="164" fontId="0" fillId="0" borderId="1" xfId="1" applyNumberFormat="1" applyFont="1" applyBorder="1" applyAlignment="1">
      <alignment horizontal="center"/>
    </xf>
    <xf numFmtId="44" fontId="0" fillId="0" borderId="0" xfId="4" applyFont="1"/>
    <xf numFmtId="44" fontId="0" fillId="0" borderId="1" xfId="4" applyFont="1" applyBorder="1" applyAlignment="1">
      <alignment horizontal="center"/>
    </xf>
    <xf numFmtId="0" fontId="0" fillId="0" borderId="1" xfId="0" applyBorder="1" applyAlignment="1">
      <alignment horizontal="left"/>
    </xf>
    <xf numFmtId="0" fontId="0" fillId="0" borderId="1" xfId="0" applyBorder="1"/>
    <xf numFmtId="0" fontId="0" fillId="0" borderId="1" xfId="0" applyBorder="1" applyAlignment="1">
      <alignment horizontal="right"/>
    </xf>
    <xf numFmtId="0" fontId="0" fillId="0" borderId="1" xfId="0" applyBorder="1" applyAlignment="1"/>
    <xf numFmtId="0" fontId="0" fillId="0" borderId="1" xfId="0" applyBorder="1" applyAlignment="1">
      <alignment wrapText="1"/>
    </xf>
    <xf numFmtId="0" fontId="0" fillId="0" borderId="1" xfId="0" applyFill="1" applyBorder="1" applyAlignment="1">
      <alignment horizontal="center"/>
    </xf>
    <xf numFmtId="0" fontId="0" fillId="0" borderId="0" xfId="0" applyBorder="1"/>
    <xf numFmtId="0" fontId="0" fillId="0" borderId="0" xfId="0" applyBorder="1" applyAlignment="1">
      <alignment horizontal="left"/>
    </xf>
    <xf numFmtId="0" fontId="0" fillId="0" borderId="0" xfId="0" applyBorder="1" applyAlignment="1">
      <alignment horizontal="right"/>
    </xf>
    <xf numFmtId="0" fontId="0" fillId="0" borderId="0" xfId="0" applyBorder="1" applyAlignment="1">
      <alignment horizontal="center"/>
    </xf>
    <xf numFmtId="0" fontId="0" fillId="0" borderId="0" xfId="0" applyBorder="1" applyAlignment="1"/>
    <xf numFmtId="0" fontId="0" fillId="0" borderId="0" xfId="0" applyBorder="1" applyAlignment="1">
      <alignment wrapText="1"/>
    </xf>
    <xf numFmtId="0" fontId="0" fillId="0" borderId="0" xfId="0" applyFill="1" applyBorder="1" applyAlignment="1">
      <alignment horizontal="center"/>
    </xf>
    <xf numFmtId="164" fontId="0" fillId="0" borderId="0" xfId="1" applyNumberFormat="1" applyFont="1" applyBorder="1" applyAlignment="1">
      <alignment horizontal="center"/>
    </xf>
    <xf numFmtId="44" fontId="0" fillId="0" borderId="0" xfId="4" applyFont="1" applyBorder="1" applyAlignment="1">
      <alignment horizontal="center"/>
    </xf>
    <xf numFmtId="9" fontId="0" fillId="6" borderId="0" xfId="5" applyFont="1" applyFill="1"/>
    <xf numFmtId="44" fontId="6" fillId="0" borderId="1" xfId="0" applyNumberFormat="1" applyFont="1" applyBorder="1"/>
    <xf numFmtId="0" fontId="6" fillId="0" borderId="1" xfId="0" applyFont="1" applyBorder="1"/>
    <xf numFmtId="0" fontId="6" fillId="0" borderId="1" xfId="0" applyFont="1" applyBorder="1" applyAlignment="1">
      <alignment horizontal="right"/>
    </xf>
    <xf numFmtId="0" fontId="6" fillId="0" borderId="1" xfId="0" applyFont="1" applyBorder="1" applyAlignment="1">
      <alignment horizontal="center"/>
    </xf>
    <xf numFmtId="0" fontId="6" fillId="0" borderId="1" xfId="0" applyFont="1" applyBorder="1" applyAlignment="1"/>
    <xf numFmtId="0" fontId="6" fillId="0" borderId="1" xfId="0" applyFont="1" applyBorder="1" applyAlignment="1">
      <alignment horizontal="left"/>
    </xf>
    <xf numFmtId="0" fontId="6" fillId="0" borderId="1" xfId="0" applyFont="1" applyBorder="1" applyAlignment="1">
      <alignment wrapText="1"/>
    </xf>
    <xf numFmtId="0" fontId="6" fillId="0" borderId="1" xfId="0" applyFont="1" applyFill="1" applyBorder="1" applyAlignment="1">
      <alignment horizontal="center"/>
    </xf>
    <xf numFmtId="164" fontId="6" fillId="0" borderId="1" xfId="1" applyNumberFormat="1" applyFont="1" applyBorder="1"/>
    <xf numFmtId="164" fontId="6" fillId="0" borderId="1" xfId="0" applyNumberFormat="1" applyFont="1" applyBorder="1"/>
    <xf numFmtId="0" fontId="0" fillId="6" borderId="0" xfId="0" applyFill="1" applyAlignment="1"/>
    <xf numFmtId="0" fontId="0" fillId="6" borderId="0" xfId="0" applyFill="1" applyAlignment="1">
      <alignment wrapText="1"/>
    </xf>
    <xf numFmtId="0" fontId="0" fillId="2" borderId="2" xfId="0" applyFill="1" applyBorder="1" applyAlignment="1">
      <alignment horizontal="left" wrapText="1"/>
    </xf>
    <xf numFmtId="0" fontId="0" fillId="2" borderId="2" xfId="1" applyNumberFormat="1" applyFont="1" applyFill="1" applyBorder="1" applyAlignment="1">
      <alignment horizontal="right" wrapText="1"/>
    </xf>
    <xf numFmtId="0" fontId="0" fillId="2" borderId="2" xfId="0" applyFill="1" applyBorder="1" applyAlignment="1">
      <alignment horizontal="right" wrapText="1"/>
    </xf>
    <xf numFmtId="0" fontId="0" fillId="2" borderId="2" xfId="0" applyFill="1" applyBorder="1" applyAlignment="1">
      <alignment horizontal="center" wrapText="1"/>
    </xf>
    <xf numFmtId="0" fontId="0" fillId="2" borderId="2" xfId="0" applyFill="1" applyBorder="1" applyAlignment="1">
      <alignment wrapText="1"/>
    </xf>
    <xf numFmtId="0" fontId="0" fillId="2" borderId="2" xfId="0" applyFill="1" applyBorder="1" applyAlignment="1"/>
    <xf numFmtId="0" fontId="0" fillId="5" borderId="2" xfId="0" applyFill="1" applyBorder="1" applyAlignment="1">
      <alignment horizontal="left" wrapText="1"/>
    </xf>
    <xf numFmtId="0" fontId="0" fillId="3" borderId="2" xfId="0" applyFill="1" applyBorder="1" applyAlignment="1">
      <alignment horizontal="left" wrapText="1"/>
    </xf>
    <xf numFmtId="164" fontId="0" fillId="3" borderId="2" xfId="1" applyNumberFormat="1" applyFont="1" applyFill="1" applyBorder="1" applyAlignment="1">
      <alignment horizontal="left" wrapText="1"/>
    </xf>
    <xf numFmtId="0" fontId="0" fillId="4" borderId="2" xfId="0" applyFill="1" applyBorder="1" applyAlignment="1">
      <alignment horizontal="left" wrapText="1"/>
    </xf>
    <xf numFmtId="9" fontId="0" fillId="3" borderId="2" xfId="5" applyFont="1" applyFill="1" applyBorder="1" applyAlignment="1">
      <alignment horizontal="left" wrapText="1"/>
    </xf>
    <xf numFmtId="0" fontId="0" fillId="0" borderId="2" xfId="0" applyBorder="1" applyAlignment="1">
      <alignment horizontal="center"/>
    </xf>
    <xf numFmtId="0" fontId="0" fillId="0" borderId="2" xfId="0" applyBorder="1" applyAlignment="1">
      <alignment horizontal="left"/>
    </xf>
    <xf numFmtId="0" fontId="0" fillId="0" borderId="2" xfId="1" applyNumberFormat="1" applyFont="1" applyBorder="1" applyAlignment="1">
      <alignment horizontal="right"/>
    </xf>
    <xf numFmtId="3" fontId="0" fillId="0" borderId="2" xfId="0" applyNumberFormat="1" applyBorder="1" applyAlignment="1">
      <alignment horizontal="right"/>
    </xf>
    <xf numFmtId="3" fontId="0" fillId="0" borderId="2" xfId="0" applyNumberFormat="1" applyBorder="1" applyAlignment="1">
      <alignment horizontal="center"/>
    </xf>
    <xf numFmtId="3" fontId="0" fillId="0" borderId="2" xfId="0" applyNumberFormat="1" applyBorder="1" applyAlignment="1"/>
    <xf numFmtId="0" fontId="0" fillId="0" borderId="2" xfId="0" applyFill="1" applyBorder="1" applyAlignment="1">
      <alignment horizontal="left" wrapText="1"/>
    </xf>
    <xf numFmtId="3" fontId="0" fillId="0" borderId="2" xfId="0" applyNumberFormat="1" applyBorder="1" applyAlignment="1">
      <alignment horizontal="left" wrapText="1"/>
    </xf>
    <xf numFmtId="0" fontId="0" fillId="0" borderId="2" xfId="0" applyBorder="1"/>
    <xf numFmtId="164" fontId="0" fillId="0" borderId="2" xfId="1" applyNumberFormat="1" applyFont="1" applyBorder="1" applyAlignment="1">
      <alignment horizontal="center"/>
    </xf>
    <xf numFmtId="164" fontId="0" fillId="0" borderId="2" xfId="1" applyNumberFormat="1" applyFont="1" applyBorder="1"/>
    <xf numFmtId="0" fontId="0" fillId="6" borderId="2" xfId="0" applyFill="1" applyBorder="1"/>
    <xf numFmtId="44" fontId="0" fillId="0" borderId="2" xfId="4" applyFont="1" applyBorder="1"/>
    <xf numFmtId="9" fontId="0" fillId="6" borderId="2" xfId="5" applyFont="1" applyFill="1" applyBorder="1"/>
    <xf numFmtId="0" fontId="0" fillId="0" borderId="2" xfId="0" applyBorder="1" applyAlignment="1">
      <alignment horizontal="left" wrapText="1"/>
    </xf>
    <xf numFmtId="0" fontId="0" fillId="0" borderId="2" xfId="0" applyFill="1" applyBorder="1" applyAlignment="1">
      <alignment horizontal="left"/>
    </xf>
    <xf numFmtId="0" fontId="0" fillId="0" borderId="2" xfId="0" applyBorder="1" applyAlignment="1">
      <alignment wrapText="1"/>
    </xf>
    <xf numFmtId="0" fontId="0" fillId="0" borderId="2" xfId="0" applyBorder="1" applyAlignment="1">
      <alignment horizontal="right"/>
    </xf>
    <xf numFmtId="0" fontId="0" fillId="0" borderId="2" xfId="0" applyBorder="1" applyAlignment="1"/>
    <xf numFmtId="0" fontId="0" fillId="0" borderId="2" xfId="0" applyFill="1" applyBorder="1" applyAlignment="1"/>
    <xf numFmtId="0" fontId="0" fillId="0" borderId="2" xfId="0" applyFill="1" applyBorder="1" applyAlignment="1">
      <alignment horizontal="center"/>
    </xf>
    <xf numFmtId="44" fontId="0" fillId="6" borderId="2" xfId="4" applyFont="1" applyFill="1" applyBorder="1" applyAlignment="1">
      <alignment horizontal="center"/>
    </xf>
    <xf numFmtId="0" fontId="5" fillId="0" borderId="2" xfId="0" applyFont="1" applyFill="1" applyBorder="1" applyAlignment="1">
      <alignment horizontal="left" wrapText="1"/>
    </xf>
    <xf numFmtId="0" fontId="0" fillId="8" borderId="2" xfId="0" applyFill="1" applyBorder="1" applyAlignment="1">
      <alignment horizontal="left" wrapText="1"/>
    </xf>
    <xf numFmtId="164" fontId="6" fillId="8" borderId="2" xfId="1" applyNumberFormat="1" applyFont="1" applyFill="1" applyBorder="1" applyAlignment="1">
      <alignment horizontal="left" wrapText="1"/>
    </xf>
    <xf numFmtId="49" fontId="0" fillId="6" borderId="2" xfId="5" applyNumberFormat="1" applyFont="1" applyFill="1" applyBorder="1"/>
    <xf numFmtId="0" fontId="0" fillId="7" borderId="2" xfId="0" applyFill="1" applyBorder="1" applyAlignment="1">
      <alignment wrapText="1"/>
    </xf>
    <xf numFmtId="44" fontId="6" fillId="9" borderId="1" xfId="0" applyNumberFormat="1" applyFont="1" applyFill="1" applyBorder="1"/>
    <xf numFmtId="0" fontId="6" fillId="0" borderId="0" xfId="0" applyFont="1"/>
    <xf numFmtId="164" fontId="6" fillId="9" borderId="1" xfId="0" applyNumberFormat="1" applyFont="1" applyFill="1" applyBorder="1"/>
    <xf numFmtId="164" fontId="0" fillId="0" borderId="0" xfId="1" applyNumberFormat="1" applyFont="1" applyBorder="1"/>
    <xf numFmtId="9" fontId="0" fillId="0" borderId="0" xfId="5" applyFont="1" applyBorder="1" applyAlignment="1">
      <alignment horizontal="center"/>
    </xf>
    <xf numFmtId="3" fontId="0" fillId="0" borderId="2" xfId="0" applyNumberFormat="1" applyBorder="1" applyAlignment="1">
      <alignment wrapText="1"/>
    </xf>
    <xf numFmtId="0" fontId="0" fillId="0" borderId="3"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cellXfs>
  <cellStyles count="6">
    <cellStyle name="Comma" xfId="1" builtinId="3"/>
    <cellStyle name="Currency" xfId="4" builtinId="4"/>
    <cellStyle name="Hyperlink" xfId="2" builtinId="8"/>
    <cellStyle name="Normal" xfId="0" builtinId="0"/>
    <cellStyle name="Percent" xfId="5" builtinId="5"/>
    <cellStyle name="Standaard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O78"/>
  <sheetViews>
    <sheetView tabSelected="1" zoomScale="80" zoomScaleNormal="80" workbookViewId="0">
      <pane xSplit="4" ySplit="6" topLeftCell="E7" activePane="bottomRight" state="frozen"/>
      <selection pane="topRight" activeCell="E1" sqref="E1"/>
      <selection pane="bottomLeft" activeCell="A5" sqref="A5"/>
      <selection pane="bottomRight" activeCell="C2" sqref="C2"/>
    </sheetView>
  </sheetViews>
  <sheetFormatPr defaultRowHeight="15" x14ac:dyDescent="0.25"/>
  <cols>
    <col min="1" max="1" width="5.7109375" customWidth="1"/>
    <col min="2" max="2" width="15.5703125" customWidth="1"/>
    <col min="3" max="3" width="44.85546875" customWidth="1"/>
    <col min="4" max="4" width="14.140625" customWidth="1"/>
    <col min="5" max="5" width="8" style="17" customWidth="1"/>
    <col min="6" max="6" width="9.7109375" style="17" customWidth="1"/>
    <col min="7" max="7" width="11.5703125" style="6" customWidth="1"/>
    <col min="8" max="8" width="9.42578125" style="2" customWidth="1"/>
    <col min="9" max="9" width="36.140625" style="3" bestFit="1" customWidth="1"/>
    <col min="10" max="10" width="31.85546875" style="3" customWidth="1"/>
    <col min="11" max="11" width="17" style="2" customWidth="1"/>
    <col min="12" max="12" width="30.140625" style="1" customWidth="1"/>
    <col min="13" max="14" width="13.28515625" style="6" customWidth="1"/>
    <col min="15" max="15" width="19.42578125" style="6" customWidth="1"/>
    <col min="16" max="16" width="13.28515625" customWidth="1"/>
    <col min="17" max="17" width="14.7109375" customWidth="1"/>
    <col min="18" max="18" width="13.28515625" customWidth="1"/>
    <col min="19" max="19" width="14.7109375" customWidth="1"/>
    <col min="20" max="20" width="20.28515625" customWidth="1"/>
    <col min="21" max="21" width="26.5703125" customWidth="1"/>
    <col min="22" max="22" width="23.85546875" customWidth="1"/>
    <col min="23" max="23" width="19.5703125" customWidth="1"/>
    <col min="24" max="24" width="15.5703125" customWidth="1"/>
    <col min="25" max="25" width="17.28515625" style="6" customWidth="1"/>
    <col min="26" max="26" width="12.140625" style="19" customWidth="1"/>
    <col min="27" max="27" width="17.140625" style="19" customWidth="1"/>
    <col min="28" max="28" width="10.7109375" customWidth="1"/>
    <col min="29" max="29" width="10.28515625" customWidth="1"/>
    <col min="30" max="30" width="12.140625" customWidth="1"/>
    <col min="31" max="31" width="19.85546875" customWidth="1"/>
    <col min="32" max="32" width="12.42578125" customWidth="1"/>
    <col min="33" max="33" width="13.28515625" customWidth="1"/>
    <col min="34" max="34" width="17.7109375" customWidth="1"/>
    <col min="35" max="35" width="17" customWidth="1"/>
    <col min="36" max="36" width="10.140625" customWidth="1"/>
    <col min="37" max="37" width="15.5703125" customWidth="1"/>
    <col min="38" max="38" width="20.42578125" customWidth="1"/>
    <col min="39" max="39" width="37" customWidth="1"/>
    <col min="40" max="40" width="31.7109375" customWidth="1"/>
    <col min="41" max="41" width="29.140625" bestFit="1" customWidth="1"/>
  </cols>
  <sheetData>
    <row r="1" spans="1:41" ht="18.75" x14ac:dyDescent="0.3">
      <c r="A1" s="8" t="s">
        <v>150</v>
      </c>
      <c r="D1" s="12"/>
      <c r="E1" s="14"/>
      <c r="F1" s="15"/>
      <c r="G1" s="11"/>
      <c r="H1" s="10"/>
      <c r="J1" s="39" t="s">
        <v>184</v>
      </c>
      <c r="K1" s="50"/>
      <c r="L1" s="51"/>
      <c r="Y1" s="11"/>
    </row>
    <row r="2" spans="1:41" x14ac:dyDescent="0.25">
      <c r="B2" s="3" t="s">
        <v>22</v>
      </c>
      <c r="C2" s="7">
        <v>44817</v>
      </c>
      <c r="D2" s="9"/>
      <c r="E2" s="16"/>
    </row>
    <row r="3" spans="1:41" x14ac:dyDescent="0.25">
      <c r="B3" s="3"/>
      <c r="C3" s="7"/>
      <c r="D3" s="9"/>
      <c r="E3" s="16"/>
    </row>
    <row r="4" spans="1:41" x14ac:dyDescent="0.25">
      <c r="A4" s="91" t="s">
        <v>194</v>
      </c>
      <c r="B4" s="3"/>
      <c r="C4" s="39"/>
      <c r="D4" s="9"/>
      <c r="E4" s="16"/>
    </row>
    <row r="5" spans="1:41" ht="30" customHeight="1" x14ac:dyDescent="0.25">
      <c r="C5" s="9"/>
      <c r="D5" s="9"/>
      <c r="E5" s="16"/>
      <c r="F5" s="18"/>
      <c r="G5" s="13"/>
      <c r="H5" s="4"/>
      <c r="K5" s="5"/>
      <c r="L5" s="5"/>
      <c r="M5" s="96" t="s">
        <v>162</v>
      </c>
      <c r="N5" s="97"/>
      <c r="O5" s="97"/>
      <c r="P5" s="97"/>
      <c r="Q5" s="97"/>
      <c r="R5" s="97"/>
      <c r="S5" s="98"/>
      <c r="Y5" s="13"/>
    </row>
    <row r="6" spans="1:41" s="1" customFormat="1" ht="101.25" customHeight="1" x14ac:dyDescent="0.25">
      <c r="A6" s="52" t="s">
        <v>20</v>
      </c>
      <c r="B6" s="52" t="s">
        <v>154</v>
      </c>
      <c r="C6" s="52" t="s">
        <v>23</v>
      </c>
      <c r="D6" s="52" t="s">
        <v>125</v>
      </c>
      <c r="E6" s="53" t="s">
        <v>1</v>
      </c>
      <c r="F6" s="54" t="s">
        <v>2</v>
      </c>
      <c r="G6" s="55" t="s">
        <v>3</v>
      </c>
      <c r="H6" s="56" t="s">
        <v>4</v>
      </c>
      <c r="I6" s="52" t="s">
        <v>192</v>
      </c>
      <c r="J6" s="52" t="s">
        <v>189</v>
      </c>
      <c r="K6" s="52" t="s">
        <v>0</v>
      </c>
      <c r="L6" s="57" t="s">
        <v>156</v>
      </c>
      <c r="M6" s="58" t="s">
        <v>131</v>
      </c>
      <c r="N6" s="58" t="s">
        <v>132</v>
      </c>
      <c r="O6" s="58" t="s">
        <v>197</v>
      </c>
      <c r="P6" s="58" t="s">
        <v>195</v>
      </c>
      <c r="Q6" s="58" t="s">
        <v>158</v>
      </c>
      <c r="R6" s="58" t="s">
        <v>160</v>
      </c>
      <c r="S6" s="58" t="s">
        <v>141</v>
      </c>
      <c r="T6" s="86" t="s">
        <v>167</v>
      </c>
      <c r="U6" s="86" t="s">
        <v>190</v>
      </c>
      <c r="V6" s="86" t="s">
        <v>166</v>
      </c>
      <c r="W6" s="86" t="s">
        <v>185</v>
      </c>
      <c r="X6" s="87" t="s">
        <v>163</v>
      </c>
      <c r="Y6" s="59" t="s">
        <v>161</v>
      </c>
      <c r="Z6" s="60" t="s">
        <v>164</v>
      </c>
      <c r="AA6" s="60" t="s">
        <v>196</v>
      </c>
      <c r="AB6" s="61" t="s">
        <v>172</v>
      </c>
      <c r="AC6" s="61" t="s">
        <v>171</v>
      </c>
      <c r="AD6" s="61" t="s">
        <v>170</v>
      </c>
      <c r="AE6" s="59" t="s">
        <v>173</v>
      </c>
      <c r="AF6" s="59" t="s">
        <v>174</v>
      </c>
      <c r="AG6" s="59" t="s">
        <v>175</v>
      </c>
      <c r="AH6" s="61" t="s">
        <v>179</v>
      </c>
      <c r="AI6" s="61" t="s">
        <v>180</v>
      </c>
      <c r="AJ6" s="62" t="s">
        <v>168</v>
      </c>
      <c r="AK6" s="61" t="s">
        <v>169</v>
      </c>
      <c r="AL6" s="89" t="s">
        <v>181</v>
      </c>
      <c r="AM6" s="89" t="s">
        <v>182</v>
      </c>
      <c r="AN6" s="89" t="s">
        <v>191</v>
      </c>
      <c r="AO6" s="89" t="s">
        <v>183</v>
      </c>
    </row>
    <row r="7" spans="1:41" x14ac:dyDescent="0.25">
      <c r="A7" s="63">
        <v>1</v>
      </c>
      <c r="B7" s="64" t="s">
        <v>24</v>
      </c>
      <c r="C7" s="64" t="s">
        <v>73</v>
      </c>
      <c r="D7" s="64" t="s">
        <v>126</v>
      </c>
      <c r="E7" s="65">
        <v>1.7</v>
      </c>
      <c r="F7" s="66" t="s">
        <v>6</v>
      </c>
      <c r="G7" s="67" t="s">
        <v>7</v>
      </c>
      <c r="H7" s="68">
        <v>10</v>
      </c>
      <c r="I7" s="78" t="s">
        <v>186</v>
      </c>
      <c r="J7" s="69" t="s">
        <v>124</v>
      </c>
      <c r="K7" s="70" t="s">
        <v>5</v>
      </c>
      <c r="L7" s="68"/>
      <c r="M7" s="63"/>
      <c r="N7" s="63"/>
      <c r="O7" s="77"/>
      <c r="P7" s="71"/>
      <c r="Q7" s="71"/>
      <c r="R7" s="71"/>
      <c r="S7" s="71"/>
      <c r="T7" s="71" t="s">
        <v>165</v>
      </c>
      <c r="U7" s="71" t="str">
        <f t="shared" ref="U7:U38" si="0">IF(D7="Knock-out","Verplicht, want Knock-out","JA/NEE")</f>
        <v>Verplicht, want Knock-out</v>
      </c>
      <c r="V7" s="71" t="s">
        <v>153</v>
      </c>
      <c r="W7" s="71" t="s">
        <v>153</v>
      </c>
      <c r="X7" s="72">
        <f t="shared" ref="X7:X38" si="1">IF(U7="JA",T7,0)+IF(W7="JA",V7,0)</f>
        <v>0</v>
      </c>
      <c r="Y7" s="66">
        <v>4</v>
      </c>
      <c r="Z7" s="73">
        <v>488</v>
      </c>
      <c r="AA7" s="73">
        <f>ROUND(+Y7*10%,0)</f>
        <v>0</v>
      </c>
      <c r="AB7" s="74"/>
      <c r="AC7" s="74"/>
      <c r="AD7" s="74"/>
      <c r="AE7" s="75">
        <f>+AB7*Y7</f>
        <v>0</v>
      </c>
      <c r="AF7" s="75">
        <f>+Z7*AC7</f>
        <v>0</v>
      </c>
      <c r="AG7" s="75">
        <f>+AA7*AD7</f>
        <v>0</v>
      </c>
      <c r="AH7" s="75">
        <f>SUM(AE7:AG7)</f>
        <v>0</v>
      </c>
      <c r="AI7" s="75" t="s">
        <v>153</v>
      </c>
      <c r="AJ7" s="76"/>
      <c r="AK7" s="75">
        <f t="shared" ref="AK7:AK32" si="2">AH7*(1+AJ7)</f>
        <v>0</v>
      </c>
      <c r="AL7" s="88"/>
      <c r="AM7" s="88"/>
      <c r="AN7" s="88"/>
      <c r="AO7" s="88"/>
    </row>
    <row r="8" spans="1:41" x14ac:dyDescent="0.25">
      <c r="A8" s="63">
        <v>2</v>
      </c>
      <c r="B8" s="64" t="s">
        <v>31</v>
      </c>
      <c r="C8" s="64" t="s">
        <v>80</v>
      </c>
      <c r="D8" s="64" t="s">
        <v>126</v>
      </c>
      <c r="E8" s="65">
        <v>2.2000000000000002</v>
      </c>
      <c r="F8" s="66" t="s">
        <v>9</v>
      </c>
      <c r="G8" s="67" t="s">
        <v>7</v>
      </c>
      <c r="H8" s="68">
        <v>10</v>
      </c>
      <c r="I8" s="78" t="s">
        <v>186</v>
      </c>
      <c r="J8" s="78" t="s">
        <v>124</v>
      </c>
      <c r="K8" s="70" t="s">
        <v>10</v>
      </c>
      <c r="L8" s="68"/>
      <c r="M8" s="63"/>
      <c r="N8" s="63"/>
      <c r="O8" s="77"/>
      <c r="P8" s="71"/>
      <c r="Q8" s="71"/>
      <c r="R8" s="71"/>
      <c r="S8" s="71"/>
      <c r="T8" s="71" t="s">
        <v>165</v>
      </c>
      <c r="U8" s="71" t="str">
        <f t="shared" si="0"/>
        <v>Verplicht, want Knock-out</v>
      </c>
      <c r="V8" s="71" t="s">
        <v>153</v>
      </c>
      <c r="W8" s="71" t="s">
        <v>153</v>
      </c>
      <c r="X8" s="72">
        <f t="shared" si="1"/>
        <v>0</v>
      </c>
      <c r="Y8" s="66">
        <v>15.428571428571431</v>
      </c>
      <c r="Z8" s="73">
        <v>2074</v>
      </c>
      <c r="AA8" s="73">
        <f t="shared" ref="AA8:AA65" si="3">ROUND(+Y8*10%,0)</f>
        <v>2</v>
      </c>
      <c r="AB8" s="74"/>
      <c r="AC8" s="74"/>
      <c r="AD8" s="74"/>
      <c r="AE8" s="75">
        <f t="shared" ref="AE8:AE65" si="4">+AB8*Y8</f>
        <v>0</v>
      </c>
      <c r="AF8" s="75">
        <f t="shared" ref="AF8:AF65" si="5">+Z8*AC8</f>
        <v>0</v>
      </c>
      <c r="AG8" s="75">
        <f t="shared" ref="AG8:AG65" si="6">+AA8*AD8</f>
        <v>0</v>
      </c>
      <c r="AH8" s="75">
        <f t="shared" ref="AH8:AH65" si="7">SUM(AE8:AG8)</f>
        <v>0</v>
      </c>
      <c r="AI8" s="75" t="s">
        <v>153</v>
      </c>
      <c r="AJ8" s="76"/>
      <c r="AK8" s="75">
        <f t="shared" si="2"/>
        <v>0</v>
      </c>
      <c r="AL8" s="88"/>
      <c r="AM8" s="88"/>
      <c r="AN8" s="88"/>
      <c r="AO8" s="88"/>
    </row>
    <row r="9" spans="1:41" x14ac:dyDescent="0.25">
      <c r="A9" s="63">
        <v>3</v>
      </c>
      <c r="B9" s="64" t="s">
        <v>32</v>
      </c>
      <c r="C9" s="64" t="s">
        <v>81</v>
      </c>
      <c r="D9" s="64" t="s">
        <v>126</v>
      </c>
      <c r="E9" s="65">
        <v>2.2000000000000002</v>
      </c>
      <c r="F9" s="66" t="s">
        <v>9</v>
      </c>
      <c r="G9" s="67" t="s">
        <v>7</v>
      </c>
      <c r="H9" s="68">
        <v>10</v>
      </c>
      <c r="I9" s="78" t="s">
        <v>186</v>
      </c>
      <c r="J9" s="78" t="s">
        <v>124</v>
      </c>
      <c r="K9" s="70" t="s">
        <v>10</v>
      </c>
      <c r="L9" s="68"/>
      <c r="M9" s="63"/>
      <c r="N9" s="63"/>
      <c r="O9" s="77"/>
      <c r="P9" s="71"/>
      <c r="Q9" s="71"/>
      <c r="R9" s="71"/>
      <c r="S9" s="71"/>
      <c r="T9" s="71" t="s">
        <v>165</v>
      </c>
      <c r="U9" s="71" t="str">
        <f t="shared" si="0"/>
        <v>Verplicht, want Knock-out</v>
      </c>
      <c r="V9" s="71" t="s">
        <v>153</v>
      </c>
      <c r="W9" s="71" t="s">
        <v>153</v>
      </c>
      <c r="X9" s="72">
        <f t="shared" si="1"/>
        <v>0</v>
      </c>
      <c r="Y9" s="66">
        <v>8.5714285714285712</v>
      </c>
      <c r="Z9" s="73">
        <v>1171</v>
      </c>
      <c r="AA9" s="73">
        <f t="shared" si="3"/>
        <v>1</v>
      </c>
      <c r="AB9" s="74"/>
      <c r="AC9" s="74"/>
      <c r="AD9" s="74"/>
      <c r="AE9" s="75">
        <f t="shared" si="4"/>
        <v>0</v>
      </c>
      <c r="AF9" s="75">
        <f t="shared" si="5"/>
        <v>0</v>
      </c>
      <c r="AG9" s="75">
        <f t="shared" si="6"/>
        <v>0</v>
      </c>
      <c r="AH9" s="75">
        <f t="shared" si="7"/>
        <v>0</v>
      </c>
      <c r="AI9" s="75" t="s">
        <v>153</v>
      </c>
      <c r="AJ9" s="76"/>
      <c r="AK9" s="75">
        <f t="shared" si="2"/>
        <v>0</v>
      </c>
      <c r="AL9" s="88"/>
      <c r="AM9" s="88"/>
      <c r="AN9" s="88"/>
      <c r="AO9" s="88"/>
    </row>
    <row r="10" spans="1:41" x14ac:dyDescent="0.25">
      <c r="A10" s="63">
        <v>4</v>
      </c>
      <c r="B10" s="64" t="s">
        <v>33</v>
      </c>
      <c r="C10" s="64" t="s">
        <v>82</v>
      </c>
      <c r="D10" s="64" t="s">
        <v>126</v>
      </c>
      <c r="E10" s="65">
        <v>10.8</v>
      </c>
      <c r="F10" s="66" t="s">
        <v>9</v>
      </c>
      <c r="G10" s="67" t="s">
        <v>7</v>
      </c>
      <c r="H10" s="68">
        <v>50</v>
      </c>
      <c r="I10" s="64" t="s">
        <v>188</v>
      </c>
      <c r="J10" s="78" t="s">
        <v>124</v>
      </c>
      <c r="K10" s="70" t="s">
        <v>10</v>
      </c>
      <c r="L10" s="68"/>
      <c r="M10" s="63"/>
      <c r="N10" s="63"/>
      <c r="O10" s="77"/>
      <c r="P10" s="71"/>
      <c r="Q10" s="71"/>
      <c r="R10" s="71"/>
      <c r="S10" s="71"/>
      <c r="T10" s="71" t="s">
        <v>165</v>
      </c>
      <c r="U10" s="71" t="str">
        <f t="shared" si="0"/>
        <v>Verplicht, want Knock-out</v>
      </c>
      <c r="V10" s="71" t="s">
        <v>153</v>
      </c>
      <c r="W10" s="71" t="s">
        <v>153</v>
      </c>
      <c r="X10" s="72">
        <f t="shared" si="1"/>
        <v>0</v>
      </c>
      <c r="Y10" s="66">
        <v>41.142857142857139</v>
      </c>
      <c r="Z10" s="73">
        <v>4099</v>
      </c>
      <c r="AA10" s="73">
        <f t="shared" si="3"/>
        <v>4</v>
      </c>
      <c r="AB10" s="74"/>
      <c r="AC10" s="74"/>
      <c r="AD10" s="74"/>
      <c r="AE10" s="75">
        <f t="shared" si="4"/>
        <v>0</v>
      </c>
      <c r="AF10" s="75">
        <f t="shared" si="5"/>
        <v>0</v>
      </c>
      <c r="AG10" s="75">
        <f t="shared" si="6"/>
        <v>0</v>
      </c>
      <c r="AH10" s="75">
        <f t="shared" si="7"/>
        <v>0</v>
      </c>
      <c r="AI10" s="75" t="s">
        <v>153</v>
      </c>
      <c r="AJ10" s="76"/>
      <c r="AK10" s="75">
        <f t="shared" si="2"/>
        <v>0</v>
      </c>
      <c r="AL10" s="88"/>
      <c r="AM10" s="88"/>
      <c r="AN10" s="88"/>
      <c r="AO10" s="88"/>
    </row>
    <row r="11" spans="1:41" x14ac:dyDescent="0.25">
      <c r="A11" s="63">
        <v>5</v>
      </c>
      <c r="B11" s="64" t="s">
        <v>34</v>
      </c>
      <c r="C11" s="64" t="s">
        <v>83</v>
      </c>
      <c r="D11" s="64" t="s">
        <v>126</v>
      </c>
      <c r="E11" s="65">
        <v>1.1000000000000001</v>
      </c>
      <c r="F11" s="66" t="s">
        <v>9</v>
      </c>
      <c r="G11" s="67" t="s">
        <v>7</v>
      </c>
      <c r="H11" s="68">
        <v>5</v>
      </c>
      <c r="I11" s="78" t="s">
        <v>21</v>
      </c>
      <c r="J11" s="78" t="s">
        <v>148</v>
      </c>
      <c r="K11" s="70" t="s">
        <v>10</v>
      </c>
      <c r="L11" s="68"/>
      <c r="M11" s="63"/>
      <c r="N11" s="63"/>
      <c r="O11" s="77" t="s">
        <v>198</v>
      </c>
      <c r="P11" s="71"/>
      <c r="Q11" s="71"/>
      <c r="R11" s="71"/>
      <c r="S11" s="71"/>
      <c r="T11" s="71" t="s">
        <v>165</v>
      </c>
      <c r="U11" s="71" t="str">
        <f t="shared" si="0"/>
        <v>Verplicht, want Knock-out</v>
      </c>
      <c r="V11" s="71" t="s">
        <v>153</v>
      </c>
      <c r="W11" s="71" t="s">
        <v>153</v>
      </c>
      <c r="X11" s="72">
        <f t="shared" si="1"/>
        <v>0</v>
      </c>
      <c r="Y11" s="66">
        <v>3.4285714285714284</v>
      </c>
      <c r="Z11" s="73">
        <v>1527</v>
      </c>
      <c r="AA11" s="73">
        <f t="shared" si="3"/>
        <v>0</v>
      </c>
      <c r="AB11" s="74"/>
      <c r="AC11" s="74"/>
      <c r="AD11" s="74"/>
      <c r="AE11" s="75">
        <f t="shared" si="4"/>
        <v>0</v>
      </c>
      <c r="AF11" s="75">
        <f t="shared" si="5"/>
        <v>0</v>
      </c>
      <c r="AG11" s="75">
        <f t="shared" si="6"/>
        <v>0</v>
      </c>
      <c r="AH11" s="75">
        <f t="shared" si="7"/>
        <v>0</v>
      </c>
      <c r="AI11" s="75" t="s">
        <v>153</v>
      </c>
      <c r="AJ11" s="76"/>
      <c r="AK11" s="75">
        <f t="shared" si="2"/>
        <v>0</v>
      </c>
      <c r="AL11" s="88"/>
      <c r="AM11" s="88"/>
      <c r="AN11" s="88"/>
      <c r="AO11" s="88"/>
    </row>
    <row r="12" spans="1:41" x14ac:dyDescent="0.25">
      <c r="A12" s="63">
        <v>6</v>
      </c>
      <c r="B12" s="64" t="s">
        <v>54</v>
      </c>
      <c r="C12" s="64" t="s">
        <v>103</v>
      </c>
      <c r="D12" s="64" t="s">
        <v>126</v>
      </c>
      <c r="E12" s="65">
        <v>7.5</v>
      </c>
      <c r="F12" s="66" t="s">
        <v>6</v>
      </c>
      <c r="G12" s="67" t="s">
        <v>7</v>
      </c>
      <c r="H12" s="68">
        <v>10</v>
      </c>
      <c r="I12" s="78" t="s">
        <v>21</v>
      </c>
      <c r="J12" s="78" t="s">
        <v>155</v>
      </c>
      <c r="K12" s="70" t="s">
        <v>16</v>
      </c>
      <c r="L12" s="68"/>
      <c r="M12" s="63"/>
      <c r="N12" s="63"/>
      <c r="O12" s="77" t="s">
        <v>199</v>
      </c>
      <c r="P12" s="71"/>
      <c r="Q12" s="71"/>
      <c r="R12" s="71"/>
      <c r="S12" s="71"/>
      <c r="T12" s="71" t="s">
        <v>165</v>
      </c>
      <c r="U12" s="71" t="str">
        <f t="shared" si="0"/>
        <v>Verplicht, want Knock-out</v>
      </c>
      <c r="V12" s="71" t="s">
        <v>153</v>
      </c>
      <c r="W12" s="71" t="s">
        <v>153</v>
      </c>
      <c r="X12" s="72">
        <f t="shared" si="1"/>
        <v>0</v>
      </c>
      <c r="Y12" s="66">
        <v>22.285714285714285</v>
      </c>
      <c r="Z12" s="73">
        <v>6683</v>
      </c>
      <c r="AA12" s="73">
        <f t="shared" si="3"/>
        <v>2</v>
      </c>
      <c r="AB12" s="74"/>
      <c r="AC12" s="74"/>
      <c r="AD12" s="74"/>
      <c r="AE12" s="75">
        <f t="shared" si="4"/>
        <v>0</v>
      </c>
      <c r="AF12" s="75">
        <f t="shared" si="5"/>
        <v>0</v>
      </c>
      <c r="AG12" s="75">
        <f t="shared" si="6"/>
        <v>0</v>
      </c>
      <c r="AH12" s="75">
        <f t="shared" si="7"/>
        <v>0</v>
      </c>
      <c r="AI12" s="75" t="s">
        <v>153</v>
      </c>
      <c r="AJ12" s="76"/>
      <c r="AK12" s="75">
        <f t="shared" si="2"/>
        <v>0</v>
      </c>
      <c r="AL12" s="88"/>
      <c r="AM12" s="88"/>
      <c r="AN12" s="88"/>
      <c r="AO12" s="88"/>
    </row>
    <row r="13" spans="1:41" x14ac:dyDescent="0.25">
      <c r="A13" s="63">
        <v>7</v>
      </c>
      <c r="B13" s="64" t="s">
        <v>55</v>
      </c>
      <c r="C13" s="64" t="s">
        <v>104</v>
      </c>
      <c r="D13" s="64" t="s">
        <v>126</v>
      </c>
      <c r="E13" s="65">
        <v>30</v>
      </c>
      <c r="F13" s="66" t="s">
        <v>6</v>
      </c>
      <c r="G13" s="67" t="s">
        <v>7</v>
      </c>
      <c r="H13" s="68">
        <v>40</v>
      </c>
      <c r="I13" s="78" t="s">
        <v>21</v>
      </c>
      <c r="J13" s="78" t="s">
        <v>155</v>
      </c>
      <c r="K13" s="70" t="s">
        <v>16</v>
      </c>
      <c r="L13" s="68"/>
      <c r="M13" s="63"/>
      <c r="N13" s="63"/>
      <c r="O13" s="77" t="s">
        <v>199</v>
      </c>
      <c r="P13" s="71"/>
      <c r="Q13" s="71"/>
      <c r="R13" s="71"/>
      <c r="S13" s="71"/>
      <c r="T13" s="71" t="s">
        <v>165</v>
      </c>
      <c r="U13" s="71" t="str">
        <f t="shared" si="0"/>
        <v>Verplicht, want Knock-out</v>
      </c>
      <c r="V13" s="71" t="s">
        <v>153</v>
      </c>
      <c r="W13" s="71" t="s">
        <v>153</v>
      </c>
      <c r="X13" s="72">
        <f t="shared" si="1"/>
        <v>0</v>
      </c>
      <c r="Y13" s="66">
        <v>8</v>
      </c>
      <c r="Z13" s="73">
        <v>2546</v>
      </c>
      <c r="AA13" s="73">
        <f t="shared" si="3"/>
        <v>1</v>
      </c>
      <c r="AB13" s="74"/>
      <c r="AC13" s="74"/>
      <c r="AD13" s="74"/>
      <c r="AE13" s="75">
        <f t="shared" si="4"/>
        <v>0</v>
      </c>
      <c r="AF13" s="75">
        <f t="shared" si="5"/>
        <v>0</v>
      </c>
      <c r="AG13" s="75">
        <f t="shared" si="6"/>
        <v>0</v>
      </c>
      <c r="AH13" s="75">
        <f t="shared" si="7"/>
        <v>0</v>
      </c>
      <c r="AI13" s="75" t="s">
        <v>153</v>
      </c>
      <c r="AJ13" s="76"/>
      <c r="AK13" s="75">
        <f t="shared" si="2"/>
        <v>0</v>
      </c>
      <c r="AL13" s="88"/>
      <c r="AM13" s="88"/>
      <c r="AN13" s="88"/>
      <c r="AO13" s="88"/>
    </row>
    <row r="14" spans="1:41" x14ac:dyDescent="0.25">
      <c r="A14" s="63">
        <v>8</v>
      </c>
      <c r="B14" s="64" t="s">
        <v>46</v>
      </c>
      <c r="C14" s="64" t="s">
        <v>95</v>
      </c>
      <c r="D14" s="64" t="s">
        <v>126</v>
      </c>
      <c r="E14" s="65">
        <v>2</v>
      </c>
      <c r="F14" s="66" t="s">
        <v>9</v>
      </c>
      <c r="G14" s="67" t="s">
        <v>7</v>
      </c>
      <c r="H14" s="68">
        <v>10</v>
      </c>
      <c r="I14" s="78" t="s">
        <v>186</v>
      </c>
      <c r="J14" s="69" t="s">
        <v>124</v>
      </c>
      <c r="K14" s="70" t="s">
        <v>13</v>
      </c>
      <c r="L14" s="68"/>
      <c r="M14" s="63"/>
      <c r="N14" s="63"/>
      <c r="O14" s="77"/>
      <c r="P14" s="71"/>
      <c r="Q14" s="71"/>
      <c r="R14" s="71"/>
      <c r="S14" s="71"/>
      <c r="T14" s="71" t="s">
        <v>165</v>
      </c>
      <c r="U14" s="71" t="str">
        <f t="shared" si="0"/>
        <v>Verplicht, want Knock-out</v>
      </c>
      <c r="V14" s="71" t="s">
        <v>153</v>
      </c>
      <c r="W14" s="71" t="s">
        <v>153</v>
      </c>
      <c r="X14" s="72">
        <f t="shared" si="1"/>
        <v>0</v>
      </c>
      <c r="Y14" s="66">
        <v>36</v>
      </c>
      <c r="Z14" s="73">
        <v>4880</v>
      </c>
      <c r="AA14" s="73">
        <f t="shared" si="3"/>
        <v>4</v>
      </c>
      <c r="AB14" s="74"/>
      <c r="AC14" s="74"/>
      <c r="AD14" s="74"/>
      <c r="AE14" s="75">
        <f t="shared" si="4"/>
        <v>0</v>
      </c>
      <c r="AF14" s="75">
        <f t="shared" si="5"/>
        <v>0</v>
      </c>
      <c r="AG14" s="75">
        <f t="shared" si="6"/>
        <v>0</v>
      </c>
      <c r="AH14" s="75">
        <f t="shared" si="7"/>
        <v>0</v>
      </c>
      <c r="AI14" s="75" t="s">
        <v>153</v>
      </c>
      <c r="AJ14" s="76"/>
      <c r="AK14" s="75">
        <f t="shared" si="2"/>
        <v>0</v>
      </c>
      <c r="AL14" s="88"/>
      <c r="AM14" s="88"/>
      <c r="AN14" s="88"/>
      <c r="AO14" s="88"/>
    </row>
    <row r="15" spans="1:41" x14ac:dyDescent="0.25">
      <c r="A15" s="63">
        <v>9</v>
      </c>
      <c r="B15" s="64" t="s">
        <v>47</v>
      </c>
      <c r="C15" s="64" t="s">
        <v>96</v>
      </c>
      <c r="D15" s="64" t="s">
        <v>126</v>
      </c>
      <c r="E15" s="65">
        <v>2</v>
      </c>
      <c r="F15" s="66" t="s">
        <v>9</v>
      </c>
      <c r="G15" s="67" t="s">
        <v>7</v>
      </c>
      <c r="H15" s="68">
        <v>10</v>
      </c>
      <c r="I15" s="78" t="s">
        <v>21</v>
      </c>
      <c r="J15" s="69" t="s">
        <v>149</v>
      </c>
      <c r="K15" s="70" t="s">
        <v>13</v>
      </c>
      <c r="L15" s="68"/>
      <c r="M15" s="63"/>
      <c r="N15" s="63"/>
      <c r="O15" s="77"/>
      <c r="P15" s="71"/>
      <c r="Q15" s="71"/>
      <c r="R15" s="71"/>
      <c r="S15" s="71"/>
      <c r="T15" s="71" t="s">
        <v>165</v>
      </c>
      <c r="U15" s="71" t="str">
        <f t="shared" si="0"/>
        <v>Verplicht, want Knock-out</v>
      </c>
      <c r="V15" s="71" t="s">
        <v>153</v>
      </c>
      <c r="W15" s="71" t="s">
        <v>153</v>
      </c>
      <c r="X15" s="72">
        <f t="shared" si="1"/>
        <v>0</v>
      </c>
      <c r="Y15" s="66">
        <v>18.857142857142858</v>
      </c>
      <c r="Z15" s="73">
        <v>2318</v>
      </c>
      <c r="AA15" s="73">
        <f t="shared" si="3"/>
        <v>2</v>
      </c>
      <c r="AB15" s="74"/>
      <c r="AC15" s="74"/>
      <c r="AD15" s="74"/>
      <c r="AE15" s="75">
        <f t="shared" si="4"/>
        <v>0</v>
      </c>
      <c r="AF15" s="75">
        <f t="shared" si="5"/>
        <v>0</v>
      </c>
      <c r="AG15" s="75">
        <f t="shared" si="6"/>
        <v>0</v>
      </c>
      <c r="AH15" s="75">
        <f t="shared" si="7"/>
        <v>0</v>
      </c>
      <c r="AI15" s="75" t="s">
        <v>153</v>
      </c>
      <c r="AJ15" s="76"/>
      <c r="AK15" s="75">
        <f t="shared" si="2"/>
        <v>0</v>
      </c>
      <c r="AL15" s="88"/>
      <c r="AM15" s="88"/>
      <c r="AN15" s="88"/>
      <c r="AO15" s="88"/>
    </row>
    <row r="16" spans="1:41" x14ac:dyDescent="0.25">
      <c r="A16" s="63">
        <v>10</v>
      </c>
      <c r="B16" s="64" t="s">
        <v>48</v>
      </c>
      <c r="C16" s="64" t="s">
        <v>97</v>
      </c>
      <c r="D16" s="64" t="s">
        <v>126</v>
      </c>
      <c r="E16" s="65">
        <v>10</v>
      </c>
      <c r="F16" s="66" t="s">
        <v>9</v>
      </c>
      <c r="G16" s="67" t="s">
        <v>7</v>
      </c>
      <c r="H16" s="68">
        <v>50</v>
      </c>
      <c r="I16" s="78" t="s">
        <v>21</v>
      </c>
      <c r="J16" s="69" t="s">
        <v>149</v>
      </c>
      <c r="K16" s="70" t="s">
        <v>13</v>
      </c>
      <c r="L16" s="68"/>
      <c r="M16" s="63"/>
      <c r="N16" s="63"/>
      <c r="O16" s="77"/>
      <c r="P16" s="71"/>
      <c r="Q16" s="71"/>
      <c r="R16" s="71"/>
      <c r="S16" s="71"/>
      <c r="T16" s="71" t="s">
        <v>165</v>
      </c>
      <c r="U16" s="71" t="str">
        <f t="shared" si="0"/>
        <v>Verplicht, want Knock-out</v>
      </c>
      <c r="V16" s="71" t="s">
        <v>153</v>
      </c>
      <c r="W16" s="71" t="s">
        <v>153</v>
      </c>
      <c r="X16" s="72">
        <f t="shared" si="1"/>
        <v>0</v>
      </c>
      <c r="Y16" s="66">
        <v>34.285714285714285</v>
      </c>
      <c r="Z16" s="73">
        <v>6344</v>
      </c>
      <c r="AA16" s="73">
        <f t="shared" si="3"/>
        <v>3</v>
      </c>
      <c r="AB16" s="74"/>
      <c r="AC16" s="74"/>
      <c r="AD16" s="74"/>
      <c r="AE16" s="75">
        <f t="shared" si="4"/>
        <v>0</v>
      </c>
      <c r="AF16" s="75">
        <f t="shared" si="5"/>
        <v>0</v>
      </c>
      <c r="AG16" s="75">
        <f t="shared" si="6"/>
        <v>0</v>
      </c>
      <c r="AH16" s="75">
        <f t="shared" si="7"/>
        <v>0</v>
      </c>
      <c r="AI16" s="75" t="s">
        <v>153</v>
      </c>
      <c r="AJ16" s="76"/>
      <c r="AK16" s="75">
        <f t="shared" si="2"/>
        <v>0</v>
      </c>
      <c r="AL16" s="88"/>
      <c r="AM16" s="88"/>
      <c r="AN16" s="88"/>
      <c r="AO16" s="88"/>
    </row>
    <row r="17" spans="1:41" x14ac:dyDescent="0.25">
      <c r="A17" s="63">
        <v>11</v>
      </c>
      <c r="B17" s="64" t="s">
        <v>49</v>
      </c>
      <c r="C17" s="64" t="s">
        <v>98</v>
      </c>
      <c r="D17" s="69" t="s">
        <v>134</v>
      </c>
      <c r="E17" s="65">
        <v>2.2000000000000002</v>
      </c>
      <c r="F17" s="66" t="s">
        <v>9</v>
      </c>
      <c r="G17" s="67" t="s">
        <v>7</v>
      </c>
      <c r="H17" s="68">
        <v>10</v>
      </c>
      <c r="I17" s="78" t="s">
        <v>21</v>
      </c>
      <c r="J17" s="78" t="s">
        <v>148</v>
      </c>
      <c r="K17" s="70" t="s">
        <v>13</v>
      </c>
      <c r="L17" s="68"/>
      <c r="M17" s="63"/>
      <c r="N17" s="63"/>
      <c r="O17" s="77"/>
      <c r="P17" s="71"/>
      <c r="Q17" s="71"/>
      <c r="R17" s="71"/>
      <c r="S17" s="71"/>
      <c r="T17" s="63">
        <v>12</v>
      </c>
      <c r="U17" s="74" t="str">
        <f t="shared" si="0"/>
        <v>JA/NEE</v>
      </c>
      <c r="V17" s="71" t="s">
        <v>153</v>
      </c>
      <c r="W17" s="71" t="s">
        <v>153</v>
      </c>
      <c r="X17" s="72">
        <f t="shared" si="1"/>
        <v>0</v>
      </c>
      <c r="Y17" s="66">
        <v>32.571428571428569</v>
      </c>
      <c r="Z17" s="73">
        <v>14511</v>
      </c>
      <c r="AA17" s="73">
        <f t="shared" si="3"/>
        <v>3</v>
      </c>
      <c r="AB17" s="74"/>
      <c r="AC17" s="74"/>
      <c r="AD17" s="74"/>
      <c r="AE17" s="75">
        <f t="shared" si="4"/>
        <v>0</v>
      </c>
      <c r="AF17" s="75">
        <f t="shared" si="5"/>
        <v>0</v>
      </c>
      <c r="AG17" s="75">
        <f t="shared" si="6"/>
        <v>0</v>
      </c>
      <c r="AH17" s="75">
        <f t="shared" si="7"/>
        <v>0</v>
      </c>
      <c r="AI17" s="75" t="s">
        <v>153</v>
      </c>
      <c r="AJ17" s="76"/>
      <c r="AK17" s="75">
        <f t="shared" si="2"/>
        <v>0</v>
      </c>
      <c r="AL17" s="88"/>
      <c r="AM17" s="88"/>
      <c r="AN17" s="88"/>
      <c r="AO17" s="88"/>
    </row>
    <row r="18" spans="1:41" x14ac:dyDescent="0.25">
      <c r="A18" s="63">
        <v>12</v>
      </c>
      <c r="B18" s="64" t="s">
        <v>50</v>
      </c>
      <c r="C18" s="64" t="s">
        <v>99</v>
      </c>
      <c r="D18" s="69" t="s">
        <v>134</v>
      </c>
      <c r="E18" s="65">
        <v>11.2</v>
      </c>
      <c r="F18" s="66" t="s">
        <v>9</v>
      </c>
      <c r="G18" s="67" t="s">
        <v>7</v>
      </c>
      <c r="H18" s="68">
        <v>50</v>
      </c>
      <c r="I18" s="78" t="s">
        <v>21</v>
      </c>
      <c r="J18" s="78" t="s">
        <v>148</v>
      </c>
      <c r="K18" s="70" t="s">
        <v>13</v>
      </c>
      <c r="L18" s="68"/>
      <c r="M18" s="63"/>
      <c r="N18" s="63"/>
      <c r="O18" s="77"/>
      <c r="P18" s="71"/>
      <c r="Q18" s="71"/>
      <c r="R18" s="71"/>
      <c r="S18" s="71"/>
      <c r="T18" s="63">
        <v>12</v>
      </c>
      <c r="U18" s="74" t="str">
        <f t="shared" si="0"/>
        <v>JA/NEE</v>
      </c>
      <c r="V18" s="71" t="s">
        <v>153</v>
      </c>
      <c r="W18" s="71" t="s">
        <v>153</v>
      </c>
      <c r="X18" s="72">
        <f t="shared" si="1"/>
        <v>0</v>
      </c>
      <c r="Y18" s="66">
        <v>63.428571428571431</v>
      </c>
      <c r="Z18" s="73">
        <v>26095</v>
      </c>
      <c r="AA18" s="73">
        <f t="shared" si="3"/>
        <v>6</v>
      </c>
      <c r="AB18" s="74"/>
      <c r="AC18" s="74"/>
      <c r="AD18" s="74"/>
      <c r="AE18" s="75">
        <f t="shared" si="4"/>
        <v>0</v>
      </c>
      <c r="AF18" s="75">
        <f t="shared" si="5"/>
        <v>0</v>
      </c>
      <c r="AG18" s="75">
        <f t="shared" si="6"/>
        <v>0</v>
      </c>
      <c r="AH18" s="75">
        <f t="shared" si="7"/>
        <v>0</v>
      </c>
      <c r="AI18" s="75" t="s">
        <v>153</v>
      </c>
      <c r="AJ18" s="76"/>
      <c r="AK18" s="75">
        <f t="shared" si="2"/>
        <v>0</v>
      </c>
      <c r="AL18" s="88"/>
      <c r="AM18" s="88"/>
      <c r="AN18" s="88"/>
      <c r="AO18" s="88"/>
    </row>
    <row r="19" spans="1:41" x14ac:dyDescent="0.25">
      <c r="A19" s="63">
        <v>13</v>
      </c>
      <c r="B19" s="64" t="s">
        <v>51</v>
      </c>
      <c r="C19" s="64" t="s">
        <v>100</v>
      </c>
      <c r="D19" s="69" t="s">
        <v>134</v>
      </c>
      <c r="E19" s="65">
        <v>770</v>
      </c>
      <c r="F19" s="66" t="s">
        <v>9</v>
      </c>
      <c r="G19" s="67" t="s">
        <v>7</v>
      </c>
      <c r="H19" s="68">
        <v>50</v>
      </c>
      <c r="I19" s="64" t="s">
        <v>188</v>
      </c>
      <c r="J19" s="78" t="s">
        <v>124</v>
      </c>
      <c r="K19" s="70" t="s">
        <v>13</v>
      </c>
      <c r="L19" s="68"/>
      <c r="M19" s="63"/>
      <c r="N19" s="63"/>
      <c r="O19" s="77"/>
      <c r="P19" s="71"/>
      <c r="Q19" s="71"/>
      <c r="R19" s="71"/>
      <c r="S19" s="71"/>
      <c r="T19" s="63">
        <v>12</v>
      </c>
      <c r="U19" s="74" t="str">
        <f t="shared" si="0"/>
        <v>JA/NEE</v>
      </c>
      <c r="V19" s="71" t="s">
        <v>153</v>
      </c>
      <c r="W19" s="71" t="s">
        <v>153</v>
      </c>
      <c r="X19" s="72">
        <f t="shared" si="1"/>
        <v>0</v>
      </c>
      <c r="Y19" s="66">
        <v>1</v>
      </c>
      <c r="Z19" s="73">
        <v>122</v>
      </c>
      <c r="AA19" s="73">
        <f t="shared" si="3"/>
        <v>0</v>
      </c>
      <c r="AB19" s="74"/>
      <c r="AC19" s="74"/>
      <c r="AD19" s="74"/>
      <c r="AE19" s="75">
        <f t="shared" si="4"/>
        <v>0</v>
      </c>
      <c r="AF19" s="75">
        <f t="shared" si="5"/>
        <v>0</v>
      </c>
      <c r="AG19" s="75">
        <f t="shared" si="6"/>
        <v>0</v>
      </c>
      <c r="AH19" s="75">
        <f t="shared" si="7"/>
        <v>0</v>
      </c>
      <c r="AI19" s="75" t="s">
        <v>153</v>
      </c>
      <c r="AJ19" s="76"/>
      <c r="AK19" s="75">
        <f t="shared" si="2"/>
        <v>0</v>
      </c>
      <c r="AL19" s="88"/>
      <c r="AM19" s="88"/>
      <c r="AN19" s="88"/>
      <c r="AO19" s="88"/>
    </row>
    <row r="20" spans="1:41" x14ac:dyDescent="0.25">
      <c r="A20" s="63">
        <v>14</v>
      </c>
      <c r="B20" s="64" t="s">
        <v>52</v>
      </c>
      <c r="C20" s="64" t="s">
        <v>101</v>
      </c>
      <c r="D20" s="69" t="s">
        <v>134</v>
      </c>
      <c r="E20" s="65">
        <v>12</v>
      </c>
      <c r="F20" s="66" t="s">
        <v>14</v>
      </c>
      <c r="G20" s="67" t="s">
        <v>15</v>
      </c>
      <c r="H20" s="68">
        <v>12</v>
      </c>
      <c r="I20" s="78" t="s">
        <v>186</v>
      </c>
      <c r="J20" s="78" t="s">
        <v>124</v>
      </c>
      <c r="K20" s="70" t="s">
        <v>13</v>
      </c>
      <c r="L20" s="68"/>
      <c r="M20" s="63"/>
      <c r="N20" s="63"/>
      <c r="O20" s="77"/>
      <c r="P20" s="71"/>
      <c r="Q20" s="71"/>
      <c r="R20" s="71"/>
      <c r="S20" s="71"/>
      <c r="T20" s="63">
        <v>12</v>
      </c>
      <c r="U20" s="74" t="str">
        <f t="shared" si="0"/>
        <v>JA/NEE</v>
      </c>
      <c r="V20" s="71" t="s">
        <v>153</v>
      </c>
      <c r="W20" s="71" t="s">
        <v>153</v>
      </c>
      <c r="X20" s="72">
        <f t="shared" si="1"/>
        <v>0</v>
      </c>
      <c r="Y20" s="66">
        <v>2</v>
      </c>
      <c r="Z20" s="73">
        <v>244</v>
      </c>
      <c r="AA20" s="73">
        <f t="shared" si="3"/>
        <v>0</v>
      </c>
      <c r="AB20" s="74"/>
      <c r="AC20" s="74"/>
      <c r="AD20" s="74"/>
      <c r="AE20" s="75">
        <f t="shared" si="4"/>
        <v>0</v>
      </c>
      <c r="AF20" s="75">
        <f t="shared" si="5"/>
        <v>0</v>
      </c>
      <c r="AG20" s="75">
        <f t="shared" si="6"/>
        <v>0</v>
      </c>
      <c r="AH20" s="75">
        <f t="shared" si="7"/>
        <v>0</v>
      </c>
      <c r="AI20" s="75" t="s">
        <v>153</v>
      </c>
      <c r="AJ20" s="76"/>
      <c r="AK20" s="75">
        <f t="shared" si="2"/>
        <v>0</v>
      </c>
      <c r="AL20" s="88"/>
      <c r="AM20" s="88"/>
      <c r="AN20" s="88"/>
      <c r="AO20" s="88"/>
    </row>
    <row r="21" spans="1:41" x14ac:dyDescent="0.25">
      <c r="A21" s="63">
        <v>15</v>
      </c>
      <c r="B21" s="71" t="s">
        <v>130</v>
      </c>
      <c r="C21" s="79" t="s">
        <v>122</v>
      </c>
      <c r="D21" s="69" t="s">
        <v>134</v>
      </c>
      <c r="E21" s="80">
        <v>8.8000000000000007</v>
      </c>
      <c r="F21" s="80" t="s">
        <v>9</v>
      </c>
      <c r="G21" s="63" t="s">
        <v>7</v>
      </c>
      <c r="H21" s="81">
        <v>30</v>
      </c>
      <c r="I21" s="64" t="s">
        <v>187</v>
      </c>
      <c r="J21" s="78" t="s">
        <v>124</v>
      </c>
      <c r="K21" s="70" t="s">
        <v>13</v>
      </c>
      <c r="L21" s="81"/>
      <c r="M21" s="63"/>
      <c r="N21" s="63"/>
      <c r="O21" s="77"/>
      <c r="P21" s="71"/>
      <c r="Q21" s="71"/>
      <c r="R21" s="71"/>
      <c r="S21" s="71"/>
      <c r="T21" s="63">
        <v>12</v>
      </c>
      <c r="U21" s="74" t="str">
        <f t="shared" si="0"/>
        <v>JA/NEE</v>
      </c>
      <c r="V21" s="71" t="s">
        <v>153</v>
      </c>
      <c r="W21" s="71" t="s">
        <v>153</v>
      </c>
      <c r="X21" s="72">
        <f t="shared" si="1"/>
        <v>0</v>
      </c>
      <c r="Y21" s="66">
        <v>1.7142857142857142</v>
      </c>
      <c r="Z21" s="73">
        <v>639</v>
      </c>
      <c r="AA21" s="73">
        <f t="shared" si="3"/>
        <v>0</v>
      </c>
      <c r="AB21" s="74"/>
      <c r="AC21" s="74"/>
      <c r="AD21" s="74"/>
      <c r="AE21" s="75">
        <f t="shared" si="4"/>
        <v>0</v>
      </c>
      <c r="AF21" s="75">
        <f t="shared" si="5"/>
        <v>0</v>
      </c>
      <c r="AG21" s="75">
        <f t="shared" si="6"/>
        <v>0</v>
      </c>
      <c r="AH21" s="75">
        <f t="shared" si="7"/>
        <v>0</v>
      </c>
      <c r="AI21" s="75" t="s">
        <v>153</v>
      </c>
      <c r="AJ21" s="76"/>
      <c r="AK21" s="75">
        <f t="shared" si="2"/>
        <v>0</v>
      </c>
      <c r="AL21" s="88"/>
      <c r="AM21" s="88"/>
      <c r="AN21" s="88"/>
      <c r="AO21" s="88"/>
    </row>
    <row r="22" spans="1:41" x14ac:dyDescent="0.25">
      <c r="A22" s="63">
        <v>16</v>
      </c>
      <c r="B22" s="64" t="s">
        <v>45</v>
      </c>
      <c r="C22" s="69" t="s">
        <v>94</v>
      </c>
      <c r="D22" s="69" t="s">
        <v>134</v>
      </c>
      <c r="E22" s="65">
        <v>1.5</v>
      </c>
      <c r="F22" s="66" t="s">
        <v>9</v>
      </c>
      <c r="G22" s="67" t="s">
        <v>7</v>
      </c>
      <c r="H22" s="68">
        <v>10</v>
      </c>
      <c r="I22" s="78" t="s">
        <v>21</v>
      </c>
      <c r="J22" s="78" t="s">
        <v>155</v>
      </c>
      <c r="K22" s="70" t="s">
        <v>13</v>
      </c>
      <c r="L22" s="68"/>
      <c r="M22" s="63"/>
      <c r="N22" s="63"/>
      <c r="O22" s="77"/>
      <c r="P22" s="71"/>
      <c r="Q22" s="71"/>
      <c r="R22" s="71"/>
      <c r="S22" s="71"/>
      <c r="T22" s="63">
        <v>20</v>
      </c>
      <c r="U22" s="74" t="str">
        <f t="shared" si="0"/>
        <v>JA/NEE</v>
      </c>
      <c r="V22" s="71" t="s">
        <v>153</v>
      </c>
      <c r="W22" s="71" t="s">
        <v>153</v>
      </c>
      <c r="X22" s="72">
        <f t="shared" si="1"/>
        <v>0</v>
      </c>
      <c r="Y22" s="66">
        <v>30.857142857142861</v>
      </c>
      <c r="Z22" s="73">
        <v>6344</v>
      </c>
      <c r="AA22" s="73">
        <f t="shared" si="3"/>
        <v>3</v>
      </c>
      <c r="AB22" s="74"/>
      <c r="AC22" s="74"/>
      <c r="AD22" s="74"/>
      <c r="AE22" s="75">
        <f t="shared" si="4"/>
        <v>0</v>
      </c>
      <c r="AF22" s="75">
        <f t="shared" si="5"/>
        <v>0</v>
      </c>
      <c r="AG22" s="75">
        <f t="shared" si="6"/>
        <v>0</v>
      </c>
      <c r="AH22" s="75">
        <f t="shared" si="7"/>
        <v>0</v>
      </c>
      <c r="AI22" s="75" t="s">
        <v>153</v>
      </c>
      <c r="AJ22" s="76"/>
      <c r="AK22" s="75">
        <f t="shared" si="2"/>
        <v>0</v>
      </c>
      <c r="AL22" s="88"/>
      <c r="AM22" s="88"/>
      <c r="AN22" s="88"/>
      <c r="AO22" s="88"/>
    </row>
    <row r="23" spans="1:41" ht="30" x14ac:dyDescent="0.25">
      <c r="A23" s="63">
        <v>17</v>
      </c>
      <c r="B23" s="64" t="s">
        <v>153</v>
      </c>
      <c r="C23" s="85" t="s">
        <v>135</v>
      </c>
      <c r="D23" s="69" t="s">
        <v>134</v>
      </c>
      <c r="E23" s="80" t="s">
        <v>157</v>
      </c>
      <c r="F23" s="80" t="s">
        <v>157</v>
      </c>
      <c r="G23" s="63" t="s">
        <v>7</v>
      </c>
      <c r="H23" s="82">
        <v>2</v>
      </c>
      <c r="I23" s="64" t="s">
        <v>21</v>
      </c>
      <c r="J23" s="78" t="s">
        <v>124</v>
      </c>
      <c r="K23" s="70" t="s">
        <v>13</v>
      </c>
      <c r="L23" s="79" t="s">
        <v>151</v>
      </c>
      <c r="M23" s="63"/>
      <c r="N23" s="63"/>
      <c r="O23" s="77" t="s">
        <v>200</v>
      </c>
      <c r="P23" s="71"/>
      <c r="Q23" s="71"/>
      <c r="R23" s="71"/>
      <c r="S23" s="71"/>
      <c r="T23" s="63">
        <v>20</v>
      </c>
      <c r="U23" s="74" t="str">
        <f t="shared" si="0"/>
        <v>JA/NEE</v>
      </c>
      <c r="V23" s="71" t="s">
        <v>153</v>
      </c>
      <c r="W23" s="71" t="s">
        <v>153</v>
      </c>
      <c r="X23" s="72">
        <f t="shared" si="1"/>
        <v>0</v>
      </c>
      <c r="Y23" s="66">
        <v>20</v>
      </c>
      <c r="Z23" s="73">
        <v>730</v>
      </c>
      <c r="AA23" s="73">
        <f t="shared" si="3"/>
        <v>2</v>
      </c>
      <c r="AB23" s="74"/>
      <c r="AC23" s="74"/>
      <c r="AD23" s="74"/>
      <c r="AE23" s="75">
        <f t="shared" si="4"/>
        <v>0</v>
      </c>
      <c r="AF23" s="75">
        <f t="shared" si="5"/>
        <v>0</v>
      </c>
      <c r="AG23" s="75">
        <f t="shared" si="6"/>
        <v>0</v>
      </c>
      <c r="AH23" s="75">
        <f t="shared" si="7"/>
        <v>0</v>
      </c>
      <c r="AI23" s="75" t="s">
        <v>153</v>
      </c>
      <c r="AJ23" s="76"/>
      <c r="AK23" s="75">
        <f t="shared" si="2"/>
        <v>0</v>
      </c>
      <c r="AL23" s="88"/>
      <c r="AM23" s="88"/>
      <c r="AN23" s="88"/>
      <c r="AO23" s="88"/>
    </row>
    <row r="24" spans="1:41" ht="30" x14ac:dyDescent="0.25">
      <c r="A24" s="63">
        <v>18</v>
      </c>
      <c r="B24" s="64" t="s">
        <v>153</v>
      </c>
      <c r="C24" s="85" t="s">
        <v>136</v>
      </c>
      <c r="D24" s="69" t="s">
        <v>134</v>
      </c>
      <c r="E24" s="80" t="s">
        <v>157</v>
      </c>
      <c r="F24" s="80" t="s">
        <v>157</v>
      </c>
      <c r="G24" s="63" t="s">
        <v>7</v>
      </c>
      <c r="H24" s="82">
        <v>2</v>
      </c>
      <c r="I24" s="64" t="s">
        <v>21</v>
      </c>
      <c r="J24" s="78" t="s">
        <v>124</v>
      </c>
      <c r="K24" s="70" t="s">
        <v>13</v>
      </c>
      <c r="L24" s="79" t="s">
        <v>151</v>
      </c>
      <c r="M24" s="63"/>
      <c r="N24" s="63"/>
      <c r="O24" s="77" t="s">
        <v>200</v>
      </c>
      <c r="P24" s="71"/>
      <c r="Q24" s="71"/>
      <c r="R24" s="71"/>
      <c r="S24" s="71"/>
      <c r="T24" s="63">
        <v>12</v>
      </c>
      <c r="U24" s="74" t="str">
        <f t="shared" si="0"/>
        <v>JA/NEE</v>
      </c>
      <c r="V24" s="71" t="s">
        <v>153</v>
      </c>
      <c r="W24" s="71" t="s">
        <v>153</v>
      </c>
      <c r="X24" s="72">
        <f t="shared" si="1"/>
        <v>0</v>
      </c>
      <c r="Y24" s="66">
        <v>7</v>
      </c>
      <c r="Z24" s="73">
        <v>730</v>
      </c>
      <c r="AA24" s="73">
        <f t="shared" si="3"/>
        <v>1</v>
      </c>
      <c r="AB24" s="74"/>
      <c r="AC24" s="74"/>
      <c r="AD24" s="74"/>
      <c r="AE24" s="75">
        <f t="shared" si="4"/>
        <v>0</v>
      </c>
      <c r="AF24" s="75">
        <f t="shared" si="5"/>
        <v>0</v>
      </c>
      <c r="AG24" s="75">
        <f t="shared" si="6"/>
        <v>0</v>
      </c>
      <c r="AH24" s="75">
        <f t="shared" si="7"/>
        <v>0</v>
      </c>
      <c r="AI24" s="75" t="s">
        <v>153</v>
      </c>
      <c r="AJ24" s="76"/>
      <c r="AK24" s="75">
        <f t="shared" si="2"/>
        <v>0</v>
      </c>
      <c r="AL24" s="88"/>
      <c r="AM24" s="88"/>
      <c r="AN24" s="88"/>
      <c r="AO24" s="88"/>
    </row>
    <row r="25" spans="1:41" ht="30" x14ac:dyDescent="0.25">
      <c r="A25" s="63">
        <v>19</v>
      </c>
      <c r="B25" s="64" t="s">
        <v>153</v>
      </c>
      <c r="C25" s="69" t="s">
        <v>139</v>
      </c>
      <c r="D25" s="69" t="s">
        <v>134</v>
      </c>
      <c r="E25" s="80" t="s">
        <v>157</v>
      </c>
      <c r="F25" s="80" t="s">
        <v>157</v>
      </c>
      <c r="G25" s="63" t="s">
        <v>7</v>
      </c>
      <c r="H25" s="81">
        <v>50</v>
      </c>
      <c r="I25" s="78" t="s">
        <v>21</v>
      </c>
      <c r="J25" s="78" t="s">
        <v>149</v>
      </c>
      <c r="K25" s="70" t="s">
        <v>13</v>
      </c>
      <c r="L25" s="79" t="s">
        <v>152</v>
      </c>
      <c r="M25" s="63"/>
      <c r="N25" s="63"/>
      <c r="O25" s="77" t="s">
        <v>200</v>
      </c>
      <c r="P25" s="71"/>
      <c r="Q25" s="71"/>
      <c r="R25" s="71"/>
      <c r="S25" s="71"/>
      <c r="T25" s="63">
        <v>12</v>
      </c>
      <c r="U25" s="74" t="str">
        <f t="shared" si="0"/>
        <v>JA/NEE</v>
      </c>
      <c r="V25" s="63">
        <v>12.5</v>
      </c>
      <c r="W25" s="74" t="str">
        <f>IF(F25="Knock-out","Verplicht, want Knock-out","JA/NEE")</f>
        <v>JA/NEE</v>
      </c>
      <c r="X25" s="72">
        <f t="shared" si="1"/>
        <v>0</v>
      </c>
      <c r="Y25" s="66">
        <v>40</v>
      </c>
      <c r="Z25" s="73">
        <v>730</v>
      </c>
      <c r="AA25" s="73">
        <f t="shared" si="3"/>
        <v>4</v>
      </c>
      <c r="AB25" s="74"/>
      <c r="AC25" s="74"/>
      <c r="AD25" s="74"/>
      <c r="AE25" s="75">
        <f t="shared" si="4"/>
        <v>0</v>
      </c>
      <c r="AF25" s="75">
        <f t="shared" si="5"/>
        <v>0</v>
      </c>
      <c r="AG25" s="75">
        <f t="shared" si="6"/>
        <v>0</v>
      </c>
      <c r="AH25" s="75">
        <f t="shared" si="7"/>
        <v>0</v>
      </c>
      <c r="AI25" s="75" t="s">
        <v>153</v>
      </c>
      <c r="AJ25" s="76"/>
      <c r="AK25" s="75">
        <f t="shared" si="2"/>
        <v>0</v>
      </c>
      <c r="AL25" s="88"/>
      <c r="AM25" s="88"/>
      <c r="AN25" s="88"/>
      <c r="AO25" s="88"/>
    </row>
    <row r="26" spans="1:41" x14ac:dyDescent="0.25">
      <c r="A26" s="63">
        <v>20</v>
      </c>
      <c r="B26" s="64" t="s">
        <v>153</v>
      </c>
      <c r="C26" s="85" t="s">
        <v>138</v>
      </c>
      <c r="D26" s="69" t="s">
        <v>134</v>
      </c>
      <c r="E26" s="80" t="s">
        <v>157</v>
      </c>
      <c r="F26" s="80" t="s">
        <v>157</v>
      </c>
      <c r="G26" s="63" t="s">
        <v>7</v>
      </c>
      <c r="H26" s="81">
        <v>10</v>
      </c>
      <c r="I26" s="78" t="s">
        <v>21</v>
      </c>
      <c r="J26" s="78" t="s">
        <v>149</v>
      </c>
      <c r="K26" s="70" t="s">
        <v>13</v>
      </c>
      <c r="L26" s="79" t="s">
        <v>151</v>
      </c>
      <c r="M26" s="63"/>
      <c r="N26" s="63"/>
      <c r="O26" s="77" t="s">
        <v>200</v>
      </c>
      <c r="P26" s="71"/>
      <c r="Q26" s="71"/>
      <c r="R26" s="71"/>
      <c r="S26" s="71"/>
      <c r="T26" s="63">
        <v>12</v>
      </c>
      <c r="U26" s="74" t="str">
        <f t="shared" si="0"/>
        <v>JA/NEE</v>
      </c>
      <c r="V26" s="63">
        <v>12.5</v>
      </c>
      <c r="W26" s="74" t="str">
        <f>IF(F26="Knock-out","Verplicht, want Knock-out","JA/NEE")</f>
        <v>JA/NEE</v>
      </c>
      <c r="X26" s="72">
        <f t="shared" si="1"/>
        <v>0</v>
      </c>
      <c r="Y26" s="66">
        <v>5</v>
      </c>
      <c r="Z26" s="73">
        <v>730</v>
      </c>
      <c r="AA26" s="73">
        <f t="shared" si="3"/>
        <v>1</v>
      </c>
      <c r="AB26" s="74"/>
      <c r="AC26" s="74"/>
      <c r="AD26" s="74"/>
      <c r="AE26" s="75">
        <f t="shared" si="4"/>
        <v>0</v>
      </c>
      <c r="AF26" s="75">
        <f t="shared" si="5"/>
        <v>0</v>
      </c>
      <c r="AG26" s="75">
        <f t="shared" si="6"/>
        <v>0</v>
      </c>
      <c r="AH26" s="75">
        <f t="shared" si="7"/>
        <v>0</v>
      </c>
      <c r="AI26" s="75" t="s">
        <v>153</v>
      </c>
      <c r="AJ26" s="76"/>
      <c r="AK26" s="75">
        <f t="shared" si="2"/>
        <v>0</v>
      </c>
      <c r="AL26" s="88"/>
      <c r="AM26" s="88"/>
      <c r="AN26" s="88"/>
      <c r="AO26" s="88"/>
    </row>
    <row r="27" spans="1:41" x14ac:dyDescent="0.25">
      <c r="A27" s="63">
        <v>21</v>
      </c>
      <c r="B27" s="71" t="s">
        <v>129</v>
      </c>
      <c r="C27" s="79" t="s">
        <v>123</v>
      </c>
      <c r="D27" s="69" t="s">
        <v>134</v>
      </c>
      <c r="E27" s="80">
        <v>9.4</v>
      </c>
      <c r="F27" s="80" t="s">
        <v>9</v>
      </c>
      <c r="G27" s="63" t="s">
        <v>7</v>
      </c>
      <c r="H27" s="81">
        <v>30</v>
      </c>
      <c r="I27" s="64" t="s">
        <v>187</v>
      </c>
      <c r="J27" s="78" t="s">
        <v>124</v>
      </c>
      <c r="K27" s="70" t="s">
        <v>13</v>
      </c>
      <c r="L27" s="79"/>
      <c r="M27" s="63"/>
      <c r="N27" s="63"/>
      <c r="O27" s="77"/>
      <c r="P27" s="71"/>
      <c r="Q27" s="71"/>
      <c r="R27" s="71"/>
      <c r="S27" s="71"/>
      <c r="T27" s="63">
        <v>12</v>
      </c>
      <c r="U27" s="74" t="str">
        <f t="shared" si="0"/>
        <v>JA/NEE</v>
      </c>
      <c r="V27" s="71" t="s">
        <v>153</v>
      </c>
      <c r="W27" s="71" t="s">
        <v>153</v>
      </c>
      <c r="X27" s="72">
        <f t="shared" si="1"/>
        <v>0</v>
      </c>
      <c r="Y27" s="66">
        <v>1.7142857142857142</v>
      </c>
      <c r="Z27" s="73">
        <v>639</v>
      </c>
      <c r="AA27" s="73">
        <f t="shared" si="3"/>
        <v>0</v>
      </c>
      <c r="AB27" s="74"/>
      <c r="AC27" s="74"/>
      <c r="AD27" s="74"/>
      <c r="AE27" s="75">
        <f t="shared" si="4"/>
        <v>0</v>
      </c>
      <c r="AF27" s="75">
        <f t="shared" si="5"/>
        <v>0</v>
      </c>
      <c r="AG27" s="75">
        <f t="shared" si="6"/>
        <v>0</v>
      </c>
      <c r="AH27" s="75">
        <f t="shared" si="7"/>
        <v>0</v>
      </c>
      <c r="AI27" s="75" t="s">
        <v>153</v>
      </c>
      <c r="AJ27" s="76"/>
      <c r="AK27" s="75">
        <f t="shared" si="2"/>
        <v>0</v>
      </c>
      <c r="AL27" s="88"/>
      <c r="AM27" s="88"/>
      <c r="AN27" s="88"/>
      <c r="AO27" s="88"/>
    </row>
    <row r="28" spans="1:41" ht="30" x14ac:dyDescent="0.25">
      <c r="A28" s="63">
        <v>22</v>
      </c>
      <c r="B28" s="64" t="s">
        <v>53</v>
      </c>
      <c r="C28" s="77" t="s">
        <v>102</v>
      </c>
      <c r="D28" s="64" t="s">
        <v>126</v>
      </c>
      <c r="E28" s="65">
        <v>2.8</v>
      </c>
      <c r="F28" s="66" t="s">
        <v>9</v>
      </c>
      <c r="G28" s="67" t="s">
        <v>7</v>
      </c>
      <c r="H28" s="68">
        <v>10</v>
      </c>
      <c r="I28" s="78" t="s">
        <v>21</v>
      </c>
      <c r="J28" s="78" t="s">
        <v>155</v>
      </c>
      <c r="K28" s="70" t="s">
        <v>13</v>
      </c>
      <c r="L28" s="95"/>
      <c r="M28" s="63"/>
      <c r="N28" s="63"/>
      <c r="O28" s="77" t="s">
        <v>201</v>
      </c>
      <c r="P28" s="71" t="s">
        <v>133</v>
      </c>
      <c r="Q28" s="71"/>
      <c r="R28" s="71"/>
      <c r="S28" s="71"/>
      <c r="T28" s="71" t="s">
        <v>165</v>
      </c>
      <c r="U28" s="71" t="str">
        <f t="shared" si="0"/>
        <v>Verplicht, want Knock-out</v>
      </c>
      <c r="V28" s="71" t="s">
        <v>153</v>
      </c>
      <c r="W28" s="71" t="s">
        <v>153</v>
      </c>
      <c r="X28" s="72">
        <f t="shared" si="1"/>
        <v>0</v>
      </c>
      <c r="Y28" s="66">
        <v>16.200000000000003</v>
      </c>
      <c r="Z28" s="73">
        <v>3730</v>
      </c>
      <c r="AA28" s="73">
        <f t="shared" si="3"/>
        <v>2</v>
      </c>
      <c r="AB28" s="74"/>
      <c r="AC28" s="74"/>
      <c r="AD28" s="74"/>
      <c r="AE28" s="75">
        <f t="shared" si="4"/>
        <v>0</v>
      </c>
      <c r="AF28" s="75">
        <f t="shared" si="5"/>
        <v>0</v>
      </c>
      <c r="AG28" s="75">
        <f t="shared" si="6"/>
        <v>0</v>
      </c>
      <c r="AH28" s="75">
        <f t="shared" si="7"/>
        <v>0</v>
      </c>
      <c r="AI28" s="75" t="s">
        <v>153</v>
      </c>
      <c r="AJ28" s="76"/>
      <c r="AK28" s="75">
        <f t="shared" si="2"/>
        <v>0</v>
      </c>
      <c r="AL28" s="88"/>
      <c r="AM28" s="88"/>
      <c r="AN28" s="88"/>
      <c r="AO28" s="88"/>
    </row>
    <row r="29" spans="1:41" ht="30" x14ac:dyDescent="0.25">
      <c r="A29" s="63">
        <v>23</v>
      </c>
      <c r="B29" s="64" t="s">
        <v>153</v>
      </c>
      <c r="C29" s="79" t="s">
        <v>137</v>
      </c>
      <c r="D29" s="69" t="s">
        <v>134</v>
      </c>
      <c r="E29" s="80" t="s">
        <v>157</v>
      </c>
      <c r="F29" s="80" t="s">
        <v>157</v>
      </c>
      <c r="G29" s="63" t="s">
        <v>7</v>
      </c>
      <c r="H29" s="81">
        <v>10</v>
      </c>
      <c r="I29" s="78" t="s">
        <v>186</v>
      </c>
      <c r="J29" s="78" t="s">
        <v>124</v>
      </c>
      <c r="K29" s="70" t="s">
        <v>13</v>
      </c>
      <c r="L29" s="79" t="s">
        <v>151</v>
      </c>
      <c r="M29" s="63"/>
      <c r="N29" s="63"/>
      <c r="O29" s="77" t="s">
        <v>200</v>
      </c>
      <c r="P29" s="71"/>
      <c r="Q29" s="71"/>
      <c r="R29" s="71"/>
      <c r="S29" s="71"/>
      <c r="T29" s="63">
        <v>12</v>
      </c>
      <c r="U29" s="74" t="str">
        <f t="shared" si="0"/>
        <v>JA/NEE</v>
      </c>
      <c r="V29" s="71" t="s">
        <v>153</v>
      </c>
      <c r="W29" s="71" t="s">
        <v>153</v>
      </c>
      <c r="X29" s="72">
        <f t="shared" si="1"/>
        <v>0</v>
      </c>
      <c r="Y29" s="66">
        <v>2</v>
      </c>
      <c r="Z29" s="73">
        <v>730</v>
      </c>
      <c r="AA29" s="73">
        <f t="shared" si="3"/>
        <v>0</v>
      </c>
      <c r="AB29" s="74"/>
      <c r="AC29" s="74"/>
      <c r="AD29" s="74"/>
      <c r="AE29" s="75">
        <f t="shared" si="4"/>
        <v>0</v>
      </c>
      <c r="AF29" s="75">
        <f t="shared" si="5"/>
        <v>0</v>
      </c>
      <c r="AG29" s="75">
        <f t="shared" si="6"/>
        <v>0</v>
      </c>
      <c r="AH29" s="75">
        <f t="shared" si="7"/>
        <v>0</v>
      </c>
      <c r="AI29" s="75" t="s">
        <v>153</v>
      </c>
      <c r="AJ29" s="76"/>
      <c r="AK29" s="75">
        <f t="shared" si="2"/>
        <v>0</v>
      </c>
      <c r="AL29" s="88"/>
      <c r="AM29" s="88"/>
      <c r="AN29" s="88"/>
      <c r="AO29" s="88"/>
    </row>
    <row r="30" spans="1:41" x14ac:dyDescent="0.25">
      <c r="A30" s="63">
        <v>24</v>
      </c>
      <c r="B30" s="64" t="s">
        <v>41</v>
      </c>
      <c r="C30" s="64" t="s">
        <v>90</v>
      </c>
      <c r="D30" s="64" t="s">
        <v>126</v>
      </c>
      <c r="E30" s="65">
        <v>1.8</v>
      </c>
      <c r="F30" s="66" t="s">
        <v>9</v>
      </c>
      <c r="G30" s="67" t="s">
        <v>7</v>
      </c>
      <c r="H30" s="68">
        <v>10</v>
      </c>
      <c r="I30" s="78" t="s">
        <v>186</v>
      </c>
      <c r="J30" s="78" t="s">
        <v>124</v>
      </c>
      <c r="K30" s="70" t="s">
        <v>12</v>
      </c>
      <c r="L30" s="68"/>
      <c r="M30" s="63"/>
      <c r="N30" s="63"/>
      <c r="O30" s="77"/>
      <c r="P30" s="71"/>
      <c r="Q30" s="71"/>
      <c r="R30" s="71"/>
      <c r="S30" s="71"/>
      <c r="T30" s="71" t="s">
        <v>165</v>
      </c>
      <c r="U30" s="71" t="str">
        <f t="shared" si="0"/>
        <v>Verplicht, want Knock-out</v>
      </c>
      <c r="V30" s="71" t="s">
        <v>153</v>
      </c>
      <c r="W30" s="71" t="s">
        <v>153</v>
      </c>
      <c r="X30" s="72">
        <f t="shared" si="1"/>
        <v>0</v>
      </c>
      <c r="Y30" s="66">
        <v>1</v>
      </c>
      <c r="Z30" s="73">
        <v>122</v>
      </c>
      <c r="AA30" s="73">
        <f t="shared" si="3"/>
        <v>0</v>
      </c>
      <c r="AB30" s="74"/>
      <c r="AC30" s="74"/>
      <c r="AD30" s="74"/>
      <c r="AE30" s="75">
        <f t="shared" si="4"/>
        <v>0</v>
      </c>
      <c r="AF30" s="75">
        <f t="shared" si="5"/>
        <v>0</v>
      </c>
      <c r="AG30" s="75">
        <f t="shared" si="6"/>
        <v>0</v>
      </c>
      <c r="AH30" s="75">
        <f t="shared" si="7"/>
        <v>0</v>
      </c>
      <c r="AI30" s="75" t="s">
        <v>153</v>
      </c>
      <c r="AJ30" s="76"/>
      <c r="AK30" s="75">
        <f t="shared" si="2"/>
        <v>0</v>
      </c>
      <c r="AL30" s="88"/>
      <c r="AM30" s="88"/>
      <c r="AN30" s="88"/>
      <c r="AO30" s="88"/>
    </row>
    <row r="31" spans="1:41" x14ac:dyDescent="0.25">
      <c r="A31" s="63">
        <v>25</v>
      </c>
      <c r="B31" s="64" t="s">
        <v>42</v>
      </c>
      <c r="C31" s="64" t="s">
        <v>91</v>
      </c>
      <c r="D31" s="64" t="s">
        <v>126</v>
      </c>
      <c r="E31" s="65">
        <v>9.1999999999999993</v>
      </c>
      <c r="F31" s="66" t="s">
        <v>9</v>
      </c>
      <c r="G31" s="67" t="s">
        <v>7</v>
      </c>
      <c r="H31" s="68">
        <v>50</v>
      </c>
      <c r="I31" s="64" t="s">
        <v>188</v>
      </c>
      <c r="J31" s="78" t="s">
        <v>124</v>
      </c>
      <c r="K31" s="70" t="s">
        <v>12</v>
      </c>
      <c r="L31" s="68"/>
      <c r="M31" s="63"/>
      <c r="N31" s="63"/>
      <c r="O31" s="77"/>
      <c r="P31" s="71"/>
      <c r="Q31" s="71"/>
      <c r="R31" s="71"/>
      <c r="S31" s="71"/>
      <c r="T31" s="71" t="s">
        <v>165</v>
      </c>
      <c r="U31" s="71" t="str">
        <f t="shared" si="0"/>
        <v>Verplicht, want Knock-out</v>
      </c>
      <c r="V31" s="71" t="s">
        <v>153</v>
      </c>
      <c r="W31" s="71" t="s">
        <v>153</v>
      </c>
      <c r="X31" s="72">
        <f t="shared" si="1"/>
        <v>0</v>
      </c>
      <c r="Y31" s="66">
        <v>2</v>
      </c>
      <c r="Z31" s="73">
        <v>244</v>
      </c>
      <c r="AA31" s="73">
        <f t="shared" si="3"/>
        <v>0</v>
      </c>
      <c r="AB31" s="74"/>
      <c r="AC31" s="74"/>
      <c r="AD31" s="74"/>
      <c r="AE31" s="75">
        <f t="shared" si="4"/>
        <v>0</v>
      </c>
      <c r="AF31" s="75">
        <f t="shared" si="5"/>
        <v>0</v>
      </c>
      <c r="AG31" s="75">
        <f t="shared" si="6"/>
        <v>0</v>
      </c>
      <c r="AH31" s="75">
        <f t="shared" si="7"/>
        <v>0</v>
      </c>
      <c r="AI31" s="75" t="s">
        <v>153</v>
      </c>
      <c r="AJ31" s="76"/>
      <c r="AK31" s="75">
        <f t="shared" si="2"/>
        <v>0</v>
      </c>
      <c r="AL31" s="88"/>
      <c r="AM31" s="88"/>
      <c r="AN31" s="88"/>
      <c r="AO31" s="88"/>
    </row>
    <row r="32" spans="1:41" x14ac:dyDescent="0.25">
      <c r="A32" s="63">
        <v>26</v>
      </c>
      <c r="B32" s="64" t="s">
        <v>43</v>
      </c>
      <c r="C32" s="64" t="s">
        <v>92</v>
      </c>
      <c r="D32" s="64" t="s">
        <v>126</v>
      </c>
      <c r="E32" s="65">
        <v>1.8</v>
      </c>
      <c r="F32" s="66" t="s">
        <v>9</v>
      </c>
      <c r="G32" s="67" t="s">
        <v>7</v>
      </c>
      <c r="H32" s="68">
        <v>10</v>
      </c>
      <c r="I32" s="78" t="s">
        <v>186</v>
      </c>
      <c r="J32" s="78" t="s">
        <v>124</v>
      </c>
      <c r="K32" s="70" t="s">
        <v>12</v>
      </c>
      <c r="L32" s="68"/>
      <c r="M32" s="63"/>
      <c r="N32" s="63"/>
      <c r="O32" s="77"/>
      <c r="P32" s="71"/>
      <c r="Q32" s="71"/>
      <c r="R32" s="71"/>
      <c r="S32" s="71"/>
      <c r="T32" s="71" t="s">
        <v>165</v>
      </c>
      <c r="U32" s="71" t="str">
        <f t="shared" si="0"/>
        <v>Verplicht, want Knock-out</v>
      </c>
      <c r="V32" s="71" t="s">
        <v>153</v>
      </c>
      <c r="W32" s="71" t="s">
        <v>153</v>
      </c>
      <c r="X32" s="72">
        <f t="shared" si="1"/>
        <v>0</v>
      </c>
      <c r="Y32" s="66">
        <v>2</v>
      </c>
      <c r="Z32" s="73">
        <v>244</v>
      </c>
      <c r="AA32" s="73">
        <f t="shared" si="3"/>
        <v>0</v>
      </c>
      <c r="AB32" s="74"/>
      <c r="AC32" s="74"/>
      <c r="AD32" s="74"/>
      <c r="AE32" s="75">
        <f t="shared" si="4"/>
        <v>0</v>
      </c>
      <c r="AF32" s="75">
        <f t="shared" si="5"/>
        <v>0</v>
      </c>
      <c r="AG32" s="75">
        <f t="shared" si="6"/>
        <v>0</v>
      </c>
      <c r="AH32" s="75">
        <f t="shared" si="7"/>
        <v>0</v>
      </c>
      <c r="AI32" s="75" t="s">
        <v>153</v>
      </c>
      <c r="AJ32" s="76"/>
      <c r="AK32" s="75">
        <f t="shared" si="2"/>
        <v>0</v>
      </c>
      <c r="AL32" s="88"/>
      <c r="AM32" s="88"/>
      <c r="AN32" s="88"/>
      <c r="AO32" s="88"/>
    </row>
    <row r="33" spans="1:41" x14ac:dyDescent="0.25">
      <c r="A33" s="63">
        <v>27</v>
      </c>
      <c r="B33" s="64" t="s">
        <v>44</v>
      </c>
      <c r="C33" s="64" t="s">
        <v>93</v>
      </c>
      <c r="D33" s="64" t="s">
        <v>126</v>
      </c>
      <c r="E33" s="65">
        <v>9.1999999999999993</v>
      </c>
      <c r="F33" s="66" t="s">
        <v>9</v>
      </c>
      <c r="G33" s="67" t="s">
        <v>7</v>
      </c>
      <c r="H33" s="68">
        <v>50</v>
      </c>
      <c r="I33" s="64" t="s">
        <v>188</v>
      </c>
      <c r="J33" s="78" t="s">
        <v>124</v>
      </c>
      <c r="K33" s="70" t="s">
        <v>12</v>
      </c>
      <c r="L33" s="68"/>
      <c r="M33" s="63"/>
      <c r="N33" s="63"/>
      <c r="O33" s="77"/>
      <c r="P33" s="71"/>
      <c r="Q33" s="71"/>
      <c r="R33" s="71"/>
      <c r="S33" s="71"/>
      <c r="T33" s="71" t="s">
        <v>165</v>
      </c>
      <c r="U33" s="71" t="str">
        <f t="shared" si="0"/>
        <v>Verplicht, want Knock-out</v>
      </c>
      <c r="V33" s="71" t="s">
        <v>153</v>
      </c>
      <c r="W33" s="71" t="s">
        <v>153</v>
      </c>
      <c r="X33" s="72">
        <f t="shared" si="1"/>
        <v>0</v>
      </c>
      <c r="Y33" s="66">
        <v>17.142857142857142</v>
      </c>
      <c r="Z33" s="73">
        <v>2684</v>
      </c>
      <c r="AA33" s="73">
        <f t="shared" si="3"/>
        <v>2</v>
      </c>
      <c r="AB33" s="74"/>
      <c r="AC33" s="74"/>
      <c r="AD33" s="74"/>
      <c r="AE33" s="75">
        <f t="shared" si="4"/>
        <v>0</v>
      </c>
      <c r="AF33" s="75">
        <f t="shared" si="5"/>
        <v>0</v>
      </c>
      <c r="AG33" s="75">
        <f t="shared" si="6"/>
        <v>0</v>
      </c>
      <c r="AH33" s="75">
        <f t="shared" si="7"/>
        <v>0</v>
      </c>
      <c r="AI33" s="75" t="s">
        <v>153</v>
      </c>
      <c r="AJ33" s="76"/>
      <c r="AK33" s="75">
        <f>AH33*(1+AJ33)</f>
        <v>0</v>
      </c>
      <c r="AL33" s="88"/>
      <c r="AM33" s="88"/>
      <c r="AN33" s="88"/>
      <c r="AO33" s="88"/>
    </row>
    <row r="34" spans="1:41" x14ac:dyDescent="0.25">
      <c r="A34" s="63">
        <v>28</v>
      </c>
      <c r="B34" s="64" t="s">
        <v>35</v>
      </c>
      <c r="C34" s="64" t="s">
        <v>84</v>
      </c>
      <c r="D34" s="64" t="s">
        <v>126</v>
      </c>
      <c r="E34" s="65">
        <v>37.5</v>
      </c>
      <c r="F34" s="66" t="s">
        <v>6</v>
      </c>
      <c r="G34" s="67" t="s">
        <v>7</v>
      </c>
      <c r="H34" s="68">
        <v>50</v>
      </c>
      <c r="I34" s="64" t="s">
        <v>188</v>
      </c>
      <c r="J34" s="78" t="s">
        <v>124</v>
      </c>
      <c r="K34" s="70" t="s">
        <v>11</v>
      </c>
      <c r="L34" s="68"/>
      <c r="M34" s="83"/>
      <c r="N34" s="63"/>
      <c r="O34" s="77" t="s">
        <v>202</v>
      </c>
      <c r="P34" s="71"/>
      <c r="Q34" s="71"/>
      <c r="R34" s="71"/>
      <c r="S34" s="71"/>
      <c r="T34" s="71" t="s">
        <v>165</v>
      </c>
      <c r="U34" s="71" t="str">
        <f t="shared" si="0"/>
        <v>Verplicht, want Knock-out</v>
      </c>
      <c r="V34" s="71" t="s">
        <v>153</v>
      </c>
      <c r="W34" s="71" t="s">
        <v>153</v>
      </c>
      <c r="X34" s="72">
        <f t="shared" si="1"/>
        <v>0</v>
      </c>
      <c r="Y34" s="66">
        <v>30.857142857142861</v>
      </c>
      <c r="Z34" s="73">
        <v>6344</v>
      </c>
      <c r="AA34" s="73">
        <f t="shared" si="3"/>
        <v>3</v>
      </c>
      <c r="AB34" s="74"/>
      <c r="AC34" s="74"/>
      <c r="AD34" s="74"/>
      <c r="AE34" s="75">
        <f t="shared" si="4"/>
        <v>0</v>
      </c>
      <c r="AF34" s="75">
        <f t="shared" si="5"/>
        <v>0</v>
      </c>
      <c r="AG34" s="75">
        <f t="shared" si="6"/>
        <v>0</v>
      </c>
      <c r="AH34" s="75">
        <f t="shared" si="7"/>
        <v>0</v>
      </c>
      <c r="AI34" s="75" t="s">
        <v>153</v>
      </c>
      <c r="AJ34" s="76"/>
      <c r="AK34" s="75">
        <f t="shared" ref="AK34:AK65" si="8">AH34*(1+AJ34)</f>
        <v>0</v>
      </c>
      <c r="AL34" s="88"/>
      <c r="AM34" s="88"/>
      <c r="AN34" s="88"/>
      <c r="AO34" s="88"/>
    </row>
    <row r="35" spans="1:41" x14ac:dyDescent="0.25">
      <c r="A35" s="63">
        <v>29</v>
      </c>
      <c r="B35" s="64" t="s">
        <v>36</v>
      </c>
      <c r="C35" s="64" t="s">
        <v>85</v>
      </c>
      <c r="D35" s="69" t="s">
        <v>134</v>
      </c>
      <c r="E35" s="65">
        <v>7.5</v>
      </c>
      <c r="F35" s="66" t="s">
        <v>6</v>
      </c>
      <c r="G35" s="67" t="s">
        <v>7</v>
      </c>
      <c r="H35" s="68">
        <v>10</v>
      </c>
      <c r="I35" s="78" t="s">
        <v>186</v>
      </c>
      <c r="J35" s="78" t="s">
        <v>124</v>
      </c>
      <c r="K35" s="70" t="s">
        <v>11</v>
      </c>
      <c r="L35" s="68"/>
      <c r="M35" s="83"/>
      <c r="N35" s="63"/>
      <c r="O35" s="77" t="s">
        <v>202</v>
      </c>
      <c r="P35" s="71"/>
      <c r="Q35" s="71"/>
      <c r="R35" s="71"/>
      <c r="S35" s="71"/>
      <c r="T35" s="63">
        <v>6</v>
      </c>
      <c r="U35" s="74" t="str">
        <f t="shared" si="0"/>
        <v>JA/NEE</v>
      </c>
      <c r="V35" s="71" t="s">
        <v>153</v>
      </c>
      <c r="W35" s="71" t="s">
        <v>153</v>
      </c>
      <c r="X35" s="72">
        <f t="shared" si="1"/>
        <v>0</v>
      </c>
      <c r="Y35" s="66">
        <v>1.7142857142857142</v>
      </c>
      <c r="Z35" s="73">
        <v>293</v>
      </c>
      <c r="AA35" s="73">
        <f t="shared" si="3"/>
        <v>0</v>
      </c>
      <c r="AB35" s="74"/>
      <c r="AC35" s="74"/>
      <c r="AD35" s="74"/>
      <c r="AE35" s="75">
        <f t="shared" si="4"/>
        <v>0</v>
      </c>
      <c r="AF35" s="75">
        <f t="shared" si="5"/>
        <v>0</v>
      </c>
      <c r="AG35" s="75">
        <f t="shared" si="6"/>
        <v>0</v>
      </c>
      <c r="AH35" s="75">
        <f t="shared" si="7"/>
        <v>0</v>
      </c>
      <c r="AI35" s="75" t="s">
        <v>153</v>
      </c>
      <c r="AJ35" s="76"/>
      <c r="AK35" s="75">
        <f t="shared" si="8"/>
        <v>0</v>
      </c>
      <c r="AL35" s="88"/>
      <c r="AM35" s="88"/>
      <c r="AN35" s="88"/>
      <c r="AO35" s="88"/>
    </row>
    <row r="36" spans="1:41" x14ac:dyDescent="0.25">
      <c r="A36" s="63">
        <v>30</v>
      </c>
      <c r="B36" s="64" t="s">
        <v>37</v>
      </c>
      <c r="C36" s="64" t="s">
        <v>86</v>
      </c>
      <c r="D36" s="64" t="s">
        <v>126</v>
      </c>
      <c r="E36" s="65">
        <v>37.5</v>
      </c>
      <c r="F36" s="66" t="s">
        <v>6</v>
      </c>
      <c r="G36" s="67" t="s">
        <v>7</v>
      </c>
      <c r="H36" s="68">
        <v>50</v>
      </c>
      <c r="I36" s="64" t="s">
        <v>188</v>
      </c>
      <c r="J36" s="78" t="s">
        <v>124</v>
      </c>
      <c r="K36" s="70" t="s">
        <v>11</v>
      </c>
      <c r="L36" s="68"/>
      <c r="M36" s="83"/>
      <c r="N36" s="63"/>
      <c r="O36" s="77"/>
      <c r="P36" s="71"/>
      <c r="Q36" s="71"/>
      <c r="R36" s="71"/>
      <c r="S36" s="71"/>
      <c r="T36" s="71" t="s">
        <v>165</v>
      </c>
      <c r="U36" s="71" t="str">
        <f t="shared" si="0"/>
        <v>Verplicht, want Knock-out</v>
      </c>
      <c r="V36" s="71" t="s">
        <v>153</v>
      </c>
      <c r="W36" s="71" t="s">
        <v>153</v>
      </c>
      <c r="X36" s="72">
        <f t="shared" si="1"/>
        <v>0</v>
      </c>
      <c r="Y36" s="66">
        <v>493.71428571428578</v>
      </c>
      <c r="Z36" s="73">
        <v>56852</v>
      </c>
      <c r="AA36" s="73">
        <f t="shared" si="3"/>
        <v>49</v>
      </c>
      <c r="AB36" s="74"/>
      <c r="AC36" s="74"/>
      <c r="AD36" s="74"/>
      <c r="AE36" s="75">
        <f t="shared" si="4"/>
        <v>0</v>
      </c>
      <c r="AF36" s="75">
        <f t="shared" si="5"/>
        <v>0</v>
      </c>
      <c r="AG36" s="75">
        <f t="shared" si="6"/>
        <v>0</v>
      </c>
      <c r="AH36" s="75">
        <f t="shared" si="7"/>
        <v>0</v>
      </c>
      <c r="AI36" s="75" t="s">
        <v>153</v>
      </c>
      <c r="AJ36" s="76"/>
      <c r="AK36" s="75">
        <f t="shared" si="8"/>
        <v>0</v>
      </c>
      <c r="AL36" s="88"/>
      <c r="AM36" s="88"/>
      <c r="AN36" s="88"/>
      <c r="AO36" s="88"/>
    </row>
    <row r="37" spans="1:41" x14ac:dyDescent="0.25">
      <c r="A37" s="63">
        <v>31</v>
      </c>
      <c r="B37" s="64" t="s">
        <v>38</v>
      </c>
      <c r="C37" s="64" t="s">
        <v>87</v>
      </c>
      <c r="D37" s="64" t="s">
        <v>126</v>
      </c>
      <c r="E37" s="65">
        <v>7.5</v>
      </c>
      <c r="F37" s="66" t="s">
        <v>6</v>
      </c>
      <c r="G37" s="67" t="s">
        <v>7</v>
      </c>
      <c r="H37" s="68">
        <v>10</v>
      </c>
      <c r="I37" s="78" t="s">
        <v>186</v>
      </c>
      <c r="J37" s="78" t="s">
        <v>124</v>
      </c>
      <c r="K37" s="70" t="s">
        <v>11</v>
      </c>
      <c r="L37" s="68"/>
      <c r="M37" s="83"/>
      <c r="N37" s="63"/>
      <c r="O37" s="77"/>
      <c r="P37" s="71"/>
      <c r="Q37" s="71"/>
      <c r="R37" s="71"/>
      <c r="S37" s="71"/>
      <c r="T37" s="71" t="s">
        <v>165</v>
      </c>
      <c r="U37" s="71" t="str">
        <f t="shared" si="0"/>
        <v>Verplicht, want Knock-out</v>
      </c>
      <c r="V37" s="71" t="s">
        <v>153</v>
      </c>
      <c r="W37" s="71" t="s">
        <v>153</v>
      </c>
      <c r="X37" s="72">
        <f t="shared" si="1"/>
        <v>0</v>
      </c>
      <c r="Y37" s="66">
        <v>25.714285714285715</v>
      </c>
      <c r="Z37" s="73">
        <v>3904</v>
      </c>
      <c r="AA37" s="73">
        <f t="shared" si="3"/>
        <v>3</v>
      </c>
      <c r="AB37" s="74"/>
      <c r="AC37" s="74"/>
      <c r="AD37" s="74"/>
      <c r="AE37" s="75">
        <f t="shared" si="4"/>
        <v>0</v>
      </c>
      <c r="AF37" s="75">
        <f t="shared" si="5"/>
        <v>0</v>
      </c>
      <c r="AG37" s="75">
        <f t="shared" si="6"/>
        <v>0</v>
      </c>
      <c r="AH37" s="75">
        <f t="shared" si="7"/>
        <v>0</v>
      </c>
      <c r="AI37" s="75" t="s">
        <v>153</v>
      </c>
      <c r="AJ37" s="76"/>
      <c r="AK37" s="75">
        <f t="shared" si="8"/>
        <v>0</v>
      </c>
      <c r="AL37" s="88"/>
      <c r="AM37" s="88"/>
      <c r="AN37" s="88"/>
      <c r="AO37" s="88"/>
    </row>
    <row r="38" spans="1:41" x14ac:dyDescent="0.25">
      <c r="A38" s="63">
        <v>32</v>
      </c>
      <c r="B38" s="64" t="s">
        <v>39</v>
      </c>
      <c r="C38" s="64" t="s">
        <v>88</v>
      </c>
      <c r="D38" s="64" t="s">
        <v>126</v>
      </c>
      <c r="E38" s="65">
        <v>37.5</v>
      </c>
      <c r="F38" s="66" t="s">
        <v>6</v>
      </c>
      <c r="G38" s="67" t="s">
        <v>7</v>
      </c>
      <c r="H38" s="68">
        <v>50</v>
      </c>
      <c r="I38" s="64" t="s">
        <v>188</v>
      </c>
      <c r="J38" s="78" t="s">
        <v>124</v>
      </c>
      <c r="K38" s="70" t="s">
        <v>11</v>
      </c>
      <c r="L38" s="68"/>
      <c r="M38" s="83"/>
      <c r="N38" s="63"/>
      <c r="O38" s="77"/>
      <c r="P38" s="71"/>
      <c r="Q38" s="71"/>
      <c r="R38" s="71"/>
      <c r="S38" s="71"/>
      <c r="T38" s="71" t="s">
        <v>165</v>
      </c>
      <c r="U38" s="71" t="str">
        <f t="shared" si="0"/>
        <v>Verplicht, want Knock-out</v>
      </c>
      <c r="V38" s="71" t="s">
        <v>153</v>
      </c>
      <c r="W38" s="71" t="s">
        <v>153</v>
      </c>
      <c r="X38" s="72">
        <f t="shared" si="1"/>
        <v>0</v>
      </c>
      <c r="Y38" s="66">
        <v>114.85714285714286</v>
      </c>
      <c r="Z38" s="73">
        <v>13908</v>
      </c>
      <c r="AA38" s="73">
        <f t="shared" si="3"/>
        <v>11</v>
      </c>
      <c r="AB38" s="74"/>
      <c r="AC38" s="74"/>
      <c r="AD38" s="74"/>
      <c r="AE38" s="75">
        <f t="shared" si="4"/>
        <v>0</v>
      </c>
      <c r="AF38" s="75">
        <f t="shared" si="5"/>
        <v>0</v>
      </c>
      <c r="AG38" s="75">
        <f t="shared" si="6"/>
        <v>0</v>
      </c>
      <c r="AH38" s="75">
        <f t="shared" si="7"/>
        <v>0</v>
      </c>
      <c r="AI38" s="75" t="s">
        <v>153</v>
      </c>
      <c r="AJ38" s="76"/>
      <c r="AK38" s="75">
        <f t="shared" si="8"/>
        <v>0</v>
      </c>
      <c r="AL38" s="88"/>
      <c r="AM38" s="88"/>
      <c r="AN38" s="88"/>
      <c r="AO38" s="88"/>
    </row>
    <row r="39" spans="1:41" x14ac:dyDescent="0.25">
      <c r="A39" s="63">
        <v>33</v>
      </c>
      <c r="B39" s="64" t="s">
        <v>40</v>
      </c>
      <c r="C39" s="64" t="s">
        <v>89</v>
      </c>
      <c r="D39" s="64" t="s">
        <v>134</v>
      </c>
      <c r="E39" s="65">
        <v>7.5</v>
      </c>
      <c r="F39" s="66" t="s">
        <v>6</v>
      </c>
      <c r="G39" s="67" t="s">
        <v>7</v>
      </c>
      <c r="H39" s="68">
        <v>10</v>
      </c>
      <c r="I39" s="78" t="s">
        <v>21</v>
      </c>
      <c r="J39" s="78" t="s">
        <v>148</v>
      </c>
      <c r="K39" s="70" t="s">
        <v>11</v>
      </c>
      <c r="L39" s="68"/>
      <c r="M39" s="83"/>
      <c r="N39" s="63"/>
      <c r="O39" s="77" t="s">
        <v>199</v>
      </c>
      <c r="P39" s="71"/>
      <c r="Q39" s="71"/>
      <c r="R39" s="71"/>
      <c r="S39" s="71"/>
      <c r="T39" s="63">
        <v>12</v>
      </c>
      <c r="U39" s="74" t="str">
        <f t="shared" ref="U39:U65" si="9">IF(D39="Knock-out","Verplicht, want Knock-out","JA/NEE")</f>
        <v>JA/NEE</v>
      </c>
      <c r="V39" s="71" t="s">
        <v>153</v>
      </c>
      <c r="W39" s="71" t="s">
        <v>153</v>
      </c>
      <c r="X39" s="72">
        <f t="shared" ref="X39:X65" si="10">IF(U39="JA",T39,0)+IF(W39="JA",V39,0)</f>
        <v>0</v>
      </c>
      <c r="Y39" s="66">
        <v>5.1428571428571423</v>
      </c>
      <c r="Z39" s="73">
        <v>764</v>
      </c>
      <c r="AA39" s="73">
        <f t="shared" si="3"/>
        <v>1</v>
      </c>
      <c r="AB39" s="74"/>
      <c r="AC39" s="74"/>
      <c r="AD39" s="74"/>
      <c r="AE39" s="75">
        <f t="shared" si="4"/>
        <v>0</v>
      </c>
      <c r="AF39" s="75">
        <f t="shared" si="5"/>
        <v>0</v>
      </c>
      <c r="AG39" s="75">
        <f t="shared" si="6"/>
        <v>0</v>
      </c>
      <c r="AH39" s="75">
        <f t="shared" si="7"/>
        <v>0</v>
      </c>
      <c r="AI39" s="75" t="s">
        <v>153</v>
      </c>
      <c r="AJ39" s="76"/>
      <c r="AK39" s="75">
        <f t="shared" si="8"/>
        <v>0</v>
      </c>
      <c r="AL39" s="88"/>
      <c r="AM39" s="88"/>
      <c r="AN39" s="88"/>
      <c r="AO39" s="88"/>
    </row>
    <row r="40" spans="1:41" x14ac:dyDescent="0.25">
      <c r="A40" s="63">
        <v>34</v>
      </c>
      <c r="B40" s="64" t="s">
        <v>146</v>
      </c>
      <c r="C40" s="64" t="s">
        <v>147</v>
      </c>
      <c r="D40" s="64" t="s">
        <v>134</v>
      </c>
      <c r="E40" s="65">
        <v>20</v>
      </c>
      <c r="F40" s="66" t="s">
        <v>6</v>
      </c>
      <c r="G40" s="67" t="s">
        <v>7</v>
      </c>
      <c r="H40" s="68">
        <v>27</v>
      </c>
      <c r="I40" s="78" t="s">
        <v>21</v>
      </c>
      <c r="J40" s="78" t="s">
        <v>148</v>
      </c>
      <c r="K40" s="70" t="s">
        <v>11</v>
      </c>
      <c r="L40" s="68"/>
      <c r="M40" s="83"/>
      <c r="N40" s="63"/>
      <c r="O40" s="77"/>
      <c r="P40" s="71"/>
      <c r="Q40" s="71"/>
      <c r="R40" s="71"/>
      <c r="S40" s="71"/>
      <c r="T40" s="63">
        <v>12</v>
      </c>
      <c r="U40" s="74" t="str">
        <f t="shared" si="9"/>
        <v>JA/NEE</v>
      </c>
      <c r="V40" s="71" t="s">
        <v>153</v>
      </c>
      <c r="W40" s="71" t="s">
        <v>153</v>
      </c>
      <c r="X40" s="72">
        <f t="shared" si="10"/>
        <v>0</v>
      </c>
      <c r="Y40" s="66">
        <v>20.571428571428569</v>
      </c>
      <c r="Z40" s="73">
        <v>730</v>
      </c>
      <c r="AA40" s="73">
        <f t="shared" si="3"/>
        <v>2</v>
      </c>
      <c r="AB40" s="74"/>
      <c r="AC40" s="74"/>
      <c r="AD40" s="74"/>
      <c r="AE40" s="75">
        <f t="shared" si="4"/>
        <v>0</v>
      </c>
      <c r="AF40" s="75">
        <f t="shared" si="5"/>
        <v>0</v>
      </c>
      <c r="AG40" s="75">
        <f t="shared" si="6"/>
        <v>0</v>
      </c>
      <c r="AH40" s="75">
        <f t="shared" si="7"/>
        <v>0</v>
      </c>
      <c r="AI40" s="75" t="s">
        <v>153</v>
      </c>
      <c r="AJ40" s="76"/>
      <c r="AK40" s="75">
        <f t="shared" si="8"/>
        <v>0</v>
      </c>
      <c r="AL40" s="88"/>
      <c r="AM40" s="88"/>
      <c r="AN40" s="88"/>
      <c r="AO40" s="88"/>
    </row>
    <row r="41" spans="1:41" x14ac:dyDescent="0.25">
      <c r="A41" s="63">
        <v>35</v>
      </c>
      <c r="B41" s="64" t="s">
        <v>144</v>
      </c>
      <c r="C41" s="64" t="s">
        <v>145</v>
      </c>
      <c r="D41" s="64" t="s">
        <v>126</v>
      </c>
      <c r="E41" s="65">
        <v>1.5</v>
      </c>
      <c r="F41" s="66" t="s">
        <v>6</v>
      </c>
      <c r="G41" s="67" t="s">
        <v>7</v>
      </c>
      <c r="H41" s="68">
        <v>2</v>
      </c>
      <c r="I41" s="78" t="s">
        <v>21</v>
      </c>
      <c r="J41" s="78" t="s">
        <v>148</v>
      </c>
      <c r="K41" s="70" t="s">
        <v>11</v>
      </c>
      <c r="L41" s="68"/>
      <c r="M41" s="83">
        <v>510</v>
      </c>
      <c r="N41" s="63">
        <v>104</v>
      </c>
      <c r="O41" s="77"/>
      <c r="P41" s="71"/>
      <c r="Q41" s="71"/>
      <c r="R41" s="71"/>
      <c r="S41" s="71"/>
      <c r="T41" s="71" t="s">
        <v>165</v>
      </c>
      <c r="U41" s="71" t="str">
        <f t="shared" si="9"/>
        <v>Verplicht, want Knock-out</v>
      </c>
      <c r="V41" s="71" t="s">
        <v>153</v>
      </c>
      <c r="W41" s="71" t="s">
        <v>153</v>
      </c>
      <c r="X41" s="72">
        <f t="shared" si="10"/>
        <v>0</v>
      </c>
      <c r="Y41" s="66">
        <v>13.714285714285714</v>
      </c>
      <c r="Z41" s="73">
        <v>2291</v>
      </c>
      <c r="AA41" s="73">
        <f t="shared" si="3"/>
        <v>1</v>
      </c>
      <c r="AB41" s="74"/>
      <c r="AC41" s="74"/>
      <c r="AD41" s="74"/>
      <c r="AE41" s="75">
        <f t="shared" si="4"/>
        <v>0</v>
      </c>
      <c r="AF41" s="75">
        <f t="shared" si="5"/>
        <v>0</v>
      </c>
      <c r="AG41" s="75">
        <f t="shared" si="6"/>
        <v>0</v>
      </c>
      <c r="AH41" s="75">
        <f t="shared" si="7"/>
        <v>0</v>
      </c>
      <c r="AI41" s="75" t="s">
        <v>153</v>
      </c>
      <c r="AJ41" s="76"/>
      <c r="AK41" s="75">
        <f t="shared" si="8"/>
        <v>0</v>
      </c>
      <c r="AL41" s="88"/>
      <c r="AM41" s="88"/>
      <c r="AN41" s="88"/>
      <c r="AO41" s="88"/>
    </row>
    <row r="42" spans="1:41" x14ac:dyDescent="0.25">
      <c r="A42" s="63">
        <v>36</v>
      </c>
      <c r="B42" s="64" t="s">
        <v>25</v>
      </c>
      <c r="C42" s="64" t="s">
        <v>74</v>
      </c>
      <c r="D42" s="64" t="s">
        <v>134</v>
      </c>
      <c r="E42" s="65">
        <v>2</v>
      </c>
      <c r="F42" s="66" t="s">
        <v>9</v>
      </c>
      <c r="G42" s="67" t="s">
        <v>7</v>
      </c>
      <c r="H42" s="68">
        <v>10</v>
      </c>
      <c r="I42" s="78" t="s">
        <v>186</v>
      </c>
      <c r="J42" s="78" t="s">
        <v>124</v>
      </c>
      <c r="K42" s="70" t="s">
        <v>8</v>
      </c>
      <c r="L42" s="68"/>
      <c r="M42" s="83"/>
      <c r="N42" s="63"/>
      <c r="O42" s="77"/>
      <c r="P42" s="71"/>
      <c r="Q42" s="71"/>
      <c r="R42" s="71"/>
      <c r="S42" s="71"/>
      <c r="T42" s="63">
        <v>12</v>
      </c>
      <c r="U42" s="74" t="str">
        <f t="shared" si="9"/>
        <v>JA/NEE</v>
      </c>
      <c r="V42" s="71" t="s">
        <v>153</v>
      </c>
      <c r="W42" s="71" t="s">
        <v>153</v>
      </c>
      <c r="X42" s="72">
        <f t="shared" si="10"/>
        <v>0</v>
      </c>
      <c r="Y42" s="66">
        <v>1</v>
      </c>
      <c r="Z42" s="73">
        <v>122</v>
      </c>
      <c r="AA42" s="73">
        <f t="shared" si="3"/>
        <v>0</v>
      </c>
      <c r="AB42" s="74"/>
      <c r="AC42" s="74"/>
      <c r="AD42" s="74"/>
      <c r="AE42" s="75">
        <f t="shared" si="4"/>
        <v>0</v>
      </c>
      <c r="AF42" s="75">
        <f t="shared" si="5"/>
        <v>0</v>
      </c>
      <c r="AG42" s="75">
        <f t="shared" si="6"/>
        <v>0</v>
      </c>
      <c r="AH42" s="75">
        <f t="shared" si="7"/>
        <v>0</v>
      </c>
      <c r="AI42" s="75" t="s">
        <v>153</v>
      </c>
      <c r="AJ42" s="76"/>
      <c r="AK42" s="75">
        <f t="shared" si="8"/>
        <v>0</v>
      </c>
      <c r="AL42" s="88"/>
      <c r="AM42" s="88"/>
      <c r="AN42" s="88"/>
      <c r="AO42" s="88"/>
    </row>
    <row r="43" spans="1:41" x14ac:dyDescent="0.25">
      <c r="A43" s="63">
        <v>37</v>
      </c>
      <c r="B43" s="64" t="s">
        <v>26</v>
      </c>
      <c r="C43" s="64" t="s">
        <v>75</v>
      </c>
      <c r="D43" s="64" t="s">
        <v>126</v>
      </c>
      <c r="E43" s="65">
        <v>9.8000000000000007</v>
      </c>
      <c r="F43" s="66" t="s">
        <v>9</v>
      </c>
      <c r="G43" s="67" t="s">
        <v>7</v>
      </c>
      <c r="H43" s="68">
        <v>50</v>
      </c>
      <c r="I43" s="64" t="s">
        <v>188</v>
      </c>
      <c r="J43" s="78" t="s">
        <v>124</v>
      </c>
      <c r="K43" s="70" t="s">
        <v>8</v>
      </c>
      <c r="L43" s="68"/>
      <c r="M43" s="83"/>
      <c r="N43" s="63"/>
      <c r="O43" s="77"/>
      <c r="P43" s="71"/>
      <c r="Q43" s="71"/>
      <c r="R43" s="71"/>
      <c r="S43" s="71"/>
      <c r="T43" s="71" t="s">
        <v>165</v>
      </c>
      <c r="U43" s="71" t="str">
        <f t="shared" si="9"/>
        <v>Verplicht, want Knock-out</v>
      </c>
      <c r="V43" s="71" t="s">
        <v>153</v>
      </c>
      <c r="W43" s="71" t="s">
        <v>153</v>
      </c>
      <c r="X43" s="72">
        <f t="shared" si="10"/>
        <v>0</v>
      </c>
      <c r="Y43" s="66">
        <v>90.857142857142847</v>
      </c>
      <c r="Z43" s="73">
        <v>11712</v>
      </c>
      <c r="AA43" s="73">
        <f t="shared" si="3"/>
        <v>9</v>
      </c>
      <c r="AB43" s="74"/>
      <c r="AC43" s="74"/>
      <c r="AD43" s="74"/>
      <c r="AE43" s="75">
        <f t="shared" si="4"/>
        <v>0</v>
      </c>
      <c r="AF43" s="75">
        <f t="shared" si="5"/>
        <v>0</v>
      </c>
      <c r="AG43" s="75">
        <f t="shared" si="6"/>
        <v>0</v>
      </c>
      <c r="AH43" s="75">
        <f t="shared" si="7"/>
        <v>0</v>
      </c>
      <c r="AI43" s="75" t="s">
        <v>153</v>
      </c>
      <c r="AJ43" s="76"/>
      <c r="AK43" s="75">
        <f t="shared" si="8"/>
        <v>0</v>
      </c>
      <c r="AL43" s="88"/>
      <c r="AM43" s="88"/>
      <c r="AN43" s="88"/>
      <c r="AO43" s="88"/>
    </row>
    <row r="44" spans="1:41" x14ac:dyDescent="0.25">
      <c r="A44" s="63">
        <v>38</v>
      </c>
      <c r="B44" s="64" t="s">
        <v>27</v>
      </c>
      <c r="C44" s="64" t="s">
        <v>76</v>
      </c>
      <c r="D44" s="64" t="s">
        <v>126</v>
      </c>
      <c r="E44" s="65">
        <v>9.8000000000000007</v>
      </c>
      <c r="F44" s="66" t="s">
        <v>9</v>
      </c>
      <c r="G44" s="67" t="s">
        <v>7</v>
      </c>
      <c r="H44" s="68">
        <v>50</v>
      </c>
      <c r="I44" s="78" t="s">
        <v>21</v>
      </c>
      <c r="J44" s="78" t="s">
        <v>155</v>
      </c>
      <c r="K44" s="70" t="s">
        <v>8</v>
      </c>
      <c r="L44" s="68"/>
      <c r="M44" s="83"/>
      <c r="N44" s="63"/>
      <c r="O44" s="77" t="s">
        <v>199</v>
      </c>
      <c r="P44" s="71"/>
      <c r="Q44" s="71"/>
      <c r="R44" s="71"/>
      <c r="S44" s="71"/>
      <c r="T44" s="71" t="s">
        <v>165</v>
      </c>
      <c r="U44" s="71" t="str">
        <f t="shared" si="9"/>
        <v>Verplicht, want Knock-out</v>
      </c>
      <c r="V44" s="71" t="s">
        <v>153</v>
      </c>
      <c r="W44" s="71" t="s">
        <v>153</v>
      </c>
      <c r="X44" s="72">
        <f t="shared" si="10"/>
        <v>0</v>
      </c>
      <c r="Y44" s="66">
        <v>7</v>
      </c>
      <c r="Z44" s="73">
        <v>854</v>
      </c>
      <c r="AA44" s="73">
        <f t="shared" si="3"/>
        <v>1</v>
      </c>
      <c r="AB44" s="74"/>
      <c r="AC44" s="74"/>
      <c r="AD44" s="74"/>
      <c r="AE44" s="75">
        <f t="shared" si="4"/>
        <v>0</v>
      </c>
      <c r="AF44" s="75">
        <f t="shared" si="5"/>
        <v>0</v>
      </c>
      <c r="AG44" s="75">
        <f t="shared" si="6"/>
        <v>0</v>
      </c>
      <c r="AH44" s="75">
        <f t="shared" si="7"/>
        <v>0</v>
      </c>
      <c r="AI44" s="75" t="s">
        <v>153</v>
      </c>
      <c r="AJ44" s="76"/>
      <c r="AK44" s="75">
        <f t="shared" si="8"/>
        <v>0</v>
      </c>
      <c r="AL44" s="88"/>
      <c r="AM44" s="88"/>
      <c r="AN44" s="88"/>
      <c r="AO44" s="88"/>
    </row>
    <row r="45" spans="1:41" ht="45" x14ac:dyDescent="0.25">
      <c r="A45" s="63">
        <v>39</v>
      </c>
      <c r="B45" s="64" t="s">
        <v>28</v>
      </c>
      <c r="C45" s="64" t="s">
        <v>77</v>
      </c>
      <c r="D45" s="64" t="s">
        <v>134</v>
      </c>
      <c r="E45" s="65">
        <v>2</v>
      </c>
      <c r="F45" s="66" t="s">
        <v>9</v>
      </c>
      <c r="G45" s="67" t="s">
        <v>7</v>
      </c>
      <c r="H45" s="68">
        <v>10</v>
      </c>
      <c r="I45" s="78" t="s">
        <v>21</v>
      </c>
      <c r="J45" s="78" t="s">
        <v>155</v>
      </c>
      <c r="K45" s="70" t="s">
        <v>8</v>
      </c>
      <c r="L45" s="68"/>
      <c r="M45" s="83">
        <v>1100</v>
      </c>
      <c r="N45" s="67">
        <v>140</v>
      </c>
      <c r="O45" s="77" t="s">
        <v>203</v>
      </c>
      <c r="P45" s="71" t="s">
        <v>133</v>
      </c>
      <c r="Q45" s="71"/>
      <c r="R45" s="71"/>
      <c r="S45" s="71" t="s">
        <v>142</v>
      </c>
      <c r="T45" s="63">
        <v>12</v>
      </c>
      <c r="U45" s="74" t="str">
        <f t="shared" si="9"/>
        <v>JA/NEE</v>
      </c>
      <c r="V45" s="71" t="s">
        <v>153</v>
      </c>
      <c r="W45" s="71" t="s">
        <v>153</v>
      </c>
      <c r="X45" s="72">
        <f t="shared" si="10"/>
        <v>0</v>
      </c>
      <c r="Y45" s="66">
        <v>1.7142857142857142</v>
      </c>
      <c r="Z45" s="73">
        <v>80</v>
      </c>
      <c r="AA45" s="73">
        <f t="shared" si="3"/>
        <v>0</v>
      </c>
      <c r="AB45" s="74"/>
      <c r="AC45" s="74"/>
      <c r="AD45" s="74"/>
      <c r="AE45" s="75">
        <f t="shared" si="4"/>
        <v>0</v>
      </c>
      <c r="AF45" s="75">
        <f t="shared" si="5"/>
        <v>0</v>
      </c>
      <c r="AG45" s="75">
        <f t="shared" si="6"/>
        <v>0</v>
      </c>
      <c r="AH45" s="75">
        <f t="shared" si="7"/>
        <v>0</v>
      </c>
      <c r="AI45" s="75" t="s">
        <v>153</v>
      </c>
      <c r="AJ45" s="76"/>
      <c r="AK45" s="75">
        <f t="shared" si="8"/>
        <v>0</v>
      </c>
      <c r="AL45" s="88"/>
      <c r="AM45" s="88"/>
      <c r="AN45" s="88"/>
      <c r="AO45" s="88"/>
    </row>
    <row r="46" spans="1:41" ht="45" x14ac:dyDescent="0.25">
      <c r="A46" s="63">
        <v>40</v>
      </c>
      <c r="B46" s="64" t="s">
        <v>29</v>
      </c>
      <c r="C46" s="64" t="s">
        <v>78</v>
      </c>
      <c r="D46" s="64" t="s">
        <v>126</v>
      </c>
      <c r="E46" s="65">
        <v>0.4</v>
      </c>
      <c r="F46" s="66" t="s">
        <v>9</v>
      </c>
      <c r="G46" s="67" t="s">
        <v>7</v>
      </c>
      <c r="H46" s="68">
        <v>2</v>
      </c>
      <c r="I46" s="78" t="s">
        <v>21</v>
      </c>
      <c r="J46" s="78" t="s">
        <v>155</v>
      </c>
      <c r="K46" s="70" t="s">
        <v>8</v>
      </c>
      <c r="L46" s="68"/>
      <c r="M46" s="83">
        <v>510</v>
      </c>
      <c r="N46" s="63">
        <v>104</v>
      </c>
      <c r="O46" s="77" t="s">
        <v>203</v>
      </c>
      <c r="P46" s="71" t="s">
        <v>133</v>
      </c>
      <c r="Q46" s="79" t="s">
        <v>159</v>
      </c>
      <c r="R46" s="79" t="s">
        <v>159</v>
      </c>
      <c r="S46" s="71" t="s">
        <v>142</v>
      </c>
      <c r="T46" s="71" t="s">
        <v>165</v>
      </c>
      <c r="U46" s="71" t="str">
        <f t="shared" si="9"/>
        <v>Verplicht, want Knock-out</v>
      </c>
      <c r="V46" s="71" t="s">
        <v>153</v>
      </c>
      <c r="W46" s="71" t="s">
        <v>153</v>
      </c>
      <c r="X46" s="72">
        <f t="shared" si="10"/>
        <v>0</v>
      </c>
      <c r="Y46" s="66">
        <v>543.42857142857144</v>
      </c>
      <c r="Z46" s="73">
        <v>22160</v>
      </c>
      <c r="AA46" s="73">
        <f t="shared" si="3"/>
        <v>54</v>
      </c>
      <c r="AB46" s="74"/>
      <c r="AC46" s="74"/>
      <c r="AD46" s="74"/>
      <c r="AE46" s="75">
        <f t="shared" si="4"/>
        <v>0</v>
      </c>
      <c r="AF46" s="75">
        <f t="shared" si="5"/>
        <v>0</v>
      </c>
      <c r="AG46" s="75">
        <f t="shared" si="6"/>
        <v>0</v>
      </c>
      <c r="AH46" s="75">
        <f t="shared" si="7"/>
        <v>0</v>
      </c>
      <c r="AI46" s="75" t="s">
        <v>153</v>
      </c>
      <c r="AJ46" s="76"/>
      <c r="AK46" s="75">
        <f t="shared" si="8"/>
        <v>0</v>
      </c>
      <c r="AL46" s="88"/>
      <c r="AM46" s="88"/>
      <c r="AN46" s="88"/>
      <c r="AO46" s="88"/>
    </row>
    <row r="47" spans="1:41" ht="45" x14ac:dyDescent="0.25">
      <c r="A47" s="63">
        <v>41</v>
      </c>
      <c r="B47" s="64" t="s">
        <v>30</v>
      </c>
      <c r="C47" s="64" t="s">
        <v>79</v>
      </c>
      <c r="D47" s="64" t="s">
        <v>126</v>
      </c>
      <c r="E47" s="65">
        <v>1</v>
      </c>
      <c r="F47" s="66" t="s">
        <v>9</v>
      </c>
      <c r="G47" s="67" t="s">
        <v>7</v>
      </c>
      <c r="H47" s="68">
        <v>5</v>
      </c>
      <c r="I47" s="78" t="s">
        <v>21</v>
      </c>
      <c r="J47" s="78" t="s">
        <v>155</v>
      </c>
      <c r="K47" s="70" t="s">
        <v>8</v>
      </c>
      <c r="L47" s="68"/>
      <c r="M47" s="83">
        <v>620</v>
      </c>
      <c r="N47" s="63">
        <v>140</v>
      </c>
      <c r="O47" s="77" t="s">
        <v>203</v>
      </c>
      <c r="P47" s="71" t="s">
        <v>133</v>
      </c>
      <c r="Q47" s="79" t="s">
        <v>159</v>
      </c>
      <c r="R47" s="79" t="s">
        <v>159</v>
      </c>
      <c r="S47" s="71" t="s">
        <v>142</v>
      </c>
      <c r="T47" s="71" t="s">
        <v>165</v>
      </c>
      <c r="U47" s="71" t="str">
        <f t="shared" si="9"/>
        <v>Verplicht, want Knock-out</v>
      </c>
      <c r="V47" s="71" t="s">
        <v>153</v>
      </c>
      <c r="W47" s="71" t="s">
        <v>153</v>
      </c>
      <c r="X47" s="72">
        <f t="shared" si="10"/>
        <v>0</v>
      </c>
      <c r="Y47" s="66">
        <v>260.57142857142856</v>
      </c>
      <c r="Z47" s="73">
        <v>9888</v>
      </c>
      <c r="AA47" s="73">
        <f t="shared" si="3"/>
        <v>26</v>
      </c>
      <c r="AB47" s="74"/>
      <c r="AC47" s="74"/>
      <c r="AD47" s="74"/>
      <c r="AE47" s="75">
        <f t="shared" si="4"/>
        <v>0</v>
      </c>
      <c r="AF47" s="75">
        <f t="shared" si="5"/>
        <v>0</v>
      </c>
      <c r="AG47" s="75">
        <f t="shared" si="6"/>
        <v>0</v>
      </c>
      <c r="AH47" s="75">
        <f t="shared" si="7"/>
        <v>0</v>
      </c>
      <c r="AI47" s="75" t="s">
        <v>153</v>
      </c>
      <c r="AJ47" s="76"/>
      <c r="AK47" s="75">
        <f t="shared" si="8"/>
        <v>0</v>
      </c>
      <c r="AL47" s="88"/>
      <c r="AM47" s="88"/>
      <c r="AN47" s="88"/>
      <c r="AO47" s="88"/>
    </row>
    <row r="48" spans="1:41" x14ac:dyDescent="0.25">
      <c r="A48" s="63">
        <v>42</v>
      </c>
      <c r="B48" s="64" t="s">
        <v>72</v>
      </c>
      <c r="C48" s="64" t="s">
        <v>121</v>
      </c>
      <c r="D48" s="64" t="s">
        <v>134</v>
      </c>
      <c r="E48" s="65">
        <v>34</v>
      </c>
      <c r="F48" s="66" t="s">
        <v>6</v>
      </c>
      <c r="G48" s="67" t="s">
        <v>7</v>
      </c>
      <c r="H48" s="68">
        <v>79</v>
      </c>
      <c r="I48" s="64" t="s">
        <v>21</v>
      </c>
      <c r="J48" s="78" t="s">
        <v>124</v>
      </c>
      <c r="K48" s="70" t="s">
        <v>19</v>
      </c>
      <c r="L48" s="68"/>
      <c r="M48" s="83"/>
      <c r="N48" s="63"/>
      <c r="O48" s="77"/>
      <c r="P48" s="71"/>
      <c r="Q48" s="71"/>
      <c r="R48" s="71"/>
      <c r="S48" s="71"/>
      <c r="T48" s="63">
        <v>12</v>
      </c>
      <c r="U48" s="74" t="str">
        <f t="shared" si="9"/>
        <v>JA/NEE</v>
      </c>
      <c r="V48" s="71" t="s">
        <v>153</v>
      </c>
      <c r="W48" s="71" t="s">
        <v>153</v>
      </c>
      <c r="X48" s="72">
        <f t="shared" si="10"/>
        <v>0</v>
      </c>
      <c r="Y48" s="66">
        <v>1</v>
      </c>
      <c r="Z48" s="73">
        <v>122</v>
      </c>
      <c r="AA48" s="73">
        <f t="shared" si="3"/>
        <v>0</v>
      </c>
      <c r="AB48" s="74"/>
      <c r="AC48" s="74"/>
      <c r="AD48" s="74"/>
      <c r="AE48" s="75">
        <f t="shared" si="4"/>
        <v>0</v>
      </c>
      <c r="AF48" s="75">
        <f t="shared" si="5"/>
        <v>0</v>
      </c>
      <c r="AG48" s="75">
        <f t="shared" si="6"/>
        <v>0</v>
      </c>
      <c r="AH48" s="75">
        <f t="shared" si="7"/>
        <v>0</v>
      </c>
      <c r="AI48" s="75" t="s">
        <v>153</v>
      </c>
      <c r="AJ48" s="76"/>
      <c r="AK48" s="75">
        <f t="shared" si="8"/>
        <v>0</v>
      </c>
      <c r="AL48" s="88"/>
      <c r="AM48" s="88"/>
      <c r="AN48" s="88"/>
      <c r="AO48" s="88"/>
    </row>
    <row r="49" spans="1:41" x14ac:dyDescent="0.25">
      <c r="A49" s="63">
        <v>43</v>
      </c>
      <c r="B49" s="64" t="s">
        <v>56</v>
      </c>
      <c r="C49" s="64" t="s">
        <v>105</v>
      </c>
      <c r="D49" s="64" t="s">
        <v>126</v>
      </c>
      <c r="E49" s="65">
        <v>1.9</v>
      </c>
      <c r="F49" s="66" t="s">
        <v>9</v>
      </c>
      <c r="G49" s="67" t="s">
        <v>7</v>
      </c>
      <c r="H49" s="68">
        <v>10</v>
      </c>
      <c r="I49" s="78" t="s">
        <v>186</v>
      </c>
      <c r="J49" s="78" t="s">
        <v>124</v>
      </c>
      <c r="K49" s="70" t="s">
        <v>17</v>
      </c>
      <c r="L49" s="68"/>
      <c r="M49" s="83"/>
      <c r="N49" s="63"/>
      <c r="O49" s="77"/>
      <c r="P49" s="71"/>
      <c r="Q49" s="71"/>
      <c r="R49" s="71"/>
      <c r="S49" s="71"/>
      <c r="T49" s="71" t="s">
        <v>165</v>
      </c>
      <c r="U49" s="71" t="str">
        <f t="shared" si="9"/>
        <v>Verplicht, want Knock-out</v>
      </c>
      <c r="V49" s="71" t="s">
        <v>153</v>
      </c>
      <c r="W49" s="71" t="s">
        <v>153</v>
      </c>
      <c r="X49" s="72">
        <f t="shared" si="10"/>
        <v>0</v>
      </c>
      <c r="Y49" s="66">
        <v>5.1428571428571423</v>
      </c>
      <c r="Z49" s="73">
        <v>2074</v>
      </c>
      <c r="AA49" s="73">
        <f t="shared" si="3"/>
        <v>1</v>
      </c>
      <c r="AB49" s="74"/>
      <c r="AC49" s="74"/>
      <c r="AD49" s="74"/>
      <c r="AE49" s="75">
        <f t="shared" si="4"/>
        <v>0</v>
      </c>
      <c r="AF49" s="75">
        <f t="shared" si="5"/>
        <v>0</v>
      </c>
      <c r="AG49" s="75">
        <f t="shared" si="6"/>
        <v>0</v>
      </c>
      <c r="AH49" s="75">
        <f t="shared" si="7"/>
        <v>0</v>
      </c>
      <c r="AI49" s="75" t="s">
        <v>153</v>
      </c>
      <c r="AJ49" s="76"/>
      <c r="AK49" s="75">
        <f t="shared" si="8"/>
        <v>0</v>
      </c>
      <c r="AL49" s="88"/>
      <c r="AM49" s="88"/>
      <c r="AN49" s="88"/>
      <c r="AO49" s="88"/>
    </row>
    <row r="50" spans="1:41" x14ac:dyDescent="0.25">
      <c r="A50" s="63">
        <v>44</v>
      </c>
      <c r="B50" s="64" t="s">
        <v>57</v>
      </c>
      <c r="C50" s="64" t="s">
        <v>106</v>
      </c>
      <c r="D50" s="64" t="s">
        <v>134</v>
      </c>
      <c r="E50" s="65">
        <v>5.8</v>
      </c>
      <c r="F50" s="66" t="s">
        <v>9</v>
      </c>
      <c r="G50" s="67" t="s">
        <v>7</v>
      </c>
      <c r="H50" s="68">
        <v>30</v>
      </c>
      <c r="I50" s="64" t="s">
        <v>187</v>
      </c>
      <c r="J50" s="78" t="s">
        <v>124</v>
      </c>
      <c r="K50" s="70" t="s">
        <v>17</v>
      </c>
      <c r="L50" s="68"/>
      <c r="M50" s="83"/>
      <c r="N50" s="63"/>
      <c r="O50" s="77"/>
      <c r="P50" s="71"/>
      <c r="Q50" s="71"/>
      <c r="R50" s="71"/>
      <c r="S50" s="71"/>
      <c r="T50" s="63">
        <v>6</v>
      </c>
      <c r="U50" s="74" t="str">
        <f t="shared" si="9"/>
        <v>JA/NEE</v>
      </c>
      <c r="V50" s="71" t="s">
        <v>153</v>
      </c>
      <c r="W50" s="71" t="s">
        <v>153</v>
      </c>
      <c r="X50" s="72">
        <f t="shared" si="10"/>
        <v>0</v>
      </c>
      <c r="Y50" s="66">
        <v>1</v>
      </c>
      <c r="Z50" s="73">
        <v>122</v>
      </c>
      <c r="AA50" s="73">
        <f t="shared" si="3"/>
        <v>0</v>
      </c>
      <c r="AB50" s="74"/>
      <c r="AC50" s="74"/>
      <c r="AD50" s="74"/>
      <c r="AE50" s="75">
        <f t="shared" si="4"/>
        <v>0</v>
      </c>
      <c r="AF50" s="75">
        <f t="shared" si="5"/>
        <v>0</v>
      </c>
      <c r="AG50" s="75">
        <f t="shared" si="6"/>
        <v>0</v>
      </c>
      <c r="AH50" s="75">
        <f t="shared" si="7"/>
        <v>0</v>
      </c>
      <c r="AI50" s="75" t="s">
        <v>153</v>
      </c>
      <c r="AJ50" s="76"/>
      <c r="AK50" s="75">
        <f t="shared" si="8"/>
        <v>0</v>
      </c>
      <c r="AL50" s="88"/>
      <c r="AM50" s="88"/>
      <c r="AN50" s="88"/>
      <c r="AO50" s="88"/>
    </row>
    <row r="51" spans="1:41" x14ac:dyDescent="0.25">
      <c r="A51" s="63">
        <v>45</v>
      </c>
      <c r="B51" s="64" t="s">
        <v>58</v>
      </c>
      <c r="C51" s="64" t="s">
        <v>107</v>
      </c>
      <c r="D51" s="64" t="s">
        <v>126</v>
      </c>
      <c r="E51" s="65">
        <v>9.6</v>
      </c>
      <c r="F51" s="66" t="s">
        <v>9</v>
      </c>
      <c r="G51" s="67" t="s">
        <v>7</v>
      </c>
      <c r="H51" s="68">
        <v>50</v>
      </c>
      <c r="I51" s="64" t="s">
        <v>188</v>
      </c>
      <c r="J51" s="78" t="s">
        <v>124</v>
      </c>
      <c r="K51" s="70" t="s">
        <v>17</v>
      </c>
      <c r="L51" s="68"/>
      <c r="M51" s="83"/>
      <c r="N51" s="63"/>
      <c r="O51" s="77"/>
      <c r="P51" s="71"/>
      <c r="Q51" s="71"/>
      <c r="R51" s="71"/>
      <c r="S51" s="71"/>
      <c r="T51" s="71" t="s">
        <v>165</v>
      </c>
      <c r="U51" s="71" t="str">
        <f t="shared" si="9"/>
        <v>Verplicht, want Knock-out</v>
      </c>
      <c r="V51" s="71" t="s">
        <v>153</v>
      </c>
      <c r="W51" s="71" t="s">
        <v>153</v>
      </c>
      <c r="X51" s="72">
        <f t="shared" si="10"/>
        <v>0</v>
      </c>
      <c r="Y51" s="66">
        <v>32.571428571428569</v>
      </c>
      <c r="Z51" s="73">
        <v>11224</v>
      </c>
      <c r="AA51" s="73">
        <f t="shared" si="3"/>
        <v>3</v>
      </c>
      <c r="AB51" s="74"/>
      <c r="AC51" s="74"/>
      <c r="AD51" s="74"/>
      <c r="AE51" s="75">
        <f t="shared" si="4"/>
        <v>0</v>
      </c>
      <c r="AF51" s="75">
        <f t="shared" si="5"/>
        <v>0</v>
      </c>
      <c r="AG51" s="75">
        <f t="shared" si="6"/>
        <v>0</v>
      </c>
      <c r="AH51" s="75">
        <f t="shared" si="7"/>
        <v>0</v>
      </c>
      <c r="AI51" s="75" t="s">
        <v>153</v>
      </c>
      <c r="AJ51" s="76"/>
      <c r="AK51" s="75">
        <f t="shared" si="8"/>
        <v>0</v>
      </c>
      <c r="AL51" s="88"/>
      <c r="AM51" s="88"/>
      <c r="AN51" s="88"/>
      <c r="AO51" s="88"/>
    </row>
    <row r="52" spans="1:41" x14ac:dyDescent="0.25">
      <c r="A52" s="63">
        <v>46</v>
      </c>
      <c r="B52" s="64" t="s">
        <v>59</v>
      </c>
      <c r="C52" s="64" t="s">
        <v>108</v>
      </c>
      <c r="D52" s="64" t="s">
        <v>126</v>
      </c>
      <c r="E52" s="65">
        <v>1.9</v>
      </c>
      <c r="F52" s="66" t="s">
        <v>9</v>
      </c>
      <c r="G52" s="67" t="s">
        <v>7</v>
      </c>
      <c r="H52" s="68">
        <v>10</v>
      </c>
      <c r="I52" s="78" t="s">
        <v>186</v>
      </c>
      <c r="J52" s="78" t="s">
        <v>124</v>
      </c>
      <c r="K52" s="70" t="s">
        <v>17</v>
      </c>
      <c r="L52" s="68"/>
      <c r="M52" s="83"/>
      <c r="N52" s="63"/>
      <c r="O52" s="77"/>
      <c r="P52" s="71"/>
      <c r="Q52" s="71"/>
      <c r="R52" s="71"/>
      <c r="S52" s="71"/>
      <c r="T52" s="71" t="s">
        <v>165</v>
      </c>
      <c r="U52" s="71" t="str">
        <f t="shared" si="9"/>
        <v>Verplicht, want Knock-out</v>
      </c>
      <c r="V52" s="71" t="s">
        <v>153</v>
      </c>
      <c r="W52" s="71" t="s">
        <v>153</v>
      </c>
      <c r="X52" s="72">
        <f t="shared" si="10"/>
        <v>0</v>
      </c>
      <c r="Y52" s="66">
        <v>10.285714285714288</v>
      </c>
      <c r="Z52" s="73">
        <v>1464</v>
      </c>
      <c r="AA52" s="73">
        <f t="shared" si="3"/>
        <v>1</v>
      </c>
      <c r="AB52" s="74"/>
      <c r="AC52" s="74"/>
      <c r="AD52" s="74"/>
      <c r="AE52" s="75">
        <f t="shared" si="4"/>
        <v>0</v>
      </c>
      <c r="AF52" s="75">
        <f t="shared" si="5"/>
        <v>0</v>
      </c>
      <c r="AG52" s="75">
        <f t="shared" si="6"/>
        <v>0</v>
      </c>
      <c r="AH52" s="75">
        <f t="shared" si="7"/>
        <v>0</v>
      </c>
      <c r="AI52" s="75" t="s">
        <v>153</v>
      </c>
      <c r="AJ52" s="76"/>
      <c r="AK52" s="75">
        <f t="shared" si="8"/>
        <v>0</v>
      </c>
      <c r="AL52" s="88"/>
      <c r="AM52" s="88"/>
      <c r="AN52" s="88"/>
      <c r="AO52" s="88"/>
    </row>
    <row r="53" spans="1:41" x14ac:dyDescent="0.25">
      <c r="A53" s="63">
        <v>47</v>
      </c>
      <c r="B53" s="64" t="s">
        <v>60</v>
      </c>
      <c r="C53" s="64" t="s">
        <v>109</v>
      </c>
      <c r="D53" s="64" t="s">
        <v>126</v>
      </c>
      <c r="E53" s="65">
        <v>9.6</v>
      </c>
      <c r="F53" s="66" t="s">
        <v>9</v>
      </c>
      <c r="G53" s="67" t="s">
        <v>7</v>
      </c>
      <c r="H53" s="68">
        <v>50</v>
      </c>
      <c r="I53" s="64" t="s">
        <v>188</v>
      </c>
      <c r="J53" s="78" t="s">
        <v>124</v>
      </c>
      <c r="K53" s="70" t="s">
        <v>17</v>
      </c>
      <c r="L53" s="68"/>
      <c r="M53" s="83"/>
      <c r="N53" s="63"/>
      <c r="O53" s="77"/>
      <c r="P53" s="71"/>
      <c r="Q53" s="71"/>
      <c r="R53" s="71"/>
      <c r="S53" s="71"/>
      <c r="T53" s="71" t="s">
        <v>165</v>
      </c>
      <c r="U53" s="71" t="str">
        <f t="shared" si="9"/>
        <v>Verplicht, want Knock-out</v>
      </c>
      <c r="V53" s="71" t="s">
        <v>153</v>
      </c>
      <c r="W53" s="71" t="s">
        <v>153</v>
      </c>
      <c r="X53" s="72">
        <f t="shared" si="10"/>
        <v>0</v>
      </c>
      <c r="Y53" s="66">
        <v>285</v>
      </c>
      <c r="Z53" s="73">
        <v>36356</v>
      </c>
      <c r="AA53" s="73">
        <f t="shared" si="3"/>
        <v>29</v>
      </c>
      <c r="AB53" s="74"/>
      <c r="AC53" s="74"/>
      <c r="AD53" s="74"/>
      <c r="AE53" s="75">
        <f t="shared" si="4"/>
        <v>0</v>
      </c>
      <c r="AF53" s="75">
        <f t="shared" si="5"/>
        <v>0</v>
      </c>
      <c r="AG53" s="75">
        <f t="shared" si="6"/>
        <v>0</v>
      </c>
      <c r="AH53" s="75">
        <f t="shared" si="7"/>
        <v>0</v>
      </c>
      <c r="AI53" s="75" t="s">
        <v>153</v>
      </c>
      <c r="AJ53" s="76"/>
      <c r="AK53" s="75">
        <f t="shared" si="8"/>
        <v>0</v>
      </c>
      <c r="AL53" s="88"/>
      <c r="AM53" s="88"/>
      <c r="AN53" s="88"/>
      <c r="AO53" s="88"/>
    </row>
    <row r="54" spans="1:41" x14ac:dyDescent="0.25">
      <c r="A54" s="63">
        <v>48</v>
      </c>
      <c r="B54" s="64" t="s">
        <v>61</v>
      </c>
      <c r="C54" s="64" t="s">
        <v>110</v>
      </c>
      <c r="D54" s="64" t="s">
        <v>126</v>
      </c>
      <c r="E54" s="65">
        <v>1.9</v>
      </c>
      <c r="F54" s="66" t="s">
        <v>9</v>
      </c>
      <c r="G54" s="67" t="s">
        <v>7</v>
      </c>
      <c r="H54" s="68">
        <v>10</v>
      </c>
      <c r="I54" s="78" t="s">
        <v>186</v>
      </c>
      <c r="J54" s="78" t="s">
        <v>124</v>
      </c>
      <c r="K54" s="70" t="s">
        <v>17</v>
      </c>
      <c r="L54" s="68"/>
      <c r="M54" s="83"/>
      <c r="N54" s="63"/>
      <c r="O54" s="77"/>
      <c r="P54" s="71"/>
      <c r="Q54" s="71"/>
      <c r="R54" s="71"/>
      <c r="S54" s="71"/>
      <c r="T54" s="71" t="s">
        <v>165</v>
      </c>
      <c r="U54" s="71" t="str">
        <f t="shared" si="9"/>
        <v>Verplicht, want Knock-out</v>
      </c>
      <c r="V54" s="71" t="s">
        <v>153</v>
      </c>
      <c r="W54" s="71" t="s">
        <v>153</v>
      </c>
      <c r="X54" s="72">
        <f t="shared" si="10"/>
        <v>0</v>
      </c>
      <c r="Y54" s="66">
        <v>27.428571428571431</v>
      </c>
      <c r="Z54" s="73">
        <v>3904</v>
      </c>
      <c r="AA54" s="73">
        <f t="shared" si="3"/>
        <v>3</v>
      </c>
      <c r="AB54" s="74"/>
      <c r="AC54" s="74"/>
      <c r="AD54" s="74"/>
      <c r="AE54" s="75">
        <f t="shared" si="4"/>
        <v>0</v>
      </c>
      <c r="AF54" s="75">
        <f t="shared" si="5"/>
        <v>0</v>
      </c>
      <c r="AG54" s="75">
        <f t="shared" si="6"/>
        <v>0</v>
      </c>
      <c r="AH54" s="75">
        <f t="shared" si="7"/>
        <v>0</v>
      </c>
      <c r="AI54" s="75" t="s">
        <v>153</v>
      </c>
      <c r="AJ54" s="76"/>
      <c r="AK54" s="75">
        <f t="shared" si="8"/>
        <v>0</v>
      </c>
      <c r="AL54" s="88"/>
      <c r="AM54" s="88"/>
      <c r="AN54" s="88"/>
      <c r="AO54" s="88"/>
    </row>
    <row r="55" spans="1:41" x14ac:dyDescent="0.25">
      <c r="A55" s="63">
        <v>49</v>
      </c>
      <c r="B55" s="64" t="s">
        <v>62</v>
      </c>
      <c r="C55" s="64" t="s">
        <v>111</v>
      </c>
      <c r="D55" s="64" t="s">
        <v>126</v>
      </c>
      <c r="E55" s="65">
        <v>9.6</v>
      </c>
      <c r="F55" s="66" t="s">
        <v>9</v>
      </c>
      <c r="G55" s="67" t="s">
        <v>7</v>
      </c>
      <c r="H55" s="68">
        <v>50</v>
      </c>
      <c r="I55" s="64" t="s">
        <v>188</v>
      </c>
      <c r="J55" s="78" t="s">
        <v>124</v>
      </c>
      <c r="K55" s="70" t="s">
        <v>17</v>
      </c>
      <c r="L55" s="68"/>
      <c r="M55" s="83"/>
      <c r="N55" s="63"/>
      <c r="O55" s="77"/>
      <c r="P55" s="71"/>
      <c r="Q55" s="71"/>
      <c r="R55" s="71"/>
      <c r="S55" s="71"/>
      <c r="T55" s="71" t="s">
        <v>165</v>
      </c>
      <c r="U55" s="71" t="str">
        <f t="shared" si="9"/>
        <v>Verplicht, want Knock-out</v>
      </c>
      <c r="V55" s="71" t="s">
        <v>153</v>
      </c>
      <c r="W55" s="71" t="s">
        <v>153</v>
      </c>
      <c r="X55" s="72">
        <f t="shared" si="10"/>
        <v>0</v>
      </c>
      <c r="Y55" s="66">
        <v>6.8571428571428568</v>
      </c>
      <c r="Z55" s="73">
        <v>610</v>
      </c>
      <c r="AA55" s="73">
        <f t="shared" si="3"/>
        <v>1</v>
      </c>
      <c r="AB55" s="74"/>
      <c r="AC55" s="74"/>
      <c r="AD55" s="74"/>
      <c r="AE55" s="75">
        <f t="shared" si="4"/>
        <v>0</v>
      </c>
      <c r="AF55" s="75">
        <f t="shared" si="5"/>
        <v>0</v>
      </c>
      <c r="AG55" s="75">
        <f t="shared" si="6"/>
        <v>0</v>
      </c>
      <c r="AH55" s="75">
        <f t="shared" si="7"/>
        <v>0</v>
      </c>
      <c r="AI55" s="75" t="s">
        <v>153</v>
      </c>
      <c r="AJ55" s="76"/>
      <c r="AK55" s="75">
        <f t="shared" si="8"/>
        <v>0</v>
      </c>
      <c r="AL55" s="88"/>
      <c r="AM55" s="88"/>
      <c r="AN55" s="88"/>
      <c r="AO55" s="88"/>
    </row>
    <row r="56" spans="1:41" x14ac:dyDescent="0.25">
      <c r="A56" s="63">
        <v>50</v>
      </c>
      <c r="B56" s="64" t="s">
        <v>63</v>
      </c>
      <c r="C56" s="64" t="s">
        <v>112</v>
      </c>
      <c r="D56" s="64" t="s">
        <v>126</v>
      </c>
      <c r="E56" s="65">
        <v>9.6</v>
      </c>
      <c r="F56" s="66" t="s">
        <v>9</v>
      </c>
      <c r="G56" s="67" t="s">
        <v>7</v>
      </c>
      <c r="H56" s="68">
        <v>50</v>
      </c>
      <c r="I56" s="78" t="s">
        <v>21</v>
      </c>
      <c r="J56" s="78" t="s">
        <v>148</v>
      </c>
      <c r="K56" s="70" t="s">
        <v>17</v>
      </c>
      <c r="L56" s="68"/>
      <c r="M56" s="83"/>
      <c r="N56" s="63"/>
      <c r="O56" s="77" t="s">
        <v>198</v>
      </c>
      <c r="P56" s="71"/>
      <c r="Q56" s="71"/>
      <c r="R56" s="71"/>
      <c r="S56" s="71"/>
      <c r="T56" s="71" t="s">
        <v>165</v>
      </c>
      <c r="U56" s="71" t="str">
        <f t="shared" si="9"/>
        <v>Verplicht, want Knock-out</v>
      </c>
      <c r="V56" s="71" t="s">
        <v>153</v>
      </c>
      <c r="W56" s="71" t="s">
        <v>153</v>
      </c>
      <c r="X56" s="72">
        <f t="shared" si="10"/>
        <v>0</v>
      </c>
      <c r="Y56" s="66">
        <v>6.8571428571428568</v>
      </c>
      <c r="Z56" s="73">
        <v>3055</v>
      </c>
      <c r="AA56" s="73">
        <f t="shared" si="3"/>
        <v>1</v>
      </c>
      <c r="AB56" s="74"/>
      <c r="AC56" s="74"/>
      <c r="AD56" s="74"/>
      <c r="AE56" s="75">
        <f t="shared" si="4"/>
        <v>0</v>
      </c>
      <c r="AF56" s="75">
        <f t="shared" si="5"/>
        <v>0</v>
      </c>
      <c r="AG56" s="75">
        <f t="shared" si="6"/>
        <v>0</v>
      </c>
      <c r="AH56" s="75">
        <f t="shared" si="7"/>
        <v>0</v>
      </c>
      <c r="AI56" s="75" t="s">
        <v>153</v>
      </c>
      <c r="AJ56" s="76"/>
      <c r="AK56" s="75">
        <f t="shared" si="8"/>
        <v>0</v>
      </c>
      <c r="AL56" s="88"/>
      <c r="AM56" s="88"/>
      <c r="AN56" s="88"/>
      <c r="AO56" s="88"/>
    </row>
    <row r="57" spans="1:41" x14ac:dyDescent="0.25">
      <c r="A57" s="63">
        <v>51</v>
      </c>
      <c r="B57" s="71" t="s">
        <v>127</v>
      </c>
      <c r="C57" s="71" t="s">
        <v>128</v>
      </c>
      <c r="D57" s="69" t="s">
        <v>134</v>
      </c>
      <c r="E57" s="80">
        <v>1.9</v>
      </c>
      <c r="F57" s="80" t="s">
        <v>9</v>
      </c>
      <c r="G57" s="63" t="s">
        <v>7</v>
      </c>
      <c r="H57" s="81">
        <v>10</v>
      </c>
      <c r="I57" s="78" t="s">
        <v>186</v>
      </c>
      <c r="J57" s="78" t="s">
        <v>124</v>
      </c>
      <c r="K57" s="70" t="s">
        <v>17</v>
      </c>
      <c r="L57" s="81"/>
      <c r="M57" s="83"/>
      <c r="N57" s="63"/>
      <c r="O57" s="77"/>
      <c r="P57" s="71"/>
      <c r="Q57" s="71"/>
      <c r="R57" s="71"/>
      <c r="S57" s="71"/>
      <c r="T57" s="63">
        <v>12</v>
      </c>
      <c r="U57" s="74" t="str">
        <f t="shared" si="9"/>
        <v>JA/NEE</v>
      </c>
      <c r="V57" s="71" t="s">
        <v>153</v>
      </c>
      <c r="W57" s="71" t="s">
        <v>153</v>
      </c>
      <c r="X57" s="72">
        <f t="shared" si="10"/>
        <v>0</v>
      </c>
      <c r="Y57" s="66">
        <v>1.7142857142857142</v>
      </c>
      <c r="Z57" s="73">
        <v>876</v>
      </c>
      <c r="AA57" s="73">
        <f t="shared" si="3"/>
        <v>0</v>
      </c>
      <c r="AB57" s="74"/>
      <c r="AC57" s="74"/>
      <c r="AD57" s="74"/>
      <c r="AE57" s="75">
        <f t="shared" si="4"/>
        <v>0</v>
      </c>
      <c r="AF57" s="75">
        <f t="shared" si="5"/>
        <v>0</v>
      </c>
      <c r="AG57" s="75">
        <f t="shared" si="6"/>
        <v>0</v>
      </c>
      <c r="AH57" s="75">
        <f t="shared" si="7"/>
        <v>0</v>
      </c>
      <c r="AI57" s="75" t="s">
        <v>153</v>
      </c>
      <c r="AJ57" s="76"/>
      <c r="AK57" s="75">
        <f t="shared" si="8"/>
        <v>0</v>
      </c>
      <c r="AL57" s="88"/>
      <c r="AM57" s="88"/>
      <c r="AN57" s="88"/>
      <c r="AO57" s="88"/>
    </row>
    <row r="58" spans="1:41" x14ac:dyDescent="0.25">
      <c r="A58" s="63">
        <v>52</v>
      </c>
      <c r="B58" s="64" t="s">
        <v>64</v>
      </c>
      <c r="C58" s="64" t="s">
        <v>113</v>
      </c>
      <c r="D58" s="64" t="s">
        <v>134</v>
      </c>
      <c r="E58" s="65">
        <v>9.6</v>
      </c>
      <c r="F58" s="66" t="s">
        <v>9</v>
      </c>
      <c r="G58" s="67" t="s">
        <v>7</v>
      </c>
      <c r="H58" s="68">
        <v>50</v>
      </c>
      <c r="I58" s="64" t="s">
        <v>188</v>
      </c>
      <c r="J58" s="78" t="s">
        <v>124</v>
      </c>
      <c r="K58" s="70" t="s">
        <v>17</v>
      </c>
      <c r="L58" s="68"/>
      <c r="M58" s="83"/>
      <c r="N58" s="63"/>
      <c r="O58" s="77"/>
      <c r="P58" s="71"/>
      <c r="Q58" s="71"/>
      <c r="R58" s="71"/>
      <c r="S58" s="71"/>
      <c r="T58" s="63">
        <v>6</v>
      </c>
      <c r="U58" s="74" t="str">
        <f t="shared" si="9"/>
        <v>JA/NEE</v>
      </c>
      <c r="V58" s="71" t="s">
        <v>153</v>
      </c>
      <c r="W58" s="71" t="s">
        <v>153</v>
      </c>
      <c r="X58" s="72">
        <f t="shared" si="10"/>
        <v>0</v>
      </c>
      <c r="Y58" s="66">
        <v>1</v>
      </c>
      <c r="Z58" s="73">
        <v>365</v>
      </c>
      <c r="AA58" s="73">
        <f t="shared" si="3"/>
        <v>0</v>
      </c>
      <c r="AB58" s="74"/>
      <c r="AC58" s="74"/>
      <c r="AD58" s="74"/>
      <c r="AE58" s="75">
        <f t="shared" si="4"/>
        <v>0</v>
      </c>
      <c r="AF58" s="75">
        <f t="shared" si="5"/>
        <v>0</v>
      </c>
      <c r="AG58" s="75">
        <f t="shared" si="6"/>
        <v>0</v>
      </c>
      <c r="AH58" s="75">
        <f t="shared" si="7"/>
        <v>0</v>
      </c>
      <c r="AI58" s="75" t="s">
        <v>153</v>
      </c>
      <c r="AJ58" s="76"/>
      <c r="AK58" s="75">
        <f t="shared" si="8"/>
        <v>0</v>
      </c>
      <c r="AL58" s="88"/>
      <c r="AM58" s="88"/>
      <c r="AN58" s="88"/>
      <c r="AO58" s="88"/>
    </row>
    <row r="59" spans="1:41" x14ac:dyDescent="0.25">
      <c r="A59" s="63">
        <v>53</v>
      </c>
      <c r="B59" s="64" t="s">
        <v>65</v>
      </c>
      <c r="C59" s="64" t="s">
        <v>114</v>
      </c>
      <c r="D59" s="64" t="s">
        <v>126</v>
      </c>
      <c r="E59" s="65">
        <v>2.2000000000000002</v>
      </c>
      <c r="F59" s="66" t="s">
        <v>9</v>
      </c>
      <c r="G59" s="67" t="s">
        <v>7</v>
      </c>
      <c r="H59" s="68">
        <v>10</v>
      </c>
      <c r="I59" s="78" t="s">
        <v>21</v>
      </c>
      <c r="J59" s="78" t="s">
        <v>155</v>
      </c>
      <c r="K59" s="70" t="s">
        <v>18</v>
      </c>
      <c r="L59" s="68"/>
      <c r="M59" s="83"/>
      <c r="N59" s="63"/>
      <c r="O59" s="77" t="s">
        <v>198</v>
      </c>
      <c r="P59" s="71"/>
      <c r="Q59" s="71"/>
      <c r="R59" s="71"/>
      <c r="S59" s="71"/>
      <c r="T59" s="71" t="s">
        <v>165</v>
      </c>
      <c r="U59" s="71" t="str">
        <f t="shared" si="9"/>
        <v>Verplicht, want Knock-out</v>
      </c>
      <c r="V59" s="71" t="s">
        <v>153</v>
      </c>
      <c r="W59" s="71" t="s">
        <v>153</v>
      </c>
      <c r="X59" s="72">
        <f t="shared" si="10"/>
        <v>0</v>
      </c>
      <c r="Y59" s="66">
        <v>1</v>
      </c>
      <c r="Z59" s="73">
        <v>365</v>
      </c>
      <c r="AA59" s="73">
        <f t="shared" si="3"/>
        <v>0</v>
      </c>
      <c r="AB59" s="74"/>
      <c r="AC59" s="74"/>
      <c r="AD59" s="74"/>
      <c r="AE59" s="75">
        <f t="shared" si="4"/>
        <v>0</v>
      </c>
      <c r="AF59" s="75">
        <f t="shared" si="5"/>
        <v>0</v>
      </c>
      <c r="AG59" s="75">
        <f t="shared" si="6"/>
        <v>0</v>
      </c>
      <c r="AH59" s="75">
        <f t="shared" si="7"/>
        <v>0</v>
      </c>
      <c r="AI59" s="75" t="s">
        <v>153</v>
      </c>
      <c r="AJ59" s="76"/>
      <c r="AK59" s="75">
        <f t="shared" si="8"/>
        <v>0</v>
      </c>
      <c r="AL59" s="88"/>
      <c r="AM59" s="88"/>
      <c r="AN59" s="88"/>
      <c r="AO59" s="88"/>
    </row>
    <row r="60" spans="1:41" ht="45" x14ac:dyDescent="0.25">
      <c r="A60" s="63">
        <v>54</v>
      </c>
      <c r="B60" s="64" t="s">
        <v>66</v>
      </c>
      <c r="C60" s="64" t="s">
        <v>115</v>
      </c>
      <c r="D60" s="64" t="s">
        <v>126</v>
      </c>
      <c r="E60" s="65">
        <v>2.2000000000000002</v>
      </c>
      <c r="F60" s="66" t="s">
        <v>9</v>
      </c>
      <c r="G60" s="67" t="s">
        <v>7</v>
      </c>
      <c r="H60" s="68">
        <v>10</v>
      </c>
      <c r="I60" s="64" t="s">
        <v>193</v>
      </c>
      <c r="J60" s="78" t="s">
        <v>155</v>
      </c>
      <c r="K60" s="70" t="s">
        <v>18</v>
      </c>
      <c r="L60" s="68"/>
      <c r="M60" s="83">
        <v>1100</v>
      </c>
      <c r="N60" s="63">
        <v>140</v>
      </c>
      <c r="O60" s="77" t="s">
        <v>203</v>
      </c>
      <c r="P60" s="71" t="s">
        <v>133</v>
      </c>
      <c r="Q60" s="71"/>
      <c r="R60" s="71"/>
      <c r="S60" s="71" t="s">
        <v>143</v>
      </c>
      <c r="T60" s="71" t="s">
        <v>165</v>
      </c>
      <c r="U60" s="71" t="str">
        <f t="shared" si="9"/>
        <v>Verplicht, want Knock-out</v>
      </c>
      <c r="V60" s="71" t="s">
        <v>153</v>
      </c>
      <c r="W60" s="71" t="s">
        <v>153</v>
      </c>
      <c r="X60" s="72">
        <f t="shared" si="10"/>
        <v>0</v>
      </c>
      <c r="Y60" s="66">
        <v>41.142857142857139</v>
      </c>
      <c r="Z60" s="73">
        <v>578</v>
      </c>
      <c r="AA60" s="73">
        <f t="shared" si="3"/>
        <v>4</v>
      </c>
      <c r="AB60" s="74"/>
      <c r="AC60" s="74"/>
      <c r="AD60" s="74"/>
      <c r="AE60" s="75">
        <f t="shared" si="4"/>
        <v>0</v>
      </c>
      <c r="AF60" s="75">
        <f t="shared" si="5"/>
        <v>0</v>
      </c>
      <c r="AG60" s="75">
        <f t="shared" si="6"/>
        <v>0</v>
      </c>
      <c r="AH60" s="75">
        <f t="shared" si="7"/>
        <v>0</v>
      </c>
      <c r="AI60" s="75" t="s">
        <v>153</v>
      </c>
      <c r="AJ60" s="76"/>
      <c r="AK60" s="75">
        <f t="shared" si="8"/>
        <v>0</v>
      </c>
      <c r="AL60" s="88"/>
      <c r="AM60" s="88"/>
      <c r="AN60" s="88"/>
      <c r="AO60" s="88"/>
    </row>
    <row r="61" spans="1:41" x14ac:dyDescent="0.25">
      <c r="A61" s="63">
        <v>55</v>
      </c>
      <c r="B61" s="64" t="s">
        <v>67</v>
      </c>
      <c r="C61" s="64" t="s">
        <v>116</v>
      </c>
      <c r="D61" s="64" t="s">
        <v>126</v>
      </c>
      <c r="E61" s="65">
        <v>2.2000000000000002</v>
      </c>
      <c r="F61" s="66" t="s">
        <v>9</v>
      </c>
      <c r="G61" s="67" t="s">
        <v>7</v>
      </c>
      <c r="H61" s="68">
        <v>10</v>
      </c>
      <c r="I61" s="78" t="s">
        <v>21</v>
      </c>
      <c r="J61" s="78" t="s">
        <v>155</v>
      </c>
      <c r="K61" s="70" t="s">
        <v>18</v>
      </c>
      <c r="L61" s="68"/>
      <c r="M61" s="83"/>
      <c r="N61" s="63"/>
      <c r="O61" s="77" t="s">
        <v>199</v>
      </c>
      <c r="P61" s="71"/>
      <c r="Q61" s="71"/>
      <c r="R61" s="71"/>
      <c r="S61" s="71"/>
      <c r="T61" s="71" t="s">
        <v>165</v>
      </c>
      <c r="U61" s="71" t="str">
        <f t="shared" si="9"/>
        <v>Verplicht, want Knock-out</v>
      </c>
      <c r="V61" s="71" t="s">
        <v>153</v>
      </c>
      <c r="W61" s="71" t="s">
        <v>153</v>
      </c>
      <c r="X61" s="72">
        <f t="shared" si="10"/>
        <v>0</v>
      </c>
      <c r="Y61" s="66">
        <v>94.285714285714278</v>
      </c>
      <c r="Z61" s="73">
        <v>12480</v>
      </c>
      <c r="AA61" s="73">
        <f t="shared" si="3"/>
        <v>9</v>
      </c>
      <c r="AB61" s="74"/>
      <c r="AC61" s="74"/>
      <c r="AD61" s="74"/>
      <c r="AE61" s="75">
        <f t="shared" si="4"/>
        <v>0</v>
      </c>
      <c r="AF61" s="75">
        <f t="shared" si="5"/>
        <v>0</v>
      </c>
      <c r="AG61" s="75">
        <f t="shared" si="6"/>
        <v>0</v>
      </c>
      <c r="AH61" s="75">
        <f t="shared" si="7"/>
        <v>0</v>
      </c>
      <c r="AI61" s="75" t="s">
        <v>153</v>
      </c>
      <c r="AJ61" s="76"/>
      <c r="AK61" s="75">
        <f t="shared" si="8"/>
        <v>0</v>
      </c>
      <c r="AL61" s="88"/>
      <c r="AM61" s="88"/>
      <c r="AN61" s="88"/>
      <c r="AO61" s="88"/>
    </row>
    <row r="62" spans="1:41" ht="45" x14ac:dyDescent="0.25">
      <c r="A62" s="63">
        <v>56</v>
      </c>
      <c r="B62" s="64" t="s">
        <v>68</v>
      </c>
      <c r="C62" s="64" t="s">
        <v>117</v>
      </c>
      <c r="D62" s="64" t="s">
        <v>126</v>
      </c>
      <c r="E62" s="65">
        <v>0.4</v>
      </c>
      <c r="F62" s="66" t="s">
        <v>9</v>
      </c>
      <c r="G62" s="67" t="s">
        <v>7</v>
      </c>
      <c r="H62" s="68">
        <v>2</v>
      </c>
      <c r="I62" s="78" t="s">
        <v>21</v>
      </c>
      <c r="J62" s="78" t="s">
        <v>155</v>
      </c>
      <c r="K62" s="70" t="s">
        <v>18</v>
      </c>
      <c r="L62" s="68"/>
      <c r="M62" s="83">
        <v>510</v>
      </c>
      <c r="N62" s="63">
        <v>104</v>
      </c>
      <c r="O62" s="77" t="s">
        <v>203</v>
      </c>
      <c r="P62" s="71" t="s">
        <v>140</v>
      </c>
      <c r="Q62" s="79" t="s">
        <v>159</v>
      </c>
      <c r="R62" s="79" t="s">
        <v>159</v>
      </c>
      <c r="S62" s="71" t="s">
        <v>143</v>
      </c>
      <c r="T62" s="71" t="s">
        <v>165</v>
      </c>
      <c r="U62" s="71" t="str">
        <f t="shared" si="9"/>
        <v>Verplicht, want Knock-out</v>
      </c>
      <c r="V62" s="71" t="s">
        <v>153</v>
      </c>
      <c r="W62" s="71" t="s">
        <v>153</v>
      </c>
      <c r="X62" s="72">
        <f t="shared" si="10"/>
        <v>0</v>
      </c>
      <c r="Y62" s="66">
        <v>6366.8571428571404</v>
      </c>
      <c r="Z62" s="73">
        <v>256680</v>
      </c>
      <c r="AA62" s="73">
        <f t="shared" si="3"/>
        <v>637</v>
      </c>
      <c r="AB62" s="74"/>
      <c r="AC62" s="74"/>
      <c r="AD62" s="74"/>
      <c r="AE62" s="75">
        <f t="shared" si="4"/>
        <v>0</v>
      </c>
      <c r="AF62" s="75">
        <f t="shared" si="5"/>
        <v>0</v>
      </c>
      <c r="AG62" s="75">
        <f t="shared" si="6"/>
        <v>0</v>
      </c>
      <c r="AH62" s="75">
        <f t="shared" si="7"/>
        <v>0</v>
      </c>
      <c r="AI62" s="75" t="s">
        <v>153</v>
      </c>
      <c r="AJ62" s="76"/>
      <c r="AK62" s="75">
        <f t="shared" si="8"/>
        <v>0</v>
      </c>
      <c r="AL62" s="88"/>
      <c r="AM62" s="88"/>
      <c r="AN62" s="88"/>
      <c r="AO62" s="88"/>
    </row>
    <row r="63" spans="1:41" x14ac:dyDescent="0.25">
      <c r="A63" s="63">
        <v>57</v>
      </c>
      <c r="B63" s="64" t="s">
        <v>69</v>
      </c>
      <c r="C63" s="64" t="s">
        <v>118</v>
      </c>
      <c r="D63" s="64" t="s">
        <v>126</v>
      </c>
      <c r="E63" s="65">
        <v>10.8</v>
      </c>
      <c r="F63" s="66" t="s">
        <v>9</v>
      </c>
      <c r="G63" s="67" t="s">
        <v>7</v>
      </c>
      <c r="H63" s="68">
        <v>50</v>
      </c>
      <c r="I63" s="78" t="s">
        <v>21</v>
      </c>
      <c r="J63" s="78" t="s">
        <v>155</v>
      </c>
      <c r="K63" s="70" t="s">
        <v>18</v>
      </c>
      <c r="L63" s="68"/>
      <c r="M63" s="83"/>
      <c r="N63" s="63"/>
      <c r="O63" s="77" t="s">
        <v>198</v>
      </c>
      <c r="P63" s="71"/>
      <c r="Q63" s="79"/>
      <c r="R63" s="71"/>
      <c r="S63" s="71"/>
      <c r="T63" s="71" t="s">
        <v>165</v>
      </c>
      <c r="U63" s="71" t="str">
        <f t="shared" si="9"/>
        <v>Verplicht, want Knock-out</v>
      </c>
      <c r="V63" s="71" t="s">
        <v>153</v>
      </c>
      <c r="W63" s="71" t="s">
        <v>153</v>
      </c>
      <c r="X63" s="72">
        <f t="shared" si="10"/>
        <v>0</v>
      </c>
      <c r="Y63" s="66">
        <v>22</v>
      </c>
      <c r="Z63" s="73">
        <v>4900</v>
      </c>
      <c r="AA63" s="73">
        <f t="shared" si="3"/>
        <v>2</v>
      </c>
      <c r="AB63" s="74"/>
      <c r="AC63" s="74"/>
      <c r="AD63" s="74"/>
      <c r="AE63" s="75">
        <f t="shared" si="4"/>
        <v>0</v>
      </c>
      <c r="AF63" s="75">
        <f t="shared" si="5"/>
        <v>0</v>
      </c>
      <c r="AG63" s="75">
        <f t="shared" si="6"/>
        <v>0</v>
      </c>
      <c r="AH63" s="75">
        <f t="shared" si="7"/>
        <v>0</v>
      </c>
      <c r="AI63" s="75" t="s">
        <v>153</v>
      </c>
      <c r="AJ63" s="76"/>
      <c r="AK63" s="75">
        <f t="shared" si="8"/>
        <v>0</v>
      </c>
      <c r="AL63" s="88"/>
      <c r="AM63" s="88"/>
      <c r="AN63" s="88"/>
      <c r="AO63" s="88"/>
    </row>
    <row r="64" spans="1:41" ht="30" x14ac:dyDescent="0.25">
      <c r="A64" s="63">
        <v>58</v>
      </c>
      <c r="B64" s="64" t="s">
        <v>70</v>
      </c>
      <c r="C64" s="64" t="s">
        <v>119</v>
      </c>
      <c r="D64" s="64" t="s">
        <v>126</v>
      </c>
      <c r="E64" s="65">
        <v>1.1000000000000001</v>
      </c>
      <c r="F64" s="66" t="s">
        <v>9</v>
      </c>
      <c r="G64" s="67" t="s">
        <v>7</v>
      </c>
      <c r="H64" s="68">
        <v>5</v>
      </c>
      <c r="I64" s="78" t="s">
        <v>21</v>
      </c>
      <c r="J64" s="78" t="s">
        <v>155</v>
      </c>
      <c r="K64" s="70" t="s">
        <v>18</v>
      </c>
      <c r="L64" s="68"/>
      <c r="M64" s="83"/>
      <c r="N64" s="63"/>
      <c r="O64" s="77" t="s">
        <v>201</v>
      </c>
      <c r="P64" s="71" t="s">
        <v>133</v>
      </c>
      <c r="Q64" s="71"/>
      <c r="R64" s="71"/>
      <c r="S64" s="71"/>
      <c r="T64" s="71" t="s">
        <v>165</v>
      </c>
      <c r="U64" s="71" t="str">
        <f t="shared" si="9"/>
        <v>Verplicht, want Knock-out</v>
      </c>
      <c r="V64" s="71" t="s">
        <v>153</v>
      </c>
      <c r="W64" s="71" t="s">
        <v>153</v>
      </c>
      <c r="X64" s="72">
        <f t="shared" si="10"/>
        <v>0</v>
      </c>
      <c r="Y64" s="66">
        <v>538.28571428571422</v>
      </c>
      <c r="Z64" s="73">
        <v>12600</v>
      </c>
      <c r="AA64" s="73">
        <f t="shared" si="3"/>
        <v>54</v>
      </c>
      <c r="AB64" s="74"/>
      <c r="AC64" s="74"/>
      <c r="AD64" s="74"/>
      <c r="AE64" s="75">
        <f t="shared" si="4"/>
        <v>0</v>
      </c>
      <c r="AF64" s="75">
        <f t="shared" si="5"/>
        <v>0</v>
      </c>
      <c r="AG64" s="75">
        <f t="shared" si="6"/>
        <v>0</v>
      </c>
      <c r="AH64" s="75">
        <f t="shared" si="7"/>
        <v>0</v>
      </c>
      <c r="AI64" s="75" t="s">
        <v>153</v>
      </c>
      <c r="AJ64" s="76"/>
      <c r="AK64" s="75">
        <f t="shared" si="8"/>
        <v>0</v>
      </c>
      <c r="AL64" s="88"/>
      <c r="AM64" s="88"/>
      <c r="AN64" s="88"/>
      <c r="AO64" s="88"/>
    </row>
    <row r="65" spans="1:41" x14ac:dyDescent="0.25">
      <c r="A65" s="63">
        <v>59</v>
      </c>
      <c r="B65" s="64" t="s">
        <v>71</v>
      </c>
      <c r="C65" s="64" t="s">
        <v>120</v>
      </c>
      <c r="D65" s="64" t="s">
        <v>126</v>
      </c>
      <c r="E65" s="65">
        <v>2.2000000000000002</v>
      </c>
      <c r="F65" s="66" t="s">
        <v>9</v>
      </c>
      <c r="G65" s="67" t="s">
        <v>7</v>
      </c>
      <c r="H65" s="68">
        <v>10</v>
      </c>
      <c r="I65" s="78" t="s">
        <v>186</v>
      </c>
      <c r="J65" s="78" t="s">
        <v>124</v>
      </c>
      <c r="K65" s="70" t="s">
        <v>18</v>
      </c>
      <c r="L65" s="68"/>
      <c r="M65" s="83"/>
      <c r="N65" s="63"/>
      <c r="O65" s="63"/>
      <c r="P65" s="71"/>
      <c r="Q65" s="71"/>
      <c r="R65" s="71"/>
      <c r="S65" s="71"/>
      <c r="T65" s="71" t="s">
        <v>165</v>
      </c>
      <c r="U65" s="71" t="str">
        <f t="shared" si="9"/>
        <v>Verplicht, want Knock-out</v>
      </c>
      <c r="V65" s="71" t="s">
        <v>153</v>
      </c>
      <c r="W65" s="71" t="s">
        <v>153</v>
      </c>
      <c r="X65" s="72">
        <f t="shared" si="10"/>
        <v>0</v>
      </c>
      <c r="Y65" s="66">
        <v>6.9999999999999991</v>
      </c>
      <c r="Z65" s="73">
        <v>2555</v>
      </c>
      <c r="AA65" s="73">
        <f t="shared" si="3"/>
        <v>1</v>
      </c>
      <c r="AB65" s="74"/>
      <c r="AC65" s="74"/>
      <c r="AD65" s="74"/>
      <c r="AE65" s="75">
        <f t="shared" si="4"/>
        <v>0</v>
      </c>
      <c r="AF65" s="75">
        <f t="shared" si="5"/>
        <v>0</v>
      </c>
      <c r="AG65" s="75">
        <f t="shared" si="6"/>
        <v>0</v>
      </c>
      <c r="AH65" s="75">
        <f t="shared" si="7"/>
        <v>0</v>
      </c>
      <c r="AI65" s="75" t="s">
        <v>153</v>
      </c>
      <c r="AJ65" s="76"/>
      <c r="AK65" s="75">
        <f t="shared" si="8"/>
        <v>0</v>
      </c>
      <c r="AL65" s="88"/>
      <c r="AM65" s="88"/>
      <c r="AN65" s="88"/>
      <c r="AO65" s="88"/>
    </row>
    <row r="66" spans="1:41" x14ac:dyDescent="0.25">
      <c r="M66" s="11"/>
      <c r="T66" s="6"/>
      <c r="U66" s="6"/>
      <c r="V66" s="6"/>
      <c r="W66" s="6"/>
      <c r="X66" s="6"/>
      <c r="Y66" s="17"/>
      <c r="AE66" s="22"/>
      <c r="AF66" s="22"/>
      <c r="AG66" s="22"/>
      <c r="AH66" s="22"/>
      <c r="AI66" s="22"/>
    </row>
    <row r="67" spans="1:41" ht="15.75" thickBot="1" x14ac:dyDescent="0.3">
      <c r="A67" s="25"/>
      <c r="B67" s="24" t="s">
        <v>176</v>
      </c>
      <c r="C67" s="25"/>
      <c r="D67" s="25"/>
      <c r="E67" s="26"/>
      <c r="F67" s="26"/>
      <c r="G67" s="20"/>
      <c r="H67" s="27"/>
      <c r="I67" s="24"/>
      <c r="J67" s="24"/>
      <c r="K67" s="27"/>
      <c r="L67" s="28"/>
      <c r="M67" s="29"/>
      <c r="N67" s="20"/>
      <c r="O67" s="20"/>
      <c r="P67" s="25"/>
      <c r="Q67" s="25"/>
      <c r="R67" s="25"/>
      <c r="S67" s="25"/>
      <c r="T67" s="21">
        <f>SUM(T7:T65)</f>
        <v>250</v>
      </c>
      <c r="U67" s="20"/>
      <c r="V67" s="21">
        <f>SUM(V7:V65)</f>
        <v>25</v>
      </c>
      <c r="W67" s="21"/>
      <c r="X67" s="21">
        <f>SUM(X7:X65)</f>
        <v>0</v>
      </c>
      <c r="Y67" s="21">
        <f>SUM(Y7:Y65)</f>
        <v>9497.9142857142833</v>
      </c>
      <c r="Z67" s="21">
        <v>571630</v>
      </c>
      <c r="AA67" s="21">
        <f>SUM(AA7:AA65)</f>
        <v>949</v>
      </c>
      <c r="AB67" s="25"/>
      <c r="AC67" s="25"/>
      <c r="AD67" s="25"/>
      <c r="AE67" s="23">
        <f>SUM(AE7:AE65)</f>
        <v>0</v>
      </c>
      <c r="AF67" s="23">
        <f>SUM(AF7:AF65)</f>
        <v>0</v>
      </c>
      <c r="AG67" s="23">
        <f>SUM(AG7:AG65)</f>
        <v>0</v>
      </c>
      <c r="AH67" s="23">
        <f>SUM(AH7:AH65)</f>
        <v>0</v>
      </c>
      <c r="AI67" s="23"/>
      <c r="AJ67" s="25"/>
      <c r="AK67" s="23">
        <f>SUM(AK7:AK65)</f>
        <v>0</v>
      </c>
    </row>
    <row r="68" spans="1:41" ht="15.75" thickTop="1" x14ac:dyDescent="0.25">
      <c r="A68" s="30"/>
      <c r="B68" s="31"/>
      <c r="C68" s="30"/>
      <c r="D68" s="30"/>
      <c r="E68" s="32"/>
      <c r="F68" s="32"/>
      <c r="G68" s="33"/>
      <c r="H68" s="34"/>
      <c r="I68" s="31"/>
      <c r="J68" s="31"/>
      <c r="K68" s="34"/>
      <c r="L68" s="35"/>
      <c r="M68" s="36"/>
      <c r="N68" s="33"/>
      <c r="O68" s="33"/>
      <c r="P68" s="30"/>
      <c r="Q68" s="30"/>
      <c r="R68" s="30"/>
      <c r="S68" s="30"/>
      <c r="T68" s="37"/>
      <c r="U68" s="33"/>
      <c r="V68" s="37"/>
      <c r="W68" s="37"/>
      <c r="X68" s="37"/>
      <c r="Y68" s="37"/>
      <c r="Z68" s="37"/>
      <c r="AA68" s="37"/>
      <c r="AB68" s="30"/>
      <c r="AC68" s="30"/>
      <c r="AD68" s="30"/>
      <c r="AE68" s="38"/>
      <c r="AF68" s="38"/>
      <c r="AG68" s="38"/>
      <c r="AH68" s="38"/>
      <c r="AI68" s="38"/>
      <c r="AJ68" s="30"/>
      <c r="AK68" s="38"/>
    </row>
    <row r="69" spans="1:41" x14ac:dyDescent="0.25">
      <c r="A69" s="30"/>
      <c r="B69" s="31"/>
      <c r="C69" s="30" t="s">
        <v>177</v>
      </c>
      <c r="D69" s="30"/>
      <c r="E69" s="32"/>
      <c r="F69" s="32"/>
      <c r="G69" s="33"/>
      <c r="H69" s="34"/>
      <c r="I69" s="31"/>
      <c r="J69" s="31"/>
      <c r="K69" s="34"/>
      <c r="L69" s="35"/>
      <c r="M69" s="36"/>
      <c r="N69" s="33"/>
      <c r="O69" s="33"/>
      <c r="P69" s="30"/>
      <c r="Q69" s="30"/>
      <c r="R69" s="30"/>
      <c r="S69" s="30"/>
      <c r="T69" s="37"/>
      <c r="U69" s="33"/>
      <c r="V69" s="37"/>
      <c r="W69" s="37"/>
      <c r="X69" s="37"/>
      <c r="Y69" s="37"/>
      <c r="Z69" s="37"/>
      <c r="AA69" s="37"/>
      <c r="AB69" s="30"/>
      <c r="AC69" s="30"/>
      <c r="AD69" s="30"/>
      <c r="AE69" s="38"/>
      <c r="AF69" s="38"/>
      <c r="AG69" s="38"/>
      <c r="AH69" s="38"/>
      <c r="AI69" s="84"/>
      <c r="AJ69" s="74"/>
      <c r="AK69" s="75">
        <f t="shared" ref="AK69" si="11">AH69*(1+AJ69)</f>
        <v>0</v>
      </c>
    </row>
    <row r="70" spans="1:41" ht="15.75" thickBot="1" x14ac:dyDescent="0.3">
      <c r="A70" s="41"/>
      <c r="B70" s="41" t="s">
        <v>178</v>
      </c>
      <c r="C70" s="41"/>
      <c r="D70" s="41"/>
      <c r="E70" s="42"/>
      <c r="F70" s="42"/>
      <c r="G70" s="43"/>
      <c r="H70" s="44"/>
      <c r="I70" s="45"/>
      <c r="J70" s="45"/>
      <c r="K70" s="44"/>
      <c r="L70" s="46"/>
      <c r="M70" s="47"/>
      <c r="N70" s="43"/>
      <c r="O70" s="43"/>
      <c r="P70" s="41"/>
      <c r="Q70" s="41"/>
      <c r="R70" s="41"/>
      <c r="S70" s="41"/>
      <c r="T70" s="49"/>
      <c r="U70" s="41"/>
      <c r="V70" s="49"/>
      <c r="W70" s="41"/>
      <c r="X70" s="92">
        <f>+X67</f>
        <v>0</v>
      </c>
      <c r="Y70" s="43"/>
      <c r="Z70" s="48"/>
      <c r="AA70" s="48"/>
      <c r="AB70" s="41"/>
      <c r="AC70" s="41"/>
      <c r="AD70" s="41"/>
      <c r="AE70" s="41"/>
      <c r="AF70" s="41"/>
      <c r="AG70" s="41"/>
      <c r="AH70" s="41"/>
      <c r="AI70" s="90">
        <f>SUM(AI67:AI69)</f>
        <v>0</v>
      </c>
      <c r="AJ70" s="41"/>
      <c r="AK70" s="40">
        <f>SUM(AK67:AK69)</f>
        <v>0</v>
      </c>
    </row>
    <row r="71" spans="1:41" ht="15.75" thickTop="1" x14ac:dyDescent="0.25">
      <c r="M71" s="11"/>
    </row>
    <row r="72" spans="1:41" x14ac:dyDescent="0.25">
      <c r="M72" s="11"/>
      <c r="Y72" s="33"/>
      <c r="Z72" s="93"/>
      <c r="AA72" s="93"/>
    </row>
    <row r="73" spans="1:41" x14ac:dyDescent="0.25">
      <c r="M73" s="11"/>
      <c r="Y73" s="33"/>
      <c r="Z73" s="93"/>
      <c r="AA73" s="93"/>
    </row>
    <row r="74" spans="1:41" x14ac:dyDescent="0.25">
      <c r="M74" s="11"/>
      <c r="Y74" s="94"/>
      <c r="Z74" s="93"/>
      <c r="AA74" s="93"/>
    </row>
    <row r="75" spans="1:41" x14ac:dyDescent="0.25">
      <c r="M75" s="11"/>
      <c r="Y75" s="33"/>
      <c r="Z75" s="93"/>
      <c r="AA75" s="93"/>
    </row>
    <row r="76" spans="1:41" x14ac:dyDescent="0.25">
      <c r="M76" s="11"/>
      <c r="Y76" s="33"/>
      <c r="Z76" s="93"/>
      <c r="AA76" s="93"/>
    </row>
    <row r="77" spans="1:41" x14ac:dyDescent="0.25">
      <c r="M77" s="11"/>
    </row>
    <row r="78" spans="1:41" x14ac:dyDescent="0.25">
      <c r="M78" s="11"/>
    </row>
  </sheetData>
  <autoFilter ref="A6:AP65"/>
  <sortState ref="A5:AL64">
    <sortCondition ref="K5:K64"/>
    <sortCondition ref="C5:C64"/>
  </sortState>
  <mergeCells count="1">
    <mergeCell ref="M5:S5"/>
  </mergeCells>
  <printOptions gridLines="1"/>
  <pageMargins left="0.23622047244094491" right="0.23622047244094491" top="0.39370078740157483" bottom="0.51181102362204722" header="0.31496062992125984" footer="0.31496062992125984"/>
  <pageSetup paperSize="8" scale="50" fitToWidth="3" orientation="landscape" r:id="rId1"/>
  <colBreaks count="1" manualBreakCount="1">
    <brk id="2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Cilinders en gasmanagement</vt:lpstr>
      <vt:lpstr>'Cilinders en gasmanagement'!Print_Area</vt:lpstr>
      <vt:lpstr>'Cilinders en gasmanagement'!Print_Titles</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 Snijders</dc:creator>
  <cp:lastModifiedBy>I.K. Snijders</cp:lastModifiedBy>
  <cp:lastPrinted>2022-09-13T07:36:52Z</cp:lastPrinted>
  <dcterms:created xsi:type="dcterms:W3CDTF">2022-04-04T11:13:12Z</dcterms:created>
  <dcterms:modified xsi:type="dcterms:W3CDTF">2022-09-13T08:11:54Z</dcterms:modified>
</cp:coreProperties>
</file>