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m\Desktop\Duiven\Nota van inlichtingen\"/>
    </mc:Choice>
  </mc:AlternateContent>
  <bookViews>
    <workbookView xWindow="-120" yWindow="-120" windowWidth="29040" windowHeight="15840"/>
  </bookViews>
  <sheets>
    <sheet name="Perceel 1" sheetId="1" r:id="rId1"/>
    <sheet name="Perceel 2" sheetId="2" r:id="rId2"/>
  </sheets>
  <definedNames>
    <definedName name="_xlnm.Print_Area" localSheetId="0">'Perceel 1'!$A$1:$G$52</definedName>
    <definedName name="_xlnm.Print_Area" localSheetId="1">'Perceel 2'!$A$1:$F$26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2" l="1"/>
  <c r="F7" i="2"/>
  <c r="F18" i="1"/>
  <c r="F31" i="1"/>
  <c r="F8" i="2" l="1"/>
  <c r="F12" i="2"/>
  <c r="F32" i="1"/>
  <c r="F30" i="1"/>
  <c r="F29" i="1"/>
  <c r="F28" i="1"/>
  <c r="F24" i="1"/>
  <c r="F19" i="1"/>
  <c r="R16" i="1"/>
  <c r="R17" i="1" s="1"/>
  <c r="R11" i="1"/>
  <c r="C11" i="1"/>
  <c r="F11" i="1" s="1"/>
  <c r="R10" i="1"/>
  <c r="C10" i="1"/>
  <c r="F10" i="1" s="1"/>
  <c r="F9" i="1"/>
  <c r="R8" i="1"/>
  <c r="F8" i="1"/>
  <c r="F7" i="1"/>
  <c r="F36" i="1" l="1"/>
  <c r="F40" i="1" s="1"/>
  <c r="F33" i="1"/>
  <c r="F37" i="1" s="1"/>
  <c r="F38" i="1" l="1"/>
</calcChain>
</file>

<file path=xl/sharedStrings.xml><?xml version="1.0" encoding="utf-8"?>
<sst xmlns="http://schemas.openxmlformats.org/spreadsheetml/2006/main" count="82" uniqueCount="66">
  <si>
    <t>aantal aansluitingen</t>
  </si>
  <si>
    <t xml:space="preserve">
Kosten per jaar</t>
  </si>
  <si>
    <t>Inzamelkosten verzamelcontainers</t>
  </si>
  <si>
    <t>Kosten per jaar</t>
  </si>
  <si>
    <t>Naam inschrijver:</t>
  </si>
  <si>
    <t>Naam (dhr/mevr):</t>
  </si>
  <si>
    <t>Functie:</t>
  </si>
  <si>
    <t>Handtekening:</t>
  </si>
  <si>
    <t>aantal inzamelrondes/j</t>
  </si>
  <si>
    <t>ja, trede 4</t>
  </si>
  <si>
    <t>ja, trede 5</t>
  </si>
  <si>
    <t>punten</t>
  </si>
  <si>
    <t>punt</t>
  </si>
  <si>
    <t>Voor de inzet op SROI dient u bij opdracht een plan van aanpak in te dienen waaruit de inzet blijkt en op grond waarvan deze te beoordelen is.</t>
  </si>
  <si>
    <t>Inzamelkosten huis aan huis inzameling van minicontainers en zakken</t>
  </si>
  <si>
    <t>Aantal containers</t>
  </si>
  <si>
    <t xml:space="preserve">Prijs per lediging </t>
  </si>
  <si>
    <t>Glas</t>
  </si>
  <si>
    <t xml:space="preserve">Totaal Ledigingen/j (maximaal)* 
</t>
  </si>
  <si>
    <t>OPK</t>
  </si>
  <si>
    <t xml:space="preserve">Totale inzamelkosten </t>
  </si>
  <si>
    <t>Aldus naar waarheid opgemaakt te ................... op …................. 2022</t>
  </si>
  <si>
    <t>Frequentie</t>
  </si>
  <si>
    <t>dagelijkse bereikbaarheid en afhandeling</t>
  </si>
  <si>
    <t>Voorraadbeheer (opslag en registratie)</t>
  </si>
  <si>
    <t>Containerbeheer activiteiteiten voor inwoners</t>
  </si>
  <si>
    <t>Afhandelen klachten/meldingen, containerbeheer en overige dienstverlening</t>
  </si>
  <si>
    <t xml:space="preserve">Vergoeding per jaar 
</t>
  </si>
  <si>
    <t>Inzamelkosten OPK containers</t>
  </si>
  <si>
    <t>Prijs per aansluiting
per inzamelronde</t>
  </si>
  <si>
    <t>Inzamelkosten geregistreerde inzameling van GFT* met minicontainers</t>
  </si>
  <si>
    <t>Inzamelkosten geregistreerde inzameling van GFT* met minicontainers (optie)</t>
  </si>
  <si>
    <t>**restafval eens per 4 weken (13*) en GFT eens per 2 weken (26*), met een licht klein inzamelvoertuig</t>
  </si>
  <si>
    <t xml:space="preserve">Ledigingen/j </t>
  </si>
  <si>
    <t>Grof tuinafval ophalen aan huis</t>
  </si>
  <si>
    <t>Inzamelkosten grof tuinafval</t>
  </si>
  <si>
    <t>Aantal meldingen 
per inzamelronde</t>
  </si>
  <si>
    <t>inzamelrondes/j</t>
  </si>
  <si>
    <t xml:space="preserve">Prijs per inzamelronde </t>
  </si>
  <si>
    <t>Ophalen aan huis op basis van aanmeldingen (aansluitingen)</t>
  </si>
  <si>
    <t>Container en chipbeheer middels een containermanagementsysteem (CMS)</t>
  </si>
  <si>
    <t>leveren en actueel houden van een CMS</t>
  </si>
  <si>
    <t>Openstallen van een informatielijn en afhandelen klachten en meldingen</t>
  </si>
  <si>
    <t xml:space="preserve">De vergoeding voor het CMS, afhandelen van klachten en meldingen en container beheer </t>
  </si>
  <si>
    <t xml:space="preserve">Totale inschrijfprijs </t>
  </si>
  <si>
    <t>Inzamelen van OPK middels minicontainers met behulp van verenigingen</t>
  </si>
  <si>
    <r>
      <t>*</t>
    </r>
    <r>
      <rPr>
        <i/>
        <sz val="9"/>
        <color indexed="8"/>
        <rFont val="Verdana"/>
        <family val="2"/>
      </rPr>
      <t>Indien verenigingen niet komen opdagen. Beide opties (met verenigingen of eigen belader) tellen voor 50% mee in de beoordeling.</t>
    </r>
  </si>
  <si>
    <t>Inzamelen van OPK middels minicontainers met eigen belader*</t>
  </si>
  <si>
    <t>Perceel 1</t>
  </si>
  <si>
    <t>Perceel 2</t>
  </si>
  <si>
    <t>Inzamelkosten voor geregistreerde inzameling van restafval/GFT met de servicewagen**</t>
  </si>
  <si>
    <t>Restafval en OPK middels verzamelcontainers</t>
  </si>
  <si>
    <t>Inzamelen ondergrondse verzamelcontainers  OPK</t>
  </si>
  <si>
    <t>Restafval, GFT en PMD huis aan huis</t>
  </si>
  <si>
    <t>*tweewekelijkse inzameling (telt voor 50% mee), dit is inclusief de verzamelcontainers voor de hoogbouw.</t>
  </si>
  <si>
    <t>*Optie: wekelijkse inzameling in de zomerperiode, 2-wekelijks daarbuiten. Totaal 36* per jaar inzameldagen (telt voor 50% mee), incl. de verzamelcontainers</t>
  </si>
  <si>
    <t>Inzamelkosten PMD middels zakken (incl. de inzamelroute van de servicewagen)</t>
  </si>
  <si>
    <t>2x per jaar wassen van de verzamelcontainers voor GFT</t>
  </si>
  <si>
    <t>2x 42 verzamelcontainers</t>
  </si>
  <si>
    <r>
      <rPr>
        <b/>
        <sz val="9"/>
        <color indexed="8"/>
        <rFont val="Verdana"/>
        <family val="2"/>
      </rPr>
      <t>Uw inzet voor Social return</t>
    </r>
    <r>
      <rPr>
        <sz val="9"/>
        <color indexed="8"/>
        <rFont val="Verdana"/>
        <family val="2"/>
      </rPr>
      <t xml:space="preserve"> berekend als 5% maal de inschrijfprijs. Het gegeven bedrag zal hiervoor jaarlijks bestemd worden.</t>
    </r>
  </si>
  <si>
    <t>Inzameling van restafval, GFT, PMD, OPK en groen tuinafval, en container en chipbeheer.</t>
  </si>
  <si>
    <t>Inzameling van oud papier en karton (OPK) met verenigingen.</t>
  </si>
  <si>
    <t>Inzamelkosten geregistreerde inzameling van restafval met minicontainers</t>
  </si>
  <si>
    <t>inzamelen ondergrondse verzamelcontainers voor restafval</t>
  </si>
  <si>
    <t>Inzamelkosten voor restafval, GFT, OPK, PMD en grof tuinafval</t>
  </si>
  <si>
    <t xml:space="preserve"> ca.852 acties/jaar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</si>
</sst>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"/>
    <numFmt numFmtId="165" formatCode="&quot;€&quot;\ #,##0.00_-"/>
  </numFmts>
  <fonts count="17" x14ac:knownFonts="1">
    <font>
      <sz val="11"/>
      <color theme="1"/>
      <name val="Calibri"/>
      <family val="2"/>
      <scheme val="minor"/>
    </font>
    <font>
      <b/>
      <sz val="12"/>
      <color indexed="8"/>
      <name val="Verdana"/>
      <family val="2"/>
    </font>
    <font>
      <b/>
      <sz val="16"/>
      <color indexed="8"/>
      <name val="Verdana"/>
      <family val="2"/>
    </font>
    <font>
      <sz val="9"/>
      <color indexed="8"/>
      <name val="Verdana"/>
      <family val="2"/>
    </font>
    <font>
      <b/>
      <sz val="11"/>
      <color indexed="8"/>
      <name val="Verdana"/>
      <family val="2"/>
    </font>
    <font>
      <b/>
      <sz val="9"/>
      <color indexed="8"/>
      <name val="Verdana"/>
      <family val="2"/>
    </font>
    <font>
      <sz val="9"/>
      <color indexed="10"/>
      <name val="Verdana"/>
      <family val="2"/>
    </font>
    <font>
      <b/>
      <sz val="11"/>
      <color indexed="10"/>
      <name val="Verdana"/>
      <family val="2"/>
    </font>
    <font>
      <sz val="9"/>
      <name val="Verdana"/>
      <family val="2"/>
    </font>
    <font>
      <sz val="9"/>
      <color theme="1"/>
      <name val="Calibri"/>
      <family val="2"/>
      <scheme val="minor"/>
    </font>
    <font>
      <i/>
      <sz val="9"/>
      <color indexed="8"/>
      <name val="Verdana"/>
      <family val="2"/>
    </font>
    <font>
      <b/>
      <sz val="9"/>
      <color theme="1"/>
      <name val="Verdana"/>
      <family val="2"/>
    </font>
    <font>
      <b/>
      <sz val="9"/>
      <name val="Verdana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39997558519241921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 applyBorder="1" applyAlignment="1" applyProtection="1">
      <alignment horizontal="center" wrapText="1"/>
    </xf>
    <xf numFmtId="0" fontId="3" fillId="0" borderId="0" xfId="0" applyFont="1" applyBorder="1" applyProtection="1"/>
    <xf numFmtId="0" fontId="4" fillId="0" borderId="0" xfId="0" applyFont="1" applyBorder="1" applyProtection="1"/>
    <xf numFmtId="0" fontId="3" fillId="0" borderId="0" xfId="0" applyFont="1" applyBorder="1" applyAlignment="1" applyProtection="1"/>
    <xf numFmtId="0" fontId="0" fillId="0" borderId="0" xfId="0" applyProtection="1"/>
    <xf numFmtId="164" fontId="6" fillId="0" borderId="0" xfId="0" applyNumberFormat="1" applyFont="1" applyBorder="1" applyProtection="1"/>
    <xf numFmtId="0" fontId="4" fillId="2" borderId="1" xfId="0" applyFont="1" applyFill="1" applyBorder="1" applyAlignment="1" applyProtection="1">
      <alignment vertical="top"/>
    </xf>
    <xf numFmtId="0" fontId="4" fillId="2" borderId="2" xfId="0" applyFont="1" applyFill="1" applyBorder="1" applyAlignment="1" applyProtection="1">
      <alignment vertical="top"/>
    </xf>
    <xf numFmtId="1" fontId="7" fillId="0" borderId="0" xfId="0" applyNumberFormat="1" applyFont="1" applyBorder="1" applyProtection="1"/>
    <xf numFmtId="0" fontId="3" fillId="0" borderId="3" xfId="0" applyFont="1" applyBorder="1" applyAlignment="1" applyProtection="1">
      <alignment wrapText="1"/>
    </xf>
    <xf numFmtId="164" fontId="3" fillId="0" borderId="4" xfId="0" applyNumberFormat="1" applyFont="1" applyFill="1" applyBorder="1" applyProtection="1"/>
    <xf numFmtId="165" fontId="3" fillId="3" borderId="5" xfId="0" applyNumberFormat="1" applyFont="1" applyFill="1" applyBorder="1" applyAlignment="1" applyProtection="1">
      <alignment horizontal="center"/>
      <protection locked="0"/>
    </xf>
    <xf numFmtId="164" fontId="3" fillId="0" borderId="6" xfId="0" applyNumberFormat="1" applyFont="1" applyFill="1" applyBorder="1" applyProtection="1"/>
    <xf numFmtId="164" fontId="3" fillId="0" borderId="0" xfId="0" applyNumberFormat="1" applyFont="1" applyFill="1" applyBorder="1" applyProtection="1"/>
    <xf numFmtId="0" fontId="5" fillId="0" borderId="0" xfId="0" applyFont="1" applyBorder="1" applyAlignment="1" applyProtection="1">
      <alignment horizontal="left"/>
    </xf>
    <xf numFmtId="164" fontId="8" fillId="0" borderId="0" xfId="0" applyNumberFormat="1" applyFont="1" applyBorder="1" applyProtection="1"/>
    <xf numFmtId="164" fontId="5" fillId="0" borderId="0" xfId="0" applyNumberFormat="1" applyFont="1" applyBorder="1" applyProtection="1"/>
    <xf numFmtId="0" fontId="3" fillId="0" borderId="0" xfId="0" applyFont="1" applyProtection="1"/>
    <xf numFmtId="0" fontId="4" fillId="0" borderId="0" xfId="0" applyFont="1" applyBorder="1" applyAlignment="1" applyProtection="1">
      <alignment horizontal="left" vertical="top"/>
    </xf>
    <xf numFmtId="0" fontId="3" fillId="0" borderId="3" xfId="0" applyFont="1" applyBorder="1" applyAlignment="1" applyProtection="1">
      <alignment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164" fontId="6" fillId="0" borderId="0" xfId="0" applyNumberFormat="1" applyFont="1" applyProtection="1"/>
    <xf numFmtId="0" fontId="3" fillId="0" borderId="10" xfId="0" applyFont="1" applyBorder="1" applyAlignment="1" applyProtection="1">
      <alignment vertical="top"/>
    </xf>
    <xf numFmtId="0" fontId="1" fillId="0" borderId="0" xfId="0" applyFont="1" applyAlignment="1" applyProtection="1">
      <alignment horizontal="left" wrapText="1"/>
    </xf>
    <xf numFmtId="3" fontId="0" fillId="0" borderId="5" xfId="0" applyNumberFormat="1" applyBorder="1" applyAlignment="1" applyProtection="1">
      <alignment horizontal="center"/>
    </xf>
    <xf numFmtId="164" fontId="5" fillId="0" borderId="4" xfId="0" applyNumberFormat="1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 wrapText="1"/>
    </xf>
    <xf numFmtId="0" fontId="3" fillId="0" borderId="10" xfId="0" applyFont="1" applyBorder="1" applyAlignment="1" applyProtection="1">
      <alignment wrapText="1"/>
    </xf>
    <xf numFmtId="3" fontId="5" fillId="0" borderId="2" xfId="0" applyNumberFormat="1" applyFont="1" applyBorder="1" applyAlignment="1" applyProtection="1">
      <alignment horizontal="center" vertical="center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quotePrefix="1"/>
    <xf numFmtId="3" fontId="0" fillId="0" borderId="0" xfId="0" applyNumberFormat="1" applyBorder="1" applyAlignment="1" applyProtection="1">
      <alignment horizontal="center"/>
    </xf>
    <xf numFmtId="0" fontId="10" fillId="0" borderId="0" xfId="0" applyFont="1" applyBorder="1" applyProtection="1"/>
    <xf numFmtId="0" fontId="0" fillId="0" borderId="0" xfId="0"/>
    <xf numFmtId="0" fontId="0" fillId="0" borderId="0" xfId="0" applyAlignment="1">
      <alignment horizontal="center"/>
    </xf>
    <xf numFmtId="0" fontId="9" fillId="0" borderId="14" xfId="0" applyFont="1" applyBorder="1" applyAlignment="1">
      <alignment horizontal="center" vertical="center" wrapText="1"/>
    </xf>
    <xf numFmtId="0" fontId="9" fillId="0" borderId="15" xfId="0" quotePrefix="1" applyNumberFormat="1" applyFont="1" applyBorder="1" applyAlignment="1">
      <alignment horizontal="left" vertical="center" wrapText="1"/>
    </xf>
    <xf numFmtId="9" fontId="0" fillId="0" borderId="0" xfId="0" applyNumberFormat="1" applyAlignment="1">
      <alignment horizontal="left"/>
    </xf>
    <xf numFmtId="0" fontId="0" fillId="0" borderId="0" xfId="0" applyAlignment="1"/>
    <xf numFmtId="3" fontId="0" fillId="0" borderId="13" xfId="0" applyNumberFormat="1" applyBorder="1" applyAlignment="1" applyProtection="1">
      <alignment horizontal="center"/>
    </xf>
    <xf numFmtId="165" fontId="3" fillId="3" borderId="13" xfId="0" applyNumberFormat="1" applyFont="1" applyFill="1" applyBorder="1" applyAlignment="1" applyProtection="1">
      <alignment horizontal="center"/>
      <protection locked="0"/>
    </xf>
    <xf numFmtId="164" fontId="5" fillId="0" borderId="12" xfId="0" applyNumberFormat="1" applyFont="1" applyFill="1" applyBorder="1" applyAlignment="1" applyProtection="1">
      <alignment horizontal="right" vertical="center"/>
    </xf>
    <xf numFmtId="3" fontId="3" fillId="0" borderId="13" xfId="0" applyNumberFormat="1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 wrapText="1"/>
    </xf>
    <xf numFmtId="164" fontId="5" fillId="0" borderId="13" xfId="0" applyNumberFormat="1" applyFont="1" applyBorder="1" applyAlignment="1" applyProtection="1">
      <alignment horizontal="center" vertical="center" wrapText="1"/>
    </xf>
    <xf numFmtId="0" fontId="4" fillId="2" borderId="17" xfId="0" applyFont="1" applyFill="1" applyBorder="1" applyAlignment="1">
      <alignment wrapText="1"/>
    </xf>
    <xf numFmtId="0" fontId="4" fillId="2" borderId="18" xfId="0" applyFont="1" applyFill="1" applyBorder="1" applyAlignment="1" applyProtection="1">
      <alignment vertical="top"/>
    </xf>
    <xf numFmtId="0" fontId="4" fillId="2" borderId="19" xfId="0" applyFont="1" applyFill="1" applyBorder="1" applyAlignment="1" applyProtection="1">
      <alignment vertical="top"/>
    </xf>
    <xf numFmtId="0" fontId="5" fillId="0" borderId="1" xfId="0" applyFont="1" applyBorder="1" applyAlignment="1" applyProtection="1">
      <alignment wrapText="1"/>
    </xf>
    <xf numFmtId="0" fontId="3" fillId="0" borderId="3" xfId="0" applyFont="1" applyBorder="1" applyAlignment="1">
      <alignment horizontal="left" wrapText="1"/>
    </xf>
    <xf numFmtId="0" fontId="3" fillId="0" borderId="20" xfId="0" applyFont="1" applyBorder="1" applyAlignment="1">
      <alignment wrapText="1"/>
    </xf>
    <xf numFmtId="165" fontId="3" fillId="4" borderId="21" xfId="0" applyNumberFormat="1" applyFont="1" applyFill="1" applyBorder="1" applyAlignment="1" applyProtection="1">
      <alignment horizontal="center"/>
      <protection locked="0"/>
    </xf>
    <xf numFmtId="164" fontId="3" fillId="0" borderId="22" xfId="0" applyNumberFormat="1" applyFont="1" applyFill="1" applyBorder="1" applyProtection="1"/>
    <xf numFmtId="165" fontId="3" fillId="0" borderId="23" xfId="0" applyNumberFormat="1" applyFont="1" applyFill="1" applyBorder="1" applyAlignment="1" applyProtection="1">
      <alignment horizontal="center"/>
      <protection locked="0"/>
    </xf>
    <xf numFmtId="164" fontId="5" fillId="0" borderId="24" xfId="0" applyNumberFormat="1" applyFont="1" applyFill="1" applyBorder="1" applyProtection="1"/>
    <xf numFmtId="0" fontId="10" fillId="0" borderId="0" xfId="0" applyFont="1" applyBorder="1" applyAlignment="1">
      <alignment horizontal="left" wrapText="1"/>
    </xf>
    <xf numFmtId="164" fontId="12" fillId="0" borderId="0" xfId="0" applyNumberFormat="1" applyFont="1" applyBorder="1" applyAlignment="1" applyProtection="1">
      <alignment horizontal="right"/>
    </xf>
    <xf numFmtId="164" fontId="5" fillId="5" borderId="25" xfId="0" applyNumberFormat="1" applyFont="1" applyFill="1" applyBorder="1" applyAlignment="1" applyProtection="1">
      <alignment horizontal="right"/>
    </xf>
    <xf numFmtId="164" fontId="3" fillId="5" borderId="12" xfId="0" applyNumberFormat="1" applyFont="1" applyFill="1" applyBorder="1" applyProtection="1"/>
    <xf numFmtId="164" fontId="3" fillId="5" borderId="4" xfId="0" applyNumberFormat="1" applyFont="1" applyFill="1" applyBorder="1" applyProtection="1"/>
    <xf numFmtId="3" fontId="0" fillId="0" borderId="13" xfId="0" applyNumberFormat="1" applyBorder="1" applyAlignment="1" applyProtection="1">
      <alignment horizontal="center"/>
    </xf>
    <xf numFmtId="3" fontId="13" fillId="0" borderId="5" xfId="0" applyNumberFormat="1" applyFont="1" applyBorder="1" applyAlignment="1" applyProtection="1">
      <alignment horizontal="center"/>
    </xf>
    <xf numFmtId="0" fontId="11" fillId="0" borderId="0" xfId="0" applyFont="1" applyBorder="1" applyAlignment="1">
      <alignment wrapText="1"/>
    </xf>
    <xf numFmtId="165" fontId="3" fillId="0" borderId="0" xfId="0" applyNumberFormat="1" applyFont="1" applyFill="1" applyBorder="1" applyAlignment="1" applyProtection="1">
      <alignment horizontal="center"/>
      <protection locked="0"/>
    </xf>
    <xf numFmtId="164" fontId="5" fillId="0" borderId="0" xfId="0" applyNumberFormat="1" applyFont="1" applyFill="1" applyBorder="1" applyProtection="1"/>
    <xf numFmtId="0" fontId="3" fillId="0" borderId="20" xfId="0" applyFont="1" applyBorder="1" applyAlignment="1">
      <alignment horizontal="left" wrapText="1"/>
    </xf>
    <xf numFmtId="164" fontId="5" fillId="0" borderId="28" xfId="0" applyNumberFormat="1" applyFont="1" applyFill="1" applyBorder="1" applyAlignment="1" applyProtection="1">
      <alignment horizontal="center" vertical="center" wrapText="1"/>
    </xf>
    <xf numFmtId="164" fontId="5" fillId="2" borderId="25" xfId="0" applyNumberFormat="1" applyFont="1" applyFill="1" applyBorder="1" applyProtection="1"/>
    <xf numFmtId="3" fontId="3" fillId="0" borderId="13" xfId="0" applyNumberFormat="1" applyFont="1" applyBorder="1" applyAlignment="1" applyProtection="1">
      <alignment horizontal="center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Alignment="1"/>
    <xf numFmtId="0" fontId="3" fillId="0" borderId="0" xfId="0" applyFont="1" applyBorder="1" applyAlignment="1" applyProtection="1">
      <alignment vertical="center" wrapText="1"/>
    </xf>
    <xf numFmtId="0" fontId="0" fillId="0" borderId="0" xfId="0" applyBorder="1" applyAlignment="1"/>
    <xf numFmtId="3" fontId="5" fillId="0" borderId="2" xfId="0" applyNumberFormat="1" applyFont="1" applyBorder="1" applyAlignment="1" applyProtection="1">
      <alignment horizontal="center" vertical="center" wrapText="1"/>
    </xf>
    <xf numFmtId="0" fontId="3" fillId="0" borderId="30" xfId="0" applyFont="1" applyBorder="1" applyAlignment="1" applyProtection="1">
      <alignment wrapText="1"/>
    </xf>
    <xf numFmtId="164" fontId="3" fillId="0" borderId="31" xfId="0" applyNumberFormat="1" applyFont="1" applyFill="1" applyBorder="1" applyAlignment="1" applyProtection="1">
      <alignment horizontal="right" vertical="center"/>
    </xf>
    <xf numFmtId="9" fontId="0" fillId="0" borderId="0" xfId="0" applyNumberFormat="1" applyAlignment="1"/>
    <xf numFmtId="9" fontId="0" fillId="0" borderId="0" xfId="0" quotePrefix="1" applyNumberFormat="1" applyAlignment="1"/>
    <xf numFmtId="164" fontId="5" fillId="6" borderId="25" xfId="0" applyNumberFormat="1" applyFont="1" applyFill="1" applyBorder="1" applyProtection="1"/>
    <xf numFmtId="9" fontId="0" fillId="0" borderId="0" xfId="0" applyNumberFormat="1"/>
    <xf numFmtId="0" fontId="15" fillId="0" borderId="0" xfId="0" applyFont="1"/>
    <xf numFmtId="3" fontId="0" fillId="0" borderId="13" xfId="0" applyNumberFormat="1" applyBorder="1" applyAlignment="1" applyProtection="1">
      <alignment horizontal="center"/>
    </xf>
    <xf numFmtId="0" fontId="3" fillId="0" borderId="10" xfId="0" applyFont="1" applyBorder="1" applyAlignment="1" applyProtection="1">
      <alignment vertical="center" wrapText="1"/>
    </xf>
    <xf numFmtId="3" fontId="3" fillId="0" borderId="5" xfId="0" applyNumberFormat="1" applyFont="1" applyBorder="1" applyAlignment="1" applyProtection="1">
      <alignment horizontal="center" vertical="center"/>
    </xf>
    <xf numFmtId="0" fontId="16" fillId="0" borderId="0" xfId="0" applyFont="1" applyBorder="1" applyProtection="1"/>
    <xf numFmtId="0" fontId="16" fillId="2" borderId="1" xfId="0" applyFont="1" applyFill="1" applyBorder="1" applyAlignment="1" applyProtection="1">
      <alignment vertical="top"/>
    </xf>
    <xf numFmtId="3" fontId="3" fillId="0" borderId="5" xfId="0" applyNumberFormat="1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center" wrapText="1"/>
    </xf>
    <xf numFmtId="0" fontId="0" fillId="0" borderId="0" xfId="0" applyAlignment="1"/>
    <xf numFmtId="0" fontId="0" fillId="0" borderId="32" xfId="0" applyBorder="1" applyAlignment="1"/>
    <xf numFmtId="1" fontId="4" fillId="2" borderId="2" xfId="0" applyNumberFormat="1" applyFont="1" applyFill="1" applyBorder="1" applyAlignment="1" applyProtection="1">
      <alignment horizontal="center"/>
    </xf>
    <xf numFmtId="1" fontId="4" fillId="2" borderId="12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left" wrapText="1"/>
    </xf>
    <xf numFmtId="0" fontId="0" fillId="0" borderId="0" xfId="0" applyAlignment="1">
      <alignment horizontal="left" wrapText="1"/>
    </xf>
    <xf numFmtId="0" fontId="4" fillId="2" borderId="29" xfId="0" applyFont="1" applyFill="1" applyBorder="1" applyAlignment="1">
      <alignment wrapText="1"/>
    </xf>
    <xf numFmtId="0" fontId="0" fillId="0" borderId="16" xfId="0" applyBorder="1" applyAlignment="1"/>
    <xf numFmtId="0" fontId="0" fillId="0" borderId="33" xfId="0" applyBorder="1" applyAlignment="1"/>
    <xf numFmtId="3" fontId="0" fillId="0" borderId="21" xfId="0" applyNumberFormat="1" applyBorder="1" applyAlignment="1" applyProtection="1">
      <alignment horizontal="center"/>
    </xf>
    <xf numFmtId="0" fontId="0" fillId="0" borderId="21" xfId="0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3" fontId="0" fillId="0" borderId="13" xfId="0" applyNumberFormat="1" applyBorder="1" applyAlignment="1" applyProtection="1">
      <alignment horizontal="center"/>
    </xf>
    <xf numFmtId="0" fontId="3" fillId="6" borderId="29" xfId="0" applyFont="1" applyFill="1" applyBorder="1" applyAlignment="1" applyProtection="1">
      <alignment horizontal="left"/>
    </xf>
    <xf numFmtId="0" fontId="0" fillId="6" borderId="16" xfId="0" applyFill="1" applyBorder="1" applyAlignment="1"/>
    <xf numFmtId="0" fontId="0" fillId="6" borderId="33" xfId="0" applyFill="1" applyBorder="1" applyAlignment="1"/>
    <xf numFmtId="0" fontId="3" fillId="0" borderId="7" xfId="0" applyFont="1" applyFill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4" fillId="2" borderId="17" xfId="0" applyFont="1" applyFill="1" applyBorder="1" applyAlignment="1" applyProtection="1">
      <alignment vertical="top"/>
    </xf>
    <xf numFmtId="0" fontId="0" fillId="0" borderId="34" xfId="0" applyBorder="1" applyAlignment="1"/>
    <xf numFmtId="0" fontId="0" fillId="0" borderId="35" xfId="0" applyBorder="1" applyAlignment="1"/>
    <xf numFmtId="1" fontId="4" fillId="2" borderId="36" xfId="0" applyNumberFormat="1" applyFont="1" applyFill="1" applyBorder="1" applyAlignment="1" applyProtection="1">
      <alignment horizontal="center"/>
    </xf>
    <xf numFmtId="1" fontId="4" fillId="2" borderId="37" xfId="0" applyNumberFormat="1" applyFont="1" applyFill="1" applyBorder="1" applyAlignment="1" applyProtection="1">
      <alignment horizontal="center"/>
    </xf>
    <xf numFmtId="0" fontId="5" fillId="2" borderId="29" xfId="0" applyFont="1" applyFill="1" applyBorder="1" applyAlignment="1" applyProtection="1">
      <alignment horizontal="left"/>
    </xf>
    <xf numFmtId="0" fontId="11" fillId="0" borderId="29" xfId="0" applyFont="1" applyBorder="1" applyAlignment="1">
      <alignment wrapText="1"/>
    </xf>
    <xf numFmtId="0" fontId="0" fillId="0" borderId="38" xfId="0" applyBorder="1" applyAlignment="1"/>
    <xf numFmtId="0" fontId="3" fillId="5" borderId="17" xfId="0" applyFont="1" applyFill="1" applyBorder="1" applyAlignment="1" applyProtection="1">
      <alignment horizontal="left"/>
    </xf>
    <xf numFmtId="0" fontId="0" fillId="0" borderId="11" xfId="0" applyBorder="1" applyAlignment="1"/>
    <xf numFmtId="0" fontId="3" fillId="5" borderId="27" xfId="0" applyFont="1" applyFill="1" applyBorder="1" applyAlignment="1" applyProtection="1">
      <alignment horizontal="left"/>
    </xf>
    <xf numFmtId="0" fontId="0" fillId="0" borderId="8" xfId="0" applyBorder="1" applyAlignment="1"/>
    <xf numFmtId="0" fontId="0" fillId="0" borderId="26" xfId="0" applyBorder="1" applyAlignment="1"/>
    <xf numFmtId="3" fontId="0" fillId="0" borderId="7" xfId="0" applyNumberFormat="1" applyBorder="1" applyAlignment="1" applyProtection="1">
      <alignment horizontal="center"/>
    </xf>
    <xf numFmtId="0" fontId="0" fillId="0" borderId="26" xfId="0" applyBorder="1" applyAlignment="1">
      <alignment horizontal="center"/>
    </xf>
    <xf numFmtId="0" fontId="3" fillId="3" borderId="7" xfId="0" applyFont="1" applyFill="1" applyBorder="1" applyAlignment="1" applyProtection="1">
      <alignment horizontal="left" vertical="center"/>
      <protection locked="0"/>
    </xf>
    <xf numFmtId="0" fontId="3" fillId="3" borderId="8" xfId="0" applyFont="1" applyFill="1" applyBorder="1" applyAlignment="1" applyProtection="1">
      <alignment horizontal="left" vertical="center"/>
      <protection locked="0"/>
    </xf>
    <xf numFmtId="0" fontId="3" fillId="3" borderId="9" xfId="0" applyFont="1" applyFill="1" applyBorder="1" applyAlignment="1" applyProtection="1">
      <alignment horizontal="left" vertical="center"/>
      <protection locked="0"/>
    </xf>
    <xf numFmtId="0" fontId="3" fillId="3" borderId="17" xfId="0" applyFont="1" applyFill="1" applyBorder="1" applyAlignment="1" applyProtection="1">
      <alignment horizontal="left" vertical="center"/>
      <protection locked="0"/>
    </xf>
    <xf numFmtId="0" fontId="3" fillId="3" borderId="34" xfId="0" applyFont="1" applyFill="1" applyBorder="1" applyAlignment="1" applyProtection="1">
      <alignment horizontal="left" vertical="center"/>
      <protection locked="0"/>
    </xf>
    <xf numFmtId="0" fontId="3" fillId="3" borderId="35" xfId="0" applyFont="1" applyFill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vertical="center" wrapText="1"/>
    </xf>
    <xf numFmtId="0" fontId="0" fillId="0" borderId="0" xfId="0" applyBorder="1" applyAlignment="1"/>
  </cellXfs>
  <cellStyles count="3">
    <cellStyle name="Komma 2" xfId="1"/>
    <cellStyle name="Standaard" xfId="0" builtinId="0"/>
    <cellStyle name="Valut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561975</xdr:colOff>
      <xdr:row>0</xdr:row>
      <xdr:rowOff>133350</xdr:rowOff>
    </xdr:from>
    <xdr:to>
      <xdr:col>5</xdr:col>
      <xdr:colOff>747311</xdr:colOff>
      <xdr:row>3</xdr:row>
      <xdr:rowOff>54548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63150" y="133350"/>
          <a:ext cx="2209800" cy="752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609600</xdr:colOff>
      <xdr:row>0</xdr:row>
      <xdr:rowOff>104775</xdr:rowOff>
    </xdr:from>
    <xdr:to>
      <xdr:col>5</xdr:col>
      <xdr:colOff>794936</xdr:colOff>
      <xdr:row>3</xdr:row>
      <xdr:rowOff>35498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104775"/>
          <a:ext cx="2209800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abSelected="1" workbookViewId="0"/>
  </sheetViews>
  <sheetFormatPr defaultRowHeight="15" x14ac:dyDescent="0.25"/>
  <cols>
    <col min="1" max="1" width="4.140625" customWidth="1"/>
    <col min="2" max="2" width="83" customWidth="1"/>
    <col min="3" max="4" width="19.7109375" customWidth="1"/>
    <col min="5" max="5" width="26.5703125" bestFit="1" customWidth="1"/>
    <col min="6" max="6" width="22" customWidth="1"/>
    <col min="7" max="7" width="2.140625" bestFit="1" customWidth="1"/>
    <col min="18" max="18" width="18.42578125" hidden="1" customWidth="1"/>
    <col min="19" max="20" width="9.140625" hidden="1" customWidth="1"/>
  </cols>
  <sheetData>
    <row r="1" spans="1:20" ht="35.25" customHeight="1" x14ac:dyDescent="0.25">
      <c r="A1" s="26"/>
      <c r="B1" s="26" t="s">
        <v>48</v>
      </c>
      <c r="C1" s="1"/>
      <c r="D1" s="1"/>
      <c r="E1" s="91"/>
      <c r="F1" s="92"/>
      <c r="G1" s="1"/>
    </row>
    <row r="2" spans="1:20" x14ac:dyDescent="0.25">
      <c r="A2" s="2"/>
      <c r="B2" s="88" t="s">
        <v>60</v>
      </c>
      <c r="C2" s="4"/>
      <c r="D2" s="5"/>
      <c r="E2" s="92"/>
      <c r="F2" s="92"/>
      <c r="G2" s="6"/>
    </row>
    <row r="3" spans="1:20" x14ac:dyDescent="0.25">
      <c r="A3" s="2"/>
      <c r="B3" s="3"/>
      <c r="C3" s="4"/>
      <c r="D3" s="4"/>
      <c r="E3" s="92"/>
      <c r="F3" s="92"/>
      <c r="G3" s="6"/>
    </row>
    <row r="4" spans="1:20" ht="15.75" thickBot="1" x14ac:dyDescent="0.3">
      <c r="A4" s="2"/>
      <c r="B4" s="3"/>
      <c r="C4" s="4"/>
      <c r="D4" s="4"/>
      <c r="E4" s="93"/>
      <c r="F4" s="93"/>
      <c r="G4" s="6"/>
    </row>
    <row r="5" spans="1:20" x14ac:dyDescent="0.25">
      <c r="A5" s="2"/>
      <c r="B5" s="89" t="s">
        <v>53</v>
      </c>
      <c r="C5" s="8"/>
      <c r="D5" s="8"/>
      <c r="E5" s="94"/>
      <c r="F5" s="95"/>
      <c r="G5" s="9"/>
    </row>
    <row r="6" spans="1:20" ht="30" customHeight="1" x14ac:dyDescent="0.25">
      <c r="A6" s="2"/>
      <c r="B6" s="29" t="s">
        <v>14</v>
      </c>
      <c r="C6" s="47" t="s">
        <v>8</v>
      </c>
      <c r="D6" s="47" t="s">
        <v>0</v>
      </c>
      <c r="E6" s="48" t="s">
        <v>29</v>
      </c>
      <c r="F6" s="28" t="s">
        <v>1</v>
      </c>
      <c r="G6" s="6"/>
    </row>
    <row r="7" spans="1:20" s="37" customFormat="1" ht="15" customHeight="1" x14ac:dyDescent="0.25">
      <c r="A7" s="2"/>
      <c r="B7" s="10" t="s">
        <v>62</v>
      </c>
      <c r="C7" s="43">
        <v>13</v>
      </c>
      <c r="D7" s="43">
        <v>9438</v>
      </c>
      <c r="E7" s="44">
        <v>0</v>
      </c>
      <c r="F7" s="11">
        <f>C7*D7*E7</f>
        <v>0</v>
      </c>
      <c r="G7" s="6"/>
    </row>
    <row r="8" spans="1:20" x14ac:dyDescent="0.25">
      <c r="A8" s="2"/>
      <c r="B8" s="10" t="s">
        <v>30</v>
      </c>
      <c r="C8" s="43">
        <v>26</v>
      </c>
      <c r="D8" s="43">
        <v>9464</v>
      </c>
      <c r="E8" s="44">
        <v>0</v>
      </c>
      <c r="F8" s="11">
        <f>C8*D8*E8*50%</f>
        <v>0</v>
      </c>
      <c r="G8" s="6"/>
      <c r="H8" s="37"/>
      <c r="R8">
        <f>25*10000</f>
        <v>250000</v>
      </c>
    </row>
    <row r="9" spans="1:20" s="37" customFormat="1" ht="15" customHeight="1" x14ac:dyDescent="0.25">
      <c r="B9" s="10" t="s">
        <v>31</v>
      </c>
      <c r="C9" s="64">
        <v>36</v>
      </c>
      <c r="D9" s="64">
        <v>9464</v>
      </c>
      <c r="E9" s="44">
        <v>0</v>
      </c>
      <c r="F9" s="11">
        <f>C9*D9*E9*50%</f>
        <v>0</v>
      </c>
      <c r="G9" s="6"/>
    </row>
    <row r="10" spans="1:20" ht="15" customHeight="1" x14ac:dyDescent="0.25">
      <c r="A10" s="2"/>
      <c r="B10" s="10" t="s">
        <v>50</v>
      </c>
      <c r="C10" s="43">
        <f>13+26</f>
        <v>39</v>
      </c>
      <c r="D10" s="43">
        <v>52</v>
      </c>
      <c r="E10" s="44">
        <v>0</v>
      </c>
      <c r="F10" s="11">
        <f t="shared" ref="F10:F11" si="0">C10*D10*E10</f>
        <v>0</v>
      </c>
      <c r="G10" s="6"/>
      <c r="R10">
        <f>14*10000</f>
        <v>140000</v>
      </c>
    </row>
    <row r="11" spans="1:20" ht="15.75" thickBot="1" x14ac:dyDescent="0.3">
      <c r="A11" s="2"/>
      <c r="B11" s="31" t="s">
        <v>56</v>
      </c>
      <c r="C11" s="27">
        <f>52/2</f>
        <v>26</v>
      </c>
      <c r="D11" s="65">
        <v>10783</v>
      </c>
      <c r="E11" s="12">
        <v>0</v>
      </c>
      <c r="F11" s="13">
        <f t="shared" si="0"/>
        <v>0</v>
      </c>
      <c r="G11" s="6"/>
      <c r="H11" s="37"/>
      <c r="R11">
        <f>18*10000</f>
        <v>180000</v>
      </c>
    </row>
    <row r="12" spans="1:20" s="37" customFormat="1" x14ac:dyDescent="0.25">
      <c r="A12" s="2"/>
      <c r="B12" s="36" t="s">
        <v>54</v>
      </c>
      <c r="C12" s="35"/>
      <c r="D12" s="35"/>
      <c r="E12" s="35"/>
      <c r="F12" s="14"/>
      <c r="G12" s="6"/>
    </row>
    <row r="13" spans="1:20" s="37" customFormat="1" x14ac:dyDescent="0.25">
      <c r="A13" s="2"/>
      <c r="B13" s="36" t="s">
        <v>55</v>
      </c>
      <c r="C13" s="35"/>
      <c r="D13" s="35"/>
      <c r="E13" s="35"/>
      <c r="F13" s="14"/>
      <c r="G13" s="6"/>
      <c r="H13" s="84"/>
    </row>
    <row r="14" spans="1:20" s="37" customFormat="1" x14ac:dyDescent="0.25">
      <c r="A14" s="2"/>
      <c r="B14" s="36" t="s">
        <v>32</v>
      </c>
      <c r="C14" s="35"/>
      <c r="D14" s="35"/>
      <c r="E14" s="35"/>
      <c r="F14" s="14"/>
      <c r="G14" s="6"/>
    </row>
    <row r="15" spans="1:20" s="37" customFormat="1" ht="15.75" thickBot="1" x14ac:dyDescent="0.3">
      <c r="A15" s="2"/>
      <c r="B15" s="36"/>
      <c r="C15" s="35"/>
      <c r="D15" s="35"/>
      <c r="E15" s="35"/>
      <c r="F15" s="14"/>
      <c r="G15" s="6"/>
    </row>
    <row r="16" spans="1:20" ht="15.75" thickBot="1" x14ac:dyDescent="0.3">
      <c r="A16" s="2"/>
      <c r="B16" s="7" t="s">
        <v>51</v>
      </c>
      <c r="C16" s="8"/>
      <c r="D16" s="8"/>
      <c r="E16" s="94"/>
      <c r="F16" s="95"/>
      <c r="G16" s="6"/>
      <c r="R16">
        <f>SUM(R7:R11)</f>
        <v>570000</v>
      </c>
      <c r="S16">
        <v>50</v>
      </c>
      <c r="T16" t="s">
        <v>11</v>
      </c>
    </row>
    <row r="17" spans="1:20" ht="30" customHeight="1" x14ac:dyDescent="0.25">
      <c r="A17" s="2"/>
      <c r="B17" s="30" t="s">
        <v>2</v>
      </c>
      <c r="C17" s="32" t="s">
        <v>15</v>
      </c>
      <c r="D17" s="77" t="s">
        <v>33</v>
      </c>
      <c r="E17" s="33" t="s">
        <v>16</v>
      </c>
      <c r="F17" s="45" t="s">
        <v>3</v>
      </c>
      <c r="G17" s="6"/>
      <c r="R17">
        <f>R16/S16</f>
        <v>11400</v>
      </c>
      <c r="S17">
        <v>1</v>
      </c>
      <c r="T17" t="s">
        <v>12</v>
      </c>
    </row>
    <row r="18" spans="1:20" s="37" customFormat="1" ht="15.75" customHeight="1" x14ac:dyDescent="0.25">
      <c r="A18" s="2"/>
      <c r="B18" s="10" t="s">
        <v>52</v>
      </c>
      <c r="C18" s="85">
        <v>16</v>
      </c>
      <c r="D18" s="85">
        <v>26</v>
      </c>
      <c r="E18" s="44">
        <v>0</v>
      </c>
      <c r="F18" s="11">
        <f>C18*D18*E18</f>
        <v>0</v>
      </c>
      <c r="G18" s="6"/>
    </row>
    <row r="19" spans="1:20" ht="15.75" customHeight="1" thickBot="1" x14ac:dyDescent="0.3">
      <c r="A19" s="2"/>
      <c r="B19" s="86" t="s">
        <v>63</v>
      </c>
      <c r="C19" s="87">
        <v>45</v>
      </c>
      <c r="D19" s="87">
        <v>52</v>
      </c>
      <c r="E19" s="12">
        <v>0</v>
      </c>
      <c r="F19" s="13">
        <f t="shared" ref="F19" si="1">C19*D19*E19</f>
        <v>0</v>
      </c>
      <c r="G19" s="6"/>
    </row>
    <row r="20" spans="1:20" ht="14.25" customHeight="1" thickBot="1" x14ac:dyDescent="0.3">
      <c r="A20" s="2"/>
      <c r="B20" s="2"/>
      <c r="C20" s="2"/>
      <c r="D20" s="2"/>
      <c r="E20" s="2"/>
      <c r="F20" s="2"/>
      <c r="G20" s="6"/>
    </row>
    <row r="21" spans="1:20" ht="15.75" hidden="1" thickBot="1" x14ac:dyDescent="0.3">
      <c r="A21" s="2"/>
      <c r="B21" s="111" t="s">
        <v>17</v>
      </c>
      <c r="C21" s="112"/>
      <c r="D21" s="112"/>
      <c r="E21" s="112"/>
      <c r="F21" s="113"/>
      <c r="G21" s="6"/>
    </row>
    <row r="22" spans="1:20" s="37" customFormat="1" ht="15.75" thickBot="1" x14ac:dyDescent="0.3">
      <c r="A22" s="2"/>
      <c r="B22" s="7" t="s">
        <v>34</v>
      </c>
      <c r="C22" s="8"/>
      <c r="D22" s="8"/>
      <c r="E22" s="94"/>
      <c r="F22" s="95"/>
      <c r="G22" s="6"/>
    </row>
    <row r="23" spans="1:20" s="37" customFormat="1" ht="30" customHeight="1" x14ac:dyDescent="0.25">
      <c r="A23" s="2"/>
      <c r="B23" s="30" t="s">
        <v>35</v>
      </c>
      <c r="C23" s="77" t="s">
        <v>36</v>
      </c>
      <c r="D23" s="77" t="s">
        <v>37</v>
      </c>
      <c r="E23" s="33" t="s">
        <v>38</v>
      </c>
      <c r="F23" s="45" t="s">
        <v>3</v>
      </c>
      <c r="G23" s="6"/>
    </row>
    <row r="24" spans="1:20" s="37" customFormat="1" ht="15.75" thickBot="1" x14ac:dyDescent="0.3">
      <c r="A24" s="2"/>
      <c r="B24" s="86" t="s">
        <v>39</v>
      </c>
      <c r="C24" s="87">
        <v>10</v>
      </c>
      <c r="D24" s="87">
        <v>12</v>
      </c>
      <c r="E24" s="12">
        <v>0</v>
      </c>
      <c r="F24" s="13">
        <f>D24*E24</f>
        <v>0</v>
      </c>
      <c r="G24" s="6"/>
    </row>
    <row r="25" spans="1:20" s="37" customFormat="1" ht="15.75" thickBot="1" x14ac:dyDescent="0.3">
      <c r="A25" s="2"/>
      <c r="B25" s="76"/>
      <c r="C25" s="76"/>
      <c r="D25" s="76"/>
      <c r="E25" s="76"/>
      <c r="F25" s="76"/>
      <c r="G25" s="6"/>
    </row>
    <row r="26" spans="1:20" s="37" customFormat="1" ht="15" customHeight="1" thickBot="1" x14ac:dyDescent="0.3">
      <c r="A26" s="2"/>
      <c r="B26" s="98" t="s">
        <v>26</v>
      </c>
      <c r="C26" s="99"/>
      <c r="D26" s="100"/>
      <c r="E26" s="114"/>
      <c r="F26" s="115"/>
      <c r="G26" s="6"/>
      <c r="R26" s="40"/>
      <c r="S26" s="39"/>
    </row>
    <row r="27" spans="1:20" s="37" customFormat="1" ht="31.5" customHeight="1" thickBot="1" x14ac:dyDescent="0.3">
      <c r="A27" s="2"/>
      <c r="B27" s="52"/>
      <c r="C27" s="103" t="s">
        <v>22</v>
      </c>
      <c r="D27" s="104"/>
      <c r="E27" s="73" t="s">
        <v>27</v>
      </c>
      <c r="F27" s="45" t="s">
        <v>3</v>
      </c>
      <c r="G27" s="6"/>
      <c r="R27" s="40"/>
      <c r="S27" s="39"/>
    </row>
    <row r="28" spans="1:20" s="37" customFormat="1" ht="15" customHeight="1" thickBot="1" x14ac:dyDescent="0.3">
      <c r="A28" s="2"/>
      <c r="B28" s="78" t="s">
        <v>40</v>
      </c>
      <c r="C28" s="109" t="s">
        <v>41</v>
      </c>
      <c r="D28" s="110"/>
      <c r="E28" s="55">
        <v>0</v>
      </c>
      <c r="F28" s="79">
        <f>E28</f>
        <v>0</v>
      </c>
      <c r="G28" s="6"/>
      <c r="R28" s="40"/>
      <c r="S28" s="39"/>
    </row>
    <row r="29" spans="1:20" s="37" customFormat="1" ht="15" customHeight="1" thickBot="1" x14ac:dyDescent="0.3">
      <c r="A29" s="2"/>
      <c r="B29" s="53" t="s">
        <v>42</v>
      </c>
      <c r="C29" s="105" t="s">
        <v>23</v>
      </c>
      <c r="D29" s="105"/>
      <c r="E29" s="55">
        <v>0</v>
      </c>
      <c r="F29" s="11">
        <f>E29</f>
        <v>0</v>
      </c>
      <c r="G29" s="6"/>
      <c r="R29" s="40"/>
      <c r="S29" s="39"/>
    </row>
    <row r="30" spans="1:20" s="37" customFormat="1" ht="15" customHeight="1" thickBot="1" x14ac:dyDescent="0.3">
      <c r="A30" s="2"/>
      <c r="B30" s="69" t="s">
        <v>24</v>
      </c>
      <c r="C30" s="105" t="s">
        <v>23</v>
      </c>
      <c r="D30" s="105"/>
      <c r="E30" s="55">
        <v>0</v>
      </c>
      <c r="F30" s="56">
        <f>E30</f>
        <v>0</v>
      </c>
      <c r="G30" s="6"/>
      <c r="R30" s="40"/>
      <c r="S30" s="39"/>
    </row>
    <row r="31" spans="1:20" s="37" customFormat="1" ht="15" customHeight="1" thickBot="1" x14ac:dyDescent="0.3">
      <c r="A31" s="2"/>
      <c r="B31" s="69" t="s">
        <v>57</v>
      </c>
      <c r="C31" s="124" t="s">
        <v>58</v>
      </c>
      <c r="D31" s="125"/>
      <c r="E31" s="55">
        <v>0</v>
      </c>
      <c r="F31" s="56">
        <f>E31</f>
        <v>0</v>
      </c>
      <c r="G31" s="6"/>
      <c r="R31" s="40"/>
      <c r="S31" s="39"/>
    </row>
    <row r="32" spans="1:20" s="37" customFormat="1" ht="15" customHeight="1" thickBot="1" x14ac:dyDescent="0.3">
      <c r="A32" s="2"/>
      <c r="B32" s="54" t="s">
        <v>25</v>
      </c>
      <c r="C32" s="101" t="s">
        <v>65</v>
      </c>
      <c r="D32" s="102"/>
      <c r="E32" s="55">
        <v>0</v>
      </c>
      <c r="F32" s="56">
        <f>E32</f>
        <v>0</v>
      </c>
      <c r="G32" s="6"/>
      <c r="R32" s="40"/>
      <c r="S32" s="39"/>
    </row>
    <row r="33" spans="1:19" s="37" customFormat="1" ht="15" customHeight="1" thickBot="1" x14ac:dyDescent="0.3">
      <c r="A33" s="2"/>
      <c r="B33" s="117" t="s">
        <v>43</v>
      </c>
      <c r="C33" s="99"/>
      <c r="D33" s="118"/>
      <c r="E33" s="57"/>
      <c r="F33" s="58">
        <f>SUM(F28:F32)</f>
        <v>0</v>
      </c>
      <c r="G33" s="6"/>
      <c r="R33" s="40"/>
      <c r="S33" s="39"/>
    </row>
    <row r="34" spans="1:19" s="37" customFormat="1" ht="15" customHeight="1" thickBot="1" x14ac:dyDescent="0.3">
      <c r="A34" s="2"/>
      <c r="B34" s="66"/>
      <c r="C34" s="35"/>
      <c r="D34" s="35"/>
      <c r="E34" s="67"/>
      <c r="F34" s="68"/>
      <c r="G34" s="6"/>
      <c r="R34" s="40"/>
      <c r="S34" s="39"/>
    </row>
    <row r="35" spans="1:19" s="37" customFormat="1" ht="15" customHeight="1" thickBot="1" x14ac:dyDescent="0.3">
      <c r="A35" s="2"/>
      <c r="B35" s="59"/>
      <c r="C35" s="42"/>
      <c r="D35" s="15"/>
      <c r="E35" s="60"/>
      <c r="F35" s="61" t="s">
        <v>3</v>
      </c>
      <c r="G35" s="6"/>
      <c r="R35" s="40"/>
      <c r="S35" s="39"/>
    </row>
    <row r="36" spans="1:19" s="37" customFormat="1" ht="15" customHeight="1" thickBot="1" x14ac:dyDescent="0.3">
      <c r="A36" s="2"/>
      <c r="B36" s="119" t="s">
        <v>64</v>
      </c>
      <c r="C36" s="112"/>
      <c r="D36" s="112"/>
      <c r="E36" s="120"/>
      <c r="F36" s="62">
        <f>SUM(F7:F11)+F18+F19+F24</f>
        <v>0</v>
      </c>
      <c r="G36" s="6"/>
      <c r="R36" s="40"/>
      <c r="S36" s="39"/>
    </row>
    <row r="37" spans="1:19" s="37" customFormat="1" ht="15" customHeight="1" thickBot="1" x14ac:dyDescent="0.3">
      <c r="A37" s="2"/>
      <c r="B37" s="121" t="s">
        <v>43</v>
      </c>
      <c r="C37" s="122"/>
      <c r="D37" s="122"/>
      <c r="E37" s="123"/>
      <c r="F37" s="63">
        <f>F33</f>
        <v>0</v>
      </c>
      <c r="G37" s="6"/>
      <c r="R37" s="40"/>
      <c r="S37" s="39"/>
    </row>
    <row r="38" spans="1:19" s="37" customFormat="1" ht="15" customHeight="1" thickBot="1" x14ac:dyDescent="0.3">
      <c r="A38" s="2"/>
      <c r="B38" s="116" t="s">
        <v>44</v>
      </c>
      <c r="C38" s="99"/>
      <c r="D38" s="99"/>
      <c r="E38" s="99"/>
      <c r="F38" s="71">
        <f>SUM(F36:F37)</f>
        <v>0</v>
      </c>
      <c r="G38" s="6"/>
      <c r="R38" s="40"/>
      <c r="S38" s="39"/>
    </row>
    <row r="39" spans="1:19" ht="15" customHeight="1" thickBot="1" x14ac:dyDescent="0.3">
      <c r="A39" s="2"/>
      <c r="B39" s="15"/>
      <c r="C39" s="15"/>
      <c r="D39" s="15"/>
      <c r="E39" s="16"/>
      <c r="F39" s="17"/>
      <c r="G39" s="6"/>
      <c r="R39" s="40"/>
      <c r="S39" s="39"/>
    </row>
    <row r="40" spans="1:19" s="37" customFormat="1" ht="15.75" thickBot="1" x14ac:dyDescent="0.3">
      <c r="A40" s="2"/>
      <c r="B40" s="106" t="s">
        <v>59</v>
      </c>
      <c r="C40" s="107"/>
      <c r="D40" s="107"/>
      <c r="E40" s="108"/>
      <c r="F40" s="82">
        <f>5%*F36</f>
        <v>0</v>
      </c>
      <c r="G40" s="6"/>
      <c r="R40" t="s">
        <v>9</v>
      </c>
      <c r="S40" s="38">
        <v>8</v>
      </c>
    </row>
    <row r="41" spans="1:19" s="37" customFormat="1" x14ac:dyDescent="0.25">
      <c r="A41" s="2"/>
      <c r="B41" s="96" t="s">
        <v>13</v>
      </c>
      <c r="C41" s="97"/>
      <c r="D41" s="97"/>
      <c r="E41" s="97"/>
      <c r="G41" s="6"/>
      <c r="R41" t="s">
        <v>10</v>
      </c>
      <c r="S41" s="38">
        <v>10</v>
      </c>
    </row>
    <row r="42" spans="1:19" ht="15.75" thickBot="1" x14ac:dyDescent="0.3">
      <c r="A42" s="2"/>
      <c r="B42" s="15"/>
      <c r="C42" s="15"/>
      <c r="D42" s="15"/>
      <c r="E42" s="16"/>
      <c r="F42" s="17"/>
      <c r="G42" s="6"/>
    </row>
    <row r="43" spans="1:19" x14ac:dyDescent="0.25">
      <c r="A43" s="19"/>
      <c r="B43" s="129" t="s">
        <v>21</v>
      </c>
      <c r="C43" s="130"/>
      <c r="D43" s="130"/>
      <c r="E43" s="130"/>
      <c r="F43" s="131"/>
      <c r="G43" s="6"/>
    </row>
    <row r="44" spans="1:19" x14ac:dyDescent="0.25">
      <c r="A44" s="2"/>
      <c r="B44" s="20"/>
      <c r="C44" s="21"/>
      <c r="D44" s="22"/>
      <c r="E44" s="22"/>
      <c r="F44" s="23"/>
      <c r="G44" s="6"/>
    </row>
    <row r="45" spans="1:19" x14ac:dyDescent="0.25">
      <c r="A45" s="2"/>
      <c r="B45" s="20" t="s">
        <v>4</v>
      </c>
      <c r="C45" s="126"/>
      <c r="D45" s="127"/>
      <c r="E45" s="127"/>
      <c r="F45" s="128"/>
      <c r="G45" s="6"/>
      <c r="R45" s="41"/>
      <c r="S45" s="38"/>
    </row>
    <row r="46" spans="1:19" x14ac:dyDescent="0.25">
      <c r="A46" s="18"/>
      <c r="B46" s="20"/>
      <c r="C46" s="21"/>
      <c r="D46" s="22"/>
      <c r="E46" s="22"/>
      <c r="F46" s="23"/>
      <c r="G46" s="24"/>
      <c r="R46" s="41"/>
      <c r="S46" s="38"/>
    </row>
    <row r="47" spans="1:19" x14ac:dyDescent="0.25">
      <c r="A47" s="18"/>
      <c r="B47" s="20" t="s">
        <v>5</v>
      </c>
      <c r="C47" s="126"/>
      <c r="D47" s="127"/>
      <c r="E47" s="127"/>
      <c r="F47" s="128"/>
      <c r="G47" s="24"/>
      <c r="R47" s="80">
        <v>0.05</v>
      </c>
      <c r="S47" s="38">
        <v>0</v>
      </c>
    </row>
    <row r="48" spans="1:19" x14ac:dyDescent="0.25">
      <c r="A48" s="18"/>
      <c r="B48" s="20"/>
      <c r="C48" s="21"/>
      <c r="D48" s="22"/>
      <c r="E48" s="22"/>
      <c r="F48" s="23"/>
      <c r="G48" s="24"/>
      <c r="R48" s="80">
        <v>0.06</v>
      </c>
      <c r="S48" s="38">
        <v>1</v>
      </c>
    </row>
    <row r="49" spans="1:19" x14ac:dyDescent="0.25">
      <c r="A49" s="18"/>
      <c r="B49" s="20" t="s">
        <v>6</v>
      </c>
      <c r="C49" s="126"/>
      <c r="D49" s="127"/>
      <c r="E49" s="127"/>
      <c r="F49" s="128"/>
      <c r="G49" s="24"/>
      <c r="R49" s="81">
        <v>7.0000000000000007E-2</v>
      </c>
      <c r="S49" s="38">
        <v>2</v>
      </c>
    </row>
    <row r="50" spans="1:19" x14ac:dyDescent="0.25">
      <c r="A50" s="18"/>
      <c r="B50" s="20"/>
      <c r="C50" s="21"/>
      <c r="D50" s="22"/>
      <c r="E50" s="22"/>
      <c r="F50" s="23"/>
      <c r="G50" s="24"/>
      <c r="R50" s="80">
        <v>0.08</v>
      </c>
      <c r="S50" s="38">
        <v>3</v>
      </c>
    </row>
    <row r="51" spans="1:19" ht="15.75" thickBot="1" x14ac:dyDescent="0.3">
      <c r="A51" s="18"/>
      <c r="B51" s="25" t="s">
        <v>7</v>
      </c>
      <c r="C51" s="126"/>
      <c r="D51" s="127"/>
      <c r="E51" s="127"/>
      <c r="F51" s="128"/>
      <c r="G51" s="24"/>
      <c r="R51" s="80">
        <v>0.09</v>
      </c>
      <c r="S51" s="38">
        <v>4</v>
      </c>
    </row>
    <row r="52" spans="1:19" x14ac:dyDescent="0.25">
      <c r="A52" s="18"/>
      <c r="B52" s="2"/>
      <c r="C52" s="2"/>
      <c r="D52" s="18"/>
      <c r="E52" s="18"/>
      <c r="F52" s="18"/>
      <c r="G52" s="24"/>
      <c r="R52" s="80">
        <v>0.1</v>
      </c>
      <c r="S52" s="38">
        <v>5</v>
      </c>
    </row>
    <row r="55" spans="1:19" x14ac:dyDescent="0.25">
      <c r="R55" s="34"/>
    </row>
  </sheetData>
  <sheetProtection algorithmName="SHA-512" hashValue="mGTDNa3ODW0WBYLo8CIyaMOEKdIbZ1dcqbSO14f/1W+DanOhEIsfWVoI5ghHcNt1Ez87Ti0BZRP+I3uU0J6jYQ==" saltValue="0L40LODlvKxvleEDSaXUkg==" spinCount="100000" sheet="1" objects="1" scenarios="1"/>
  <protectedRanges>
    <protectedRange sqref="E7 E8 E9 E10 E11 E18 E19 E24 E28 E29 E30 E31 E32 B43 C45 C47 C49 C51" name="Bereik1"/>
  </protectedRanges>
  <mergeCells count="24">
    <mergeCell ref="B36:E36"/>
    <mergeCell ref="B37:E37"/>
    <mergeCell ref="C31:D31"/>
    <mergeCell ref="C51:F51"/>
    <mergeCell ref="B43:F43"/>
    <mergeCell ref="C45:F45"/>
    <mergeCell ref="C47:F47"/>
    <mergeCell ref="C49:F49"/>
    <mergeCell ref="E1:F4"/>
    <mergeCell ref="E16:F16"/>
    <mergeCell ref="E22:F22"/>
    <mergeCell ref="B41:E41"/>
    <mergeCell ref="B26:D26"/>
    <mergeCell ref="C32:D32"/>
    <mergeCell ref="C27:D27"/>
    <mergeCell ref="C29:D29"/>
    <mergeCell ref="C30:D30"/>
    <mergeCell ref="E5:F5"/>
    <mergeCell ref="B40:E40"/>
    <mergeCell ref="C28:D28"/>
    <mergeCell ref="B21:F21"/>
    <mergeCell ref="E26:F26"/>
    <mergeCell ref="B38:E38"/>
    <mergeCell ref="B33:D33"/>
  </mergeCells>
  <dataValidations disablePrompts="1" count="1">
    <dataValidation operator="greaterThanOrEqual" allowBlank="1" showInputMessage="1" showErrorMessage="1" sqref="E28:E32"/>
  </dataValidation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25"/>
  <sheetViews>
    <sheetView workbookViewId="0"/>
  </sheetViews>
  <sheetFormatPr defaultRowHeight="15" x14ac:dyDescent="0.25"/>
  <cols>
    <col min="1" max="1" width="4.140625" customWidth="1"/>
    <col min="2" max="2" width="76.5703125" customWidth="1"/>
    <col min="3" max="4" width="19.7109375" customWidth="1"/>
    <col min="5" max="5" width="26.5703125" bestFit="1" customWidth="1"/>
    <col min="6" max="6" width="20" customWidth="1"/>
    <col min="18" max="20" width="0" hidden="1" customWidth="1"/>
  </cols>
  <sheetData>
    <row r="1" spans="2:19" ht="35.1" customHeight="1" x14ac:dyDescent="0.25">
      <c r="B1" s="26" t="s">
        <v>49</v>
      </c>
      <c r="E1" s="92"/>
      <c r="F1" s="92"/>
    </row>
    <row r="2" spans="2:19" x14ac:dyDescent="0.25">
      <c r="B2" s="3" t="s">
        <v>61</v>
      </c>
      <c r="E2" s="92"/>
      <c r="F2" s="92"/>
    </row>
    <row r="3" spans="2:19" x14ac:dyDescent="0.25">
      <c r="E3" s="92"/>
      <c r="F3" s="92"/>
    </row>
    <row r="4" spans="2:19" ht="15.75" thickBot="1" x14ac:dyDescent="0.3">
      <c r="E4" s="93"/>
      <c r="F4" s="93"/>
    </row>
    <row r="5" spans="2:19" ht="15.75" thickBot="1" x14ac:dyDescent="0.3">
      <c r="B5" s="49" t="s">
        <v>19</v>
      </c>
      <c r="C5" s="50"/>
      <c r="D5" s="51"/>
      <c r="E5" s="114"/>
      <c r="F5" s="115"/>
    </row>
    <row r="6" spans="2:19" ht="45" x14ac:dyDescent="0.25">
      <c r="B6" s="52" t="s">
        <v>28</v>
      </c>
      <c r="C6" s="32" t="s">
        <v>15</v>
      </c>
      <c r="D6" s="77" t="s">
        <v>18</v>
      </c>
      <c r="E6" s="70" t="s">
        <v>16</v>
      </c>
      <c r="F6" s="45" t="s">
        <v>3</v>
      </c>
    </row>
    <row r="7" spans="2:19" x14ac:dyDescent="0.25">
      <c r="B7" s="10" t="s">
        <v>45</v>
      </c>
      <c r="C7" s="46">
        <v>9438</v>
      </c>
      <c r="D7" s="72">
        <v>6</v>
      </c>
      <c r="E7" s="44">
        <v>0</v>
      </c>
      <c r="F7" s="11">
        <f>C7*D7*E7*50%</f>
        <v>0</v>
      </c>
    </row>
    <row r="8" spans="2:19" s="37" customFormat="1" ht="15.75" thickBot="1" x14ac:dyDescent="0.3">
      <c r="B8" s="31" t="s">
        <v>47</v>
      </c>
      <c r="C8" s="87">
        <v>9438</v>
      </c>
      <c r="D8" s="90">
        <v>6</v>
      </c>
      <c r="E8" s="12">
        <v>0</v>
      </c>
      <c r="F8" s="13">
        <f>C8*D8*E8*50%</f>
        <v>0</v>
      </c>
    </row>
    <row r="9" spans="2:19" ht="15" customHeight="1" x14ac:dyDescent="0.25">
      <c r="B9" s="132" t="s">
        <v>46</v>
      </c>
      <c r="C9" s="133"/>
      <c r="D9" s="133"/>
      <c r="E9" s="133"/>
      <c r="F9" s="133"/>
      <c r="H9" s="84"/>
    </row>
    <row r="10" spans="2:19" ht="15.75" thickBot="1" x14ac:dyDescent="0.3">
      <c r="B10" s="75"/>
      <c r="C10" s="76"/>
      <c r="D10" s="76"/>
      <c r="E10" s="76"/>
      <c r="F10" s="37"/>
    </row>
    <row r="11" spans="2:19" ht="15.75" thickBot="1" x14ac:dyDescent="0.3">
      <c r="B11" s="59"/>
      <c r="C11" s="74"/>
      <c r="D11" s="15"/>
      <c r="E11" s="60"/>
      <c r="F11" s="61" t="s">
        <v>3</v>
      </c>
    </row>
    <row r="12" spans="2:19" ht="15.75" thickBot="1" x14ac:dyDescent="0.3">
      <c r="B12" s="116" t="s">
        <v>20</v>
      </c>
      <c r="C12" s="99"/>
      <c r="D12" s="99"/>
      <c r="E12" s="99"/>
      <c r="F12" s="71">
        <f>SUM(F7:F8)</f>
        <v>0</v>
      </c>
    </row>
    <row r="13" spans="2:19" ht="15.75" thickBot="1" x14ac:dyDescent="0.3">
      <c r="B13" s="15"/>
      <c r="C13" s="15"/>
      <c r="D13" s="15"/>
      <c r="E13" s="16"/>
      <c r="F13" s="17"/>
    </row>
    <row r="14" spans="2:19" ht="15" customHeight="1" thickBot="1" x14ac:dyDescent="0.3">
      <c r="B14" s="106" t="s">
        <v>59</v>
      </c>
      <c r="C14" s="107"/>
      <c r="D14" s="107"/>
      <c r="E14" s="108"/>
      <c r="F14" s="82">
        <f>5%*F12</f>
        <v>0</v>
      </c>
      <c r="G14" s="6"/>
      <c r="H14" s="37"/>
      <c r="I14" s="37"/>
      <c r="J14" s="37"/>
      <c r="K14" s="37"/>
      <c r="L14" s="37"/>
      <c r="M14" s="37"/>
      <c r="N14" s="37"/>
      <c r="O14" s="37"/>
      <c r="P14" s="37"/>
      <c r="Q14" s="37"/>
    </row>
    <row r="15" spans="2:19" x14ac:dyDescent="0.25">
      <c r="B15" s="96" t="s">
        <v>13</v>
      </c>
      <c r="C15" s="97"/>
      <c r="D15" s="97"/>
      <c r="E15" s="97"/>
      <c r="F15" s="37"/>
      <c r="G15" s="6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83">
        <v>0.05</v>
      </c>
      <c r="S15" s="38">
        <v>0</v>
      </c>
    </row>
    <row r="16" spans="2:19" ht="15.75" thickBot="1" x14ac:dyDescent="0.3">
      <c r="B16" s="15"/>
      <c r="C16" s="15"/>
      <c r="D16" s="15"/>
      <c r="E16" s="16"/>
      <c r="F16" s="17"/>
      <c r="R16" s="83">
        <v>0.06</v>
      </c>
      <c r="S16" s="38">
        <v>1</v>
      </c>
    </row>
    <row r="17" spans="2:19" x14ac:dyDescent="0.25">
      <c r="B17" s="129" t="s">
        <v>21</v>
      </c>
      <c r="C17" s="130"/>
      <c r="D17" s="130"/>
      <c r="E17" s="130"/>
      <c r="F17" s="131"/>
      <c r="R17" s="83">
        <v>7.0000000000000007E-2</v>
      </c>
      <c r="S17" s="38">
        <v>2</v>
      </c>
    </row>
    <row r="18" spans="2:19" x14ac:dyDescent="0.25">
      <c r="B18" s="20"/>
      <c r="C18" s="21"/>
      <c r="D18" s="22"/>
      <c r="E18" s="22"/>
      <c r="F18" s="23"/>
      <c r="R18" s="83">
        <v>0.08</v>
      </c>
      <c r="S18" s="38">
        <v>3</v>
      </c>
    </row>
    <row r="19" spans="2:19" x14ac:dyDescent="0.25">
      <c r="B19" s="20" t="s">
        <v>4</v>
      </c>
      <c r="C19" s="126"/>
      <c r="D19" s="127"/>
      <c r="E19" s="127"/>
      <c r="F19" s="128"/>
      <c r="R19" s="83">
        <v>0.09</v>
      </c>
      <c r="S19" s="38">
        <v>4</v>
      </c>
    </row>
    <row r="20" spans="2:19" x14ac:dyDescent="0.25">
      <c r="B20" s="20"/>
      <c r="C20" s="21"/>
      <c r="D20" s="22"/>
      <c r="E20" s="22"/>
      <c r="F20" s="23"/>
      <c r="R20" s="83">
        <v>0.1</v>
      </c>
      <c r="S20" s="38">
        <v>5</v>
      </c>
    </row>
    <row r="21" spans="2:19" x14ac:dyDescent="0.25">
      <c r="B21" s="20" t="s">
        <v>5</v>
      </c>
      <c r="C21" s="126"/>
      <c r="D21" s="127"/>
      <c r="E21" s="127"/>
      <c r="F21" s="128"/>
    </row>
    <row r="22" spans="2:19" x14ac:dyDescent="0.25">
      <c r="B22" s="20"/>
      <c r="C22" s="21"/>
      <c r="D22" s="22"/>
      <c r="E22" s="22"/>
      <c r="F22" s="23"/>
    </row>
    <row r="23" spans="2:19" x14ac:dyDescent="0.25">
      <c r="B23" s="20" t="s">
        <v>6</v>
      </c>
      <c r="C23" s="126"/>
      <c r="D23" s="127"/>
      <c r="E23" s="127"/>
      <c r="F23" s="128"/>
    </row>
    <row r="24" spans="2:19" x14ac:dyDescent="0.25">
      <c r="B24" s="20"/>
      <c r="C24" s="21"/>
      <c r="D24" s="22"/>
      <c r="E24" s="22"/>
      <c r="F24" s="23"/>
    </row>
    <row r="25" spans="2:19" ht="15.75" thickBot="1" x14ac:dyDescent="0.3">
      <c r="B25" s="25" t="s">
        <v>7</v>
      </c>
      <c r="C25" s="126"/>
      <c r="D25" s="127"/>
      <c r="E25" s="127"/>
      <c r="F25" s="128"/>
    </row>
  </sheetData>
  <sheetProtection algorithmName="SHA-512" hashValue="quN6NHV5F3JEV5tdULQUY0chPiTPRVYC7EkqEwCjRd4wfQfhmAX64ZHSMOzkip3K8YJYEKai6qDEvl+kAWVWFA==" saltValue="EFHEkZJIu7bhF51q9zcsjA==" spinCount="100000" sheet="1" objects="1" scenarios="1"/>
  <protectedRanges>
    <protectedRange sqref="E7 E8 B17 C19 C21 C23 C25" name="Bereik1"/>
  </protectedRanges>
  <mergeCells count="11">
    <mergeCell ref="C25:F25"/>
    <mergeCell ref="E1:F4"/>
    <mergeCell ref="B17:F17"/>
    <mergeCell ref="C19:F19"/>
    <mergeCell ref="C21:F21"/>
    <mergeCell ref="B12:E12"/>
    <mergeCell ref="B14:E14"/>
    <mergeCell ref="B15:E15"/>
    <mergeCell ref="B9:F9"/>
    <mergeCell ref="E5:F5"/>
    <mergeCell ref="C23:F23"/>
  </mergeCells>
  <pageMargins left="0.70866141732283472" right="0.70866141732283472" top="0.74803149606299213" bottom="0.74803149606299213" header="0.31496062992125984" footer="0.31496062992125984"/>
  <pageSetup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Perceel 1</vt:lpstr>
      <vt:lpstr>Perceel 2</vt:lpstr>
      <vt:lpstr>'Perceel 1'!Afdrukbereik</vt:lpstr>
      <vt:lpstr>'Perceel 2'!Afdrukbereik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Wim Nooijen</dc:creator>
  <cp:keywords/>
  <dc:description/>
  <cp:lastModifiedBy>Wim Nooijen</cp:lastModifiedBy>
  <cp:lastPrinted>2022-08-09T13:33:27Z</cp:lastPrinted>
  <dcterms:created xsi:type="dcterms:W3CDTF">2021-02-17T09:15:20Z</dcterms:created>
  <dcterms:modified xsi:type="dcterms:W3CDTF">2022-08-11T09:12:19Z</dcterms:modified>
  <cp:category/>
</cp:coreProperties>
</file>