
<file path=[Content_Types].xml><?xml version="1.0" encoding="utf-8"?>
<Types xmlns="http://schemas.openxmlformats.org/package/2006/content-types">
  <Default Extension="bin" ContentType="application/vnd.openxmlformats-officedocument.spreadsheetml.printerSettings"/>
  <Default Extension="gif" ContentType="image/gi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931"/>
  <workbookPr defaultThemeVersion="166925"/>
  <mc:AlternateContent xmlns:mc="http://schemas.openxmlformats.org/markup-compatibility/2006">
    <mc:Choice Requires="x15">
      <x15ac:absPath xmlns:x15ac="http://schemas.microsoft.com/office/spreadsheetml/2010/11/ac" url="https://linqiot.sharepoint.com/sites/Linqiot/Gedeelde  documenten/Klanten/Gemeente Eemsdelta/Projecten/Aanbesteding/aanbestedingdocumenten/NvI/"/>
    </mc:Choice>
  </mc:AlternateContent>
  <xr:revisionPtr revIDLastSave="3" documentId="8_{EDCE1A81-3787-4B3C-A4BE-B3F8FE97EB8D}" xr6:coauthVersionLast="47" xr6:coauthVersionMax="47" xr10:uidLastSave="{A1718BC9-7705-43D1-9230-F25E7AD9E204}"/>
  <bookViews>
    <workbookView xWindow="-120" yWindow="-120" windowWidth="29040" windowHeight="15720" xr2:uid="{9F82BAD7-4BE6-40C2-9D97-B0B4DD9B6F86}"/>
  </bookViews>
  <sheets>
    <sheet name="Samenvatting" sheetId="6" r:id="rId1"/>
    <sheet name="Initiele en jaarlijkse kosten" sheetId="7" r:id="rId2"/>
    <sheet name="Verrekenprijzen" sheetId="5" r:id="rId3"/>
  </sheets>
  <definedNames>
    <definedName name="_xlnm.Print_Area" localSheetId="1">'Initiele en jaarlijkse kosten'!$A$1:$P$76</definedName>
    <definedName name="_xlnm.Print_Area" localSheetId="0">Samenvatting!$A$1:$I$21</definedName>
    <definedName name="_xlnm.Print_Area" localSheetId="2">Verrekenprijzen!$A$1:$D$58</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I27" i="7" l="1"/>
  <c r="H27" i="7"/>
  <c r="I24" i="7"/>
  <c r="J24" i="7" s="1"/>
  <c r="H24" i="7"/>
  <c r="H30" i="5"/>
  <c r="I30" i="5"/>
  <c r="H60" i="7"/>
  <c r="I60" i="7"/>
  <c r="H61" i="7"/>
  <c r="I61" i="7"/>
  <c r="H62" i="7"/>
  <c r="I62" i="7"/>
  <c r="J62" i="7"/>
  <c r="H63" i="7"/>
  <c r="I63" i="7"/>
  <c r="J63" i="7" s="1"/>
  <c r="H64" i="7"/>
  <c r="I64" i="7"/>
  <c r="J64" i="7" s="1"/>
  <c r="H65" i="7"/>
  <c r="I65" i="7"/>
  <c r="J65" i="7" s="1"/>
  <c r="H66" i="7"/>
  <c r="I66" i="7"/>
  <c r="J66" i="7" s="1"/>
  <c r="H67" i="7"/>
  <c r="I67" i="7"/>
  <c r="J67" i="7" s="1"/>
  <c r="H68" i="7"/>
  <c r="I68" i="7"/>
  <c r="J68" i="7" s="1"/>
  <c r="H69" i="7"/>
  <c r="I69" i="7"/>
  <c r="H70" i="7"/>
  <c r="I70" i="7"/>
  <c r="J70" i="7" s="1"/>
  <c r="H71" i="7"/>
  <c r="I71" i="7"/>
  <c r="J61" i="7" l="1"/>
  <c r="J69" i="7"/>
  <c r="J71" i="7"/>
  <c r="J60" i="7"/>
  <c r="J27" i="7"/>
  <c r="J30" i="5"/>
  <c r="I42" i="7" l="1"/>
  <c r="H42" i="7"/>
  <c r="I28" i="5"/>
  <c r="I29" i="5"/>
  <c r="I31" i="5"/>
  <c r="F28" i="5"/>
  <c r="H28" i="5" s="1"/>
  <c r="J28" i="5" s="1"/>
  <c r="F31" i="5"/>
  <c r="H31" i="5" s="1"/>
  <c r="F29" i="5"/>
  <c r="H29" i="5" s="1"/>
  <c r="I43" i="7"/>
  <c r="H43" i="7"/>
  <c r="I41" i="7"/>
  <c r="H41" i="7"/>
  <c r="J43" i="7" l="1"/>
  <c r="J31" i="5"/>
  <c r="J29" i="5"/>
  <c r="J41" i="7"/>
  <c r="J42" i="7"/>
  <c r="H14" i="7"/>
  <c r="I14" i="7"/>
  <c r="J14" i="7" l="1"/>
  <c r="B5" i="7"/>
  <c r="H13" i="7"/>
  <c r="I13" i="7"/>
  <c r="J13" i="7" l="1"/>
  <c r="H25" i="7"/>
  <c r="I25" i="7"/>
  <c r="H38" i="7"/>
  <c r="I38" i="7"/>
  <c r="H39" i="7"/>
  <c r="I39" i="7"/>
  <c r="H40" i="7"/>
  <c r="I40" i="7"/>
  <c r="H44" i="7"/>
  <c r="I44" i="7"/>
  <c r="H45" i="7"/>
  <c r="I45" i="7"/>
  <c r="H46" i="7"/>
  <c r="I46" i="7"/>
  <c r="H47" i="7"/>
  <c r="I47" i="7"/>
  <c r="H35" i="7"/>
  <c r="I35" i="7"/>
  <c r="H36" i="7"/>
  <c r="I36" i="7"/>
  <c r="H59" i="7"/>
  <c r="I59" i="7"/>
  <c r="H72" i="7"/>
  <c r="I72" i="7"/>
  <c r="H73" i="7"/>
  <c r="I73" i="7"/>
  <c r="H31" i="7"/>
  <c r="I31" i="7"/>
  <c r="H32" i="7"/>
  <c r="I32" i="7"/>
  <c r="H33" i="7"/>
  <c r="I33" i="7"/>
  <c r="H34" i="7"/>
  <c r="I34" i="7"/>
  <c r="H22" i="7"/>
  <c r="I22" i="7"/>
  <c r="H23" i="7"/>
  <c r="I23" i="7"/>
  <c r="H26" i="7"/>
  <c r="I26" i="7"/>
  <c r="H28" i="7"/>
  <c r="I28" i="7"/>
  <c r="H29" i="7"/>
  <c r="I29" i="7"/>
  <c r="H30" i="7"/>
  <c r="I30" i="7"/>
  <c r="H37" i="7"/>
  <c r="I37" i="7"/>
  <c r="H48" i="7"/>
  <c r="I48" i="7"/>
  <c r="H49" i="7"/>
  <c r="I49" i="7"/>
  <c r="H50" i="7"/>
  <c r="I50" i="7"/>
  <c r="H51" i="7"/>
  <c r="I51" i="7"/>
  <c r="H52" i="7"/>
  <c r="I52" i="7"/>
  <c r="H53" i="7"/>
  <c r="I53" i="7"/>
  <c r="H54" i="7"/>
  <c r="I54" i="7"/>
  <c r="H55" i="7"/>
  <c r="I55" i="7"/>
  <c r="H56" i="7"/>
  <c r="I56" i="7"/>
  <c r="H57" i="7"/>
  <c r="I57" i="7"/>
  <c r="H58" i="7"/>
  <c r="I58" i="7"/>
  <c r="C74" i="7"/>
  <c r="J72" i="7" l="1"/>
  <c r="J39" i="7"/>
  <c r="J35" i="7"/>
  <c r="J47" i="7"/>
  <c r="J36" i="7"/>
  <c r="J59" i="7"/>
  <c r="J38" i="7"/>
  <c r="J73" i="7"/>
  <c r="J46" i="7"/>
  <c r="J45" i="7"/>
  <c r="J44" i="7"/>
  <c r="J25" i="7"/>
  <c r="J40" i="7"/>
  <c r="J34" i="7"/>
  <c r="J32" i="7"/>
  <c r="J33" i="7"/>
  <c r="J31" i="7"/>
  <c r="J56" i="7"/>
  <c r="J52" i="7"/>
  <c r="J54" i="7"/>
  <c r="J22" i="7"/>
  <c r="J23" i="7"/>
  <c r="J58" i="7"/>
  <c r="J28" i="7"/>
  <c r="J57" i="7"/>
  <c r="J49" i="7"/>
  <c r="J48" i="7"/>
  <c r="J37" i="7"/>
  <c r="J55" i="7"/>
  <c r="J51" i="7"/>
  <c r="J50" i="7"/>
  <c r="J29" i="7"/>
  <c r="J26" i="7"/>
  <c r="J30" i="7"/>
  <c r="J53" i="7"/>
  <c r="F27" i="5"/>
  <c r="F26" i="5"/>
  <c r="F25" i="5"/>
  <c r="F21" i="5"/>
  <c r="F20" i="5"/>
  <c r="H24" i="5"/>
  <c r="I24" i="5"/>
  <c r="J24" i="5" l="1"/>
  <c r="H15" i="7" l="1"/>
  <c r="J15" i="7" s="1"/>
  <c r="I49" i="5"/>
  <c r="H49" i="5"/>
  <c r="J49" i="5" l="1"/>
  <c r="I51" i="5"/>
  <c r="H51" i="5"/>
  <c r="I50" i="5"/>
  <c r="H50" i="5"/>
  <c r="J50" i="5" s="1"/>
  <c r="I48" i="5"/>
  <c r="H48" i="5"/>
  <c r="H66" i="5"/>
  <c r="J66" i="5" s="1"/>
  <c r="H65" i="5"/>
  <c r="J65" i="5" s="1"/>
  <c r="H64" i="5"/>
  <c r="J64" i="5" s="1"/>
  <c r="I12" i="6" s="1"/>
  <c r="J51" i="5" l="1"/>
  <c r="J48" i="5"/>
  <c r="H38" i="5" l="1"/>
  <c r="I38" i="5"/>
  <c r="H39" i="5"/>
  <c r="I39" i="5"/>
  <c r="H40" i="5"/>
  <c r="I40" i="5"/>
  <c r="H41" i="5"/>
  <c r="I41" i="5"/>
  <c r="H42" i="5"/>
  <c r="I42" i="5"/>
  <c r="H43" i="5"/>
  <c r="I43" i="5"/>
  <c r="H44" i="5"/>
  <c r="I44" i="5"/>
  <c r="H45" i="5"/>
  <c r="I45" i="5"/>
  <c r="H46" i="5"/>
  <c r="I46" i="5"/>
  <c r="H47" i="5"/>
  <c r="I47" i="5"/>
  <c r="I37" i="5"/>
  <c r="H37" i="5"/>
  <c r="I18" i="5"/>
  <c r="I19" i="5"/>
  <c r="I20" i="5"/>
  <c r="I21" i="5"/>
  <c r="I22" i="5"/>
  <c r="I23" i="5"/>
  <c r="I25" i="5"/>
  <c r="I26" i="5"/>
  <c r="I27" i="5"/>
  <c r="I17" i="5"/>
  <c r="I21" i="7"/>
  <c r="H21" i="7"/>
  <c r="H12" i="7"/>
  <c r="H16" i="7"/>
  <c r="H11" i="7"/>
  <c r="E17" i="7"/>
  <c r="H57" i="5"/>
  <c r="J57" i="5" s="1"/>
  <c r="I11" i="6" s="1"/>
  <c r="H25" i="5"/>
  <c r="H26" i="5"/>
  <c r="H27" i="5"/>
  <c r="H23" i="5"/>
  <c r="H22" i="5"/>
  <c r="H21" i="5"/>
  <c r="H20" i="5"/>
  <c r="H19" i="5"/>
  <c r="H18" i="5"/>
  <c r="H17" i="5"/>
  <c r="J37" i="5" l="1"/>
  <c r="J22" i="5"/>
  <c r="J45" i="5"/>
  <c r="J41" i="5"/>
  <c r="J46" i="5"/>
  <c r="J42" i="5"/>
  <c r="J38" i="5"/>
  <c r="J20" i="5"/>
  <c r="J40" i="5"/>
  <c r="J44" i="5"/>
  <c r="J47" i="5"/>
  <c r="J43" i="5"/>
  <c r="J39" i="5"/>
  <c r="J26" i="5"/>
  <c r="J21" i="5"/>
  <c r="J18" i="5"/>
  <c r="J23" i="5"/>
  <c r="J25" i="5"/>
  <c r="J17" i="5"/>
  <c r="J19" i="5"/>
  <c r="J27" i="5"/>
  <c r="J21" i="7"/>
  <c r="J74" i="7" s="1"/>
  <c r="E10" i="6" s="1"/>
  <c r="H74" i="7"/>
  <c r="C10" i="6" s="1"/>
  <c r="I74" i="7"/>
  <c r="D10" i="6" s="1"/>
  <c r="I16" i="7"/>
  <c r="J16" i="7" s="1"/>
  <c r="I11" i="7"/>
  <c r="J11" i="7" s="1"/>
  <c r="I12" i="7"/>
  <c r="J12" i="7" s="1"/>
  <c r="H17" i="7"/>
  <c r="C9" i="6" s="1"/>
  <c r="B9" i="5"/>
  <c r="I10" i="6" l="1"/>
  <c r="I9" i="6"/>
  <c r="J17" i="7"/>
  <c r="H76" i="7"/>
  <c r="I17" i="7"/>
  <c r="D9" i="6" s="1"/>
  <c r="I13" i="6" l="1"/>
  <c r="E9" i="6"/>
  <c r="E11" i="6" s="1"/>
  <c r="J76" i="7"/>
  <c r="I76" i="7"/>
  <c r="I17" i="6" l="1"/>
  <c r="I20" i="6"/>
</calcChain>
</file>

<file path=xl/sharedStrings.xml><?xml version="1.0" encoding="utf-8"?>
<sst xmlns="http://schemas.openxmlformats.org/spreadsheetml/2006/main" count="260" uniqueCount="187">
  <si>
    <t>Omschrijving</t>
  </si>
  <si>
    <t>Algemeen</t>
  </si>
  <si>
    <t>De inschrijver:</t>
  </si>
  <si>
    <t>Verrekenprijzen</t>
  </si>
  <si>
    <t>Nr</t>
  </si>
  <si>
    <t>Aantal</t>
  </si>
  <si>
    <t>Toevoegen van een protocol om RealSense loggers aan te sluiten (I-Real)</t>
  </si>
  <si>
    <t>Toevoegen van een protocol om DCX loggers aan te sluiten (Keller)</t>
  </si>
  <si>
    <t>Toevoegen van een protocol om ARC loggers aan te sluiten (Keller)</t>
  </si>
  <si>
    <t>Toevoegen van een protocol om Sofrel loggers aan te sluiten (Infra Scada)</t>
  </si>
  <si>
    <t>Toevoegen van een protocol om Nivus loggers aan te sluiten (Eijkelkamp)</t>
  </si>
  <si>
    <t>Toevoegen van een protocol om Campbell-CR6-loggers aan te sluiten (Koenders)</t>
  </si>
  <si>
    <t>Toevoegen van een protocol om Geokon-Model 8800 Geonet aan te sluiten (Koenders)</t>
  </si>
  <si>
    <t xml:space="preserve">C.1 </t>
  </si>
  <si>
    <t>C.2</t>
  </si>
  <si>
    <t>C.3</t>
  </si>
  <si>
    <t>C.4</t>
  </si>
  <si>
    <t>TOTALE FICTIEVE INSCRHIJVING</t>
  </si>
  <si>
    <t>Som van de verrekenprijzen</t>
  </si>
  <si>
    <t>C1.01</t>
  </si>
  <si>
    <t>C1.02</t>
  </si>
  <si>
    <t>C1.03</t>
  </si>
  <si>
    <t>C1.04</t>
  </si>
  <si>
    <t>C1.05</t>
  </si>
  <si>
    <t>C1.06</t>
  </si>
  <si>
    <t>C1.07</t>
  </si>
  <si>
    <t>C1.08</t>
  </si>
  <si>
    <t>C1.09</t>
  </si>
  <si>
    <t>C1.10</t>
  </si>
  <si>
    <t>C1.11</t>
  </si>
  <si>
    <t>C4.01</t>
  </si>
  <si>
    <t>Prijs per stuk</t>
  </si>
  <si>
    <t>Initiele Prijs</t>
  </si>
  <si>
    <t>Subtotaal Algemeen</t>
  </si>
  <si>
    <t>Alle gele velden in te vullen door inschrijver</t>
  </si>
  <si>
    <t>Alle gele velden in te vullen door inschrijver!</t>
  </si>
  <si>
    <t>Weegfactoren</t>
  </si>
  <si>
    <t>Initieel</t>
  </si>
  <si>
    <t>C1.12</t>
  </si>
  <si>
    <t>C1.13</t>
  </si>
  <si>
    <t>C1.14</t>
  </si>
  <si>
    <t>Toevoegen van een protocol om DNP3 PLC’s aan te sluiten</t>
  </si>
  <si>
    <t>Toevoegen van een protocol om MQTT hardware aan te sluiten</t>
  </si>
  <si>
    <t>Inschrijver:</t>
  </si>
  <si>
    <t>Weegfactoren (per stuk)</t>
  </si>
  <si>
    <t>Totaal initieel</t>
  </si>
  <si>
    <t xml:space="preserve">Alle overige algemene werkzaamheden </t>
  </si>
  <si>
    <t xml:space="preserve">TOTAAL </t>
  </si>
  <si>
    <t>Subtotaal</t>
  </si>
  <si>
    <t>Zie ook overige tabbladen!</t>
  </si>
  <si>
    <t>Onderstaande verrekenprijzen zijn gericht op uurtarieven die worden gehanteerd</t>
  </si>
  <si>
    <t>Uurtarief Software-ontwikkelaar</t>
  </si>
  <si>
    <t>Uurtarief (Service)monteur</t>
  </si>
  <si>
    <t>Uurtarief Projectmanager</t>
  </si>
  <si>
    <t>Toevoegen Sigfox communicatiemethode</t>
  </si>
  <si>
    <t>Toevoegen Narrow Band IoT communicatiemethode</t>
  </si>
  <si>
    <t>Bestaand object rechstreeks aansluiten op de regionale hoofdpost</t>
  </si>
  <si>
    <t>Toevoegen  protocol, koppelingen en commuinicatiemethoden</t>
  </si>
  <si>
    <t>Uurtarieven</t>
  </si>
  <si>
    <t>Beste prijs-kwaliteit verhouding</t>
  </si>
  <si>
    <t>Toevoegen FEWS uitwisseling (XML Timeseries)</t>
  </si>
  <si>
    <t>Type PLC</t>
  </si>
  <si>
    <t>Soort</t>
  </si>
  <si>
    <t>Tunnelgemaal</t>
  </si>
  <si>
    <t>Communicatie</t>
  </si>
  <si>
    <t>Onderstaande verrekenprijzen zijn gericht op het leveren van communicatieapparatuur en sim-kaarten, eventueel met plaatsen en cofigureren van SIM-kaarten</t>
  </si>
  <si>
    <t>dit inschrijfformulier maakt onderdeel uit van de aanbesteding "Aanbesteding Telemetriesysteem"</t>
  </si>
  <si>
    <t>Verwerken historische gegevens</t>
  </si>
  <si>
    <t>Jaarlijks</t>
  </si>
  <si>
    <t>Totaal jaarlijks</t>
  </si>
  <si>
    <t>BBB</t>
  </si>
  <si>
    <t>Vijver</t>
  </si>
  <si>
    <t>Vervaardigen en onderhouden RTC-procedures</t>
  </si>
  <si>
    <t>Vervaardigen en onderhouden rapportages</t>
  </si>
  <si>
    <t>Opleveren en onderhouden regionale hoofdpost</t>
  </si>
  <si>
    <t>C.2 Toevoegen  protocol, koppelingen en commuinicatiemethoden</t>
  </si>
  <si>
    <t>Setupkosten algemeen</t>
  </si>
  <si>
    <t>Setupkosten per objectsoort</t>
  </si>
  <si>
    <t>Initiële en jaarlijkse kosten</t>
  </si>
  <si>
    <t xml:space="preserve">Intiele en onderhoudskosten </t>
  </si>
  <si>
    <t>Initiele Prijs (PER STUK)</t>
  </si>
  <si>
    <t>Jaarlijks    (PER STUK)</t>
  </si>
  <si>
    <t>Initiele Prijs    (PER STUK)</t>
  </si>
  <si>
    <t>Jaarlijks              (PER STUK)</t>
  </si>
  <si>
    <t>Fictieve inschrijfprijs</t>
  </si>
  <si>
    <t>Totale fictieve inschrijfprijs</t>
  </si>
  <si>
    <t>Totale fictieve prijs</t>
  </si>
  <si>
    <t>Fictief inschrijfbedrag</t>
  </si>
  <si>
    <t>Totaal per objectsoort</t>
  </si>
  <si>
    <t>Leveren API koppeling (zonder beperkingen)</t>
  </si>
  <si>
    <t>Code</t>
  </si>
  <si>
    <t>C2.01</t>
  </si>
  <si>
    <t>C2.02</t>
  </si>
  <si>
    <t>C2.03</t>
  </si>
  <si>
    <t>C2.05</t>
  </si>
  <si>
    <t>C2.06</t>
  </si>
  <si>
    <t>C2.07</t>
  </si>
  <si>
    <t>C2.08</t>
  </si>
  <si>
    <t>C2.09</t>
  </si>
  <si>
    <t>C2.10</t>
  </si>
  <si>
    <t>C2.11</t>
  </si>
  <si>
    <t>C2.12</t>
  </si>
  <si>
    <t>C2.13</t>
  </si>
  <si>
    <t>C2.15</t>
  </si>
  <si>
    <t>C2.04</t>
  </si>
  <si>
    <t>C2.14</t>
  </si>
  <si>
    <t>C3.01</t>
  </si>
  <si>
    <t>Voor extra detail informatie over de werkzaamheden zie programma van eisen Bijlage P5!</t>
  </si>
  <si>
    <t>Onderstaande verrekenprijzen zijn gericht op het leveren en onderhouden van een protocol in de hoofpost</t>
  </si>
  <si>
    <t>Toevoegen van een protocol om Diver-loggers aan te sluiten op de hoofdpost (Eijkelkamp en Van Essen)</t>
  </si>
  <si>
    <t>dit inschrijfformulier maakt onderdeel uit van de aanbesteding telemetriesysteem</t>
  </si>
  <si>
    <t>C.1 Bestaand object rechstreeks aansluiten op de hoofdpost</t>
  </si>
  <si>
    <t>Onderstaande verrekenprijzen zijn gericht op het toevoegen en onderhouden van objecten in de hoofdpost die rechtstreeks communiceren met de PLC/modem of logger</t>
  </si>
  <si>
    <t>Toevoegen meer-pomp-gemaal en overige ‘speciale’ gemalen welke reeds is voorzien van een besturing en communicatie en rechtstreeks aangesloten moet worden op de hoofdpost</t>
  </si>
  <si>
    <t xml:space="preserve">Gelijk aan C1.01, maar dan 5 stuks of meer die gelijktijdig in opdracht worden gegeven </t>
  </si>
  <si>
    <t xml:space="preserve">Gelijk aan C1.01, maar dan 10 stuks of meer die gelijktijdig in opdracht worden gegeven </t>
  </si>
  <si>
    <t>Gelijk aan C1.06, maar dan voor 5 stuks of meer die gelijktijdig in opdracht worden gegeven</t>
  </si>
  <si>
    <t>Gelijk aan C1.06, maar dan voor 10 stuks of meer die gelijktijdig in opdracht worden gegeven</t>
  </si>
  <si>
    <t>Gelijk aan C1.09, maar dan voor 5 stuks of meer die gelijktijdig in opdracht worden gegeven</t>
  </si>
  <si>
    <t>Gelijk aan C1.09, maar dan voor 10 stuks of meer die gelijktijdig in opdracht worden gegeven</t>
  </si>
  <si>
    <t>CARS-unit 4</t>
  </si>
  <si>
    <t>Mitsubishi FX2N PLC</t>
  </si>
  <si>
    <t>Mitsubishi FX2N</t>
  </si>
  <si>
    <t>Mitsubishi FX3U</t>
  </si>
  <si>
    <t>ITT Flygt FMC 500</t>
  </si>
  <si>
    <t>ITT Flygt APP 900</t>
  </si>
  <si>
    <t>Rioolgemaal</t>
  </si>
  <si>
    <t>ITT Flygt FGC</t>
  </si>
  <si>
    <t>ITT Flygt FGC 313</t>
  </si>
  <si>
    <t>ITT Flygt APX 711</t>
  </si>
  <si>
    <t>ITT Flygt FMC 150</t>
  </si>
  <si>
    <t>ITT Flygt APP 721</t>
  </si>
  <si>
    <t>ITT Flygt FGC 311</t>
  </si>
  <si>
    <t>ITT Flygt FMC 200</t>
  </si>
  <si>
    <t>ITT Flygt FGC ??</t>
  </si>
  <si>
    <t>ITT Flygt FMC 206</t>
  </si>
  <si>
    <t>ITT Flygt FGC 314</t>
  </si>
  <si>
    <t>ITT Flygt FGC 315</t>
  </si>
  <si>
    <t>ITT Flygt FGC 316</t>
  </si>
  <si>
    <t>RWA gemaal</t>
  </si>
  <si>
    <t>Adesys Severa + Landy-I/O controller</t>
  </si>
  <si>
    <t>ITT Flygt APPxx</t>
  </si>
  <si>
    <t>Hoofdgemalen</t>
  </si>
  <si>
    <t>Adesys Severa X70 alarmmelder</t>
  </si>
  <si>
    <t>CARS-unit 5</t>
  </si>
  <si>
    <t>Jazz PLC</t>
  </si>
  <si>
    <t>ITT Flygt FGC 323</t>
  </si>
  <si>
    <t>ITT Flygt FMC 209</t>
  </si>
  <si>
    <t>powerline Phoenix</t>
  </si>
  <si>
    <t>Overstorten</t>
  </si>
  <si>
    <t>ITT Flygt APP 600</t>
  </si>
  <si>
    <t>Meetpunt</t>
  </si>
  <si>
    <t>Drukriool</t>
  </si>
  <si>
    <t>ITT Flygt FMC, Dochterkast</t>
  </si>
  <si>
    <t>Mous Radius, Moeder</t>
  </si>
  <si>
    <t>Mous Radius, dochter</t>
  </si>
  <si>
    <t>Mous Radius pro, moeder</t>
  </si>
  <si>
    <t>Mous Radius pro, dochter</t>
  </si>
  <si>
    <t>SPIN, Lora</t>
  </si>
  <si>
    <t>SVA-X16a</t>
  </si>
  <si>
    <t>Flygt APP</t>
  </si>
  <si>
    <t>Flygt FGC 313, dochter</t>
  </si>
  <si>
    <t>Flygt APX 711, moeder</t>
  </si>
  <si>
    <t>Flygt FMC 150, moeder</t>
  </si>
  <si>
    <t>Powerline Phoenix, dochter</t>
  </si>
  <si>
    <t>Powerline Phoenix, moeder</t>
  </si>
  <si>
    <t>C1.15</t>
  </si>
  <si>
    <t>Toevoegen standaard één-/twee-pompsgemaal aan de hoofdpost welke reeds is voorzien van een besturing en communicatie en rechtstreeks aangesloten moet worden op de hoofdpost. Een standaard gemaal is een gemaal die voldoet aan de standaard zoals beschreven in bijlage F2. Echter geldt ook dat alle gelijkwaardige gemalen die in de objectenlijst zijn opgenomen als standaard gelden.</t>
  </si>
  <si>
    <t>Toevoegen Bergbezinkvoorziening met 1/2 ledigingspompen en 1/2 spoelpompen en metingen in riool, bassin en externe overstort (eventueel met verklikkers) op de hoofdpost welke reeds is voorzien van een besturing en communicatie en rechtstreeks aangesloten moet worden op de hoofdpost</t>
  </si>
  <si>
    <t>Toevoegen object die overstort en of neerslag meet welke reeds is voorzien van logging en communicatieapparatuur en rechtstreeks aangesloten moet worden op de hoofdpost</t>
  </si>
  <si>
    <t xml:space="preserve">Toevoegen van drukrioolgemaal welke reeds is voorzien van een besturing (een SVA X16) en communicatie en rechtstreeks aangesloten moet worden op de hoofdpost  </t>
  </si>
  <si>
    <t>Toevoegen van een grondwatermeting die rechtsreeks wordt aangesloten</t>
  </si>
  <si>
    <t>Toevoegen van een grondwatermeting die via een import moet worden aangesloten</t>
  </si>
  <si>
    <t>Toevoegen van een oppervlaktewater meting die rechtstreeks moet worden aangesloten</t>
  </si>
  <si>
    <t>Toevoegen van een oppervlaktewater meting die via een import moet worden aangesloten</t>
  </si>
  <si>
    <t>Toevoegen van een protocol om MM3P loggers aan te sluiten (BAR Instruments)</t>
  </si>
  <si>
    <t>Toevoegen van een protocol om Point loggers aan te sluiten (BAR Instruments)</t>
  </si>
  <si>
    <t>Het leveren en installeren van een Severa SVA -X16 PLC/modem voor drukriolering</t>
  </si>
  <si>
    <t>C.3 Communicatie en apparatuur</t>
  </si>
  <si>
    <t>C.4 Uurtarieven</t>
  </si>
  <si>
    <t>C4.02</t>
  </si>
  <si>
    <t>C4.03</t>
  </si>
  <si>
    <t>Fictieve korting plan van aanpak*</t>
  </si>
  <si>
    <t>Fictieve korting praktijktest*</t>
  </si>
  <si>
    <t>* in te vullen door de aanbestedende dienst</t>
  </si>
  <si>
    <t>FGC of FMC, dochter</t>
  </si>
  <si>
    <t>ITT Flygt FMC of FGC</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</si>
</sst>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44" formatCode="_ &quot;€&quot;\ * #,##0.00_ ;_ &quot;€&quot;\ * \-#,##0.00_ ;_ &quot;€&quot;\ * &quot;-&quot;??_ ;_ @_ "/>
    <numFmt numFmtId="164" formatCode="#,##0_ ;\-#,##0\ "/>
    <numFmt numFmtId="165" formatCode="#,##0.0_ ;\-#,##0.0\ "/>
    <numFmt numFmtId="166" formatCode="0.0"/>
  </numFmts>
  <fonts count="26" x14ac:knownFonts="1">
    <font>
      <sz val="11"/>
      <color theme="1"/>
      <name val="Calibri"/>
      <family val="2"/>
      <scheme val="minor"/>
    </font>
    <font>
      <b/>
      <sz val="11"/>
      <color theme="0"/>
      <name val="Calibri"/>
      <family val="2"/>
      <scheme val="minor"/>
    </font>
    <font>
      <b/>
      <sz val="11"/>
      <color theme="1"/>
      <name val="Calibri"/>
      <family val="2"/>
      <scheme val="minor"/>
    </font>
    <font>
      <sz val="11"/>
      <color theme="0"/>
      <name val="Calibri"/>
      <family val="2"/>
      <scheme val="minor"/>
    </font>
    <font>
      <sz val="10"/>
      <color theme="1"/>
      <name val="Calibri Light"/>
      <family val="2"/>
      <scheme val="major"/>
    </font>
    <font>
      <sz val="10"/>
      <color theme="1"/>
      <name val="Calibri"/>
      <family val="2"/>
      <scheme val="minor"/>
    </font>
    <font>
      <b/>
      <sz val="14"/>
      <color theme="0"/>
      <name val="Calibri"/>
      <family val="2"/>
      <scheme val="minor"/>
    </font>
    <font>
      <b/>
      <sz val="16"/>
      <color theme="0"/>
      <name val="Calibri"/>
      <family val="2"/>
      <scheme val="minor"/>
    </font>
    <font>
      <sz val="12"/>
      <color rgb="FF4E85CE"/>
      <name val="Calibri Light"/>
      <family val="2"/>
    </font>
    <font>
      <b/>
      <sz val="9"/>
      <color rgb="FFFFFFFF"/>
      <name val="Calibri Light"/>
      <family val="2"/>
    </font>
    <font>
      <sz val="9"/>
      <color theme="1"/>
      <name val="Calibri Light"/>
      <family val="2"/>
    </font>
    <font>
      <sz val="14"/>
      <color theme="0"/>
      <name val="Calibri"/>
      <family val="2"/>
      <scheme val="minor"/>
    </font>
    <font>
      <sz val="11"/>
      <color theme="1"/>
      <name val="Calibri"/>
      <family val="2"/>
    </font>
    <font>
      <sz val="14"/>
      <color theme="1"/>
      <name val="Calibri"/>
      <family val="2"/>
      <scheme val="minor"/>
    </font>
    <font>
      <sz val="11"/>
      <color rgb="FFFF0000"/>
      <name val="Calibri"/>
      <family val="2"/>
      <scheme val="minor"/>
    </font>
    <font>
      <b/>
      <sz val="9"/>
      <color theme="1"/>
      <name val="Calibri Light"/>
      <family val="2"/>
    </font>
    <font>
      <b/>
      <sz val="12"/>
      <color rgb="FFFFFFFF"/>
      <name val="Calibri Light"/>
      <family val="2"/>
    </font>
    <font>
      <sz val="12"/>
      <color theme="1"/>
      <name val="Calibri"/>
      <family val="2"/>
      <scheme val="minor"/>
    </font>
    <font>
      <sz val="9"/>
      <color rgb="FFFFFFFF"/>
      <name val="Calibri Light"/>
      <family val="2"/>
    </font>
    <font>
      <i/>
      <sz val="10"/>
      <color theme="1"/>
      <name val="Calibri"/>
      <family val="2"/>
      <scheme val="minor"/>
    </font>
    <font>
      <b/>
      <sz val="12"/>
      <color theme="0"/>
      <name val="Calibri Light"/>
      <family val="2"/>
    </font>
    <font>
      <sz val="8"/>
      <color theme="1"/>
      <name val="Calibri"/>
      <family val="2"/>
      <scheme val="minor"/>
    </font>
    <font>
      <i/>
      <sz val="9"/>
      <color theme="1"/>
      <name val="Calibri"/>
      <family val="2"/>
      <scheme val="minor"/>
    </font>
    <font>
      <b/>
      <sz val="12"/>
      <color theme="1"/>
      <name val="Calibri"/>
      <family val="2"/>
      <scheme val="minor"/>
    </font>
    <font>
      <sz val="12"/>
      <color theme="0"/>
      <name val="Calibri"/>
      <family val="2"/>
      <scheme val="minor"/>
    </font>
    <font>
      <sz val="9"/>
      <color rgb="FF000000"/>
      <name val="Calibri Light"/>
      <family val="2"/>
    </font>
  </fonts>
  <fills count="21">
    <fill>
      <patternFill patternType="none"/>
    </fill>
    <fill>
      <patternFill patternType="gray125"/>
    </fill>
    <fill>
      <patternFill patternType="solid">
        <fgColor theme="4" tint="-0.499984740745262"/>
        <bgColor indexed="64"/>
      </patternFill>
    </fill>
    <fill>
      <patternFill patternType="solid">
        <fgColor theme="4" tint="-0.249977111117893"/>
        <bgColor indexed="64"/>
      </patternFill>
    </fill>
    <fill>
      <patternFill patternType="solid">
        <fgColor theme="4" tint="0.39997558519241921"/>
        <bgColor indexed="64"/>
      </patternFill>
    </fill>
    <fill>
      <patternFill patternType="solid">
        <fgColor rgb="FF254D83"/>
        <bgColor indexed="64"/>
      </patternFill>
    </fill>
    <fill>
      <patternFill patternType="solid">
        <fgColor rgb="FF326AB4"/>
        <bgColor indexed="64"/>
      </patternFill>
    </fill>
    <fill>
      <patternFill patternType="solid">
        <fgColor rgb="FFC6D8F0"/>
        <bgColor indexed="64"/>
      </patternFill>
    </fill>
    <fill>
      <patternFill patternType="solid">
        <fgColor rgb="FFE8EEF8"/>
        <bgColor indexed="64"/>
      </patternFill>
    </fill>
    <fill>
      <patternFill patternType="solid">
        <fgColor theme="8" tint="0.39997558519241921"/>
        <bgColor indexed="64"/>
      </patternFill>
    </fill>
    <fill>
      <patternFill patternType="solid">
        <fgColor theme="0" tint="-4.9989318521683403E-2"/>
        <bgColor indexed="64"/>
      </patternFill>
    </fill>
    <fill>
      <patternFill patternType="solid">
        <fgColor theme="0" tint="-0.14999847407452621"/>
        <bgColor indexed="64"/>
      </patternFill>
    </fill>
    <fill>
      <patternFill patternType="solid">
        <fgColor rgb="FFFFFF00"/>
        <bgColor indexed="64"/>
      </patternFill>
    </fill>
    <fill>
      <patternFill patternType="solid">
        <fgColor theme="1" tint="4.9989318521683403E-2"/>
        <bgColor indexed="64"/>
      </patternFill>
    </fill>
    <fill>
      <patternFill patternType="solid">
        <fgColor theme="1" tint="0.34998626667073579"/>
        <bgColor indexed="64"/>
      </patternFill>
    </fill>
    <fill>
      <patternFill patternType="solid">
        <fgColor theme="0" tint="-0.249977111117893"/>
        <bgColor indexed="64"/>
      </patternFill>
    </fill>
    <fill>
      <patternFill patternType="solid">
        <fgColor theme="1" tint="0.249977111117893"/>
        <bgColor indexed="64"/>
      </patternFill>
    </fill>
    <fill>
      <patternFill patternType="solid">
        <fgColor theme="9" tint="0.79998168889431442"/>
        <bgColor indexed="64"/>
      </patternFill>
    </fill>
    <fill>
      <patternFill patternType="solid">
        <fgColor theme="4" tint="0.79998168889431442"/>
        <bgColor indexed="64"/>
      </patternFill>
    </fill>
    <fill>
      <patternFill patternType="solid">
        <fgColor theme="0"/>
        <bgColor indexed="64"/>
      </patternFill>
    </fill>
    <fill>
      <patternFill patternType="solid">
        <fgColor rgb="FFE9F3FD"/>
        <bgColor indexed="64"/>
      </patternFill>
    </fill>
  </fills>
  <borders count="67">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diagonal/>
    </border>
    <border>
      <left style="thin">
        <color indexed="64"/>
      </left>
      <right style="thin">
        <color indexed="64"/>
      </right>
      <top style="thin">
        <color indexed="64"/>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style="thin">
        <color indexed="64"/>
      </top>
      <bottom/>
      <diagonal/>
    </border>
    <border>
      <left style="thin">
        <color indexed="64"/>
      </left>
      <right style="thin">
        <color indexed="64"/>
      </right>
      <top/>
      <bottom style="thin">
        <color indexed="64"/>
      </bottom>
      <diagonal/>
    </border>
    <border>
      <left style="thin">
        <color indexed="64"/>
      </left>
      <right/>
      <top/>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thin">
        <color indexed="64"/>
      </left>
      <right style="thin">
        <color indexed="64"/>
      </right>
      <top style="medium">
        <color indexed="64"/>
      </top>
      <bottom style="thin">
        <color indexed="64"/>
      </bottom>
      <diagonal/>
    </border>
    <border>
      <left/>
      <right style="thin">
        <color indexed="64"/>
      </right>
      <top style="thin">
        <color indexed="64"/>
      </top>
      <bottom style="medium">
        <color indexed="64"/>
      </bottom>
      <diagonal/>
    </border>
    <border>
      <left style="medium">
        <color indexed="64"/>
      </left>
      <right style="thin">
        <color indexed="64"/>
      </right>
      <top/>
      <bottom style="thin">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style="medium">
        <color indexed="64"/>
      </top>
      <bottom style="thin">
        <color indexed="64"/>
      </bottom>
      <diagonal/>
    </border>
    <border>
      <left style="medium">
        <color indexed="64"/>
      </left>
      <right/>
      <top style="thin">
        <color indexed="64"/>
      </top>
      <bottom style="thin">
        <color indexed="64"/>
      </bottom>
      <diagonal/>
    </border>
    <border>
      <left style="medium">
        <color indexed="64"/>
      </left>
      <right/>
      <top style="thin">
        <color indexed="64"/>
      </top>
      <bottom style="medium">
        <color indexed="64"/>
      </bottom>
      <diagonal/>
    </border>
    <border>
      <left style="thin">
        <color indexed="64"/>
      </left>
      <right style="medium">
        <color indexed="64"/>
      </right>
      <top style="medium">
        <color indexed="64"/>
      </top>
      <bottom style="thin">
        <color indexed="64"/>
      </bottom>
      <diagonal/>
    </border>
    <border>
      <left/>
      <right/>
      <top style="medium">
        <color indexed="64"/>
      </top>
      <bottom style="thin">
        <color indexed="64"/>
      </bottom>
      <diagonal/>
    </border>
    <border>
      <left/>
      <right/>
      <top style="medium">
        <color indexed="64"/>
      </top>
      <bottom style="medium">
        <color indexed="64"/>
      </bottom>
      <diagonal/>
    </border>
    <border>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right/>
      <top style="thin">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bottom/>
      <diagonal/>
    </border>
    <border>
      <left style="thin">
        <color indexed="64"/>
      </left>
      <right style="medium">
        <color indexed="64"/>
      </right>
      <top/>
      <bottom style="medium">
        <color indexed="64"/>
      </bottom>
      <diagonal/>
    </border>
    <border>
      <left/>
      <right style="thin">
        <color indexed="64"/>
      </right>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bottom style="medium">
        <color indexed="64"/>
      </bottom>
      <diagonal/>
    </border>
    <border>
      <left style="medium">
        <color indexed="64"/>
      </left>
      <right/>
      <top/>
      <bottom/>
      <diagonal/>
    </border>
    <border>
      <left/>
      <right style="medium">
        <color indexed="64"/>
      </right>
      <top/>
      <bottom/>
      <diagonal/>
    </border>
    <border>
      <left style="medium">
        <color indexed="64"/>
      </left>
      <right/>
      <top/>
      <bottom style="thin">
        <color indexed="64"/>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style="medium">
        <color indexed="64"/>
      </right>
      <top/>
      <bottom style="thin">
        <color indexed="64"/>
      </bottom>
      <diagonal/>
    </border>
    <border>
      <left style="medium">
        <color indexed="64"/>
      </left>
      <right/>
      <top style="medium">
        <color indexed="64"/>
      </top>
      <bottom style="medium">
        <color indexed="64"/>
      </bottom>
      <diagonal/>
    </border>
    <border>
      <left/>
      <right/>
      <top style="thin">
        <color indexed="64"/>
      </top>
      <bottom/>
      <diagonal/>
    </border>
    <border>
      <left/>
      <right style="thin">
        <color indexed="64"/>
      </right>
      <top style="thin">
        <color indexed="64"/>
      </top>
      <bottom/>
      <diagonal/>
    </border>
    <border>
      <left/>
      <right style="thin">
        <color indexed="64"/>
      </right>
      <top style="medium">
        <color indexed="64"/>
      </top>
      <bottom style="thin">
        <color indexed="64"/>
      </bottom>
      <diagonal/>
    </border>
    <border>
      <left/>
      <right style="medium">
        <color indexed="64"/>
      </right>
      <top style="thin">
        <color indexed="64"/>
      </top>
      <bottom style="thin">
        <color indexed="64"/>
      </bottom>
      <diagonal/>
    </border>
    <border>
      <left/>
      <right style="thin">
        <color indexed="64"/>
      </right>
      <top style="medium">
        <color indexed="64"/>
      </top>
      <bottom/>
      <diagonal/>
    </border>
    <border>
      <left style="medium">
        <color indexed="64"/>
      </left>
      <right style="medium">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style="medium">
        <color indexed="64"/>
      </right>
      <top/>
      <bottom style="thin">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style="thin">
        <color indexed="64"/>
      </top>
      <bottom/>
      <diagonal/>
    </border>
    <border>
      <left style="thin">
        <color indexed="64"/>
      </left>
      <right/>
      <top/>
      <bottom style="medium">
        <color indexed="64"/>
      </bottom>
      <diagonal/>
    </border>
    <border>
      <left style="thin">
        <color indexed="64"/>
      </left>
      <right style="thin">
        <color indexed="64"/>
      </right>
      <top/>
      <bottom style="medium">
        <color indexed="64"/>
      </bottom>
      <diagonal/>
    </border>
  </borders>
  <cellStyleXfs count="1">
    <xf numFmtId="0" fontId="0" fillId="0" borderId="0"/>
  </cellStyleXfs>
  <cellXfs count="279">
    <xf numFmtId="0" fontId="0" fillId="0" borderId="0" xfId="0"/>
    <xf numFmtId="0" fontId="0" fillId="0" borderId="0" xfId="0" applyAlignment="1">
      <alignment horizontal="right"/>
    </xf>
    <xf numFmtId="0" fontId="5" fillId="0" borderId="0" xfId="0" applyFont="1"/>
    <xf numFmtId="0" fontId="8" fillId="0" borderId="0" xfId="0" applyFont="1" applyAlignment="1">
      <alignment vertical="center"/>
    </xf>
    <xf numFmtId="0" fontId="10" fillId="7" borderId="1" xfId="0" applyFont="1" applyFill="1" applyBorder="1" applyAlignment="1">
      <alignment horizontal="center" vertical="center" wrapText="1"/>
    </xf>
    <xf numFmtId="0" fontId="10" fillId="8" borderId="1" xfId="0" applyFont="1" applyFill="1" applyBorder="1" applyAlignment="1">
      <alignment horizontal="center" vertical="center" wrapText="1"/>
    </xf>
    <xf numFmtId="0" fontId="12" fillId="0" borderId="0" xfId="0" applyFont="1"/>
    <xf numFmtId="44" fontId="0" fillId="0" borderId="0" xfId="0" applyNumberFormat="1"/>
    <xf numFmtId="0" fontId="11" fillId="0" borderId="0" xfId="0" applyFont="1"/>
    <xf numFmtId="44" fontId="0" fillId="0" borderId="1" xfId="0" applyNumberFormat="1" applyBorder="1"/>
    <xf numFmtId="0" fontId="1" fillId="0" borderId="0" xfId="0" applyFont="1"/>
    <xf numFmtId="0" fontId="9" fillId="0" borderId="0" xfId="0" applyFont="1" applyAlignment="1">
      <alignment horizontal="center" vertical="center" wrapText="1"/>
    </xf>
    <xf numFmtId="0" fontId="10" fillId="0" borderId="0" xfId="0" applyFont="1" applyAlignment="1">
      <alignment horizontal="center" vertical="center" wrapText="1"/>
    </xf>
    <xf numFmtId="0" fontId="10" fillId="0" borderId="0" xfId="0" applyFont="1" applyAlignment="1">
      <alignment vertical="center" wrapText="1"/>
    </xf>
    <xf numFmtId="44" fontId="0" fillId="0" borderId="0" xfId="0" applyNumberFormat="1" applyProtection="1">
      <protection locked="0"/>
    </xf>
    <xf numFmtId="0" fontId="14" fillId="0" borderId="0" xfId="0" applyFont="1"/>
    <xf numFmtId="0" fontId="9" fillId="5" borderId="19" xfId="0" applyFont="1" applyFill="1" applyBorder="1" applyAlignment="1">
      <alignment vertical="center" wrapText="1"/>
    </xf>
    <xf numFmtId="44" fontId="9" fillId="6" borderId="1" xfId="0" applyNumberFormat="1" applyFont="1" applyFill="1" applyBorder="1" applyAlignment="1">
      <alignment vertical="center" wrapText="1"/>
    </xf>
    <xf numFmtId="0" fontId="9" fillId="0" borderId="0" xfId="0" applyFont="1" applyAlignment="1">
      <alignment horizontal="left" vertical="center" wrapText="1"/>
    </xf>
    <xf numFmtId="44" fontId="9" fillId="0" borderId="0" xfId="0" applyNumberFormat="1" applyFont="1" applyAlignment="1">
      <alignment vertical="center" wrapText="1"/>
    </xf>
    <xf numFmtId="0" fontId="0" fillId="0" borderId="1" xfId="0" applyBorder="1" applyAlignment="1">
      <alignment horizontal="center"/>
    </xf>
    <xf numFmtId="44" fontId="5" fillId="12" borderId="1" xfId="0" applyNumberFormat="1" applyFont="1" applyFill="1" applyBorder="1" applyAlignment="1" applyProtection="1">
      <alignment vertical="center"/>
      <protection locked="0"/>
    </xf>
    <xf numFmtId="44" fontId="0" fillId="12" borderId="1" xfId="0" applyNumberFormat="1" applyFill="1" applyBorder="1" applyAlignment="1" applyProtection="1">
      <alignment vertical="center"/>
      <protection locked="0"/>
    </xf>
    <xf numFmtId="0" fontId="16" fillId="2" borderId="11" xfId="0" applyFont="1" applyFill="1" applyBorder="1" applyAlignment="1">
      <alignment horizontal="center" vertical="center" wrapText="1"/>
    </xf>
    <xf numFmtId="44" fontId="16" fillId="2" borderId="11" xfId="0" applyNumberFormat="1" applyFont="1" applyFill="1" applyBorder="1" applyAlignment="1">
      <alignment vertical="center" wrapText="1"/>
    </xf>
    <xf numFmtId="0" fontId="17" fillId="0" borderId="0" xfId="0" applyFont="1"/>
    <xf numFmtId="44" fontId="0" fillId="12" borderId="1" xfId="0" applyNumberFormat="1" applyFill="1" applyBorder="1" applyProtection="1">
      <protection locked="0"/>
    </xf>
    <xf numFmtId="44" fontId="0" fillId="12" borderId="16" xfId="0" applyNumberFormat="1" applyFill="1" applyBorder="1" applyProtection="1">
      <protection locked="0"/>
    </xf>
    <xf numFmtId="0" fontId="9" fillId="14" borderId="19" xfId="0" applyFont="1" applyFill="1" applyBorder="1" applyAlignment="1">
      <alignment horizontal="center" vertical="center" wrapText="1"/>
    </xf>
    <xf numFmtId="0" fontId="10" fillId="7" borderId="16" xfId="0" applyFont="1" applyFill="1" applyBorder="1" applyAlignment="1">
      <alignment horizontal="center" vertical="center" wrapText="1"/>
    </xf>
    <xf numFmtId="44" fontId="0" fillId="12" borderId="9" xfId="0" applyNumberFormat="1" applyFill="1" applyBorder="1" applyProtection="1">
      <protection locked="0"/>
    </xf>
    <xf numFmtId="0" fontId="0" fillId="0" borderId="0" xfId="0" applyAlignment="1">
      <alignment horizontal="left"/>
    </xf>
    <xf numFmtId="2" fontId="0" fillId="0" borderId="0" xfId="0" applyNumberFormat="1"/>
    <xf numFmtId="44" fontId="0" fillId="11" borderId="1" xfId="0" applyNumberFormat="1" applyFill="1" applyBorder="1" applyAlignment="1">
      <alignment vertical="center"/>
    </xf>
    <xf numFmtId="44" fontId="0" fillId="15" borderId="1" xfId="0" applyNumberFormat="1" applyFill="1" applyBorder="1" applyAlignment="1">
      <alignment vertical="center"/>
    </xf>
    <xf numFmtId="44" fontId="0" fillId="15" borderId="16" xfId="0" applyNumberFormat="1" applyFill="1" applyBorder="1" applyAlignment="1">
      <alignment vertical="center"/>
    </xf>
    <xf numFmtId="44" fontId="0" fillId="11" borderId="13" xfId="0" applyNumberFormat="1" applyFill="1" applyBorder="1" applyAlignment="1">
      <alignment vertical="center"/>
    </xf>
    <xf numFmtId="44" fontId="0" fillId="15" borderId="13" xfId="0" applyNumberFormat="1" applyFill="1" applyBorder="1" applyAlignment="1">
      <alignment vertical="center"/>
    </xf>
    <xf numFmtId="44" fontId="0" fillId="15" borderId="14" xfId="0" applyNumberFormat="1" applyFill="1" applyBorder="1" applyAlignment="1">
      <alignment vertical="center"/>
    </xf>
    <xf numFmtId="44" fontId="0" fillId="15" borderId="15" xfId="0" applyNumberFormat="1" applyFill="1" applyBorder="1" applyAlignment="1">
      <alignment vertical="center"/>
    </xf>
    <xf numFmtId="44" fontId="0" fillId="15" borderId="17" xfId="0" applyNumberFormat="1" applyFill="1" applyBorder="1" applyAlignment="1">
      <alignment vertical="center"/>
    </xf>
    <xf numFmtId="0" fontId="2" fillId="0" borderId="0" xfId="0" applyFont="1"/>
    <xf numFmtId="44" fontId="9" fillId="6" borderId="15" xfId="0" applyNumberFormat="1" applyFont="1" applyFill="1" applyBorder="1" applyAlignment="1">
      <alignment vertical="center" wrapText="1"/>
    </xf>
    <xf numFmtId="44" fontId="9" fillId="6" borderId="16" xfId="0" applyNumberFormat="1" applyFont="1" applyFill="1" applyBorder="1" applyAlignment="1">
      <alignment vertical="center" wrapText="1"/>
    </xf>
    <xf numFmtId="44" fontId="0" fillId="12" borderId="39" xfId="0" applyNumberFormat="1" applyFill="1" applyBorder="1" applyProtection="1">
      <protection locked="0"/>
    </xf>
    <xf numFmtId="0" fontId="13" fillId="0" borderId="0" xfId="0" applyFont="1"/>
    <xf numFmtId="44" fontId="0" fillId="17" borderId="41" xfId="0" applyNumberFormat="1" applyFill="1" applyBorder="1"/>
    <xf numFmtId="0" fontId="0" fillId="0" borderId="50" xfId="0" applyBorder="1" applyAlignment="1">
      <alignment horizontal="left"/>
    </xf>
    <xf numFmtId="0" fontId="0" fillId="0" borderId="36" xfId="0" applyBorder="1"/>
    <xf numFmtId="0" fontId="2" fillId="0" borderId="0" xfId="0" applyFont="1" applyFill="1"/>
    <xf numFmtId="0" fontId="0" fillId="0" borderId="0" xfId="0" applyFill="1"/>
    <xf numFmtId="0" fontId="19" fillId="12" borderId="0" xfId="0" applyFont="1" applyFill="1"/>
    <xf numFmtId="44" fontId="0" fillId="15" borderId="4" xfId="0" applyNumberFormat="1" applyFill="1" applyBorder="1" applyAlignment="1">
      <alignment vertical="center"/>
    </xf>
    <xf numFmtId="44" fontId="0" fillId="15" borderId="22" xfId="0" applyNumberFormat="1" applyFill="1" applyBorder="1" applyAlignment="1">
      <alignment vertical="center"/>
    </xf>
    <xf numFmtId="0" fontId="22" fillId="0" borderId="0" xfId="0" applyFont="1"/>
    <xf numFmtId="44" fontId="17" fillId="9" borderId="1" xfId="0" applyNumberFormat="1" applyFont="1" applyFill="1" applyBorder="1"/>
    <xf numFmtId="0" fontId="24" fillId="2" borderId="46" xfId="0" applyFont="1" applyFill="1" applyBorder="1"/>
    <xf numFmtId="0" fontId="24" fillId="2" borderId="47" xfId="0" applyFont="1" applyFill="1" applyBorder="1"/>
    <xf numFmtId="44" fontId="24" fillId="2" borderId="48" xfId="0" applyNumberFormat="1" applyFont="1" applyFill="1" applyBorder="1"/>
    <xf numFmtId="44" fontId="24" fillId="2" borderId="47" xfId="0" applyNumberFormat="1" applyFont="1" applyFill="1" applyBorder="1"/>
    <xf numFmtId="44" fontId="0" fillId="10" borderId="1" xfId="0" applyNumberFormat="1" applyFill="1" applyBorder="1" applyProtection="1">
      <protection locked="0"/>
    </xf>
    <xf numFmtId="44" fontId="0" fillId="10" borderId="16" xfId="0" applyNumberFormat="1" applyFill="1" applyBorder="1" applyProtection="1">
      <protection locked="0"/>
    </xf>
    <xf numFmtId="44" fontId="5" fillId="10" borderId="1" xfId="0" applyNumberFormat="1" applyFont="1" applyFill="1" applyBorder="1" applyAlignment="1" applyProtection="1">
      <alignment vertical="center"/>
    </xf>
    <xf numFmtId="0" fontId="2" fillId="0" borderId="0" xfId="0" applyFont="1" applyBorder="1" applyAlignment="1">
      <alignment horizontal="center"/>
    </xf>
    <xf numFmtId="0" fontId="16" fillId="2" borderId="7" xfId="0" applyFont="1" applyFill="1" applyBorder="1" applyAlignment="1">
      <alignment horizontal="center" vertical="center" wrapText="1"/>
    </xf>
    <xf numFmtId="0" fontId="0" fillId="17" borderId="28" xfId="0" applyFill="1" applyBorder="1" applyAlignment="1">
      <alignment horizontal="left"/>
    </xf>
    <xf numFmtId="0" fontId="0" fillId="17" borderId="54" xfId="0" applyFill="1" applyBorder="1" applyAlignment="1">
      <alignment horizontal="left"/>
    </xf>
    <xf numFmtId="44" fontId="16" fillId="2" borderId="7" xfId="0" applyNumberFormat="1" applyFont="1" applyFill="1" applyBorder="1" applyAlignment="1">
      <alignment vertical="center" wrapText="1"/>
    </xf>
    <xf numFmtId="44" fontId="16" fillId="2" borderId="8" xfId="0" applyNumberFormat="1" applyFont="1" applyFill="1" applyBorder="1" applyAlignment="1">
      <alignment vertical="center" wrapText="1"/>
    </xf>
    <xf numFmtId="44" fontId="15" fillId="17" borderId="34" xfId="0" applyNumberFormat="1" applyFont="1" applyFill="1" applyBorder="1" applyAlignment="1">
      <alignment vertical="center" wrapText="1"/>
    </xf>
    <xf numFmtId="44" fontId="15" fillId="17" borderId="32" xfId="0" applyNumberFormat="1" applyFont="1" applyFill="1" applyBorder="1" applyAlignment="1">
      <alignment vertical="center" wrapText="1"/>
    </xf>
    <xf numFmtId="0" fontId="16" fillId="2" borderId="11" xfId="0" applyFont="1" applyFill="1" applyBorder="1" applyAlignment="1">
      <alignment vertical="center" wrapText="1"/>
    </xf>
    <xf numFmtId="44" fontId="9" fillId="6" borderId="29" xfId="0" applyNumberFormat="1" applyFont="1" applyFill="1" applyBorder="1" applyAlignment="1">
      <alignment vertical="center" wrapText="1"/>
    </xf>
    <xf numFmtId="44" fontId="9" fillId="6" borderId="35" xfId="0" applyNumberFormat="1" applyFont="1" applyFill="1" applyBorder="1" applyAlignment="1">
      <alignment vertical="center" wrapText="1"/>
    </xf>
    <xf numFmtId="0" fontId="1" fillId="13" borderId="24" xfId="0" applyFont="1" applyFill="1" applyBorder="1" applyAlignment="1">
      <alignment vertical="center"/>
    </xf>
    <xf numFmtId="0" fontId="1" fillId="13" borderId="25" xfId="0" applyFont="1" applyFill="1" applyBorder="1" applyAlignment="1">
      <alignment vertical="center"/>
    </xf>
    <xf numFmtId="0" fontId="0" fillId="0" borderId="0" xfId="0" applyAlignment="1"/>
    <xf numFmtId="0" fontId="7" fillId="0" borderId="0" xfId="0" applyFont="1" applyFill="1" applyAlignment="1"/>
    <xf numFmtId="0" fontId="1" fillId="0" borderId="0" xfId="0" applyFont="1" applyFill="1" applyBorder="1" applyAlignment="1">
      <alignment horizontal="center" vertical="center"/>
    </xf>
    <xf numFmtId="0" fontId="9" fillId="14" borderId="55" xfId="0" applyFont="1" applyFill="1" applyBorder="1" applyAlignment="1">
      <alignment horizontal="center" vertical="center" wrapText="1"/>
    </xf>
    <xf numFmtId="0" fontId="10" fillId="7" borderId="21" xfId="0" applyFont="1" applyFill="1" applyBorder="1" applyAlignment="1">
      <alignment horizontal="center" vertical="center" wrapText="1"/>
    </xf>
    <xf numFmtId="44" fontId="0" fillId="12" borderId="21" xfId="0" applyNumberFormat="1" applyFill="1" applyBorder="1" applyProtection="1">
      <protection locked="0"/>
    </xf>
    <xf numFmtId="44" fontId="0" fillId="15" borderId="18" xfId="0" applyNumberFormat="1" applyFill="1" applyBorder="1" applyAlignment="1">
      <alignment vertical="center"/>
    </xf>
    <xf numFmtId="44" fontId="0" fillId="15" borderId="21" xfId="0" applyNumberFormat="1" applyFill="1" applyBorder="1" applyAlignment="1">
      <alignment vertical="center"/>
    </xf>
    <xf numFmtId="44" fontId="0" fillId="15" borderId="30" xfId="0" applyNumberFormat="1" applyFill="1" applyBorder="1" applyAlignment="1">
      <alignment vertical="center"/>
    </xf>
    <xf numFmtId="0" fontId="9" fillId="5" borderId="57" xfId="0" applyFont="1" applyFill="1" applyBorder="1" applyAlignment="1">
      <alignment vertical="center" wrapText="1"/>
    </xf>
    <xf numFmtId="0" fontId="9" fillId="5" borderId="58" xfId="0" applyFont="1" applyFill="1" applyBorder="1" applyAlignment="1">
      <alignment vertical="center" wrapText="1"/>
    </xf>
    <xf numFmtId="0" fontId="9" fillId="5" borderId="58" xfId="0" applyFont="1" applyFill="1" applyBorder="1" applyAlignment="1">
      <alignment horizontal="center" vertical="center" wrapText="1"/>
    </xf>
    <xf numFmtId="0" fontId="9" fillId="14" borderId="33" xfId="0" applyFont="1" applyFill="1" applyBorder="1" applyAlignment="1">
      <alignment horizontal="center" vertical="center" wrapText="1"/>
    </xf>
    <xf numFmtId="0" fontId="9" fillId="14" borderId="58" xfId="0" applyFont="1" applyFill="1" applyBorder="1" applyAlignment="1">
      <alignment horizontal="center" vertical="center" wrapText="1"/>
    </xf>
    <xf numFmtId="0" fontId="9" fillId="14" borderId="57" xfId="0" applyFont="1" applyFill="1" applyBorder="1" applyAlignment="1">
      <alignment horizontal="center" vertical="center" wrapText="1"/>
    </xf>
    <xf numFmtId="0" fontId="9" fillId="14" borderId="59" xfId="0" applyFont="1" applyFill="1" applyBorder="1" applyAlignment="1">
      <alignment horizontal="center" vertical="center" wrapText="1"/>
    </xf>
    <xf numFmtId="44" fontId="0" fillId="15" borderId="38" xfId="0" applyNumberFormat="1" applyFill="1" applyBorder="1" applyAlignment="1">
      <alignment vertical="center"/>
    </xf>
    <xf numFmtId="44" fontId="0" fillId="12" borderId="53" xfId="0" applyNumberFormat="1" applyFill="1" applyBorder="1" applyProtection="1">
      <protection locked="0"/>
    </xf>
    <xf numFmtId="0" fontId="10" fillId="7" borderId="11" xfId="0" applyFont="1" applyFill="1" applyBorder="1" applyAlignment="1">
      <alignment horizontal="center" vertical="center" wrapText="1"/>
    </xf>
    <xf numFmtId="44" fontId="0" fillId="15" borderId="60" xfId="0" applyNumberFormat="1" applyFill="1" applyBorder="1" applyAlignment="1">
      <alignment vertical="center"/>
    </xf>
    <xf numFmtId="0" fontId="10" fillId="8" borderId="21" xfId="0" applyFont="1" applyFill="1" applyBorder="1" applyAlignment="1">
      <alignment horizontal="center" vertical="center" wrapText="1"/>
    </xf>
    <xf numFmtId="0" fontId="9" fillId="14" borderId="50" xfId="0" applyFont="1" applyFill="1" applyBorder="1" applyAlignment="1">
      <alignment horizontal="center" vertical="center" wrapText="1"/>
    </xf>
    <xf numFmtId="0" fontId="9" fillId="14" borderId="56" xfId="0" applyFont="1" applyFill="1" applyBorder="1" applyAlignment="1">
      <alignment horizontal="center" vertical="center" wrapText="1"/>
    </xf>
    <xf numFmtId="0" fontId="9" fillId="14" borderId="36" xfId="0" applyFont="1" applyFill="1" applyBorder="1" applyAlignment="1">
      <alignment horizontal="center" vertical="center" wrapText="1"/>
    </xf>
    <xf numFmtId="165" fontId="5" fillId="10" borderId="41" xfId="0" applyNumberFormat="1" applyFont="1" applyFill="1" applyBorder="1" applyAlignment="1">
      <alignment vertical="center"/>
    </xf>
    <xf numFmtId="165" fontId="5" fillId="10" borderId="63" xfId="0" applyNumberFormat="1" applyFont="1" applyFill="1" applyBorder="1" applyAlignment="1">
      <alignment vertical="center"/>
    </xf>
    <xf numFmtId="0" fontId="9" fillId="14" borderId="61" xfId="0" applyFont="1" applyFill="1" applyBorder="1" applyAlignment="1">
      <alignment horizontal="center" vertical="center" wrapText="1"/>
    </xf>
    <xf numFmtId="164" fontId="5" fillId="10" borderId="4" xfId="0" applyNumberFormat="1" applyFont="1" applyFill="1" applyBorder="1" applyAlignment="1">
      <alignment vertical="center"/>
    </xf>
    <xf numFmtId="164" fontId="5" fillId="10" borderId="22" xfId="0" applyNumberFormat="1" applyFont="1" applyFill="1" applyBorder="1" applyAlignment="1">
      <alignment vertical="center"/>
    </xf>
    <xf numFmtId="0" fontId="9" fillId="5" borderId="20" xfId="0" applyFont="1" applyFill="1" applyBorder="1" applyAlignment="1">
      <alignment horizontal="center" vertical="center" wrapText="1"/>
    </xf>
    <xf numFmtId="44" fontId="0" fillId="10" borderId="21" xfId="0" applyNumberFormat="1" applyFill="1" applyBorder="1" applyProtection="1">
      <protection locked="0"/>
    </xf>
    <xf numFmtId="165" fontId="5" fillId="10" borderId="40" xfId="0" applyNumberFormat="1" applyFont="1" applyFill="1" applyBorder="1" applyAlignment="1">
      <alignment vertical="center"/>
    </xf>
    <xf numFmtId="164" fontId="5" fillId="10" borderId="53" xfId="0" applyNumberFormat="1" applyFont="1" applyFill="1" applyBorder="1" applyAlignment="1">
      <alignment vertical="center"/>
    </xf>
    <xf numFmtId="44" fontId="0" fillId="15" borderId="53" xfId="0" applyNumberFormat="1" applyFill="1" applyBorder="1" applyAlignment="1">
      <alignment vertical="center"/>
    </xf>
    <xf numFmtId="0" fontId="0" fillId="0" borderId="0" xfId="0" applyBorder="1"/>
    <xf numFmtId="44" fontId="0" fillId="0" borderId="0" xfId="0" applyNumberFormat="1" applyBorder="1"/>
    <xf numFmtId="0" fontId="21" fillId="0" borderId="0" xfId="0" applyFont="1" applyBorder="1" applyAlignment="1">
      <alignment wrapText="1"/>
    </xf>
    <xf numFmtId="0" fontId="7" fillId="2" borderId="27" xfId="0" applyFont="1" applyFill="1" applyBorder="1" applyAlignment="1">
      <alignment vertical="center"/>
    </xf>
    <xf numFmtId="0" fontId="7" fillId="2" borderId="31" xfId="0" applyFont="1" applyFill="1" applyBorder="1" applyAlignment="1">
      <alignment vertical="center"/>
    </xf>
    <xf numFmtId="0" fontId="23" fillId="9" borderId="2" xfId="0" applyFont="1" applyFill="1" applyBorder="1" applyAlignment="1"/>
    <xf numFmtId="0" fontId="23" fillId="9" borderId="3" xfId="0" applyFont="1" applyFill="1" applyBorder="1" applyAlignment="1"/>
    <xf numFmtId="0" fontId="0" fillId="11" borderId="44" xfId="0" applyFill="1" applyBorder="1" applyAlignment="1">
      <alignment horizontal="left"/>
    </xf>
    <xf numFmtId="44" fontId="0" fillId="11" borderId="49" xfId="0" applyNumberFormat="1" applyFill="1" applyBorder="1"/>
    <xf numFmtId="0" fontId="6" fillId="3" borderId="50" xfId="0" applyFont="1" applyFill="1" applyBorder="1"/>
    <xf numFmtId="0" fontId="1" fillId="3" borderId="56" xfId="0" applyFont="1" applyFill="1" applyBorder="1" applyAlignment="1">
      <alignment horizontal="center" vertical="center"/>
    </xf>
    <xf numFmtId="0" fontId="1" fillId="3" borderId="56" xfId="0" applyFont="1" applyFill="1" applyBorder="1" applyAlignment="1">
      <alignment horizontal="center" vertical="center" wrapText="1"/>
    </xf>
    <xf numFmtId="0" fontId="0" fillId="11" borderId="43" xfId="0" applyFill="1" applyBorder="1" applyAlignment="1">
      <alignment horizontal="left"/>
    </xf>
    <xf numFmtId="0" fontId="6" fillId="3" borderId="32" xfId="0" applyFont="1" applyFill="1" applyBorder="1"/>
    <xf numFmtId="0" fontId="1" fillId="16" borderId="50" xfId="0" applyFont="1" applyFill="1" applyBorder="1" applyAlignment="1">
      <alignment vertical="center"/>
    </xf>
    <xf numFmtId="0" fontId="1" fillId="16" borderId="32" xfId="0" applyFont="1" applyFill="1" applyBorder="1" applyAlignment="1">
      <alignment vertical="center"/>
    </xf>
    <xf numFmtId="44" fontId="15" fillId="17" borderId="57" xfId="0" applyNumberFormat="1" applyFont="1" applyFill="1" applyBorder="1" applyAlignment="1">
      <alignment vertical="center" wrapText="1"/>
    </xf>
    <xf numFmtId="44" fontId="15" fillId="17" borderId="56" xfId="0" applyNumberFormat="1" applyFont="1" applyFill="1" applyBorder="1" applyAlignment="1">
      <alignment vertical="center" wrapText="1"/>
    </xf>
    <xf numFmtId="0" fontId="15" fillId="17" borderId="58" xfId="0" applyFont="1" applyFill="1" applyBorder="1" applyAlignment="1">
      <alignment horizontal="center" vertical="center" wrapText="1"/>
    </xf>
    <xf numFmtId="44" fontId="15" fillId="17" borderId="36" xfId="0" applyNumberFormat="1" applyFont="1" applyFill="1" applyBorder="1" applyAlignment="1">
      <alignment vertical="center" wrapText="1"/>
    </xf>
    <xf numFmtId="0" fontId="10" fillId="7" borderId="9" xfId="0" applyFont="1" applyFill="1" applyBorder="1" applyAlignment="1">
      <alignment vertical="center" wrapText="1"/>
    </xf>
    <xf numFmtId="44" fontId="0" fillId="12" borderId="11" xfId="0" applyNumberFormat="1" applyFill="1" applyBorder="1" applyAlignment="1" applyProtection="1">
      <alignment vertical="center"/>
      <protection locked="0"/>
    </xf>
    <xf numFmtId="44" fontId="0" fillId="11" borderId="23" xfId="0" applyNumberFormat="1" applyFill="1" applyBorder="1" applyAlignment="1">
      <alignment vertical="center"/>
    </xf>
    <xf numFmtId="44" fontId="0" fillId="11" borderId="11" xfId="0" applyNumberFormat="1" applyFill="1" applyBorder="1" applyAlignment="1">
      <alignment vertical="center"/>
    </xf>
    <xf numFmtId="44" fontId="5" fillId="12" borderId="11" xfId="0" applyNumberFormat="1" applyFont="1" applyFill="1" applyBorder="1" applyAlignment="1" applyProtection="1">
      <alignment vertical="center"/>
      <protection locked="0"/>
    </xf>
    <xf numFmtId="0" fontId="9" fillId="5" borderId="50" xfId="0" applyFont="1" applyFill="1" applyBorder="1" applyAlignment="1">
      <alignment vertical="center" wrapText="1"/>
    </xf>
    <xf numFmtId="0" fontId="9" fillId="5" borderId="32" xfId="0" applyFont="1" applyFill="1" applyBorder="1" applyAlignment="1">
      <alignment vertical="center" wrapText="1"/>
    </xf>
    <xf numFmtId="0" fontId="10" fillId="7" borderId="45" xfId="0" applyFont="1" applyFill="1" applyBorder="1" applyAlignment="1">
      <alignment vertical="center" wrapText="1"/>
    </xf>
    <xf numFmtId="44" fontId="0" fillId="11" borderId="60" xfId="0" applyNumberFormat="1" applyFill="1" applyBorder="1" applyAlignment="1">
      <alignment vertical="center"/>
    </xf>
    <xf numFmtId="44" fontId="0" fillId="11" borderId="14" xfId="0" applyNumberFormat="1" applyFill="1" applyBorder="1" applyAlignment="1">
      <alignment vertical="center"/>
    </xf>
    <xf numFmtId="0" fontId="3" fillId="4" borderId="1" xfId="0" applyFont="1" applyFill="1" applyBorder="1" applyAlignment="1">
      <alignment wrapText="1"/>
    </xf>
    <xf numFmtId="0" fontId="3" fillId="4" borderId="1" xfId="0" applyFont="1" applyFill="1" applyBorder="1" applyAlignment="1">
      <alignment horizontal="center" wrapText="1"/>
    </xf>
    <xf numFmtId="0" fontId="0" fillId="0" borderId="1" xfId="0" applyBorder="1"/>
    <xf numFmtId="0" fontId="21" fillId="0" borderId="1" xfId="0" applyFont="1" applyBorder="1" applyAlignment="1">
      <alignment wrapText="1"/>
    </xf>
    <xf numFmtId="0" fontId="9" fillId="5" borderId="55" xfId="0" applyFont="1" applyFill="1" applyBorder="1" applyAlignment="1">
      <alignment vertical="center" wrapText="1"/>
    </xf>
    <xf numFmtId="0" fontId="9" fillId="14" borderId="20" xfId="0" applyFont="1" applyFill="1" applyBorder="1" applyAlignment="1">
      <alignment horizontal="center" vertical="center" wrapText="1"/>
    </xf>
    <xf numFmtId="165" fontId="5" fillId="10" borderId="40" xfId="0" applyNumberFormat="1" applyFont="1" applyFill="1" applyBorder="1" applyAlignment="1">
      <alignment horizontal="center" vertical="center"/>
    </xf>
    <xf numFmtId="165" fontId="5" fillId="10" borderId="41" xfId="0" applyNumberFormat="1" applyFont="1" applyFill="1" applyBorder="1" applyAlignment="1">
      <alignment horizontal="center" vertical="center"/>
    </xf>
    <xf numFmtId="165" fontId="5" fillId="10" borderId="63" xfId="0" applyNumberFormat="1" applyFont="1" applyFill="1" applyBorder="1" applyAlignment="1">
      <alignment horizontal="center" vertical="center"/>
    </xf>
    <xf numFmtId="0" fontId="9" fillId="5" borderId="61" xfId="0" applyFont="1" applyFill="1" applyBorder="1" applyAlignment="1">
      <alignment vertical="center" wrapText="1"/>
    </xf>
    <xf numFmtId="44" fontId="0" fillId="12" borderId="30" xfId="0" applyNumberFormat="1" applyFill="1" applyBorder="1" applyProtection="1">
      <protection locked="0"/>
    </xf>
    <xf numFmtId="44" fontId="0" fillId="12" borderId="14" xfId="0" applyNumberFormat="1" applyFill="1" applyBorder="1" applyProtection="1">
      <protection locked="0"/>
    </xf>
    <xf numFmtId="44" fontId="0" fillId="12" borderId="17" xfId="0" applyNumberFormat="1" applyFill="1" applyBorder="1" applyProtection="1">
      <protection locked="0"/>
    </xf>
    <xf numFmtId="0" fontId="4" fillId="0" borderId="0" xfId="0" applyFont="1"/>
    <xf numFmtId="0" fontId="2" fillId="0" borderId="1" xfId="0" applyFont="1" applyBorder="1" applyAlignment="1">
      <alignment horizontal="center"/>
    </xf>
    <xf numFmtId="0" fontId="0" fillId="18" borderId="1" xfId="0" applyFill="1" applyBorder="1"/>
    <xf numFmtId="0" fontId="0" fillId="18" borderId="1" xfId="0" applyFill="1" applyBorder="1" applyAlignment="1">
      <alignment horizontal="center"/>
    </xf>
    <xf numFmtId="0" fontId="0" fillId="19" borderId="1" xfId="0" applyFill="1" applyBorder="1"/>
    <xf numFmtId="0" fontId="0" fillId="19" borderId="1" xfId="0" applyFill="1" applyBorder="1" applyAlignment="1">
      <alignment horizontal="center"/>
    </xf>
    <xf numFmtId="0" fontId="2" fillId="18" borderId="1" xfId="0" applyFont="1" applyFill="1" applyBorder="1" applyAlignment="1">
      <alignment horizontal="center"/>
    </xf>
    <xf numFmtId="165" fontId="5" fillId="10" borderId="64" xfId="0" applyNumberFormat="1" applyFont="1" applyFill="1" applyBorder="1" applyAlignment="1">
      <alignment horizontal="center" vertical="center"/>
    </xf>
    <xf numFmtId="44" fontId="0" fillId="12" borderId="4" xfId="0" applyNumberFormat="1" applyFill="1" applyBorder="1" applyProtection="1">
      <protection locked="0"/>
    </xf>
    <xf numFmtId="44" fontId="0" fillId="12" borderId="22" xfId="0" applyNumberFormat="1" applyFill="1" applyBorder="1" applyProtection="1">
      <protection locked="0"/>
    </xf>
    <xf numFmtId="0" fontId="25" fillId="20" borderId="1" xfId="0" applyFont="1" applyFill="1" applyBorder="1" applyAlignment="1">
      <alignment horizontal="center" vertical="center" wrapText="1"/>
    </xf>
    <xf numFmtId="0" fontId="25" fillId="0" borderId="1" xfId="0" applyFont="1" applyBorder="1" applyAlignment="1">
      <alignment horizontal="center" vertical="center" wrapText="1"/>
    </xf>
    <xf numFmtId="0" fontId="25" fillId="0" borderId="16" xfId="0" applyFont="1" applyBorder="1" applyAlignment="1">
      <alignment horizontal="center" vertical="center" wrapText="1"/>
    </xf>
    <xf numFmtId="0" fontId="9" fillId="5" borderId="33" xfId="0" applyFont="1" applyFill="1" applyBorder="1" applyAlignment="1">
      <alignment horizontal="center" vertical="center" wrapText="1"/>
    </xf>
    <xf numFmtId="0" fontId="9" fillId="5" borderId="59" xfId="0" applyFont="1" applyFill="1" applyBorder="1" applyAlignment="1">
      <alignment horizontal="center" vertical="center" wrapText="1"/>
    </xf>
    <xf numFmtId="0" fontId="9" fillId="5" borderId="33" xfId="0" applyFont="1" applyFill="1" applyBorder="1" applyAlignment="1">
      <alignment vertical="center" wrapText="1"/>
    </xf>
    <xf numFmtId="0" fontId="25" fillId="19" borderId="53" xfId="0" applyFont="1" applyFill="1" applyBorder="1" applyAlignment="1">
      <alignment vertical="center" wrapText="1"/>
    </xf>
    <xf numFmtId="0" fontId="25" fillId="20" borderId="4" xfId="0" applyFont="1" applyFill="1" applyBorder="1" applyAlignment="1">
      <alignment vertical="center" wrapText="1"/>
    </xf>
    <xf numFmtId="0" fontId="25" fillId="0" borderId="4" xfId="0" applyFont="1" applyBorder="1" applyAlignment="1">
      <alignment vertical="center" wrapText="1"/>
    </xf>
    <xf numFmtId="0" fontId="25" fillId="0" borderId="22" xfId="0" applyFont="1" applyBorder="1" applyAlignment="1">
      <alignment vertical="center" wrapText="1"/>
    </xf>
    <xf numFmtId="0" fontId="9" fillId="5" borderId="56" xfId="0" applyFont="1" applyFill="1" applyBorder="1" applyAlignment="1">
      <alignment vertical="center" wrapText="1"/>
    </xf>
    <xf numFmtId="0" fontId="18" fillId="6" borderId="40" xfId="0" applyFont="1" applyFill="1" applyBorder="1" applyAlignment="1">
      <alignment horizontal="center" vertical="center" wrapText="1"/>
    </xf>
    <xf numFmtId="0" fontId="18" fillId="6" borderId="41" xfId="0" applyFont="1" applyFill="1" applyBorder="1" applyAlignment="1">
      <alignment horizontal="center" vertical="center" wrapText="1"/>
    </xf>
    <xf numFmtId="0" fontId="18" fillId="6" borderId="63" xfId="0" applyFont="1" applyFill="1" applyBorder="1" applyAlignment="1">
      <alignment horizontal="center" vertical="center" wrapText="1"/>
    </xf>
    <xf numFmtId="0" fontId="25" fillId="19" borderId="21" xfId="0" applyFont="1" applyFill="1" applyBorder="1" applyAlignment="1">
      <alignment horizontal="center" vertical="center" wrapText="1"/>
    </xf>
    <xf numFmtId="0" fontId="10" fillId="7" borderId="4" xfId="0" applyFont="1" applyFill="1" applyBorder="1" applyAlignment="1">
      <alignment horizontal="center" vertical="center" wrapText="1"/>
    </xf>
    <xf numFmtId="0" fontId="10" fillId="8" borderId="4" xfId="0" applyFont="1" applyFill="1" applyBorder="1" applyAlignment="1">
      <alignment horizontal="center" vertical="center" wrapText="1"/>
    </xf>
    <xf numFmtId="44" fontId="0" fillId="12" borderId="60" xfId="0" applyNumberFormat="1" applyFill="1" applyBorder="1" applyProtection="1">
      <protection locked="0"/>
    </xf>
    <xf numFmtId="0" fontId="10" fillId="8" borderId="22" xfId="0" applyFont="1" applyFill="1" applyBorder="1" applyAlignment="1">
      <alignment horizontal="center" vertical="center" wrapText="1"/>
    </xf>
    <xf numFmtId="44" fontId="0" fillId="12" borderId="38" xfId="0" applyNumberFormat="1" applyFill="1" applyBorder="1" applyProtection="1">
      <protection locked="0"/>
    </xf>
    <xf numFmtId="0" fontId="10" fillId="8" borderId="53" xfId="0" applyFont="1" applyFill="1" applyBorder="1" applyAlignment="1">
      <alignment vertical="center" wrapText="1"/>
    </xf>
    <xf numFmtId="0" fontId="10" fillId="7" borderId="4" xfId="0" applyFont="1" applyFill="1" applyBorder="1" applyAlignment="1">
      <alignment vertical="center" wrapText="1"/>
    </xf>
    <xf numFmtId="0" fontId="10" fillId="8" borderId="4" xfId="0" applyFont="1" applyFill="1" applyBorder="1" applyAlignment="1">
      <alignment vertical="center" wrapText="1"/>
    </xf>
    <xf numFmtId="0" fontId="10" fillId="8" borderId="22" xfId="0" applyFont="1" applyFill="1" applyBorder="1" applyAlignment="1">
      <alignment vertical="center" wrapText="1"/>
    </xf>
    <xf numFmtId="0" fontId="18" fillId="6" borderId="42" xfId="0" applyFont="1" applyFill="1" applyBorder="1" applyAlignment="1">
      <alignment horizontal="center" vertical="center" wrapText="1"/>
    </xf>
    <xf numFmtId="0" fontId="10" fillId="7" borderId="22" xfId="0" applyFont="1" applyFill="1" applyBorder="1" applyAlignment="1">
      <alignment vertical="center" wrapText="1"/>
    </xf>
    <xf numFmtId="44" fontId="0" fillId="10" borderId="65" xfId="0" applyNumberFormat="1" applyFill="1" applyBorder="1" applyProtection="1"/>
    <xf numFmtId="0" fontId="10" fillId="7" borderId="53" xfId="0" applyFont="1" applyFill="1" applyBorder="1" applyAlignment="1">
      <alignment vertical="center" wrapText="1"/>
    </xf>
    <xf numFmtId="44" fontId="17" fillId="9" borderId="1" xfId="0" applyNumberFormat="1" applyFont="1" applyFill="1" applyBorder="1" applyProtection="1">
      <protection locked="0"/>
    </xf>
    <xf numFmtId="0" fontId="0" fillId="18" borderId="0" xfId="0" applyFont="1" applyFill="1"/>
    <xf numFmtId="44" fontId="0" fillId="12" borderId="66" xfId="0" applyNumberFormat="1" applyFill="1" applyBorder="1" applyProtection="1">
      <protection locked="0"/>
    </xf>
    <xf numFmtId="165" fontId="5" fillId="10" borderId="42" xfId="0" applyNumberFormat="1" applyFont="1" applyFill="1" applyBorder="1" applyAlignment="1">
      <alignment vertical="center"/>
    </xf>
    <xf numFmtId="164" fontId="5" fillId="10" borderId="48" xfId="0" applyNumberFormat="1" applyFont="1" applyFill="1" applyBorder="1" applyAlignment="1">
      <alignment vertical="center"/>
    </xf>
    <xf numFmtId="44" fontId="0" fillId="15" borderId="39" xfId="0" applyNumberFormat="1" applyFill="1" applyBorder="1" applyAlignment="1">
      <alignment vertical="center"/>
    </xf>
    <xf numFmtId="44" fontId="0" fillId="15" borderId="66" xfId="0" applyNumberFormat="1" applyFill="1" applyBorder="1" applyAlignment="1">
      <alignment vertical="center"/>
    </xf>
    <xf numFmtId="0" fontId="7" fillId="2" borderId="50" xfId="0" applyFont="1" applyFill="1" applyBorder="1" applyAlignment="1">
      <alignment horizontal="center" vertical="center"/>
    </xf>
    <xf numFmtId="0" fontId="7" fillId="2" borderId="32" xfId="0" applyFont="1" applyFill="1" applyBorder="1" applyAlignment="1">
      <alignment horizontal="center" vertical="center"/>
    </xf>
    <xf numFmtId="0" fontId="7" fillId="2" borderId="24" xfId="0" applyFont="1" applyFill="1" applyBorder="1" applyAlignment="1">
      <alignment horizontal="center" vertical="center" wrapText="1"/>
    </xf>
    <xf numFmtId="0" fontId="7" fillId="2" borderId="25" xfId="0" applyFont="1" applyFill="1" applyBorder="1" applyAlignment="1">
      <alignment horizontal="center" vertical="center" wrapText="1"/>
    </xf>
    <xf numFmtId="0" fontId="7" fillId="2" borderId="26" xfId="0" applyFont="1" applyFill="1" applyBorder="1" applyAlignment="1">
      <alignment horizontal="center" vertical="center" wrapText="1"/>
    </xf>
    <xf numFmtId="0" fontId="2" fillId="12" borderId="50" xfId="0" applyFont="1" applyFill="1" applyBorder="1" applyAlignment="1" applyProtection="1">
      <alignment horizontal="center"/>
      <protection locked="0"/>
    </xf>
    <xf numFmtId="0" fontId="2" fillId="12" borderId="32" xfId="0" applyFont="1" applyFill="1" applyBorder="1" applyAlignment="1" applyProtection="1">
      <alignment horizontal="center"/>
      <protection locked="0"/>
    </xf>
    <xf numFmtId="0" fontId="2" fillId="12" borderId="36" xfId="0" applyFont="1" applyFill="1" applyBorder="1" applyAlignment="1" applyProtection="1">
      <alignment horizontal="center"/>
      <protection locked="0"/>
    </xf>
    <xf numFmtId="0" fontId="23" fillId="9" borderId="2" xfId="0" applyFont="1" applyFill="1" applyBorder="1" applyAlignment="1">
      <alignment horizontal="left"/>
    </xf>
    <xf numFmtId="0" fontId="23" fillId="9" borderId="3" xfId="0" applyFont="1" applyFill="1" applyBorder="1" applyAlignment="1">
      <alignment horizontal="left"/>
    </xf>
    <xf numFmtId="0" fontId="23" fillId="9" borderId="4" xfId="0" applyFont="1" applyFill="1" applyBorder="1" applyAlignment="1">
      <alignment horizontal="left"/>
    </xf>
    <xf numFmtId="0" fontId="23" fillId="9" borderId="10" xfId="0" applyFont="1" applyFill="1" applyBorder="1" applyAlignment="1">
      <alignment horizontal="left"/>
    </xf>
    <xf numFmtId="0" fontId="23" fillId="9" borderId="51" xfId="0" applyFont="1" applyFill="1" applyBorder="1" applyAlignment="1">
      <alignment horizontal="left"/>
    </xf>
    <xf numFmtId="0" fontId="23" fillId="9" borderId="52" xfId="0" applyFont="1" applyFill="1" applyBorder="1" applyAlignment="1">
      <alignment horizontal="left"/>
    </xf>
    <xf numFmtId="0" fontId="7" fillId="2" borderId="12" xfId="0" applyFont="1" applyFill="1" applyBorder="1" applyAlignment="1">
      <alignment horizontal="center"/>
    </xf>
    <xf numFmtId="0" fontId="7" fillId="2" borderId="0" xfId="0" applyFont="1" applyFill="1" applyBorder="1" applyAlignment="1">
      <alignment horizontal="center"/>
    </xf>
    <xf numFmtId="0" fontId="0" fillId="0" borderId="0" xfId="0" applyAlignment="1">
      <alignment horizontal="center"/>
    </xf>
    <xf numFmtId="0" fontId="19" fillId="12" borderId="0" xfId="0" applyFont="1" applyFill="1" applyAlignment="1">
      <alignment horizontal="center"/>
    </xf>
    <xf numFmtId="0" fontId="1" fillId="13" borderId="24" xfId="0" applyFont="1" applyFill="1" applyBorder="1" applyAlignment="1">
      <alignment horizontal="center" vertical="center" wrapText="1"/>
    </xf>
    <xf numFmtId="0" fontId="1" fillId="13" borderId="25" xfId="0" applyFont="1" applyFill="1" applyBorder="1" applyAlignment="1">
      <alignment horizontal="center" vertical="center" wrapText="1"/>
    </xf>
    <xf numFmtId="0" fontId="1" fillId="13" borderId="26" xfId="0" applyFont="1" applyFill="1" applyBorder="1" applyAlignment="1">
      <alignment horizontal="center" vertical="center" wrapText="1"/>
    </xf>
    <xf numFmtId="0" fontId="6" fillId="2" borderId="24" xfId="0" applyFont="1" applyFill="1" applyBorder="1" applyAlignment="1">
      <alignment horizontal="left"/>
    </xf>
    <xf numFmtId="0" fontId="6" fillId="2" borderId="25" xfId="0" applyFont="1" applyFill="1" applyBorder="1" applyAlignment="1">
      <alignment horizontal="left"/>
    </xf>
    <xf numFmtId="0" fontId="6" fillId="2" borderId="26" xfId="0" applyFont="1" applyFill="1" applyBorder="1" applyAlignment="1">
      <alignment horizontal="left"/>
    </xf>
    <xf numFmtId="0" fontId="6" fillId="2" borderId="50" xfId="0" applyFont="1" applyFill="1" applyBorder="1" applyAlignment="1">
      <alignment horizontal="left"/>
    </xf>
    <xf numFmtId="0" fontId="6" fillId="2" borderId="32" xfId="0" applyFont="1" applyFill="1" applyBorder="1" applyAlignment="1">
      <alignment horizontal="left"/>
    </xf>
    <xf numFmtId="0" fontId="6" fillId="2" borderId="36" xfId="0" applyFont="1" applyFill="1" applyBorder="1" applyAlignment="1">
      <alignment horizontal="left"/>
    </xf>
    <xf numFmtId="0" fontId="4" fillId="11" borderId="7" xfId="0" applyFont="1" applyFill="1" applyBorder="1" applyAlignment="1">
      <alignment horizontal="left" wrapText="1"/>
    </xf>
    <xf numFmtId="0" fontId="4" fillId="11" borderId="8" xfId="0" applyFont="1" applyFill="1" applyBorder="1" applyAlignment="1">
      <alignment horizontal="left" wrapText="1"/>
    </xf>
    <xf numFmtId="0" fontId="4" fillId="11" borderId="9" xfId="0" applyFont="1" applyFill="1" applyBorder="1" applyAlignment="1">
      <alignment horizontal="left" wrapText="1"/>
    </xf>
    <xf numFmtId="0" fontId="4" fillId="11" borderId="2" xfId="0" applyFont="1" applyFill="1" applyBorder="1" applyAlignment="1">
      <alignment horizontal="left" wrapText="1"/>
    </xf>
    <xf numFmtId="0" fontId="4" fillId="11" borderId="3" xfId="0" applyFont="1" applyFill="1" applyBorder="1" applyAlignment="1">
      <alignment horizontal="left" wrapText="1"/>
    </xf>
    <xf numFmtId="0" fontId="4" fillId="11" borderId="4" xfId="0" applyFont="1" applyFill="1" applyBorder="1" applyAlignment="1">
      <alignment horizontal="left" wrapText="1"/>
    </xf>
    <xf numFmtId="0" fontId="9" fillId="6" borderId="2" xfId="0" applyFont="1" applyFill="1" applyBorder="1" applyAlignment="1">
      <alignment horizontal="left" vertical="center" wrapText="1"/>
    </xf>
    <xf numFmtId="0" fontId="9" fillId="6" borderId="3" xfId="0" applyFont="1" applyFill="1" applyBorder="1" applyAlignment="1">
      <alignment horizontal="left" vertical="center" wrapText="1"/>
    </xf>
    <xf numFmtId="0" fontId="9" fillId="6" borderId="4" xfId="0" applyFont="1" applyFill="1" applyBorder="1" applyAlignment="1">
      <alignment horizontal="left" vertical="center" wrapText="1"/>
    </xf>
    <xf numFmtId="0" fontId="1" fillId="13" borderId="50" xfId="0" applyFont="1" applyFill="1" applyBorder="1" applyAlignment="1">
      <alignment horizontal="center" vertical="center" wrapText="1"/>
    </xf>
    <xf numFmtId="0" fontId="1" fillId="13" borderId="32" xfId="0" applyFont="1" applyFill="1" applyBorder="1" applyAlignment="1">
      <alignment horizontal="center" vertical="center" wrapText="1"/>
    </xf>
    <xf numFmtId="0" fontId="1" fillId="13" borderId="36" xfId="0" applyFont="1" applyFill="1" applyBorder="1" applyAlignment="1">
      <alignment horizontal="center" vertical="center" wrapText="1"/>
    </xf>
    <xf numFmtId="165" fontId="5" fillId="10" borderId="37" xfId="0" applyNumberFormat="1" applyFont="1" applyFill="1" applyBorder="1" applyAlignment="1">
      <alignment horizontal="center" vertical="center"/>
    </xf>
    <xf numFmtId="165" fontId="5" fillId="10" borderId="23" xfId="0" applyNumberFormat="1" applyFont="1" applyFill="1" applyBorder="1" applyAlignment="1">
      <alignment horizontal="center" vertical="center"/>
    </xf>
    <xf numFmtId="165" fontId="5" fillId="10" borderId="5" xfId="0" applyNumberFormat="1" applyFont="1" applyFill="1" applyBorder="1" applyAlignment="1">
      <alignment horizontal="center" vertical="center"/>
    </xf>
    <xf numFmtId="165" fontId="5" fillId="10" borderId="11" xfId="0" applyNumberFormat="1" applyFont="1" applyFill="1" applyBorder="1" applyAlignment="1">
      <alignment horizontal="center" vertical="center"/>
    </xf>
    <xf numFmtId="0" fontId="2" fillId="0" borderId="1" xfId="0" applyFont="1" applyBorder="1" applyAlignment="1">
      <alignment horizontal="center"/>
    </xf>
    <xf numFmtId="166" fontId="5" fillId="10" borderId="5" xfId="0" applyNumberFormat="1" applyFont="1" applyFill="1" applyBorder="1" applyAlignment="1">
      <alignment horizontal="center" vertical="center"/>
    </xf>
    <xf numFmtId="0" fontId="15" fillId="17" borderId="46" xfId="0" applyFont="1" applyFill="1" applyBorder="1" applyAlignment="1">
      <alignment horizontal="left" vertical="center" wrapText="1"/>
    </xf>
    <xf numFmtId="0" fontId="15" fillId="17" borderId="33" xfId="0" applyFont="1" applyFill="1" applyBorder="1" applyAlignment="1">
      <alignment horizontal="left" vertical="center" wrapText="1"/>
    </xf>
    <xf numFmtId="166" fontId="5" fillId="10" borderId="37" xfId="0" applyNumberFormat="1" applyFont="1" applyFill="1" applyBorder="1" applyAlignment="1">
      <alignment horizontal="center" vertical="center"/>
    </xf>
    <xf numFmtId="0" fontId="2" fillId="18" borderId="51" xfId="0" applyFont="1" applyFill="1" applyBorder="1" applyAlignment="1">
      <alignment horizontal="center" vertical="center"/>
    </xf>
    <xf numFmtId="0" fontId="2" fillId="18" borderId="0" xfId="0" applyFont="1" applyFill="1" applyAlignment="1">
      <alignment horizontal="center" vertical="center"/>
    </xf>
    <xf numFmtId="0" fontId="2" fillId="18" borderId="8" xfId="0" applyFont="1" applyFill="1" applyBorder="1" applyAlignment="1">
      <alignment horizontal="center" vertical="center"/>
    </xf>
    <xf numFmtId="0" fontId="2" fillId="19" borderId="51" xfId="0" applyFont="1" applyFill="1" applyBorder="1" applyAlignment="1">
      <alignment horizontal="center" vertical="center"/>
    </xf>
    <xf numFmtId="0" fontId="2" fillId="19" borderId="0" xfId="0" applyFont="1" applyFill="1" applyAlignment="1">
      <alignment horizontal="center" vertical="center"/>
    </xf>
    <xf numFmtId="0" fontId="2" fillId="19" borderId="8" xfId="0" applyFont="1" applyFill="1" applyBorder="1" applyAlignment="1">
      <alignment horizontal="center" vertical="center"/>
    </xf>
    <xf numFmtId="0" fontId="2" fillId="0" borderId="6" xfId="0" applyFont="1" applyBorder="1" applyAlignment="1">
      <alignment horizontal="center" vertical="center"/>
    </xf>
    <xf numFmtId="0" fontId="2" fillId="0" borderId="5" xfId="0" applyFont="1" applyBorder="1" applyAlignment="1">
      <alignment horizontal="center" vertical="center"/>
    </xf>
    <xf numFmtId="0" fontId="2" fillId="0" borderId="11" xfId="0" applyFont="1" applyBorder="1" applyAlignment="1">
      <alignment horizontal="center" vertical="center"/>
    </xf>
    <xf numFmtId="0" fontId="2" fillId="18" borderId="6" xfId="0" applyFont="1" applyFill="1" applyBorder="1" applyAlignment="1">
      <alignment horizontal="center" vertical="center"/>
    </xf>
    <xf numFmtId="0" fontId="2" fillId="18" borderId="5" xfId="0" applyFont="1" applyFill="1" applyBorder="1" applyAlignment="1">
      <alignment horizontal="center" vertical="center"/>
    </xf>
    <xf numFmtId="0" fontId="2" fillId="18" borderId="11" xfId="0" applyFont="1" applyFill="1" applyBorder="1" applyAlignment="1">
      <alignment horizontal="center" vertical="center"/>
    </xf>
    <xf numFmtId="0" fontId="1" fillId="13" borderId="50" xfId="0" applyFont="1" applyFill="1" applyBorder="1" applyAlignment="1">
      <alignment horizontal="center" vertical="center"/>
    </xf>
    <xf numFmtId="0" fontId="1" fillId="13" borderId="32" xfId="0" applyFont="1" applyFill="1" applyBorder="1" applyAlignment="1">
      <alignment horizontal="center" vertical="center"/>
    </xf>
    <xf numFmtId="0" fontId="1" fillId="13" borderId="36" xfId="0" applyFont="1" applyFill="1" applyBorder="1" applyAlignment="1">
      <alignment horizontal="center" vertical="center"/>
    </xf>
    <xf numFmtId="0" fontId="10" fillId="0" borderId="0" xfId="0" applyFont="1" applyAlignment="1">
      <alignment horizontal="center" vertical="center"/>
    </xf>
    <xf numFmtId="0" fontId="20" fillId="3" borderId="0" xfId="0" applyFont="1" applyFill="1" applyAlignment="1">
      <alignment horizontal="center" vertical="center"/>
    </xf>
    <xf numFmtId="0" fontId="1" fillId="16" borderId="50" xfId="0" applyFont="1" applyFill="1" applyBorder="1" applyAlignment="1">
      <alignment horizontal="center" vertical="center" wrapText="1"/>
    </xf>
    <xf numFmtId="0" fontId="1" fillId="16" borderId="32" xfId="0" applyFont="1" applyFill="1" applyBorder="1" applyAlignment="1">
      <alignment horizontal="center" vertical="center" wrapText="1"/>
    </xf>
    <xf numFmtId="0" fontId="7" fillId="2" borderId="0" xfId="0" applyFont="1" applyFill="1" applyAlignment="1">
      <alignment horizontal="center"/>
    </xf>
    <xf numFmtId="0" fontId="19" fillId="12" borderId="0" xfId="0" applyFont="1" applyFill="1" applyAlignment="1">
      <alignment horizontal="center" wrapText="1"/>
    </xf>
    <xf numFmtId="0" fontId="5" fillId="0" borderId="0" xfId="0" applyFont="1" applyAlignment="1">
      <alignment horizontal="center"/>
    </xf>
    <xf numFmtId="166" fontId="5" fillId="10" borderId="40" xfId="0" applyNumberFormat="1" applyFont="1" applyFill="1" applyBorder="1" applyAlignment="1">
      <alignment horizontal="center" vertical="center"/>
    </xf>
    <xf numFmtId="166" fontId="5" fillId="10" borderId="41" xfId="0" applyNumberFormat="1" applyFont="1" applyFill="1" applyBorder="1" applyAlignment="1">
      <alignment horizontal="center" vertical="center"/>
    </xf>
    <xf numFmtId="166" fontId="5" fillId="10" borderId="64" xfId="0" applyNumberFormat="1" applyFont="1" applyFill="1" applyBorder="1" applyAlignment="1">
      <alignment horizontal="center" vertical="center"/>
    </xf>
    <xf numFmtId="166" fontId="5" fillId="10" borderId="63" xfId="0" applyNumberFormat="1" applyFont="1" applyFill="1" applyBorder="1" applyAlignment="1">
      <alignment horizontal="center" vertical="center"/>
    </xf>
    <xf numFmtId="165" fontId="5" fillId="10" borderId="24" xfId="0" applyNumberFormat="1" applyFont="1" applyFill="1" applyBorder="1" applyAlignment="1">
      <alignment horizontal="center" vertical="center"/>
    </xf>
    <xf numFmtId="165" fontId="5" fillId="10" borderId="43" xfId="0" applyNumberFormat="1" applyFont="1" applyFill="1" applyBorder="1" applyAlignment="1">
      <alignment horizontal="center" vertical="center"/>
    </xf>
    <xf numFmtId="165" fontId="5" fillId="10" borderId="46" xfId="0" applyNumberFormat="1" applyFont="1" applyFill="1" applyBorder="1" applyAlignment="1">
      <alignment horizontal="center" vertical="center"/>
    </xf>
    <xf numFmtId="165" fontId="5" fillId="10" borderId="61" xfId="0" applyNumberFormat="1" applyFont="1" applyFill="1" applyBorder="1" applyAlignment="1">
      <alignment horizontal="center" vertical="center"/>
    </xf>
    <xf numFmtId="165" fontId="5" fillId="10" borderId="62" xfId="0" applyNumberFormat="1" applyFont="1" applyFill="1" applyBorder="1" applyAlignment="1">
      <alignment horizontal="center" vertical="center"/>
    </xf>
    <xf numFmtId="165" fontId="5" fillId="10" borderId="42" xfId="0" applyNumberFormat="1" applyFont="1" applyFill="1" applyBorder="1" applyAlignment="1">
      <alignment horizontal="center" vertical="center"/>
    </xf>
    <xf numFmtId="0" fontId="1" fillId="16" borderId="36" xfId="0" applyFont="1" applyFill="1" applyBorder="1" applyAlignment="1">
      <alignment horizontal="center" vertical="center" wrapText="1"/>
    </xf>
  </cellXfs>
  <cellStyles count="1">
    <cellStyle name="Standaard" xfId="0" builtinId="0"/>
  </cellStyles>
  <dxfs count="0"/>
  <tableStyles count="0" defaultTableStyle="TableStyleMedium2" defaultPivotStyle="PivotStyleLight16"/>
  <colors>
    <mruColors>
      <color rgb="FF94B944"/>
      <color rgb="FF8EA9DB"/>
      <color rgb="FFFF8585"/>
      <color rgb="FFC1D6FF"/>
      <color rgb="FFE9F5DB"/>
      <color rgb="FFB9D4ED"/>
      <color rgb="FFEBDEFE"/>
      <color rgb="FFD9E2F3"/>
      <color rgb="FFD0FBBB"/>
      <color rgb="FFD1FFB7"/>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11" Type="http://schemas.openxmlformats.org/officeDocument/2006/relationships/customXml" Target="../customXml/item4.xml"/><Relationship Id="rId5" Type="http://schemas.openxmlformats.org/officeDocument/2006/relationships/styles" Target="styles.xml"/><Relationship Id="rId10" Type="http://schemas.openxmlformats.org/officeDocument/2006/relationships/customXml" Target="../customXml/item3.xml"/><Relationship Id="rId4" Type="http://schemas.openxmlformats.org/officeDocument/2006/relationships/theme" Target="theme/theme1.xml"/><Relationship Id="rId9" Type="http://schemas.openxmlformats.org/officeDocument/2006/relationships/customXml" Target="../customXml/item2.xml"/></Relationships>
</file>

<file path=xl/drawings/_rels/drawing1.xml.rels><?xml version="1.0" encoding="UTF-8" standalone="yes"?>
<Relationships xmlns="http://schemas.openxmlformats.org/package/2006/relationships"><Relationship Id="rId1" Type="http://schemas.openxmlformats.org/officeDocument/2006/relationships/image" Target="../media/image1.gif"/></Relationships>
</file>

<file path=xl/drawings/_rels/drawing2.xml.rels><?xml version="1.0" encoding="UTF-8" standalone="yes"?>
<Relationships xmlns="http://schemas.openxmlformats.org/package/2006/relationships"><Relationship Id="rId1" Type="http://schemas.openxmlformats.org/officeDocument/2006/relationships/image" Target="../media/image1.gif"/></Relationships>
</file>

<file path=xl/drawings/_rels/drawing3.xml.rels><?xml version="1.0" encoding="UTF-8" standalone="yes"?>
<Relationships xmlns="http://schemas.openxmlformats.org/package/2006/relationships"><Relationship Id="rId1" Type="http://schemas.openxmlformats.org/officeDocument/2006/relationships/image" Target="../media/image1.gif"/></Relationships>
</file>

<file path=xl/drawings/drawing1.xml><?xml version="1.0" encoding="utf-8"?>
<xdr:wsDr xmlns:xdr="http://schemas.openxmlformats.org/drawingml/2006/spreadsheetDrawing" xmlns:a="http://schemas.openxmlformats.org/drawingml/2006/main">
  <xdr:twoCellAnchor>
    <xdr:from>
      <xdr:col>0</xdr:col>
      <xdr:colOff>1</xdr:colOff>
      <xdr:row>0</xdr:row>
      <xdr:rowOff>0</xdr:rowOff>
    </xdr:from>
    <xdr:to>
      <xdr:col>9</xdr:col>
      <xdr:colOff>1</xdr:colOff>
      <xdr:row>2</xdr:row>
      <xdr:rowOff>266700</xdr:rowOff>
    </xdr:to>
    <xdr:grpSp>
      <xdr:nvGrpSpPr>
        <xdr:cNvPr id="14" name="Groep 13">
          <a:extLst>
            <a:ext uri="{FF2B5EF4-FFF2-40B4-BE49-F238E27FC236}">
              <a16:creationId xmlns:a16="http://schemas.microsoft.com/office/drawing/2014/main" id="{55C0181B-9E55-4F50-80A2-5B23704C6C98}"/>
            </a:ext>
          </a:extLst>
        </xdr:cNvPr>
        <xdr:cNvGrpSpPr/>
      </xdr:nvGrpSpPr>
      <xdr:grpSpPr>
        <a:xfrm>
          <a:off x="1" y="0"/>
          <a:ext cx="10248900" cy="933450"/>
          <a:chOff x="1323975" y="0"/>
          <a:chExt cx="7553325" cy="933506"/>
        </a:xfrm>
      </xdr:grpSpPr>
      <xdr:sp macro="" textlink="">
        <xdr:nvSpPr>
          <xdr:cNvPr id="15" name="Rechthoek: bovenhoeken, één afgeronde en één afgeschuinde hoek 14">
            <a:extLst>
              <a:ext uri="{FF2B5EF4-FFF2-40B4-BE49-F238E27FC236}">
                <a16:creationId xmlns:a16="http://schemas.microsoft.com/office/drawing/2014/main" id="{77643BFA-22A4-4616-8C87-669AD221FD52}"/>
              </a:ext>
            </a:extLst>
          </xdr:cNvPr>
          <xdr:cNvSpPr/>
        </xdr:nvSpPr>
        <xdr:spPr>
          <a:xfrm flipV="1">
            <a:off x="1323975" y="0"/>
            <a:ext cx="7553325" cy="933506"/>
          </a:xfrm>
          <a:prstGeom prst="snipRoundRect">
            <a:avLst>
              <a:gd name="adj1" fmla="val 0"/>
              <a:gd name="adj2" fmla="val 0"/>
            </a:avLst>
          </a:prstGeom>
          <a:solidFill>
            <a:srgbClr val="94B944"/>
          </a:solidFill>
          <a:ln>
            <a:no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endParaRPr lang="nl-NL"/>
          </a:p>
        </xdr:txBody>
      </xdr:sp>
      <xdr:pic>
        <xdr:nvPicPr>
          <xdr:cNvPr id="16" name="Afbeelding 15">
            <a:extLst>
              <a:ext uri="{FF2B5EF4-FFF2-40B4-BE49-F238E27FC236}">
                <a16:creationId xmlns:a16="http://schemas.microsoft.com/office/drawing/2014/main" id="{F3D552BC-47D8-46C6-B9DE-00F06EBD1346}"/>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8112139" y="133343"/>
            <a:ext cx="629385" cy="616585"/>
          </a:xfrm>
          <a:prstGeom prst="rect">
            <a:avLst/>
          </a:prstGeom>
        </xdr:spPr>
      </xdr:pic>
    </xdr:grpSp>
    <xdr:clientData/>
  </xdr:twoCellAnchor>
</xdr:wsDr>
</file>

<file path=xl/drawings/drawing2.xml><?xml version="1.0" encoding="utf-8"?>
<xdr:wsDr xmlns:xdr="http://schemas.openxmlformats.org/drawingml/2006/spreadsheetDrawing" xmlns:a="http://schemas.openxmlformats.org/drawingml/2006/main">
  <xdr:twoCellAnchor>
    <xdr:from>
      <xdr:col>0</xdr:col>
      <xdr:colOff>0</xdr:colOff>
      <xdr:row>0</xdr:row>
      <xdr:rowOff>0</xdr:rowOff>
    </xdr:from>
    <xdr:to>
      <xdr:col>9</xdr:col>
      <xdr:colOff>1276350</xdr:colOff>
      <xdr:row>0</xdr:row>
      <xdr:rowOff>933450</xdr:rowOff>
    </xdr:to>
    <xdr:grpSp>
      <xdr:nvGrpSpPr>
        <xdr:cNvPr id="8" name="Groep 7">
          <a:extLst>
            <a:ext uri="{FF2B5EF4-FFF2-40B4-BE49-F238E27FC236}">
              <a16:creationId xmlns:a16="http://schemas.microsoft.com/office/drawing/2014/main" id="{56B0E817-94A0-4EB9-87A6-E426A9AE3D18}"/>
            </a:ext>
          </a:extLst>
        </xdr:cNvPr>
        <xdr:cNvGrpSpPr/>
      </xdr:nvGrpSpPr>
      <xdr:grpSpPr>
        <a:xfrm>
          <a:off x="0" y="0"/>
          <a:ext cx="12677775" cy="933450"/>
          <a:chOff x="1323975" y="0"/>
          <a:chExt cx="7553325" cy="933506"/>
        </a:xfrm>
      </xdr:grpSpPr>
      <xdr:sp macro="" textlink="">
        <xdr:nvSpPr>
          <xdr:cNvPr id="10" name="Rechthoek: bovenhoeken, één afgeronde en één afgeschuinde hoek 9">
            <a:extLst>
              <a:ext uri="{FF2B5EF4-FFF2-40B4-BE49-F238E27FC236}">
                <a16:creationId xmlns:a16="http://schemas.microsoft.com/office/drawing/2014/main" id="{4CB99027-1334-4B35-9EDA-95692994F3C9}"/>
              </a:ext>
            </a:extLst>
          </xdr:cNvPr>
          <xdr:cNvSpPr/>
        </xdr:nvSpPr>
        <xdr:spPr>
          <a:xfrm flipV="1">
            <a:off x="1323975" y="0"/>
            <a:ext cx="7553325" cy="933506"/>
          </a:xfrm>
          <a:prstGeom prst="snipRoundRect">
            <a:avLst>
              <a:gd name="adj1" fmla="val 0"/>
              <a:gd name="adj2" fmla="val 0"/>
            </a:avLst>
          </a:prstGeom>
          <a:solidFill>
            <a:srgbClr val="94B944"/>
          </a:solidFill>
          <a:ln>
            <a:no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endParaRPr lang="nl-NL"/>
          </a:p>
        </xdr:txBody>
      </xdr:sp>
      <xdr:pic>
        <xdr:nvPicPr>
          <xdr:cNvPr id="11" name="Afbeelding 10">
            <a:extLst>
              <a:ext uri="{FF2B5EF4-FFF2-40B4-BE49-F238E27FC236}">
                <a16:creationId xmlns:a16="http://schemas.microsoft.com/office/drawing/2014/main" id="{37EC920D-009E-4689-AD7B-2CE29D80CABF}"/>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8196309" y="133343"/>
            <a:ext cx="545215" cy="616585"/>
          </a:xfrm>
          <a:prstGeom prst="rect">
            <a:avLst/>
          </a:prstGeom>
        </xdr:spPr>
      </xdr:pic>
    </xdr:grpSp>
    <xdr:clientData/>
  </xdr:twoCellAnchor>
  <xdr:twoCellAnchor>
    <xdr:from>
      <xdr:col>0</xdr:col>
      <xdr:colOff>95251</xdr:colOff>
      <xdr:row>0</xdr:row>
      <xdr:rowOff>209550</xdr:rowOff>
    </xdr:from>
    <xdr:to>
      <xdr:col>5</xdr:col>
      <xdr:colOff>66676</xdr:colOff>
      <xdr:row>0</xdr:row>
      <xdr:rowOff>623258</xdr:rowOff>
    </xdr:to>
    <xdr:sp macro="" textlink="">
      <xdr:nvSpPr>
        <xdr:cNvPr id="6" name="Tekstvak 5">
          <a:extLst>
            <a:ext uri="{FF2B5EF4-FFF2-40B4-BE49-F238E27FC236}">
              <a16:creationId xmlns:a16="http://schemas.microsoft.com/office/drawing/2014/main" id="{C571C4CE-233D-4AB1-BA58-BC661165517A}"/>
            </a:ext>
          </a:extLst>
        </xdr:cNvPr>
        <xdr:cNvSpPr txBox="1"/>
      </xdr:nvSpPr>
      <xdr:spPr>
        <a:xfrm>
          <a:off x="95251" y="209550"/>
          <a:ext cx="7124700" cy="41370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nl-NL" sz="2000" b="0">
              <a:ln>
                <a:noFill/>
              </a:ln>
              <a:solidFill>
                <a:schemeClr val="bg1"/>
              </a:solidFill>
              <a:effectLst>
                <a:outerShdw blurRad="50800" dist="38100" dir="2700000" algn="tl" rotWithShape="0">
                  <a:prstClr val="black">
                    <a:alpha val="40000"/>
                  </a:prstClr>
                </a:outerShdw>
              </a:effectLst>
            </a:rPr>
            <a:t>Bijlage E Inschrijfformulier</a:t>
          </a:r>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8</xdr:col>
      <xdr:colOff>638175</xdr:colOff>
      <xdr:row>2</xdr:row>
      <xdr:rowOff>95250</xdr:rowOff>
    </xdr:from>
    <xdr:to>
      <xdr:col>9</xdr:col>
      <xdr:colOff>793750</xdr:colOff>
      <xdr:row>4</xdr:row>
      <xdr:rowOff>25400</xdr:rowOff>
    </xdr:to>
    <xdr:sp macro="" textlink="">
      <xdr:nvSpPr>
        <xdr:cNvPr id="7" name="Tekstvak 2">
          <a:extLst>
            <a:ext uri="{FF2B5EF4-FFF2-40B4-BE49-F238E27FC236}">
              <a16:creationId xmlns:a16="http://schemas.microsoft.com/office/drawing/2014/main" id="{11257EFD-3476-4C99-A29F-CF72430EF765}"/>
            </a:ext>
          </a:extLst>
        </xdr:cNvPr>
        <xdr:cNvSpPr txBox="1">
          <a:spLocks noChangeArrowheads="1"/>
        </xdr:cNvSpPr>
      </xdr:nvSpPr>
      <xdr:spPr bwMode="auto">
        <a:xfrm>
          <a:off x="11201400" y="476250"/>
          <a:ext cx="1060450" cy="311150"/>
        </a:xfrm>
        <a:prstGeom prst="rect">
          <a:avLst/>
        </a:prstGeom>
        <a:noFill/>
        <a:ln w="9525">
          <a:noFill/>
          <a:miter lim="800000"/>
          <a:headEnd/>
          <a:tailEnd/>
        </a:ln>
      </xdr:spPr>
      <xdr:txBody>
        <a:bodyPr rot="0" vert="horz" wrap="square" lIns="91440" tIns="45720" rIns="91440" bIns="45720" anchor="t" anchorCtr="0">
          <a:spAutoFit/>
        </a:bodyPr>
        <a:lstStyle/>
        <a:p>
          <a:pPr>
            <a:lnSpc>
              <a:spcPct val="107000"/>
            </a:lnSpc>
            <a:spcAft>
              <a:spcPts val="800"/>
            </a:spcAft>
          </a:pPr>
          <a:r>
            <a:rPr lang="nl-NL" sz="700" spc="100">
              <a:solidFill>
                <a:srgbClr val="FFFFFF"/>
              </a:solidFill>
              <a:effectLst/>
              <a:latin typeface="Berlin Sans FB" panose="020E0602020502020306" pitchFamily="34" charset="0"/>
              <a:ea typeface="MS Mincho" panose="02020609040205080304" pitchFamily="49" charset="-128"/>
              <a:cs typeface="Calibri" panose="020F0502020204030204" pitchFamily="34" charset="0"/>
            </a:rPr>
            <a:t>gemeente Haarlemmermeer</a:t>
          </a:r>
          <a:endParaRPr lang="nl-NL" sz="1000">
            <a:effectLst/>
            <a:latin typeface="Calibri Light" panose="020F0302020204030204" pitchFamily="34" charset="0"/>
            <a:ea typeface="MS Mincho" panose="02020609040205080304" pitchFamily="49" charset="-128"/>
            <a:cs typeface="Calibri Light" panose="020F0302020204030204" pitchFamily="34" charset="0"/>
          </a:endParaRPr>
        </a:p>
      </xdr:txBody>
    </xdr:sp>
    <xdr:clientData/>
  </xdr:twoCellAnchor>
  <xdr:twoCellAnchor>
    <xdr:from>
      <xdr:col>0</xdr:col>
      <xdr:colOff>1</xdr:colOff>
      <xdr:row>0</xdr:row>
      <xdr:rowOff>0</xdr:rowOff>
    </xdr:from>
    <xdr:to>
      <xdr:col>10</xdr:col>
      <xdr:colOff>9526</xdr:colOff>
      <xdr:row>4</xdr:row>
      <xdr:rowOff>171450</xdr:rowOff>
    </xdr:to>
    <xdr:grpSp>
      <xdr:nvGrpSpPr>
        <xdr:cNvPr id="9" name="Groep 8">
          <a:extLst>
            <a:ext uri="{FF2B5EF4-FFF2-40B4-BE49-F238E27FC236}">
              <a16:creationId xmlns:a16="http://schemas.microsoft.com/office/drawing/2014/main" id="{88761752-B013-47F8-9F53-B0B36B1C6BF8}"/>
            </a:ext>
          </a:extLst>
        </xdr:cNvPr>
        <xdr:cNvGrpSpPr/>
      </xdr:nvGrpSpPr>
      <xdr:grpSpPr>
        <a:xfrm>
          <a:off x="1" y="0"/>
          <a:ext cx="12382500" cy="933450"/>
          <a:chOff x="1323975" y="0"/>
          <a:chExt cx="7553325" cy="933506"/>
        </a:xfrm>
      </xdr:grpSpPr>
      <xdr:sp macro="" textlink="">
        <xdr:nvSpPr>
          <xdr:cNvPr id="10" name="Rechthoek: bovenhoeken, één afgeronde en één afgeschuinde hoek 9">
            <a:extLst>
              <a:ext uri="{FF2B5EF4-FFF2-40B4-BE49-F238E27FC236}">
                <a16:creationId xmlns:a16="http://schemas.microsoft.com/office/drawing/2014/main" id="{D9B79356-73B0-4DA7-83FD-4385AC348577}"/>
              </a:ext>
            </a:extLst>
          </xdr:cNvPr>
          <xdr:cNvSpPr/>
        </xdr:nvSpPr>
        <xdr:spPr>
          <a:xfrm flipV="1">
            <a:off x="1323975" y="0"/>
            <a:ext cx="7553325" cy="933506"/>
          </a:xfrm>
          <a:prstGeom prst="snipRoundRect">
            <a:avLst>
              <a:gd name="adj1" fmla="val 0"/>
              <a:gd name="adj2" fmla="val 0"/>
            </a:avLst>
          </a:prstGeom>
          <a:solidFill>
            <a:srgbClr val="94B944"/>
          </a:solidFill>
          <a:ln>
            <a:no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endParaRPr lang="nl-NL"/>
          </a:p>
        </xdr:txBody>
      </xdr:sp>
      <xdr:pic>
        <xdr:nvPicPr>
          <xdr:cNvPr id="11" name="Afbeelding 10">
            <a:extLst>
              <a:ext uri="{FF2B5EF4-FFF2-40B4-BE49-F238E27FC236}">
                <a16:creationId xmlns:a16="http://schemas.microsoft.com/office/drawing/2014/main" id="{CA09CC0E-6A05-44B8-B793-F79BB1B983D1}"/>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8196309" y="133343"/>
            <a:ext cx="545215" cy="616585"/>
          </a:xfrm>
          <a:prstGeom prst="rect">
            <a:avLst/>
          </a:prstGeom>
        </xdr:spPr>
      </xdr:pic>
    </xdr:grpSp>
    <xdr:clientData/>
  </xdr:twoCellAnchor>
</xdr:wsDr>
</file>

<file path=xl/theme/theme1.xml><?xml version="1.0" encoding="utf-8"?>
<a:theme xmlns:a="http://schemas.openxmlformats.org/drawingml/2006/main" name="Kantoorth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9D35E87-6F3F-4D81-A4BF-246FF8F9B5CD}">
  <sheetPr>
    <pageSetUpPr fitToPage="1"/>
  </sheetPr>
  <dimension ref="A1:O24"/>
  <sheetViews>
    <sheetView tabSelected="1" zoomScaleNormal="100" workbookViewId="0">
      <selection activeCell="K12" sqref="K12"/>
    </sheetView>
  </sheetViews>
  <sheetFormatPr defaultRowHeight="15" x14ac:dyDescent="0.25"/>
  <cols>
    <col min="2" max="2" width="18.7109375" customWidth="1"/>
    <col min="3" max="3" width="16.28515625" customWidth="1"/>
    <col min="4" max="4" width="16.42578125" customWidth="1"/>
    <col min="5" max="5" width="17.28515625" customWidth="1"/>
    <col min="6" max="6" width="16.140625" customWidth="1"/>
    <col min="7" max="7" width="14.5703125" customWidth="1"/>
    <col min="8" max="8" width="24.28515625" customWidth="1"/>
    <col min="9" max="9" width="20.85546875" customWidth="1"/>
    <col min="10" max="10" width="17" customWidth="1"/>
    <col min="16" max="16" width="8.7109375" customWidth="1"/>
    <col min="17" max="17" width="10" customWidth="1"/>
  </cols>
  <sheetData>
    <row r="1" spans="1:15" ht="37.5" customHeight="1" x14ac:dyDescent="0.25"/>
    <row r="3" spans="1:15" ht="35.25" customHeight="1" thickBot="1" x14ac:dyDescent="0.3"/>
    <row r="4" spans="1:15" ht="15.75" thickBot="1" x14ac:dyDescent="0.3">
      <c r="A4" s="47" t="s">
        <v>2</v>
      </c>
      <c r="B4" s="48"/>
      <c r="C4" s="203"/>
      <c r="D4" s="204"/>
      <c r="E4" s="205"/>
      <c r="H4" s="51" t="s">
        <v>34</v>
      </c>
      <c r="I4" s="51"/>
    </row>
    <row r="5" spans="1:15" x14ac:dyDescent="0.25">
      <c r="H5" s="51" t="s">
        <v>49</v>
      </c>
      <c r="I5" s="51"/>
    </row>
    <row r="6" spans="1:15" ht="15.75" thickBot="1" x14ac:dyDescent="0.3">
      <c r="H6" s="49"/>
      <c r="I6" s="50"/>
    </row>
    <row r="7" spans="1:15" ht="42" customHeight="1" thickBot="1" x14ac:dyDescent="0.3">
      <c r="A7" s="198" t="s">
        <v>78</v>
      </c>
      <c r="B7" s="199"/>
      <c r="C7" s="199"/>
      <c r="D7" s="199"/>
      <c r="E7" s="199"/>
      <c r="G7" s="200" t="s">
        <v>18</v>
      </c>
      <c r="H7" s="201"/>
      <c r="I7" s="202"/>
    </row>
    <row r="8" spans="1:15" ht="43.5" customHeight="1" thickBot="1" x14ac:dyDescent="0.35">
      <c r="A8" s="119"/>
      <c r="B8" s="123"/>
      <c r="C8" s="120" t="s">
        <v>37</v>
      </c>
      <c r="D8" s="121" t="s">
        <v>68</v>
      </c>
      <c r="E8" s="121" t="s">
        <v>84</v>
      </c>
      <c r="G8" s="140" t="s">
        <v>90</v>
      </c>
      <c r="H8" s="140" t="s">
        <v>0</v>
      </c>
      <c r="I8" s="141" t="s">
        <v>84</v>
      </c>
    </row>
    <row r="9" spans="1:15" ht="45.75" x14ac:dyDescent="0.25">
      <c r="A9" s="122" t="s">
        <v>1</v>
      </c>
      <c r="B9" s="117"/>
      <c r="C9" s="118">
        <f>'Initiele en jaarlijkse kosten'!H17</f>
        <v>0</v>
      </c>
      <c r="D9" s="118">
        <f>'Initiele en jaarlijkse kosten'!I17/14</f>
        <v>0</v>
      </c>
      <c r="E9" s="118">
        <f>'Initiele en jaarlijkse kosten'!J17</f>
        <v>0</v>
      </c>
      <c r="G9" s="142" t="s">
        <v>13</v>
      </c>
      <c r="H9" s="143" t="s">
        <v>56</v>
      </c>
      <c r="I9" s="9">
        <f>SUM(Verrekenprijzen!J17:J31)</f>
        <v>0</v>
      </c>
    </row>
    <row r="10" spans="1:15" ht="48" customHeight="1" x14ac:dyDescent="0.25">
      <c r="A10" s="65" t="s">
        <v>88</v>
      </c>
      <c r="B10" s="66"/>
      <c r="C10" s="46">
        <f>'Initiele en jaarlijkse kosten'!H74</f>
        <v>0</v>
      </c>
      <c r="D10" s="46">
        <f>'Initiele en jaarlijkse kosten'!I74/14</f>
        <v>0</v>
      </c>
      <c r="E10" s="46">
        <f>'Initiele en jaarlijkse kosten'!J74</f>
        <v>0</v>
      </c>
      <c r="G10" s="142" t="s">
        <v>14</v>
      </c>
      <c r="H10" s="143" t="s">
        <v>57</v>
      </c>
      <c r="I10" s="9">
        <f>SUM(Verrekenprijzen!J37:J51)</f>
        <v>0</v>
      </c>
    </row>
    <row r="11" spans="1:15" ht="26.25" customHeight="1" thickBot="1" x14ac:dyDescent="0.3">
      <c r="A11" s="56" t="s">
        <v>84</v>
      </c>
      <c r="B11" s="57"/>
      <c r="C11" s="57"/>
      <c r="D11" s="57"/>
      <c r="E11" s="59">
        <f>SUM(E9:E10)</f>
        <v>0</v>
      </c>
      <c r="G11" s="142" t="s">
        <v>15</v>
      </c>
      <c r="H11" s="143" t="s">
        <v>64</v>
      </c>
      <c r="I11" s="9">
        <f>SUM(Verrekenprijzen!J57:J57)</f>
        <v>0</v>
      </c>
    </row>
    <row r="12" spans="1:15" x14ac:dyDescent="0.25">
      <c r="A12" s="110"/>
      <c r="B12" s="110"/>
      <c r="C12" s="110"/>
      <c r="D12" s="110"/>
      <c r="E12" s="110"/>
      <c r="G12" s="142" t="s">
        <v>16</v>
      </c>
      <c r="H12" s="143" t="s">
        <v>58</v>
      </c>
      <c r="I12" s="9">
        <f>SUM(Verrekenprijzen!J64:J66)</f>
        <v>0</v>
      </c>
    </row>
    <row r="13" spans="1:15" ht="19.5" thickBot="1" x14ac:dyDescent="0.35">
      <c r="A13" s="45"/>
      <c r="B13" s="8"/>
      <c r="C13" s="8"/>
      <c r="D13" s="8"/>
      <c r="E13" s="8"/>
      <c r="G13" s="56" t="s">
        <v>84</v>
      </c>
      <c r="H13" s="57"/>
      <c r="I13" s="59">
        <f>SUM(I9:I12)</f>
        <v>0</v>
      </c>
    </row>
    <row r="14" spans="1:15" ht="18.75" x14ac:dyDescent="0.3">
      <c r="A14" s="45"/>
      <c r="B14" s="8"/>
      <c r="C14" s="8"/>
      <c r="D14" s="8"/>
      <c r="E14" s="8"/>
      <c r="G14" s="110"/>
      <c r="H14" s="111"/>
      <c r="I14" s="112"/>
    </row>
    <row r="15" spans="1:15" ht="15.75" thickBot="1" x14ac:dyDescent="0.3"/>
    <row r="16" spans="1:15" ht="21" x14ac:dyDescent="0.25">
      <c r="A16" s="113" t="s">
        <v>59</v>
      </c>
      <c r="B16" s="114"/>
      <c r="C16" s="114"/>
      <c r="D16" s="114"/>
      <c r="E16" s="114"/>
      <c r="F16" s="114"/>
      <c r="G16" s="114"/>
      <c r="H16" s="114"/>
      <c r="I16" s="114"/>
      <c r="O16" s="6"/>
    </row>
    <row r="17" spans="1:15" ht="15.75" x14ac:dyDescent="0.25">
      <c r="A17" s="115" t="s">
        <v>85</v>
      </c>
      <c r="B17" s="116"/>
      <c r="C17" s="116"/>
      <c r="D17" s="116"/>
      <c r="E17" s="116"/>
      <c r="F17" s="116"/>
      <c r="G17" s="116"/>
      <c r="H17" s="116"/>
      <c r="I17" s="55">
        <f>E11+I13</f>
        <v>0</v>
      </c>
      <c r="O17" s="6"/>
    </row>
    <row r="18" spans="1:15" ht="15.75" x14ac:dyDescent="0.25">
      <c r="A18" s="206" t="s">
        <v>182</v>
      </c>
      <c r="B18" s="207"/>
      <c r="C18" s="207"/>
      <c r="D18" s="207"/>
      <c r="E18" s="207"/>
      <c r="F18" s="207"/>
      <c r="G18" s="207"/>
      <c r="H18" s="208"/>
      <c r="I18" s="191">
        <v>0</v>
      </c>
      <c r="O18" s="6"/>
    </row>
    <row r="19" spans="1:15" ht="15.75" x14ac:dyDescent="0.25">
      <c r="A19" s="209" t="s">
        <v>183</v>
      </c>
      <c r="B19" s="210"/>
      <c r="C19" s="210"/>
      <c r="D19" s="210"/>
      <c r="E19" s="210"/>
      <c r="F19" s="210"/>
      <c r="G19" s="210"/>
      <c r="H19" s="211"/>
      <c r="I19" s="191">
        <v>0</v>
      </c>
      <c r="O19" s="6"/>
    </row>
    <row r="20" spans="1:15" ht="16.5" thickBot="1" x14ac:dyDescent="0.3">
      <c r="A20" s="56" t="s">
        <v>17</v>
      </c>
      <c r="B20" s="57"/>
      <c r="C20" s="57"/>
      <c r="D20" s="57"/>
      <c r="E20" s="58"/>
      <c r="F20" s="56"/>
      <c r="G20" s="57"/>
      <c r="H20" s="57"/>
      <c r="I20" s="59">
        <f>I17+I18+I19</f>
        <v>0</v>
      </c>
      <c r="O20" s="6"/>
    </row>
    <row r="21" spans="1:15" x14ac:dyDescent="0.25">
      <c r="A21" s="54" t="s">
        <v>184</v>
      </c>
    </row>
    <row r="24" spans="1:15" x14ac:dyDescent="0.25">
      <c r="K24" s="6"/>
    </row>
  </sheetData>
  <sheetProtection algorithmName="SHA-512" hashValue="61zxEZf/zIBKWFwJcH6RaLGrkNB8ZfOdSvu/dPsEOrdVp3rB8r44kvTe3V/BbN1Ae1lo4TTyfR2s1xfnGZrnlg==" saltValue="dxm4UGZ/CFoDkaSs8J2ONA==" spinCount="100000" sheet="1" objects="1" scenarios="1"/>
  <mergeCells count="5">
    <mergeCell ref="A7:E7"/>
    <mergeCell ref="G7:I7"/>
    <mergeCell ref="C4:E4"/>
    <mergeCell ref="A18:H18"/>
    <mergeCell ref="A19:H19"/>
  </mergeCells>
  <pageMargins left="0.7" right="0.7" top="0.75" bottom="0.75" header="0.3" footer="0.3"/>
  <pageSetup paperSize="9" scale="70" fitToHeight="0" orientation="landscape" horizontalDpi="0" verticalDpi="0"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EBB9264-67BF-456D-A221-E536718A8454}">
  <sheetPr>
    <pageSetUpPr fitToPage="1"/>
  </sheetPr>
  <dimension ref="A1:P82"/>
  <sheetViews>
    <sheetView workbookViewId="0">
      <selection activeCell="M26" sqref="M26"/>
    </sheetView>
  </sheetViews>
  <sheetFormatPr defaultRowHeight="15" x14ac:dyDescent="0.25"/>
  <cols>
    <col min="1" max="1" width="16.7109375" customWidth="1"/>
    <col min="2" max="2" width="44.5703125" customWidth="1"/>
    <col min="3" max="3" width="12.42578125" customWidth="1"/>
    <col min="4" max="4" width="15.42578125" customWidth="1"/>
    <col min="5" max="5" width="18.140625" customWidth="1"/>
    <col min="6" max="6" width="15.85546875" customWidth="1"/>
    <col min="7" max="7" width="11.85546875" customWidth="1"/>
    <col min="8" max="8" width="17.85546875" customWidth="1"/>
    <col min="9" max="9" width="18.140625" customWidth="1"/>
    <col min="10" max="10" width="19.28515625" customWidth="1"/>
    <col min="11" max="11" width="15.5703125" customWidth="1"/>
    <col min="12" max="12" width="10.7109375" customWidth="1"/>
    <col min="13" max="13" width="10.85546875" customWidth="1"/>
    <col min="14" max="14" width="16.140625" customWidth="1"/>
    <col min="15" max="15" width="16.5703125" customWidth="1"/>
    <col min="16" max="16" width="15.42578125" customWidth="1"/>
  </cols>
  <sheetData>
    <row r="1" spans="1:16" ht="96.75" customHeight="1" x14ac:dyDescent="0.25"/>
    <row r="2" spans="1:16" ht="21" x14ac:dyDescent="0.35">
      <c r="A2" s="212" t="s">
        <v>79</v>
      </c>
      <c r="B2" s="213"/>
      <c r="C2" s="213"/>
      <c r="D2" s="213"/>
      <c r="E2" s="213"/>
      <c r="F2" s="213"/>
      <c r="G2" s="213"/>
      <c r="H2" s="213"/>
      <c r="I2" s="213"/>
      <c r="J2" s="213"/>
      <c r="K2" s="77"/>
      <c r="L2" s="77"/>
      <c r="M2" s="77"/>
      <c r="N2" s="77"/>
      <c r="O2" s="77"/>
      <c r="P2" s="77"/>
    </row>
    <row r="3" spans="1:16" x14ac:dyDescent="0.25">
      <c r="A3" s="214" t="s">
        <v>66</v>
      </c>
      <c r="B3" s="214"/>
      <c r="C3" s="214"/>
      <c r="D3" s="214"/>
      <c r="E3" s="214"/>
      <c r="F3" s="214"/>
      <c r="G3" s="214"/>
      <c r="H3" s="214"/>
      <c r="I3" s="214"/>
      <c r="J3" s="214"/>
      <c r="K3" s="76"/>
      <c r="L3" s="76"/>
      <c r="M3" s="76"/>
      <c r="N3" s="76"/>
      <c r="O3" s="76"/>
      <c r="P3" s="76"/>
    </row>
    <row r="5" spans="1:16" x14ac:dyDescent="0.25">
      <c r="A5" s="1" t="s">
        <v>2</v>
      </c>
      <c r="B5" s="241" t="str">
        <f>IF(Samenvatting!$C$4=0," ",Samenvatting!$C$4)</f>
        <v xml:space="preserve"> </v>
      </c>
      <c r="C5" s="241"/>
      <c r="D5" s="241"/>
      <c r="E5" s="241"/>
      <c r="F5" s="241"/>
      <c r="G5" s="63"/>
    </row>
    <row r="7" spans="1:16" x14ac:dyDescent="0.25">
      <c r="D7" s="215" t="s">
        <v>35</v>
      </c>
      <c r="E7" s="215"/>
      <c r="F7" s="41"/>
    </row>
    <row r="8" spans="1:16" ht="15.75" thickBot="1" x14ac:dyDescent="0.3"/>
    <row r="9" spans="1:16" ht="19.5" thickBot="1" x14ac:dyDescent="0.35">
      <c r="A9" s="222" t="s">
        <v>1</v>
      </c>
      <c r="B9" s="223"/>
      <c r="C9" s="223"/>
      <c r="D9" s="223"/>
      <c r="E9" s="224"/>
      <c r="F9" s="124" t="s">
        <v>36</v>
      </c>
      <c r="G9" s="125"/>
      <c r="H9" s="234" t="s">
        <v>84</v>
      </c>
      <c r="I9" s="235"/>
      <c r="J9" s="236"/>
    </row>
    <row r="10" spans="1:16" ht="24.75" thickBot="1" x14ac:dyDescent="0.3">
      <c r="A10" s="135" t="s">
        <v>0</v>
      </c>
      <c r="B10" s="136"/>
      <c r="C10" s="136"/>
      <c r="D10" s="87" t="s">
        <v>32</v>
      </c>
      <c r="E10" s="87" t="s">
        <v>68</v>
      </c>
      <c r="F10" s="90" t="s">
        <v>37</v>
      </c>
      <c r="G10" s="89" t="s">
        <v>68</v>
      </c>
      <c r="H10" s="90" t="s">
        <v>45</v>
      </c>
      <c r="I10" s="89" t="s">
        <v>69</v>
      </c>
      <c r="J10" s="99" t="s">
        <v>86</v>
      </c>
    </row>
    <row r="11" spans="1:16" x14ac:dyDescent="0.25">
      <c r="A11" s="225" t="s">
        <v>74</v>
      </c>
      <c r="B11" s="226"/>
      <c r="C11" s="227"/>
      <c r="D11" s="134">
        <v>0</v>
      </c>
      <c r="E11" s="134">
        <v>0</v>
      </c>
      <c r="F11" s="237">
        <v>1</v>
      </c>
      <c r="G11" s="239">
        <v>10</v>
      </c>
      <c r="H11" s="132">
        <f t="shared" ref="H11:H16" si="0">D11*$F$11</f>
        <v>0</v>
      </c>
      <c r="I11" s="133">
        <f>$G$11*E11</f>
        <v>0</v>
      </c>
      <c r="J11" s="133">
        <f>I11+H11</f>
        <v>0</v>
      </c>
    </row>
    <row r="12" spans="1:16" x14ac:dyDescent="0.25">
      <c r="A12" s="228" t="s">
        <v>73</v>
      </c>
      <c r="B12" s="229"/>
      <c r="C12" s="230"/>
      <c r="D12" s="21">
        <v>0</v>
      </c>
      <c r="E12" s="21">
        <v>0</v>
      </c>
      <c r="F12" s="237"/>
      <c r="G12" s="239"/>
      <c r="H12" s="36">
        <f t="shared" si="0"/>
        <v>0</v>
      </c>
      <c r="I12" s="33">
        <f>$G$11*E12</f>
        <v>0</v>
      </c>
      <c r="J12" s="33">
        <f t="shared" ref="J12:J16" si="1">I12+H12</f>
        <v>0</v>
      </c>
    </row>
    <row r="13" spans="1:16" x14ac:dyDescent="0.25">
      <c r="A13" s="228" t="s">
        <v>72</v>
      </c>
      <c r="B13" s="229"/>
      <c r="C13" s="230"/>
      <c r="D13" s="21">
        <v>0</v>
      </c>
      <c r="E13" s="21">
        <v>0</v>
      </c>
      <c r="F13" s="237"/>
      <c r="G13" s="239"/>
      <c r="H13" s="36">
        <f t="shared" si="0"/>
        <v>0</v>
      </c>
      <c r="I13" s="33">
        <f>$G$11*E13</f>
        <v>0</v>
      </c>
      <c r="J13" s="33">
        <f t="shared" ref="J13" si="2">I13+H13</f>
        <v>0</v>
      </c>
    </row>
    <row r="14" spans="1:16" x14ac:dyDescent="0.25">
      <c r="A14" s="228" t="s">
        <v>89</v>
      </c>
      <c r="B14" s="229"/>
      <c r="C14" s="230"/>
      <c r="D14" s="21">
        <v>0</v>
      </c>
      <c r="E14" s="21">
        <v>0</v>
      </c>
      <c r="F14" s="237"/>
      <c r="G14" s="239"/>
      <c r="H14" s="36">
        <f t="shared" si="0"/>
        <v>0</v>
      </c>
      <c r="I14" s="33">
        <f>$G$11*E14</f>
        <v>0</v>
      </c>
      <c r="J14" s="33">
        <f t="shared" ref="J14" si="3">I14+H14</f>
        <v>0</v>
      </c>
    </row>
    <row r="15" spans="1:16" x14ac:dyDescent="0.25">
      <c r="A15" s="228" t="s">
        <v>67</v>
      </c>
      <c r="B15" s="229"/>
      <c r="C15" s="230"/>
      <c r="D15" s="21">
        <v>0</v>
      </c>
      <c r="E15" s="62"/>
      <c r="F15" s="237"/>
      <c r="G15" s="239"/>
      <c r="H15" s="36">
        <f t="shared" si="0"/>
        <v>0</v>
      </c>
      <c r="J15" s="33">
        <f>H15</f>
        <v>0</v>
      </c>
    </row>
    <row r="16" spans="1:16" x14ac:dyDescent="0.25">
      <c r="A16" s="228" t="s">
        <v>46</v>
      </c>
      <c r="B16" s="229"/>
      <c r="C16" s="230"/>
      <c r="D16" s="21">
        <v>0</v>
      </c>
      <c r="E16" s="21">
        <v>0</v>
      </c>
      <c r="F16" s="238"/>
      <c r="G16" s="240"/>
      <c r="H16" s="36">
        <f t="shared" si="0"/>
        <v>0</v>
      </c>
      <c r="I16" s="33">
        <f>$G$11*E16</f>
        <v>0</v>
      </c>
      <c r="J16" s="33">
        <f t="shared" si="1"/>
        <v>0</v>
      </c>
    </row>
    <row r="17" spans="1:10" ht="15.75" thickBot="1" x14ac:dyDescent="0.3">
      <c r="A17" s="231" t="s">
        <v>33</v>
      </c>
      <c r="B17" s="232"/>
      <c r="C17" s="233"/>
      <c r="D17" s="17"/>
      <c r="E17" s="17">
        <f>SUM(E11:E16)</f>
        <v>0</v>
      </c>
      <c r="F17" s="72"/>
      <c r="G17" s="73"/>
      <c r="H17" s="42">
        <f>SUM(H11:H16)</f>
        <v>0</v>
      </c>
      <c r="I17" s="43">
        <f>SUM(I11:I16)</f>
        <v>0</v>
      </c>
      <c r="J17" s="43">
        <f>SUM(J11:J16)</f>
        <v>0</v>
      </c>
    </row>
    <row r="18" spans="1:10" ht="15.75" thickBot="1" x14ac:dyDescent="0.3"/>
    <row r="19" spans="1:10" ht="19.5" thickBot="1" x14ac:dyDescent="0.35">
      <c r="A19" s="219" t="s">
        <v>77</v>
      </c>
      <c r="B19" s="220"/>
      <c r="C19" s="220"/>
      <c r="D19" s="220"/>
      <c r="E19" s="221"/>
      <c r="F19" s="74" t="s">
        <v>44</v>
      </c>
      <c r="G19" s="75"/>
      <c r="H19" s="216" t="s">
        <v>84</v>
      </c>
      <c r="I19" s="217"/>
      <c r="J19" s="218"/>
    </row>
    <row r="20" spans="1:10" ht="24.75" thickBot="1" x14ac:dyDescent="0.3">
      <c r="A20" s="85" t="s">
        <v>62</v>
      </c>
      <c r="B20" s="86" t="s">
        <v>61</v>
      </c>
      <c r="C20" s="87" t="s">
        <v>5</v>
      </c>
      <c r="D20" s="87" t="s">
        <v>82</v>
      </c>
      <c r="E20" s="87" t="s">
        <v>83</v>
      </c>
      <c r="F20" s="90" t="s">
        <v>37</v>
      </c>
      <c r="G20" s="89" t="s">
        <v>68</v>
      </c>
      <c r="H20" s="90" t="s">
        <v>45</v>
      </c>
      <c r="I20" s="89" t="s">
        <v>69</v>
      </c>
      <c r="J20" s="99" t="s">
        <v>86</v>
      </c>
    </row>
    <row r="21" spans="1:10" ht="24" x14ac:dyDescent="0.25">
      <c r="A21" s="137" t="s">
        <v>76</v>
      </c>
      <c r="B21" s="130"/>
      <c r="C21" s="94">
        <v>1</v>
      </c>
      <c r="D21" s="131">
        <v>0</v>
      </c>
      <c r="E21" s="131">
        <v>0</v>
      </c>
      <c r="F21" s="245">
        <v>1</v>
      </c>
      <c r="G21" s="242">
        <v>10</v>
      </c>
      <c r="H21" s="132">
        <f>C21*D21*$F$21</f>
        <v>0</v>
      </c>
      <c r="I21" s="133">
        <f>$G$21*E21*C21</f>
        <v>0</v>
      </c>
      <c r="J21" s="138">
        <f>I21+H21</f>
        <v>0</v>
      </c>
    </row>
    <row r="22" spans="1:10" x14ac:dyDescent="0.25">
      <c r="A22" s="246" t="s">
        <v>70</v>
      </c>
      <c r="B22" s="155" t="s">
        <v>120</v>
      </c>
      <c r="C22" s="156">
        <v>1</v>
      </c>
      <c r="D22" s="22">
        <v>0</v>
      </c>
      <c r="E22" s="22">
        <v>0</v>
      </c>
      <c r="F22" s="245"/>
      <c r="G22" s="242"/>
      <c r="H22" s="36">
        <f>C22*D22*$F$21</f>
        <v>0</v>
      </c>
      <c r="I22" s="33">
        <f>$G$21*E22*C22</f>
        <v>0</v>
      </c>
      <c r="J22" s="139">
        <f t="shared" ref="J22:J58" si="4">I22+H22</f>
        <v>0</v>
      </c>
    </row>
    <row r="23" spans="1:10" x14ac:dyDescent="0.25">
      <c r="A23" s="247"/>
      <c r="B23" s="155" t="s">
        <v>121</v>
      </c>
      <c r="C23" s="156">
        <v>14</v>
      </c>
      <c r="D23" s="22">
        <v>0</v>
      </c>
      <c r="E23" s="22">
        <v>0</v>
      </c>
      <c r="F23" s="245"/>
      <c r="G23" s="242"/>
      <c r="H23" s="36">
        <f>C23*D23*$F$21</f>
        <v>0</v>
      </c>
      <c r="I23" s="33">
        <f>$G$21*E23*C23</f>
        <v>0</v>
      </c>
      <c r="J23" s="139">
        <f t="shared" si="4"/>
        <v>0</v>
      </c>
    </row>
    <row r="24" spans="1:10" x14ac:dyDescent="0.25">
      <c r="A24" s="247"/>
      <c r="B24" s="155" t="s">
        <v>122</v>
      </c>
      <c r="C24" s="156">
        <v>1</v>
      </c>
      <c r="D24" s="22">
        <v>0</v>
      </c>
      <c r="E24" s="22">
        <v>0</v>
      </c>
      <c r="F24" s="245"/>
      <c r="G24" s="242"/>
      <c r="H24" s="36">
        <f>C24*D24*$F$21</f>
        <v>0</v>
      </c>
      <c r="I24" s="33">
        <f>$G$21*E24*C24</f>
        <v>0</v>
      </c>
      <c r="J24" s="139">
        <f t="shared" ref="J24" si="5">I24+H24</f>
        <v>0</v>
      </c>
    </row>
    <row r="25" spans="1:10" x14ac:dyDescent="0.25">
      <c r="A25" s="247"/>
      <c r="B25" s="155" t="s">
        <v>123</v>
      </c>
      <c r="C25" s="156">
        <v>1</v>
      </c>
      <c r="D25" s="22">
        <v>0</v>
      </c>
      <c r="E25" s="22">
        <v>0</v>
      </c>
      <c r="F25" s="245"/>
      <c r="G25" s="242"/>
      <c r="H25" s="36">
        <f t="shared" ref="H25" si="6">C25*D25*$F$21</f>
        <v>0</v>
      </c>
      <c r="I25" s="33">
        <f t="shared" ref="I25" si="7">$G$21*E25*C25</f>
        <v>0</v>
      </c>
      <c r="J25" s="139">
        <f t="shared" ref="J25" si="8">I25+H25</f>
        <v>0</v>
      </c>
    </row>
    <row r="26" spans="1:10" x14ac:dyDescent="0.25">
      <c r="A26" s="247"/>
      <c r="B26" s="155" t="s">
        <v>124</v>
      </c>
      <c r="C26" s="156">
        <v>5</v>
      </c>
      <c r="D26" s="22">
        <v>0</v>
      </c>
      <c r="E26" s="22">
        <v>0</v>
      </c>
      <c r="F26" s="245"/>
      <c r="G26" s="242"/>
      <c r="H26" s="36">
        <f t="shared" ref="H26:H30" si="9">C26*D26*$F$21</f>
        <v>0</v>
      </c>
      <c r="I26" s="33">
        <f t="shared" ref="I26:I30" si="10">$G$21*E26*C26</f>
        <v>0</v>
      </c>
      <c r="J26" s="139">
        <f t="shared" si="4"/>
        <v>0</v>
      </c>
    </row>
    <row r="27" spans="1:10" x14ac:dyDescent="0.25">
      <c r="A27" s="248"/>
      <c r="B27" s="155" t="s">
        <v>125</v>
      </c>
      <c r="C27" s="156">
        <v>2</v>
      </c>
      <c r="D27" s="22">
        <v>0</v>
      </c>
      <c r="E27" s="22">
        <v>0</v>
      </c>
      <c r="F27" s="245"/>
      <c r="G27" s="242"/>
      <c r="H27" s="36">
        <f>C27*D27*$F$21</f>
        <v>0</v>
      </c>
      <c r="I27" s="33">
        <f>$G$21*E27*C27</f>
        <v>0</v>
      </c>
      <c r="J27" s="139">
        <f t="shared" ref="J27" si="11">I27+H27</f>
        <v>0</v>
      </c>
    </row>
    <row r="28" spans="1:10" x14ac:dyDescent="0.25">
      <c r="A28" s="249" t="s">
        <v>126</v>
      </c>
      <c r="B28" s="157" t="s">
        <v>127</v>
      </c>
      <c r="C28" s="158">
        <v>15</v>
      </c>
      <c r="D28" s="22">
        <v>0</v>
      </c>
      <c r="E28" s="22">
        <v>0</v>
      </c>
      <c r="F28" s="245"/>
      <c r="G28" s="242"/>
      <c r="H28" s="36">
        <f t="shared" si="9"/>
        <v>0</v>
      </c>
      <c r="I28" s="33">
        <f t="shared" si="10"/>
        <v>0</v>
      </c>
      <c r="J28" s="139">
        <f t="shared" si="4"/>
        <v>0</v>
      </c>
    </row>
    <row r="29" spans="1:10" x14ac:dyDescent="0.25">
      <c r="A29" s="250"/>
      <c r="B29" s="157" t="s">
        <v>122</v>
      </c>
      <c r="C29" s="158">
        <v>7</v>
      </c>
      <c r="D29" s="22">
        <v>0</v>
      </c>
      <c r="E29" s="22">
        <v>0</v>
      </c>
      <c r="F29" s="245"/>
      <c r="G29" s="242"/>
      <c r="H29" s="36">
        <f t="shared" si="9"/>
        <v>0</v>
      </c>
      <c r="I29" s="33">
        <f t="shared" si="10"/>
        <v>0</v>
      </c>
      <c r="J29" s="139">
        <f t="shared" si="4"/>
        <v>0</v>
      </c>
    </row>
    <row r="30" spans="1:10" x14ac:dyDescent="0.25">
      <c r="A30" s="250"/>
      <c r="B30" s="157" t="s">
        <v>123</v>
      </c>
      <c r="C30" s="158">
        <v>1</v>
      </c>
      <c r="D30" s="22">
        <v>0</v>
      </c>
      <c r="E30" s="22">
        <v>0</v>
      </c>
      <c r="F30" s="245"/>
      <c r="G30" s="242"/>
      <c r="H30" s="36">
        <f t="shared" si="9"/>
        <v>0</v>
      </c>
      <c r="I30" s="33">
        <f t="shared" si="10"/>
        <v>0</v>
      </c>
      <c r="J30" s="139">
        <f t="shared" si="4"/>
        <v>0</v>
      </c>
    </row>
    <row r="31" spans="1:10" x14ac:dyDescent="0.25">
      <c r="A31" s="250"/>
      <c r="B31" s="157" t="s">
        <v>186</v>
      </c>
      <c r="C31" s="158">
        <v>1</v>
      </c>
      <c r="D31" s="22">
        <v>0</v>
      </c>
      <c r="E31" s="22">
        <v>0</v>
      </c>
      <c r="F31" s="245"/>
      <c r="G31" s="242"/>
      <c r="H31" s="36">
        <f t="shared" ref="H31:H34" si="12">C31*D31*$F$21</f>
        <v>0</v>
      </c>
      <c r="I31" s="33">
        <f t="shared" ref="I31:I34" si="13">$G$21*E31*C31</f>
        <v>0</v>
      </c>
      <c r="J31" s="139">
        <f t="shared" ref="J31:J34" si="14">I31+H31</f>
        <v>0</v>
      </c>
    </row>
    <row r="32" spans="1:10" x14ac:dyDescent="0.25">
      <c r="A32" s="250"/>
      <c r="B32" s="157" t="s">
        <v>128</v>
      </c>
      <c r="C32" s="158">
        <v>2</v>
      </c>
      <c r="D32" s="22">
        <v>0</v>
      </c>
      <c r="E32" s="22">
        <v>0</v>
      </c>
      <c r="F32" s="245"/>
      <c r="G32" s="242"/>
      <c r="H32" s="36">
        <f t="shared" si="12"/>
        <v>0</v>
      </c>
      <c r="I32" s="33">
        <f t="shared" si="13"/>
        <v>0</v>
      </c>
      <c r="J32" s="139">
        <f t="shared" si="14"/>
        <v>0</v>
      </c>
    </row>
    <row r="33" spans="1:10" x14ac:dyDescent="0.25">
      <c r="A33" s="250"/>
      <c r="B33" s="157" t="s">
        <v>129</v>
      </c>
      <c r="C33" s="158">
        <v>1</v>
      </c>
      <c r="D33" s="22">
        <v>0</v>
      </c>
      <c r="E33" s="22">
        <v>0</v>
      </c>
      <c r="F33" s="245"/>
      <c r="G33" s="242"/>
      <c r="H33" s="36">
        <f t="shared" si="12"/>
        <v>0</v>
      </c>
      <c r="I33" s="33">
        <f t="shared" si="13"/>
        <v>0</v>
      </c>
      <c r="J33" s="139">
        <f t="shared" si="14"/>
        <v>0</v>
      </c>
    </row>
    <row r="34" spans="1:10" x14ac:dyDescent="0.25">
      <c r="A34" s="250"/>
      <c r="B34" s="157" t="s">
        <v>130</v>
      </c>
      <c r="C34" s="158">
        <v>1</v>
      </c>
      <c r="D34" s="22">
        <v>0</v>
      </c>
      <c r="E34" s="22">
        <v>0</v>
      </c>
      <c r="F34" s="245"/>
      <c r="G34" s="242"/>
      <c r="H34" s="36">
        <f t="shared" si="12"/>
        <v>0</v>
      </c>
      <c r="I34" s="33">
        <f t="shared" si="13"/>
        <v>0</v>
      </c>
      <c r="J34" s="139">
        <f t="shared" si="14"/>
        <v>0</v>
      </c>
    </row>
    <row r="35" spans="1:10" x14ac:dyDescent="0.25">
      <c r="A35" s="250"/>
      <c r="B35" s="157" t="s">
        <v>131</v>
      </c>
      <c r="C35" s="158">
        <v>1</v>
      </c>
      <c r="D35" s="22">
        <v>0</v>
      </c>
      <c r="E35" s="22">
        <v>0</v>
      </c>
      <c r="F35" s="245"/>
      <c r="G35" s="242"/>
      <c r="H35" s="36">
        <f t="shared" ref="H35:H36" si="15">C35*D35*$F$21</f>
        <v>0</v>
      </c>
      <c r="I35" s="33">
        <f t="shared" ref="I35:I36" si="16">$G$21*E35*C35</f>
        <v>0</v>
      </c>
      <c r="J35" s="139">
        <f t="shared" ref="J35:J36" si="17">I35+H35</f>
        <v>0</v>
      </c>
    </row>
    <row r="36" spans="1:10" x14ac:dyDescent="0.25">
      <c r="A36" s="250"/>
      <c r="B36" s="157" t="s">
        <v>132</v>
      </c>
      <c r="C36" s="158">
        <v>1</v>
      </c>
      <c r="D36" s="22">
        <v>0</v>
      </c>
      <c r="E36" s="22">
        <v>0</v>
      </c>
      <c r="F36" s="245"/>
      <c r="G36" s="242"/>
      <c r="H36" s="36">
        <f t="shared" si="15"/>
        <v>0</v>
      </c>
      <c r="I36" s="33">
        <f t="shared" si="16"/>
        <v>0</v>
      </c>
      <c r="J36" s="139">
        <f t="shared" si="17"/>
        <v>0</v>
      </c>
    </row>
    <row r="37" spans="1:10" x14ac:dyDescent="0.25">
      <c r="A37" s="250"/>
      <c r="B37" s="157" t="s">
        <v>133</v>
      </c>
      <c r="C37" s="158">
        <v>1</v>
      </c>
      <c r="D37" s="22">
        <v>0</v>
      </c>
      <c r="E37" s="22">
        <v>0</v>
      </c>
      <c r="F37" s="245"/>
      <c r="G37" s="242"/>
      <c r="H37" s="36">
        <f>C37*D37*$F$21</f>
        <v>0</v>
      </c>
      <c r="I37" s="33">
        <f>$G$21*E37*C37</f>
        <v>0</v>
      </c>
      <c r="J37" s="139">
        <f t="shared" si="4"/>
        <v>0</v>
      </c>
    </row>
    <row r="38" spans="1:10" x14ac:dyDescent="0.25">
      <c r="A38" s="250"/>
      <c r="B38" s="157" t="s">
        <v>134</v>
      </c>
      <c r="C38" s="158">
        <v>2</v>
      </c>
      <c r="D38" s="22">
        <v>0</v>
      </c>
      <c r="E38" s="22">
        <v>0</v>
      </c>
      <c r="F38" s="245"/>
      <c r="G38" s="242"/>
      <c r="H38" s="36">
        <f t="shared" ref="H38:H47" si="18">C38*D38*$F$21</f>
        <v>0</v>
      </c>
      <c r="I38" s="33">
        <f t="shared" ref="I38:I47" si="19">$G$21*E38*C38</f>
        <v>0</v>
      </c>
      <c r="J38" s="139">
        <f t="shared" ref="J38:J47" si="20">I38+H38</f>
        <v>0</v>
      </c>
    </row>
    <row r="39" spans="1:10" x14ac:dyDescent="0.25">
      <c r="A39" s="250"/>
      <c r="B39" s="157" t="s">
        <v>135</v>
      </c>
      <c r="C39" s="158">
        <v>1</v>
      </c>
      <c r="D39" s="22">
        <v>0</v>
      </c>
      <c r="E39" s="22">
        <v>0</v>
      </c>
      <c r="F39" s="245"/>
      <c r="G39" s="242"/>
      <c r="H39" s="36">
        <f t="shared" si="18"/>
        <v>0</v>
      </c>
      <c r="I39" s="33">
        <f t="shared" si="19"/>
        <v>0</v>
      </c>
      <c r="J39" s="139">
        <f t="shared" si="20"/>
        <v>0</v>
      </c>
    </row>
    <row r="40" spans="1:10" x14ac:dyDescent="0.25">
      <c r="A40" s="250"/>
      <c r="B40" s="157" t="s">
        <v>136</v>
      </c>
      <c r="C40" s="158">
        <v>1</v>
      </c>
      <c r="D40" s="22">
        <v>0</v>
      </c>
      <c r="E40" s="22">
        <v>0</v>
      </c>
      <c r="F40" s="245"/>
      <c r="G40" s="242"/>
      <c r="H40" s="36">
        <f t="shared" si="18"/>
        <v>0</v>
      </c>
      <c r="I40" s="33">
        <f t="shared" si="19"/>
        <v>0</v>
      </c>
      <c r="J40" s="139">
        <f t="shared" si="20"/>
        <v>0</v>
      </c>
    </row>
    <row r="41" spans="1:10" x14ac:dyDescent="0.25">
      <c r="A41" s="250"/>
      <c r="B41" s="157" t="s">
        <v>137</v>
      </c>
      <c r="C41" s="158">
        <v>1</v>
      </c>
      <c r="D41" s="22">
        <v>0</v>
      </c>
      <c r="E41" s="22">
        <v>0</v>
      </c>
      <c r="F41" s="245"/>
      <c r="G41" s="242"/>
      <c r="H41" s="36">
        <f t="shared" ref="H41:H43" si="21">C41*D41*$F$21</f>
        <v>0</v>
      </c>
      <c r="I41" s="33">
        <f t="shared" ref="I41:I43" si="22">$G$21*E41*C41</f>
        <v>0</v>
      </c>
      <c r="J41" s="139">
        <f t="shared" ref="J41:J43" si="23">I41+H41</f>
        <v>0</v>
      </c>
    </row>
    <row r="42" spans="1:10" x14ac:dyDescent="0.25">
      <c r="A42" s="251"/>
      <c r="B42" s="157" t="s">
        <v>138</v>
      </c>
      <c r="C42" s="158">
        <v>1</v>
      </c>
      <c r="D42" s="22">
        <v>0</v>
      </c>
      <c r="E42" s="22">
        <v>0</v>
      </c>
      <c r="F42" s="245"/>
      <c r="G42" s="242"/>
      <c r="H42" s="36">
        <f t="shared" ref="H42" si="24">C42*D42*$F$21</f>
        <v>0</v>
      </c>
      <c r="I42" s="33">
        <f t="shared" ref="I42" si="25">$G$21*E42*C42</f>
        <v>0</v>
      </c>
      <c r="J42" s="139">
        <f t="shared" ref="J42" si="26">I42+H42</f>
        <v>0</v>
      </c>
    </row>
    <row r="43" spans="1:10" x14ac:dyDescent="0.25">
      <c r="A43" s="159" t="s">
        <v>139</v>
      </c>
      <c r="B43" s="155" t="s">
        <v>122</v>
      </c>
      <c r="C43" s="156">
        <v>1</v>
      </c>
      <c r="D43" s="22">
        <v>0</v>
      </c>
      <c r="E43" s="22">
        <v>0</v>
      </c>
      <c r="F43" s="245"/>
      <c r="G43" s="242"/>
      <c r="H43" s="36">
        <f t="shared" si="21"/>
        <v>0</v>
      </c>
      <c r="I43" s="33">
        <f t="shared" si="22"/>
        <v>0</v>
      </c>
      <c r="J43" s="139">
        <f t="shared" si="23"/>
        <v>0</v>
      </c>
    </row>
    <row r="44" spans="1:10" x14ac:dyDescent="0.25">
      <c r="A44" s="241" t="s">
        <v>63</v>
      </c>
      <c r="B44" s="142" t="s">
        <v>140</v>
      </c>
      <c r="C44" s="20">
        <v>1</v>
      </c>
      <c r="D44" s="22">
        <v>0</v>
      </c>
      <c r="E44" s="22">
        <v>0</v>
      </c>
      <c r="F44" s="245"/>
      <c r="G44" s="242"/>
      <c r="H44" s="36">
        <f t="shared" si="18"/>
        <v>0</v>
      </c>
      <c r="I44" s="33">
        <f t="shared" si="19"/>
        <v>0</v>
      </c>
      <c r="J44" s="139">
        <f t="shared" si="20"/>
        <v>0</v>
      </c>
    </row>
    <row r="45" spans="1:10" x14ac:dyDescent="0.25">
      <c r="A45" s="241"/>
      <c r="B45" s="142" t="s">
        <v>141</v>
      </c>
      <c r="C45" s="20">
        <v>1</v>
      </c>
      <c r="D45" s="22">
        <v>0</v>
      </c>
      <c r="E45" s="22">
        <v>0</v>
      </c>
      <c r="F45" s="245"/>
      <c r="G45" s="242"/>
      <c r="H45" s="36">
        <f t="shared" si="18"/>
        <v>0</v>
      </c>
      <c r="I45" s="33">
        <f t="shared" si="19"/>
        <v>0</v>
      </c>
      <c r="J45" s="139">
        <f t="shared" si="20"/>
        <v>0</v>
      </c>
    </row>
    <row r="46" spans="1:10" x14ac:dyDescent="0.25">
      <c r="A46" s="159" t="s">
        <v>71</v>
      </c>
      <c r="B46" s="155" t="s">
        <v>122</v>
      </c>
      <c r="C46" s="156">
        <v>1</v>
      </c>
      <c r="D46" s="22">
        <v>0</v>
      </c>
      <c r="E46" s="22">
        <v>0</v>
      </c>
      <c r="F46" s="245"/>
      <c r="G46" s="242"/>
      <c r="H46" s="36">
        <f t="shared" si="18"/>
        <v>0</v>
      </c>
      <c r="I46" s="33">
        <f t="shared" si="19"/>
        <v>0</v>
      </c>
      <c r="J46" s="139">
        <f t="shared" si="20"/>
        <v>0</v>
      </c>
    </row>
    <row r="47" spans="1:10" x14ac:dyDescent="0.25">
      <c r="A47" s="252" t="s">
        <v>142</v>
      </c>
      <c r="B47" s="142" t="s">
        <v>140</v>
      </c>
      <c r="C47" s="20">
        <v>3</v>
      </c>
      <c r="D47" s="22">
        <v>0</v>
      </c>
      <c r="E47" s="22">
        <v>0</v>
      </c>
      <c r="F47" s="245"/>
      <c r="G47" s="242"/>
      <c r="H47" s="36">
        <f t="shared" si="18"/>
        <v>0</v>
      </c>
      <c r="I47" s="33">
        <f t="shared" si="19"/>
        <v>0</v>
      </c>
      <c r="J47" s="139">
        <f t="shared" si="20"/>
        <v>0</v>
      </c>
    </row>
    <row r="48" spans="1:10" x14ac:dyDescent="0.25">
      <c r="A48" s="253"/>
      <c r="B48" s="142" t="s">
        <v>143</v>
      </c>
      <c r="C48" s="20">
        <v>1</v>
      </c>
      <c r="D48" s="22">
        <v>0</v>
      </c>
      <c r="E48" s="22">
        <v>0</v>
      </c>
      <c r="F48" s="245"/>
      <c r="G48" s="242"/>
      <c r="H48" s="36">
        <f t="shared" ref="H48:H58" si="27">C48*D48*$F$21</f>
        <v>0</v>
      </c>
      <c r="I48" s="33">
        <f t="shared" ref="I48:I58" si="28">$G$21*E48*C48</f>
        <v>0</v>
      </c>
      <c r="J48" s="139">
        <f t="shared" si="4"/>
        <v>0</v>
      </c>
    </row>
    <row r="49" spans="1:10" x14ac:dyDescent="0.25">
      <c r="A49" s="253"/>
      <c r="B49" s="142" t="s">
        <v>144</v>
      </c>
      <c r="C49" s="20">
        <v>6</v>
      </c>
      <c r="D49" s="22">
        <v>0</v>
      </c>
      <c r="E49" s="22">
        <v>0</v>
      </c>
      <c r="F49" s="245"/>
      <c r="G49" s="242"/>
      <c r="H49" s="36">
        <f t="shared" si="27"/>
        <v>0</v>
      </c>
      <c r="I49" s="33">
        <f t="shared" si="28"/>
        <v>0</v>
      </c>
      <c r="J49" s="139">
        <f t="shared" si="4"/>
        <v>0</v>
      </c>
    </row>
    <row r="50" spans="1:10" x14ac:dyDescent="0.25">
      <c r="A50" s="253"/>
      <c r="B50" s="142" t="s">
        <v>127</v>
      </c>
      <c r="C50" s="20">
        <v>4</v>
      </c>
      <c r="D50" s="22">
        <v>0</v>
      </c>
      <c r="E50" s="22">
        <v>0</v>
      </c>
      <c r="F50" s="245"/>
      <c r="G50" s="242"/>
      <c r="H50" s="36">
        <f t="shared" si="27"/>
        <v>0</v>
      </c>
      <c r="I50" s="33">
        <f t="shared" si="28"/>
        <v>0</v>
      </c>
      <c r="J50" s="139">
        <f t="shared" si="4"/>
        <v>0</v>
      </c>
    </row>
    <row r="51" spans="1:10" x14ac:dyDescent="0.25">
      <c r="A51" s="253"/>
      <c r="B51" s="142" t="s">
        <v>121</v>
      </c>
      <c r="C51" s="20">
        <v>24</v>
      </c>
      <c r="D51" s="22">
        <v>0</v>
      </c>
      <c r="E51" s="22">
        <v>0</v>
      </c>
      <c r="F51" s="245"/>
      <c r="G51" s="242"/>
      <c r="H51" s="36">
        <f t="shared" si="27"/>
        <v>0</v>
      </c>
      <c r="I51" s="33">
        <f t="shared" si="28"/>
        <v>0</v>
      </c>
      <c r="J51" s="139">
        <f t="shared" si="4"/>
        <v>0</v>
      </c>
    </row>
    <row r="52" spans="1:10" x14ac:dyDescent="0.25">
      <c r="A52" s="253"/>
      <c r="B52" s="142" t="s">
        <v>145</v>
      </c>
      <c r="C52" s="20">
        <v>2</v>
      </c>
      <c r="D52" s="22">
        <v>0</v>
      </c>
      <c r="E52" s="22">
        <v>0</v>
      </c>
      <c r="F52" s="245"/>
      <c r="G52" s="242"/>
      <c r="H52" s="36">
        <f t="shared" si="27"/>
        <v>0</v>
      </c>
      <c r="I52" s="33">
        <f t="shared" si="28"/>
        <v>0</v>
      </c>
      <c r="J52" s="139">
        <f t="shared" si="4"/>
        <v>0</v>
      </c>
    </row>
    <row r="53" spans="1:10" x14ac:dyDescent="0.25">
      <c r="A53" s="253"/>
      <c r="B53" s="142" t="s">
        <v>131</v>
      </c>
      <c r="C53" s="20">
        <v>1</v>
      </c>
      <c r="D53" s="22">
        <v>0</v>
      </c>
      <c r="E53" s="22">
        <v>0</v>
      </c>
      <c r="F53" s="245"/>
      <c r="G53" s="242"/>
      <c r="H53" s="36">
        <f t="shared" si="27"/>
        <v>0</v>
      </c>
      <c r="I53" s="33">
        <f t="shared" si="28"/>
        <v>0</v>
      </c>
      <c r="J53" s="139">
        <f t="shared" si="4"/>
        <v>0</v>
      </c>
    </row>
    <row r="54" spans="1:10" x14ac:dyDescent="0.25">
      <c r="A54" s="253"/>
      <c r="B54" s="142" t="s">
        <v>146</v>
      </c>
      <c r="C54" s="20">
        <v>2</v>
      </c>
      <c r="D54" s="22">
        <v>0</v>
      </c>
      <c r="E54" s="22">
        <v>0</v>
      </c>
      <c r="F54" s="245"/>
      <c r="G54" s="242"/>
      <c r="H54" s="36">
        <f t="shared" si="27"/>
        <v>0</v>
      </c>
      <c r="I54" s="33">
        <f t="shared" si="28"/>
        <v>0</v>
      </c>
      <c r="J54" s="139">
        <f t="shared" si="4"/>
        <v>0</v>
      </c>
    </row>
    <row r="55" spans="1:10" x14ac:dyDescent="0.25">
      <c r="A55" s="253"/>
      <c r="B55" s="142" t="s">
        <v>133</v>
      </c>
      <c r="C55" s="20">
        <v>2</v>
      </c>
      <c r="D55" s="22">
        <v>0</v>
      </c>
      <c r="E55" s="22">
        <v>0</v>
      </c>
      <c r="F55" s="245"/>
      <c r="G55" s="242"/>
      <c r="H55" s="36">
        <f t="shared" si="27"/>
        <v>0</v>
      </c>
      <c r="I55" s="33">
        <f t="shared" si="28"/>
        <v>0</v>
      </c>
      <c r="J55" s="139">
        <f t="shared" si="4"/>
        <v>0</v>
      </c>
    </row>
    <row r="56" spans="1:10" x14ac:dyDescent="0.25">
      <c r="A56" s="253"/>
      <c r="B56" s="142" t="s">
        <v>147</v>
      </c>
      <c r="C56" s="20">
        <v>2</v>
      </c>
      <c r="D56" s="22">
        <v>0</v>
      </c>
      <c r="E56" s="22">
        <v>0</v>
      </c>
      <c r="F56" s="245"/>
      <c r="G56" s="242"/>
      <c r="H56" s="36">
        <f t="shared" si="27"/>
        <v>0</v>
      </c>
      <c r="I56" s="33">
        <f t="shared" si="28"/>
        <v>0</v>
      </c>
      <c r="J56" s="139">
        <f t="shared" si="4"/>
        <v>0</v>
      </c>
    </row>
    <row r="57" spans="1:10" x14ac:dyDescent="0.25">
      <c r="A57" s="254"/>
      <c r="B57" s="142" t="s">
        <v>148</v>
      </c>
      <c r="C57" s="20">
        <v>6</v>
      </c>
      <c r="D57" s="22">
        <v>0</v>
      </c>
      <c r="E57" s="22">
        <v>0</v>
      </c>
      <c r="F57" s="245"/>
      <c r="G57" s="242"/>
      <c r="H57" s="36">
        <f t="shared" si="27"/>
        <v>0</v>
      </c>
      <c r="I57" s="33">
        <f t="shared" si="28"/>
        <v>0</v>
      </c>
      <c r="J57" s="139">
        <f t="shared" si="4"/>
        <v>0</v>
      </c>
    </row>
    <row r="58" spans="1:10" x14ac:dyDescent="0.25">
      <c r="A58" s="159" t="s">
        <v>149</v>
      </c>
      <c r="B58" s="155" t="s">
        <v>121</v>
      </c>
      <c r="C58" s="156">
        <v>1</v>
      </c>
      <c r="D58" s="22">
        <v>0</v>
      </c>
      <c r="E58" s="22">
        <v>0</v>
      </c>
      <c r="F58" s="245"/>
      <c r="G58" s="242"/>
      <c r="H58" s="36">
        <f t="shared" si="27"/>
        <v>0</v>
      </c>
      <c r="I58" s="33">
        <f t="shared" si="28"/>
        <v>0</v>
      </c>
      <c r="J58" s="139">
        <f t="shared" si="4"/>
        <v>0</v>
      </c>
    </row>
    <row r="59" spans="1:10" x14ac:dyDescent="0.25">
      <c r="A59" s="154" t="s">
        <v>151</v>
      </c>
      <c r="B59" s="142" t="s">
        <v>150</v>
      </c>
      <c r="C59" s="20">
        <v>1</v>
      </c>
      <c r="D59" s="22">
        <v>0</v>
      </c>
      <c r="E59" s="22">
        <v>0</v>
      </c>
      <c r="F59" s="245"/>
      <c r="G59" s="242"/>
      <c r="H59" s="36">
        <f t="shared" ref="H59:H73" si="29">C59*D59*$F$21</f>
        <v>0</v>
      </c>
      <c r="I59" s="33">
        <f t="shared" ref="I59:I73" si="30">$G$21*E59*C59</f>
        <v>0</v>
      </c>
      <c r="J59" s="139">
        <f t="shared" ref="J59:J73" si="31">I59+H59</f>
        <v>0</v>
      </c>
    </row>
    <row r="60" spans="1:10" x14ac:dyDescent="0.25">
      <c r="A60" s="255" t="s">
        <v>152</v>
      </c>
      <c r="B60" s="192" t="s">
        <v>153</v>
      </c>
      <c r="C60" s="156">
        <v>1</v>
      </c>
      <c r="D60" s="22">
        <v>0</v>
      </c>
      <c r="E60" s="22">
        <v>0</v>
      </c>
      <c r="F60" s="245"/>
      <c r="G60" s="242"/>
      <c r="H60" s="36">
        <f t="shared" ref="H60:H71" si="32">C60*D60*$F$21</f>
        <v>0</v>
      </c>
      <c r="I60" s="33">
        <f t="shared" ref="I60:I71" si="33">$G$21*E60*C60</f>
        <v>0</v>
      </c>
      <c r="J60" s="139">
        <f t="shared" ref="J60:J71" si="34">I60+H60</f>
        <v>0</v>
      </c>
    </row>
    <row r="61" spans="1:10" x14ac:dyDescent="0.25">
      <c r="A61" s="256"/>
      <c r="B61" s="155" t="s">
        <v>154</v>
      </c>
      <c r="C61" s="156">
        <v>7</v>
      </c>
      <c r="D61" s="22">
        <v>0</v>
      </c>
      <c r="E61" s="22">
        <v>0</v>
      </c>
      <c r="F61" s="245"/>
      <c r="G61" s="242"/>
      <c r="H61" s="36">
        <f t="shared" si="32"/>
        <v>0</v>
      </c>
      <c r="I61" s="33">
        <f t="shared" si="33"/>
        <v>0</v>
      </c>
      <c r="J61" s="139">
        <f t="shared" si="34"/>
        <v>0</v>
      </c>
    </row>
    <row r="62" spans="1:10" x14ac:dyDescent="0.25">
      <c r="A62" s="256"/>
      <c r="B62" s="155" t="s">
        <v>155</v>
      </c>
      <c r="C62" s="156">
        <v>31</v>
      </c>
      <c r="D62" s="22">
        <v>0</v>
      </c>
      <c r="E62" s="22">
        <v>0</v>
      </c>
      <c r="F62" s="245"/>
      <c r="G62" s="242"/>
      <c r="H62" s="36">
        <f t="shared" si="32"/>
        <v>0</v>
      </c>
      <c r="I62" s="33">
        <f t="shared" si="33"/>
        <v>0</v>
      </c>
      <c r="J62" s="139">
        <f t="shared" si="34"/>
        <v>0</v>
      </c>
    </row>
    <row r="63" spans="1:10" x14ac:dyDescent="0.25">
      <c r="A63" s="256"/>
      <c r="B63" s="155" t="s">
        <v>156</v>
      </c>
      <c r="C63" s="156">
        <v>1</v>
      </c>
      <c r="D63" s="22">
        <v>0</v>
      </c>
      <c r="E63" s="22">
        <v>0</v>
      </c>
      <c r="F63" s="245"/>
      <c r="G63" s="242"/>
      <c r="H63" s="36">
        <f t="shared" si="32"/>
        <v>0</v>
      </c>
      <c r="I63" s="33">
        <f t="shared" si="33"/>
        <v>0</v>
      </c>
      <c r="J63" s="139">
        <f t="shared" si="34"/>
        <v>0</v>
      </c>
    </row>
    <row r="64" spans="1:10" x14ac:dyDescent="0.25">
      <c r="A64" s="256"/>
      <c r="B64" s="155" t="s">
        <v>157</v>
      </c>
      <c r="C64" s="156">
        <v>3</v>
      </c>
      <c r="D64" s="22">
        <v>0</v>
      </c>
      <c r="E64" s="22">
        <v>0</v>
      </c>
      <c r="F64" s="245"/>
      <c r="G64" s="242"/>
      <c r="H64" s="36">
        <f t="shared" si="32"/>
        <v>0</v>
      </c>
      <c r="I64" s="33">
        <f t="shared" si="33"/>
        <v>0</v>
      </c>
      <c r="J64" s="139">
        <f t="shared" si="34"/>
        <v>0</v>
      </c>
    </row>
    <row r="65" spans="1:10" x14ac:dyDescent="0.25">
      <c r="A65" s="256"/>
      <c r="B65" s="155" t="s">
        <v>158</v>
      </c>
      <c r="C65" s="156">
        <v>7</v>
      </c>
      <c r="D65" s="22">
        <v>0</v>
      </c>
      <c r="E65" s="22">
        <v>0</v>
      </c>
      <c r="F65" s="245"/>
      <c r="G65" s="242"/>
      <c r="H65" s="36">
        <f t="shared" si="32"/>
        <v>0</v>
      </c>
      <c r="I65" s="33">
        <f t="shared" si="33"/>
        <v>0</v>
      </c>
      <c r="J65" s="139">
        <f t="shared" si="34"/>
        <v>0</v>
      </c>
    </row>
    <row r="66" spans="1:10" x14ac:dyDescent="0.25">
      <c r="A66" s="256"/>
      <c r="B66" s="155" t="s">
        <v>159</v>
      </c>
      <c r="C66" s="156">
        <v>22</v>
      </c>
      <c r="D66" s="22">
        <v>0</v>
      </c>
      <c r="E66" s="22">
        <v>0</v>
      </c>
      <c r="F66" s="245"/>
      <c r="G66" s="242"/>
      <c r="H66" s="36">
        <f t="shared" si="32"/>
        <v>0</v>
      </c>
      <c r="I66" s="33">
        <f t="shared" si="33"/>
        <v>0</v>
      </c>
      <c r="J66" s="139">
        <f t="shared" si="34"/>
        <v>0</v>
      </c>
    </row>
    <row r="67" spans="1:10" x14ac:dyDescent="0.25">
      <c r="A67" s="256"/>
      <c r="B67" s="155" t="s">
        <v>185</v>
      </c>
      <c r="C67" s="156">
        <v>34</v>
      </c>
      <c r="D67" s="22">
        <v>0</v>
      </c>
      <c r="E67" s="22">
        <v>0</v>
      </c>
      <c r="F67" s="245"/>
      <c r="G67" s="242"/>
      <c r="H67" s="36">
        <f t="shared" si="32"/>
        <v>0</v>
      </c>
      <c r="I67" s="33">
        <f t="shared" si="33"/>
        <v>0</v>
      </c>
      <c r="J67" s="139">
        <f t="shared" si="34"/>
        <v>0</v>
      </c>
    </row>
    <row r="68" spans="1:10" x14ac:dyDescent="0.25">
      <c r="A68" s="256"/>
      <c r="B68" s="155" t="s">
        <v>160</v>
      </c>
      <c r="C68" s="156">
        <v>1</v>
      </c>
      <c r="D68" s="22">
        <v>0</v>
      </c>
      <c r="E68" s="22">
        <v>0</v>
      </c>
      <c r="F68" s="245"/>
      <c r="G68" s="242"/>
      <c r="H68" s="36">
        <f t="shared" si="32"/>
        <v>0</v>
      </c>
      <c r="I68" s="33">
        <f t="shared" si="33"/>
        <v>0</v>
      </c>
      <c r="J68" s="139">
        <f t="shared" si="34"/>
        <v>0</v>
      </c>
    </row>
    <row r="69" spans="1:10" x14ac:dyDescent="0.25">
      <c r="A69" s="256"/>
      <c r="B69" s="155" t="s">
        <v>161</v>
      </c>
      <c r="C69" s="156">
        <v>9</v>
      </c>
      <c r="D69" s="22">
        <v>0</v>
      </c>
      <c r="E69" s="22">
        <v>0</v>
      </c>
      <c r="F69" s="245"/>
      <c r="G69" s="242"/>
      <c r="H69" s="36">
        <f t="shared" si="32"/>
        <v>0</v>
      </c>
      <c r="I69" s="33">
        <f t="shared" si="33"/>
        <v>0</v>
      </c>
      <c r="J69" s="139">
        <f t="shared" si="34"/>
        <v>0</v>
      </c>
    </row>
    <row r="70" spans="1:10" x14ac:dyDescent="0.25">
      <c r="A70" s="256"/>
      <c r="B70" s="155" t="s">
        <v>162</v>
      </c>
      <c r="C70" s="156">
        <v>7</v>
      </c>
      <c r="D70" s="22">
        <v>0</v>
      </c>
      <c r="E70" s="22">
        <v>0</v>
      </c>
      <c r="F70" s="245"/>
      <c r="G70" s="242"/>
      <c r="H70" s="36">
        <f t="shared" si="32"/>
        <v>0</v>
      </c>
      <c r="I70" s="33">
        <f t="shared" si="33"/>
        <v>0</v>
      </c>
      <c r="J70" s="139">
        <f t="shared" si="34"/>
        <v>0</v>
      </c>
    </row>
    <row r="71" spans="1:10" x14ac:dyDescent="0.25">
      <c r="A71" s="256"/>
      <c r="B71" s="155" t="s">
        <v>163</v>
      </c>
      <c r="C71" s="156">
        <v>3</v>
      </c>
      <c r="D71" s="22">
        <v>0</v>
      </c>
      <c r="E71" s="22">
        <v>0</v>
      </c>
      <c r="F71" s="245"/>
      <c r="G71" s="242"/>
      <c r="H71" s="36">
        <f t="shared" si="32"/>
        <v>0</v>
      </c>
      <c r="I71" s="33">
        <f t="shared" si="33"/>
        <v>0</v>
      </c>
      <c r="J71" s="139">
        <f t="shared" si="34"/>
        <v>0</v>
      </c>
    </row>
    <row r="72" spans="1:10" x14ac:dyDescent="0.25">
      <c r="A72" s="256"/>
      <c r="B72" s="155" t="s">
        <v>164</v>
      </c>
      <c r="C72" s="156">
        <v>1</v>
      </c>
      <c r="D72" s="22">
        <v>0</v>
      </c>
      <c r="E72" s="22">
        <v>0</v>
      </c>
      <c r="F72" s="245"/>
      <c r="G72" s="242"/>
      <c r="H72" s="36">
        <f t="shared" si="29"/>
        <v>0</v>
      </c>
      <c r="I72" s="33">
        <f t="shared" si="30"/>
        <v>0</v>
      </c>
      <c r="J72" s="139">
        <f t="shared" si="31"/>
        <v>0</v>
      </c>
    </row>
    <row r="73" spans="1:10" ht="15.75" thickBot="1" x14ac:dyDescent="0.3">
      <c r="A73" s="257"/>
      <c r="B73" s="155" t="s">
        <v>165</v>
      </c>
      <c r="C73" s="156">
        <v>1</v>
      </c>
      <c r="D73" s="22">
        <v>0</v>
      </c>
      <c r="E73" s="22">
        <v>0</v>
      </c>
      <c r="F73" s="245"/>
      <c r="G73" s="242"/>
      <c r="H73" s="36">
        <f t="shared" si="29"/>
        <v>0</v>
      </c>
      <c r="I73" s="33">
        <f t="shared" si="30"/>
        <v>0</v>
      </c>
      <c r="J73" s="139">
        <f t="shared" si="31"/>
        <v>0</v>
      </c>
    </row>
    <row r="74" spans="1:10" ht="15.75" thickBot="1" x14ac:dyDescent="0.3">
      <c r="A74" s="243" t="s">
        <v>48</v>
      </c>
      <c r="B74" s="244"/>
      <c r="C74" s="128">
        <f>SUM(C22:C73)</f>
        <v>248</v>
      </c>
      <c r="D74" s="69"/>
      <c r="E74" s="70"/>
      <c r="F74" s="70"/>
      <c r="G74" s="129"/>
      <c r="H74" s="126">
        <f>SUM(H21:H73)</f>
        <v>0</v>
      </c>
      <c r="I74" s="126">
        <f>SUM(I21:I73)</f>
        <v>0</v>
      </c>
      <c r="J74" s="127">
        <f>SUM(J21:J73)</f>
        <v>0</v>
      </c>
    </row>
    <row r="75" spans="1:10" x14ac:dyDescent="0.25">
      <c r="A75" s="18"/>
      <c r="B75" s="18"/>
      <c r="C75" s="18"/>
      <c r="D75" s="18"/>
      <c r="E75" s="11"/>
      <c r="F75" s="19"/>
      <c r="G75" s="19"/>
    </row>
    <row r="76" spans="1:10" ht="15.75" x14ac:dyDescent="0.25">
      <c r="A76" s="71" t="s">
        <v>47</v>
      </c>
      <c r="B76" s="71"/>
      <c r="C76" s="23"/>
      <c r="D76" s="64"/>
      <c r="E76" s="67"/>
      <c r="F76" s="68"/>
      <c r="G76" s="68"/>
      <c r="H76" s="24">
        <f>H74+H17</f>
        <v>0</v>
      </c>
      <c r="I76" s="24">
        <f>I74+I17</f>
        <v>0</v>
      </c>
      <c r="J76" s="24">
        <f>J74+J17</f>
        <v>0</v>
      </c>
    </row>
    <row r="82" spans="1:16" s="25" customFormat="1" ht="15.75" x14ac:dyDescent="0.25">
      <c r="A82"/>
      <c r="B82"/>
      <c r="C82"/>
      <c r="D82"/>
      <c r="E82"/>
      <c r="F82"/>
      <c r="G82"/>
      <c r="H82"/>
      <c r="I82"/>
      <c r="J82"/>
      <c r="K82"/>
      <c r="L82"/>
      <c r="M82"/>
      <c r="N82"/>
      <c r="O82"/>
      <c r="P82"/>
    </row>
  </sheetData>
  <sheetProtection algorithmName="SHA-512" hashValue="Tiz9sru+n5Htta1XiRUAKiCx2YLNSL512OhiFFiA89yxVzS5qUGidRUkUfNetLBxYFkbCrSuZwsJEFvh6s7hGQ==" saltValue="3AFpXDfR4UyydDy7AU0iUg==" spinCount="100000" sheet="1" objects="1" scenarios="1"/>
  <mergeCells count="25">
    <mergeCell ref="G21:G73"/>
    <mergeCell ref="A74:B74"/>
    <mergeCell ref="F21:F73"/>
    <mergeCell ref="A14:C14"/>
    <mergeCell ref="A22:A27"/>
    <mergeCell ref="A28:A42"/>
    <mergeCell ref="A44:A45"/>
    <mergeCell ref="A47:A57"/>
    <mergeCell ref="A60:A73"/>
    <mergeCell ref="A2:J2"/>
    <mergeCell ref="A3:J3"/>
    <mergeCell ref="D7:E7"/>
    <mergeCell ref="H19:J19"/>
    <mergeCell ref="A19:E19"/>
    <mergeCell ref="A9:E9"/>
    <mergeCell ref="A11:C11"/>
    <mergeCell ref="A12:C12"/>
    <mergeCell ref="A15:C15"/>
    <mergeCell ref="A16:C16"/>
    <mergeCell ref="A17:C17"/>
    <mergeCell ref="H9:J9"/>
    <mergeCell ref="F11:F16"/>
    <mergeCell ref="G11:G16"/>
    <mergeCell ref="B5:F5"/>
    <mergeCell ref="A13:C13"/>
  </mergeCells>
  <pageMargins left="0.7" right="0.7" top="0.75" bottom="0.75" header="0.3" footer="0.3"/>
  <pageSetup paperSize="9" scale="54" fitToHeight="0" orientation="landscape" horizontalDpi="0" verticalDpi="0"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545B946-2B26-46D5-B9B4-E9C80779FD80}">
  <sheetPr>
    <pageSetUpPr fitToPage="1"/>
  </sheetPr>
  <dimension ref="A5:AD66"/>
  <sheetViews>
    <sheetView workbookViewId="0">
      <selection activeCell="I29" sqref="I29"/>
    </sheetView>
  </sheetViews>
  <sheetFormatPr defaultRowHeight="15" x14ac:dyDescent="0.25"/>
  <cols>
    <col min="1" max="1" width="10.85546875" customWidth="1"/>
    <col min="2" max="2" width="79.85546875" customWidth="1"/>
    <col min="4" max="4" width="14.5703125" customWidth="1"/>
    <col min="5" max="5" width="12.140625" customWidth="1"/>
    <col min="6" max="6" width="7.85546875" customWidth="1"/>
    <col min="7" max="7" width="10.42578125" customWidth="1"/>
    <col min="8" max="10" width="13.5703125" customWidth="1"/>
    <col min="12" max="12" width="12.42578125" customWidth="1"/>
    <col min="13" max="13" width="7.42578125" customWidth="1"/>
    <col min="22" max="22" width="10.5703125" bestFit="1" customWidth="1"/>
  </cols>
  <sheetData>
    <row r="5" spans="1:13" ht="23.25" customHeight="1" x14ac:dyDescent="0.25"/>
    <row r="6" spans="1:13" ht="21" x14ac:dyDescent="0.35">
      <c r="A6" s="265" t="s">
        <v>3</v>
      </c>
      <c r="B6" s="265"/>
      <c r="C6" s="265"/>
      <c r="D6" s="265"/>
      <c r="E6" s="265"/>
      <c r="F6" s="265"/>
      <c r="G6" s="265"/>
      <c r="H6" s="265"/>
      <c r="I6" s="265"/>
      <c r="J6" s="265"/>
    </row>
    <row r="7" spans="1:13" x14ac:dyDescent="0.25">
      <c r="A7" s="267" t="s">
        <v>110</v>
      </c>
      <c r="B7" s="267"/>
      <c r="C7" s="267"/>
      <c r="D7" s="267"/>
      <c r="E7" s="267"/>
      <c r="F7" s="267"/>
      <c r="G7" s="267"/>
      <c r="H7" s="267"/>
      <c r="I7" s="267"/>
      <c r="J7" s="267"/>
      <c r="K7" s="2"/>
      <c r="L7" s="2"/>
      <c r="M7" s="2"/>
    </row>
    <row r="9" spans="1:13" x14ac:dyDescent="0.25">
      <c r="A9" s="31" t="s">
        <v>43</v>
      </c>
      <c r="B9" s="20" t="str">
        <f>IF(Samenvatting!$C$4=0," ",Samenvatting!$C$4)</f>
        <v xml:space="preserve"> </v>
      </c>
      <c r="E9" s="153" t="s">
        <v>107</v>
      </c>
    </row>
    <row r="10" spans="1:13" x14ac:dyDescent="0.25">
      <c r="C10" s="1"/>
    </row>
    <row r="11" spans="1:13" ht="30.75" customHeight="1" x14ac:dyDescent="0.25">
      <c r="D11" s="266" t="s">
        <v>35</v>
      </c>
      <c r="E11" s="266"/>
    </row>
    <row r="13" spans="1:13" ht="15.75" x14ac:dyDescent="0.25">
      <c r="A13" s="262" t="s">
        <v>111</v>
      </c>
      <c r="B13" s="262"/>
      <c r="C13" s="262"/>
      <c r="D13" s="262"/>
      <c r="E13" s="262"/>
      <c r="F13" s="262"/>
      <c r="G13" s="262"/>
      <c r="H13" s="262"/>
      <c r="I13" s="262"/>
      <c r="J13" s="262"/>
    </row>
    <row r="14" spans="1:13" s="15" customFormat="1" ht="15.75" thickBot="1" x14ac:dyDescent="0.3">
      <c r="A14" s="261" t="s">
        <v>112</v>
      </c>
      <c r="B14" s="261"/>
      <c r="C14" s="261"/>
      <c r="D14" s="261"/>
      <c r="E14" s="261"/>
      <c r="F14" s="261"/>
      <c r="G14" s="261"/>
      <c r="H14" s="261"/>
      <c r="I14" s="261"/>
      <c r="J14" s="261"/>
    </row>
    <row r="15" spans="1:13" ht="32.25" customHeight="1" thickBot="1" x14ac:dyDescent="0.3">
      <c r="A15" s="3"/>
      <c r="D15" s="10" t="s">
        <v>31</v>
      </c>
      <c r="E15" s="78"/>
      <c r="F15" s="263" t="s">
        <v>44</v>
      </c>
      <c r="G15" s="264"/>
      <c r="H15" s="258" t="s">
        <v>87</v>
      </c>
      <c r="I15" s="259"/>
      <c r="J15" s="260"/>
    </row>
    <row r="16" spans="1:13" ht="24.75" thickBot="1" x14ac:dyDescent="0.3">
      <c r="A16" s="173" t="s">
        <v>4</v>
      </c>
      <c r="B16" s="168" t="s">
        <v>0</v>
      </c>
      <c r="C16" s="86" t="s">
        <v>5</v>
      </c>
      <c r="D16" s="166" t="s">
        <v>80</v>
      </c>
      <c r="E16" s="167" t="s">
        <v>81</v>
      </c>
      <c r="F16" s="102" t="s">
        <v>37</v>
      </c>
      <c r="G16" s="102" t="s">
        <v>68</v>
      </c>
      <c r="H16" s="79" t="s">
        <v>45</v>
      </c>
      <c r="I16" s="28" t="s">
        <v>69</v>
      </c>
      <c r="J16" s="145" t="s">
        <v>86</v>
      </c>
    </row>
    <row r="17" spans="1:30" ht="48" x14ac:dyDescent="0.25">
      <c r="A17" s="174" t="s">
        <v>19</v>
      </c>
      <c r="B17" s="169" t="s">
        <v>167</v>
      </c>
      <c r="C17" s="177">
        <v>1</v>
      </c>
      <c r="D17" s="93">
        <v>0</v>
      </c>
      <c r="E17" s="150">
        <v>0</v>
      </c>
      <c r="F17" s="146">
        <v>2</v>
      </c>
      <c r="G17" s="268">
        <v>5</v>
      </c>
      <c r="H17" s="109">
        <f t="shared" ref="H17:H27" si="0">D17*C17*F17</f>
        <v>0</v>
      </c>
      <c r="I17" s="83">
        <f t="shared" ref="I17:I27" si="1">E17*C17*$G$17</f>
        <v>0</v>
      </c>
      <c r="J17" s="84">
        <f>H17+I17</f>
        <v>0</v>
      </c>
      <c r="L17" s="7"/>
      <c r="AD17" s="32"/>
    </row>
    <row r="18" spans="1:30" x14ac:dyDescent="0.25">
      <c r="A18" s="175" t="s">
        <v>20</v>
      </c>
      <c r="B18" s="170" t="s">
        <v>114</v>
      </c>
      <c r="C18" s="163">
        <v>5</v>
      </c>
      <c r="D18" s="161">
        <v>0</v>
      </c>
      <c r="E18" s="151">
        <v>0</v>
      </c>
      <c r="F18" s="147">
        <v>1.5</v>
      </c>
      <c r="G18" s="269"/>
      <c r="H18" s="52">
        <f t="shared" si="0"/>
        <v>0</v>
      </c>
      <c r="I18" s="34">
        <f t="shared" si="1"/>
        <v>0</v>
      </c>
      <c r="J18" s="38">
        <f t="shared" ref="J18:J27" si="2">H18+I18</f>
        <v>0</v>
      </c>
      <c r="L18" s="7"/>
    </row>
    <row r="19" spans="1:30" x14ac:dyDescent="0.25">
      <c r="A19" s="175" t="s">
        <v>21</v>
      </c>
      <c r="B19" s="171" t="s">
        <v>115</v>
      </c>
      <c r="C19" s="164">
        <v>10</v>
      </c>
      <c r="D19" s="161">
        <v>0</v>
      </c>
      <c r="E19" s="151">
        <v>0</v>
      </c>
      <c r="F19" s="147">
        <v>1.2</v>
      </c>
      <c r="G19" s="269"/>
      <c r="H19" s="52">
        <f t="shared" si="0"/>
        <v>0</v>
      </c>
      <c r="I19" s="34">
        <f t="shared" si="1"/>
        <v>0</v>
      </c>
      <c r="J19" s="38">
        <f t="shared" si="2"/>
        <v>0</v>
      </c>
      <c r="L19" s="7"/>
    </row>
    <row r="20" spans="1:30" ht="36" x14ac:dyDescent="0.25">
      <c r="A20" s="175" t="s">
        <v>22</v>
      </c>
      <c r="B20" s="170" t="s">
        <v>168</v>
      </c>
      <c r="C20" s="163">
        <v>1</v>
      </c>
      <c r="D20" s="161">
        <v>0</v>
      </c>
      <c r="E20" s="151">
        <v>0</v>
      </c>
      <c r="F20" s="147">
        <f>2/10</f>
        <v>0.2</v>
      </c>
      <c r="G20" s="269"/>
      <c r="H20" s="52">
        <f t="shared" si="0"/>
        <v>0</v>
      </c>
      <c r="I20" s="34">
        <f t="shared" si="1"/>
        <v>0</v>
      </c>
      <c r="J20" s="38">
        <f t="shared" si="2"/>
        <v>0</v>
      </c>
      <c r="L20" s="7"/>
    </row>
    <row r="21" spans="1:30" ht="24" x14ac:dyDescent="0.25">
      <c r="A21" s="175" t="s">
        <v>23</v>
      </c>
      <c r="B21" s="171" t="s">
        <v>113</v>
      </c>
      <c r="C21" s="164">
        <v>1</v>
      </c>
      <c r="D21" s="161">
        <v>0</v>
      </c>
      <c r="E21" s="151">
        <v>0</v>
      </c>
      <c r="F21" s="147">
        <f>(0.3*10*5)/10</f>
        <v>1.5</v>
      </c>
      <c r="G21" s="269"/>
      <c r="H21" s="52">
        <f t="shared" si="0"/>
        <v>0</v>
      </c>
      <c r="I21" s="34">
        <f t="shared" si="1"/>
        <v>0</v>
      </c>
      <c r="J21" s="38">
        <f t="shared" si="2"/>
        <v>0</v>
      </c>
      <c r="L21" s="7"/>
    </row>
    <row r="22" spans="1:30" ht="24" x14ac:dyDescent="0.25">
      <c r="A22" s="175" t="s">
        <v>24</v>
      </c>
      <c r="B22" s="170" t="s">
        <v>169</v>
      </c>
      <c r="C22" s="163">
        <v>1</v>
      </c>
      <c r="D22" s="161">
        <v>0</v>
      </c>
      <c r="E22" s="151">
        <v>0</v>
      </c>
      <c r="F22" s="147">
        <v>4</v>
      </c>
      <c r="G22" s="269"/>
      <c r="H22" s="52">
        <f t="shared" si="0"/>
        <v>0</v>
      </c>
      <c r="I22" s="34">
        <f t="shared" si="1"/>
        <v>0</v>
      </c>
      <c r="J22" s="38">
        <f t="shared" si="2"/>
        <v>0</v>
      </c>
      <c r="L22" s="7"/>
    </row>
    <row r="23" spans="1:30" x14ac:dyDescent="0.25">
      <c r="A23" s="175" t="s">
        <v>25</v>
      </c>
      <c r="B23" s="171" t="s">
        <v>116</v>
      </c>
      <c r="C23" s="164">
        <v>5</v>
      </c>
      <c r="D23" s="161">
        <v>0</v>
      </c>
      <c r="E23" s="151">
        <v>0</v>
      </c>
      <c r="F23" s="147">
        <v>2</v>
      </c>
      <c r="G23" s="269"/>
      <c r="H23" s="52">
        <f t="shared" si="0"/>
        <v>0</v>
      </c>
      <c r="I23" s="34">
        <f t="shared" si="1"/>
        <v>0</v>
      </c>
      <c r="J23" s="38">
        <f t="shared" si="2"/>
        <v>0</v>
      </c>
      <c r="L23" s="7"/>
    </row>
    <row r="24" spans="1:30" x14ac:dyDescent="0.25">
      <c r="A24" s="175" t="s">
        <v>26</v>
      </c>
      <c r="B24" s="170" t="s">
        <v>117</v>
      </c>
      <c r="C24" s="163">
        <v>10</v>
      </c>
      <c r="D24" s="161">
        <v>0</v>
      </c>
      <c r="E24" s="151">
        <v>0</v>
      </c>
      <c r="F24" s="147">
        <v>1.5</v>
      </c>
      <c r="G24" s="269"/>
      <c r="H24" s="52">
        <f t="shared" si="0"/>
        <v>0</v>
      </c>
      <c r="I24" s="34">
        <f t="shared" si="1"/>
        <v>0</v>
      </c>
      <c r="J24" s="38">
        <f t="shared" si="2"/>
        <v>0</v>
      </c>
      <c r="L24" s="7"/>
    </row>
    <row r="25" spans="1:30" ht="24" x14ac:dyDescent="0.25">
      <c r="A25" s="175" t="s">
        <v>27</v>
      </c>
      <c r="B25" s="171" t="s">
        <v>170</v>
      </c>
      <c r="C25" s="164">
        <v>1</v>
      </c>
      <c r="D25" s="161">
        <v>0</v>
      </c>
      <c r="E25" s="151">
        <v>0</v>
      </c>
      <c r="F25" s="147">
        <f>25/10</f>
        <v>2.5</v>
      </c>
      <c r="G25" s="269"/>
      <c r="H25" s="52">
        <f t="shared" si="0"/>
        <v>0</v>
      </c>
      <c r="I25" s="34">
        <f t="shared" si="1"/>
        <v>0</v>
      </c>
      <c r="J25" s="38">
        <f t="shared" si="2"/>
        <v>0</v>
      </c>
      <c r="L25" s="7"/>
    </row>
    <row r="26" spans="1:30" x14ac:dyDescent="0.25">
      <c r="A26" s="175" t="s">
        <v>28</v>
      </c>
      <c r="B26" s="170" t="s">
        <v>118</v>
      </c>
      <c r="C26" s="163">
        <v>5</v>
      </c>
      <c r="D26" s="161">
        <v>0</v>
      </c>
      <c r="E26" s="151">
        <v>0</v>
      </c>
      <c r="F26" s="147">
        <f>10/10</f>
        <v>1</v>
      </c>
      <c r="G26" s="269"/>
      <c r="H26" s="52">
        <f t="shared" si="0"/>
        <v>0</v>
      </c>
      <c r="I26" s="34">
        <f t="shared" si="1"/>
        <v>0</v>
      </c>
      <c r="J26" s="38">
        <f t="shared" si="2"/>
        <v>0</v>
      </c>
      <c r="L26" s="7"/>
    </row>
    <row r="27" spans="1:30" x14ac:dyDescent="0.25">
      <c r="A27" s="175" t="s">
        <v>29</v>
      </c>
      <c r="B27" s="171" t="s">
        <v>119</v>
      </c>
      <c r="C27" s="164">
        <v>20</v>
      </c>
      <c r="D27" s="161">
        <v>0</v>
      </c>
      <c r="E27" s="151">
        <v>0</v>
      </c>
      <c r="F27" s="147">
        <f>2/10</f>
        <v>0.2</v>
      </c>
      <c r="G27" s="269"/>
      <c r="H27" s="52">
        <f t="shared" si="0"/>
        <v>0</v>
      </c>
      <c r="I27" s="34">
        <f t="shared" si="1"/>
        <v>0</v>
      </c>
      <c r="J27" s="38">
        <f t="shared" si="2"/>
        <v>0</v>
      </c>
      <c r="L27" s="7"/>
    </row>
    <row r="28" spans="1:30" x14ac:dyDescent="0.25">
      <c r="A28" s="175" t="s">
        <v>38</v>
      </c>
      <c r="B28" s="170" t="s">
        <v>171</v>
      </c>
      <c r="C28" s="163">
        <v>5</v>
      </c>
      <c r="D28" s="161">
        <v>0</v>
      </c>
      <c r="E28" s="151">
        <v>0</v>
      </c>
      <c r="F28" s="147">
        <f>25/10</f>
        <v>2.5</v>
      </c>
      <c r="G28" s="269"/>
      <c r="H28" s="52">
        <f t="shared" ref="H28:H31" si="3">D28*C28*F28</f>
        <v>0</v>
      </c>
      <c r="I28" s="34">
        <f t="shared" ref="I28:I31" si="4">E28*C28*$G$17</f>
        <v>0</v>
      </c>
      <c r="J28" s="38">
        <f t="shared" ref="J28:J31" si="5">H28+I28</f>
        <v>0</v>
      </c>
      <c r="L28" s="7"/>
    </row>
    <row r="29" spans="1:30" x14ac:dyDescent="0.25">
      <c r="A29" s="175" t="s">
        <v>39</v>
      </c>
      <c r="B29" s="171" t="s">
        <v>172</v>
      </c>
      <c r="C29" s="164">
        <v>20</v>
      </c>
      <c r="D29" s="161">
        <v>0</v>
      </c>
      <c r="E29" s="151">
        <v>0</v>
      </c>
      <c r="F29" s="147">
        <f>10/10</f>
        <v>1</v>
      </c>
      <c r="G29" s="269"/>
      <c r="H29" s="52">
        <f t="shared" si="3"/>
        <v>0</v>
      </c>
      <c r="I29" s="34">
        <f t="shared" si="4"/>
        <v>0</v>
      </c>
      <c r="J29" s="38">
        <f t="shared" si="5"/>
        <v>0</v>
      </c>
      <c r="L29" s="7"/>
    </row>
    <row r="30" spans="1:30" x14ac:dyDescent="0.25">
      <c r="A30" s="175" t="s">
        <v>40</v>
      </c>
      <c r="B30" s="170" t="s">
        <v>173</v>
      </c>
      <c r="C30" s="163">
        <v>5</v>
      </c>
      <c r="D30" s="161">
        <v>0</v>
      </c>
      <c r="E30" s="151">
        <v>0</v>
      </c>
      <c r="F30" s="160">
        <v>1</v>
      </c>
      <c r="G30" s="270"/>
      <c r="H30" s="52">
        <f t="shared" ref="H30" si="6">D30*C30*F30</f>
        <v>0</v>
      </c>
      <c r="I30" s="34">
        <f t="shared" ref="I30" si="7">E30*C30*$G$17</f>
        <v>0</v>
      </c>
      <c r="J30" s="38">
        <f t="shared" ref="J30" si="8">H30+I30</f>
        <v>0</v>
      </c>
      <c r="L30" s="7"/>
    </row>
    <row r="31" spans="1:30" ht="15.75" thickBot="1" x14ac:dyDescent="0.3">
      <c r="A31" s="176" t="s">
        <v>166</v>
      </c>
      <c r="B31" s="172" t="s">
        <v>174</v>
      </c>
      <c r="C31" s="165">
        <v>5</v>
      </c>
      <c r="D31" s="162">
        <v>0</v>
      </c>
      <c r="E31" s="152">
        <v>0</v>
      </c>
      <c r="F31" s="148">
        <f>2/10</f>
        <v>0.2</v>
      </c>
      <c r="G31" s="271"/>
      <c r="H31" s="53">
        <f t="shared" si="3"/>
        <v>0</v>
      </c>
      <c r="I31" s="35">
        <f t="shared" si="4"/>
        <v>0</v>
      </c>
      <c r="J31" s="40">
        <f t="shared" si="5"/>
        <v>0</v>
      </c>
      <c r="L31" s="7"/>
    </row>
    <row r="32" spans="1:30" x14ac:dyDescent="0.25">
      <c r="L32" s="7"/>
    </row>
    <row r="33" spans="1:12" ht="15.75" x14ac:dyDescent="0.25">
      <c r="A33" s="262" t="s">
        <v>75</v>
      </c>
      <c r="B33" s="262"/>
      <c r="C33" s="262"/>
      <c r="D33" s="262"/>
      <c r="E33" s="262"/>
      <c r="F33" s="262"/>
      <c r="G33" s="262"/>
      <c r="H33" s="262"/>
      <c r="I33" s="262"/>
      <c r="J33" s="262"/>
      <c r="L33" s="7"/>
    </row>
    <row r="34" spans="1:12" ht="15.75" thickBot="1" x14ac:dyDescent="0.3">
      <c r="A34" s="261" t="s">
        <v>108</v>
      </c>
      <c r="B34" s="261"/>
      <c r="C34" s="261"/>
      <c r="D34" s="261"/>
      <c r="E34" s="261"/>
      <c r="F34" s="261"/>
      <c r="G34" s="261"/>
      <c r="H34" s="261"/>
      <c r="I34" s="261"/>
      <c r="J34" s="261"/>
      <c r="L34" s="7"/>
    </row>
    <row r="35" spans="1:12" ht="32.25" customHeight="1" thickBot="1" x14ac:dyDescent="0.3">
      <c r="A35" s="3"/>
      <c r="D35" s="10" t="s">
        <v>31</v>
      </c>
      <c r="E35" s="78"/>
      <c r="F35" s="263" t="s">
        <v>44</v>
      </c>
      <c r="G35" s="264"/>
      <c r="H35" s="258" t="s">
        <v>87</v>
      </c>
      <c r="I35" s="259"/>
      <c r="J35" s="260"/>
      <c r="L35" s="7"/>
    </row>
    <row r="36" spans="1:12" ht="24.75" thickBot="1" x14ac:dyDescent="0.3">
      <c r="A36" s="173" t="s">
        <v>4</v>
      </c>
      <c r="B36" s="168" t="s">
        <v>0</v>
      </c>
      <c r="C36" s="86" t="s">
        <v>5</v>
      </c>
      <c r="D36" s="87" t="s">
        <v>80</v>
      </c>
      <c r="E36" s="87" t="s">
        <v>81</v>
      </c>
      <c r="F36" s="97" t="s">
        <v>37</v>
      </c>
      <c r="G36" s="98" t="s">
        <v>68</v>
      </c>
      <c r="H36" s="90" t="s">
        <v>45</v>
      </c>
      <c r="I36" s="89" t="s">
        <v>69</v>
      </c>
      <c r="J36" s="91" t="s">
        <v>86</v>
      </c>
      <c r="L36" s="7"/>
    </row>
    <row r="37" spans="1:12" x14ac:dyDescent="0.25">
      <c r="A37" s="174" t="s">
        <v>91</v>
      </c>
      <c r="B37" s="183" t="s">
        <v>6</v>
      </c>
      <c r="C37" s="96">
        <v>1</v>
      </c>
      <c r="D37" s="93">
        <v>0</v>
      </c>
      <c r="E37" s="150">
        <v>0</v>
      </c>
      <c r="F37" s="272">
        <v>0.3</v>
      </c>
      <c r="G37" s="275">
        <v>5</v>
      </c>
      <c r="H37" s="82">
        <f t="shared" ref="H37:H51" si="9">D37*C37*$F$37</f>
        <v>0</v>
      </c>
      <c r="I37" s="83">
        <f t="shared" ref="I37:I51" si="10">E37*C37*$G$37</f>
        <v>0</v>
      </c>
      <c r="J37" s="84">
        <f>H37+I37</f>
        <v>0</v>
      </c>
      <c r="L37" s="7"/>
    </row>
    <row r="38" spans="1:12" x14ac:dyDescent="0.25">
      <c r="A38" s="175" t="s">
        <v>92</v>
      </c>
      <c r="B38" s="184" t="s">
        <v>7</v>
      </c>
      <c r="C38" s="4">
        <v>1</v>
      </c>
      <c r="D38" s="30">
        <v>0</v>
      </c>
      <c r="E38" s="180">
        <v>0</v>
      </c>
      <c r="F38" s="273"/>
      <c r="G38" s="276"/>
      <c r="H38" s="37">
        <f t="shared" si="9"/>
        <v>0</v>
      </c>
      <c r="I38" s="34">
        <f t="shared" si="10"/>
        <v>0</v>
      </c>
      <c r="J38" s="95">
        <f t="shared" ref="J38:J51" si="11">H38+I38</f>
        <v>0</v>
      </c>
      <c r="L38" s="7"/>
    </row>
    <row r="39" spans="1:12" x14ac:dyDescent="0.25">
      <c r="A39" s="175" t="s">
        <v>93</v>
      </c>
      <c r="B39" s="185" t="s">
        <v>8</v>
      </c>
      <c r="C39" s="5">
        <v>1</v>
      </c>
      <c r="D39" s="30">
        <v>0</v>
      </c>
      <c r="E39" s="180">
        <v>0</v>
      </c>
      <c r="F39" s="273"/>
      <c r="G39" s="276"/>
      <c r="H39" s="37">
        <f t="shared" si="9"/>
        <v>0</v>
      </c>
      <c r="I39" s="34">
        <f t="shared" si="10"/>
        <v>0</v>
      </c>
      <c r="J39" s="95">
        <f t="shared" si="11"/>
        <v>0</v>
      </c>
      <c r="L39" s="7"/>
    </row>
    <row r="40" spans="1:12" x14ac:dyDescent="0.25">
      <c r="A40" s="175" t="s">
        <v>104</v>
      </c>
      <c r="B40" s="184" t="s">
        <v>9</v>
      </c>
      <c r="C40" s="4">
        <v>1</v>
      </c>
      <c r="D40" s="30">
        <v>0</v>
      </c>
      <c r="E40" s="180">
        <v>0</v>
      </c>
      <c r="F40" s="273"/>
      <c r="G40" s="276"/>
      <c r="H40" s="37">
        <f t="shared" si="9"/>
        <v>0</v>
      </c>
      <c r="I40" s="34">
        <f t="shared" si="10"/>
        <v>0</v>
      </c>
      <c r="J40" s="95">
        <f t="shared" si="11"/>
        <v>0</v>
      </c>
      <c r="L40" s="7"/>
    </row>
    <row r="41" spans="1:12" x14ac:dyDescent="0.25">
      <c r="A41" s="175" t="s">
        <v>94</v>
      </c>
      <c r="B41" s="185" t="s">
        <v>10</v>
      </c>
      <c r="C41" s="5">
        <v>1</v>
      </c>
      <c r="D41" s="30">
        <v>0</v>
      </c>
      <c r="E41" s="180">
        <v>0</v>
      </c>
      <c r="F41" s="273"/>
      <c r="G41" s="276"/>
      <c r="H41" s="37">
        <f t="shared" si="9"/>
        <v>0</v>
      </c>
      <c r="I41" s="34">
        <f t="shared" si="10"/>
        <v>0</v>
      </c>
      <c r="J41" s="95">
        <f t="shared" si="11"/>
        <v>0</v>
      </c>
      <c r="L41" s="7"/>
    </row>
    <row r="42" spans="1:12" x14ac:dyDescent="0.25">
      <c r="A42" s="175" t="s">
        <v>95</v>
      </c>
      <c r="B42" s="184" t="s">
        <v>11</v>
      </c>
      <c r="C42" s="4">
        <v>1</v>
      </c>
      <c r="D42" s="30">
        <v>0</v>
      </c>
      <c r="E42" s="180">
        <v>0</v>
      </c>
      <c r="F42" s="273"/>
      <c r="G42" s="276"/>
      <c r="H42" s="37">
        <f t="shared" si="9"/>
        <v>0</v>
      </c>
      <c r="I42" s="34">
        <f t="shared" si="10"/>
        <v>0</v>
      </c>
      <c r="J42" s="95">
        <f t="shared" si="11"/>
        <v>0</v>
      </c>
      <c r="L42" s="7"/>
    </row>
    <row r="43" spans="1:12" x14ac:dyDescent="0.25">
      <c r="A43" s="175" t="s">
        <v>96</v>
      </c>
      <c r="B43" s="185" t="s">
        <v>12</v>
      </c>
      <c r="C43" s="5">
        <v>1</v>
      </c>
      <c r="D43" s="30">
        <v>0</v>
      </c>
      <c r="E43" s="180">
        <v>0</v>
      </c>
      <c r="F43" s="273"/>
      <c r="G43" s="276"/>
      <c r="H43" s="37">
        <f t="shared" si="9"/>
        <v>0</v>
      </c>
      <c r="I43" s="34">
        <f t="shared" si="10"/>
        <v>0</v>
      </c>
      <c r="J43" s="95">
        <f t="shared" si="11"/>
        <v>0</v>
      </c>
      <c r="L43" s="7"/>
    </row>
    <row r="44" spans="1:12" x14ac:dyDescent="0.25">
      <c r="A44" s="175" t="s">
        <v>97</v>
      </c>
      <c r="B44" s="184" t="s">
        <v>109</v>
      </c>
      <c r="C44" s="4">
        <v>1</v>
      </c>
      <c r="D44" s="30">
        <v>0</v>
      </c>
      <c r="E44" s="180">
        <v>0</v>
      </c>
      <c r="F44" s="273"/>
      <c r="G44" s="276"/>
      <c r="H44" s="37">
        <f t="shared" si="9"/>
        <v>0</v>
      </c>
      <c r="I44" s="34">
        <f t="shared" si="10"/>
        <v>0</v>
      </c>
      <c r="J44" s="95">
        <f t="shared" si="11"/>
        <v>0</v>
      </c>
      <c r="L44" s="7"/>
    </row>
    <row r="45" spans="1:12" x14ac:dyDescent="0.25">
      <c r="A45" s="175" t="s">
        <v>98</v>
      </c>
      <c r="B45" s="185" t="s">
        <v>41</v>
      </c>
      <c r="C45" s="5">
        <v>1</v>
      </c>
      <c r="D45" s="30">
        <v>0</v>
      </c>
      <c r="E45" s="180">
        <v>0</v>
      </c>
      <c r="F45" s="273"/>
      <c r="G45" s="276"/>
      <c r="H45" s="37">
        <f t="shared" si="9"/>
        <v>0</v>
      </c>
      <c r="I45" s="34">
        <f t="shared" si="10"/>
        <v>0</v>
      </c>
      <c r="J45" s="95">
        <f t="shared" si="11"/>
        <v>0</v>
      </c>
      <c r="L45" s="7"/>
    </row>
    <row r="46" spans="1:12" x14ac:dyDescent="0.25">
      <c r="A46" s="175" t="s">
        <v>99</v>
      </c>
      <c r="B46" s="184" t="s">
        <v>42</v>
      </c>
      <c r="C46" s="4">
        <v>1</v>
      </c>
      <c r="D46" s="30">
        <v>0</v>
      </c>
      <c r="E46" s="180">
        <v>0</v>
      </c>
      <c r="F46" s="273"/>
      <c r="G46" s="276"/>
      <c r="H46" s="37">
        <f t="shared" si="9"/>
        <v>0</v>
      </c>
      <c r="I46" s="34">
        <f t="shared" si="10"/>
        <v>0</v>
      </c>
      <c r="J46" s="95">
        <f t="shared" si="11"/>
        <v>0</v>
      </c>
      <c r="L46" s="7"/>
    </row>
    <row r="47" spans="1:12" x14ac:dyDescent="0.25">
      <c r="A47" s="175" t="s">
        <v>100</v>
      </c>
      <c r="B47" s="185" t="s">
        <v>60</v>
      </c>
      <c r="C47" s="5">
        <v>1</v>
      </c>
      <c r="D47" s="30">
        <v>0</v>
      </c>
      <c r="E47" s="180">
        <v>0</v>
      </c>
      <c r="F47" s="273"/>
      <c r="G47" s="276"/>
      <c r="H47" s="37">
        <f t="shared" si="9"/>
        <v>0</v>
      </c>
      <c r="I47" s="34">
        <f t="shared" si="10"/>
        <v>0</v>
      </c>
      <c r="J47" s="95">
        <f t="shared" si="11"/>
        <v>0</v>
      </c>
      <c r="L47" s="7"/>
    </row>
    <row r="48" spans="1:12" x14ac:dyDescent="0.25">
      <c r="A48" s="175" t="s">
        <v>101</v>
      </c>
      <c r="B48" s="184" t="s">
        <v>54</v>
      </c>
      <c r="C48" s="178">
        <v>1</v>
      </c>
      <c r="D48" s="30">
        <v>0</v>
      </c>
      <c r="E48" s="180">
        <v>0</v>
      </c>
      <c r="F48" s="273"/>
      <c r="G48" s="276"/>
      <c r="H48" s="37">
        <f t="shared" si="9"/>
        <v>0</v>
      </c>
      <c r="I48" s="34">
        <f t="shared" si="10"/>
        <v>0</v>
      </c>
      <c r="J48" s="95">
        <f t="shared" si="11"/>
        <v>0</v>
      </c>
      <c r="L48" s="7"/>
    </row>
    <row r="49" spans="1:12" x14ac:dyDescent="0.25">
      <c r="A49" s="175" t="s">
        <v>102</v>
      </c>
      <c r="B49" s="185" t="s">
        <v>55</v>
      </c>
      <c r="C49" s="179">
        <v>1</v>
      </c>
      <c r="D49" s="30">
        <v>0</v>
      </c>
      <c r="E49" s="180">
        <v>0</v>
      </c>
      <c r="F49" s="273"/>
      <c r="G49" s="276"/>
      <c r="H49" s="37">
        <f t="shared" si="9"/>
        <v>0</v>
      </c>
      <c r="I49" s="34">
        <f t="shared" si="10"/>
        <v>0</v>
      </c>
      <c r="J49" s="95">
        <f t="shared" si="11"/>
        <v>0</v>
      </c>
      <c r="L49" s="7"/>
    </row>
    <row r="50" spans="1:12" x14ac:dyDescent="0.25">
      <c r="A50" s="175" t="s">
        <v>105</v>
      </c>
      <c r="B50" s="184" t="s">
        <v>175</v>
      </c>
      <c r="C50" s="178">
        <v>1</v>
      </c>
      <c r="D50" s="30">
        <v>0</v>
      </c>
      <c r="E50" s="180">
        <v>0</v>
      </c>
      <c r="F50" s="273"/>
      <c r="G50" s="276"/>
      <c r="H50" s="37">
        <f t="shared" si="9"/>
        <v>0</v>
      </c>
      <c r="I50" s="34">
        <f t="shared" si="10"/>
        <v>0</v>
      </c>
      <c r="J50" s="95">
        <f t="shared" si="11"/>
        <v>0</v>
      </c>
      <c r="L50" s="7"/>
    </row>
    <row r="51" spans="1:12" ht="15.75" thickBot="1" x14ac:dyDescent="0.3">
      <c r="A51" s="187" t="s">
        <v>103</v>
      </c>
      <c r="B51" s="186" t="s">
        <v>176</v>
      </c>
      <c r="C51" s="181">
        <v>1</v>
      </c>
      <c r="D51" s="44">
        <v>0</v>
      </c>
      <c r="E51" s="182">
        <v>0</v>
      </c>
      <c r="F51" s="274"/>
      <c r="G51" s="277"/>
      <c r="H51" s="39">
        <f t="shared" si="9"/>
        <v>0</v>
      </c>
      <c r="I51" s="35">
        <f t="shared" si="10"/>
        <v>0</v>
      </c>
      <c r="J51" s="92">
        <f t="shared" si="11"/>
        <v>0</v>
      </c>
      <c r="L51" s="7"/>
    </row>
    <row r="52" spans="1:12" x14ac:dyDescent="0.25">
      <c r="L52" s="7"/>
    </row>
    <row r="53" spans="1:12" ht="15.75" x14ac:dyDescent="0.25">
      <c r="A53" s="262" t="s">
        <v>178</v>
      </c>
      <c r="B53" s="262"/>
      <c r="C53" s="262"/>
      <c r="D53" s="262"/>
      <c r="E53" s="262"/>
      <c r="F53" s="262"/>
      <c r="G53" s="262"/>
      <c r="H53" s="262"/>
      <c r="I53" s="262"/>
      <c r="J53" s="262"/>
      <c r="L53" s="7"/>
    </row>
    <row r="54" spans="1:12" ht="15.75" thickBot="1" x14ac:dyDescent="0.3">
      <c r="A54" s="261" t="s">
        <v>65</v>
      </c>
      <c r="B54" s="261"/>
      <c r="C54" s="261"/>
      <c r="D54" s="261"/>
      <c r="E54" s="261"/>
      <c r="F54" s="261"/>
      <c r="G54" s="261"/>
      <c r="H54" s="261"/>
      <c r="I54" s="261"/>
      <c r="J54" s="261"/>
      <c r="L54" s="7"/>
    </row>
    <row r="55" spans="1:12" ht="34.5" customHeight="1" thickBot="1" x14ac:dyDescent="0.3">
      <c r="A55" s="3"/>
      <c r="D55" s="10" t="s">
        <v>31</v>
      </c>
      <c r="E55" s="78"/>
      <c r="F55" s="263" t="s">
        <v>44</v>
      </c>
      <c r="G55" s="278"/>
      <c r="H55" s="258" t="s">
        <v>87</v>
      </c>
      <c r="I55" s="259"/>
      <c r="J55" s="260"/>
      <c r="L55" s="7"/>
    </row>
    <row r="56" spans="1:12" ht="36" customHeight="1" thickBot="1" x14ac:dyDescent="0.3">
      <c r="A56" s="173" t="s">
        <v>4</v>
      </c>
      <c r="B56" s="168" t="s">
        <v>0</v>
      </c>
      <c r="C56" s="86" t="s">
        <v>5</v>
      </c>
      <c r="D56" s="87" t="s">
        <v>80</v>
      </c>
      <c r="E56" s="87" t="s">
        <v>81</v>
      </c>
      <c r="F56" s="98" t="s">
        <v>37</v>
      </c>
      <c r="G56" s="99" t="s">
        <v>68</v>
      </c>
      <c r="H56" s="88" t="s">
        <v>45</v>
      </c>
      <c r="I56" s="89" t="s">
        <v>69</v>
      </c>
      <c r="J56" s="91" t="s">
        <v>86</v>
      </c>
      <c r="L56" s="7"/>
    </row>
    <row r="57" spans="1:12" ht="15.75" thickBot="1" x14ac:dyDescent="0.3">
      <c r="A57" s="176" t="s">
        <v>106</v>
      </c>
      <c r="B57" s="186" t="s">
        <v>177</v>
      </c>
      <c r="C57" s="181">
        <v>1</v>
      </c>
      <c r="D57" s="193">
        <v>0</v>
      </c>
      <c r="E57" s="189"/>
      <c r="F57" s="194">
        <v>5</v>
      </c>
      <c r="G57" s="195"/>
      <c r="H57" s="196">
        <f>D57*C57*F57</f>
        <v>0</v>
      </c>
      <c r="I57" s="197"/>
      <c r="J57" s="92">
        <f>H57</f>
        <v>0</v>
      </c>
      <c r="L57" s="7"/>
    </row>
    <row r="58" spans="1:12" x14ac:dyDescent="0.25">
      <c r="A58" s="11"/>
      <c r="B58" s="13"/>
      <c r="C58" s="12"/>
      <c r="D58" s="14"/>
      <c r="E58" s="14"/>
      <c r="L58" s="7"/>
    </row>
    <row r="59" spans="1:12" x14ac:dyDescent="0.25">
      <c r="A59" s="11"/>
      <c r="B59" s="13"/>
      <c r="C59" s="12"/>
      <c r="D59" s="14"/>
      <c r="E59" s="14"/>
      <c r="L59" s="7"/>
    </row>
    <row r="60" spans="1:12" ht="15.75" x14ac:dyDescent="0.25">
      <c r="A60" s="262" t="s">
        <v>179</v>
      </c>
      <c r="B60" s="262"/>
      <c r="C60" s="262"/>
      <c r="D60" s="262"/>
      <c r="E60" s="262"/>
      <c r="F60" s="262"/>
      <c r="G60" s="262"/>
      <c r="H60" s="262"/>
      <c r="I60" s="262"/>
      <c r="J60" s="262"/>
      <c r="L60" s="7"/>
    </row>
    <row r="61" spans="1:12" ht="15.75" thickBot="1" x14ac:dyDescent="0.3">
      <c r="A61" s="261" t="s">
        <v>50</v>
      </c>
      <c r="B61" s="261"/>
      <c r="C61" s="261"/>
      <c r="D61" s="261"/>
      <c r="E61" s="261"/>
      <c r="F61" s="261"/>
      <c r="G61" s="261"/>
      <c r="H61" s="261"/>
      <c r="I61" s="261"/>
      <c r="J61" s="261"/>
      <c r="L61" s="7"/>
    </row>
    <row r="62" spans="1:12" ht="34.5" customHeight="1" thickBot="1" x14ac:dyDescent="0.3">
      <c r="A62" s="3"/>
      <c r="D62" s="10" t="s">
        <v>31</v>
      </c>
      <c r="E62" s="78"/>
      <c r="F62" s="263" t="s">
        <v>44</v>
      </c>
      <c r="G62" s="264"/>
      <c r="H62" s="258" t="s">
        <v>87</v>
      </c>
      <c r="I62" s="259"/>
      <c r="J62" s="260"/>
    </row>
    <row r="63" spans="1:12" ht="24.75" thickBot="1" x14ac:dyDescent="0.3">
      <c r="A63" s="149" t="s">
        <v>4</v>
      </c>
      <c r="B63" s="144" t="s">
        <v>0</v>
      </c>
      <c r="C63" s="16" t="s">
        <v>5</v>
      </c>
      <c r="D63" s="87" t="s">
        <v>80</v>
      </c>
      <c r="E63" s="105"/>
      <c r="F63" s="102" t="s">
        <v>37</v>
      </c>
      <c r="G63" s="79" t="s">
        <v>68</v>
      </c>
      <c r="H63" s="79" t="s">
        <v>45</v>
      </c>
      <c r="I63" s="28" t="s">
        <v>69</v>
      </c>
      <c r="J63" s="91" t="s">
        <v>86</v>
      </c>
    </row>
    <row r="64" spans="1:12" x14ac:dyDescent="0.25">
      <c r="A64" s="174" t="s">
        <v>30</v>
      </c>
      <c r="B64" s="190" t="s">
        <v>52</v>
      </c>
      <c r="C64" s="80">
        <v>1</v>
      </c>
      <c r="D64" s="81">
        <v>0</v>
      </c>
      <c r="E64" s="106"/>
      <c r="F64" s="107">
        <v>100</v>
      </c>
      <c r="G64" s="108"/>
      <c r="H64" s="109">
        <f>D64*C64*F64</f>
        <v>0</v>
      </c>
      <c r="I64" s="83"/>
      <c r="J64" s="84">
        <f>H64</f>
        <v>0</v>
      </c>
    </row>
    <row r="65" spans="1:10" x14ac:dyDescent="0.25">
      <c r="A65" s="175" t="s">
        <v>180</v>
      </c>
      <c r="B65" s="185" t="s">
        <v>51</v>
      </c>
      <c r="C65" s="5">
        <v>1</v>
      </c>
      <c r="D65" s="26">
        <v>0</v>
      </c>
      <c r="E65" s="60"/>
      <c r="F65" s="100">
        <v>100</v>
      </c>
      <c r="G65" s="103"/>
      <c r="H65" s="52">
        <f>D65*C65*F65</f>
        <v>0</v>
      </c>
      <c r="I65" s="34"/>
      <c r="J65" s="38">
        <f t="shared" ref="J65:J66" si="12">H65</f>
        <v>0</v>
      </c>
    </row>
    <row r="66" spans="1:10" ht="15.75" thickBot="1" x14ac:dyDescent="0.3">
      <c r="A66" s="176" t="s">
        <v>181</v>
      </c>
      <c r="B66" s="188" t="s">
        <v>53</v>
      </c>
      <c r="C66" s="29">
        <v>1</v>
      </c>
      <c r="D66" s="27">
        <v>0</v>
      </c>
      <c r="E66" s="61"/>
      <c r="F66" s="101">
        <v>100</v>
      </c>
      <c r="G66" s="104"/>
      <c r="H66" s="53">
        <f>D66*C66*F66</f>
        <v>0</v>
      </c>
      <c r="I66" s="35"/>
      <c r="J66" s="40">
        <f t="shared" si="12"/>
        <v>0</v>
      </c>
    </row>
  </sheetData>
  <sheetProtection algorithmName="SHA-512" hashValue="6NTFJJFIleGv3l2vYjzyTfbEr63PmZQGROdmBZlXCBRQfVB2ER2l/ZmKCAcH98QXqZ7RkjlPrsly8vcHZui1AQ==" saltValue="pppWb2soKM27hJFI/kGTYg==" spinCount="100000" sheet="1" objects="1" scenarios="1"/>
  <mergeCells count="22">
    <mergeCell ref="F62:G62"/>
    <mergeCell ref="F37:F51"/>
    <mergeCell ref="G37:G51"/>
    <mergeCell ref="H55:J55"/>
    <mergeCell ref="H62:J62"/>
    <mergeCell ref="A60:J60"/>
    <mergeCell ref="A61:J61"/>
    <mergeCell ref="F55:G55"/>
    <mergeCell ref="A54:J54"/>
    <mergeCell ref="A53:J53"/>
    <mergeCell ref="H35:J35"/>
    <mergeCell ref="A34:J34"/>
    <mergeCell ref="A33:J33"/>
    <mergeCell ref="F35:G35"/>
    <mergeCell ref="A6:J6"/>
    <mergeCell ref="F15:G15"/>
    <mergeCell ref="D11:E11"/>
    <mergeCell ref="A13:J13"/>
    <mergeCell ref="A14:J14"/>
    <mergeCell ref="H15:J15"/>
    <mergeCell ref="A7:J7"/>
    <mergeCell ref="G17:G31"/>
  </mergeCells>
  <pageMargins left="0.7" right="0.7" top="0.75" bottom="0.75" header="0.3" footer="0.3"/>
  <pageSetup paperSize="9" fitToHeight="0" orientation="landscape" horizontalDpi="0" verticalDpi="0"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1 6 " ? > < W o r k b o o k S t a t e   x m l n s : i = " h t t p : / / w w w . w 3 . o r g / 2 0 0 1 / X M L S c h e m a - i n s t a n c e "   x m l n s = " h t t p : / / s c h e m a s . m i c r o s o f t . c o m / P o w e r B I A d d I n " > < L a s t P r o v i d e d R a n g e N a m e I d > 0 < / L a s t P r o v i d e d R a n g e N a m e I d > < L a s t U s e d G r o u p O b j e c t I d > < / L a s t U s e d G r o u p O b j e c t I d > < T i l e s L i s t > < T i l e s / > < / T i l e s L i s t > < / W o r k b o o k S t a t e > 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4.xml><?xml version="1.0" encoding="utf-8"?>
<ct:contentTypeSchema xmlns:ct="http://schemas.microsoft.com/office/2006/metadata/contentType" xmlns:ma="http://schemas.microsoft.com/office/2006/metadata/properties/metaAttributes" ct:_="" ma:_="" ma:contentTypeName="Document" ma:contentTypeID="0x010100AC6AA1B28E183F4D9CDE6AC224B4B3FF" ma:contentTypeVersion="13" ma:contentTypeDescription="Een nieuw document maken." ma:contentTypeScope="" ma:versionID="fb1e194e3e0701a1e7a0614dc11c0acd">
  <xsd:schema xmlns:xsd="http://www.w3.org/2001/XMLSchema" xmlns:xs="http://www.w3.org/2001/XMLSchema" xmlns:p="http://schemas.microsoft.com/office/2006/metadata/properties" xmlns:ns2="13c3d94a-980d-4fba-a812-9ba96888e6e6" xmlns:ns3="08fbbfaa-d9f9-4905-aa6b-6864badca0c1" targetNamespace="http://schemas.microsoft.com/office/2006/metadata/properties" ma:root="true" ma:fieldsID="3e0541a9dcf46f7399bf17629641c2be" ns2:_="" ns3:_="">
    <xsd:import namespace="13c3d94a-980d-4fba-a812-9ba96888e6e6"/>
    <xsd:import namespace="08fbbfaa-d9f9-4905-aa6b-6864badca0c1"/>
    <xsd:element name="properties">
      <xsd:complexType>
        <xsd:sequence>
          <xsd:element name="documentManagement">
            <xsd:complexType>
              <xsd:all>
                <xsd:element ref="ns2:SharedWithUsers" minOccurs="0"/>
                <xsd:element ref="ns2:SharedWithDetails" minOccurs="0"/>
                <xsd:element ref="ns3:MediaServiceMetadata" minOccurs="0"/>
                <xsd:element ref="ns3:MediaServiceFastMetadata" minOccurs="0"/>
                <xsd:element ref="ns3:MediaServiceDateTaken" minOccurs="0"/>
                <xsd:element ref="ns3:MediaServiceAutoTags" minOccurs="0"/>
                <xsd:element ref="ns3:MediaServiceLocation" minOccurs="0"/>
                <xsd:element ref="ns3:MediaServiceOCR" minOccurs="0"/>
                <xsd:element ref="ns3:MediaServiceGenerationTime" minOccurs="0"/>
                <xsd:element ref="ns3:MediaServiceEventHashCode" minOccurs="0"/>
                <xsd:element ref="ns3:MediaServiceAutoKeyPoints" minOccurs="0"/>
                <xsd:element ref="ns3:MediaServiceKeyPoints" minOccurs="0"/>
                <xsd:element ref="ns3: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13c3d94a-980d-4fba-a812-9ba96888e6e6" elementFormDefault="qualified">
    <xsd:import namespace="http://schemas.microsoft.com/office/2006/documentManagement/types"/>
    <xsd:import namespace="http://schemas.microsoft.com/office/infopath/2007/PartnerControls"/>
    <xsd:element name="SharedWithUsers" ma:index="8" nillable="true" ma:displayName="Gedeeld met" ma:descripti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Gedeeld met details" ma:description=""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08fbbfaa-d9f9-4905-aa6b-6864badca0c1" elementFormDefault="qualified">
    <xsd:import namespace="http://schemas.microsoft.com/office/2006/documentManagement/types"/>
    <xsd:import namespace="http://schemas.microsoft.com/office/infopath/2007/PartnerControls"/>
    <xsd:element name="MediaServiceMetadata" ma:index="10" nillable="true" ma:displayName="MediaServiceMetadata" ma:description="" ma:hidden="true" ma:internalName="MediaServiceMetadata" ma:readOnly="true">
      <xsd:simpleType>
        <xsd:restriction base="dms:Note"/>
      </xsd:simpleType>
    </xsd:element>
    <xsd:element name="MediaServiceFastMetadata" ma:index="11" nillable="true" ma:displayName="MediaServiceFastMetadata" ma:description="" ma:hidden="true" ma:internalName="MediaServiceFastMetadata" ma:readOnly="true">
      <xsd:simpleType>
        <xsd:restriction base="dms:Note"/>
      </xsd:simpleType>
    </xsd:element>
    <xsd:element name="MediaServiceDateTaken" ma:index="12" nillable="true" ma:displayName="MediaServiceDateTaken" ma:description="" ma:hidden="true" ma:internalName="MediaServiceDateTaken" ma:readOnly="true">
      <xsd:simpleType>
        <xsd:restriction base="dms:Text"/>
      </xsd:simpleType>
    </xsd:element>
    <xsd:element name="MediaServiceAutoTags" ma:index="13" nillable="true" ma:displayName="MediaServiceAutoTags" ma:description="" ma:internalName="MediaServiceAutoTags" ma:readOnly="true">
      <xsd:simpleType>
        <xsd:restriction base="dms:Text"/>
      </xsd:simpleType>
    </xsd:element>
    <xsd:element name="MediaServiceLocation" ma:index="14" nillable="true" ma:displayName="MediaServiceLocation" ma:description="" ma:internalName="MediaServiceLocation" ma:readOnly="true">
      <xsd:simpleType>
        <xsd:restriction base="dms:Text"/>
      </xsd:simpleType>
    </xsd:element>
    <xsd:element name="MediaServiceOCR" ma:index="15" nillable="true" ma:displayName="MediaServiceOCR" ma:internalName="MediaServiceOCR" ma:readOnly="true">
      <xsd:simpleType>
        <xsd:restriction base="dms:Note">
          <xsd:maxLength value="255"/>
        </xsd:restriction>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ServiceAutoKeyPoints" ma:index="18" nillable="true" ma:displayName="MediaServiceAutoKeyPoints" ma:hidden="true" ma:internalName="MediaServiceAutoKeyPoints" ma:readOnly="true">
      <xsd:simpleType>
        <xsd:restriction base="dms:Note"/>
      </xsd:simpleType>
    </xsd:element>
    <xsd:element name="MediaServiceKeyPoints" ma:index="19" nillable="true" ma:displayName="KeyPoints" ma:internalName="MediaServiceKeyPoints" ma:readOnly="true">
      <xsd:simpleType>
        <xsd:restriction base="dms:Note">
          <xsd:maxLength value="255"/>
        </xsd:restriction>
      </xsd:simpleType>
    </xsd:element>
    <xsd:element name="MediaLengthInSeconds" ma:index="20" nillable="true" ma:displayName="Length (seconds)" ma:internalName="MediaLengthInSeconds" ma:readOnly="true">
      <xsd:simpleType>
        <xsd:restriction base="dms:Unknow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C015C930-D4B9-47D3-8657-4963E538A084}">
  <ds:schemaRefs>
    <ds:schemaRef ds:uri="http://schemas.microsoft.com/PowerBIAddIn"/>
  </ds:schemaRefs>
</ds:datastoreItem>
</file>

<file path=customXml/itemProps2.xml><?xml version="1.0" encoding="utf-8"?>
<ds:datastoreItem xmlns:ds="http://schemas.openxmlformats.org/officeDocument/2006/customXml" ds:itemID="{8A13E0D8-A487-418F-B294-677998401F24}">
  <ds:schemaRefs>
    <ds:schemaRef ds:uri="http://schemas.microsoft.com/office/infopath/2007/PartnerControls"/>
    <ds:schemaRef ds:uri="http://purl.org/dc/elements/1.1/"/>
    <ds:schemaRef ds:uri="http://schemas.microsoft.com/office/2006/metadata/properties"/>
    <ds:schemaRef ds:uri="13c3d94a-980d-4fba-a812-9ba96888e6e6"/>
    <ds:schemaRef ds:uri="http://purl.org/dc/terms/"/>
    <ds:schemaRef ds:uri="http://schemas.openxmlformats.org/package/2006/metadata/core-properties"/>
    <ds:schemaRef ds:uri="http://schemas.microsoft.com/office/2006/documentManagement/types"/>
    <ds:schemaRef ds:uri="08fbbfaa-d9f9-4905-aa6b-6864badca0c1"/>
    <ds:schemaRef ds:uri="http://www.w3.org/XML/1998/namespace"/>
    <ds:schemaRef ds:uri="http://purl.org/dc/dcmitype/"/>
  </ds:schemaRefs>
</ds:datastoreItem>
</file>

<file path=customXml/itemProps3.xml><?xml version="1.0" encoding="utf-8"?>
<ds:datastoreItem xmlns:ds="http://schemas.openxmlformats.org/officeDocument/2006/customXml" ds:itemID="{CC459841-D6E4-47C2-AC58-759B7F5E8B0B}">
  <ds:schemaRefs>
    <ds:schemaRef ds:uri="http://schemas.microsoft.com/sharepoint/v3/contenttype/forms"/>
  </ds:schemaRefs>
</ds:datastoreItem>
</file>

<file path=customXml/itemProps4.xml><?xml version="1.0" encoding="utf-8"?>
<ds:datastoreItem xmlns:ds="http://schemas.openxmlformats.org/officeDocument/2006/customXml" ds:itemID="{184D2C2B-6094-4A24-A485-2F56A248ACD9}">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13c3d94a-980d-4fba-a812-9ba96888e6e6"/>
    <ds:schemaRef ds:uri="08fbbfaa-d9f9-4905-aa6b-6864badca0c1"/>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3</vt:i4>
      </vt:variant>
      <vt:variant>
        <vt:lpstr>Benoemde bereiken</vt:lpstr>
      </vt:variant>
      <vt:variant>
        <vt:i4>3</vt:i4>
      </vt:variant>
    </vt:vector>
  </HeadingPairs>
  <TitlesOfParts>
    <vt:vector size="6" baseType="lpstr">
      <vt:lpstr>Samenvatting</vt:lpstr>
      <vt:lpstr>Initiele en jaarlijkse kosten</vt:lpstr>
      <vt:lpstr>Verrekenprijzen</vt:lpstr>
      <vt:lpstr>'Initiele en jaarlijkse kosten'!Afdrukbereik</vt:lpstr>
      <vt:lpstr>Samenvatting!Afdrukbereik</vt:lpstr>
      <vt:lpstr>Verrekenprijzen!Afdrukbereik</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Arjan Leneman</dc:creator>
  <cp:lastModifiedBy>Arjan Leneman</cp:lastModifiedBy>
  <cp:lastPrinted>2019-01-22T15:42:28Z</cp:lastPrinted>
  <dcterms:created xsi:type="dcterms:W3CDTF">2018-12-20T09:57:41Z</dcterms:created>
  <dcterms:modified xsi:type="dcterms:W3CDTF">2022-03-28T06:57:35Z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0x010100AC6AA1B28E183F4D9CDE6AC224B4B3FF</vt:lpwstr>
  </property>
</Properties>
</file>