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linqiot.sharepoint.com/sites/Linqiot/Gedeelde  documenten/Klanten/Gemeente Eemsdelta/Projecten/Aanbesteding/aanbestedingdocumenten/publicatie/"/>
    </mc:Choice>
  </mc:AlternateContent>
  <xr:revisionPtr revIDLastSave="407" documentId="8_{A37E10FD-3F46-4E11-9287-358D04FCD9AD}" xr6:coauthVersionLast="47" xr6:coauthVersionMax="47" xr10:uidLastSave="{970E2721-B2E6-4864-BB07-5F988455C695}"/>
  <bookViews>
    <workbookView xWindow="28680" yWindow="-120" windowWidth="29040" windowHeight="15720" xr2:uid="{9F82BAD7-4BE6-40C2-9D97-B0B4DD9B6F86}"/>
  </bookViews>
  <sheets>
    <sheet name="Samenvatting" sheetId="6" r:id="rId1"/>
    <sheet name="Initiele en jaarlijkse kosten" sheetId="7" r:id="rId2"/>
    <sheet name="Verrekenprijzen" sheetId="5" r:id="rId3"/>
  </sheets>
  <definedNames>
    <definedName name="_xlnm.Print_Area" localSheetId="1">'Initiele en jaarlijkse kosten'!$A$1:$P$77</definedName>
    <definedName name="_xlnm.Print_Area" localSheetId="0">Samenvatting!$A$1:$I$21</definedName>
    <definedName name="_xlnm.Print_Area" localSheetId="2">Verrekenprijzen!$A$1:$D$59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7" l="1"/>
  <c r="J13" i="7" s="1"/>
  <c r="I28" i="7"/>
  <c r="H28" i="7"/>
  <c r="I25" i="7"/>
  <c r="H25" i="7"/>
  <c r="H30" i="5"/>
  <c r="I30" i="5"/>
  <c r="H61" i="7"/>
  <c r="I61" i="7"/>
  <c r="H62" i="7"/>
  <c r="I62" i="7"/>
  <c r="H63" i="7"/>
  <c r="I63" i="7"/>
  <c r="H64" i="7"/>
  <c r="I64" i="7"/>
  <c r="H65" i="7"/>
  <c r="I65" i="7"/>
  <c r="H66" i="7"/>
  <c r="I66" i="7"/>
  <c r="H67" i="7"/>
  <c r="I67" i="7"/>
  <c r="H68" i="7"/>
  <c r="I68" i="7"/>
  <c r="H69" i="7"/>
  <c r="I69" i="7"/>
  <c r="H70" i="7"/>
  <c r="I70" i="7"/>
  <c r="H71" i="7"/>
  <c r="I71" i="7"/>
  <c r="H72" i="7"/>
  <c r="I72" i="7"/>
  <c r="J71" i="7" l="1"/>
  <c r="J69" i="7"/>
  <c r="J68" i="7"/>
  <c r="J67" i="7"/>
  <c r="J66" i="7"/>
  <c r="J65" i="7"/>
  <c r="J64" i="7"/>
  <c r="J63" i="7"/>
  <c r="J62" i="7"/>
  <c r="J61" i="7"/>
  <c r="J28" i="7"/>
  <c r="J25" i="7"/>
  <c r="J72" i="7"/>
  <c r="J70" i="7"/>
  <c r="J30" i="5"/>
  <c r="I43" i="7" l="1"/>
  <c r="H43" i="7"/>
  <c r="I28" i="5"/>
  <c r="I29" i="5"/>
  <c r="I31" i="5"/>
  <c r="F28" i="5"/>
  <c r="H28" i="5" s="1"/>
  <c r="F31" i="5"/>
  <c r="H31" i="5" s="1"/>
  <c r="F29" i="5"/>
  <c r="H29" i="5" s="1"/>
  <c r="I44" i="7"/>
  <c r="H44" i="7"/>
  <c r="I42" i="7"/>
  <c r="H42" i="7"/>
  <c r="J28" i="5" l="1"/>
  <c r="J44" i="7"/>
  <c r="J31" i="5"/>
  <c r="J29" i="5"/>
  <c r="J42" i="7"/>
  <c r="J43" i="7"/>
  <c r="H15" i="7"/>
  <c r="I15" i="7"/>
  <c r="J15" i="7" l="1"/>
  <c r="B5" i="7"/>
  <c r="H14" i="7"/>
  <c r="I14" i="7"/>
  <c r="J14" i="7" l="1"/>
  <c r="H26" i="7"/>
  <c r="I26" i="7"/>
  <c r="H39" i="7"/>
  <c r="I39" i="7"/>
  <c r="H40" i="7"/>
  <c r="I40" i="7"/>
  <c r="H41" i="7"/>
  <c r="I41" i="7"/>
  <c r="H45" i="7"/>
  <c r="I45" i="7"/>
  <c r="H46" i="7"/>
  <c r="I46" i="7"/>
  <c r="H47" i="7"/>
  <c r="I47" i="7"/>
  <c r="H48" i="7"/>
  <c r="I48" i="7"/>
  <c r="H36" i="7"/>
  <c r="I36" i="7"/>
  <c r="H37" i="7"/>
  <c r="I37" i="7"/>
  <c r="H60" i="7"/>
  <c r="I60" i="7"/>
  <c r="H73" i="7"/>
  <c r="I73" i="7"/>
  <c r="H74" i="7"/>
  <c r="I74" i="7"/>
  <c r="H32" i="7"/>
  <c r="I32" i="7"/>
  <c r="H33" i="7"/>
  <c r="I33" i="7"/>
  <c r="H34" i="7"/>
  <c r="I34" i="7"/>
  <c r="H35" i="7"/>
  <c r="I35" i="7"/>
  <c r="H23" i="7"/>
  <c r="I23" i="7"/>
  <c r="H24" i="7"/>
  <c r="I24" i="7"/>
  <c r="H27" i="7"/>
  <c r="I27" i="7"/>
  <c r="H29" i="7"/>
  <c r="I29" i="7"/>
  <c r="H30" i="7"/>
  <c r="I30" i="7"/>
  <c r="H31" i="7"/>
  <c r="I31" i="7"/>
  <c r="H38" i="7"/>
  <c r="I38" i="7"/>
  <c r="H49" i="7"/>
  <c r="I49" i="7"/>
  <c r="H50" i="7"/>
  <c r="I50" i="7"/>
  <c r="H51" i="7"/>
  <c r="I51" i="7"/>
  <c r="H52" i="7"/>
  <c r="I52" i="7"/>
  <c r="H53" i="7"/>
  <c r="I53" i="7"/>
  <c r="H54" i="7"/>
  <c r="I54" i="7"/>
  <c r="H55" i="7"/>
  <c r="I55" i="7"/>
  <c r="H56" i="7"/>
  <c r="I56" i="7"/>
  <c r="H57" i="7"/>
  <c r="I57" i="7"/>
  <c r="H58" i="7"/>
  <c r="I58" i="7"/>
  <c r="H59" i="7"/>
  <c r="I59" i="7"/>
  <c r="C75" i="7"/>
  <c r="J73" i="7" l="1"/>
  <c r="J40" i="7"/>
  <c r="J36" i="7"/>
  <c r="J48" i="7"/>
  <c r="J37" i="7"/>
  <c r="J60" i="7"/>
  <c r="J39" i="7"/>
  <c r="J74" i="7"/>
  <c r="J47" i="7"/>
  <c r="J46" i="7"/>
  <c r="J45" i="7"/>
  <c r="J26" i="7"/>
  <c r="J41" i="7"/>
  <c r="J35" i="7"/>
  <c r="J33" i="7"/>
  <c r="J34" i="7"/>
  <c r="J32" i="7"/>
  <c r="J57" i="7"/>
  <c r="J53" i="7"/>
  <c r="J55" i="7"/>
  <c r="J23" i="7"/>
  <c r="J24" i="7"/>
  <c r="J59" i="7"/>
  <c r="J29" i="7"/>
  <c r="J58" i="7"/>
  <c r="J50" i="7"/>
  <c r="J49" i="7"/>
  <c r="J38" i="7"/>
  <c r="J56" i="7"/>
  <c r="J52" i="7"/>
  <c r="J51" i="7"/>
  <c r="J30" i="7"/>
  <c r="J27" i="7"/>
  <c r="J31" i="7"/>
  <c r="J54" i="7"/>
  <c r="F27" i="5"/>
  <c r="F26" i="5"/>
  <c r="F25" i="5"/>
  <c r="F21" i="5"/>
  <c r="F20" i="5"/>
  <c r="H24" i="5"/>
  <c r="I24" i="5"/>
  <c r="J24" i="5" l="1"/>
  <c r="H58" i="5" l="1"/>
  <c r="J58" i="5" s="1"/>
  <c r="H16" i="7" l="1"/>
  <c r="J16" i="7" s="1"/>
  <c r="I49" i="5"/>
  <c r="H49" i="5"/>
  <c r="J49" i="5" l="1"/>
  <c r="I51" i="5"/>
  <c r="H51" i="5"/>
  <c r="I50" i="5"/>
  <c r="H50" i="5"/>
  <c r="I48" i="5"/>
  <c r="H48" i="5"/>
  <c r="H67" i="5"/>
  <c r="J67" i="5" s="1"/>
  <c r="H66" i="5"/>
  <c r="J66" i="5" s="1"/>
  <c r="H65" i="5"/>
  <c r="J65" i="5" s="1"/>
  <c r="I12" i="6" l="1"/>
  <c r="J50" i="5"/>
  <c r="J51" i="5"/>
  <c r="J48" i="5"/>
  <c r="H38" i="5" l="1"/>
  <c r="I38" i="5"/>
  <c r="H39" i="5"/>
  <c r="I39" i="5"/>
  <c r="H40" i="5"/>
  <c r="I40" i="5"/>
  <c r="H41" i="5"/>
  <c r="I41" i="5"/>
  <c r="H42" i="5"/>
  <c r="I42" i="5"/>
  <c r="H43" i="5"/>
  <c r="I43" i="5"/>
  <c r="H44" i="5"/>
  <c r="I44" i="5"/>
  <c r="H45" i="5"/>
  <c r="I45" i="5"/>
  <c r="H46" i="5"/>
  <c r="I46" i="5"/>
  <c r="H47" i="5"/>
  <c r="I47" i="5"/>
  <c r="I37" i="5"/>
  <c r="H37" i="5"/>
  <c r="I18" i="5"/>
  <c r="I19" i="5"/>
  <c r="I20" i="5"/>
  <c r="I21" i="5"/>
  <c r="I22" i="5"/>
  <c r="I23" i="5"/>
  <c r="I25" i="5"/>
  <c r="I26" i="5"/>
  <c r="I27" i="5"/>
  <c r="I17" i="5"/>
  <c r="I22" i="7"/>
  <c r="H22" i="7"/>
  <c r="H12" i="7"/>
  <c r="H17" i="7"/>
  <c r="H11" i="7"/>
  <c r="E18" i="7"/>
  <c r="H57" i="5"/>
  <c r="J57" i="5" s="1"/>
  <c r="I11" i="6" s="1"/>
  <c r="H25" i="5"/>
  <c r="H26" i="5"/>
  <c r="H27" i="5"/>
  <c r="H23" i="5"/>
  <c r="H22" i="5"/>
  <c r="H21" i="5"/>
  <c r="H20" i="5"/>
  <c r="H19" i="5"/>
  <c r="H18" i="5"/>
  <c r="H17" i="5"/>
  <c r="J37" i="5" l="1"/>
  <c r="J22" i="5"/>
  <c r="J45" i="5"/>
  <c r="J41" i="5"/>
  <c r="J46" i="5"/>
  <c r="J42" i="5"/>
  <c r="J38" i="5"/>
  <c r="J20" i="5"/>
  <c r="J40" i="5"/>
  <c r="J44" i="5"/>
  <c r="J47" i="5"/>
  <c r="J43" i="5"/>
  <c r="J39" i="5"/>
  <c r="J26" i="5"/>
  <c r="J21" i="5"/>
  <c r="J18" i="5"/>
  <c r="J23" i="5"/>
  <c r="J25" i="5"/>
  <c r="J17" i="5"/>
  <c r="J19" i="5"/>
  <c r="J27" i="5"/>
  <c r="J22" i="7"/>
  <c r="J75" i="7" s="1"/>
  <c r="E10" i="6" s="1"/>
  <c r="H75" i="7"/>
  <c r="C10" i="6" s="1"/>
  <c r="I75" i="7"/>
  <c r="D10" i="6" s="1"/>
  <c r="I17" i="7"/>
  <c r="J17" i="7" s="1"/>
  <c r="I11" i="7"/>
  <c r="J11" i="7" s="1"/>
  <c r="I12" i="7"/>
  <c r="J12" i="7" s="1"/>
  <c r="H18" i="7"/>
  <c r="C9" i="6" s="1"/>
  <c r="B9" i="5"/>
  <c r="I10" i="6" l="1"/>
  <c r="I9" i="6"/>
  <c r="J18" i="7"/>
  <c r="H77" i="7"/>
  <c r="I18" i="7"/>
  <c r="D9" i="6" s="1"/>
  <c r="I13" i="6" l="1"/>
  <c r="E9" i="6"/>
  <c r="E11" i="6" s="1"/>
  <c r="J77" i="7"/>
  <c r="I77" i="7"/>
  <c r="I17" i="6" l="1"/>
  <c r="I20" i="6" s="1"/>
</calcChain>
</file>

<file path=xl/sharedStrings.xml><?xml version="1.0" encoding="utf-8"?>
<sst xmlns="http://schemas.openxmlformats.org/spreadsheetml/2006/main" count="263" uniqueCount="190">
  <si>
    <t>Omschrijving</t>
  </si>
  <si>
    <t>Algemeen</t>
  </si>
  <si>
    <t>De inschrijver:</t>
  </si>
  <si>
    <t>Verrekenprijzen</t>
  </si>
  <si>
    <t>Nr</t>
  </si>
  <si>
    <t>Aantal</t>
  </si>
  <si>
    <t>Toevoegen van een protocol om RealSense loggers aan te sluiten (I-Real)</t>
  </si>
  <si>
    <t>Toevoegen van een protocol om DCX loggers aan te sluiten (Keller)</t>
  </si>
  <si>
    <t>Toevoegen van een protocol om ARC loggers aan te sluiten (Keller)</t>
  </si>
  <si>
    <t>Toevoegen van een protocol om Sofrel loggers aan te sluiten (Infra Scada)</t>
  </si>
  <si>
    <t>Toevoegen van een protocol om Nivus loggers aan te sluiten (Eijkelkamp)</t>
  </si>
  <si>
    <t>Toevoegen van een protocol om Campbell-CR6-loggers aan te sluiten (Koenders)</t>
  </si>
  <si>
    <t>Toevoegen van een protocol om Geokon-Model 8800 Geonet aan te sluiten (Koenders)</t>
  </si>
  <si>
    <t xml:space="preserve">C.1 </t>
  </si>
  <si>
    <t>C.2</t>
  </si>
  <si>
    <t>C.3</t>
  </si>
  <si>
    <t>C.4</t>
  </si>
  <si>
    <t>TOTALE FICTIEVE INSCRHIJVING</t>
  </si>
  <si>
    <t>Som van de verrekenprijzen</t>
  </si>
  <si>
    <t>C1.01</t>
  </si>
  <si>
    <t>C1.02</t>
  </si>
  <si>
    <t>C1.03</t>
  </si>
  <si>
    <t>C1.04</t>
  </si>
  <si>
    <t>C1.05</t>
  </si>
  <si>
    <t>C1.06</t>
  </si>
  <si>
    <t>C1.07</t>
  </si>
  <si>
    <t>C1.08</t>
  </si>
  <si>
    <t>C1.09</t>
  </si>
  <si>
    <t>C1.10</t>
  </si>
  <si>
    <t>C1.11</t>
  </si>
  <si>
    <t>C4.01</t>
  </si>
  <si>
    <t>Prijs per stuk</t>
  </si>
  <si>
    <t>Initiele Prijs</t>
  </si>
  <si>
    <t>Subtotaal Algemeen</t>
  </si>
  <si>
    <t>Alle gele velden in te vullen door inschrijver</t>
  </si>
  <si>
    <t>Alle gele velden in te vullen door inschrijver!</t>
  </si>
  <si>
    <t>Weegfactoren</t>
  </si>
  <si>
    <t>Initieel</t>
  </si>
  <si>
    <t>C1.12</t>
  </si>
  <si>
    <t>C1.13</t>
  </si>
  <si>
    <t>C1.14</t>
  </si>
  <si>
    <t>Toevoegen van een protocol om DNP3 PLC’s aan te sluiten</t>
  </si>
  <si>
    <t>Toevoegen van een protocol om MQTT hardware aan te sluiten</t>
  </si>
  <si>
    <t>Inschrijver:</t>
  </si>
  <si>
    <t>Weegfactoren (per stuk)</t>
  </si>
  <si>
    <t>Totaal initieel</t>
  </si>
  <si>
    <t xml:space="preserve">Alle overige algemene werkzaamheden </t>
  </si>
  <si>
    <t xml:space="preserve">TOTAAL </t>
  </si>
  <si>
    <t>Subtotaal</t>
  </si>
  <si>
    <t>Zie ook overige tabbladen!</t>
  </si>
  <si>
    <t>Onderstaande verrekenprijzen zijn gericht op uurtarieven die worden gehanteerd</t>
  </si>
  <si>
    <t>Uurtarief Software-ontwikkelaar</t>
  </si>
  <si>
    <t>Uurtarief (Service)monteur</t>
  </si>
  <si>
    <t>Uurtarief Projectmanager</t>
  </si>
  <si>
    <t>Toevoegen Sigfox communicatiemethode</t>
  </si>
  <si>
    <t>Toevoegen Narrow Band IoT communicatiemethode</t>
  </si>
  <si>
    <t>Bestaand object rechstreeks aansluiten op de regionale hoofdpost</t>
  </si>
  <si>
    <t>Toevoegen  protocol, koppelingen en commuinicatiemethoden</t>
  </si>
  <si>
    <t>Uurtarieven</t>
  </si>
  <si>
    <t>Beste prijs-kwaliteit verhouding</t>
  </si>
  <si>
    <t>Toevoegen FEWS uitwisseling (XML Timeseries)</t>
  </si>
  <si>
    <t>Type PLC</t>
  </si>
  <si>
    <t>Soort</t>
  </si>
  <si>
    <t>Tunnelgemaal</t>
  </si>
  <si>
    <t>Communicatie</t>
  </si>
  <si>
    <t>Onderstaande verrekenprijzen zijn gericht op het leveren van communicatieapparatuur en sim-kaarten, eventueel met plaatsen en cofigureren van SIM-kaarten</t>
  </si>
  <si>
    <t>dit inschrijfformulier maakt onderdeel uit van de aanbesteding "Aanbesteding Telemetriesysteem"</t>
  </si>
  <si>
    <t>Verwerken historische gegevens</t>
  </si>
  <si>
    <t>Jaarlijks</t>
  </si>
  <si>
    <t>Totaal jaarlijks</t>
  </si>
  <si>
    <t>BBB</t>
  </si>
  <si>
    <t>Vijver</t>
  </si>
  <si>
    <t>Vervaardigen en onderhouden RTC-procedures</t>
  </si>
  <si>
    <t>Vervaardigen en onderhouden rapportages</t>
  </si>
  <si>
    <t>Opleveren en onderhouden regionale hoofdpost</t>
  </si>
  <si>
    <t>C.2 Toevoegen  protocol, koppelingen en commuinicatiemethoden</t>
  </si>
  <si>
    <t>Setupkosten algemeen</t>
  </si>
  <si>
    <t>Setupkosten per objectsoort</t>
  </si>
  <si>
    <t>Initiële en jaarlijkse kosten</t>
  </si>
  <si>
    <t xml:space="preserve">Intiele en onderhoudskosten </t>
  </si>
  <si>
    <t>Initiele Prijs (PER STUK)</t>
  </si>
  <si>
    <t>Jaarlijks    (PER STUK)</t>
  </si>
  <si>
    <t>Initiele Prijs    (PER STUK)</t>
  </si>
  <si>
    <t>Jaarlijks              (PER STUK)</t>
  </si>
  <si>
    <t>Fictieve inschrijfprijs</t>
  </si>
  <si>
    <t>Totale fictieve inschrijfprijs</t>
  </si>
  <si>
    <t>Totale fictieve prijs</t>
  </si>
  <si>
    <t>Fictief inschrijfbedrag</t>
  </si>
  <si>
    <t>Totaal per objectsoort</t>
  </si>
  <si>
    <t>Leveren API koppeling (zonder beperkingen)</t>
  </si>
  <si>
    <t>Code</t>
  </si>
  <si>
    <t>C2.01</t>
  </si>
  <si>
    <t>C2.02</t>
  </si>
  <si>
    <t>C2.03</t>
  </si>
  <si>
    <t>C2.05</t>
  </si>
  <si>
    <t>C2.06</t>
  </si>
  <si>
    <t>C2.07</t>
  </si>
  <si>
    <t>C2.08</t>
  </si>
  <si>
    <t>C2.09</t>
  </si>
  <si>
    <t>C2.10</t>
  </si>
  <si>
    <t>C2.11</t>
  </si>
  <si>
    <t>C2.12</t>
  </si>
  <si>
    <t>C2.13</t>
  </si>
  <si>
    <t>C2.15</t>
  </si>
  <si>
    <t>C2.04</t>
  </si>
  <si>
    <t>C2.14</t>
  </si>
  <si>
    <t>C3.01</t>
  </si>
  <si>
    <t>C3.02</t>
  </si>
  <si>
    <t>Voor extra detail informatie over de werkzaamheden zie programma van eisen Bijlage P5!</t>
  </si>
  <si>
    <t>Onderstaande verrekenprijzen zijn gericht op het leveren en onderhouden van een protocol in de hoofpost</t>
  </si>
  <si>
    <t>Toevoegen van een protocol om Diver-loggers aan te sluiten op de hoofdpost (Eijkelkamp en Van Essen)</t>
  </si>
  <si>
    <t>dit inschrijfformulier maakt onderdeel uit van de aanbesteding telemetriesysteem</t>
  </si>
  <si>
    <t>C.1 Bestaand object rechstreeks aansluiten op de hoofdpost</t>
  </si>
  <si>
    <t>Onderstaande verrekenprijzen zijn gericht op het toevoegen en onderhouden van objecten in de hoofdpost die rechtstreeks communiceren met de PLC/modem of logger</t>
  </si>
  <si>
    <t>Toevoegen meer-pomp-gemaal en overige ‘speciale’ gemalen welke reeds is voorzien van een besturing en communicatie en rechtstreeks aangesloten moet worden op de hoofdpost</t>
  </si>
  <si>
    <t xml:space="preserve">Gelijk aan C1.01, maar dan 5 stuks of meer die gelijktijdig in opdracht worden gegeven </t>
  </si>
  <si>
    <t xml:space="preserve">Gelijk aan C1.01, maar dan 10 stuks of meer die gelijktijdig in opdracht worden gegeven </t>
  </si>
  <si>
    <t>Gelijk aan C1.06, maar dan voor 5 stuks of meer die gelijktijdig in opdracht worden gegeven</t>
  </si>
  <si>
    <t>Gelijk aan C1.06, maar dan voor 10 stuks of meer die gelijktijdig in opdracht worden gegeven</t>
  </si>
  <si>
    <t>Gelijk aan C1.09, maar dan voor 5 stuks of meer die gelijktijdig in opdracht worden gegeven</t>
  </si>
  <si>
    <t>Gelijk aan C1.09, maar dan voor 10 stuks of meer die gelijktijdig in opdracht worden gegeven</t>
  </si>
  <si>
    <t>CARS-unit 4</t>
  </si>
  <si>
    <t>Mitsubishi FX2N PLC</t>
  </si>
  <si>
    <t>Mitsubishi FX2N</t>
  </si>
  <si>
    <t>Mitsubishi FX3U</t>
  </si>
  <si>
    <t>ITT Flygt FMC 500</t>
  </si>
  <si>
    <t>ITT Flygt APP 900</t>
  </si>
  <si>
    <t>Rioolgemaal</t>
  </si>
  <si>
    <t>ITT Flygt FGC</t>
  </si>
  <si>
    <t>ITT Flygt FGC 313</t>
  </si>
  <si>
    <t>ITT Flygt APX 711</t>
  </si>
  <si>
    <t>ITT Flygt FMC 150</t>
  </si>
  <si>
    <t>ITT Flygt APP 721</t>
  </si>
  <si>
    <t>ITT Flygt FGC 311</t>
  </si>
  <si>
    <t>ITT Flygt FMC 200</t>
  </si>
  <si>
    <t>ITT Flygt FGC ??</t>
  </si>
  <si>
    <t>ITT Flygt FMC 206</t>
  </si>
  <si>
    <t>ITT Flygt FGC 314</t>
  </si>
  <si>
    <t>ITT Flygt FGC 315</t>
  </si>
  <si>
    <t>ITT Flygt FGC 316</t>
  </si>
  <si>
    <t>RWA gemaal</t>
  </si>
  <si>
    <t>Adesys Severa + Landy-I/O controller</t>
  </si>
  <si>
    <t>ITT Flygt APPxx</t>
  </si>
  <si>
    <t>Hoofdgemalen</t>
  </si>
  <si>
    <t>Adesys Severa X70 alarmmelder</t>
  </si>
  <si>
    <t>CARS-unit 5</t>
  </si>
  <si>
    <t>Jazz PLC</t>
  </si>
  <si>
    <t>ITT Flygt FGC 323</t>
  </si>
  <si>
    <t>ITT Flygt FMC 209</t>
  </si>
  <si>
    <t>powerline Phoenix</t>
  </si>
  <si>
    <t>Overstorten</t>
  </si>
  <si>
    <t>ITT Flygt APP 600</t>
  </si>
  <si>
    <t>Meetpunt</t>
  </si>
  <si>
    <t>Drukriool</t>
  </si>
  <si>
    <t>ITT Flygt FMC, Dochterkast</t>
  </si>
  <si>
    <t>Mous Radius, Moeder</t>
  </si>
  <si>
    <t>Mous Radius, dochter</t>
  </si>
  <si>
    <t>Mous Radius pro, moeder</t>
  </si>
  <si>
    <t>Mous Radius pro, dochter</t>
  </si>
  <si>
    <t>SPIN, Lora</t>
  </si>
  <si>
    <t>SVA-X16a</t>
  </si>
  <si>
    <t>Flygt APP</t>
  </si>
  <si>
    <t>Flygt FGC 313, dochter</t>
  </si>
  <si>
    <t>Flygt APX 711, moeder</t>
  </si>
  <si>
    <t>Flygt FMC 150, moeder</t>
  </si>
  <si>
    <t>Powerline Phoenix, dochter</t>
  </si>
  <si>
    <t>Powerline Phoenix, moeder</t>
  </si>
  <si>
    <t>C1.15</t>
  </si>
  <si>
    <t>Toevoegen standaard één-/twee-pompsgemaal aan de hoofdpost welke reeds is voorzien van een besturing en communicatie en rechtstreeks aangesloten moet worden op de hoofdpost. Een standaard gemaal is een gemaal die voldoet aan de standaard zoals beschreven in bijlage F2. Echter geldt ook dat alle gelijkwaardige gemalen die in de objectenlijst zijn opgenomen als standaard gelden.</t>
  </si>
  <si>
    <t>Toevoegen Bergbezinkvoorziening met 1/2 ledigingspompen en 1/2 spoelpompen en metingen in riool, bassin en externe overstort (eventueel met verklikkers) op de hoofdpost welke reeds is voorzien van een besturing en communicatie en rechtstreeks aangesloten moet worden op de hoofdpost</t>
  </si>
  <si>
    <t>Toevoegen object die overstort en of neerslag meet welke reeds is voorzien van logging en communicatieapparatuur en rechtstreeks aangesloten moet worden op de hoofdpost</t>
  </si>
  <si>
    <t xml:space="preserve">Toevoegen van drukrioolgemaal welke reeds is voorzien van een besturing (een SVA X16) en communicatie en rechtstreeks aangesloten moet worden op de hoofdpost  </t>
  </si>
  <si>
    <t>Toevoegen van een grondwatermeting die rechtsreeks wordt aangesloten</t>
  </si>
  <si>
    <t>Toevoegen van een grondwatermeting die via een import moet worden aangesloten</t>
  </si>
  <si>
    <t>Toevoegen van een oppervlaktewater meting die rechtstreeks moet worden aangesloten</t>
  </si>
  <si>
    <t>Toevoegen van een oppervlaktewater meting die via een import moet worden aangesloten</t>
  </si>
  <si>
    <t>Toevoegen van een protocol om MM3P loggers aan te sluiten (BAR Instruments)</t>
  </si>
  <si>
    <t>Toevoegen van een protocol om Point loggers aan te sluiten (BAR Instruments)</t>
  </si>
  <si>
    <t>Het leveren en installeren van een Severa SVA -X16 PLC/modem voor drukriolering</t>
  </si>
  <si>
    <t>Het leveren van een PLC, HMI en modem inclusief besturingsprogramma die voldoet aan de het PvE en standaard zoals beschreven in bijlage F2</t>
  </si>
  <si>
    <t>C.3 Communicatie en apparatuur</t>
  </si>
  <si>
    <t>C.4 Uurtarieven</t>
  </si>
  <si>
    <t>C4.02</t>
  </si>
  <si>
    <t>C4.03</t>
  </si>
  <si>
    <t>Fictieve korting plan van aanpak*</t>
  </si>
  <si>
    <t>Fictieve korting praktijktest*</t>
  </si>
  <si>
    <t>* in te vullen door de aanbestedende dienst</t>
  </si>
  <si>
    <t>FGC of FMC, dochter</t>
  </si>
  <si>
    <t>ITT Flygt FMC of FGC</t>
  </si>
  <si>
    <t>Stelpost levering koppevlakken en ondersteuning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</si>
</sst>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_ ;\-#,##0\ "/>
    <numFmt numFmtId="165" formatCode="#,##0.0_ ;\-#,##0.0\ "/>
    <numFmt numFmtId="166" formatCode="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Light"/>
      <family val="2"/>
      <scheme val="major"/>
    </font>
    <font>
      <sz val="10"/>
      <color theme="1"/>
      <name val="Calibri"/>
      <family val="2"/>
      <scheme val="minor"/>
    </font>
    <font>
      <b/>
      <sz val="14"/>
      <color theme="0"/>
      <name val="Calibri"/>
      <family val="2"/>
      <scheme val="minor"/>
    </font>
    <font>
      <b/>
      <sz val="16"/>
      <color theme="0"/>
      <name val="Calibri"/>
      <family val="2"/>
      <scheme val="minor"/>
    </font>
    <font>
      <sz val="12"/>
      <color rgb="FF4E85CE"/>
      <name val="Calibri Light"/>
      <family val="2"/>
    </font>
    <font>
      <b/>
      <sz val="9"/>
      <color rgb="FFFFFFFF"/>
      <name val="Calibri Light"/>
      <family val="2"/>
    </font>
    <font>
      <sz val="9"/>
      <color theme="1"/>
      <name val="Calibri Light"/>
      <family val="2"/>
    </font>
    <font>
      <sz val="14"/>
      <color theme="0"/>
      <name val="Calibri"/>
      <family val="2"/>
      <scheme val="minor"/>
    </font>
    <font>
      <sz val="11"/>
      <color theme="1"/>
      <name val="Calibri"/>
      <family val="2"/>
    </font>
    <font>
      <sz val="14"/>
      <color theme="1"/>
      <name val="Calibri"/>
      <family val="2"/>
      <scheme val="minor"/>
    </font>
    <font>
      <sz val="11"/>
      <color rgb="FFFF0000"/>
      <name val="Calibri"/>
      <family val="2"/>
      <scheme val="minor"/>
    </font>
    <font>
      <b/>
      <sz val="9"/>
      <color theme="1"/>
      <name val="Calibri Light"/>
      <family val="2"/>
    </font>
    <font>
      <b/>
      <sz val="12"/>
      <color rgb="FFFFFFFF"/>
      <name val="Calibri Light"/>
      <family val="2"/>
    </font>
    <font>
      <sz val="12"/>
      <color theme="1"/>
      <name val="Calibri"/>
      <family val="2"/>
      <scheme val="minor"/>
    </font>
    <font>
      <sz val="9"/>
      <color rgb="FFFFFFFF"/>
      <name val="Calibri Light"/>
      <family val="2"/>
    </font>
    <font>
      <i/>
      <sz val="10"/>
      <color theme="1"/>
      <name val="Calibri"/>
      <family val="2"/>
      <scheme val="minor"/>
    </font>
    <font>
      <b/>
      <sz val="12"/>
      <color theme="0"/>
      <name val="Calibri Light"/>
      <family val="2"/>
    </font>
    <font>
      <sz val="8"/>
      <color theme="1"/>
      <name val="Calibri"/>
      <family val="2"/>
      <scheme val="minor"/>
    </font>
    <font>
      <i/>
      <sz val="9"/>
      <color theme="1"/>
      <name val="Calibri"/>
      <family val="2"/>
      <scheme val="minor"/>
    </font>
    <font>
      <b/>
      <sz val="12"/>
      <color theme="1"/>
      <name val="Calibri"/>
      <family val="2"/>
      <scheme val="minor"/>
    </font>
    <font>
      <sz val="12"/>
      <color theme="0"/>
      <name val="Calibri"/>
      <family val="2"/>
      <scheme val="minor"/>
    </font>
    <font>
      <sz val="9"/>
      <color rgb="FF000000"/>
      <name val="Calibri Light"/>
      <family val="2"/>
    </font>
  </fonts>
  <fills count="21">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254D83"/>
        <bgColor indexed="64"/>
      </patternFill>
    </fill>
    <fill>
      <patternFill patternType="solid">
        <fgColor rgb="FF326AB4"/>
        <bgColor indexed="64"/>
      </patternFill>
    </fill>
    <fill>
      <patternFill patternType="solid">
        <fgColor rgb="FFC6D8F0"/>
        <bgColor indexed="64"/>
      </patternFill>
    </fill>
    <fill>
      <patternFill patternType="solid">
        <fgColor rgb="FFE8EEF8"/>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E9F3FD"/>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s>
  <cellStyleXfs count="1">
    <xf numFmtId="0" fontId="0" fillId="0" borderId="0"/>
  </cellStyleXfs>
  <cellXfs count="283">
    <xf numFmtId="0" fontId="0" fillId="0" borderId="0" xfId="0"/>
    <xf numFmtId="0" fontId="0" fillId="0" borderId="0" xfId="0" applyAlignment="1">
      <alignment horizontal="right"/>
    </xf>
    <xf numFmtId="0" fontId="5" fillId="0" borderId="0" xfId="0" applyFont="1"/>
    <xf numFmtId="0" fontId="8" fillId="0" borderId="0" xfId="0" applyFont="1" applyAlignment="1">
      <alignment vertical="center"/>
    </xf>
    <xf numFmtId="0" fontId="10" fillId="7"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2" fillId="0" borderId="0" xfId="0" applyFont="1"/>
    <xf numFmtId="44" fontId="0" fillId="0" borderId="0" xfId="0" applyNumberFormat="1"/>
    <xf numFmtId="0" fontId="11" fillId="0" borderId="0" xfId="0" applyFont="1"/>
    <xf numFmtId="44" fontId="0" fillId="0" borderId="1" xfId="0" applyNumberFormat="1" applyBorder="1"/>
    <xf numFmtId="0" fontId="1" fillId="0" borderId="0" xfId="0" applyFont="1"/>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44" fontId="0" fillId="0" borderId="0" xfId="0" applyNumberFormat="1" applyProtection="1">
      <protection locked="0"/>
    </xf>
    <xf numFmtId="0" fontId="14" fillId="0" borderId="0" xfId="0" applyFont="1"/>
    <xf numFmtId="0" fontId="9" fillId="5" borderId="19" xfId="0" applyFont="1" applyFill="1" applyBorder="1" applyAlignment="1">
      <alignment vertical="center" wrapText="1"/>
    </xf>
    <xf numFmtId="44" fontId="9" fillId="6" borderId="1" xfId="0" applyNumberFormat="1" applyFont="1" applyFill="1" applyBorder="1" applyAlignment="1">
      <alignment vertical="center" wrapText="1"/>
    </xf>
    <xf numFmtId="0" fontId="9" fillId="0" borderId="0" xfId="0" applyFont="1" applyAlignment="1">
      <alignment horizontal="left" vertical="center" wrapText="1"/>
    </xf>
    <xf numFmtId="44" fontId="9" fillId="0" borderId="0" xfId="0" applyNumberFormat="1" applyFont="1" applyAlignment="1">
      <alignment vertical="center" wrapText="1"/>
    </xf>
    <xf numFmtId="0" fontId="0" fillId="0" borderId="1" xfId="0" applyBorder="1" applyAlignment="1">
      <alignment horizontal="center"/>
    </xf>
    <xf numFmtId="44" fontId="5" fillId="12" borderId="1" xfId="0" applyNumberFormat="1" applyFont="1" applyFill="1" applyBorder="1" applyAlignment="1" applyProtection="1">
      <alignment vertical="center"/>
      <protection locked="0"/>
    </xf>
    <xf numFmtId="44" fontId="0" fillId="12" borderId="1" xfId="0" applyNumberFormat="1" applyFill="1" applyBorder="1" applyAlignment="1" applyProtection="1">
      <alignment vertical="center"/>
      <protection locked="0"/>
    </xf>
    <xf numFmtId="0" fontId="16" fillId="2" borderId="11" xfId="0" applyFont="1" applyFill="1" applyBorder="1" applyAlignment="1">
      <alignment horizontal="center" vertical="center" wrapText="1"/>
    </xf>
    <xf numFmtId="44" fontId="16" fillId="2" borderId="11" xfId="0" applyNumberFormat="1" applyFont="1" applyFill="1" applyBorder="1" applyAlignment="1">
      <alignment vertical="center" wrapText="1"/>
    </xf>
    <xf numFmtId="0" fontId="17" fillId="0" borderId="0" xfId="0" applyFont="1"/>
    <xf numFmtId="44" fontId="0" fillId="12" borderId="1" xfId="0" applyNumberFormat="1" applyFill="1" applyBorder="1" applyProtection="1">
      <protection locked="0"/>
    </xf>
    <xf numFmtId="44" fontId="0" fillId="12" borderId="16" xfId="0" applyNumberFormat="1" applyFill="1" applyBorder="1" applyProtection="1">
      <protection locked="0"/>
    </xf>
    <xf numFmtId="0" fontId="9" fillId="14" borderId="19" xfId="0" applyFont="1" applyFill="1" applyBorder="1" applyAlignment="1">
      <alignment horizontal="center" vertical="center" wrapText="1"/>
    </xf>
    <xf numFmtId="0" fontId="10" fillId="7" borderId="16" xfId="0" applyFont="1" applyFill="1" applyBorder="1" applyAlignment="1">
      <alignment horizontal="center" vertical="center" wrapText="1"/>
    </xf>
    <xf numFmtId="44" fontId="0" fillId="12" borderId="9" xfId="0" applyNumberFormat="1" applyFill="1" applyBorder="1" applyProtection="1">
      <protection locked="0"/>
    </xf>
    <xf numFmtId="44" fontId="0" fillId="12" borderId="11" xfId="0" applyNumberFormat="1" applyFill="1" applyBorder="1" applyProtection="1">
      <protection locked="0"/>
    </xf>
    <xf numFmtId="0" fontId="0" fillId="0" borderId="0" xfId="0" applyAlignment="1">
      <alignment horizontal="left"/>
    </xf>
    <xf numFmtId="2" fontId="0" fillId="0" borderId="0" xfId="0" applyNumberFormat="1"/>
    <xf numFmtId="44" fontId="0" fillId="11" borderId="1" xfId="0" applyNumberFormat="1" applyFill="1" applyBorder="1" applyAlignment="1">
      <alignment vertical="center"/>
    </xf>
    <xf numFmtId="44" fontId="0" fillId="15" borderId="1" xfId="0" applyNumberFormat="1" applyFill="1" applyBorder="1" applyAlignment="1">
      <alignment vertical="center"/>
    </xf>
    <xf numFmtId="44" fontId="0" fillId="15" borderId="16" xfId="0" applyNumberFormat="1" applyFill="1" applyBorder="1" applyAlignment="1">
      <alignment vertical="center"/>
    </xf>
    <xf numFmtId="44" fontId="0" fillId="11" borderId="13" xfId="0" applyNumberFormat="1" applyFill="1" applyBorder="1" applyAlignment="1">
      <alignment vertical="center"/>
    </xf>
    <xf numFmtId="44" fontId="0" fillId="15" borderId="13" xfId="0" applyNumberFormat="1" applyFill="1" applyBorder="1" applyAlignment="1">
      <alignment vertical="center"/>
    </xf>
    <xf numFmtId="44" fontId="0" fillId="15" borderId="14" xfId="0" applyNumberFormat="1" applyFill="1" applyBorder="1" applyAlignment="1">
      <alignment vertical="center"/>
    </xf>
    <xf numFmtId="44" fontId="0" fillId="15" borderId="15" xfId="0" applyNumberFormat="1" applyFill="1" applyBorder="1" applyAlignment="1">
      <alignment vertical="center"/>
    </xf>
    <xf numFmtId="44" fontId="0" fillId="15" borderId="17" xfId="0" applyNumberFormat="1" applyFill="1" applyBorder="1" applyAlignment="1">
      <alignment vertical="center"/>
    </xf>
    <xf numFmtId="0" fontId="2" fillId="0" borderId="0" xfId="0" applyFont="1"/>
    <xf numFmtId="44" fontId="9" fillId="6" borderId="15" xfId="0" applyNumberFormat="1" applyFont="1" applyFill="1" applyBorder="1" applyAlignment="1">
      <alignment vertical="center" wrapText="1"/>
    </xf>
    <xf numFmtId="44" fontId="9" fillId="6" borderId="16" xfId="0" applyNumberFormat="1" applyFont="1" applyFill="1" applyBorder="1" applyAlignment="1">
      <alignment vertical="center" wrapText="1"/>
    </xf>
    <xf numFmtId="44" fontId="0" fillId="12" borderId="40" xfId="0" applyNumberFormat="1" applyFill="1" applyBorder="1" applyProtection="1">
      <protection locked="0"/>
    </xf>
    <xf numFmtId="0" fontId="13" fillId="0" borderId="0" xfId="0" applyFont="1"/>
    <xf numFmtId="44" fontId="0" fillId="17" borderId="42" xfId="0" applyNumberFormat="1" applyFill="1" applyBorder="1"/>
    <xf numFmtId="0" fontId="0" fillId="0" borderId="52" xfId="0" applyBorder="1" applyAlignment="1">
      <alignment horizontal="left"/>
    </xf>
    <xf numFmtId="0" fontId="0" fillId="0" borderId="37" xfId="0" applyBorder="1"/>
    <xf numFmtId="0" fontId="2" fillId="0" borderId="0" xfId="0" applyFont="1" applyFill="1"/>
    <xf numFmtId="0" fontId="0" fillId="0" borderId="0" xfId="0" applyFill="1"/>
    <xf numFmtId="0" fontId="19" fillId="12" borderId="0" xfId="0" applyFont="1" applyFill="1"/>
    <xf numFmtId="44" fontId="0" fillId="15" borderId="4" xfId="0" applyNumberFormat="1" applyFill="1" applyBorder="1" applyAlignment="1">
      <alignment vertical="center"/>
    </xf>
    <xf numFmtId="44" fontId="0" fillId="15" borderId="22" xfId="0" applyNumberFormat="1" applyFill="1" applyBorder="1" applyAlignment="1">
      <alignment vertical="center"/>
    </xf>
    <xf numFmtId="0" fontId="22" fillId="0" borderId="0" xfId="0" applyFont="1"/>
    <xf numFmtId="44" fontId="17" fillId="9" borderId="1" xfId="0" applyNumberFormat="1" applyFont="1" applyFill="1" applyBorder="1"/>
    <xf numFmtId="0" fontId="24" fillId="2" borderId="48" xfId="0" applyFont="1" applyFill="1" applyBorder="1"/>
    <xf numFmtId="0" fontId="24" fillId="2" borderId="49" xfId="0" applyFont="1" applyFill="1" applyBorder="1"/>
    <xf numFmtId="44" fontId="24" fillId="2" borderId="50" xfId="0" applyNumberFormat="1" applyFont="1" applyFill="1" applyBorder="1"/>
    <xf numFmtId="44" fontId="24" fillId="2" borderId="49" xfId="0" applyNumberFormat="1" applyFont="1" applyFill="1" applyBorder="1"/>
    <xf numFmtId="44" fontId="0" fillId="10" borderId="1" xfId="0" applyNumberFormat="1" applyFill="1" applyBorder="1" applyProtection="1">
      <protection locked="0"/>
    </xf>
    <xf numFmtId="44" fontId="0" fillId="10" borderId="16" xfId="0" applyNumberFormat="1" applyFill="1" applyBorder="1" applyProtection="1">
      <protection locked="0"/>
    </xf>
    <xf numFmtId="44" fontId="5" fillId="10" borderId="1" xfId="0" applyNumberFormat="1" applyFont="1" applyFill="1" applyBorder="1" applyAlignment="1" applyProtection="1">
      <alignment vertical="center"/>
    </xf>
    <xf numFmtId="0" fontId="2" fillId="0" borderId="0" xfId="0" applyFont="1" applyBorder="1" applyAlignment="1">
      <alignment horizontal="center"/>
    </xf>
    <xf numFmtId="0" fontId="16" fillId="2" borderId="7" xfId="0" applyFont="1" applyFill="1" applyBorder="1" applyAlignment="1">
      <alignment horizontal="center" vertical="center" wrapText="1"/>
    </xf>
    <xf numFmtId="0" fontId="0" fillId="17" borderId="28" xfId="0" applyFill="1" applyBorder="1" applyAlignment="1">
      <alignment horizontal="left"/>
    </xf>
    <xf numFmtId="0" fontId="0" fillId="17" borderId="56" xfId="0" applyFill="1" applyBorder="1" applyAlignment="1">
      <alignment horizontal="left"/>
    </xf>
    <xf numFmtId="44" fontId="16" fillId="2" borderId="7" xfId="0" applyNumberFormat="1" applyFont="1" applyFill="1" applyBorder="1" applyAlignment="1">
      <alignment vertical="center" wrapText="1"/>
    </xf>
    <xf numFmtId="44" fontId="16" fillId="2" borderId="8" xfId="0" applyNumberFormat="1" applyFont="1" applyFill="1" applyBorder="1" applyAlignment="1">
      <alignment vertical="center" wrapText="1"/>
    </xf>
    <xf numFmtId="44" fontId="15" fillId="17" borderId="34" xfId="0" applyNumberFormat="1" applyFont="1" applyFill="1" applyBorder="1" applyAlignment="1">
      <alignment vertical="center" wrapText="1"/>
    </xf>
    <xf numFmtId="44" fontId="15" fillId="17" borderId="32" xfId="0" applyNumberFormat="1" applyFont="1" applyFill="1" applyBorder="1" applyAlignment="1">
      <alignment vertical="center" wrapText="1"/>
    </xf>
    <xf numFmtId="0" fontId="16" fillId="2" borderId="11" xfId="0" applyFont="1" applyFill="1" applyBorder="1" applyAlignment="1">
      <alignment vertical="center" wrapText="1"/>
    </xf>
    <xf numFmtId="44" fontId="9" fillId="6" borderId="29" xfId="0" applyNumberFormat="1" applyFont="1" applyFill="1" applyBorder="1" applyAlignment="1">
      <alignment vertical="center" wrapText="1"/>
    </xf>
    <xf numFmtId="44" fontId="9" fillId="6" borderId="35" xfId="0" applyNumberFormat="1" applyFont="1" applyFill="1" applyBorder="1" applyAlignment="1">
      <alignment vertical="center" wrapText="1"/>
    </xf>
    <xf numFmtId="0" fontId="1" fillId="13" borderId="24" xfId="0" applyFont="1" applyFill="1" applyBorder="1" applyAlignment="1">
      <alignment vertical="center"/>
    </xf>
    <xf numFmtId="0" fontId="1" fillId="13" borderId="25" xfId="0" applyFont="1" applyFill="1" applyBorder="1" applyAlignment="1">
      <alignment vertical="center"/>
    </xf>
    <xf numFmtId="0" fontId="0" fillId="0" borderId="0" xfId="0" applyAlignment="1"/>
    <xf numFmtId="0" fontId="7" fillId="0" borderId="0" xfId="0" applyFont="1" applyFill="1" applyAlignment="1"/>
    <xf numFmtId="0" fontId="1" fillId="0" borderId="0" xfId="0" applyFont="1" applyFill="1" applyBorder="1" applyAlignment="1">
      <alignment horizontal="center" vertical="center"/>
    </xf>
    <xf numFmtId="0" fontId="9" fillId="14" borderId="57" xfId="0" applyFont="1" applyFill="1" applyBorder="1" applyAlignment="1">
      <alignment horizontal="center" vertical="center" wrapText="1"/>
    </xf>
    <xf numFmtId="0" fontId="10" fillId="7" borderId="21" xfId="0" applyFont="1" applyFill="1" applyBorder="1" applyAlignment="1">
      <alignment horizontal="center" vertical="center" wrapText="1"/>
    </xf>
    <xf numFmtId="44" fontId="0" fillId="12" borderId="21" xfId="0" applyNumberFormat="1" applyFill="1" applyBorder="1" applyProtection="1">
      <protection locked="0"/>
    </xf>
    <xf numFmtId="44" fontId="0" fillId="15" borderId="18" xfId="0" applyNumberFormat="1" applyFill="1" applyBorder="1" applyAlignment="1">
      <alignment vertical="center"/>
    </xf>
    <xf numFmtId="44" fontId="0" fillId="15" borderId="21" xfId="0" applyNumberFormat="1" applyFill="1" applyBorder="1" applyAlignment="1">
      <alignment vertical="center"/>
    </xf>
    <xf numFmtId="44" fontId="0" fillId="15" borderId="30" xfId="0" applyNumberFormat="1" applyFill="1" applyBorder="1" applyAlignment="1">
      <alignment vertical="center"/>
    </xf>
    <xf numFmtId="0" fontId="9" fillId="5" borderId="59" xfId="0" applyFont="1" applyFill="1" applyBorder="1" applyAlignment="1">
      <alignment vertical="center" wrapText="1"/>
    </xf>
    <xf numFmtId="0" fontId="9" fillId="5" borderId="60" xfId="0" applyFont="1" applyFill="1" applyBorder="1" applyAlignment="1">
      <alignment vertical="center" wrapText="1"/>
    </xf>
    <xf numFmtId="0" fontId="9" fillId="5" borderId="60" xfId="0" applyFont="1" applyFill="1" applyBorder="1" applyAlignment="1">
      <alignment horizontal="center" vertical="center" wrapText="1"/>
    </xf>
    <xf numFmtId="0" fontId="9" fillId="14" borderId="33" xfId="0" applyFont="1" applyFill="1" applyBorder="1" applyAlignment="1">
      <alignment horizontal="center" vertical="center" wrapText="1"/>
    </xf>
    <xf numFmtId="0" fontId="9" fillId="14" borderId="60" xfId="0" applyFont="1" applyFill="1" applyBorder="1" applyAlignment="1">
      <alignment horizontal="center" vertical="center" wrapText="1"/>
    </xf>
    <xf numFmtId="0" fontId="9" fillId="14" borderId="59" xfId="0" applyFont="1" applyFill="1" applyBorder="1" applyAlignment="1">
      <alignment horizontal="center" vertical="center" wrapText="1"/>
    </xf>
    <xf numFmtId="0" fontId="9" fillId="14" borderId="61" xfId="0" applyFont="1" applyFill="1" applyBorder="1" applyAlignment="1">
      <alignment horizontal="center" vertical="center" wrapText="1"/>
    </xf>
    <xf numFmtId="44" fontId="0" fillId="15" borderId="39" xfId="0" applyNumberFormat="1" applyFill="1" applyBorder="1" applyAlignment="1">
      <alignment vertical="center"/>
    </xf>
    <xf numFmtId="44" fontId="0" fillId="12" borderId="55" xfId="0" applyNumberFormat="1" applyFill="1" applyBorder="1" applyProtection="1">
      <protection locked="0"/>
    </xf>
    <xf numFmtId="0" fontId="10" fillId="7" borderId="11" xfId="0" applyFont="1" applyFill="1" applyBorder="1" applyAlignment="1">
      <alignment horizontal="center" vertical="center" wrapText="1"/>
    </xf>
    <xf numFmtId="44" fontId="0" fillId="15" borderId="11" xfId="0" applyNumberFormat="1" applyFill="1" applyBorder="1" applyAlignment="1">
      <alignment vertical="center"/>
    </xf>
    <xf numFmtId="44" fontId="0" fillId="15" borderId="62" xfId="0" applyNumberFormat="1" applyFill="1" applyBorder="1" applyAlignment="1">
      <alignment vertical="center"/>
    </xf>
    <xf numFmtId="0" fontId="10" fillId="8" borderId="21" xfId="0" applyFont="1" applyFill="1" applyBorder="1" applyAlignment="1">
      <alignment horizontal="center" vertical="center" wrapText="1"/>
    </xf>
    <xf numFmtId="44" fontId="0" fillId="10" borderId="7" xfId="0" applyNumberFormat="1" applyFill="1" applyBorder="1" applyProtection="1"/>
    <xf numFmtId="44" fontId="0" fillId="15" borderId="9" xfId="0" applyNumberFormat="1" applyFill="1" applyBorder="1" applyAlignment="1">
      <alignment vertical="center"/>
    </xf>
    <xf numFmtId="0" fontId="9" fillId="14" borderId="52" xfId="0" applyFont="1" applyFill="1" applyBorder="1" applyAlignment="1">
      <alignment horizontal="center" vertical="center" wrapText="1"/>
    </xf>
    <xf numFmtId="0" fontId="9" fillId="14" borderId="58" xfId="0" applyFont="1" applyFill="1" applyBorder="1" applyAlignment="1">
      <alignment horizontal="center" vertical="center" wrapText="1"/>
    </xf>
    <xf numFmtId="0" fontId="9" fillId="14" borderId="37" xfId="0" applyFont="1" applyFill="1" applyBorder="1" applyAlignment="1">
      <alignment horizontal="center" vertical="center" wrapText="1"/>
    </xf>
    <xf numFmtId="164" fontId="5" fillId="10" borderId="47" xfId="0" applyNumberFormat="1" applyFont="1" applyFill="1" applyBorder="1" applyAlignment="1">
      <alignment vertical="center"/>
    </xf>
    <xf numFmtId="165" fontId="5" fillId="10" borderId="51" xfId="0" applyNumberFormat="1" applyFont="1" applyFill="1" applyBorder="1" applyAlignment="1">
      <alignment vertical="center"/>
    </xf>
    <xf numFmtId="165" fontId="5" fillId="10" borderId="42" xfId="0" applyNumberFormat="1" applyFont="1" applyFill="1" applyBorder="1" applyAlignment="1">
      <alignment vertical="center"/>
    </xf>
    <xf numFmtId="165" fontId="5" fillId="10" borderId="65" xfId="0" applyNumberFormat="1" applyFont="1" applyFill="1" applyBorder="1" applyAlignment="1">
      <alignment vertical="center"/>
    </xf>
    <xf numFmtId="0" fontId="9" fillId="14" borderId="63" xfId="0" applyFont="1" applyFill="1" applyBorder="1" applyAlignment="1">
      <alignment horizontal="center" vertical="center" wrapText="1"/>
    </xf>
    <xf numFmtId="165" fontId="5" fillId="10" borderId="36" xfId="0" applyNumberFormat="1" applyFont="1" applyFill="1" applyBorder="1" applyAlignment="1">
      <alignment vertical="center"/>
    </xf>
    <xf numFmtId="164" fontId="5" fillId="10" borderId="4" xfId="0" applyNumberFormat="1" applyFont="1" applyFill="1" applyBorder="1" applyAlignment="1">
      <alignment vertical="center"/>
    </xf>
    <xf numFmtId="164" fontId="5" fillId="10" borderId="22" xfId="0" applyNumberFormat="1" applyFont="1" applyFill="1" applyBorder="1" applyAlignment="1">
      <alignment vertical="center"/>
    </xf>
    <xf numFmtId="0" fontId="9" fillId="5" borderId="20" xfId="0" applyFont="1" applyFill="1" applyBorder="1" applyAlignment="1">
      <alignment horizontal="center" vertical="center" wrapText="1"/>
    </xf>
    <xf numFmtId="44" fontId="0" fillId="10" borderId="21" xfId="0" applyNumberFormat="1" applyFill="1" applyBorder="1" applyProtection="1">
      <protection locked="0"/>
    </xf>
    <xf numFmtId="165" fontId="5" fillId="10" borderId="41" xfId="0" applyNumberFormat="1" applyFont="1" applyFill="1" applyBorder="1" applyAlignment="1">
      <alignment vertical="center"/>
    </xf>
    <xf numFmtId="164" fontId="5" fillId="10" borderId="55" xfId="0" applyNumberFormat="1" applyFont="1" applyFill="1" applyBorder="1" applyAlignment="1">
      <alignment vertical="center"/>
    </xf>
    <xf numFmtId="44" fontId="0" fillId="15" borderId="55" xfId="0" applyNumberFormat="1" applyFill="1" applyBorder="1" applyAlignment="1">
      <alignment vertical="center"/>
    </xf>
    <xf numFmtId="0" fontId="0" fillId="0" borderId="0" xfId="0" applyBorder="1"/>
    <xf numFmtId="44" fontId="0" fillId="0" borderId="0" xfId="0" applyNumberFormat="1" applyBorder="1"/>
    <xf numFmtId="0" fontId="21" fillId="0" borderId="0" xfId="0" applyFont="1" applyBorder="1" applyAlignment="1">
      <alignment wrapText="1"/>
    </xf>
    <xf numFmtId="0" fontId="7" fillId="2" borderId="27" xfId="0" applyFont="1" applyFill="1" applyBorder="1" applyAlignment="1">
      <alignment vertical="center"/>
    </xf>
    <xf numFmtId="0" fontId="7" fillId="2" borderId="31" xfId="0" applyFont="1" applyFill="1" applyBorder="1" applyAlignment="1">
      <alignment vertical="center"/>
    </xf>
    <xf numFmtId="0" fontId="23" fillId="9" borderId="2" xfId="0" applyFont="1" applyFill="1" applyBorder="1" applyAlignment="1"/>
    <xf numFmtId="0" fontId="23" fillId="9" borderId="3" xfId="0" applyFont="1" applyFill="1" applyBorder="1" applyAlignment="1"/>
    <xf numFmtId="0" fontId="0" fillId="11" borderId="45" xfId="0" applyFill="1" applyBorder="1" applyAlignment="1">
      <alignment horizontal="left"/>
    </xf>
    <xf numFmtId="44" fontId="0" fillId="11" borderId="51" xfId="0" applyNumberFormat="1" applyFill="1" applyBorder="1"/>
    <xf numFmtId="0" fontId="6" fillId="3" borderId="52" xfId="0" applyFont="1" applyFill="1" applyBorder="1"/>
    <xf numFmtId="0" fontId="1" fillId="3" borderId="58" xfId="0" applyFont="1" applyFill="1" applyBorder="1" applyAlignment="1">
      <alignment horizontal="center" vertical="center"/>
    </xf>
    <xf numFmtId="0" fontId="1" fillId="3" borderId="58" xfId="0" applyFont="1" applyFill="1" applyBorder="1" applyAlignment="1">
      <alignment horizontal="center" vertical="center" wrapText="1"/>
    </xf>
    <xf numFmtId="0" fontId="0" fillId="11" borderId="44" xfId="0" applyFill="1" applyBorder="1" applyAlignment="1">
      <alignment horizontal="left"/>
    </xf>
    <xf numFmtId="0" fontId="6" fillId="3" borderId="32" xfId="0" applyFont="1" applyFill="1" applyBorder="1"/>
    <xf numFmtId="0" fontId="1" fillId="16" borderId="52" xfId="0" applyFont="1" applyFill="1" applyBorder="1" applyAlignment="1">
      <alignment vertical="center"/>
    </xf>
    <xf numFmtId="0" fontId="1" fillId="16" borderId="32" xfId="0" applyFont="1" applyFill="1" applyBorder="1" applyAlignment="1">
      <alignment vertical="center"/>
    </xf>
    <xf numFmtId="44" fontId="15" fillId="17" borderId="59" xfId="0" applyNumberFormat="1" applyFont="1" applyFill="1" applyBorder="1" applyAlignment="1">
      <alignment vertical="center" wrapText="1"/>
    </xf>
    <xf numFmtId="44" fontId="15" fillId="17" borderId="58" xfId="0" applyNumberFormat="1" applyFont="1" applyFill="1" applyBorder="1" applyAlignment="1">
      <alignment vertical="center" wrapText="1"/>
    </xf>
    <xf numFmtId="0" fontId="15" fillId="17" borderId="60" xfId="0" applyFont="1" applyFill="1" applyBorder="1" applyAlignment="1">
      <alignment horizontal="center" vertical="center" wrapText="1"/>
    </xf>
    <xf numFmtId="44" fontId="15" fillId="17" borderId="37" xfId="0" applyNumberFormat="1" applyFont="1" applyFill="1" applyBorder="1" applyAlignment="1">
      <alignment vertical="center" wrapText="1"/>
    </xf>
    <xf numFmtId="0" fontId="10" fillId="7" borderId="9" xfId="0" applyFont="1" applyFill="1" applyBorder="1" applyAlignment="1">
      <alignment vertical="center" wrapText="1"/>
    </xf>
    <xf numFmtId="44" fontId="0" fillId="12" borderId="11" xfId="0" applyNumberFormat="1" applyFill="1" applyBorder="1" applyAlignment="1" applyProtection="1">
      <alignment vertical="center"/>
      <protection locked="0"/>
    </xf>
    <xf numFmtId="44" fontId="0" fillId="11" borderId="23" xfId="0" applyNumberFormat="1" applyFill="1" applyBorder="1" applyAlignment="1">
      <alignment vertical="center"/>
    </xf>
    <xf numFmtId="44" fontId="0" fillId="11" borderId="11" xfId="0" applyNumberFormat="1" applyFill="1" applyBorder="1" applyAlignment="1">
      <alignment vertical="center"/>
    </xf>
    <xf numFmtId="44" fontId="5" fillId="12" borderId="11" xfId="0" applyNumberFormat="1" applyFont="1" applyFill="1" applyBorder="1" applyAlignment="1" applyProtection="1">
      <alignment vertical="center"/>
      <protection locked="0"/>
    </xf>
    <xf numFmtId="0" fontId="9" fillId="5" borderId="52" xfId="0" applyFont="1" applyFill="1" applyBorder="1" applyAlignment="1">
      <alignment vertical="center" wrapText="1"/>
    </xf>
    <xf numFmtId="0" fontId="9" fillId="5" borderId="32" xfId="0" applyFont="1" applyFill="1" applyBorder="1" applyAlignment="1">
      <alignment vertical="center" wrapText="1"/>
    </xf>
    <xf numFmtId="0" fontId="10" fillId="7" borderId="46" xfId="0" applyFont="1" applyFill="1" applyBorder="1" applyAlignment="1">
      <alignment vertical="center" wrapText="1"/>
    </xf>
    <xf numFmtId="44" fontId="0" fillId="11" borderId="62" xfId="0" applyNumberFormat="1" applyFill="1" applyBorder="1" applyAlignment="1">
      <alignment vertical="center"/>
    </xf>
    <xf numFmtId="44" fontId="0" fillId="11" borderId="14" xfId="0" applyNumberFormat="1" applyFill="1" applyBorder="1" applyAlignment="1">
      <alignment vertical="center"/>
    </xf>
    <xf numFmtId="0" fontId="3" fillId="4" borderId="1" xfId="0" applyFont="1" applyFill="1" applyBorder="1" applyAlignment="1">
      <alignment wrapText="1"/>
    </xf>
    <xf numFmtId="0" fontId="3" fillId="4" borderId="1" xfId="0" applyFont="1" applyFill="1" applyBorder="1" applyAlignment="1">
      <alignment horizontal="center" wrapText="1"/>
    </xf>
    <xf numFmtId="0" fontId="0" fillId="0" borderId="1" xfId="0" applyBorder="1"/>
    <xf numFmtId="0" fontId="21" fillId="0" borderId="1" xfId="0" applyFont="1" applyBorder="1" applyAlignment="1">
      <alignment wrapText="1"/>
    </xf>
    <xf numFmtId="0" fontId="9" fillId="5" borderId="57" xfId="0" applyFont="1" applyFill="1" applyBorder="1" applyAlignment="1">
      <alignment vertical="center" wrapText="1"/>
    </xf>
    <xf numFmtId="0" fontId="9" fillId="14" borderId="20" xfId="0" applyFont="1" applyFill="1" applyBorder="1" applyAlignment="1">
      <alignment horizontal="center" vertical="center" wrapText="1"/>
    </xf>
    <xf numFmtId="165" fontId="5" fillId="10" borderId="41" xfId="0" applyNumberFormat="1" applyFont="1" applyFill="1" applyBorder="1" applyAlignment="1">
      <alignment horizontal="center" vertical="center"/>
    </xf>
    <xf numFmtId="165" fontId="5" fillId="10" borderId="42" xfId="0" applyNumberFormat="1" applyFont="1" applyFill="1" applyBorder="1" applyAlignment="1">
      <alignment horizontal="center" vertical="center"/>
    </xf>
    <xf numFmtId="165" fontId="5" fillId="10" borderId="65" xfId="0" applyNumberFormat="1" applyFont="1" applyFill="1" applyBorder="1" applyAlignment="1">
      <alignment horizontal="center" vertical="center"/>
    </xf>
    <xf numFmtId="0" fontId="9" fillId="5" borderId="63" xfId="0" applyFont="1" applyFill="1" applyBorder="1" applyAlignment="1">
      <alignment vertical="center" wrapText="1"/>
    </xf>
    <xf numFmtId="44" fontId="0" fillId="12" borderId="30" xfId="0" applyNumberFormat="1" applyFill="1" applyBorder="1" applyProtection="1">
      <protection locked="0"/>
    </xf>
    <xf numFmtId="44" fontId="0" fillId="12" borderId="14" xfId="0" applyNumberFormat="1" applyFill="1" applyBorder="1" applyProtection="1">
      <protection locked="0"/>
    </xf>
    <xf numFmtId="44" fontId="0" fillId="12" borderId="17" xfId="0" applyNumberFormat="1" applyFill="1" applyBorder="1" applyProtection="1">
      <protection locked="0"/>
    </xf>
    <xf numFmtId="0" fontId="4" fillId="0" borderId="0" xfId="0" applyFont="1"/>
    <xf numFmtId="0" fontId="2" fillId="0" borderId="1" xfId="0" applyFont="1" applyBorder="1" applyAlignment="1">
      <alignment horizontal="center"/>
    </xf>
    <xf numFmtId="0" fontId="0" fillId="18" borderId="1" xfId="0" applyFill="1" applyBorder="1"/>
    <xf numFmtId="0" fontId="0" fillId="18" borderId="1" xfId="0" applyFill="1" applyBorder="1" applyAlignment="1">
      <alignment horizontal="center"/>
    </xf>
    <xf numFmtId="0" fontId="0" fillId="19" borderId="1" xfId="0" applyFill="1" applyBorder="1"/>
    <xf numFmtId="0" fontId="0" fillId="19" borderId="1" xfId="0" applyFill="1" applyBorder="1" applyAlignment="1">
      <alignment horizontal="center"/>
    </xf>
    <xf numFmtId="0" fontId="2" fillId="18" borderId="1" xfId="0" applyFont="1" applyFill="1" applyBorder="1" applyAlignment="1">
      <alignment horizontal="center"/>
    </xf>
    <xf numFmtId="165" fontId="5" fillId="10" borderId="66" xfId="0" applyNumberFormat="1" applyFont="1" applyFill="1" applyBorder="1" applyAlignment="1">
      <alignment horizontal="center" vertical="center"/>
    </xf>
    <xf numFmtId="44" fontId="0" fillId="12" borderId="4" xfId="0" applyNumberFormat="1" applyFill="1" applyBorder="1" applyProtection="1">
      <protection locked="0"/>
    </xf>
    <xf numFmtId="44" fontId="0" fillId="12" borderId="22" xfId="0" applyNumberFormat="1" applyFill="1" applyBorder="1" applyProtection="1">
      <protection locked="0"/>
    </xf>
    <xf numFmtId="0" fontId="25" fillId="2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6" xfId="0" applyFont="1" applyBorder="1" applyAlignment="1">
      <alignment horizontal="center" vertical="center" wrapText="1"/>
    </xf>
    <xf numFmtId="0" fontId="9" fillId="5" borderId="33" xfId="0" applyFont="1" applyFill="1" applyBorder="1" applyAlignment="1">
      <alignment horizontal="center" vertical="center" wrapText="1"/>
    </xf>
    <xf numFmtId="0" fontId="9" fillId="5" borderId="61" xfId="0" applyFont="1" applyFill="1" applyBorder="1" applyAlignment="1">
      <alignment horizontal="center" vertical="center" wrapText="1"/>
    </xf>
    <xf numFmtId="0" fontId="9" fillId="5" borderId="33" xfId="0" applyFont="1" applyFill="1" applyBorder="1" applyAlignment="1">
      <alignment vertical="center" wrapText="1"/>
    </xf>
    <xf numFmtId="0" fontId="25" fillId="19" borderId="55" xfId="0" applyFont="1" applyFill="1" applyBorder="1" applyAlignment="1">
      <alignment vertical="center" wrapText="1"/>
    </xf>
    <xf numFmtId="0" fontId="25" fillId="20" borderId="4" xfId="0" applyFont="1" applyFill="1" applyBorder="1" applyAlignment="1">
      <alignment vertical="center" wrapText="1"/>
    </xf>
    <xf numFmtId="0" fontId="25" fillId="0" borderId="4" xfId="0" applyFont="1" applyBorder="1" applyAlignment="1">
      <alignment vertical="center" wrapText="1"/>
    </xf>
    <xf numFmtId="0" fontId="25" fillId="0" borderId="22" xfId="0" applyFont="1" applyBorder="1" applyAlignment="1">
      <alignment vertical="center" wrapText="1"/>
    </xf>
    <xf numFmtId="0" fontId="9" fillId="5" borderId="58" xfId="0" applyFont="1" applyFill="1" applyBorder="1" applyAlignment="1">
      <alignment vertical="center" wrapText="1"/>
    </xf>
    <xf numFmtId="0" fontId="18" fillId="6" borderId="41"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18" fillId="6" borderId="65" xfId="0" applyFont="1" applyFill="1" applyBorder="1" applyAlignment="1">
      <alignment horizontal="center" vertical="center" wrapText="1"/>
    </xf>
    <xf numFmtId="0" fontId="25" fillId="19" borderId="2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7" borderId="22" xfId="0" applyFont="1" applyFill="1" applyBorder="1" applyAlignment="1">
      <alignment horizontal="center" vertical="center" wrapText="1"/>
    </xf>
    <xf numFmtId="44" fontId="0" fillId="12" borderId="62" xfId="0" applyNumberFormat="1" applyFill="1" applyBorder="1" applyProtection="1">
      <protection locked="0"/>
    </xf>
    <xf numFmtId="0" fontId="10" fillId="8" borderId="22" xfId="0" applyFont="1" applyFill="1" applyBorder="1" applyAlignment="1">
      <alignment horizontal="center" vertical="center" wrapText="1"/>
    </xf>
    <xf numFmtId="44" fontId="0" fillId="12" borderId="39" xfId="0" applyNumberFormat="1" applyFill="1" applyBorder="1" applyProtection="1">
      <protection locked="0"/>
    </xf>
    <xf numFmtId="0" fontId="10" fillId="8" borderId="55" xfId="0" applyFont="1" applyFill="1" applyBorder="1" applyAlignment="1">
      <alignment vertical="center" wrapText="1"/>
    </xf>
    <xf numFmtId="0" fontId="10" fillId="7" borderId="4" xfId="0" applyFont="1" applyFill="1" applyBorder="1" applyAlignment="1">
      <alignment vertical="center" wrapText="1"/>
    </xf>
    <xf numFmtId="0" fontId="10" fillId="8" borderId="4" xfId="0" applyFont="1" applyFill="1" applyBorder="1" applyAlignment="1">
      <alignment vertical="center" wrapText="1"/>
    </xf>
    <xf numFmtId="0" fontId="10" fillId="8" borderId="22" xfId="0" applyFont="1" applyFill="1" applyBorder="1" applyAlignment="1">
      <alignment vertical="center" wrapText="1"/>
    </xf>
    <xf numFmtId="0" fontId="18" fillId="6" borderId="43" xfId="0" applyFont="1" applyFill="1" applyBorder="1" applyAlignment="1">
      <alignment horizontal="center" vertical="center" wrapText="1"/>
    </xf>
    <xf numFmtId="0" fontId="10" fillId="7" borderId="22" xfId="0" applyFont="1" applyFill="1" applyBorder="1" applyAlignment="1">
      <alignment vertical="center" wrapText="1"/>
    </xf>
    <xf numFmtId="44" fontId="0" fillId="10" borderId="67" xfId="0" applyNumberFormat="1" applyFill="1" applyBorder="1" applyProtection="1"/>
    <xf numFmtId="0" fontId="10" fillId="7" borderId="55" xfId="0" applyFont="1" applyFill="1" applyBorder="1" applyAlignment="1">
      <alignment vertical="center" wrapText="1"/>
    </xf>
    <xf numFmtId="44" fontId="17" fillId="9" borderId="1" xfId="0" applyNumberFormat="1" applyFont="1" applyFill="1" applyBorder="1" applyProtection="1">
      <protection locked="0"/>
    </xf>
    <xf numFmtId="0" fontId="0" fillId="18" borderId="0" xfId="0" applyFont="1" applyFill="1"/>
    <xf numFmtId="44" fontId="5" fillId="10" borderId="1" xfId="0" applyNumberFormat="1" applyFont="1" applyFill="1" applyBorder="1" applyAlignment="1">
      <alignment vertical="center"/>
    </xf>
    <xf numFmtId="0" fontId="7" fillId="2" borderId="52"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12" borderId="52" xfId="0" applyFont="1" applyFill="1" applyBorder="1" applyAlignment="1" applyProtection="1">
      <alignment horizontal="center"/>
      <protection locked="0"/>
    </xf>
    <xf numFmtId="0" fontId="2" fillId="12" borderId="32" xfId="0" applyFont="1" applyFill="1" applyBorder="1" applyAlignment="1" applyProtection="1">
      <alignment horizontal="center"/>
      <protection locked="0"/>
    </xf>
    <xf numFmtId="0" fontId="2" fillId="12" borderId="37" xfId="0" applyFont="1" applyFill="1" applyBorder="1" applyAlignment="1" applyProtection="1">
      <alignment horizontal="center"/>
      <protection locked="0"/>
    </xf>
    <xf numFmtId="0" fontId="23" fillId="9" borderId="2" xfId="0" applyFont="1" applyFill="1" applyBorder="1" applyAlignment="1">
      <alignment horizontal="left"/>
    </xf>
    <xf numFmtId="0" fontId="23" fillId="9" borderId="3" xfId="0" applyFont="1" applyFill="1" applyBorder="1" applyAlignment="1">
      <alignment horizontal="left"/>
    </xf>
    <xf numFmtId="0" fontId="23" fillId="9" borderId="4" xfId="0" applyFont="1" applyFill="1" applyBorder="1" applyAlignment="1">
      <alignment horizontal="left"/>
    </xf>
    <xf numFmtId="0" fontId="23" fillId="9" borderId="10" xfId="0" applyFont="1" applyFill="1" applyBorder="1" applyAlignment="1">
      <alignment horizontal="left"/>
    </xf>
    <xf numFmtId="0" fontId="23" fillId="9" borderId="53" xfId="0" applyFont="1" applyFill="1" applyBorder="1" applyAlignment="1">
      <alignment horizontal="left"/>
    </xf>
    <xf numFmtId="0" fontId="23" fillId="9" borderId="54" xfId="0" applyFont="1" applyFill="1" applyBorder="1" applyAlignment="1">
      <alignment horizontal="left"/>
    </xf>
    <xf numFmtId="0" fontId="4" fillId="11" borderId="2" xfId="0" applyFont="1" applyFill="1" applyBorder="1" applyAlignment="1">
      <alignment horizontal="left" wrapText="1"/>
    </xf>
    <xf numFmtId="0" fontId="4" fillId="11" borderId="3" xfId="0" applyFont="1" applyFill="1" applyBorder="1" applyAlignment="1">
      <alignment horizontal="left" wrapText="1"/>
    </xf>
    <xf numFmtId="0" fontId="4" fillId="11" borderId="4" xfId="0" applyFont="1" applyFill="1" applyBorder="1" applyAlignment="1">
      <alignment horizontal="left" wrapText="1"/>
    </xf>
    <xf numFmtId="0" fontId="7" fillId="2" borderId="12" xfId="0" applyFont="1" applyFill="1" applyBorder="1" applyAlignment="1">
      <alignment horizontal="center"/>
    </xf>
    <xf numFmtId="0" fontId="7" fillId="2" borderId="0" xfId="0" applyFont="1" applyFill="1" applyBorder="1" applyAlignment="1">
      <alignment horizontal="center"/>
    </xf>
    <xf numFmtId="0" fontId="0" fillId="0" borderId="0" xfId="0" applyAlignment="1">
      <alignment horizontal="center"/>
    </xf>
    <xf numFmtId="0" fontId="19" fillId="12" borderId="0" xfId="0" applyFont="1" applyFill="1" applyAlignment="1">
      <alignment horizontal="center"/>
    </xf>
    <xf numFmtId="0" fontId="1" fillId="13" borderId="24" xfId="0" applyFont="1" applyFill="1" applyBorder="1" applyAlignment="1">
      <alignment horizontal="center" vertical="center" wrapText="1"/>
    </xf>
    <xf numFmtId="0" fontId="1" fillId="13" borderId="25"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6" fillId="2" borderId="24" xfId="0" applyFont="1" applyFill="1" applyBorder="1" applyAlignment="1">
      <alignment horizontal="left"/>
    </xf>
    <xf numFmtId="0" fontId="6" fillId="2" borderId="25" xfId="0" applyFont="1" applyFill="1" applyBorder="1" applyAlignment="1">
      <alignment horizontal="left"/>
    </xf>
    <xf numFmtId="0" fontId="6" fillId="2" borderId="26" xfId="0" applyFont="1" applyFill="1" applyBorder="1" applyAlignment="1">
      <alignment horizontal="left"/>
    </xf>
    <xf numFmtId="0" fontId="6" fillId="2" borderId="52" xfId="0" applyFont="1" applyFill="1" applyBorder="1" applyAlignment="1">
      <alignment horizontal="left"/>
    </xf>
    <xf numFmtId="0" fontId="6" fillId="2" borderId="32" xfId="0" applyFont="1" applyFill="1" applyBorder="1" applyAlignment="1">
      <alignment horizontal="left"/>
    </xf>
    <xf numFmtId="0" fontId="6" fillId="2" borderId="37" xfId="0" applyFont="1" applyFill="1" applyBorder="1" applyAlignment="1">
      <alignment horizontal="left"/>
    </xf>
    <xf numFmtId="0" fontId="4" fillId="11" borderId="7" xfId="0" applyFont="1" applyFill="1" applyBorder="1" applyAlignment="1">
      <alignment horizontal="left" wrapText="1"/>
    </xf>
    <xf numFmtId="0" fontId="4" fillId="11" borderId="8" xfId="0" applyFont="1" applyFill="1" applyBorder="1" applyAlignment="1">
      <alignment horizontal="left" wrapText="1"/>
    </xf>
    <xf numFmtId="0" fontId="4" fillId="11" borderId="9" xfId="0" applyFont="1" applyFill="1" applyBorder="1" applyAlignment="1">
      <alignment horizontal="left"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1" fillId="13" borderId="52" xfId="0" applyFont="1" applyFill="1" applyBorder="1" applyAlignment="1">
      <alignment horizontal="center" vertical="center" wrapText="1"/>
    </xf>
    <xf numFmtId="0" fontId="1" fillId="13" borderId="32" xfId="0" applyFont="1" applyFill="1" applyBorder="1" applyAlignment="1">
      <alignment horizontal="center" vertical="center" wrapText="1"/>
    </xf>
    <xf numFmtId="0" fontId="1" fillId="13" borderId="37" xfId="0" applyFont="1" applyFill="1" applyBorder="1" applyAlignment="1">
      <alignment horizontal="center" vertical="center" wrapText="1"/>
    </xf>
    <xf numFmtId="165" fontId="5" fillId="10" borderId="38" xfId="0" applyNumberFormat="1" applyFont="1" applyFill="1" applyBorder="1" applyAlignment="1">
      <alignment horizontal="center" vertical="center"/>
    </xf>
    <xf numFmtId="165" fontId="5" fillId="10" borderId="23" xfId="0" applyNumberFormat="1" applyFont="1" applyFill="1" applyBorder="1" applyAlignment="1">
      <alignment horizontal="center" vertical="center"/>
    </xf>
    <xf numFmtId="165" fontId="5" fillId="10" borderId="5" xfId="0" applyNumberFormat="1" applyFont="1" applyFill="1" applyBorder="1" applyAlignment="1">
      <alignment horizontal="center" vertical="center"/>
    </xf>
    <xf numFmtId="165" fontId="5" fillId="10" borderId="11" xfId="0" applyNumberFormat="1" applyFont="1" applyFill="1" applyBorder="1" applyAlignment="1">
      <alignment horizontal="center" vertical="center"/>
    </xf>
    <xf numFmtId="0" fontId="2" fillId="0" borderId="1" xfId="0" applyFont="1" applyBorder="1" applyAlignment="1">
      <alignment horizontal="center"/>
    </xf>
    <xf numFmtId="166" fontId="5" fillId="10" borderId="5" xfId="0" applyNumberFormat="1" applyFont="1" applyFill="1" applyBorder="1" applyAlignment="1">
      <alignment horizontal="center" vertical="center"/>
    </xf>
    <xf numFmtId="0" fontId="15" fillId="17" borderId="48" xfId="0" applyFont="1" applyFill="1" applyBorder="1" applyAlignment="1">
      <alignment horizontal="left" vertical="center" wrapText="1"/>
    </xf>
    <xf numFmtId="0" fontId="15" fillId="17" borderId="33" xfId="0" applyFont="1" applyFill="1" applyBorder="1" applyAlignment="1">
      <alignment horizontal="left" vertical="center" wrapText="1"/>
    </xf>
    <xf numFmtId="166" fontId="5" fillId="10" borderId="38" xfId="0" applyNumberFormat="1" applyFont="1" applyFill="1" applyBorder="1" applyAlignment="1">
      <alignment horizontal="center" vertical="center"/>
    </xf>
    <xf numFmtId="0" fontId="2" fillId="18" borderId="53" xfId="0" applyFont="1" applyFill="1" applyBorder="1" applyAlignment="1">
      <alignment horizontal="center" vertical="center"/>
    </xf>
    <xf numFmtId="0" fontId="2" fillId="18" borderId="0" xfId="0" applyFont="1" applyFill="1" applyAlignment="1">
      <alignment horizontal="center" vertical="center"/>
    </xf>
    <xf numFmtId="0" fontId="2" fillId="18" borderId="8" xfId="0" applyFont="1" applyFill="1" applyBorder="1" applyAlignment="1">
      <alignment horizontal="center" vertical="center"/>
    </xf>
    <xf numFmtId="0" fontId="2" fillId="19" borderId="53" xfId="0" applyFont="1" applyFill="1" applyBorder="1" applyAlignment="1">
      <alignment horizontal="center" vertical="center"/>
    </xf>
    <xf numFmtId="0" fontId="2" fillId="19" borderId="0" xfId="0" applyFont="1" applyFill="1" applyAlignment="1">
      <alignment horizontal="center" vertical="center"/>
    </xf>
    <xf numFmtId="0" fontId="2" fillId="19" borderId="8" xfId="0" applyFont="1" applyFill="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18" borderId="6" xfId="0" applyFont="1" applyFill="1" applyBorder="1" applyAlignment="1">
      <alignment horizontal="center" vertical="center"/>
    </xf>
    <xf numFmtId="0" fontId="2" fillId="18" borderId="5" xfId="0" applyFont="1" applyFill="1" applyBorder="1" applyAlignment="1">
      <alignment horizontal="center" vertical="center"/>
    </xf>
    <xf numFmtId="0" fontId="2" fillId="18" borderId="11" xfId="0" applyFont="1" applyFill="1" applyBorder="1" applyAlignment="1">
      <alignment horizontal="center" vertical="center"/>
    </xf>
    <xf numFmtId="0" fontId="1" fillId="13" borderId="52" xfId="0" applyFont="1" applyFill="1" applyBorder="1" applyAlignment="1">
      <alignment horizontal="center" vertical="center"/>
    </xf>
    <xf numFmtId="0" fontId="1" fillId="13" borderId="32" xfId="0" applyFont="1" applyFill="1" applyBorder="1" applyAlignment="1">
      <alignment horizontal="center" vertical="center"/>
    </xf>
    <xf numFmtId="0" fontId="1" fillId="13" borderId="37" xfId="0" applyFont="1" applyFill="1" applyBorder="1" applyAlignment="1">
      <alignment horizontal="center" vertical="center"/>
    </xf>
    <xf numFmtId="0" fontId="10" fillId="0" borderId="0" xfId="0" applyFont="1" applyAlignment="1">
      <alignment horizontal="center" vertical="center"/>
    </xf>
    <xf numFmtId="0" fontId="20" fillId="3" borderId="0" xfId="0" applyFont="1" applyFill="1" applyAlignment="1">
      <alignment horizontal="center" vertical="center"/>
    </xf>
    <xf numFmtId="0" fontId="1" fillId="16" borderId="52" xfId="0" applyFont="1" applyFill="1" applyBorder="1" applyAlignment="1">
      <alignment horizontal="center" vertical="center" wrapText="1"/>
    </xf>
    <xf numFmtId="0" fontId="1" fillId="16" borderId="32" xfId="0" applyFont="1" applyFill="1" applyBorder="1" applyAlignment="1">
      <alignment horizontal="center" vertical="center" wrapText="1"/>
    </xf>
    <xf numFmtId="0" fontId="7" fillId="2" borderId="0" xfId="0" applyFont="1" applyFill="1" applyAlignment="1">
      <alignment horizontal="center"/>
    </xf>
    <xf numFmtId="0" fontId="19" fillId="12" borderId="0" xfId="0" applyFont="1" applyFill="1" applyAlignment="1">
      <alignment horizontal="center" wrapText="1"/>
    </xf>
    <xf numFmtId="0" fontId="5" fillId="0" borderId="0" xfId="0" applyFont="1" applyAlignment="1">
      <alignment horizontal="center"/>
    </xf>
    <xf numFmtId="166" fontId="5" fillId="10" borderId="41" xfId="0" applyNumberFormat="1" applyFont="1" applyFill="1" applyBorder="1" applyAlignment="1">
      <alignment horizontal="center" vertical="center"/>
    </xf>
    <xf numFmtId="166" fontId="5" fillId="10" borderId="42" xfId="0" applyNumberFormat="1" applyFont="1" applyFill="1" applyBorder="1" applyAlignment="1">
      <alignment horizontal="center" vertical="center"/>
    </xf>
    <xf numFmtId="166" fontId="5" fillId="10" borderId="66" xfId="0" applyNumberFormat="1" applyFont="1" applyFill="1" applyBorder="1" applyAlignment="1">
      <alignment horizontal="center" vertical="center"/>
    </xf>
    <xf numFmtId="166" fontId="5" fillId="10" borderId="65" xfId="0" applyNumberFormat="1" applyFont="1" applyFill="1" applyBorder="1" applyAlignment="1">
      <alignment horizontal="center" vertical="center"/>
    </xf>
    <xf numFmtId="165" fontId="5" fillId="10" borderId="24" xfId="0" applyNumberFormat="1" applyFont="1" applyFill="1" applyBorder="1" applyAlignment="1">
      <alignment horizontal="center" vertical="center"/>
    </xf>
    <xf numFmtId="165" fontId="5" fillId="10" borderId="44" xfId="0" applyNumberFormat="1" applyFont="1" applyFill="1" applyBorder="1" applyAlignment="1">
      <alignment horizontal="center" vertical="center"/>
    </xf>
    <xf numFmtId="165" fontId="5" fillId="10" borderId="48" xfId="0" applyNumberFormat="1" applyFont="1" applyFill="1" applyBorder="1" applyAlignment="1">
      <alignment horizontal="center" vertical="center"/>
    </xf>
    <xf numFmtId="165" fontId="5" fillId="10" borderId="63" xfId="0" applyNumberFormat="1" applyFont="1" applyFill="1" applyBorder="1" applyAlignment="1">
      <alignment horizontal="center" vertical="center"/>
    </xf>
    <xf numFmtId="165" fontId="5" fillId="10" borderId="64" xfId="0" applyNumberFormat="1" applyFont="1" applyFill="1" applyBorder="1" applyAlignment="1">
      <alignment horizontal="center" vertical="center"/>
    </xf>
    <xf numFmtId="165" fontId="5" fillId="10" borderId="43" xfId="0" applyNumberFormat="1" applyFont="1" applyFill="1" applyBorder="1" applyAlignment="1">
      <alignment horizontal="center" vertical="center"/>
    </xf>
    <xf numFmtId="0" fontId="1" fillId="16" borderId="37"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94B944"/>
      <color rgb="FF8EA9DB"/>
      <color rgb="FFFF8585"/>
      <color rgb="FFC1D6FF"/>
      <color rgb="FFE9F5DB"/>
      <color rgb="FFB9D4ED"/>
      <color rgb="FFEBDEFE"/>
      <color rgb="FFD9E2F3"/>
      <color rgb="FFD0FBBB"/>
      <color rgb="FFD1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1381125</xdr:colOff>
      <xdr:row>2</xdr:row>
      <xdr:rowOff>266700</xdr:rowOff>
    </xdr:to>
    <xdr:grpSp>
      <xdr:nvGrpSpPr>
        <xdr:cNvPr id="14" name="Groep 13">
          <a:extLst>
            <a:ext uri="{FF2B5EF4-FFF2-40B4-BE49-F238E27FC236}">
              <a16:creationId xmlns:a16="http://schemas.microsoft.com/office/drawing/2014/main" id="{4A08E10A-CC04-457F-84F9-2E9FB2BB31DC}"/>
            </a:ext>
          </a:extLst>
        </xdr:cNvPr>
        <xdr:cNvGrpSpPr/>
      </xdr:nvGrpSpPr>
      <xdr:grpSpPr>
        <a:xfrm>
          <a:off x="0" y="0"/>
          <a:ext cx="10239375" cy="933450"/>
          <a:chOff x="1323975" y="0"/>
          <a:chExt cx="7553325" cy="933506"/>
        </a:xfrm>
      </xdr:grpSpPr>
      <xdr:sp macro="" textlink="">
        <xdr:nvSpPr>
          <xdr:cNvPr id="15" name="Rechthoek: bovenhoeken, één afgeronde en één afgeschuinde hoek 14">
            <a:extLst>
              <a:ext uri="{FF2B5EF4-FFF2-40B4-BE49-F238E27FC236}">
                <a16:creationId xmlns:a16="http://schemas.microsoft.com/office/drawing/2014/main" id="{C9CD5499-DAA9-470F-B909-4790C9226522}"/>
              </a:ext>
            </a:extLst>
          </xdr:cNvPr>
          <xdr:cNvSpPr/>
        </xdr:nvSpPr>
        <xdr:spPr>
          <a:xfrm flipV="1">
            <a:off x="1323975" y="0"/>
            <a:ext cx="7553325" cy="933506"/>
          </a:xfrm>
          <a:prstGeom prst="snipRoundRect">
            <a:avLst>
              <a:gd name="adj1" fmla="val 0"/>
              <a:gd name="adj2" fmla="val 0"/>
            </a:avLst>
          </a:prstGeom>
          <a:solidFill>
            <a:srgbClr val="94B94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l-NL"/>
          </a:p>
        </xdr:txBody>
      </xdr:sp>
      <xdr:pic>
        <xdr:nvPicPr>
          <xdr:cNvPr id="16" name="Afbeelding 15">
            <a:extLst>
              <a:ext uri="{FF2B5EF4-FFF2-40B4-BE49-F238E27FC236}">
                <a16:creationId xmlns:a16="http://schemas.microsoft.com/office/drawing/2014/main" id="{C6F68842-0576-457D-84A9-C92FB8FB8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9533" y="133343"/>
            <a:ext cx="601991" cy="616585"/>
          </a:xfrm>
          <a:prstGeom prst="rect">
            <a:avLst/>
          </a:prstGeom>
        </xdr:spPr>
      </xdr:pic>
    </xdr:grpSp>
    <xdr:clientData/>
  </xdr:twoCellAnchor>
  <xdr:twoCellAnchor>
    <xdr:from>
      <xdr:col>0</xdr:col>
      <xdr:colOff>19050</xdr:colOff>
      <xdr:row>0</xdr:row>
      <xdr:rowOff>209550</xdr:rowOff>
    </xdr:from>
    <xdr:to>
      <xdr:col>6</xdr:col>
      <xdr:colOff>876300</xdr:colOff>
      <xdr:row>1</xdr:row>
      <xdr:rowOff>147008</xdr:rowOff>
    </xdr:to>
    <xdr:sp macro="" textlink="">
      <xdr:nvSpPr>
        <xdr:cNvPr id="17" name="Tekstvak 16">
          <a:extLst>
            <a:ext uri="{FF2B5EF4-FFF2-40B4-BE49-F238E27FC236}">
              <a16:creationId xmlns:a16="http://schemas.microsoft.com/office/drawing/2014/main" id="{4CDC684B-81B6-4AE5-9E7C-B950A3A9F534}"/>
            </a:ext>
          </a:extLst>
        </xdr:cNvPr>
        <xdr:cNvSpPr txBox="1"/>
      </xdr:nvSpPr>
      <xdr:spPr>
        <a:xfrm>
          <a:off x="19050" y="209550"/>
          <a:ext cx="7124700" cy="413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0">
              <a:ln>
                <a:noFill/>
              </a:ln>
              <a:solidFill>
                <a:schemeClr val="bg1"/>
              </a:solidFill>
              <a:effectLst>
                <a:outerShdw blurRad="50800" dist="38100" dir="2700000" algn="tl" rotWithShape="0">
                  <a:prstClr val="black">
                    <a:alpha val="40000"/>
                  </a:prstClr>
                </a:outerShdw>
              </a:effectLst>
            </a:rPr>
            <a:t>Bijlage E Inschrijfformulier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1276350</xdr:colOff>
      <xdr:row>0</xdr:row>
      <xdr:rowOff>933450</xdr:rowOff>
    </xdr:to>
    <xdr:grpSp>
      <xdr:nvGrpSpPr>
        <xdr:cNvPr id="8" name="Groep 7">
          <a:extLst>
            <a:ext uri="{FF2B5EF4-FFF2-40B4-BE49-F238E27FC236}">
              <a16:creationId xmlns:a16="http://schemas.microsoft.com/office/drawing/2014/main" id="{56B0E817-94A0-4EB9-87A6-E426A9AE3D18}"/>
            </a:ext>
          </a:extLst>
        </xdr:cNvPr>
        <xdr:cNvGrpSpPr/>
      </xdr:nvGrpSpPr>
      <xdr:grpSpPr>
        <a:xfrm>
          <a:off x="0" y="0"/>
          <a:ext cx="12677775" cy="933450"/>
          <a:chOff x="1323975" y="0"/>
          <a:chExt cx="7553325" cy="933506"/>
        </a:xfrm>
      </xdr:grpSpPr>
      <xdr:sp macro="" textlink="">
        <xdr:nvSpPr>
          <xdr:cNvPr id="10" name="Rechthoek: bovenhoeken, één afgeronde en één afgeschuinde hoek 9">
            <a:extLst>
              <a:ext uri="{FF2B5EF4-FFF2-40B4-BE49-F238E27FC236}">
                <a16:creationId xmlns:a16="http://schemas.microsoft.com/office/drawing/2014/main" id="{4CB99027-1334-4B35-9EDA-95692994F3C9}"/>
              </a:ext>
            </a:extLst>
          </xdr:cNvPr>
          <xdr:cNvSpPr/>
        </xdr:nvSpPr>
        <xdr:spPr>
          <a:xfrm flipV="1">
            <a:off x="1323975" y="0"/>
            <a:ext cx="7553325" cy="933506"/>
          </a:xfrm>
          <a:prstGeom prst="snipRoundRect">
            <a:avLst>
              <a:gd name="adj1" fmla="val 0"/>
              <a:gd name="adj2" fmla="val 0"/>
            </a:avLst>
          </a:prstGeom>
          <a:solidFill>
            <a:srgbClr val="94B94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l-NL"/>
          </a:p>
        </xdr:txBody>
      </xdr:sp>
      <xdr:pic>
        <xdr:nvPicPr>
          <xdr:cNvPr id="11" name="Afbeelding 10">
            <a:extLst>
              <a:ext uri="{FF2B5EF4-FFF2-40B4-BE49-F238E27FC236}">
                <a16:creationId xmlns:a16="http://schemas.microsoft.com/office/drawing/2014/main" id="{37EC920D-009E-4689-AD7B-2CE29D80C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6309" y="133343"/>
            <a:ext cx="545215" cy="616585"/>
          </a:xfrm>
          <a:prstGeom prst="rect">
            <a:avLst/>
          </a:prstGeom>
        </xdr:spPr>
      </xdr:pic>
    </xdr:grpSp>
    <xdr:clientData/>
  </xdr:twoCellAnchor>
  <xdr:twoCellAnchor>
    <xdr:from>
      <xdr:col>0</xdr:col>
      <xdr:colOff>95251</xdr:colOff>
      <xdr:row>0</xdr:row>
      <xdr:rowOff>209550</xdr:rowOff>
    </xdr:from>
    <xdr:to>
      <xdr:col>5</xdr:col>
      <xdr:colOff>66676</xdr:colOff>
      <xdr:row>0</xdr:row>
      <xdr:rowOff>623258</xdr:rowOff>
    </xdr:to>
    <xdr:sp macro="" textlink="">
      <xdr:nvSpPr>
        <xdr:cNvPr id="6" name="Tekstvak 5">
          <a:extLst>
            <a:ext uri="{FF2B5EF4-FFF2-40B4-BE49-F238E27FC236}">
              <a16:creationId xmlns:a16="http://schemas.microsoft.com/office/drawing/2014/main" id="{C571C4CE-233D-4AB1-BA58-BC661165517A}"/>
            </a:ext>
          </a:extLst>
        </xdr:cNvPr>
        <xdr:cNvSpPr txBox="1"/>
      </xdr:nvSpPr>
      <xdr:spPr>
        <a:xfrm>
          <a:off x="95251" y="209550"/>
          <a:ext cx="7124700" cy="413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0">
              <a:ln>
                <a:noFill/>
              </a:ln>
              <a:solidFill>
                <a:schemeClr val="bg1"/>
              </a:solidFill>
              <a:effectLst>
                <a:outerShdw blurRad="50800" dist="38100" dir="2700000" algn="tl" rotWithShape="0">
                  <a:prstClr val="black">
                    <a:alpha val="40000"/>
                  </a:prstClr>
                </a:outerShdw>
              </a:effectLst>
            </a:rPr>
            <a:t>Bijlage E Inschrijfformulier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9526</xdr:colOff>
      <xdr:row>4</xdr:row>
      <xdr:rowOff>171450</xdr:rowOff>
    </xdr:to>
    <xdr:grpSp>
      <xdr:nvGrpSpPr>
        <xdr:cNvPr id="9" name="Groep 8">
          <a:extLst>
            <a:ext uri="{FF2B5EF4-FFF2-40B4-BE49-F238E27FC236}">
              <a16:creationId xmlns:a16="http://schemas.microsoft.com/office/drawing/2014/main" id="{DEFAEE02-69E6-456C-9722-F55A1FCCA75B}"/>
            </a:ext>
          </a:extLst>
        </xdr:cNvPr>
        <xdr:cNvGrpSpPr/>
      </xdr:nvGrpSpPr>
      <xdr:grpSpPr>
        <a:xfrm>
          <a:off x="1" y="0"/>
          <a:ext cx="12382500" cy="933450"/>
          <a:chOff x="1323975" y="0"/>
          <a:chExt cx="7553325" cy="933506"/>
        </a:xfrm>
      </xdr:grpSpPr>
      <xdr:sp macro="" textlink="">
        <xdr:nvSpPr>
          <xdr:cNvPr id="10" name="Rechthoek: bovenhoeken, één afgeronde en één afgeschuinde hoek 9">
            <a:extLst>
              <a:ext uri="{FF2B5EF4-FFF2-40B4-BE49-F238E27FC236}">
                <a16:creationId xmlns:a16="http://schemas.microsoft.com/office/drawing/2014/main" id="{497762DD-A821-4E77-B113-67063153A22B}"/>
              </a:ext>
            </a:extLst>
          </xdr:cNvPr>
          <xdr:cNvSpPr/>
        </xdr:nvSpPr>
        <xdr:spPr>
          <a:xfrm flipV="1">
            <a:off x="1323975" y="0"/>
            <a:ext cx="7553325" cy="933506"/>
          </a:xfrm>
          <a:prstGeom prst="snipRoundRect">
            <a:avLst>
              <a:gd name="adj1" fmla="val 0"/>
              <a:gd name="adj2" fmla="val 0"/>
            </a:avLst>
          </a:prstGeom>
          <a:solidFill>
            <a:srgbClr val="94B94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l-NL"/>
          </a:p>
        </xdr:txBody>
      </xdr:sp>
      <xdr:pic>
        <xdr:nvPicPr>
          <xdr:cNvPr id="11" name="Afbeelding 10">
            <a:extLst>
              <a:ext uri="{FF2B5EF4-FFF2-40B4-BE49-F238E27FC236}">
                <a16:creationId xmlns:a16="http://schemas.microsoft.com/office/drawing/2014/main" id="{E1EA1A28-372C-4A2B-9598-612896B5B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6309" y="133343"/>
            <a:ext cx="545215" cy="616585"/>
          </a:xfrm>
          <a:prstGeom prst="rect">
            <a:avLst/>
          </a:prstGeom>
        </xdr:spPr>
      </xdr:pic>
    </xdr:grpSp>
    <xdr:clientData/>
  </xdr:twoCellAnchor>
  <xdr:twoCellAnchor>
    <xdr:from>
      <xdr:col>0</xdr:col>
      <xdr:colOff>19050</xdr:colOff>
      <xdr:row>1</xdr:row>
      <xdr:rowOff>19050</xdr:rowOff>
    </xdr:from>
    <xdr:to>
      <xdr:col>3</xdr:col>
      <xdr:colOff>485775</xdr:colOff>
      <xdr:row>3</xdr:row>
      <xdr:rowOff>51758</xdr:rowOff>
    </xdr:to>
    <xdr:sp macro="" textlink="">
      <xdr:nvSpPr>
        <xdr:cNvPr id="12" name="Tekstvak 11">
          <a:extLst>
            <a:ext uri="{FF2B5EF4-FFF2-40B4-BE49-F238E27FC236}">
              <a16:creationId xmlns:a16="http://schemas.microsoft.com/office/drawing/2014/main" id="{4E06885C-241C-4F2B-8400-66E845B569B0}"/>
            </a:ext>
          </a:extLst>
        </xdr:cNvPr>
        <xdr:cNvSpPr txBox="1"/>
      </xdr:nvSpPr>
      <xdr:spPr>
        <a:xfrm>
          <a:off x="19050" y="209550"/>
          <a:ext cx="7124700" cy="413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0">
              <a:ln>
                <a:noFill/>
              </a:ln>
              <a:solidFill>
                <a:schemeClr val="bg1"/>
              </a:solidFill>
              <a:effectLst>
                <a:outerShdw blurRad="50800" dist="38100" dir="2700000" algn="tl" rotWithShape="0">
                  <a:prstClr val="black">
                    <a:alpha val="40000"/>
                  </a:prstClr>
                </a:outerShdw>
              </a:effectLst>
            </a:rPr>
            <a:t>Bijlage E Inschrijfformulier</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5E87-6F3F-4D81-A4BF-246FF8F9B5CD}">
  <sheetPr>
    <pageSetUpPr fitToPage="1"/>
  </sheetPr>
  <dimension ref="A1:O24"/>
  <sheetViews>
    <sheetView tabSelected="1" zoomScaleNormal="100" workbookViewId="0">
      <selection activeCell="C4" sqref="C4:E4"/>
    </sheetView>
  </sheetViews>
  <sheetFormatPr defaultRowHeight="15" x14ac:dyDescent="0.25"/>
  <cols>
    <col min="2" max="2" width="18.7109375" customWidth="1"/>
    <col min="3" max="3" width="16.28515625" customWidth="1"/>
    <col min="4" max="4" width="16.42578125" customWidth="1"/>
    <col min="5" max="5" width="17.28515625" customWidth="1"/>
    <col min="6" max="6" width="16.140625" customWidth="1"/>
    <col min="7" max="7" width="14.5703125" customWidth="1"/>
    <col min="8" max="8" width="24.28515625" customWidth="1"/>
    <col min="9" max="9" width="20.85546875" customWidth="1"/>
    <col min="10" max="10" width="17" customWidth="1"/>
    <col min="16" max="16" width="8.7109375" customWidth="1"/>
    <col min="17" max="17" width="10" customWidth="1"/>
  </cols>
  <sheetData>
    <row r="1" spans="1:15" ht="37.5" customHeight="1" x14ac:dyDescent="0.25"/>
    <row r="3" spans="1:15" ht="35.25" customHeight="1" thickBot="1" x14ac:dyDescent="0.3"/>
    <row r="4" spans="1:15" ht="15.75" thickBot="1" x14ac:dyDescent="0.3">
      <c r="A4" s="48" t="s">
        <v>2</v>
      </c>
      <c r="B4" s="49"/>
      <c r="C4" s="207"/>
      <c r="D4" s="208"/>
      <c r="E4" s="209"/>
      <c r="H4" s="52" t="s">
        <v>34</v>
      </c>
      <c r="I4" s="52"/>
    </row>
    <row r="5" spans="1:15" x14ac:dyDescent="0.25">
      <c r="H5" s="52" t="s">
        <v>49</v>
      </c>
      <c r="I5" s="52"/>
    </row>
    <row r="6" spans="1:15" ht="15.75" thickBot="1" x14ac:dyDescent="0.3">
      <c r="H6" s="50"/>
      <c r="I6" s="51"/>
    </row>
    <row r="7" spans="1:15" ht="42" customHeight="1" thickBot="1" x14ac:dyDescent="0.3">
      <c r="A7" s="202" t="s">
        <v>78</v>
      </c>
      <c r="B7" s="203"/>
      <c r="C7" s="203"/>
      <c r="D7" s="203"/>
      <c r="E7" s="203"/>
      <c r="G7" s="204" t="s">
        <v>18</v>
      </c>
      <c r="H7" s="205"/>
      <c r="I7" s="206"/>
    </row>
    <row r="8" spans="1:15" ht="43.5" customHeight="1" thickBot="1" x14ac:dyDescent="0.35">
      <c r="A8" s="126"/>
      <c r="B8" s="130"/>
      <c r="C8" s="127" t="s">
        <v>37</v>
      </c>
      <c r="D8" s="128" t="s">
        <v>68</v>
      </c>
      <c r="E8" s="128" t="s">
        <v>84</v>
      </c>
      <c r="G8" s="147" t="s">
        <v>90</v>
      </c>
      <c r="H8" s="147" t="s">
        <v>0</v>
      </c>
      <c r="I8" s="148" t="s">
        <v>84</v>
      </c>
    </row>
    <row r="9" spans="1:15" ht="45.75" x14ac:dyDescent="0.25">
      <c r="A9" s="129" t="s">
        <v>1</v>
      </c>
      <c r="B9" s="124"/>
      <c r="C9" s="125">
        <f>'Initiele en jaarlijkse kosten'!H18</f>
        <v>45000</v>
      </c>
      <c r="D9" s="125">
        <f>'Initiele en jaarlijkse kosten'!I18/14</f>
        <v>0</v>
      </c>
      <c r="E9" s="125">
        <f>'Initiele en jaarlijkse kosten'!J18</f>
        <v>45000</v>
      </c>
      <c r="G9" s="149" t="s">
        <v>13</v>
      </c>
      <c r="H9" s="150" t="s">
        <v>56</v>
      </c>
      <c r="I9" s="9">
        <f>SUM(Verrekenprijzen!J17:J31)</f>
        <v>0</v>
      </c>
    </row>
    <row r="10" spans="1:15" ht="48" customHeight="1" x14ac:dyDescent="0.25">
      <c r="A10" s="66" t="s">
        <v>88</v>
      </c>
      <c r="B10" s="67"/>
      <c r="C10" s="47">
        <f>'Initiele en jaarlijkse kosten'!H75</f>
        <v>0</v>
      </c>
      <c r="D10" s="47">
        <f>'Initiele en jaarlijkse kosten'!I75/14</f>
        <v>0</v>
      </c>
      <c r="E10" s="47">
        <f>'Initiele en jaarlijkse kosten'!J75</f>
        <v>0</v>
      </c>
      <c r="G10" s="149" t="s">
        <v>14</v>
      </c>
      <c r="H10" s="150" t="s">
        <v>57</v>
      </c>
      <c r="I10" s="9">
        <f>SUM(Verrekenprijzen!J37:J51)</f>
        <v>0</v>
      </c>
    </row>
    <row r="11" spans="1:15" ht="26.25" customHeight="1" thickBot="1" x14ac:dyDescent="0.3">
      <c r="A11" s="57" t="s">
        <v>84</v>
      </c>
      <c r="B11" s="58"/>
      <c r="C11" s="58"/>
      <c r="D11" s="58"/>
      <c r="E11" s="60">
        <f>SUM(E9:E10)</f>
        <v>45000</v>
      </c>
      <c r="G11" s="149" t="s">
        <v>15</v>
      </c>
      <c r="H11" s="150" t="s">
        <v>64</v>
      </c>
      <c r="I11" s="9">
        <f>SUM(Verrekenprijzen!J57:J58)</f>
        <v>0</v>
      </c>
    </row>
    <row r="12" spans="1:15" x14ac:dyDescent="0.25">
      <c r="A12" s="117"/>
      <c r="B12" s="117"/>
      <c r="C12" s="117"/>
      <c r="D12" s="117"/>
      <c r="E12" s="117"/>
      <c r="G12" s="149" t="s">
        <v>16</v>
      </c>
      <c r="H12" s="150" t="s">
        <v>58</v>
      </c>
      <c r="I12" s="9">
        <f>SUM(Verrekenprijzen!J65:J67)</f>
        <v>0</v>
      </c>
    </row>
    <row r="13" spans="1:15" ht="19.5" thickBot="1" x14ac:dyDescent="0.35">
      <c r="A13" s="46"/>
      <c r="B13" s="8"/>
      <c r="C13" s="8"/>
      <c r="D13" s="8"/>
      <c r="E13" s="8"/>
      <c r="G13" s="57" t="s">
        <v>84</v>
      </c>
      <c r="H13" s="58"/>
      <c r="I13" s="60">
        <f>SUM(I9:I12)</f>
        <v>0</v>
      </c>
    </row>
    <row r="14" spans="1:15" ht="18.75" x14ac:dyDescent="0.3">
      <c r="A14" s="46"/>
      <c r="B14" s="8"/>
      <c r="C14" s="8"/>
      <c r="D14" s="8"/>
      <c r="E14" s="8"/>
      <c r="G14" s="117"/>
      <c r="H14" s="118"/>
      <c r="I14" s="119"/>
    </row>
    <row r="15" spans="1:15" ht="15.75" thickBot="1" x14ac:dyDescent="0.3"/>
    <row r="16" spans="1:15" ht="21" x14ac:dyDescent="0.25">
      <c r="A16" s="120" t="s">
        <v>59</v>
      </c>
      <c r="B16" s="121"/>
      <c r="C16" s="121"/>
      <c r="D16" s="121"/>
      <c r="E16" s="121"/>
      <c r="F16" s="121"/>
      <c r="G16" s="121"/>
      <c r="H16" s="121"/>
      <c r="I16" s="121"/>
      <c r="O16" s="6"/>
    </row>
    <row r="17" spans="1:15" ht="15.75" x14ac:dyDescent="0.25">
      <c r="A17" s="122" t="s">
        <v>85</v>
      </c>
      <c r="B17" s="123"/>
      <c r="C17" s="123"/>
      <c r="D17" s="123"/>
      <c r="E17" s="123"/>
      <c r="F17" s="123"/>
      <c r="G17" s="123"/>
      <c r="H17" s="123"/>
      <c r="I17" s="56">
        <f>E11+I13</f>
        <v>45000</v>
      </c>
      <c r="O17" s="6"/>
    </row>
    <row r="18" spans="1:15" ht="15.75" x14ac:dyDescent="0.25">
      <c r="A18" s="210" t="s">
        <v>184</v>
      </c>
      <c r="B18" s="211"/>
      <c r="C18" s="211"/>
      <c r="D18" s="211"/>
      <c r="E18" s="211"/>
      <c r="F18" s="211"/>
      <c r="G18" s="211"/>
      <c r="H18" s="212"/>
      <c r="I18" s="199">
        <v>0</v>
      </c>
      <c r="O18" s="6"/>
    </row>
    <row r="19" spans="1:15" ht="15.75" x14ac:dyDescent="0.25">
      <c r="A19" s="213" t="s">
        <v>185</v>
      </c>
      <c r="B19" s="214"/>
      <c r="C19" s="214"/>
      <c r="D19" s="214"/>
      <c r="E19" s="214"/>
      <c r="F19" s="214"/>
      <c r="G19" s="214"/>
      <c r="H19" s="215"/>
      <c r="I19" s="199">
        <v>0</v>
      </c>
      <c r="O19" s="6"/>
    </row>
    <row r="20" spans="1:15" ht="16.5" thickBot="1" x14ac:dyDescent="0.3">
      <c r="A20" s="57" t="s">
        <v>17</v>
      </c>
      <c r="B20" s="58"/>
      <c r="C20" s="58"/>
      <c r="D20" s="58"/>
      <c r="E20" s="59"/>
      <c r="F20" s="57"/>
      <c r="G20" s="58"/>
      <c r="H20" s="58"/>
      <c r="I20" s="60">
        <f>I17+I18+I19</f>
        <v>45000</v>
      </c>
      <c r="O20" s="6"/>
    </row>
    <row r="21" spans="1:15" x14ac:dyDescent="0.25">
      <c r="A21" s="55" t="s">
        <v>186</v>
      </c>
    </row>
    <row r="24" spans="1:15" x14ac:dyDescent="0.25">
      <c r="K24" s="6"/>
    </row>
  </sheetData>
  <mergeCells count="5">
    <mergeCell ref="A7:E7"/>
    <mergeCell ref="G7:I7"/>
    <mergeCell ref="C4:E4"/>
    <mergeCell ref="A18:H18"/>
    <mergeCell ref="A19:H19"/>
  </mergeCells>
  <pageMargins left="0.7" right="0.7" top="0.75" bottom="0.75" header="0.3" footer="0.3"/>
  <pageSetup paperSize="9" scale="70"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9264-67BF-456D-A221-E536718A8454}">
  <sheetPr>
    <pageSetUpPr fitToPage="1"/>
  </sheetPr>
  <dimension ref="A1:P83"/>
  <sheetViews>
    <sheetView workbookViewId="0">
      <selection activeCell="M19" sqref="M19"/>
    </sheetView>
  </sheetViews>
  <sheetFormatPr defaultRowHeight="15" x14ac:dyDescent="0.25"/>
  <cols>
    <col min="1" max="1" width="16.7109375" customWidth="1"/>
    <col min="2" max="2" width="44.5703125" customWidth="1"/>
    <col min="3" max="3" width="12.42578125" customWidth="1"/>
    <col min="4" max="4" width="15.42578125" customWidth="1"/>
    <col min="5" max="5" width="18.140625" customWidth="1"/>
    <col min="6" max="6" width="15.85546875" customWidth="1"/>
    <col min="7" max="7" width="11.85546875" customWidth="1"/>
    <col min="8" max="8" width="17.85546875" customWidth="1"/>
    <col min="9" max="9" width="18.140625" customWidth="1"/>
    <col min="10" max="10" width="19.28515625" customWidth="1"/>
    <col min="11" max="11" width="15.5703125" customWidth="1"/>
    <col min="12" max="12" width="10.7109375" customWidth="1"/>
    <col min="13" max="13" width="10.85546875" customWidth="1"/>
    <col min="14" max="14" width="16.140625" customWidth="1"/>
    <col min="15" max="15" width="16.5703125" customWidth="1"/>
    <col min="16" max="16" width="15.42578125" customWidth="1"/>
  </cols>
  <sheetData>
    <row r="1" spans="1:16" ht="96.75" customHeight="1" x14ac:dyDescent="0.25"/>
    <row r="2" spans="1:16" ht="21" x14ac:dyDescent="0.35">
      <c r="A2" s="219" t="s">
        <v>79</v>
      </c>
      <c r="B2" s="220"/>
      <c r="C2" s="220"/>
      <c r="D2" s="220"/>
      <c r="E2" s="220"/>
      <c r="F2" s="220"/>
      <c r="G2" s="220"/>
      <c r="H2" s="220"/>
      <c r="I2" s="220"/>
      <c r="J2" s="220"/>
      <c r="K2" s="78"/>
      <c r="L2" s="78"/>
      <c r="M2" s="78"/>
      <c r="N2" s="78"/>
      <c r="O2" s="78"/>
      <c r="P2" s="78"/>
    </row>
    <row r="3" spans="1:16" x14ac:dyDescent="0.25">
      <c r="A3" s="221" t="s">
        <v>66</v>
      </c>
      <c r="B3" s="221"/>
      <c r="C3" s="221"/>
      <c r="D3" s="221"/>
      <c r="E3" s="221"/>
      <c r="F3" s="221"/>
      <c r="G3" s="221"/>
      <c r="H3" s="221"/>
      <c r="I3" s="221"/>
      <c r="J3" s="221"/>
      <c r="K3" s="77"/>
      <c r="L3" s="77"/>
      <c r="M3" s="77"/>
      <c r="N3" s="77"/>
      <c r="O3" s="77"/>
      <c r="P3" s="77"/>
    </row>
    <row r="5" spans="1:16" x14ac:dyDescent="0.25">
      <c r="A5" s="1" t="s">
        <v>2</v>
      </c>
      <c r="B5" s="245" t="str">
        <f>IF(Samenvatting!$C$4=0," ",Samenvatting!$C$4)</f>
        <v xml:space="preserve"> </v>
      </c>
      <c r="C5" s="245"/>
      <c r="D5" s="245"/>
      <c r="E5" s="245"/>
      <c r="F5" s="245"/>
      <c r="G5" s="64"/>
    </row>
    <row r="7" spans="1:16" x14ac:dyDescent="0.25">
      <c r="D7" s="222" t="s">
        <v>35</v>
      </c>
      <c r="E7" s="222"/>
      <c r="F7" s="42"/>
    </row>
    <row r="8" spans="1:16" ht="15.75" thickBot="1" x14ac:dyDescent="0.3"/>
    <row r="9" spans="1:16" ht="19.5" thickBot="1" x14ac:dyDescent="0.35">
      <c r="A9" s="229" t="s">
        <v>1</v>
      </c>
      <c r="B9" s="230"/>
      <c r="C9" s="230"/>
      <c r="D9" s="230"/>
      <c r="E9" s="231"/>
      <c r="F9" s="131" t="s">
        <v>36</v>
      </c>
      <c r="G9" s="132"/>
      <c r="H9" s="238" t="s">
        <v>84</v>
      </c>
      <c r="I9" s="239"/>
      <c r="J9" s="240"/>
    </row>
    <row r="10" spans="1:16" ht="24.75" thickBot="1" x14ac:dyDescent="0.3">
      <c r="A10" s="142" t="s">
        <v>0</v>
      </c>
      <c r="B10" s="143"/>
      <c r="C10" s="143"/>
      <c r="D10" s="88" t="s">
        <v>32</v>
      </c>
      <c r="E10" s="88" t="s">
        <v>68</v>
      </c>
      <c r="F10" s="91" t="s">
        <v>37</v>
      </c>
      <c r="G10" s="90" t="s">
        <v>68</v>
      </c>
      <c r="H10" s="91" t="s">
        <v>45</v>
      </c>
      <c r="I10" s="90" t="s">
        <v>69</v>
      </c>
      <c r="J10" s="103" t="s">
        <v>86</v>
      </c>
    </row>
    <row r="11" spans="1:16" x14ac:dyDescent="0.25">
      <c r="A11" s="232" t="s">
        <v>74</v>
      </c>
      <c r="B11" s="233"/>
      <c r="C11" s="234"/>
      <c r="D11" s="141">
        <v>0</v>
      </c>
      <c r="E11" s="141">
        <v>0</v>
      </c>
      <c r="F11" s="241">
        <v>1</v>
      </c>
      <c r="G11" s="243">
        <v>10</v>
      </c>
      <c r="H11" s="139">
        <f t="shared" ref="H11:H17" si="0">D11*$F$11</f>
        <v>0</v>
      </c>
      <c r="I11" s="140">
        <f>$G$11*E11</f>
        <v>0</v>
      </c>
      <c r="J11" s="140">
        <f>I11+H11</f>
        <v>0</v>
      </c>
    </row>
    <row r="12" spans="1:16" x14ac:dyDescent="0.25">
      <c r="A12" s="216" t="s">
        <v>73</v>
      </c>
      <c r="B12" s="217"/>
      <c r="C12" s="218"/>
      <c r="D12" s="21">
        <v>0</v>
      </c>
      <c r="E12" s="21">
        <v>0</v>
      </c>
      <c r="F12" s="241"/>
      <c r="G12" s="243"/>
      <c r="H12" s="37">
        <f t="shared" si="0"/>
        <v>0</v>
      </c>
      <c r="I12" s="34">
        <f>$G$11*E12</f>
        <v>0</v>
      </c>
      <c r="J12" s="34">
        <f t="shared" ref="J12:J17" si="1">I12+H12</f>
        <v>0</v>
      </c>
    </row>
    <row r="13" spans="1:16" x14ac:dyDescent="0.25">
      <c r="A13" s="216" t="s">
        <v>189</v>
      </c>
      <c r="B13" s="217"/>
      <c r="C13" s="218"/>
      <c r="D13" s="201">
        <v>45000</v>
      </c>
      <c r="E13" s="201"/>
      <c r="F13" s="241"/>
      <c r="G13" s="243"/>
      <c r="H13" s="37">
        <f t="shared" si="0"/>
        <v>45000</v>
      </c>
      <c r="J13" s="34">
        <f t="shared" si="1"/>
        <v>45000</v>
      </c>
    </row>
    <row r="14" spans="1:16" x14ac:dyDescent="0.25">
      <c r="A14" s="216" t="s">
        <v>72</v>
      </c>
      <c r="B14" s="217"/>
      <c r="C14" s="218"/>
      <c r="D14" s="21">
        <v>0</v>
      </c>
      <c r="E14" s="21">
        <v>0</v>
      </c>
      <c r="F14" s="241"/>
      <c r="G14" s="243"/>
      <c r="H14" s="37">
        <f t="shared" si="0"/>
        <v>0</v>
      </c>
      <c r="I14" s="34">
        <f>$G$11*E14</f>
        <v>0</v>
      </c>
      <c r="J14" s="34">
        <f t="shared" ref="J14" si="2">I14+H14</f>
        <v>0</v>
      </c>
    </row>
    <row r="15" spans="1:16" x14ac:dyDescent="0.25">
      <c r="A15" s="216" t="s">
        <v>89</v>
      </c>
      <c r="B15" s="217"/>
      <c r="C15" s="218"/>
      <c r="D15" s="21">
        <v>0</v>
      </c>
      <c r="E15" s="21">
        <v>0</v>
      </c>
      <c r="F15" s="241"/>
      <c r="G15" s="243"/>
      <c r="H15" s="37">
        <f t="shared" si="0"/>
        <v>0</v>
      </c>
      <c r="I15" s="34">
        <f>$G$11*E15</f>
        <v>0</v>
      </c>
      <c r="J15" s="34">
        <f t="shared" ref="J15" si="3">I15+H15</f>
        <v>0</v>
      </c>
    </row>
    <row r="16" spans="1:16" x14ac:dyDescent="0.25">
      <c r="A16" s="216" t="s">
        <v>67</v>
      </c>
      <c r="B16" s="217"/>
      <c r="C16" s="218"/>
      <c r="D16" s="21">
        <v>0</v>
      </c>
      <c r="E16" s="63"/>
      <c r="F16" s="241"/>
      <c r="G16" s="243"/>
      <c r="H16" s="37">
        <f t="shared" si="0"/>
        <v>0</v>
      </c>
      <c r="J16" s="34">
        <f>H16</f>
        <v>0</v>
      </c>
    </row>
    <row r="17" spans="1:10" x14ac:dyDescent="0.25">
      <c r="A17" s="216" t="s">
        <v>46</v>
      </c>
      <c r="B17" s="217"/>
      <c r="C17" s="218"/>
      <c r="D17" s="21">
        <v>0</v>
      </c>
      <c r="E17" s="21">
        <v>0</v>
      </c>
      <c r="F17" s="242"/>
      <c r="G17" s="244"/>
      <c r="H17" s="37">
        <f t="shared" si="0"/>
        <v>0</v>
      </c>
      <c r="I17" s="34">
        <f>$G$11*E17</f>
        <v>0</v>
      </c>
      <c r="J17" s="34">
        <f t="shared" si="1"/>
        <v>0</v>
      </c>
    </row>
    <row r="18" spans="1:10" ht="15.75" thickBot="1" x14ac:dyDescent="0.3">
      <c r="A18" s="235" t="s">
        <v>33</v>
      </c>
      <c r="B18" s="236"/>
      <c r="C18" s="237"/>
      <c r="D18" s="17"/>
      <c r="E18" s="17">
        <f>SUM(E11:E17)</f>
        <v>0</v>
      </c>
      <c r="F18" s="73"/>
      <c r="G18" s="74"/>
      <c r="H18" s="43">
        <f>SUM(H11:H17)</f>
        <v>45000</v>
      </c>
      <c r="I18" s="44">
        <f>SUM(I11:I17)</f>
        <v>0</v>
      </c>
      <c r="J18" s="44">
        <f>SUM(J11:J17)</f>
        <v>45000</v>
      </c>
    </row>
    <row r="19" spans="1:10" ht="15.75" thickBot="1" x14ac:dyDescent="0.3"/>
    <row r="20" spans="1:10" ht="19.5" thickBot="1" x14ac:dyDescent="0.35">
      <c r="A20" s="226" t="s">
        <v>77</v>
      </c>
      <c r="B20" s="227"/>
      <c r="C20" s="227"/>
      <c r="D20" s="227"/>
      <c r="E20" s="228"/>
      <c r="F20" s="75" t="s">
        <v>44</v>
      </c>
      <c r="G20" s="76"/>
      <c r="H20" s="223" t="s">
        <v>84</v>
      </c>
      <c r="I20" s="224"/>
      <c r="J20" s="225"/>
    </row>
    <row r="21" spans="1:10" ht="24.75" thickBot="1" x14ac:dyDescent="0.3">
      <c r="A21" s="86" t="s">
        <v>62</v>
      </c>
      <c r="B21" s="87" t="s">
        <v>61</v>
      </c>
      <c r="C21" s="88" t="s">
        <v>5</v>
      </c>
      <c r="D21" s="88" t="s">
        <v>82</v>
      </c>
      <c r="E21" s="88" t="s">
        <v>83</v>
      </c>
      <c r="F21" s="91" t="s">
        <v>37</v>
      </c>
      <c r="G21" s="90" t="s">
        <v>68</v>
      </c>
      <c r="H21" s="91" t="s">
        <v>45</v>
      </c>
      <c r="I21" s="90" t="s">
        <v>69</v>
      </c>
      <c r="J21" s="103" t="s">
        <v>86</v>
      </c>
    </row>
    <row r="22" spans="1:10" ht="24" x14ac:dyDescent="0.25">
      <c r="A22" s="144" t="s">
        <v>76</v>
      </c>
      <c r="B22" s="137"/>
      <c r="C22" s="95">
        <v>1</v>
      </c>
      <c r="D22" s="138">
        <v>0</v>
      </c>
      <c r="E22" s="138">
        <v>0</v>
      </c>
      <c r="F22" s="249">
        <v>1</v>
      </c>
      <c r="G22" s="246">
        <v>10</v>
      </c>
      <c r="H22" s="139">
        <f>C22*D22*$F$22</f>
        <v>0</v>
      </c>
      <c r="I22" s="140">
        <f>$G$22*E22*C22</f>
        <v>0</v>
      </c>
      <c r="J22" s="145">
        <f>I22+H22</f>
        <v>0</v>
      </c>
    </row>
    <row r="23" spans="1:10" x14ac:dyDescent="0.25">
      <c r="A23" s="250" t="s">
        <v>70</v>
      </c>
      <c r="B23" s="162" t="s">
        <v>121</v>
      </c>
      <c r="C23" s="163">
        <v>1</v>
      </c>
      <c r="D23" s="22">
        <v>0</v>
      </c>
      <c r="E23" s="22">
        <v>0</v>
      </c>
      <c r="F23" s="249"/>
      <c r="G23" s="246"/>
      <c r="H23" s="37">
        <f>C23*D23*$F$22</f>
        <v>0</v>
      </c>
      <c r="I23" s="34">
        <f>$G$22*E23*C23</f>
        <v>0</v>
      </c>
      <c r="J23" s="146">
        <f t="shared" ref="J23:J59" si="4">I23+H23</f>
        <v>0</v>
      </c>
    </row>
    <row r="24" spans="1:10" x14ac:dyDescent="0.25">
      <c r="A24" s="251"/>
      <c r="B24" s="162" t="s">
        <v>122</v>
      </c>
      <c r="C24" s="163">
        <v>14</v>
      </c>
      <c r="D24" s="22">
        <v>0</v>
      </c>
      <c r="E24" s="22">
        <v>0</v>
      </c>
      <c r="F24" s="249"/>
      <c r="G24" s="246"/>
      <c r="H24" s="37">
        <f>C24*D24*$F$22</f>
        <v>0</v>
      </c>
      <c r="I24" s="34">
        <f>$G$22*E24*C24</f>
        <v>0</v>
      </c>
      <c r="J24" s="146">
        <f t="shared" si="4"/>
        <v>0</v>
      </c>
    </row>
    <row r="25" spans="1:10" x14ac:dyDescent="0.25">
      <c r="A25" s="251"/>
      <c r="B25" s="162" t="s">
        <v>123</v>
      </c>
      <c r="C25" s="163">
        <v>1</v>
      </c>
      <c r="D25" s="22">
        <v>0</v>
      </c>
      <c r="E25" s="22">
        <v>0</v>
      </c>
      <c r="F25" s="249"/>
      <c r="G25" s="246"/>
      <c r="H25" s="37">
        <f>C25*D25*$F$22</f>
        <v>0</v>
      </c>
      <c r="I25" s="34">
        <f>$G$22*E25*C25</f>
        <v>0</v>
      </c>
      <c r="J25" s="146">
        <f t="shared" ref="J25" si="5">I25+H25</f>
        <v>0</v>
      </c>
    </row>
    <row r="26" spans="1:10" x14ac:dyDescent="0.25">
      <c r="A26" s="251"/>
      <c r="B26" s="162" t="s">
        <v>124</v>
      </c>
      <c r="C26" s="163">
        <v>1</v>
      </c>
      <c r="D26" s="22">
        <v>0</v>
      </c>
      <c r="E26" s="22">
        <v>0</v>
      </c>
      <c r="F26" s="249"/>
      <c r="G26" s="246"/>
      <c r="H26" s="37">
        <f t="shared" ref="H26" si="6">C26*D26*$F$22</f>
        <v>0</v>
      </c>
      <c r="I26" s="34">
        <f t="shared" ref="I26" si="7">$G$22*E26*C26</f>
        <v>0</v>
      </c>
      <c r="J26" s="146">
        <f t="shared" ref="J26" si="8">I26+H26</f>
        <v>0</v>
      </c>
    </row>
    <row r="27" spans="1:10" x14ac:dyDescent="0.25">
      <c r="A27" s="251"/>
      <c r="B27" s="162" t="s">
        <v>125</v>
      </c>
      <c r="C27" s="163">
        <v>5</v>
      </c>
      <c r="D27" s="22">
        <v>0</v>
      </c>
      <c r="E27" s="22">
        <v>0</v>
      </c>
      <c r="F27" s="249"/>
      <c r="G27" s="246"/>
      <c r="H27" s="37">
        <f t="shared" ref="H27:H31" si="9">C27*D27*$F$22</f>
        <v>0</v>
      </c>
      <c r="I27" s="34">
        <f t="shared" ref="I27:I31" si="10">$G$22*E27*C27</f>
        <v>0</v>
      </c>
      <c r="J27" s="146">
        <f t="shared" si="4"/>
        <v>0</v>
      </c>
    </row>
    <row r="28" spans="1:10" x14ac:dyDescent="0.25">
      <c r="A28" s="252"/>
      <c r="B28" s="162" t="s">
        <v>126</v>
      </c>
      <c r="C28" s="163">
        <v>2</v>
      </c>
      <c r="D28" s="22">
        <v>0</v>
      </c>
      <c r="E28" s="22">
        <v>0</v>
      </c>
      <c r="F28" s="249"/>
      <c r="G28" s="246"/>
      <c r="H28" s="37">
        <f>C28*D28*$F$22</f>
        <v>0</v>
      </c>
      <c r="I28" s="34">
        <f>$G$22*E28*C28</f>
        <v>0</v>
      </c>
      <c r="J28" s="146">
        <f t="shared" ref="J28" si="11">I28+H28</f>
        <v>0</v>
      </c>
    </row>
    <row r="29" spans="1:10" x14ac:dyDescent="0.25">
      <c r="A29" s="253" t="s">
        <v>127</v>
      </c>
      <c r="B29" s="164" t="s">
        <v>128</v>
      </c>
      <c r="C29" s="165">
        <v>15</v>
      </c>
      <c r="D29" s="22">
        <v>0</v>
      </c>
      <c r="E29" s="22">
        <v>0</v>
      </c>
      <c r="F29" s="249"/>
      <c r="G29" s="246"/>
      <c r="H29" s="37">
        <f t="shared" si="9"/>
        <v>0</v>
      </c>
      <c r="I29" s="34">
        <f t="shared" si="10"/>
        <v>0</v>
      </c>
      <c r="J29" s="146">
        <f t="shared" si="4"/>
        <v>0</v>
      </c>
    </row>
    <row r="30" spans="1:10" x14ac:dyDescent="0.25">
      <c r="A30" s="254"/>
      <c r="B30" s="164" t="s">
        <v>123</v>
      </c>
      <c r="C30" s="165">
        <v>7</v>
      </c>
      <c r="D30" s="22">
        <v>0</v>
      </c>
      <c r="E30" s="22">
        <v>0</v>
      </c>
      <c r="F30" s="249"/>
      <c r="G30" s="246"/>
      <c r="H30" s="37">
        <f t="shared" si="9"/>
        <v>0</v>
      </c>
      <c r="I30" s="34">
        <f t="shared" si="10"/>
        <v>0</v>
      </c>
      <c r="J30" s="146">
        <f t="shared" si="4"/>
        <v>0</v>
      </c>
    </row>
    <row r="31" spans="1:10" x14ac:dyDescent="0.25">
      <c r="A31" s="254"/>
      <c r="B31" s="164" t="s">
        <v>124</v>
      </c>
      <c r="C31" s="165">
        <v>1</v>
      </c>
      <c r="D31" s="22">
        <v>0</v>
      </c>
      <c r="E31" s="22">
        <v>0</v>
      </c>
      <c r="F31" s="249"/>
      <c r="G31" s="246"/>
      <c r="H31" s="37">
        <f t="shared" si="9"/>
        <v>0</v>
      </c>
      <c r="I31" s="34">
        <f t="shared" si="10"/>
        <v>0</v>
      </c>
      <c r="J31" s="146">
        <f t="shared" si="4"/>
        <v>0</v>
      </c>
    </row>
    <row r="32" spans="1:10" x14ac:dyDescent="0.25">
      <c r="A32" s="254"/>
      <c r="B32" s="164" t="s">
        <v>188</v>
      </c>
      <c r="C32" s="165">
        <v>1</v>
      </c>
      <c r="D32" s="22">
        <v>0</v>
      </c>
      <c r="E32" s="22">
        <v>0</v>
      </c>
      <c r="F32" s="249"/>
      <c r="G32" s="246"/>
      <c r="H32" s="37">
        <f t="shared" ref="H32:H35" si="12">C32*D32*$F$22</f>
        <v>0</v>
      </c>
      <c r="I32" s="34">
        <f t="shared" ref="I32:I35" si="13">$G$22*E32*C32</f>
        <v>0</v>
      </c>
      <c r="J32" s="146">
        <f t="shared" ref="J32:J35" si="14">I32+H32</f>
        <v>0</v>
      </c>
    </row>
    <row r="33" spans="1:10" x14ac:dyDescent="0.25">
      <c r="A33" s="254"/>
      <c r="B33" s="164" t="s">
        <v>129</v>
      </c>
      <c r="C33" s="165">
        <v>2</v>
      </c>
      <c r="D33" s="22">
        <v>0</v>
      </c>
      <c r="E33" s="22">
        <v>0</v>
      </c>
      <c r="F33" s="249"/>
      <c r="G33" s="246"/>
      <c r="H33" s="37">
        <f t="shared" si="12"/>
        <v>0</v>
      </c>
      <c r="I33" s="34">
        <f t="shared" si="13"/>
        <v>0</v>
      </c>
      <c r="J33" s="146">
        <f t="shared" si="14"/>
        <v>0</v>
      </c>
    </row>
    <row r="34" spans="1:10" x14ac:dyDescent="0.25">
      <c r="A34" s="254"/>
      <c r="B34" s="164" t="s">
        <v>130</v>
      </c>
      <c r="C34" s="165">
        <v>1</v>
      </c>
      <c r="D34" s="22">
        <v>0</v>
      </c>
      <c r="E34" s="22">
        <v>0</v>
      </c>
      <c r="F34" s="249"/>
      <c r="G34" s="246"/>
      <c r="H34" s="37">
        <f t="shared" si="12"/>
        <v>0</v>
      </c>
      <c r="I34" s="34">
        <f t="shared" si="13"/>
        <v>0</v>
      </c>
      <c r="J34" s="146">
        <f t="shared" si="14"/>
        <v>0</v>
      </c>
    </row>
    <row r="35" spans="1:10" x14ac:dyDescent="0.25">
      <c r="A35" s="254"/>
      <c r="B35" s="164" t="s">
        <v>131</v>
      </c>
      <c r="C35" s="165">
        <v>1</v>
      </c>
      <c r="D35" s="22">
        <v>0</v>
      </c>
      <c r="E35" s="22">
        <v>0</v>
      </c>
      <c r="F35" s="249"/>
      <c r="G35" s="246"/>
      <c r="H35" s="37">
        <f t="shared" si="12"/>
        <v>0</v>
      </c>
      <c r="I35" s="34">
        <f t="shared" si="13"/>
        <v>0</v>
      </c>
      <c r="J35" s="146">
        <f t="shared" si="14"/>
        <v>0</v>
      </c>
    </row>
    <row r="36" spans="1:10" x14ac:dyDescent="0.25">
      <c r="A36" s="254"/>
      <c r="B36" s="164" t="s">
        <v>132</v>
      </c>
      <c r="C36" s="165">
        <v>1</v>
      </c>
      <c r="D36" s="22">
        <v>0</v>
      </c>
      <c r="E36" s="22">
        <v>0</v>
      </c>
      <c r="F36" s="249"/>
      <c r="G36" s="246"/>
      <c r="H36" s="37">
        <f t="shared" ref="H36:H37" si="15">C36*D36*$F$22</f>
        <v>0</v>
      </c>
      <c r="I36" s="34">
        <f t="shared" ref="I36:I37" si="16">$G$22*E36*C36</f>
        <v>0</v>
      </c>
      <c r="J36" s="146">
        <f t="shared" ref="J36:J37" si="17">I36+H36</f>
        <v>0</v>
      </c>
    </row>
    <row r="37" spans="1:10" x14ac:dyDescent="0.25">
      <c r="A37" s="254"/>
      <c r="B37" s="164" t="s">
        <v>133</v>
      </c>
      <c r="C37" s="165">
        <v>1</v>
      </c>
      <c r="D37" s="22">
        <v>0</v>
      </c>
      <c r="E37" s="22">
        <v>0</v>
      </c>
      <c r="F37" s="249"/>
      <c r="G37" s="246"/>
      <c r="H37" s="37">
        <f t="shared" si="15"/>
        <v>0</v>
      </c>
      <c r="I37" s="34">
        <f t="shared" si="16"/>
        <v>0</v>
      </c>
      <c r="J37" s="146">
        <f t="shared" si="17"/>
        <v>0</v>
      </c>
    </row>
    <row r="38" spans="1:10" x14ac:dyDescent="0.25">
      <c r="A38" s="254"/>
      <c r="B38" s="164" t="s">
        <v>134</v>
      </c>
      <c r="C38" s="165">
        <v>1</v>
      </c>
      <c r="D38" s="22">
        <v>0</v>
      </c>
      <c r="E38" s="22">
        <v>0</v>
      </c>
      <c r="F38" s="249"/>
      <c r="G38" s="246"/>
      <c r="H38" s="37">
        <f>C38*D38*$F$22</f>
        <v>0</v>
      </c>
      <c r="I38" s="34">
        <f>$G$22*E38*C38</f>
        <v>0</v>
      </c>
      <c r="J38" s="146">
        <f t="shared" si="4"/>
        <v>0</v>
      </c>
    </row>
    <row r="39" spans="1:10" x14ac:dyDescent="0.25">
      <c r="A39" s="254"/>
      <c r="B39" s="164" t="s">
        <v>135</v>
      </c>
      <c r="C39" s="165">
        <v>2</v>
      </c>
      <c r="D39" s="22">
        <v>0</v>
      </c>
      <c r="E39" s="22">
        <v>0</v>
      </c>
      <c r="F39" s="249"/>
      <c r="G39" s="246"/>
      <c r="H39" s="37">
        <f t="shared" ref="H39:H48" si="18">C39*D39*$F$22</f>
        <v>0</v>
      </c>
      <c r="I39" s="34">
        <f t="shared" ref="I39:I48" si="19">$G$22*E39*C39</f>
        <v>0</v>
      </c>
      <c r="J39" s="146">
        <f t="shared" ref="J39:J48" si="20">I39+H39</f>
        <v>0</v>
      </c>
    </row>
    <row r="40" spans="1:10" x14ac:dyDescent="0.25">
      <c r="A40" s="254"/>
      <c r="B40" s="164" t="s">
        <v>136</v>
      </c>
      <c r="C40" s="165">
        <v>1</v>
      </c>
      <c r="D40" s="22">
        <v>0</v>
      </c>
      <c r="E40" s="22">
        <v>0</v>
      </c>
      <c r="F40" s="249"/>
      <c r="G40" s="246"/>
      <c r="H40" s="37">
        <f t="shared" si="18"/>
        <v>0</v>
      </c>
      <c r="I40" s="34">
        <f t="shared" si="19"/>
        <v>0</v>
      </c>
      <c r="J40" s="146">
        <f t="shared" si="20"/>
        <v>0</v>
      </c>
    </row>
    <row r="41" spans="1:10" x14ac:dyDescent="0.25">
      <c r="A41" s="254"/>
      <c r="B41" s="164" t="s">
        <v>137</v>
      </c>
      <c r="C41" s="165">
        <v>1</v>
      </c>
      <c r="D41" s="22">
        <v>0</v>
      </c>
      <c r="E41" s="22">
        <v>0</v>
      </c>
      <c r="F41" s="249"/>
      <c r="G41" s="246"/>
      <c r="H41" s="37">
        <f t="shared" si="18"/>
        <v>0</v>
      </c>
      <c r="I41" s="34">
        <f t="shared" si="19"/>
        <v>0</v>
      </c>
      <c r="J41" s="146">
        <f t="shared" si="20"/>
        <v>0</v>
      </c>
    </row>
    <row r="42" spans="1:10" x14ac:dyDescent="0.25">
      <c r="A42" s="254"/>
      <c r="B42" s="164" t="s">
        <v>138</v>
      </c>
      <c r="C42" s="165">
        <v>1</v>
      </c>
      <c r="D42" s="22">
        <v>0</v>
      </c>
      <c r="E42" s="22">
        <v>0</v>
      </c>
      <c r="F42" s="249"/>
      <c r="G42" s="246"/>
      <c r="H42" s="37">
        <f t="shared" ref="H42:H44" si="21">C42*D42*$F$22</f>
        <v>0</v>
      </c>
      <c r="I42" s="34">
        <f t="shared" ref="I42:I44" si="22">$G$22*E42*C42</f>
        <v>0</v>
      </c>
      <c r="J42" s="146">
        <f t="shared" ref="J42:J44" si="23">I42+H42</f>
        <v>0</v>
      </c>
    </row>
    <row r="43" spans="1:10" x14ac:dyDescent="0.25">
      <c r="A43" s="255"/>
      <c r="B43" s="164" t="s">
        <v>139</v>
      </c>
      <c r="C43" s="165">
        <v>1</v>
      </c>
      <c r="D43" s="22">
        <v>0</v>
      </c>
      <c r="E43" s="22">
        <v>0</v>
      </c>
      <c r="F43" s="249"/>
      <c r="G43" s="246"/>
      <c r="H43" s="37">
        <f t="shared" ref="H43" si="24">C43*D43*$F$22</f>
        <v>0</v>
      </c>
      <c r="I43" s="34">
        <f t="shared" ref="I43" si="25">$G$22*E43*C43</f>
        <v>0</v>
      </c>
      <c r="J43" s="146">
        <f t="shared" ref="J43" si="26">I43+H43</f>
        <v>0</v>
      </c>
    </row>
    <row r="44" spans="1:10" x14ac:dyDescent="0.25">
      <c r="A44" s="166" t="s">
        <v>140</v>
      </c>
      <c r="B44" s="162" t="s">
        <v>123</v>
      </c>
      <c r="C44" s="163">
        <v>1</v>
      </c>
      <c r="D44" s="22">
        <v>0</v>
      </c>
      <c r="E44" s="22">
        <v>0</v>
      </c>
      <c r="F44" s="249"/>
      <c r="G44" s="246"/>
      <c r="H44" s="37">
        <f t="shared" si="21"/>
        <v>0</v>
      </c>
      <c r="I44" s="34">
        <f t="shared" si="22"/>
        <v>0</v>
      </c>
      <c r="J44" s="146">
        <f t="shared" si="23"/>
        <v>0</v>
      </c>
    </row>
    <row r="45" spans="1:10" x14ac:dyDescent="0.25">
      <c r="A45" s="245" t="s">
        <v>63</v>
      </c>
      <c r="B45" s="149" t="s">
        <v>141</v>
      </c>
      <c r="C45" s="20">
        <v>1</v>
      </c>
      <c r="D45" s="22">
        <v>0</v>
      </c>
      <c r="E45" s="22">
        <v>0</v>
      </c>
      <c r="F45" s="249"/>
      <c r="G45" s="246"/>
      <c r="H45" s="37">
        <f t="shared" si="18"/>
        <v>0</v>
      </c>
      <c r="I45" s="34">
        <f t="shared" si="19"/>
        <v>0</v>
      </c>
      <c r="J45" s="146">
        <f t="shared" si="20"/>
        <v>0</v>
      </c>
    </row>
    <row r="46" spans="1:10" x14ac:dyDescent="0.25">
      <c r="A46" s="245"/>
      <c r="B46" s="149" t="s">
        <v>142</v>
      </c>
      <c r="C46" s="20">
        <v>1</v>
      </c>
      <c r="D46" s="22">
        <v>0</v>
      </c>
      <c r="E46" s="22">
        <v>0</v>
      </c>
      <c r="F46" s="249"/>
      <c r="G46" s="246"/>
      <c r="H46" s="37">
        <f t="shared" si="18"/>
        <v>0</v>
      </c>
      <c r="I46" s="34">
        <f t="shared" si="19"/>
        <v>0</v>
      </c>
      <c r="J46" s="146">
        <f t="shared" si="20"/>
        <v>0</v>
      </c>
    </row>
    <row r="47" spans="1:10" x14ac:dyDescent="0.25">
      <c r="A47" s="166" t="s">
        <v>71</v>
      </c>
      <c r="B47" s="162" t="s">
        <v>123</v>
      </c>
      <c r="C47" s="163">
        <v>1</v>
      </c>
      <c r="D47" s="22">
        <v>0</v>
      </c>
      <c r="E47" s="22">
        <v>0</v>
      </c>
      <c r="F47" s="249"/>
      <c r="G47" s="246"/>
      <c r="H47" s="37">
        <f t="shared" si="18"/>
        <v>0</v>
      </c>
      <c r="I47" s="34">
        <f t="shared" si="19"/>
        <v>0</v>
      </c>
      <c r="J47" s="146">
        <f t="shared" si="20"/>
        <v>0</v>
      </c>
    </row>
    <row r="48" spans="1:10" x14ac:dyDescent="0.25">
      <c r="A48" s="256" t="s">
        <v>143</v>
      </c>
      <c r="B48" s="149" t="s">
        <v>141</v>
      </c>
      <c r="C48" s="20">
        <v>3</v>
      </c>
      <c r="D48" s="22">
        <v>0</v>
      </c>
      <c r="E48" s="22">
        <v>0</v>
      </c>
      <c r="F48" s="249"/>
      <c r="G48" s="246"/>
      <c r="H48" s="37">
        <f t="shared" si="18"/>
        <v>0</v>
      </c>
      <c r="I48" s="34">
        <f t="shared" si="19"/>
        <v>0</v>
      </c>
      <c r="J48" s="146">
        <f t="shared" si="20"/>
        <v>0</v>
      </c>
    </row>
    <row r="49" spans="1:10" x14ac:dyDescent="0.25">
      <c r="A49" s="257"/>
      <c r="B49" s="149" t="s">
        <v>144</v>
      </c>
      <c r="C49" s="20">
        <v>1</v>
      </c>
      <c r="D49" s="22">
        <v>0</v>
      </c>
      <c r="E49" s="22">
        <v>0</v>
      </c>
      <c r="F49" s="249"/>
      <c r="G49" s="246"/>
      <c r="H49" s="37">
        <f t="shared" ref="H49:H59" si="27">C49*D49*$F$22</f>
        <v>0</v>
      </c>
      <c r="I49" s="34">
        <f t="shared" ref="I49:I59" si="28">$G$22*E49*C49</f>
        <v>0</v>
      </c>
      <c r="J49" s="146">
        <f t="shared" si="4"/>
        <v>0</v>
      </c>
    </row>
    <row r="50" spans="1:10" x14ac:dyDescent="0.25">
      <c r="A50" s="257"/>
      <c r="B50" s="149" t="s">
        <v>145</v>
      </c>
      <c r="C50" s="20">
        <v>6</v>
      </c>
      <c r="D50" s="22">
        <v>0</v>
      </c>
      <c r="E50" s="22">
        <v>0</v>
      </c>
      <c r="F50" s="249"/>
      <c r="G50" s="246"/>
      <c r="H50" s="37">
        <f t="shared" si="27"/>
        <v>0</v>
      </c>
      <c r="I50" s="34">
        <f t="shared" si="28"/>
        <v>0</v>
      </c>
      <c r="J50" s="146">
        <f t="shared" si="4"/>
        <v>0</v>
      </c>
    </row>
    <row r="51" spans="1:10" x14ac:dyDescent="0.25">
      <c r="A51" s="257"/>
      <c r="B51" s="149" t="s">
        <v>128</v>
      </c>
      <c r="C51" s="20">
        <v>4</v>
      </c>
      <c r="D51" s="22">
        <v>0</v>
      </c>
      <c r="E51" s="22">
        <v>0</v>
      </c>
      <c r="F51" s="249"/>
      <c r="G51" s="246"/>
      <c r="H51" s="37">
        <f t="shared" si="27"/>
        <v>0</v>
      </c>
      <c r="I51" s="34">
        <f t="shared" si="28"/>
        <v>0</v>
      </c>
      <c r="J51" s="146">
        <f t="shared" si="4"/>
        <v>0</v>
      </c>
    </row>
    <row r="52" spans="1:10" x14ac:dyDescent="0.25">
      <c r="A52" s="257"/>
      <c r="B52" s="149" t="s">
        <v>122</v>
      </c>
      <c r="C52" s="20">
        <v>24</v>
      </c>
      <c r="D52" s="22">
        <v>0</v>
      </c>
      <c r="E52" s="22">
        <v>0</v>
      </c>
      <c r="F52" s="249"/>
      <c r="G52" s="246"/>
      <c r="H52" s="37">
        <f t="shared" si="27"/>
        <v>0</v>
      </c>
      <c r="I52" s="34">
        <f t="shared" si="28"/>
        <v>0</v>
      </c>
      <c r="J52" s="146">
        <f t="shared" si="4"/>
        <v>0</v>
      </c>
    </row>
    <row r="53" spans="1:10" x14ac:dyDescent="0.25">
      <c r="A53" s="257"/>
      <c r="B53" s="149" t="s">
        <v>146</v>
      </c>
      <c r="C53" s="20">
        <v>2</v>
      </c>
      <c r="D53" s="22">
        <v>0</v>
      </c>
      <c r="E53" s="22">
        <v>0</v>
      </c>
      <c r="F53" s="249"/>
      <c r="G53" s="246"/>
      <c r="H53" s="37">
        <f t="shared" si="27"/>
        <v>0</v>
      </c>
      <c r="I53" s="34">
        <f t="shared" si="28"/>
        <v>0</v>
      </c>
      <c r="J53" s="146">
        <f t="shared" si="4"/>
        <v>0</v>
      </c>
    </row>
    <row r="54" spans="1:10" x14ac:dyDescent="0.25">
      <c r="A54" s="257"/>
      <c r="B54" s="149" t="s">
        <v>132</v>
      </c>
      <c r="C54" s="20">
        <v>1</v>
      </c>
      <c r="D54" s="22">
        <v>0</v>
      </c>
      <c r="E54" s="22">
        <v>0</v>
      </c>
      <c r="F54" s="249"/>
      <c r="G54" s="246"/>
      <c r="H54" s="37">
        <f t="shared" si="27"/>
        <v>0</v>
      </c>
      <c r="I54" s="34">
        <f t="shared" si="28"/>
        <v>0</v>
      </c>
      <c r="J54" s="146">
        <f t="shared" si="4"/>
        <v>0</v>
      </c>
    </row>
    <row r="55" spans="1:10" x14ac:dyDescent="0.25">
      <c r="A55" s="257"/>
      <c r="B55" s="149" t="s">
        <v>147</v>
      </c>
      <c r="C55" s="20">
        <v>2</v>
      </c>
      <c r="D55" s="22">
        <v>0</v>
      </c>
      <c r="E55" s="22">
        <v>0</v>
      </c>
      <c r="F55" s="249"/>
      <c r="G55" s="246"/>
      <c r="H55" s="37">
        <f t="shared" si="27"/>
        <v>0</v>
      </c>
      <c r="I55" s="34">
        <f t="shared" si="28"/>
        <v>0</v>
      </c>
      <c r="J55" s="146">
        <f t="shared" si="4"/>
        <v>0</v>
      </c>
    </row>
    <row r="56" spans="1:10" x14ac:dyDescent="0.25">
      <c r="A56" s="257"/>
      <c r="B56" s="149" t="s">
        <v>134</v>
      </c>
      <c r="C56" s="20">
        <v>2</v>
      </c>
      <c r="D56" s="22">
        <v>0</v>
      </c>
      <c r="E56" s="22">
        <v>0</v>
      </c>
      <c r="F56" s="249"/>
      <c r="G56" s="246"/>
      <c r="H56" s="37">
        <f t="shared" si="27"/>
        <v>0</v>
      </c>
      <c r="I56" s="34">
        <f t="shared" si="28"/>
        <v>0</v>
      </c>
      <c r="J56" s="146">
        <f t="shared" si="4"/>
        <v>0</v>
      </c>
    </row>
    <row r="57" spans="1:10" x14ac:dyDescent="0.25">
      <c r="A57" s="257"/>
      <c r="B57" s="149" t="s">
        <v>148</v>
      </c>
      <c r="C57" s="20">
        <v>2</v>
      </c>
      <c r="D57" s="22">
        <v>0</v>
      </c>
      <c r="E57" s="22">
        <v>0</v>
      </c>
      <c r="F57" s="249"/>
      <c r="G57" s="246"/>
      <c r="H57" s="37">
        <f t="shared" si="27"/>
        <v>0</v>
      </c>
      <c r="I57" s="34">
        <f t="shared" si="28"/>
        <v>0</v>
      </c>
      <c r="J57" s="146">
        <f t="shared" si="4"/>
        <v>0</v>
      </c>
    </row>
    <row r="58" spans="1:10" x14ac:dyDescent="0.25">
      <c r="A58" s="258"/>
      <c r="B58" s="149" t="s">
        <v>149</v>
      </c>
      <c r="C58" s="20">
        <v>6</v>
      </c>
      <c r="D58" s="22">
        <v>0</v>
      </c>
      <c r="E58" s="22">
        <v>0</v>
      </c>
      <c r="F58" s="249"/>
      <c r="G58" s="246"/>
      <c r="H58" s="37">
        <f t="shared" si="27"/>
        <v>0</v>
      </c>
      <c r="I58" s="34">
        <f t="shared" si="28"/>
        <v>0</v>
      </c>
      <c r="J58" s="146">
        <f t="shared" si="4"/>
        <v>0</v>
      </c>
    </row>
    <row r="59" spans="1:10" x14ac:dyDescent="0.25">
      <c r="A59" s="166" t="s">
        <v>150</v>
      </c>
      <c r="B59" s="162" t="s">
        <v>122</v>
      </c>
      <c r="C59" s="163">
        <v>1</v>
      </c>
      <c r="D59" s="22">
        <v>0</v>
      </c>
      <c r="E59" s="22">
        <v>0</v>
      </c>
      <c r="F59" s="249"/>
      <c r="G59" s="246"/>
      <c r="H59" s="37">
        <f t="shared" si="27"/>
        <v>0</v>
      </c>
      <c r="I59" s="34">
        <f t="shared" si="28"/>
        <v>0</v>
      </c>
      <c r="J59" s="146">
        <f t="shared" si="4"/>
        <v>0</v>
      </c>
    </row>
    <row r="60" spans="1:10" x14ac:dyDescent="0.25">
      <c r="A60" s="161" t="s">
        <v>152</v>
      </c>
      <c r="B60" s="149" t="s">
        <v>151</v>
      </c>
      <c r="C60" s="20">
        <v>1</v>
      </c>
      <c r="D60" s="22">
        <v>0</v>
      </c>
      <c r="E60" s="22">
        <v>0</v>
      </c>
      <c r="F60" s="249"/>
      <c r="G60" s="246"/>
      <c r="H60" s="37">
        <f t="shared" ref="H60:H74" si="29">C60*D60*$F$22</f>
        <v>0</v>
      </c>
      <c r="I60" s="34">
        <f t="shared" ref="I60:I74" si="30">$G$22*E60*C60</f>
        <v>0</v>
      </c>
      <c r="J60" s="146">
        <f t="shared" ref="J60:J74" si="31">I60+H60</f>
        <v>0</v>
      </c>
    </row>
    <row r="61" spans="1:10" x14ac:dyDescent="0.25">
      <c r="A61" s="259" t="s">
        <v>153</v>
      </c>
      <c r="B61" s="200" t="s">
        <v>154</v>
      </c>
      <c r="C61" s="163">
        <v>1</v>
      </c>
      <c r="D61" s="22">
        <v>0</v>
      </c>
      <c r="E61" s="22">
        <v>0</v>
      </c>
      <c r="F61" s="249"/>
      <c r="G61" s="246"/>
      <c r="H61" s="37">
        <f t="shared" ref="H61:H72" si="32">C61*D61*$F$22</f>
        <v>0</v>
      </c>
      <c r="I61" s="34">
        <f t="shared" ref="I61:I72" si="33">$G$22*E61*C61</f>
        <v>0</v>
      </c>
      <c r="J61" s="146">
        <f t="shared" ref="J61:J72" si="34">I61+H61</f>
        <v>0</v>
      </c>
    </row>
    <row r="62" spans="1:10" x14ac:dyDescent="0.25">
      <c r="A62" s="260"/>
      <c r="B62" s="162" t="s">
        <v>155</v>
      </c>
      <c r="C62" s="163">
        <v>7</v>
      </c>
      <c r="D62" s="22">
        <v>0</v>
      </c>
      <c r="E62" s="22">
        <v>0</v>
      </c>
      <c r="F62" s="249"/>
      <c r="G62" s="246"/>
      <c r="H62" s="37">
        <f t="shared" si="32"/>
        <v>0</v>
      </c>
      <c r="I62" s="34">
        <f t="shared" si="33"/>
        <v>0</v>
      </c>
      <c r="J62" s="146">
        <f t="shared" si="34"/>
        <v>0</v>
      </c>
    </row>
    <row r="63" spans="1:10" x14ac:dyDescent="0.25">
      <c r="A63" s="260"/>
      <c r="B63" s="162" t="s">
        <v>156</v>
      </c>
      <c r="C63" s="163">
        <v>31</v>
      </c>
      <c r="D63" s="22">
        <v>0</v>
      </c>
      <c r="E63" s="22">
        <v>0</v>
      </c>
      <c r="F63" s="249"/>
      <c r="G63" s="246"/>
      <c r="H63" s="37">
        <f t="shared" si="32"/>
        <v>0</v>
      </c>
      <c r="I63" s="34">
        <f t="shared" si="33"/>
        <v>0</v>
      </c>
      <c r="J63" s="146">
        <f t="shared" si="34"/>
        <v>0</v>
      </c>
    </row>
    <row r="64" spans="1:10" x14ac:dyDescent="0.25">
      <c r="A64" s="260"/>
      <c r="B64" s="162" t="s">
        <v>157</v>
      </c>
      <c r="C64" s="163">
        <v>1</v>
      </c>
      <c r="D64" s="22">
        <v>0</v>
      </c>
      <c r="E64" s="22">
        <v>0</v>
      </c>
      <c r="F64" s="249"/>
      <c r="G64" s="246"/>
      <c r="H64" s="37">
        <f t="shared" si="32"/>
        <v>0</v>
      </c>
      <c r="I64" s="34">
        <f t="shared" si="33"/>
        <v>0</v>
      </c>
      <c r="J64" s="146">
        <f t="shared" si="34"/>
        <v>0</v>
      </c>
    </row>
    <row r="65" spans="1:10" x14ac:dyDescent="0.25">
      <c r="A65" s="260"/>
      <c r="B65" s="162" t="s">
        <v>158</v>
      </c>
      <c r="C65" s="163">
        <v>3</v>
      </c>
      <c r="D65" s="22">
        <v>0</v>
      </c>
      <c r="E65" s="22">
        <v>0</v>
      </c>
      <c r="F65" s="249"/>
      <c r="G65" s="246"/>
      <c r="H65" s="37">
        <f t="shared" si="32"/>
        <v>0</v>
      </c>
      <c r="I65" s="34">
        <f t="shared" si="33"/>
        <v>0</v>
      </c>
      <c r="J65" s="146">
        <f t="shared" si="34"/>
        <v>0</v>
      </c>
    </row>
    <row r="66" spans="1:10" x14ac:dyDescent="0.25">
      <c r="A66" s="260"/>
      <c r="B66" s="162" t="s">
        <v>159</v>
      </c>
      <c r="C66" s="163">
        <v>7</v>
      </c>
      <c r="D66" s="22">
        <v>0</v>
      </c>
      <c r="E66" s="22">
        <v>0</v>
      </c>
      <c r="F66" s="249"/>
      <c r="G66" s="246"/>
      <c r="H66" s="37">
        <f t="shared" si="32"/>
        <v>0</v>
      </c>
      <c r="I66" s="34">
        <f t="shared" si="33"/>
        <v>0</v>
      </c>
      <c r="J66" s="146">
        <f t="shared" si="34"/>
        <v>0</v>
      </c>
    </row>
    <row r="67" spans="1:10" x14ac:dyDescent="0.25">
      <c r="A67" s="260"/>
      <c r="B67" s="162" t="s">
        <v>160</v>
      </c>
      <c r="C67" s="163">
        <v>22</v>
      </c>
      <c r="D67" s="22">
        <v>0</v>
      </c>
      <c r="E67" s="22">
        <v>0</v>
      </c>
      <c r="F67" s="249"/>
      <c r="G67" s="246"/>
      <c r="H67" s="37">
        <f t="shared" si="32"/>
        <v>0</v>
      </c>
      <c r="I67" s="34">
        <f t="shared" si="33"/>
        <v>0</v>
      </c>
      <c r="J67" s="146">
        <f t="shared" si="34"/>
        <v>0</v>
      </c>
    </row>
    <row r="68" spans="1:10" x14ac:dyDescent="0.25">
      <c r="A68" s="260"/>
      <c r="B68" s="162" t="s">
        <v>187</v>
      </c>
      <c r="C68" s="163">
        <v>34</v>
      </c>
      <c r="D68" s="22">
        <v>0</v>
      </c>
      <c r="E68" s="22">
        <v>0</v>
      </c>
      <c r="F68" s="249"/>
      <c r="G68" s="246"/>
      <c r="H68" s="37">
        <f t="shared" si="32"/>
        <v>0</v>
      </c>
      <c r="I68" s="34">
        <f t="shared" si="33"/>
        <v>0</v>
      </c>
      <c r="J68" s="146">
        <f t="shared" si="34"/>
        <v>0</v>
      </c>
    </row>
    <row r="69" spans="1:10" x14ac:dyDescent="0.25">
      <c r="A69" s="260"/>
      <c r="B69" s="162" t="s">
        <v>161</v>
      </c>
      <c r="C69" s="163">
        <v>1</v>
      </c>
      <c r="D69" s="22">
        <v>0</v>
      </c>
      <c r="E69" s="22">
        <v>0</v>
      </c>
      <c r="F69" s="249"/>
      <c r="G69" s="246"/>
      <c r="H69" s="37">
        <f t="shared" si="32"/>
        <v>0</v>
      </c>
      <c r="I69" s="34">
        <f t="shared" si="33"/>
        <v>0</v>
      </c>
      <c r="J69" s="146">
        <f t="shared" si="34"/>
        <v>0</v>
      </c>
    </row>
    <row r="70" spans="1:10" x14ac:dyDescent="0.25">
      <c r="A70" s="260"/>
      <c r="B70" s="162" t="s">
        <v>162</v>
      </c>
      <c r="C70" s="163">
        <v>9</v>
      </c>
      <c r="D70" s="22">
        <v>0</v>
      </c>
      <c r="E70" s="22">
        <v>0</v>
      </c>
      <c r="F70" s="249"/>
      <c r="G70" s="246"/>
      <c r="H70" s="37">
        <f t="shared" si="32"/>
        <v>0</v>
      </c>
      <c r="I70" s="34">
        <f t="shared" si="33"/>
        <v>0</v>
      </c>
      <c r="J70" s="146">
        <f t="shared" si="34"/>
        <v>0</v>
      </c>
    </row>
    <row r="71" spans="1:10" x14ac:dyDescent="0.25">
      <c r="A71" s="260"/>
      <c r="B71" s="162" t="s">
        <v>163</v>
      </c>
      <c r="C71" s="163">
        <v>7</v>
      </c>
      <c r="D71" s="22">
        <v>0</v>
      </c>
      <c r="E71" s="22">
        <v>0</v>
      </c>
      <c r="F71" s="249"/>
      <c r="G71" s="246"/>
      <c r="H71" s="37">
        <f t="shared" si="32"/>
        <v>0</v>
      </c>
      <c r="I71" s="34">
        <f t="shared" si="33"/>
        <v>0</v>
      </c>
      <c r="J71" s="146">
        <f t="shared" si="34"/>
        <v>0</v>
      </c>
    </row>
    <row r="72" spans="1:10" x14ac:dyDescent="0.25">
      <c r="A72" s="260"/>
      <c r="B72" s="162" t="s">
        <v>164</v>
      </c>
      <c r="C72" s="163">
        <v>3</v>
      </c>
      <c r="D72" s="22">
        <v>0</v>
      </c>
      <c r="E72" s="22">
        <v>0</v>
      </c>
      <c r="F72" s="249"/>
      <c r="G72" s="246"/>
      <c r="H72" s="37">
        <f t="shared" si="32"/>
        <v>0</v>
      </c>
      <c r="I72" s="34">
        <f t="shared" si="33"/>
        <v>0</v>
      </c>
      <c r="J72" s="146">
        <f t="shared" si="34"/>
        <v>0</v>
      </c>
    </row>
    <row r="73" spans="1:10" x14ac:dyDescent="0.25">
      <c r="A73" s="260"/>
      <c r="B73" s="162" t="s">
        <v>165</v>
      </c>
      <c r="C73" s="163">
        <v>1</v>
      </c>
      <c r="D73" s="22">
        <v>0</v>
      </c>
      <c r="E73" s="22">
        <v>0</v>
      </c>
      <c r="F73" s="249"/>
      <c r="G73" s="246"/>
      <c r="H73" s="37">
        <f t="shared" si="29"/>
        <v>0</v>
      </c>
      <c r="I73" s="34">
        <f t="shared" si="30"/>
        <v>0</v>
      </c>
      <c r="J73" s="146">
        <f t="shared" si="31"/>
        <v>0</v>
      </c>
    </row>
    <row r="74" spans="1:10" ht="15.75" thickBot="1" x14ac:dyDescent="0.3">
      <c r="A74" s="261"/>
      <c r="B74" s="162" t="s">
        <v>166</v>
      </c>
      <c r="C74" s="163">
        <v>1</v>
      </c>
      <c r="D74" s="22">
        <v>0</v>
      </c>
      <c r="E74" s="22">
        <v>0</v>
      </c>
      <c r="F74" s="249"/>
      <c r="G74" s="246"/>
      <c r="H74" s="37">
        <f t="shared" si="29"/>
        <v>0</v>
      </c>
      <c r="I74" s="34">
        <f t="shared" si="30"/>
        <v>0</v>
      </c>
      <c r="J74" s="146">
        <f t="shared" si="31"/>
        <v>0</v>
      </c>
    </row>
    <row r="75" spans="1:10" ht="15.75" thickBot="1" x14ac:dyDescent="0.3">
      <c r="A75" s="247" t="s">
        <v>48</v>
      </c>
      <c r="B75" s="248"/>
      <c r="C75" s="135">
        <f>SUM(C23:C74)</f>
        <v>248</v>
      </c>
      <c r="D75" s="70"/>
      <c r="E75" s="71"/>
      <c r="F75" s="71"/>
      <c r="G75" s="136"/>
      <c r="H75" s="133">
        <f>SUM(H22:H74)</f>
        <v>0</v>
      </c>
      <c r="I75" s="133">
        <f>SUM(I22:I74)</f>
        <v>0</v>
      </c>
      <c r="J75" s="134">
        <f>SUM(J22:J74)</f>
        <v>0</v>
      </c>
    </row>
    <row r="76" spans="1:10" x14ac:dyDescent="0.25">
      <c r="A76" s="18"/>
      <c r="B76" s="18"/>
      <c r="C76" s="18"/>
      <c r="D76" s="18"/>
      <c r="E76" s="11"/>
      <c r="F76" s="19"/>
      <c r="G76" s="19"/>
    </row>
    <row r="77" spans="1:10" ht="15.75" x14ac:dyDescent="0.25">
      <c r="A77" s="72" t="s">
        <v>47</v>
      </c>
      <c r="B77" s="72"/>
      <c r="C77" s="23"/>
      <c r="D77" s="65"/>
      <c r="E77" s="68"/>
      <c r="F77" s="69"/>
      <c r="G77" s="69"/>
      <c r="H77" s="24">
        <f>H75+H18</f>
        <v>45000</v>
      </c>
      <c r="I77" s="24">
        <f>I75+I18</f>
        <v>0</v>
      </c>
      <c r="J77" s="24">
        <f>J75+J18</f>
        <v>45000</v>
      </c>
    </row>
    <row r="83" spans="1:16" s="25" customFormat="1" ht="15.75" x14ac:dyDescent="0.25">
      <c r="A83"/>
      <c r="B83"/>
      <c r="C83"/>
      <c r="D83"/>
      <c r="E83"/>
      <c r="F83"/>
      <c r="G83"/>
      <c r="H83"/>
      <c r="I83"/>
      <c r="J83"/>
      <c r="K83"/>
      <c r="L83"/>
      <c r="M83"/>
      <c r="N83"/>
      <c r="O83"/>
      <c r="P83"/>
    </row>
  </sheetData>
  <sheetProtection algorithmName="SHA-512" hashValue="6M8ABvWHSr53CNY7V6k/vA8aFyt3KYGb6dSYC2PnWPKSUEXYFemMVpZMq6RNhv2Iz4XBNvH8NBiFGd3TEb1u1g==" saltValue="4uABjKtfudbr44f8Njt7GQ==" spinCount="100000" sheet="1" objects="1" scenarios="1"/>
  <mergeCells count="26">
    <mergeCell ref="A14:C14"/>
    <mergeCell ref="G22:G74"/>
    <mergeCell ref="A75:B75"/>
    <mergeCell ref="F22:F74"/>
    <mergeCell ref="A15:C15"/>
    <mergeCell ref="A23:A28"/>
    <mergeCell ref="A29:A43"/>
    <mergeCell ref="A45:A46"/>
    <mergeCell ref="A48:A58"/>
    <mergeCell ref="A61:A74"/>
    <mergeCell ref="A13:C13"/>
    <mergeCell ref="A2:J2"/>
    <mergeCell ref="A3:J3"/>
    <mergeCell ref="D7:E7"/>
    <mergeCell ref="H20:J20"/>
    <mergeCell ref="A20:E20"/>
    <mergeCell ref="A9:E9"/>
    <mergeCell ref="A11:C11"/>
    <mergeCell ref="A12:C12"/>
    <mergeCell ref="A16:C16"/>
    <mergeCell ref="A17:C17"/>
    <mergeCell ref="A18:C18"/>
    <mergeCell ref="H9:J9"/>
    <mergeCell ref="F11:F17"/>
    <mergeCell ref="G11:G17"/>
    <mergeCell ref="B5:F5"/>
  </mergeCells>
  <pageMargins left="0.7" right="0.7" top="0.75" bottom="0.75" header="0.3" footer="0.3"/>
  <pageSetup paperSize="9" scale="54" fitToHeight="0"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5B946-2B26-46D5-B9B4-E9C80779FD80}">
  <sheetPr>
    <pageSetUpPr fitToPage="1"/>
  </sheetPr>
  <dimension ref="A5:AD67"/>
  <sheetViews>
    <sheetView workbookViewId="0">
      <selection activeCell="B28" sqref="B28"/>
    </sheetView>
  </sheetViews>
  <sheetFormatPr defaultRowHeight="15" x14ac:dyDescent="0.25"/>
  <cols>
    <col min="1" max="1" width="10.85546875" customWidth="1"/>
    <col min="2" max="2" width="79.85546875" customWidth="1"/>
    <col min="4" max="4" width="14.5703125" customWidth="1"/>
    <col min="5" max="5" width="12.140625" customWidth="1"/>
    <col min="6" max="6" width="7.85546875" customWidth="1"/>
    <col min="7" max="7" width="10.42578125" customWidth="1"/>
    <col min="8" max="10" width="13.5703125" customWidth="1"/>
    <col min="12" max="12" width="12.42578125" customWidth="1"/>
    <col min="13" max="13" width="7.42578125" customWidth="1"/>
    <col min="22" max="22" width="10.5703125" bestFit="1" customWidth="1"/>
  </cols>
  <sheetData>
    <row r="5" spans="1:13" ht="23.25" customHeight="1" x14ac:dyDescent="0.25"/>
    <row r="6" spans="1:13" ht="21" x14ac:dyDescent="0.35">
      <c r="A6" s="269" t="s">
        <v>3</v>
      </c>
      <c r="B6" s="269"/>
      <c r="C6" s="269"/>
      <c r="D6" s="269"/>
      <c r="E6" s="269"/>
      <c r="F6" s="269"/>
      <c r="G6" s="269"/>
      <c r="H6" s="269"/>
      <c r="I6" s="269"/>
      <c r="J6" s="269"/>
    </row>
    <row r="7" spans="1:13" x14ac:dyDescent="0.25">
      <c r="A7" s="271" t="s">
        <v>111</v>
      </c>
      <c r="B7" s="271"/>
      <c r="C7" s="271"/>
      <c r="D7" s="271"/>
      <c r="E7" s="271"/>
      <c r="F7" s="271"/>
      <c r="G7" s="271"/>
      <c r="H7" s="271"/>
      <c r="I7" s="271"/>
      <c r="J7" s="271"/>
      <c r="K7" s="2"/>
      <c r="L7" s="2"/>
      <c r="M7" s="2"/>
    </row>
    <row r="9" spans="1:13" x14ac:dyDescent="0.25">
      <c r="A9" s="32" t="s">
        <v>43</v>
      </c>
      <c r="B9" s="20" t="str">
        <f>IF(Samenvatting!$C$4=0," ",Samenvatting!$C$4)</f>
        <v xml:space="preserve"> </v>
      </c>
      <c r="E9" s="160" t="s">
        <v>108</v>
      </c>
    </row>
    <row r="10" spans="1:13" x14ac:dyDescent="0.25">
      <c r="C10" s="1"/>
    </row>
    <row r="11" spans="1:13" ht="30.75" customHeight="1" x14ac:dyDescent="0.25">
      <c r="D11" s="270" t="s">
        <v>35</v>
      </c>
      <c r="E11" s="270"/>
    </row>
    <row r="13" spans="1:13" ht="15.75" x14ac:dyDescent="0.25">
      <c r="A13" s="266" t="s">
        <v>112</v>
      </c>
      <c r="B13" s="266"/>
      <c r="C13" s="266"/>
      <c r="D13" s="266"/>
      <c r="E13" s="266"/>
      <c r="F13" s="266"/>
      <c r="G13" s="266"/>
      <c r="H13" s="266"/>
      <c r="I13" s="266"/>
      <c r="J13" s="266"/>
    </row>
    <row r="14" spans="1:13" s="15" customFormat="1" ht="15.75" thickBot="1" x14ac:dyDescent="0.3">
      <c r="A14" s="265" t="s">
        <v>113</v>
      </c>
      <c r="B14" s="265"/>
      <c r="C14" s="265"/>
      <c r="D14" s="265"/>
      <c r="E14" s="265"/>
      <c r="F14" s="265"/>
      <c r="G14" s="265"/>
      <c r="H14" s="265"/>
      <c r="I14" s="265"/>
      <c r="J14" s="265"/>
    </row>
    <row r="15" spans="1:13" ht="32.25" customHeight="1" thickBot="1" x14ac:dyDescent="0.3">
      <c r="A15" s="3"/>
      <c r="D15" s="10" t="s">
        <v>31</v>
      </c>
      <c r="E15" s="79"/>
      <c r="F15" s="267" t="s">
        <v>44</v>
      </c>
      <c r="G15" s="268"/>
      <c r="H15" s="262" t="s">
        <v>87</v>
      </c>
      <c r="I15" s="263"/>
      <c r="J15" s="264"/>
    </row>
    <row r="16" spans="1:13" ht="24.75" thickBot="1" x14ac:dyDescent="0.3">
      <c r="A16" s="180" t="s">
        <v>4</v>
      </c>
      <c r="B16" s="175" t="s">
        <v>0</v>
      </c>
      <c r="C16" s="87" t="s">
        <v>5</v>
      </c>
      <c r="D16" s="173" t="s">
        <v>80</v>
      </c>
      <c r="E16" s="174" t="s">
        <v>81</v>
      </c>
      <c r="F16" s="108" t="s">
        <v>37</v>
      </c>
      <c r="G16" s="108" t="s">
        <v>68</v>
      </c>
      <c r="H16" s="80" t="s">
        <v>45</v>
      </c>
      <c r="I16" s="28" t="s">
        <v>69</v>
      </c>
      <c r="J16" s="152" t="s">
        <v>86</v>
      </c>
    </row>
    <row r="17" spans="1:30" ht="48" x14ac:dyDescent="0.25">
      <c r="A17" s="181" t="s">
        <v>19</v>
      </c>
      <c r="B17" s="176" t="s">
        <v>168</v>
      </c>
      <c r="C17" s="184">
        <v>1</v>
      </c>
      <c r="D17" s="94">
        <v>0</v>
      </c>
      <c r="E17" s="157">
        <v>0</v>
      </c>
      <c r="F17" s="153">
        <v>2</v>
      </c>
      <c r="G17" s="272">
        <v>5</v>
      </c>
      <c r="H17" s="116">
        <f t="shared" ref="H17:H27" si="0">D17*C17*F17</f>
        <v>0</v>
      </c>
      <c r="I17" s="84">
        <f t="shared" ref="I17:I27" si="1">E17*C17*$G$17</f>
        <v>0</v>
      </c>
      <c r="J17" s="85">
        <f>H17+I17</f>
        <v>0</v>
      </c>
      <c r="L17" s="7"/>
      <c r="AD17" s="33"/>
    </row>
    <row r="18" spans="1:30" x14ac:dyDescent="0.25">
      <c r="A18" s="182" t="s">
        <v>20</v>
      </c>
      <c r="B18" s="177" t="s">
        <v>115</v>
      </c>
      <c r="C18" s="170">
        <v>5</v>
      </c>
      <c r="D18" s="168">
        <v>0</v>
      </c>
      <c r="E18" s="158">
        <v>0</v>
      </c>
      <c r="F18" s="154">
        <v>1.5</v>
      </c>
      <c r="G18" s="273"/>
      <c r="H18" s="53">
        <f t="shared" si="0"/>
        <v>0</v>
      </c>
      <c r="I18" s="35">
        <f t="shared" si="1"/>
        <v>0</v>
      </c>
      <c r="J18" s="39">
        <f t="shared" ref="J18:J27" si="2">H18+I18</f>
        <v>0</v>
      </c>
      <c r="L18" s="7"/>
    </row>
    <row r="19" spans="1:30" x14ac:dyDescent="0.25">
      <c r="A19" s="182" t="s">
        <v>21</v>
      </c>
      <c r="B19" s="178" t="s">
        <v>116</v>
      </c>
      <c r="C19" s="171">
        <v>10</v>
      </c>
      <c r="D19" s="168">
        <v>0</v>
      </c>
      <c r="E19" s="158">
        <v>0</v>
      </c>
      <c r="F19" s="154">
        <v>1.2</v>
      </c>
      <c r="G19" s="273"/>
      <c r="H19" s="53">
        <f t="shared" si="0"/>
        <v>0</v>
      </c>
      <c r="I19" s="35">
        <f t="shared" si="1"/>
        <v>0</v>
      </c>
      <c r="J19" s="39">
        <f t="shared" si="2"/>
        <v>0</v>
      </c>
      <c r="L19" s="7"/>
    </row>
    <row r="20" spans="1:30" ht="36" x14ac:dyDescent="0.25">
      <c r="A20" s="182" t="s">
        <v>22</v>
      </c>
      <c r="B20" s="177" t="s">
        <v>169</v>
      </c>
      <c r="C20" s="170">
        <v>1</v>
      </c>
      <c r="D20" s="168">
        <v>0</v>
      </c>
      <c r="E20" s="158">
        <v>0</v>
      </c>
      <c r="F20" s="154">
        <f>2/10</f>
        <v>0.2</v>
      </c>
      <c r="G20" s="273"/>
      <c r="H20" s="53">
        <f t="shared" si="0"/>
        <v>0</v>
      </c>
      <c r="I20" s="35">
        <f t="shared" si="1"/>
        <v>0</v>
      </c>
      <c r="J20" s="39">
        <f t="shared" si="2"/>
        <v>0</v>
      </c>
      <c r="L20" s="7"/>
    </row>
    <row r="21" spans="1:30" ht="24" x14ac:dyDescent="0.25">
      <c r="A21" s="182" t="s">
        <v>23</v>
      </c>
      <c r="B21" s="178" t="s">
        <v>114</v>
      </c>
      <c r="C21" s="171">
        <v>1</v>
      </c>
      <c r="D21" s="168">
        <v>0</v>
      </c>
      <c r="E21" s="158">
        <v>0</v>
      </c>
      <c r="F21" s="154">
        <f>(0.3*10*5)/10</f>
        <v>1.5</v>
      </c>
      <c r="G21" s="273"/>
      <c r="H21" s="53">
        <f t="shared" si="0"/>
        <v>0</v>
      </c>
      <c r="I21" s="35">
        <f t="shared" si="1"/>
        <v>0</v>
      </c>
      <c r="J21" s="39">
        <f t="shared" si="2"/>
        <v>0</v>
      </c>
      <c r="L21" s="7"/>
    </row>
    <row r="22" spans="1:30" ht="24" x14ac:dyDescent="0.25">
      <c r="A22" s="182" t="s">
        <v>24</v>
      </c>
      <c r="B22" s="177" t="s">
        <v>170</v>
      </c>
      <c r="C22" s="170">
        <v>1</v>
      </c>
      <c r="D22" s="168">
        <v>0</v>
      </c>
      <c r="E22" s="158">
        <v>0</v>
      </c>
      <c r="F22" s="154">
        <v>4</v>
      </c>
      <c r="G22" s="273"/>
      <c r="H22" s="53">
        <f t="shared" si="0"/>
        <v>0</v>
      </c>
      <c r="I22" s="35">
        <f t="shared" si="1"/>
        <v>0</v>
      </c>
      <c r="J22" s="39">
        <f t="shared" si="2"/>
        <v>0</v>
      </c>
      <c r="L22" s="7"/>
    </row>
    <row r="23" spans="1:30" x14ac:dyDescent="0.25">
      <c r="A23" s="182" t="s">
        <v>25</v>
      </c>
      <c r="B23" s="178" t="s">
        <v>117</v>
      </c>
      <c r="C23" s="171">
        <v>5</v>
      </c>
      <c r="D23" s="168">
        <v>0</v>
      </c>
      <c r="E23" s="158">
        <v>0</v>
      </c>
      <c r="F23" s="154">
        <v>2</v>
      </c>
      <c r="G23" s="273"/>
      <c r="H23" s="53">
        <f t="shared" si="0"/>
        <v>0</v>
      </c>
      <c r="I23" s="35">
        <f t="shared" si="1"/>
        <v>0</v>
      </c>
      <c r="J23" s="39">
        <f t="shared" si="2"/>
        <v>0</v>
      </c>
      <c r="L23" s="7"/>
    </row>
    <row r="24" spans="1:30" x14ac:dyDescent="0.25">
      <c r="A24" s="182" t="s">
        <v>26</v>
      </c>
      <c r="B24" s="177" t="s">
        <v>118</v>
      </c>
      <c r="C24" s="170">
        <v>10</v>
      </c>
      <c r="D24" s="168">
        <v>0</v>
      </c>
      <c r="E24" s="158">
        <v>0</v>
      </c>
      <c r="F24" s="154">
        <v>1.5</v>
      </c>
      <c r="G24" s="273"/>
      <c r="H24" s="53">
        <f t="shared" si="0"/>
        <v>0</v>
      </c>
      <c r="I24" s="35">
        <f t="shared" si="1"/>
        <v>0</v>
      </c>
      <c r="J24" s="39">
        <f t="shared" si="2"/>
        <v>0</v>
      </c>
      <c r="L24" s="7"/>
    </row>
    <row r="25" spans="1:30" ht="24" x14ac:dyDescent="0.25">
      <c r="A25" s="182" t="s">
        <v>27</v>
      </c>
      <c r="B25" s="178" t="s">
        <v>171</v>
      </c>
      <c r="C25" s="171">
        <v>1</v>
      </c>
      <c r="D25" s="168">
        <v>0</v>
      </c>
      <c r="E25" s="158">
        <v>0</v>
      </c>
      <c r="F25" s="154">
        <f>25/10</f>
        <v>2.5</v>
      </c>
      <c r="G25" s="273"/>
      <c r="H25" s="53">
        <f t="shared" si="0"/>
        <v>0</v>
      </c>
      <c r="I25" s="35">
        <f t="shared" si="1"/>
        <v>0</v>
      </c>
      <c r="J25" s="39">
        <f t="shared" si="2"/>
        <v>0</v>
      </c>
      <c r="L25" s="7"/>
    </row>
    <row r="26" spans="1:30" x14ac:dyDescent="0.25">
      <c r="A26" s="182" t="s">
        <v>28</v>
      </c>
      <c r="B26" s="177" t="s">
        <v>119</v>
      </c>
      <c r="C26" s="170">
        <v>5</v>
      </c>
      <c r="D26" s="168">
        <v>0</v>
      </c>
      <c r="E26" s="158">
        <v>0</v>
      </c>
      <c r="F26" s="154">
        <f>10/10</f>
        <v>1</v>
      </c>
      <c r="G26" s="273"/>
      <c r="H26" s="53">
        <f t="shared" si="0"/>
        <v>0</v>
      </c>
      <c r="I26" s="35">
        <f t="shared" si="1"/>
        <v>0</v>
      </c>
      <c r="J26" s="39">
        <f t="shared" si="2"/>
        <v>0</v>
      </c>
      <c r="L26" s="7"/>
    </row>
    <row r="27" spans="1:30" x14ac:dyDescent="0.25">
      <c r="A27" s="182" t="s">
        <v>29</v>
      </c>
      <c r="B27" s="178" t="s">
        <v>120</v>
      </c>
      <c r="C27" s="171">
        <v>20</v>
      </c>
      <c r="D27" s="168">
        <v>0</v>
      </c>
      <c r="E27" s="158">
        <v>0</v>
      </c>
      <c r="F27" s="154">
        <f>2/10</f>
        <v>0.2</v>
      </c>
      <c r="G27" s="273"/>
      <c r="H27" s="53">
        <f t="shared" si="0"/>
        <v>0</v>
      </c>
      <c r="I27" s="35">
        <f t="shared" si="1"/>
        <v>0</v>
      </c>
      <c r="J27" s="39">
        <f t="shared" si="2"/>
        <v>0</v>
      </c>
      <c r="L27" s="7"/>
    </row>
    <row r="28" spans="1:30" x14ac:dyDescent="0.25">
      <c r="A28" s="182" t="s">
        <v>38</v>
      </c>
      <c r="B28" s="177" t="s">
        <v>172</v>
      </c>
      <c r="C28" s="170">
        <v>5</v>
      </c>
      <c r="D28" s="168">
        <v>0</v>
      </c>
      <c r="E28" s="158">
        <v>0</v>
      </c>
      <c r="F28" s="154">
        <f>25/10</f>
        <v>2.5</v>
      </c>
      <c r="G28" s="273"/>
      <c r="H28" s="53">
        <f t="shared" ref="H28:H31" si="3">D28*C28*F28</f>
        <v>0</v>
      </c>
      <c r="I28" s="35">
        <f t="shared" ref="I28:I31" si="4">E28*C28*$G$17</f>
        <v>0</v>
      </c>
      <c r="J28" s="39">
        <f t="shared" ref="J28:J31" si="5">H28+I28</f>
        <v>0</v>
      </c>
      <c r="L28" s="7"/>
    </row>
    <row r="29" spans="1:30" x14ac:dyDescent="0.25">
      <c r="A29" s="182" t="s">
        <v>39</v>
      </c>
      <c r="B29" s="178" t="s">
        <v>173</v>
      </c>
      <c r="C29" s="171">
        <v>20</v>
      </c>
      <c r="D29" s="168">
        <v>0</v>
      </c>
      <c r="E29" s="158">
        <v>0</v>
      </c>
      <c r="F29" s="154">
        <f>10/10</f>
        <v>1</v>
      </c>
      <c r="G29" s="273"/>
      <c r="H29" s="53">
        <f t="shared" si="3"/>
        <v>0</v>
      </c>
      <c r="I29" s="35">
        <f t="shared" si="4"/>
        <v>0</v>
      </c>
      <c r="J29" s="39">
        <f t="shared" si="5"/>
        <v>0</v>
      </c>
      <c r="L29" s="7"/>
    </row>
    <row r="30" spans="1:30" x14ac:dyDescent="0.25">
      <c r="A30" s="182" t="s">
        <v>40</v>
      </c>
      <c r="B30" s="177" t="s">
        <v>174</v>
      </c>
      <c r="C30" s="170">
        <v>5</v>
      </c>
      <c r="D30" s="168">
        <v>0</v>
      </c>
      <c r="E30" s="158">
        <v>0</v>
      </c>
      <c r="F30" s="167">
        <v>1</v>
      </c>
      <c r="G30" s="274"/>
      <c r="H30" s="53">
        <f t="shared" ref="H30" si="6">D30*C30*F30</f>
        <v>0</v>
      </c>
      <c r="I30" s="35">
        <f t="shared" ref="I30" si="7">E30*C30*$G$17</f>
        <v>0</v>
      </c>
      <c r="J30" s="39">
        <f t="shared" ref="J30" si="8">H30+I30</f>
        <v>0</v>
      </c>
      <c r="L30" s="7"/>
    </row>
    <row r="31" spans="1:30" ht="15.75" thickBot="1" x14ac:dyDescent="0.3">
      <c r="A31" s="183" t="s">
        <v>167</v>
      </c>
      <c r="B31" s="179" t="s">
        <v>175</v>
      </c>
      <c r="C31" s="172">
        <v>5</v>
      </c>
      <c r="D31" s="169">
        <v>0</v>
      </c>
      <c r="E31" s="159">
        <v>0</v>
      </c>
      <c r="F31" s="155">
        <f>2/10</f>
        <v>0.2</v>
      </c>
      <c r="G31" s="275"/>
      <c r="H31" s="54">
        <f t="shared" si="3"/>
        <v>0</v>
      </c>
      <c r="I31" s="36">
        <f t="shared" si="4"/>
        <v>0</v>
      </c>
      <c r="J31" s="41">
        <f t="shared" si="5"/>
        <v>0</v>
      </c>
      <c r="L31" s="7"/>
    </row>
    <row r="32" spans="1:30" x14ac:dyDescent="0.25">
      <c r="L32" s="7"/>
    </row>
    <row r="33" spans="1:12" ht="15.75" x14ac:dyDescent="0.25">
      <c r="A33" s="266" t="s">
        <v>75</v>
      </c>
      <c r="B33" s="266"/>
      <c r="C33" s="266"/>
      <c r="D33" s="266"/>
      <c r="E33" s="266"/>
      <c r="F33" s="266"/>
      <c r="G33" s="266"/>
      <c r="H33" s="266"/>
      <c r="I33" s="266"/>
      <c r="J33" s="266"/>
      <c r="L33" s="7"/>
    </row>
    <row r="34" spans="1:12" ht="15.75" thickBot="1" x14ac:dyDescent="0.3">
      <c r="A34" s="265" t="s">
        <v>109</v>
      </c>
      <c r="B34" s="265"/>
      <c r="C34" s="265"/>
      <c r="D34" s="265"/>
      <c r="E34" s="265"/>
      <c r="F34" s="265"/>
      <c r="G34" s="265"/>
      <c r="H34" s="265"/>
      <c r="I34" s="265"/>
      <c r="J34" s="265"/>
      <c r="L34" s="7"/>
    </row>
    <row r="35" spans="1:12" ht="32.25" customHeight="1" thickBot="1" x14ac:dyDescent="0.3">
      <c r="A35" s="3"/>
      <c r="D35" s="10" t="s">
        <v>31</v>
      </c>
      <c r="E35" s="79"/>
      <c r="F35" s="267" t="s">
        <v>44</v>
      </c>
      <c r="G35" s="268"/>
      <c r="H35" s="262" t="s">
        <v>87</v>
      </c>
      <c r="I35" s="263"/>
      <c r="J35" s="264"/>
      <c r="L35" s="7"/>
    </row>
    <row r="36" spans="1:12" ht="24.75" thickBot="1" x14ac:dyDescent="0.3">
      <c r="A36" s="180" t="s">
        <v>4</v>
      </c>
      <c r="B36" s="175" t="s">
        <v>0</v>
      </c>
      <c r="C36" s="87" t="s">
        <v>5</v>
      </c>
      <c r="D36" s="88" t="s">
        <v>80</v>
      </c>
      <c r="E36" s="88" t="s">
        <v>81</v>
      </c>
      <c r="F36" s="101" t="s">
        <v>37</v>
      </c>
      <c r="G36" s="102" t="s">
        <v>68</v>
      </c>
      <c r="H36" s="91" t="s">
        <v>45</v>
      </c>
      <c r="I36" s="90" t="s">
        <v>69</v>
      </c>
      <c r="J36" s="92" t="s">
        <v>86</v>
      </c>
      <c r="L36" s="7"/>
    </row>
    <row r="37" spans="1:12" x14ac:dyDescent="0.25">
      <c r="A37" s="181" t="s">
        <v>91</v>
      </c>
      <c r="B37" s="191" t="s">
        <v>6</v>
      </c>
      <c r="C37" s="98">
        <v>1</v>
      </c>
      <c r="D37" s="94">
        <v>0</v>
      </c>
      <c r="E37" s="157">
        <v>0</v>
      </c>
      <c r="F37" s="276">
        <v>0.3</v>
      </c>
      <c r="G37" s="279">
        <v>5</v>
      </c>
      <c r="H37" s="83">
        <f t="shared" ref="H37:H51" si="9">D37*C37*$F$37</f>
        <v>0</v>
      </c>
      <c r="I37" s="84">
        <f t="shared" ref="I37:I51" si="10">E37*C37*$G$37</f>
        <v>0</v>
      </c>
      <c r="J37" s="85">
        <f>H37+I37</f>
        <v>0</v>
      </c>
      <c r="L37" s="7"/>
    </row>
    <row r="38" spans="1:12" x14ac:dyDescent="0.25">
      <c r="A38" s="182" t="s">
        <v>92</v>
      </c>
      <c r="B38" s="192" t="s">
        <v>7</v>
      </c>
      <c r="C38" s="4">
        <v>1</v>
      </c>
      <c r="D38" s="30">
        <v>0</v>
      </c>
      <c r="E38" s="188">
        <v>0</v>
      </c>
      <c r="F38" s="277"/>
      <c r="G38" s="280"/>
      <c r="H38" s="38">
        <f t="shared" si="9"/>
        <v>0</v>
      </c>
      <c r="I38" s="35">
        <f t="shared" si="10"/>
        <v>0</v>
      </c>
      <c r="J38" s="97">
        <f t="shared" ref="J38:J51" si="11">H38+I38</f>
        <v>0</v>
      </c>
      <c r="L38" s="7"/>
    </row>
    <row r="39" spans="1:12" x14ac:dyDescent="0.25">
      <c r="A39" s="182" t="s">
        <v>93</v>
      </c>
      <c r="B39" s="193" t="s">
        <v>8</v>
      </c>
      <c r="C39" s="5">
        <v>1</v>
      </c>
      <c r="D39" s="30">
        <v>0</v>
      </c>
      <c r="E39" s="188">
        <v>0</v>
      </c>
      <c r="F39" s="277"/>
      <c r="G39" s="280"/>
      <c r="H39" s="38">
        <f t="shared" si="9"/>
        <v>0</v>
      </c>
      <c r="I39" s="35">
        <f t="shared" si="10"/>
        <v>0</v>
      </c>
      <c r="J39" s="97">
        <f t="shared" si="11"/>
        <v>0</v>
      </c>
      <c r="L39" s="7"/>
    </row>
    <row r="40" spans="1:12" x14ac:dyDescent="0.25">
      <c r="A40" s="182" t="s">
        <v>104</v>
      </c>
      <c r="B40" s="192" t="s">
        <v>9</v>
      </c>
      <c r="C40" s="4">
        <v>1</v>
      </c>
      <c r="D40" s="30">
        <v>0</v>
      </c>
      <c r="E40" s="188">
        <v>0</v>
      </c>
      <c r="F40" s="277"/>
      <c r="G40" s="280"/>
      <c r="H40" s="38">
        <f t="shared" si="9"/>
        <v>0</v>
      </c>
      <c r="I40" s="35">
        <f t="shared" si="10"/>
        <v>0</v>
      </c>
      <c r="J40" s="97">
        <f t="shared" si="11"/>
        <v>0</v>
      </c>
      <c r="L40" s="7"/>
    </row>
    <row r="41" spans="1:12" x14ac:dyDescent="0.25">
      <c r="A41" s="182" t="s">
        <v>94</v>
      </c>
      <c r="B41" s="193" t="s">
        <v>10</v>
      </c>
      <c r="C41" s="5">
        <v>1</v>
      </c>
      <c r="D41" s="30">
        <v>0</v>
      </c>
      <c r="E41" s="188">
        <v>0</v>
      </c>
      <c r="F41" s="277"/>
      <c r="G41" s="280"/>
      <c r="H41" s="38">
        <f t="shared" si="9"/>
        <v>0</v>
      </c>
      <c r="I41" s="35">
        <f t="shared" si="10"/>
        <v>0</v>
      </c>
      <c r="J41" s="97">
        <f t="shared" si="11"/>
        <v>0</v>
      </c>
      <c r="L41" s="7"/>
    </row>
    <row r="42" spans="1:12" x14ac:dyDescent="0.25">
      <c r="A42" s="182" t="s">
        <v>95</v>
      </c>
      <c r="B42" s="192" t="s">
        <v>11</v>
      </c>
      <c r="C42" s="4">
        <v>1</v>
      </c>
      <c r="D42" s="30">
        <v>0</v>
      </c>
      <c r="E42" s="188">
        <v>0</v>
      </c>
      <c r="F42" s="277"/>
      <c r="G42" s="280"/>
      <c r="H42" s="38">
        <f t="shared" si="9"/>
        <v>0</v>
      </c>
      <c r="I42" s="35">
        <f t="shared" si="10"/>
        <v>0</v>
      </c>
      <c r="J42" s="97">
        <f t="shared" si="11"/>
        <v>0</v>
      </c>
      <c r="L42" s="7"/>
    </row>
    <row r="43" spans="1:12" x14ac:dyDescent="0.25">
      <c r="A43" s="182" t="s">
        <v>96</v>
      </c>
      <c r="B43" s="193" t="s">
        <v>12</v>
      </c>
      <c r="C43" s="5">
        <v>1</v>
      </c>
      <c r="D43" s="30">
        <v>0</v>
      </c>
      <c r="E43" s="188">
        <v>0</v>
      </c>
      <c r="F43" s="277"/>
      <c r="G43" s="280"/>
      <c r="H43" s="38">
        <f t="shared" si="9"/>
        <v>0</v>
      </c>
      <c r="I43" s="35">
        <f t="shared" si="10"/>
        <v>0</v>
      </c>
      <c r="J43" s="97">
        <f t="shared" si="11"/>
        <v>0</v>
      </c>
      <c r="L43" s="7"/>
    </row>
    <row r="44" spans="1:12" x14ac:dyDescent="0.25">
      <c r="A44" s="182" t="s">
        <v>97</v>
      </c>
      <c r="B44" s="192" t="s">
        <v>110</v>
      </c>
      <c r="C44" s="4">
        <v>1</v>
      </c>
      <c r="D44" s="30">
        <v>0</v>
      </c>
      <c r="E44" s="188">
        <v>0</v>
      </c>
      <c r="F44" s="277"/>
      <c r="G44" s="280"/>
      <c r="H44" s="38">
        <f t="shared" si="9"/>
        <v>0</v>
      </c>
      <c r="I44" s="35">
        <f t="shared" si="10"/>
        <v>0</v>
      </c>
      <c r="J44" s="97">
        <f t="shared" si="11"/>
        <v>0</v>
      </c>
      <c r="L44" s="7"/>
    </row>
    <row r="45" spans="1:12" x14ac:dyDescent="0.25">
      <c r="A45" s="182" t="s">
        <v>98</v>
      </c>
      <c r="B45" s="193" t="s">
        <v>41</v>
      </c>
      <c r="C45" s="5">
        <v>1</v>
      </c>
      <c r="D45" s="30">
        <v>0</v>
      </c>
      <c r="E45" s="188">
        <v>0</v>
      </c>
      <c r="F45" s="277"/>
      <c r="G45" s="280"/>
      <c r="H45" s="38">
        <f t="shared" si="9"/>
        <v>0</v>
      </c>
      <c r="I45" s="35">
        <f t="shared" si="10"/>
        <v>0</v>
      </c>
      <c r="J45" s="97">
        <f t="shared" si="11"/>
        <v>0</v>
      </c>
      <c r="L45" s="7"/>
    </row>
    <row r="46" spans="1:12" x14ac:dyDescent="0.25">
      <c r="A46" s="182" t="s">
        <v>99</v>
      </c>
      <c r="B46" s="192" t="s">
        <v>42</v>
      </c>
      <c r="C46" s="4">
        <v>1</v>
      </c>
      <c r="D46" s="30">
        <v>0</v>
      </c>
      <c r="E46" s="188">
        <v>0</v>
      </c>
      <c r="F46" s="277"/>
      <c r="G46" s="280"/>
      <c r="H46" s="38">
        <f t="shared" si="9"/>
        <v>0</v>
      </c>
      <c r="I46" s="35">
        <f t="shared" si="10"/>
        <v>0</v>
      </c>
      <c r="J46" s="97">
        <f t="shared" si="11"/>
        <v>0</v>
      </c>
      <c r="L46" s="7"/>
    </row>
    <row r="47" spans="1:12" x14ac:dyDescent="0.25">
      <c r="A47" s="182" t="s">
        <v>100</v>
      </c>
      <c r="B47" s="193" t="s">
        <v>60</v>
      </c>
      <c r="C47" s="5">
        <v>1</v>
      </c>
      <c r="D47" s="30">
        <v>0</v>
      </c>
      <c r="E47" s="188">
        <v>0</v>
      </c>
      <c r="F47" s="277"/>
      <c r="G47" s="280"/>
      <c r="H47" s="38">
        <f t="shared" si="9"/>
        <v>0</v>
      </c>
      <c r="I47" s="35">
        <f t="shared" si="10"/>
        <v>0</v>
      </c>
      <c r="J47" s="97">
        <f t="shared" si="11"/>
        <v>0</v>
      </c>
      <c r="L47" s="7"/>
    </row>
    <row r="48" spans="1:12" x14ac:dyDescent="0.25">
      <c r="A48" s="182" t="s">
        <v>101</v>
      </c>
      <c r="B48" s="192" t="s">
        <v>54</v>
      </c>
      <c r="C48" s="185">
        <v>1</v>
      </c>
      <c r="D48" s="30">
        <v>0</v>
      </c>
      <c r="E48" s="188">
        <v>0</v>
      </c>
      <c r="F48" s="277"/>
      <c r="G48" s="280"/>
      <c r="H48" s="38">
        <f t="shared" si="9"/>
        <v>0</v>
      </c>
      <c r="I48" s="35">
        <f t="shared" si="10"/>
        <v>0</v>
      </c>
      <c r="J48" s="97">
        <f t="shared" si="11"/>
        <v>0</v>
      </c>
      <c r="L48" s="7"/>
    </row>
    <row r="49" spans="1:12" x14ac:dyDescent="0.25">
      <c r="A49" s="182" t="s">
        <v>102</v>
      </c>
      <c r="B49" s="193" t="s">
        <v>55</v>
      </c>
      <c r="C49" s="186">
        <v>1</v>
      </c>
      <c r="D49" s="30">
        <v>0</v>
      </c>
      <c r="E49" s="188">
        <v>0</v>
      </c>
      <c r="F49" s="277"/>
      <c r="G49" s="280"/>
      <c r="H49" s="38">
        <f t="shared" si="9"/>
        <v>0</v>
      </c>
      <c r="I49" s="35">
        <f t="shared" si="10"/>
        <v>0</v>
      </c>
      <c r="J49" s="97">
        <f t="shared" si="11"/>
        <v>0</v>
      </c>
      <c r="L49" s="7"/>
    </row>
    <row r="50" spans="1:12" x14ac:dyDescent="0.25">
      <c r="A50" s="182" t="s">
        <v>105</v>
      </c>
      <c r="B50" s="192" t="s">
        <v>176</v>
      </c>
      <c r="C50" s="185">
        <v>1</v>
      </c>
      <c r="D50" s="30">
        <v>0</v>
      </c>
      <c r="E50" s="188">
        <v>0</v>
      </c>
      <c r="F50" s="277"/>
      <c r="G50" s="280"/>
      <c r="H50" s="38">
        <f t="shared" si="9"/>
        <v>0</v>
      </c>
      <c r="I50" s="35">
        <f t="shared" si="10"/>
        <v>0</v>
      </c>
      <c r="J50" s="97">
        <f t="shared" si="11"/>
        <v>0</v>
      </c>
      <c r="L50" s="7"/>
    </row>
    <row r="51" spans="1:12" ht="15.75" thickBot="1" x14ac:dyDescent="0.3">
      <c r="A51" s="195" t="s">
        <v>103</v>
      </c>
      <c r="B51" s="194" t="s">
        <v>177</v>
      </c>
      <c r="C51" s="189">
        <v>1</v>
      </c>
      <c r="D51" s="45">
        <v>0</v>
      </c>
      <c r="E51" s="190">
        <v>0</v>
      </c>
      <c r="F51" s="278"/>
      <c r="G51" s="281"/>
      <c r="H51" s="40">
        <f t="shared" si="9"/>
        <v>0</v>
      </c>
      <c r="I51" s="36">
        <f t="shared" si="10"/>
        <v>0</v>
      </c>
      <c r="J51" s="93">
        <f t="shared" si="11"/>
        <v>0</v>
      </c>
      <c r="L51" s="7"/>
    </row>
    <row r="52" spans="1:12" x14ac:dyDescent="0.25">
      <c r="L52" s="7"/>
    </row>
    <row r="53" spans="1:12" ht="15.75" x14ac:dyDescent="0.25">
      <c r="A53" s="266" t="s">
        <v>180</v>
      </c>
      <c r="B53" s="266"/>
      <c r="C53" s="266"/>
      <c r="D53" s="266"/>
      <c r="E53" s="266"/>
      <c r="F53" s="266"/>
      <c r="G53" s="266"/>
      <c r="H53" s="266"/>
      <c r="I53" s="266"/>
      <c r="J53" s="266"/>
      <c r="L53" s="7"/>
    </row>
    <row r="54" spans="1:12" ht="15.75" thickBot="1" x14ac:dyDescent="0.3">
      <c r="A54" s="265" t="s">
        <v>65</v>
      </c>
      <c r="B54" s="265"/>
      <c r="C54" s="265"/>
      <c r="D54" s="265"/>
      <c r="E54" s="265"/>
      <c r="F54" s="265"/>
      <c r="G54" s="265"/>
      <c r="H54" s="265"/>
      <c r="I54" s="265"/>
      <c r="J54" s="265"/>
      <c r="L54" s="7"/>
    </row>
    <row r="55" spans="1:12" ht="34.5" customHeight="1" thickBot="1" x14ac:dyDescent="0.3">
      <c r="A55" s="3"/>
      <c r="D55" s="10" t="s">
        <v>31</v>
      </c>
      <c r="E55" s="79"/>
      <c r="F55" s="267" t="s">
        <v>44</v>
      </c>
      <c r="G55" s="282"/>
      <c r="H55" s="262" t="s">
        <v>87</v>
      </c>
      <c r="I55" s="263"/>
      <c r="J55" s="264"/>
      <c r="L55" s="7"/>
    </row>
    <row r="56" spans="1:12" ht="36" customHeight="1" thickBot="1" x14ac:dyDescent="0.3">
      <c r="A56" s="180" t="s">
        <v>4</v>
      </c>
      <c r="B56" s="175" t="s">
        <v>0</v>
      </c>
      <c r="C56" s="87" t="s">
        <v>5</v>
      </c>
      <c r="D56" s="88" t="s">
        <v>80</v>
      </c>
      <c r="E56" s="88" t="s">
        <v>81</v>
      </c>
      <c r="F56" s="102" t="s">
        <v>37</v>
      </c>
      <c r="G56" s="103" t="s">
        <v>68</v>
      </c>
      <c r="H56" s="89" t="s">
        <v>45</v>
      </c>
      <c r="I56" s="90" t="s">
        <v>69</v>
      </c>
      <c r="J56" s="92" t="s">
        <v>86</v>
      </c>
      <c r="L56" s="7"/>
    </row>
    <row r="57" spans="1:12" x14ac:dyDescent="0.25">
      <c r="A57" s="182" t="s">
        <v>106</v>
      </c>
      <c r="B57" s="193" t="s">
        <v>178</v>
      </c>
      <c r="C57" s="186">
        <v>1</v>
      </c>
      <c r="D57" s="31">
        <v>0</v>
      </c>
      <c r="E57" s="99"/>
      <c r="F57" s="105">
        <v>5</v>
      </c>
      <c r="G57" s="104"/>
      <c r="H57" s="100">
        <f>D57*C57*F57</f>
        <v>0</v>
      </c>
      <c r="I57" s="96"/>
      <c r="J57" s="97">
        <f>H57</f>
        <v>0</v>
      </c>
      <c r="L57" s="7"/>
    </row>
    <row r="58" spans="1:12" ht="24.75" thickBot="1" x14ac:dyDescent="0.3">
      <c r="A58" s="183" t="s">
        <v>107</v>
      </c>
      <c r="B58" s="196" t="s">
        <v>179</v>
      </c>
      <c r="C58" s="187">
        <v>1</v>
      </c>
      <c r="D58" s="27">
        <v>0</v>
      </c>
      <c r="E58" s="197"/>
      <c r="F58" s="107">
        <v>100</v>
      </c>
      <c r="G58" s="109"/>
      <c r="H58" s="54">
        <f>D58*C58*F58</f>
        <v>0</v>
      </c>
      <c r="I58" s="36"/>
      <c r="J58" s="41">
        <f>H58</f>
        <v>0</v>
      </c>
      <c r="L58" s="7"/>
    </row>
    <row r="59" spans="1:12" x14ac:dyDescent="0.25">
      <c r="A59" s="11"/>
      <c r="B59" s="13"/>
      <c r="C59" s="12"/>
      <c r="D59" s="14"/>
      <c r="E59" s="14"/>
      <c r="L59" s="7"/>
    </row>
    <row r="60" spans="1:12" x14ac:dyDescent="0.25">
      <c r="A60" s="11"/>
      <c r="B60" s="13"/>
      <c r="C60" s="12"/>
      <c r="D60" s="14"/>
      <c r="E60" s="14"/>
      <c r="L60" s="7"/>
    </row>
    <row r="61" spans="1:12" ht="15.75" x14ac:dyDescent="0.25">
      <c r="A61" s="266" t="s">
        <v>181</v>
      </c>
      <c r="B61" s="266"/>
      <c r="C61" s="266"/>
      <c r="D61" s="266"/>
      <c r="E61" s="266"/>
      <c r="F61" s="266"/>
      <c r="G61" s="266"/>
      <c r="H61" s="266"/>
      <c r="I61" s="266"/>
      <c r="J61" s="266"/>
      <c r="L61" s="7"/>
    </row>
    <row r="62" spans="1:12" ht="15.75" thickBot="1" x14ac:dyDescent="0.3">
      <c r="A62" s="265" t="s">
        <v>50</v>
      </c>
      <c r="B62" s="265"/>
      <c r="C62" s="265"/>
      <c r="D62" s="265"/>
      <c r="E62" s="265"/>
      <c r="F62" s="265"/>
      <c r="G62" s="265"/>
      <c r="H62" s="265"/>
      <c r="I62" s="265"/>
      <c r="J62" s="265"/>
      <c r="L62" s="7"/>
    </row>
    <row r="63" spans="1:12" ht="34.5" customHeight="1" thickBot="1" x14ac:dyDescent="0.3">
      <c r="A63" s="3"/>
      <c r="D63" s="10" t="s">
        <v>31</v>
      </c>
      <c r="E63" s="79"/>
      <c r="F63" s="267" t="s">
        <v>44</v>
      </c>
      <c r="G63" s="268"/>
      <c r="H63" s="262" t="s">
        <v>87</v>
      </c>
      <c r="I63" s="263"/>
      <c r="J63" s="264"/>
    </row>
    <row r="64" spans="1:12" ht="24.75" thickBot="1" x14ac:dyDescent="0.3">
      <c r="A64" s="156" t="s">
        <v>4</v>
      </c>
      <c r="B64" s="151" t="s">
        <v>0</v>
      </c>
      <c r="C64" s="16" t="s">
        <v>5</v>
      </c>
      <c r="D64" s="88" t="s">
        <v>80</v>
      </c>
      <c r="E64" s="112"/>
      <c r="F64" s="108" t="s">
        <v>37</v>
      </c>
      <c r="G64" s="80" t="s">
        <v>68</v>
      </c>
      <c r="H64" s="80" t="s">
        <v>45</v>
      </c>
      <c r="I64" s="28" t="s">
        <v>69</v>
      </c>
      <c r="J64" s="92" t="s">
        <v>86</v>
      </c>
    </row>
    <row r="65" spans="1:10" x14ac:dyDescent="0.25">
      <c r="A65" s="181" t="s">
        <v>30</v>
      </c>
      <c r="B65" s="198" t="s">
        <v>52</v>
      </c>
      <c r="C65" s="81">
        <v>1</v>
      </c>
      <c r="D65" s="82">
        <v>0</v>
      </c>
      <c r="E65" s="113"/>
      <c r="F65" s="114">
        <v>100</v>
      </c>
      <c r="G65" s="115"/>
      <c r="H65" s="116">
        <f>D65*C65*F65</f>
        <v>0</v>
      </c>
      <c r="I65" s="84"/>
      <c r="J65" s="85">
        <f>H65</f>
        <v>0</v>
      </c>
    </row>
    <row r="66" spans="1:10" x14ac:dyDescent="0.25">
      <c r="A66" s="182" t="s">
        <v>182</v>
      </c>
      <c r="B66" s="193" t="s">
        <v>51</v>
      </c>
      <c r="C66" s="5">
        <v>1</v>
      </c>
      <c r="D66" s="26">
        <v>0</v>
      </c>
      <c r="E66" s="61"/>
      <c r="F66" s="106">
        <v>100</v>
      </c>
      <c r="G66" s="110"/>
      <c r="H66" s="53">
        <f>D66*C66*F66</f>
        <v>0</v>
      </c>
      <c r="I66" s="35"/>
      <c r="J66" s="39">
        <f t="shared" ref="J66:J67" si="12">H66</f>
        <v>0</v>
      </c>
    </row>
    <row r="67" spans="1:10" ht="15.75" thickBot="1" x14ac:dyDescent="0.3">
      <c r="A67" s="183" t="s">
        <v>183</v>
      </c>
      <c r="B67" s="196" t="s">
        <v>53</v>
      </c>
      <c r="C67" s="29">
        <v>1</v>
      </c>
      <c r="D67" s="27">
        <v>0</v>
      </c>
      <c r="E67" s="62"/>
      <c r="F67" s="107">
        <v>100</v>
      </c>
      <c r="G67" s="111"/>
      <c r="H67" s="54">
        <f>D67*C67*F67</f>
        <v>0</v>
      </c>
      <c r="I67" s="36"/>
      <c r="J67" s="41">
        <f t="shared" si="12"/>
        <v>0</v>
      </c>
    </row>
  </sheetData>
  <sheetProtection algorithmName="SHA-512" hashValue="zeOqbonLMKZwKXyyKsfcWji2ZfzICsjrjmKdGRX63hmHoJwujivuUJg9RTE7Z32LitXIwUifNVrwgz/2HY5nHw==" saltValue="YU8RcxkmZRqpDLdDFNwMUQ==" spinCount="100000" sheet="1" objects="1" scenarios="1"/>
  <mergeCells count="22">
    <mergeCell ref="F63:G63"/>
    <mergeCell ref="F37:F51"/>
    <mergeCell ref="G37:G51"/>
    <mergeCell ref="H55:J55"/>
    <mergeCell ref="H63:J63"/>
    <mergeCell ref="A61:J61"/>
    <mergeCell ref="A62:J62"/>
    <mergeCell ref="F55:G55"/>
    <mergeCell ref="A54:J54"/>
    <mergeCell ref="A53:J53"/>
    <mergeCell ref="H35:J35"/>
    <mergeCell ref="A34:J34"/>
    <mergeCell ref="A33:J33"/>
    <mergeCell ref="F35:G35"/>
    <mergeCell ref="A6:J6"/>
    <mergeCell ref="F15:G15"/>
    <mergeCell ref="D11:E11"/>
    <mergeCell ref="A13:J13"/>
    <mergeCell ref="A14:J14"/>
    <mergeCell ref="H15:J15"/>
    <mergeCell ref="A7:J7"/>
    <mergeCell ref="G17:G31"/>
  </mergeCells>
  <pageMargins left="0.7" right="0.7" top="0.75" bottom="0.75" header="0.3" footer="0.3"/>
  <pageSetup paperSize="9" fitToHeight="0" orientation="landscape"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6AA1B28E183F4D9CDE6AC224B4B3FF" ma:contentTypeVersion="13" ma:contentTypeDescription="Een nieuw document maken." ma:contentTypeScope="" ma:versionID="fb1e194e3e0701a1e7a0614dc11c0acd">
  <xsd:schema xmlns:xsd="http://www.w3.org/2001/XMLSchema" xmlns:xs="http://www.w3.org/2001/XMLSchema" xmlns:p="http://schemas.microsoft.com/office/2006/metadata/properties" xmlns:ns2="13c3d94a-980d-4fba-a812-9ba96888e6e6" xmlns:ns3="08fbbfaa-d9f9-4905-aa6b-6864badca0c1" targetNamespace="http://schemas.microsoft.com/office/2006/metadata/properties" ma:root="true" ma:fieldsID="3e0541a9dcf46f7399bf17629641c2be" ns2:_="" ns3:_="">
    <xsd:import namespace="13c3d94a-980d-4fba-a812-9ba96888e6e6"/>
    <xsd:import namespace="08fbbfaa-d9f9-4905-aa6b-6864badca0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3d94a-980d-4fba-a812-9ba96888e6e6"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fbbfaa-d9f9-4905-aa6b-6864badca0c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8A13E0D8-A487-418F-B294-677998401F24}">
  <ds:schemaRefs>
    <ds:schemaRef ds:uri="http://schemas.microsoft.com/office/infopath/2007/PartnerControls"/>
    <ds:schemaRef ds:uri="http://purl.org/dc/elements/1.1/"/>
    <ds:schemaRef ds:uri="http://schemas.microsoft.com/office/2006/metadata/properties"/>
    <ds:schemaRef ds:uri="13c3d94a-980d-4fba-a812-9ba96888e6e6"/>
    <ds:schemaRef ds:uri="http://purl.org/dc/terms/"/>
    <ds:schemaRef ds:uri="http://schemas.openxmlformats.org/package/2006/metadata/core-properties"/>
    <ds:schemaRef ds:uri="http://schemas.microsoft.com/office/2006/documentManagement/types"/>
    <ds:schemaRef ds:uri="08fbbfaa-d9f9-4905-aa6b-6864badca0c1"/>
    <ds:schemaRef ds:uri="http://www.w3.org/XML/1998/namespace"/>
    <ds:schemaRef ds:uri="http://purl.org/dc/dcmitype/"/>
  </ds:schemaRefs>
</ds:datastoreItem>
</file>

<file path=customXml/itemProps2.xml><?xml version="1.0" encoding="utf-8"?>
<ds:datastoreItem xmlns:ds="http://schemas.openxmlformats.org/officeDocument/2006/customXml" ds:itemID="{CC459841-D6E4-47C2-AC58-759B7F5E8B0B}">
  <ds:schemaRefs>
    <ds:schemaRef ds:uri="http://schemas.microsoft.com/sharepoint/v3/contenttype/forms"/>
  </ds:schemaRefs>
</ds:datastoreItem>
</file>

<file path=customXml/itemProps3.xml><?xml version="1.0" encoding="utf-8"?>
<ds:datastoreItem xmlns:ds="http://schemas.openxmlformats.org/officeDocument/2006/customXml" ds:itemID="{184D2C2B-6094-4A24-A485-2F56A248A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3d94a-980d-4fba-a812-9ba96888e6e6"/>
    <ds:schemaRef ds:uri="08fbbfaa-d9f9-4905-aa6b-6864badca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15C930-D4B9-47D3-8657-4963E538A084}">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Samenvatting</vt:lpstr>
      <vt:lpstr>Initiele en jaarlijkse kosten</vt:lpstr>
      <vt:lpstr>Verrekenprijzen</vt:lpstr>
      <vt:lpstr>'Initiele en jaarlijkse kosten'!Afdrukbereik</vt:lpstr>
      <vt:lpstr>Samenvatting!Afdrukbereik</vt:lpstr>
      <vt:lpstr>Verrekenprijzen!Afdrukbereik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Arjan Leneman</dc:creator>
  <cp:lastModifiedBy>Arjan Leneman</cp:lastModifiedBy>
  <cp:lastPrinted>2019-01-22T15:42:28Z</cp:lastPrinted>
  <dcterms:created xsi:type="dcterms:W3CDTF">2018-12-20T09:57:41Z</dcterms:created>
  <dcterms:modified xsi:type="dcterms:W3CDTF">2022-03-14T10:54:25Z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0x010100AC6AA1B28E183F4D9CDE6AC224B4B3FF</vt:lpwstr>
  </property>
</Properties>
</file>