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167" documentId="13_ncr:1_{390EC411-563E-4D41-A84F-117F4A11EA29}" xr6:coauthVersionLast="47" xr6:coauthVersionMax="47" xr10:uidLastSave="{F7D38AA6-1325-40A0-8835-41C0A621D815}"/>
  <bookViews>
    <workbookView xWindow="-108" yWindow="-108" windowWidth="23256" windowHeight="12576" activeTab="2" xr2:uid="{1655C4CF-0173-475E-95F4-D0AB137D27C1}"/>
  </bookViews>
  <sheets>
    <sheet name="Inschrijvingsprijs" sheetId="3" r:id="rId1"/>
    <sheet name="Tarieven " sheetId="1" r:id="rId2"/>
    <sheet name="Prijs fictief onderhoud en huu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  <c r="C13" i="3"/>
  <c r="P22" i="1"/>
  <c r="P21" i="1"/>
  <c r="H22" i="1"/>
  <c r="H21" i="1"/>
  <c r="C34" i="4" l="1"/>
  <c r="C11" i="3" s="1"/>
  <c r="P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3" i="1"/>
  <c r="H24" i="1"/>
  <c r="H5" i="1"/>
  <c r="C18" i="4"/>
  <c r="P24" i="1"/>
  <c r="P23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H25" i="1" l="1"/>
  <c r="C5" i="3" s="1"/>
  <c r="P25" i="1"/>
  <c r="C24" i="4" s="1"/>
  <c r="C26" i="4" s="1"/>
  <c r="C9" i="3" s="1"/>
  <c r="C14" i="4"/>
  <c r="C10" i="4"/>
  <c r="C6" i="4"/>
  <c r="C20" i="4" l="1"/>
  <c r="C7" i="3" s="1"/>
  <c r="C15" i="3" s="1"/>
</calcChain>
</file>

<file path=xl/sharedStrings.xml><?xml version="1.0" encoding="utf-8"?>
<sst xmlns="http://schemas.openxmlformats.org/spreadsheetml/2006/main" count="142" uniqueCount="98">
  <si>
    <t>Bijlage 5</t>
  </si>
  <si>
    <t>INSCHRIJVINGSPRIJS</t>
  </si>
  <si>
    <t>TOTAAL FICTIEVE HUUR ROOSTERGOEDINSTALLATIES</t>
  </si>
  <si>
    <t>Naam inschrijver</t>
  </si>
  <si>
    <t>Naam tekenbevoegde</t>
  </si>
  <si>
    <t>Functie tekenbevoegde</t>
  </si>
  <si>
    <t>Datum</t>
  </si>
  <si>
    <t>Handtekening tekenbevoegde</t>
  </si>
  <si>
    <t>Tarieven, materialen/onderdelen</t>
  </si>
  <si>
    <t>Locatie</t>
  </si>
  <si>
    <t>Soort</t>
  </si>
  <si>
    <t>Fabricaat</t>
  </si>
  <si>
    <t>Type</t>
  </si>
  <si>
    <t>Bouwjaar</t>
  </si>
  <si>
    <t>Aantal</t>
  </si>
  <si>
    <t>Materiaalprijs aandrijfmotor</t>
  </si>
  <si>
    <t>Materiaalprijs set lagers as</t>
  </si>
  <si>
    <t>Materiaalprijs aandrijfketting</t>
  </si>
  <si>
    <t>Materiaalprijs set nieuwe borstels</t>
  </si>
  <si>
    <t>Totaal materiaalprijs</t>
  </si>
  <si>
    <t>Tarieven</t>
  </si>
  <si>
    <t>Uurtarief all-in gedurende werkdagen 7:30 - 16:00 uur</t>
  </si>
  <si>
    <t>Uurtarief all-in gedurende werkdagen 16:00 - 7:30 volgende dag</t>
  </si>
  <si>
    <t>Uurtarrief all-in gedurende week-end en feestdagen 7:30 - 16:00 uur</t>
  </si>
  <si>
    <t xml:space="preserve"> = invulveld voor inschrijver</t>
  </si>
  <si>
    <t xml:space="preserve"> = berekende waarde</t>
  </si>
  <si>
    <t xml:space="preserve">Materiaalprijzen </t>
  </si>
  <si>
    <t xml:space="preserve">Van Raak </t>
  </si>
  <si>
    <t>Uurtarrief all-in gedurende week-end en feestdagen 16:00 en 7:30 uur uur</t>
  </si>
  <si>
    <t>Schroefpers</t>
  </si>
  <si>
    <t>TOTAAL</t>
  </si>
  <si>
    <t>Materiaalprijs set filter-elementen</t>
  </si>
  <si>
    <t>Materiaalprijs schroeflint</t>
  </si>
  <si>
    <t>TOTAAL PREVENTIEF ONDERHOUD</t>
  </si>
  <si>
    <t>Preventieve onderhouds beurt/ per jaar en installatie</t>
  </si>
  <si>
    <t>Opmerking: de contractperiode bedraagt 4 jaar</t>
  </si>
  <si>
    <t xml:space="preserve">TOTAAL TARIEVEN </t>
  </si>
  <si>
    <t>TOTAAL MATERIALEN</t>
  </si>
  <si>
    <t>Fictieve prijzen tarieven, materialen en huur roostergoedinstallaties</t>
  </si>
  <si>
    <t>Materialen</t>
  </si>
  <si>
    <t>Totaal preventief onderhoud over contract- periode van 4 jaar</t>
  </si>
  <si>
    <t xml:space="preserve">Preventief onderhoud </t>
  </si>
  <si>
    <t xml:space="preserve">Huur </t>
  </si>
  <si>
    <t>Totaal fictieve materialen</t>
  </si>
  <si>
    <t>Totaal fictieve tarieven</t>
  </si>
  <si>
    <t>Aantal malen onderhoud per contractperiode gedurende werkdagen 7:30 -16:00 uur</t>
  </si>
  <si>
    <t>Aantal uren per onderhoudsbeurt</t>
  </si>
  <si>
    <t>Totaal bedrag tarieven gedurende werkdagen 7:30 - 16:00 uur</t>
  </si>
  <si>
    <t>Aantal malen onderhoud per contractperiode gedurende werkdagen 16:00 - 7:30 uur volgende dag</t>
  </si>
  <si>
    <t>Totaal bedrag tarieven gedurende werkdagen 16:00 - 7:30 uur volgende dag</t>
  </si>
  <si>
    <t>Aantal malen onderhoud per contractperiode gedurende week-end en feestdagen 7:30 -16:00 uur</t>
  </si>
  <si>
    <t>Totaal tarieven gedurende week-end en feestdagen 7:30 -16:00 uur</t>
  </si>
  <si>
    <t>Aantal malen onderhoud per contractperiode gedurende week-end en feestdagen 16:00 -7:30 uur</t>
  </si>
  <si>
    <t>Totaal tarieven gedurende week-end en feestdagen 16:00 -7:30 uur</t>
  </si>
  <si>
    <t>Materiaal verbruikt bij onderhoud in % van het totaal</t>
  </si>
  <si>
    <t>Aantal weken per keer</t>
  </si>
  <si>
    <t>Totaal fictieve huur</t>
  </si>
  <si>
    <t>RWZI Barendrecht</t>
  </si>
  <si>
    <t>Stappenrooster</t>
  </si>
  <si>
    <t>Snoek</t>
  </si>
  <si>
    <t>SR21-90-3</t>
  </si>
  <si>
    <t>SRP 25</t>
  </si>
  <si>
    <t>RWZI Ridderkerk</t>
  </si>
  <si>
    <t>SR 28-120-6</t>
  </si>
  <si>
    <t xml:space="preserve">Snoek </t>
  </si>
  <si>
    <t>SCC 260</t>
  </si>
  <si>
    <t>RWZI Strijen</t>
  </si>
  <si>
    <t>SR 24-80-3</t>
  </si>
  <si>
    <t>SRP 25-90</t>
  </si>
  <si>
    <t>RWZI Den Bommel</t>
  </si>
  <si>
    <t>SR 27-50-6</t>
  </si>
  <si>
    <t>RWZI Goedereede</t>
  </si>
  <si>
    <t>Hoogendonk</t>
  </si>
  <si>
    <t>SSL 3500.765.3</t>
  </si>
  <si>
    <t>SP 215</t>
  </si>
  <si>
    <t>RWZI Hellevoetsluis</t>
  </si>
  <si>
    <t>SR24-160-3</t>
  </si>
  <si>
    <t>SCC 60</t>
  </si>
  <si>
    <t>RWZI Middelharnis</t>
  </si>
  <si>
    <t>SR21-110-3</t>
  </si>
  <si>
    <t>RWZI Ooltgensplaat</t>
  </si>
  <si>
    <t>SR 12-70-6</t>
  </si>
  <si>
    <t>SRP 25-80</t>
  </si>
  <si>
    <t>RWZI Oude Tonge</t>
  </si>
  <si>
    <t>Huber</t>
  </si>
  <si>
    <t>SSF HE</t>
  </si>
  <si>
    <t>U200/SP 160</t>
  </si>
  <si>
    <t>RWZI Rozenburg</t>
  </si>
  <si>
    <t>SR 29-50-3</t>
  </si>
  <si>
    <t>SRP25-50 + SK 9032+ AZB -1001/40</t>
  </si>
  <si>
    <t>materiaalprijs set lamellen</t>
  </si>
  <si>
    <t xml:space="preserve"> </t>
  </si>
  <si>
    <t>Stappenrooster per week</t>
  </si>
  <si>
    <t>Aantal malen huur stappenrooster installatie per contractperiode</t>
  </si>
  <si>
    <t xml:space="preserve">Totaal bedrag huur stappenrooster installatie </t>
  </si>
  <si>
    <t>Vergoeding 24/7 stand-by service</t>
  </si>
  <si>
    <t>TOTAAL VERGOEDING 24/7 STAND-BY SERVICE</t>
  </si>
  <si>
    <t>Prijzenblad inspectie, onderhoud, revisie en vervanging roostergoedinstallaties WSHD 2022-2026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</si>
</sst>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164" fontId="0" fillId="0" borderId="0" xfId="0" applyNumberFormat="1"/>
    <xf numFmtId="164" fontId="0" fillId="2" borderId="7" xfId="1" applyNumberFormat="1" applyFont="1" applyFill="1" applyBorder="1" applyAlignment="1" applyProtection="1">
      <alignment horizontal="center" vertical="top"/>
      <protection locked="0"/>
    </xf>
    <xf numFmtId="1" fontId="0" fillId="0" borderId="0" xfId="1" applyNumberFormat="1" applyFont="1" applyAlignment="1">
      <alignment vertical="top"/>
    </xf>
    <xf numFmtId="1" fontId="2" fillId="0" borderId="0" xfId="1" applyNumberFormat="1" applyFont="1" applyAlignment="1">
      <alignment vertical="top"/>
    </xf>
    <xf numFmtId="165" fontId="0" fillId="0" borderId="0" xfId="1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top"/>
    </xf>
    <xf numFmtId="164" fontId="0" fillId="2" borderId="7" xfId="1" applyNumberFormat="1" applyFont="1" applyFill="1" applyBorder="1" applyAlignment="1" applyProtection="1">
      <alignment horizontal="left" vertical="top"/>
      <protection locked="0"/>
    </xf>
    <xf numFmtId="43" fontId="2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3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49" fontId="0" fillId="0" borderId="0" xfId="1" applyNumberFormat="1" applyFont="1" applyAlignment="1">
      <alignment horizontal="left" vertical="top"/>
    </xf>
    <xf numFmtId="165" fontId="0" fillId="3" borderId="10" xfId="1" applyNumberFormat="1" applyFont="1" applyFill="1" applyBorder="1" applyAlignment="1">
      <alignment horizontal="center" vertical="top"/>
    </xf>
    <xf numFmtId="164" fontId="0" fillId="2" borderId="9" xfId="1" applyNumberFormat="1" applyFont="1" applyFill="1" applyBorder="1" applyAlignment="1" applyProtection="1">
      <alignment horizontal="center" vertical="top"/>
      <protection locked="0"/>
    </xf>
    <xf numFmtId="43" fontId="0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0" fillId="0" borderId="25" xfId="0" applyBorder="1"/>
    <xf numFmtId="164" fontId="0" fillId="0" borderId="15" xfId="0" applyNumberFormat="1" applyBorder="1"/>
    <xf numFmtId="164" fontId="0" fillId="3" borderId="15" xfId="0" applyNumberFormat="1" applyFill="1" applyBorder="1"/>
    <xf numFmtId="164" fontId="2" fillId="0" borderId="21" xfId="0" applyNumberFormat="1" applyFont="1" applyBorder="1" applyAlignment="1">
      <alignment horizontal="center"/>
    </xf>
    <xf numFmtId="164" fontId="2" fillId="3" borderId="18" xfId="0" applyNumberFormat="1" applyFont="1" applyFill="1" applyBorder="1"/>
    <xf numFmtId="164" fontId="0" fillId="0" borderId="13" xfId="0" applyNumberForma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164" fontId="0" fillId="2" borderId="29" xfId="1" applyNumberFormat="1" applyFont="1" applyFill="1" applyBorder="1" applyAlignment="1" applyProtection="1">
      <alignment horizontal="center" vertical="top"/>
      <protection locked="0"/>
    </xf>
    <xf numFmtId="0" fontId="0" fillId="0" borderId="23" xfId="0" applyBorder="1"/>
    <xf numFmtId="0" fontId="0" fillId="0" borderId="21" xfId="0" applyBorder="1"/>
    <xf numFmtId="0" fontId="0" fillId="0" borderId="23" xfId="0" applyBorder="1" applyAlignment="1">
      <alignment vertical="center"/>
    </xf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164" fontId="0" fillId="4" borderId="9" xfId="1" applyNumberFormat="1" applyFont="1" applyFill="1" applyBorder="1" applyAlignment="1" applyProtection="1">
      <alignment horizontal="center" vertical="top"/>
      <protection locked="0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" fontId="0" fillId="0" borderId="32" xfId="1" applyNumberFormat="1" applyFont="1" applyBorder="1" applyAlignment="1">
      <alignment horizontal="center" vertical="top"/>
    </xf>
    <xf numFmtId="1" fontId="0" fillId="0" borderId="20" xfId="1" applyNumberFormat="1" applyFont="1" applyBorder="1" applyAlignment="1">
      <alignment horizontal="center" vertical="top"/>
    </xf>
    <xf numFmtId="164" fontId="0" fillId="2" borderId="5" xfId="1" applyNumberFormat="1" applyFont="1" applyFill="1" applyBorder="1" applyAlignment="1" applyProtection="1">
      <alignment horizontal="center" vertical="top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164" fontId="2" fillId="4" borderId="0" xfId="0" applyNumberFormat="1" applyFont="1" applyFill="1" applyBorder="1"/>
    <xf numFmtId="164" fontId="0" fillId="4" borderId="0" xfId="0" applyNumberForma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 vertical="top"/>
    </xf>
    <xf numFmtId="0" fontId="0" fillId="0" borderId="11" xfId="0" applyBorder="1" applyAlignment="1">
      <alignment horizontal="center"/>
    </xf>
    <xf numFmtId="164" fontId="0" fillId="2" borderId="23" xfId="1" applyNumberFormat="1" applyFont="1" applyFill="1" applyBorder="1" applyAlignment="1" applyProtection="1">
      <alignment horizontal="center" vertical="top"/>
      <protection locked="0"/>
    </xf>
    <xf numFmtId="164" fontId="0" fillId="2" borderId="21" xfId="1" applyNumberFormat="1" applyFont="1" applyFill="1" applyBorder="1" applyAlignment="1" applyProtection="1">
      <alignment horizontal="center" vertical="top"/>
      <protection locked="0"/>
    </xf>
    <xf numFmtId="164" fontId="0" fillId="2" borderId="15" xfId="1" applyNumberFormat="1" applyFont="1" applyFill="1" applyBorder="1" applyAlignment="1" applyProtection="1">
      <alignment horizontal="center" vertical="top"/>
      <protection locked="0"/>
    </xf>
    <xf numFmtId="164" fontId="0" fillId="2" borderId="18" xfId="1" applyNumberFormat="1" applyFon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horizontal="left" vertical="top"/>
    </xf>
    <xf numFmtId="0" fontId="2" fillId="0" borderId="26" xfId="0" applyFont="1" applyFill="1" applyBorder="1"/>
    <xf numFmtId="0" fontId="2" fillId="0" borderId="21" xfId="0" applyFont="1" applyBorder="1" applyAlignment="1">
      <alignment horizontal="center"/>
    </xf>
    <xf numFmtId="164" fontId="2" fillId="3" borderId="19" xfId="0" applyNumberFormat="1" applyFont="1" applyFill="1" applyBorder="1"/>
    <xf numFmtId="0" fontId="2" fillId="0" borderId="26" xfId="0" applyFont="1" applyBorder="1" applyAlignment="1">
      <alignment horizontal="left"/>
    </xf>
    <xf numFmtId="164" fontId="0" fillId="3" borderId="7" xfId="0" applyNumberForma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0" fillId="4" borderId="0" xfId="1" applyNumberFormat="1" applyFont="1" applyFill="1" applyBorder="1" applyAlignment="1" applyProtection="1">
      <alignment horizontal="center" vertical="top"/>
      <protection locked="0"/>
    </xf>
    <xf numFmtId="164" fontId="0" fillId="3" borderId="42" xfId="0" applyNumberFormat="1" applyFill="1" applyBorder="1" applyAlignment="1">
      <alignment horizontal="center" vertical="top"/>
    </xf>
    <xf numFmtId="164" fontId="0" fillId="3" borderId="24" xfId="1" applyNumberFormat="1" applyFont="1" applyFill="1" applyBorder="1" applyAlignment="1">
      <alignment horizontal="left" vertical="top"/>
    </xf>
    <xf numFmtId="164" fontId="0" fillId="3" borderId="18" xfId="1" applyNumberFormat="1" applyFont="1" applyFill="1" applyBorder="1" applyAlignment="1">
      <alignment horizontal="left" vertical="top"/>
    </xf>
    <xf numFmtId="0" fontId="0" fillId="0" borderId="28" xfId="0" applyBorder="1"/>
    <xf numFmtId="0" fontId="2" fillId="0" borderId="43" xfId="0" applyFont="1" applyFill="1" applyBorder="1"/>
    <xf numFmtId="9" fontId="0" fillId="0" borderId="7" xfId="0" applyNumberFormat="1" applyBorder="1" applyAlignment="1">
      <alignment horizontal="center"/>
    </xf>
    <xf numFmtId="164" fontId="0" fillId="4" borderId="15" xfId="0" applyNumberFormat="1" applyFont="1" applyFill="1" applyBorder="1"/>
    <xf numFmtId="164" fontId="0" fillId="4" borderId="15" xfId="0" applyNumberFormat="1" applyFill="1" applyBorder="1"/>
    <xf numFmtId="9" fontId="0" fillId="0" borderId="11" xfId="0" applyNumberFormat="1" applyBorder="1" applyAlignment="1">
      <alignment horizontal="center"/>
    </xf>
    <xf numFmtId="164" fontId="0" fillId="4" borderId="27" xfId="0" applyNumberFormat="1" applyFont="1" applyFill="1" applyBorder="1"/>
    <xf numFmtId="164" fontId="0" fillId="4" borderId="37" xfId="0" applyNumberFormat="1" applyFill="1" applyBorder="1"/>
    <xf numFmtId="164" fontId="0" fillId="0" borderId="37" xfId="0" applyNumberFormat="1" applyBorder="1"/>
    <xf numFmtId="164" fontId="0" fillId="2" borderId="34" xfId="1" applyNumberFormat="1" applyFont="1" applyFill="1" applyBorder="1" applyAlignment="1" applyProtection="1">
      <alignment horizontal="center" vertical="top"/>
      <protection locked="0"/>
    </xf>
    <xf numFmtId="164" fontId="0" fillId="2" borderId="6" xfId="1" applyNumberFormat="1" applyFont="1" applyFill="1" applyBorder="1" applyAlignment="1" applyProtection="1">
      <alignment horizontal="center" vertical="top"/>
      <protection locked="0"/>
    </xf>
    <xf numFmtId="0" fontId="4" fillId="0" borderId="23" xfId="0" applyFont="1" applyBorder="1"/>
    <xf numFmtId="0" fontId="4" fillId="0" borderId="23" xfId="0" applyFont="1" applyBorder="1" applyAlignment="1">
      <alignment horizontal="center"/>
    </xf>
    <xf numFmtId="164" fontId="0" fillId="2" borderId="44" xfId="1" applyNumberFormat="1" applyFont="1" applyFill="1" applyBorder="1" applyAlignment="1" applyProtection="1">
      <alignment horizontal="center" vertical="top"/>
      <protection locked="0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45" xfId="0" applyBorder="1"/>
    <xf numFmtId="0" fontId="0" fillId="0" borderId="21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1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164" fontId="0" fillId="4" borderId="3" xfId="1" applyNumberFormat="1" applyFont="1" applyFill="1" applyBorder="1" applyAlignment="1" applyProtection="1">
      <alignment horizontal="center" vertical="top"/>
      <protection locked="0"/>
    </xf>
    <xf numFmtId="164" fontId="0" fillId="2" borderId="32" xfId="1" applyNumberFormat="1" applyFont="1" applyFill="1" applyBorder="1" applyAlignment="1" applyProtection="1">
      <alignment horizontal="center" vertical="top"/>
      <protection locked="0"/>
    </xf>
    <xf numFmtId="164" fontId="0" fillId="2" borderId="46" xfId="1" applyNumberFormat="1" applyFont="1" applyFill="1" applyBorder="1" applyAlignment="1" applyProtection="1">
      <alignment horizontal="center" vertical="top"/>
      <protection locked="0"/>
    </xf>
    <xf numFmtId="164" fontId="0" fillId="3" borderId="47" xfId="1" applyNumberFormat="1" applyFont="1" applyFill="1" applyBorder="1" applyAlignment="1">
      <alignment horizontal="left" vertical="top"/>
    </xf>
    <xf numFmtId="164" fontId="0" fillId="4" borderId="9" xfId="1" applyNumberFormat="1" applyFont="1" applyFill="1" applyBorder="1" applyAlignment="1" applyProtection="1">
      <alignment horizontal="center" vertical="top"/>
    </xf>
    <xf numFmtId="164" fontId="0" fillId="0" borderId="3" xfId="0" applyNumberFormat="1" applyBorder="1" applyAlignment="1" applyProtection="1">
      <alignment vertical="top"/>
    </xf>
    <xf numFmtId="164" fontId="0" fillId="0" borderId="7" xfId="0" applyNumberFormat="1" applyBorder="1" applyAlignment="1" applyProtection="1">
      <alignment vertical="top"/>
    </xf>
    <xf numFmtId="164" fontId="0" fillId="4" borderId="5" xfId="1" applyNumberFormat="1" applyFont="1" applyFill="1" applyBorder="1" applyAlignment="1" applyProtection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8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0" fillId="0" borderId="2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top"/>
    </xf>
    <xf numFmtId="164" fontId="2" fillId="0" borderId="22" xfId="0" applyNumberFormat="1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1" fontId="0" fillId="0" borderId="9" xfId="1" applyNumberFormat="1" applyFont="1" applyBorder="1" applyAlignment="1">
      <alignment horizontal="center" vertical="top"/>
    </xf>
    <xf numFmtId="1" fontId="0" fillId="0" borderId="1" xfId="1" applyNumberFormat="1" applyFont="1" applyBorder="1" applyAlignment="1">
      <alignment horizontal="center" vertical="top"/>
    </xf>
    <xf numFmtId="164" fontId="0" fillId="0" borderId="11" xfId="1" applyNumberFormat="1" applyFont="1" applyBorder="1" applyAlignment="1">
      <alignment horizontal="center" vertical="top" wrapText="1"/>
    </xf>
    <xf numFmtId="164" fontId="0" fillId="0" borderId="44" xfId="1" applyNumberFormat="1" applyFont="1" applyBorder="1" applyAlignment="1">
      <alignment horizontal="center" vertical="top" wrapText="1"/>
    </xf>
    <xf numFmtId="43" fontId="0" fillId="0" borderId="41" xfId="1" applyFont="1" applyBorder="1" applyAlignment="1">
      <alignment horizontal="center" vertical="top" wrapText="1"/>
    </xf>
    <xf numFmtId="43" fontId="0" fillId="0" borderId="37" xfId="1" applyFont="1" applyBorder="1" applyAlignment="1">
      <alignment horizontal="center" vertical="top" wrapText="1"/>
    </xf>
    <xf numFmtId="164" fontId="3" fillId="0" borderId="39" xfId="0" applyNumberFormat="1" applyFont="1" applyBorder="1" applyAlignment="1">
      <alignment horizontal="center" vertical="top"/>
    </xf>
    <xf numFmtId="164" fontId="3" fillId="0" borderId="40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164" fontId="0" fillId="4" borderId="11" xfId="0" applyNumberFormat="1" applyFill="1" applyBorder="1" applyAlignment="1">
      <alignment horizontal="center" vertical="top" wrapText="1"/>
    </xf>
    <xf numFmtId="164" fontId="0" fillId="4" borderId="29" xfId="0" applyNumberFormat="1" applyFill="1" applyBorder="1" applyAlignment="1">
      <alignment horizontal="center" vertical="top" wrapText="1"/>
    </xf>
    <xf numFmtId="164" fontId="0" fillId="4" borderId="2" xfId="0" applyNumberFormat="1" applyFill="1" applyBorder="1" applyAlignment="1">
      <alignment horizontal="center" vertical="top" wrapText="1"/>
    </xf>
    <xf numFmtId="164" fontId="0" fillId="4" borderId="6" xfId="0" applyNumberFormat="1" applyFill="1" applyBorder="1" applyAlignment="1">
      <alignment horizontal="center" vertical="top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1F4C-FDF5-471E-B91D-D447A3528380}">
  <dimension ref="A1:F31"/>
  <sheetViews>
    <sheetView workbookViewId="0">
      <selection activeCell="G22" sqref="G22"/>
    </sheetView>
  </sheetViews>
  <sheetFormatPr defaultRowHeight="11.4" x14ac:dyDescent="0.2"/>
  <cols>
    <col min="1" max="1" width="43.5" bestFit="1" customWidth="1"/>
    <col min="2" max="2" width="13.8984375" style="6" customWidth="1"/>
    <col min="3" max="3" width="18.3984375" customWidth="1"/>
  </cols>
  <sheetData>
    <row r="1" spans="1:6" ht="16.5" customHeight="1" x14ac:dyDescent="0.2">
      <c r="A1" t="s">
        <v>0</v>
      </c>
    </row>
    <row r="2" spans="1:6" ht="57" customHeight="1" x14ac:dyDescent="0.3">
      <c r="A2" s="104" t="s">
        <v>97</v>
      </c>
      <c r="B2" s="104"/>
      <c r="C2" s="104"/>
    </row>
    <row r="3" spans="1:6" ht="35.25" customHeight="1" x14ac:dyDescent="0.3">
      <c r="A3" s="121" t="s">
        <v>1</v>
      </c>
      <c r="B3" s="121"/>
      <c r="C3" s="121"/>
      <c r="D3" s="5"/>
      <c r="E3" s="5"/>
      <c r="F3" s="5"/>
    </row>
    <row r="4" spans="1:6" x14ac:dyDescent="0.2">
      <c r="C4" s="1"/>
    </row>
    <row r="5" spans="1:6" x14ac:dyDescent="0.2">
      <c r="A5" s="111" t="s">
        <v>33</v>
      </c>
      <c r="B5" s="112"/>
      <c r="C5" s="67">
        <f>'Tarieven '!H25</f>
        <v>0</v>
      </c>
    </row>
    <row r="6" spans="1:6" x14ac:dyDescent="0.2">
      <c r="A6" s="4"/>
      <c r="B6" s="4"/>
      <c r="C6" s="1"/>
    </row>
    <row r="7" spans="1:6" x14ac:dyDescent="0.2">
      <c r="A7" s="113" t="s">
        <v>36</v>
      </c>
      <c r="B7" s="114"/>
      <c r="C7" s="67">
        <f>'Prijs fictief onderhoud en huur'!C20</f>
        <v>0</v>
      </c>
    </row>
    <row r="8" spans="1:6" x14ac:dyDescent="0.2">
      <c r="A8" s="52"/>
      <c r="B8" s="52"/>
      <c r="C8" s="55"/>
    </row>
    <row r="9" spans="1:6" x14ac:dyDescent="0.2">
      <c r="A9" s="113" t="s">
        <v>37</v>
      </c>
      <c r="B9" s="114"/>
      <c r="C9" s="67">
        <f>'Prijs fictief onderhoud en huur'!C26</f>
        <v>0</v>
      </c>
    </row>
    <row r="10" spans="1:6" x14ac:dyDescent="0.2">
      <c r="A10" s="4"/>
      <c r="B10" s="4"/>
      <c r="C10" s="1"/>
    </row>
    <row r="11" spans="1:6" x14ac:dyDescent="0.2">
      <c r="A11" s="113" t="s">
        <v>2</v>
      </c>
      <c r="B11" s="114"/>
      <c r="C11" s="67">
        <f>'Prijs fictief onderhoud en huur'!C34</f>
        <v>0</v>
      </c>
    </row>
    <row r="12" spans="1:6" x14ac:dyDescent="0.2">
      <c r="A12" s="4"/>
      <c r="B12" s="4"/>
      <c r="C12" s="1"/>
    </row>
    <row r="13" spans="1:6" x14ac:dyDescent="0.2">
      <c r="A13" s="117" t="s">
        <v>96</v>
      </c>
      <c r="B13" s="117"/>
      <c r="C13" s="67">
        <f>48*'Tarieven '!E42</f>
        <v>0</v>
      </c>
    </row>
    <row r="14" spans="1:6" x14ac:dyDescent="0.2">
      <c r="A14" s="52"/>
      <c r="B14" s="52"/>
      <c r="C14" s="1"/>
    </row>
    <row r="15" spans="1:6" s="3" customFormat="1" x14ac:dyDescent="0.2">
      <c r="A15" s="115" t="s">
        <v>1</v>
      </c>
      <c r="B15" s="116"/>
      <c r="C15" s="68">
        <f>SUM(C5:C13)</f>
        <v>0</v>
      </c>
    </row>
    <row r="19" spans="1:3" x14ac:dyDescent="0.2">
      <c r="A19" s="105" t="s">
        <v>3</v>
      </c>
      <c r="B19" s="107"/>
      <c r="C19" s="108"/>
    </row>
    <row r="20" spans="1:3" x14ac:dyDescent="0.2">
      <c r="A20" s="106"/>
      <c r="B20" s="109"/>
      <c r="C20" s="110"/>
    </row>
    <row r="21" spans="1:3" x14ac:dyDescent="0.2">
      <c r="A21" s="105" t="s">
        <v>4</v>
      </c>
      <c r="B21" s="107"/>
      <c r="C21" s="108"/>
    </row>
    <row r="22" spans="1:3" x14ac:dyDescent="0.2">
      <c r="A22" s="106"/>
      <c r="B22" s="109"/>
      <c r="C22" s="110"/>
    </row>
    <row r="23" spans="1:3" x14ac:dyDescent="0.2">
      <c r="A23" s="105" t="s">
        <v>5</v>
      </c>
      <c r="B23" s="107"/>
      <c r="C23" s="108"/>
    </row>
    <row r="24" spans="1:3" x14ac:dyDescent="0.2">
      <c r="A24" s="106"/>
      <c r="B24" s="109"/>
      <c r="C24" s="110"/>
    </row>
    <row r="25" spans="1:3" x14ac:dyDescent="0.2">
      <c r="A25" s="122" t="s">
        <v>6</v>
      </c>
      <c r="B25" s="107"/>
      <c r="C25" s="108"/>
    </row>
    <row r="26" spans="1:3" x14ac:dyDescent="0.2">
      <c r="A26" s="123"/>
      <c r="B26" s="109"/>
      <c r="C26" s="110"/>
    </row>
    <row r="27" spans="1:3" x14ac:dyDescent="0.2">
      <c r="A27" s="105" t="s">
        <v>7</v>
      </c>
      <c r="B27" s="107"/>
      <c r="C27" s="108"/>
    </row>
    <row r="28" spans="1:3" x14ac:dyDescent="0.2">
      <c r="A28" s="118"/>
      <c r="B28" s="119"/>
      <c r="C28" s="120"/>
    </row>
    <row r="29" spans="1:3" ht="10.5" customHeight="1" x14ac:dyDescent="0.2">
      <c r="A29" s="118"/>
      <c r="B29" s="119"/>
      <c r="C29" s="120"/>
    </row>
    <row r="30" spans="1:3" x14ac:dyDescent="0.2">
      <c r="A30" s="118"/>
      <c r="B30" s="119"/>
      <c r="C30" s="120"/>
    </row>
    <row r="31" spans="1:3" x14ac:dyDescent="0.2">
      <c r="A31" s="106"/>
      <c r="B31" s="109"/>
      <c r="C31" s="110"/>
    </row>
  </sheetData>
  <sheetProtection algorithmName="SHA-512" hashValue="TTl+uq+cdB3qg6ldAQRWoqlsVLJUN+LX4nH7GhSK8MRvJ+4ug+DzO3fh98zvN1pkKk/gC/6uAz+TXtY1O7TuGw==" saltValue="FoMwD9wQhsH97y08v4gWtQ==" spinCount="100000" sheet="1" objects="1" scenarios="1"/>
  <mergeCells count="18">
    <mergeCell ref="A27:A31"/>
    <mergeCell ref="B27:C31"/>
    <mergeCell ref="B25:C26"/>
    <mergeCell ref="A3:C3"/>
    <mergeCell ref="A23:A24"/>
    <mergeCell ref="A25:A26"/>
    <mergeCell ref="B23:C24"/>
    <mergeCell ref="A2:C2"/>
    <mergeCell ref="A19:A20"/>
    <mergeCell ref="B19:C20"/>
    <mergeCell ref="A21:A22"/>
    <mergeCell ref="B21:C22"/>
    <mergeCell ref="A5:B5"/>
    <mergeCell ref="A7:B7"/>
    <mergeCell ref="A15:B15"/>
    <mergeCell ref="A9:B9"/>
    <mergeCell ref="A11:B1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8DC2-C2C0-4F8D-AE25-051DFDBCB578}">
  <sheetPr>
    <pageSetUpPr fitToPage="1"/>
  </sheetPr>
  <dimension ref="A1:P47"/>
  <sheetViews>
    <sheetView zoomScale="80" zoomScaleNormal="80" workbookViewId="0">
      <selection activeCell="L30" sqref="L30"/>
    </sheetView>
  </sheetViews>
  <sheetFormatPr defaultColWidth="9" defaultRowHeight="11.4" x14ac:dyDescent="0.2"/>
  <cols>
    <col min="1" max="1" width="17.5" style="2" bestFit="1" customWidth="1"/>
    <col min="2" max="2" width="22.3984375" style="2" customWidth="1"/>
    <col min="3" max="3" width="14.19921875" style="2" customWidth="1"/>
    <col min="4" max="4" width="39.3984375" style="2" customWidth="1"/>
    <col min="5" max="5" width="11.3984375" style="13" customWidth="1"/>
    <col min="6" max="6" width="7.5" style="10" customWidth="1"/>
    <col min="7" max="7" width="10.09765625" style="26" customWidth="1"/>
    <col min="8" max="8" width="12.8984375" style="19" customWidth="1"/>
    <col min="9" max="9" width="12.19921875" style="20" customWidth="1"/>
    <col min="10" max="11" width="14.09765625" style="20" customWidth="1"/>
    <col min="12" max="12" width="12.5" style="20" customWidth="1"/>
    <col min="13" max="13" width="13.3984375" style="20" customWidth="1"/>
    <col min="14" max="14" width="12.19921875" style="20" customWidth="1"/>
    <col min="15" max="15" width="12.5" style="20" customWidth="1"/>
    <col min="16" max="16" width="19.19921875" style="2" bestFit="1" customWidth="1"/>
    <col min="17" max="16384" width="9" style="2"/>
  </cols>
  <sheetData>
    <row r="1" spans="1:16" ht="20.399999999999999" thickBot="1" x14ac:dyDescent="0.25">
      <c r="A1" s="139" t="s">
        <v>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34"/>
      <c r="O1" s="34"/>
      <c r="P1" s="35"/>
    </row>
    <row r="2" spans="1:16" ht="16.2" x14ac:dyDescent="0.2">
      <c r="A2" s="153" t="s">
        <v>41</v>
      </c>
      <c r="B2" s="154"/>
      <c r="C2" s="154"/>
      <c r="D2" s="154"/>
      <c r="E2" s="154"/>
      <c r="F2" s="154"/>
      <c r="G2" s="154"/>
      <c r="H2" s="155"/>
      <c r="I2" s="151" t="s">
        <v>26</v>
      </c>
      <c r="J2" s="151"/>
      <c r="K2" s="151"/>
      <c r="L2" s="151"/>
      <c r="M2" s="151"/>
      <c r="N2" s="151"/>
      <c r="O2" s="151"/>
      <c r="P2" s="152"/>
    </row>
    <row r="3" spans="1:16" s="22" customFormat="1" ht="34.799999999999997" customHeight="1" x14ac:dyDescent="0.2">
      <c r="A3" s="141" t="s">
        <v>9</v>
      </c>
      <c r="B3" s="143" t="s">
        <v>10</v>
      </c>
      <c r="C3" s="143" t="s">
        <v>11</v>
      </c>
      <c r="D3" s="143" t="s">
        <v>12</v>
      </c>
      <c r="E3" s="143" t="s">
        <v>13</v>
      </c>
      <c r="F3" s="145" t="s">
        <v>14</v>
      </c>
      <c r="G3" s="147" t="s">
        <v>34</v>
      </c>
      <c r="H3" s="149" t="s">
        <v>40</v>
      </c>
      <c r="I3" s="160" t="s">
        <v>15</v>
      </c>
      <c r="J3" s="158" t="s">
        <v>17</v>
      </c>
      <c r="K3" s="158" t="s">
        <v>16</v>
      </c>
      <c r="L3" s="158" t="s">
        <v>90</v>
      </c>
      <c r="M3" s="158" t="s">
        <v>18</v>
      </c>
      <c r="N3" s="158" t="s">
        <v>31</v>
      </c>
      <c r="O3" s="158" t="s">
        <v>32</v>
      </c>
      <c r="P3" s="156" t="s">
        <v>19</v>
      </c>
    </row>
    <row r="4" spans="1:16" ht="36.75" customHeight="1" thickBot="1" x14ac:dyDescent="0.25">
      <c r="A4" s="142"/>
      <c r="B4" s="144"/>
      <c r="C4" s="144"/>
      <c r="D4" s="144"/>
      <c r="E4" s="144"/>
      <c r="F4" s="146"/>
      <c r="G4" s="148"/>
      <c r="H4" s="150"/>
      <c r="I4" s="161"/>
      <c r="J4" s="159"/>
      <c r="K4" s="159"/>
      <c r="L4" s="159"/>
      <c r="M4" s="159"/>
      <c r="N4" s="159"/>
      <c r="O4" s="159"/>
      <c r="P4" s="157"/>
    </row>
    <row r="5" spans="1:16" s="36" customFormat="1" x14ac:dyDescent="0.2">
      <c r="A5" s="129" t="s">
        <v>57</v>
      </c>
      <c r="B5" s="38" t="s">
        <v>58</v>
      </c>
      <c r="C5" s="84" t="s">
        <v>59</v>
      </c>
      <c r="D5" s="84" t="s">
        <v>60</v>
      </c>
      <c r="E5" s="85">
        <v>2002</v>
      </c>
      <c r="F5" s="48">
        <v>1</v>
      </c>
      <c r="G5" s="95"/>
      <c r="H5" s="71">
        <f t="shared" ref="H5:H24" si="0">G5*F5*4</f>
        <v>0</v>
      </c>
      <c r="I5" s="83"/>
      <c r="J5" s="37"/>
      <c r="K5" s="50"/>
      <c r="L5" s="50"/>
      <c r="M5" s="25"/>
      <c r="N5" s="50"/>
      <c r="O5" s="44"/>
      <c r="P5" s="70">
        <f>SUM(I5:O5)</f>
        <v>0</v>
      </c>
    </row>
    <row r="6" spans="1:16" ht="12" thickBot="1" x14ac:dyDescent="0.25">
      <c r="A6" s="130"/>
      <c r="B6" s="39" t="s">
        <v>29</v>
      </c>
      <c r="C6" s="41" t="s">
        <v>59</v>
      </c>
      <c r="D6" s="41" t="s">
        <v>61</v>
      </c>
      <c r="E6" s="42">
        <v>2002</v>
      </c>
      <c r="F6" s="49">
        <v>1</v>
      </c>
      <c r="G6" s="96"/>
      <c r="H6" s="97">
        <f t="shared" si="0"/>
        <v>0</v>
      </c>
      <c r="I6" s="82"/>
      <c r="J6" s="9"/>
      <c r="K6" s="98"/>
      <c r="L6" s="99"/>
      <c r="M6" s="99"/>
      <c r="N6" s="99"/>
      <c r="O6" s="9"/>
      <c r="P6" s="70">
        <f t="shared" ref="P6:P24" si="1">SUM(I6:O6)</f>
        <v>0</v>
      </c>
    </row>
    <row r="7" spans="1:16" x14ac:dyDescent="0.2">
      <c r="A7" s="129" t="s">
        <v>62</v>
      </c>
      <c r="B7" s="40" t="s">
        <v>58</v>
      </c>
      <c r="C7" s="87" t="s">
        <v>59</v>
      </c>
      <c r="D7" s="84" t="s">
        <v>63</v>
      </c>
      <c r="E7" s="85">
        <v>2002</v>
      </c>
      <c r="F7" s="48">
        <v>2</v>
      </c>
      <c r="G7" s="95"/>
      <c r="H7" s="71">
        <f t="shared" si="0"/>
        <v>0</v>
      </c>
      <c r="I7" s="82"/>
      <c r="J7" s="9"/>
      <c r="K7" s="50"/>
      <c r="L7" s="9"/>
      <c r="M7" s="25"/>
      <c r="N7" s="9"/>
      <c r="O7" s="44"/>
      <c r="P7" s="70">
        <f t="shared" si="1"/>
        <v>0</v>
      </c>
    </row>
    <row r="8" spans="1:16" ht="12" thickBot="1" x14ac:dyDescent="0.25">
      <c r="A8" s="130"/>
      <c r="B8" s="39" t="s">
        <v>29</v>
      </c>
      <c r="C8" s="88" t="s">
        <v>64</v>
      </c>
      <c r="D8" s="41" t="s">
        <v>65</v>
      </c>
      <c r="E8" s="42">
        <v>2002</v>
      </c>
      <c r="F8" s="49">
        <v>1</v>
      </c>
      <c r="G8" s="96"/>
      <c r="H8" s="97">
        <f t="shared" si="0"/>
        <v>0</v>
      </c>
      <c r="I8" s="82"/>
      <c r="J8" s="9"/>
      <c r="K8" s="98"/>
      <c r="L8" s="99"/>
      <c r="M8" s="99"/>
      <c r="N8" s="99"/>
      <c r="O8" s="9"/>
      <c r="P8" s="70">
        <f t="shared" si="1"/>
        <v>0</v>
      </c>
    </row>
    <row r="9" spans="1:16" x14ac:dyDescent="0.2">
      <c r="A9" s="129" t="s">
        <v>66</v>
      </c>
      <c r="B9" s="38" t="s">
        <v>58</v>
      </c>
      <c r="C9" s="84" t="s">
        <v>59</v>
      </c>
      <c r="D9" s="84" t="s">
        <v>67</v>
      </c>
      <c r="E9" s="85">
        <v>2007</v>
      </c>
      <c r="F9" s="48">
        <v>1</v>
      </c>
      <c r="G9" s="58"/>
      <c r="H9" s="71">
        <f t="shared" si="0"/>
        <v>0</v>
      </c>
      <c r="I9" s="82"/>
      <c r="J9" s="9"/>
      <c r="K9" s="50"/>
      <c r="L9" s="9"/>
      <c r="M9" s="25"/>
      <c r="N9" s="9"/>
      <c r="O9" s="45"/>
      <c r="P9" s="70">
        <f t="shared" si="1"/>
        <v>0</v>
      </c>
    </row>
    <row r="10" spans="1:16" ht="12" thickBot="1" x14ac:dyDescent="0.25">
      <c r="A10" s="130"/>
      <c r="B10" s="39" t="s">
        <v>29</v>
      </c>
      <c r="C10" s="41" t="s">
        <v>59</v>
      </c>
      <c r="D10" s="41" t="s">
        <v>68</v>
      </c>
      <c r="E10" s="42">
        <v>2007</v>
      </c>
      <c r="F10" s="49">
        <v>1</v>
      </c>
      <c r="G10" s="59"/>
      <c r="H10" s="72">
        <f t="shared" si="0"/>
        <v>0</v>
      </c>
      <c r="I10" s="82"/>
      <c r="J10" s="9"/>
      <c r="K10" s="98"/>
      <c r="L10" s="99"/>
      <c r="M10" s="99"/>
      <c r="N10" s="99"/>
      <c r="O10" s="9"/>
      <c r="P10" s="70">
        <f t="shared" si="1"/>
        <v>0</v>
      </c>
    </row>
    <row r="11" spans="1:16" x14ac:dyDescent="0.2">
      <c r="A11" s="129" t="s">
        <v>69</v>
      </c>
      <c r="B11" s="38" t="s">
        <v>58</v>
      </c>
      <c r="C11" s="84" t="s">
        <v>59</v>
      </c>
      <c r="D11" s="84" t="s">
        <v>70</v>
      </c>
      <c r="E11" s="85">
        <v>2005</v>
      </c>
      <c r="F11" s="48">
        <v>1</v>
      </c>
      <c r="G11" s="58"/>
      <c r="H11" s="71">
        <f t="shared" si="0"/>
        <v>0</v>
      </c>
      <c r="I11" s="82"/>
      <c r="J11" s="9"/>
      <c r="K11" s="50"/>
      <c r="L11" s="9"/>
      <c r="M11" s="25"/>
      <c r="N11" s="9"/>
      <c r="O11" s="45"/>
      <c r="P11" s="70">
        <f t="shared" si="1"/>
        <v>0</v>
      </c>
    </row>
    <row r="12" spans="1:16" ht="12" thickBot="1" x14ac:dyDescent="0.25">
      <c r="A12" s="130"/>
      <c r="B12" s="39" t="s">
        <v>29</v>
      </c>
      <c r="C12" s="41" t="s">
        <v>59</v>
      </c>
      <c r="D12" s="41" t="s">
        <v>65</v>
      </c>
      <c r="E12" s="42">
        <v>2005</v>
      </c>
      <c r="F12" s="49">
        <v>1</v>
      </c>
      <c r="G12" s="59"/>
      <c r="H12" s="72">
        <f t="shared" si="0"/>
        <v>0</v>
      </c>
      <c r="I12" s="82"/>
      <c r="J12" s="9"/>
      <c r="K12" s="98"/>
      <c r="L12" s="99"/>
      <c r="M12" s="99"/>
      <c r="N12" s="99"/>
      <c r="O12" s="9"/>
      <c r="P12" s="70">
        <f t="shared" si="1"/>
        <v>0</v>
      </c>
    </row>
    <row r="13" spans="1:16" x14ac:dyDescent="0.2">
      <c r="A13" s="129" t="s">
        <v>71</v>
      </c>
      <c r="B13" s="38" t="s">
        <v>58</v>
      </c>
      <c r="C13" s="84" t="s">
        <v>72</v>
      </c>
      <c r="D13" s="84" t="s">
        <v>73</v>
      </c>
      <c r="E13" s="85">
        <v>1998</v>
      </c>
      <c r="F13" s="48">
        <v>1</v>
      </c>
      <c r="G13" s="58"/>
      <c r="H13" s="71">
        <f t="shared" si="0"/>
        <v>0</v>
      </c>
      <c r="I13" s="82"/>
      <c r="J13" s="9"/>
      <c r="K13" s="50"/>
      <c r="L13" s="9"/>
      <c r="M13" s="25"/>
      <c r="N13" s="9"/>
      <c r="O13" s="45"/>
      <c r="P13" s="70">
        <f t="shared" si="1"/>
        <v>0</v>
      </c>
    </row>
    <row r="14" spans="1:16" ht="12" thickBot="1" x14ac:dyDescent="0.25">
      <c r="A14" s="130"/>
      <c r="B14" s="39" t="s">
        <v>29</v>
      </c>
      <c r="C14" s="41" t="s">
        <v>27</v>
      </c>
      <c r="D14" s="41" t="s">
        <v>74</v>
      </c>
      <c r="E14" s="42">
        <v>1998</v>
      </c>
      <c r="F14" s="49">
        <v>1</v>
      </c>
      <c r="G14" s="59"/>
      <c r="H14" s="72">
        <f t="shared" si="0"/>
        <v>0</v>
      </c>
      <c r="I14" s="82"/>
      <c r="J14" s="9"/>
      <c r="K14" s="98"/>
      <c r="L14" s="99"/>
      <c r="M14" s="99"/>
      <c r="N14" s="99"/>
      <c r="O14" s="9"/>
      <c r="P14" s="70">
        <f t="shared" si="1"/>
        <v>0</v>
      </c>
    </row>
    <row r="15" spans="1:16" x14ac:dyDescent="0.2">
      <c r="A15" s="129" t="s">
        <v>75</v>
      </c>
      <c r="B15" s="40" t="s">
        <v>58</v>
      </c>
      <c r="C15" s="87" t="s">
        <v>59</v>
      </c>
      <c r="D15" s="84" t="s">
        <v>76</v>
      </c>
      <c r="E15" s="85">
        <v>2007</v>
      </c>
      <c r="F15" s="48">
        <v>2</v>
      </c>
      <c r="G15" s="58"/>
      <c r="H15" s="71">
        <f t="shared" si="0"/>
        <v>0</v>
      </c>
      <c r="I15" s="82"/>
      <c r="J15" s="9"/>
      <c r="K15" s="50"/>
      <c r="L15" s="9"/>
      <c r="M15" s="25"/>
      <c r="N15" s="9"/>
      <c r="O15" s="45"/>
      <c r="P15" s="70">
        <f t="shared" si="1"/>
        <v>0</v>
      </c>
    </row>
    <row r="16" spans="1:16" ht="12" thickBot="1" x14ac:dyDescent="0.25">
      <c r="A16" s="131"/>
      <c r="B16" s="39" t="s">
        <v>29</v>
      </c>
      <c r="C16" s="88" t="s">
        <v>59</v>
      </c>
      <c r="D16" s="41" t="s">
        <v>77</v>
      </c>
      <c r="E16" s="42">
        <v>2007</v>
      </c>
      <c r="F16" s="49">
        <v>3</v>
      </c>
      <c r="G16" s="59"/>
      <c r="H16" s="72">
        <f t="shared" si="0"/>
        <v>0</v>
      </c>
      <c r="I16" s="82"/>
      <c r="J16" s="9"/>
      <c r="K16" s="98"/>
      <c r="L16" s="100"/>
      <c r="M16" s="99"/>
      <c r="N16" s="99"/>
      <c r="O16" s="9"/>
      <c r="P16" s="70">
        <f t="shared" si="1"/>
        <v>0</v>
      </c>
    </row>
    <row r="17" spans="1:16" x14ac:dyDescent="0.2">
      <c r="A17" s="132" t="s">
        <v>78</v>
      </c>
      <c r="B17" s="38" t="s">
        <v>58</v>
      </c>
      <c r="C17" s="84" t="s">
        <v>59</v>
      </c>
      <c r="D17" s="84" t="s">
        <v>79</v>
      </c>
      <c r="E17" s="85">
        <v>2001</v>
      </c>
      <c r="F17" s="48">
        <v>1</v>
      </c>
      <c r="G17" s="58"/>
      <c r="H17" s="71">
        <f t="shared" si="0"/>
        <v>0</v>
      </c>
      <c r="I17" s="82"/>
      <c r="J17" s="9"/>
      <c r="K17" s="50"/>
      <c r="L17" s="50"/>
      <c r="M17" s="25"/>
      <c r="N17" s="9"/>
      <c r="O17" s="43"/>
      <c r="P17" s="70">
        <f t="shared" si="1"/>
        <v>0</v>
      </c>
    </row>
    <row r="18" spans="1:16" ht="12" thickBot="1" x14ac:dyDescent="0.25">
      <c r="A18" s="131"/>
      <c r="B18" s="39" t="s">
        <v>29</v>
      </c>
      <c r="C18" s="41" t="s">
        <v>59</v>
      </c>
      <c r="D18" s="41" t="s">
        <v>65</v>
      </c>
      <c r="E18" s="42">
        <v>2001</v>
      </c>
      <c r="F18" s="49">
        <v>1</v>
      </c>
      <c r="G18" s="59"/>
      <c r="H18" s="72">
        <f t="shared" si="0"/>
        <v>0</v>
      </c>
      <c r="I18" s="82"/>
      <c r="J18" s="9"/>
      <c r="K18" s="98" t="s">
        <v>91</v>
      </c>
      <c r="L18" s="99"/>
      <c r="M18" s="99"/>
      <c r="N18" s="99"/>
      <c r="O18" s="9"/>
      <c r="P18" s="70">
        <f t="shared" si="1"/>
        <v>0</v>
      </c>
    </row>
    <row r="19" spans="1:16" x14ac:dyDescent="0.2">
      <c r="A19" s="132" t="s">
        <v>80</v>
      </c>
      <c r="B19" s="38" t="s">
        <v>58</v>
      </c>
      <c r="C19" s="84" t="s">
        <v>59</v>
      </c>
      <c r="D19" s="84" t="s">
        <v>81</v>
      </c>
      <c r="E19" s="85">
        <v>2007</v>
      </c>
      <c r="F19" s="48">
        <v>1</v>
      </c>
      <c r="G19" s="58"/>
      <c r="H19" s="71">
        <f t="shared" si="0"/>
        <v>0</v>
      </c>
      <c r="I19" s="82"/>
      <c r="J19" s="9"/>
      <c r="K19" s="50"/>
      <c r="L19" s="9"/>
      <c r="M19" s="25"/>
      <c r="N19" s="9"/>
      <c r="O19" s="44"/>
      <c r="P19" s="70">
        <f t="shared" si="1"/>
        <v>0</v>
      </c>
    </row>
    <row r="20" spans="1:16" ht="12" thickBot="1" x14ac:dyDescent="0.25">
      <c r="A20" s="131"/>
      <c r="B20" s="39" t="s">
        <v>29</v>
      </c>
      <c r="C20" s="41" t="s">
        <v>59</v>
      </c>
      <c r="D20" s="41" t="s">
        <v>82</v>
      </c>
      <c r="E20" s="42">
        <v>2007</v>
      </c>
      <c r="F20" s="49">
        <v>1</v>
      </c>
      <c r="G20" s="59"/>
      <c r="H20" s="72">
        <f t="shared" si="0"/>
        <v>0</v>
      </c>
      <c r="I20" s="82"/>
      <c r="J20" s="9"/>
      <c r="K20" s="98"/>
      <c r="L20" s="99"/>
      <c r="M20" s="99"/>
      <c r="N20" s="99"/>
      <c r="O20" s="9"/>
      <c r="P20" s="70">
        <f t="shared" si="1"/>
        <v>0</v>
      </c>
    </row>
    <row r="21" spans="1:16" ht="12" thickBot="1" x14ac:dyDescent="0.25">
      <c r="A21" s="132" t="s">
        <v>83</v>
      </c>
      <c r="B21" s="38" t="s">
        <v>58</v>
      </c>
      <c r="C21" s="84" t="s">
        <v>84</v>
      </c>
      <c r="D21" s="84" t="s">
        <v>85</v>
      </c>
      <c r="E21" s="85">
        <v>2019</v>
      </c>
      <c r="F21" s="48">
        <v>1</v>
      </c>
      <c r="G21" s="58"/>
      <c r="H21" s="72">
        <f t="shared" si="0"/>
        <v>0</v>
      </c>
      <c r="I21" s="82"/>
      <c r="J21" s="9"/>
      <c r="K21" s="50"/>
      <c r="L21" s="9"/>
      <c r="M21" s="25"/>
      <c r="N21" s="9"/>
      <c r="O21" s="94"/>
      <c r="P21" s="70">
        <f t="shared" si="1"/>
        <v>0</v>
      </c>
    </row>
    <row r="22" spans="1:16" ht="12" thickBot="1" x14ac:dyDescent="0.25">
      <c r="A22" s="131"/>
      <c r="B22" s="39" t="s">
        <v>29</v>
      </c>
      <c r="C22" s="41" t="s">
        <v>59</v>
      </c>
      <c r="D22" s="41" t="s">
        <v>86</v>
      </c>
      <c r="E22" s="42">
        <v>2019</v>
      </c>
      <c r="F22" s="49">
        <v>1</v>
      </c>
      <c r="G22" s="86"/>
      <c r="H22" s="72">
        <f t="shared" si="0"/>
        <v>0</v>
      </c>
      <c r="I22" s="82"/>
      <c r="J22" s="9"/>
      <c r="K22" s="101"/>
      <c r="L22" s="99"/>
      <c r="M22" s="99"/>
      <c r="N22" s="99"/>
      <c r="O22" s="9"/>
      <c r="P22" s="70">
        <f t="shared" si="1"/>
        <v>0</v>
      </c>
    </row>
    <row r="23" spans="1:16" x14ac:dyDescent="0.2">
      <c r="A23" s="132" t="s">
        <v>87</v>
      </c>
      <c r="B23" s="89" t="s">
        <v>58</v>
      </c>
      <c r="C23" s="84" t="s">
        <v>59</v>
      </c>
      <c r="D23" s="84" t="s">
        <v>88</v>
      </c>
      <c r="E23" s="85">
        <v>2012</v>
      </c>
      <c r="F23" s="48">
        <v>1</v>
      </c>
      <c r="G23" s="58"/>
      <c r="H23" s="71">
        <f t="shared" si="0"/>
        <v>0</v>
      </c>
      <c r="I23" s="82"/>
      <c r="J23" s="9"/>
      <c r="K23" s="50"/>
      <c r="L23" s="9"/>
      <c r="M23" s="25"/>
      <c r="N23" s="9"/>
      <c r="O23" s="44"/>
      <c r="P23" s="70">
        <f t="shared" si="1"/>
        <v>0</v>
      </c>
    </row>
    <row r="24" spans="1:16" ht="12" thickBot="1" x14ac:dyDescent="0.25">
      <c r="A24" s="131"/>
      <c r="B24" s="39" t="s">
        <v>29</v>
      </c>
      <c r="C24" s="90" t="s">
        <v>59</v>
      </c>
      <c r="D24" s="91" t="s">
        <v>89</v>
      </c>
      <c r="E24" s="92">
        <v>2012</v>
      </c>
      <c r="F24" s="93">
        <v>1</v>
      </c>
      <c r="G24" s="59"/>
      <c r="H24" s="72">
        <f t="shared" si="0"/>
        <v>0</v>
      </c>
      <c r="I24" s="82"/>
      <c r="J24" s="9"/>
      <c r="K24" s="46"/>
      <c r="L24" s="47"/>
      <c r="M24" s="47"/>
      <c r="N24" s="47"/>
      <c r="O24" s="9"/>
      <c r="P24" s="70">
        <f t="shared" si="1"/>
        <v>0</v>
      </c>
    </row>
    <row r="25" spans="1:16" s="7" customFormat="1" ht="12" thickBot="1" x14ac:dyDescent="0.25">
      <c r="A25" s="137" t="s">
        <v>30</v>
      </c>
      <c r="B25" s="138"/>
      <c r="C25" s="138"/>
      <c r="D25" s="138"/>
      <c r="E25" s="138"/>
      <c r="F25" s="138"/>
      <c r="G25" s="138"/>
      <c r="H25" s="56">
        <f>SUM(H5:H24)</f>
        <v>0</v>
      </c>
      <c r="I25" s="133" t="s">
        <v>30</v>
      </c>
      <c r="J25" s="133"/>
      <c r="K25" s="133"/>
      <c r="L25" s="133"/>
      <c r="M25" s="133"/>
      <c r="N25" s="133"/>
      <c r="O25" s="134"/>
      <c r="P25" s="51">
        <f>SUM(P5:P24)</f>
        <v>0</v>
      </c>
    </row>
    <row r="26" spans="1:16" s="7" customFormat="1" x14ac:dyDescent="0.2">
      <c r="E26" s="15"/>
      <c r="F26" s="11"/>
      <c r="G26" s="27"/>
      <c r="H26" s="17"/>
      <c r="I26" s="21"/>
      <c r="J26" s="21"/>
      <c r="K26" s="21"/>
      <c r="L26" s="21"/>
      <c r="M26" s="21"/>
      <c r="N26" s="21"/>
      <c r="O26" s="21"/>
    </row>
    <row r="27" spans="1:16" s="7" customFormat="1" x14ac:dyDescent="0.2">
      <c r="E27" s="19"/>
      <c r="F27" s="19"/>
      <c r="G27" s="26"/>
      <c r="H27" s="17"/>
      <c r="I27" s="21"/>
      <c r="J27" s="21"/>
      <c r="K27" s="21"/>
      <c r="L27" s="21"/>
      <c r="M27" s="21"/>
      <c r="N27" s="21"/>
      <c r="O27" s="21"/>
    </row>
    <row r="28" spans="1:16" s="7" customFormat="1" x14ac:dyDescent="0.2">
      <c r="E28" s="19"/>
      <c r="F28"/>
      <c r="G28" s="1"/>
      <c r="H28" s="17"/>
      <c r="I28" s="21"/>
      <c r="J28" s="21"/>
      <c r="K28" s="21"/>
      <c r="L28" s="21"/>
      <c r="M28" s="21"/>
      <c r="N28" s="21"/>
      <c r="O28" s="21"/>
    </row>
    <row r="29" spans="1:16" s="7" customFormat="1" ht="12" thickBot="1" x14ac:dyDescent="0.25">
      <c r="E29" s="19"/>
      <c r="F29"/>
      <c r="G29" s="1"/>
      <c r="H29" s="17"/>
      <c r="I29" s="21"/>
      <c r="J29" s="21"/>
      <c r="K29" s="21"/>
      <c r="L29" s="21"/>
      <c r="M29" s="21"/>
      <c r="N29" s="21"/>
      <c r="O29" s="21"/>
    </row>
    <row r="30" spans="1:16" ht="16.2" x14ac:dyDescent="0.2">
      <c r="A30" s="124" t="s">
        <v>20</v>
      </c>
      <c r="B30" s="125"/>
      <c r="C30" s="125"/>
      <c r="D30" s="125"/>
      <c r="E30" s="126"/>
      <c r="F30"/>
      <c r="G30" s="1"/>
      <c r="H30" s="18"/>
    </row>
    <row r="31" spans="1:16" x14ac:dyDescent="0.2">
      <c r="A31" s="135" t="s">
        <v>21</v>
      </c>
      <c r="B31" s="136"/>
      <c r="C31" s="136"/>
      <c r="D31" s="136"/>
      <c r="E31" s="60"/>
      <c r="F31"/>
      <c r="G31" s="1"/>
    </row>
    <row r="32" spans="1:16" x14ac:dyDescent="0.2">
      <c r="A32" s="135" t="s">
        <v>22</v>
      </c>
      <c r="B32" s="136"/>
      <c r="C32" s="136"/>
      <c r="D32" s="136"/>
      <c r="E32" s="60"/>
      <c r="F32"/>
      <c r="G32" s="1"/>
    </row>
    <row r="33" spans="1:8" x14ac:dyDescent="0.2">
      <c r="A33" s="135" t="s">
        <v>23</v>
      </c>
      <c r="B33" s="136"/>
      <c r="C33" s="136"/>
      <c r="D33" s="136"/>
      <c r="E33" s="60"/>
      <c r="F33"/>
      <c r="G33" s="1"/>
    </row>
    <row r="34" spans="1:8" ht="12" thickBot="1" x14ac:dyDescent="0.25">
      <c r="A34" s="127" t="s">
        <v>28</v>
      </c>
      <c r="B34" s="128"/>
      <c r="C34" s="128"/>
      <c r="D34" s="128"/>
      <c r="E34" s="61"/>
      <c r="F34"/>
      <c r="G34" s="1"/>
    </row>
    <row r="35" spans="1:8" x14ac:dyDescent="0.2">
      <c r="A35" s="62"/>
      <c r="B35" s="62"/>
      <c r="C35" s="62"/>
      <c r="D35" s="62"/>
      <c r="E35" s="69"/>
      <c r="F35"/>
      <c r="G35" s="1"/>
    </row>
    <row r="36" spans="1:8" ht="12" thickBot="1" x14ac:dyDescent="0.25">
      <c r="E36" s="19"/>
      <c r="F36" s="19"/>
    </row>
    <row r="37" spans="1:8" ht="16.2" x14ac:dyDescent="0.2">
      <c r="A37" s="124" t="s">
        <v>42</v>
      </c>
      <c r="B37" s="125"/>
      <c r="C37" s="125"/>
      <c r="D37" s="125"/>
      <c r="E37" s="126"/>
      <c r="F37" s="19"/>
      <c r="G37" s="1"/>
      <c r="H37" s="18"/>
    </row>
    <row r="38" spans="1:8" ht="12" thickBot="1" x14ac:dyDescent="0.25">
      <c r="A38" s="127" t="s">
        <v>92</v>
      </c>
      <c r="B38" s="128"/>
      <c r="C38" s="128"/>
      <c r="D38" s="128"/>
      <c r="E38" s="103"/>
      <c r="F38" s="2"/>
      <c r="G38" s="1"/>
    </row>
    <row r="39" spans="1:8" x14ac:dyDescent="0.2">
      <c r="A39" s="62"/>
      <c r="B39" s="62"/>
      <c r="C39" s="62"/>
      <c r="D39" s="62"/>
      <c r="E39" s="102"/>
      <c r="F39" s="2"/>
      <c r="G39" s="1"/>
    </row>
    <row r="40" spans="1:8" ht="12" thickBot="1" x14ac:dyDescent="0.25">
      <c r="E40" s="13" t="s">
        <v>91</v>
      </c>
      <c r="G40" s="1"/>
    </row>
    <row r="41" spans="1:8" ht="16.2" x14ac:dyDescent="0.2">
      <c r="A41" s="124" t="s">
        <v>95</v>
      </c>
      <c r="B41" s="125"/>
      <c r="C41" s="125"/>
      <c r="D41" s="125"/>
      <c r="E41" s="126"/>
      <c r="G41" s="1"/>
    </row>
    <row r="42" spans="1:8" ht="12" thickBot="1" x14ac:dyDescent="0.25">
      <c r="A42" s="127" t="s">
        <v>95</v>
      </c>
      <c r="B42" s="128"/>
      <c r="C42" s="128"/>
      <c r="D42" s="128"/>
      <c r="E42" s="103"/>
    </row>
    <row r="43" spans="1:8" x14ac:dyDescent="0.2">
      <c r="A43" s="62"/>
      <c r="B43" s="62"/>
      <c r="C43" s="62"/>
      <c r="D43" s="62"/>
      <c r="E43" s="102"/>
    </row>
    <row r="44" spans="1:8" x14ac:dyDescent="0.2">
      <c r="A44" s="62"/>
      <c r="B44" s="62"/>
      <c r="C44" s="62"/>
      <c r="D44" s="62"/>
      <c r="E44" s="102"/>
    </row>
    <row r="45" spans="1:8" x14ac:dyDescent="0.2">
      <c r="A45" s="12"/>
      <c r="B45" s="19"/>
      <c r="C45" s="19"/>
    </row>
    <row r="46" spans="1:8" x14ac:dyDescent="0.2">
      <c r="A46" s="16"/>
      <c r="B46" s="23" t="s">
        <v>24</v>
      </c>
      <c r="C46" s="19"/>
    </row>
    <row r="47" spans="1:8" x14ac:dyDescent="0.2">
      <c r="A47" s="24"/>
      <c r="B47" s="19" t="s">
        <v>25</v>
      </c>
      <c r="C47" s="19"/>
    </row>
  </sheetData>
  <sheetProtection algorithmName="SHA-512" hashValue="qNY7Su3OQksLuYUCaq+bxwOx8huthZYXd3wzCa5B5Zyb5Pn7Nt8/g5fFGYFA150LW6cY/vvLAaGZX2lKXO0lfA==" saltValue="0u0psg5iaJVEFJC/OGSbKg==" spinCount="100000" sheet="1" objects="1" scenarios="1"/>
  <mergeCells count="40">
    <mergeCell ref="K3:K4"/>
    <mergeCell ref="J3:J4"/>
    <mergeCell ref="I3:I4"/>
    <mergeCell ref="A5:A6"/>
    <mergeCell ref="A7:A8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2:P2"/>
    <mergeCell ref="A2:H2"/>
    <mergeCell ref="P3:P4"/>
    <mergeCell ref="O3:O4"/>
    <mergeCell ref="N3:N4"/>
    <mergeCell ref="M3:M4"/>
    <mergeCell ref="L3:L4"/>
    <mergeCell ref="I25:O25"/>
    <mergeCell ref="A38:D38"/>
    <mergeCell ref="A32:D32"/>
    <mergeCell ref="A33:D33"/>
    <mergeCell ref="A34:D34"/>
    <mergeCell ref="A37:E37"/>
    <mergeCell ref="A31:D31"/>
    <mergeCell ref="A25:G25"/>
    <mergeCell ref="A30:E30"/>
    <mergeCell ref="A41:E41"/>
    <mergeCell ref="A42:D42"/>
    <mergeCell ref="A9:A10"/>
    <mergeCell ref="A13:A14"/>
    <mergeCell ref="A15:A16"/>
    <mergeCell ref="A23:A24"/>
    <mergeCell ref="A17:A18"/>
    <mergeCell ref="A21:A22"/>
    <mergeCell ref="A19:A20"/>
    <mergeCell ref="A11:A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CCD9-7C70-4F45-AF56-C6EE7DFCCA68}">
  <dimension ref="A1:E37"/>
  <sheetViews>
    <sheetView tabSelected="1" workbookViewId="0">
      <selection activeCell="B17" sqref="B17"/>
    </sheetView>
  </sheetViews>
  <sheetFormatPr defaultRowHeight="11.4" x14ac:dyDescent="0.2"/>
  <cols>
    <col min="1" max="1" width="89.59765625" bestFit="1" customWidth="1"/>
    <col min="2" max="2" width="11.8984375" style="1" customWidth="1"/>
    <col min="3" max="3" width="17.19921875" style="8" customWidth="1"/>
  </cols>
  <sheetData>
    <row r="1" spans="1:5" ht="16.2" x14ac:dyDescent="0.3">
      <c r="A1" s="121" t="s">
        <v>38</v>
      </c>
      <c r="B1" s="121"/>
      <c r="C1" s="121"/>
      <c r="D1" s="121"/>
      <c r="E1" s="121"/>
    </row>
    <row r="2" spans="1:5" ht="12" thickBot="1" x14ac:dyDescent="0.25"/>
    <row r="3" spans="1:5" x14ac:dyDescent="0.2">
      <c r="A3" s="162" t="s">
        <v>20</v>
      </c>
      <c r="B3" s="163"/>
      <c r="C3" s="164"/>
    </row>
    <row r="4" spans="1:5" s="3" customFormat="1" x14ac:dyDescent="0.2">
      <c r="A4" s="29" t="s">
        <v>45</v>
      </c>
      <c r="B4" s="14">
        <v>25</v>
      </c>
      <c r="C4" s="30"/>
    </row>
    <row r="5" spans="1:5" x14ac:dyDescent="0.2">
      <c r="A5" s="29" t="s">
        <v>46</v>
      </c>
      <c r="B5" s="14">
        <v>12</v>
      </c>
      <c r="C5" s="81"/>
    </row>
    <row r="6" spans="1:5" x14ac:dyDescent="0.2">
      <c r="A6" s="29" t="s">
        <v>47</v>
      </c>
      <c r="B6" s="14"/>
      <c r="C6" s="31">
        <f>B4*B5*'Tarieven '!E31</f>
        <v>0</v>
      </c>
    </row>
    <row r="7" spans="1:5" x14ac:dyDescent="0.2">
      <c r="A7" s="29"/>
      <c r="B7" s="14"/>
      <c r="C7" s="77"/>
    </row>
    <row r="8" spans="1:5" x14ac:dyDescent="0.2">
      <c r="A8" s="29" t="s">
        <v>48</v>
      </c>
      <c r="B8" s="14">
        <v>10</v>
      </c>
      <c r="C8" s="30"/>
    </row>
    <row r="9" spans="1:5" x14ac:dyDescent="0.2">
      <c r="A9" s="29" t="s">
        <v>46</v>
      </c>
      <c r="B9" s="14">
        <v>12</v>
      </c>
      <c r="C9" s="81"/>
    </row>
    <row r="10" spans="1:5" x14ac:dyDescent="0.2">
      <c r="A10" s="29" t="s">
        <v>49</v>
      </c>
      <c r="B10" s="14"/>
      <c r="C10" s="31">
        <f>B8*B9*'Tarieven '!E32</f>
        <v>0</v>
      </c>
    </row>
    <row r="11" spans="1:5" x14ac:dyDescent="0.2">
      <c r="A11" s="29"/>
      <c r="B11" s="14"/>
      <c r="C11" s="77"/>
    </row>
    <row r="12" spans="1:5" x14ac:dyDescent="0.2">
      <c r="A12" s="29" t="s">
        <v>50</v>
      </c>
      <c r="B12" s="14">
        <v>5</v>
      </c>
      <c r="C12" s="30"/>
    </row>
    <row r="13" spans="1:5" x14ac:dyDescent="0.2">
      <c r="A13" s="29" t="s">
        <v>46</v>
      </c>
      <c r="B13" s="14">
        <v>12</v>
      </c>
      <c r="C13" s="81"/>
    </row>
    <row r="14" spans="1:5" x14ac:dyDescent="0.2">
      <c r="A14" s="29" t="s">
        <v>51</v>
      </c>
      <c r="B14" s="14"/>
      <c r="C14" s="31">
        <f>B12*B13*'Tarieven '!E33</f>
        <v>0</v>
      </c>
    </row>
    <row r="15" spans="1:5" x14ac:dyDescent="0.2">
      <c r="A15" s="29"/>
      <c r="B15" s="14"/>
      <c r="C15" s="77"/>
    </row>
    <row r="16" spans="1:5" x14ac:dyDescent="0.2">
      <c r="A16" s="29" t="s">
        <v>52</v>
      </c>
      <c r="B16" s="14">
        <v>2</v>
      </c>
      <c r="C16" s="77"/>
    </row>
    <row r="17" spans="1:3" x14ac:dyDescent="0.2">
      <c r="A17" s="29" t="s">
        <v>46</v>
      </c>
      <c r="B17" s="14">
        <v>8</v>
      </c>
      <c r="C17" s="81"/>
    </row>
    <row r="18" spans="1:3" x14ac:dyDescent="0.2">
      <c r="A18" s="29" t="s">
        <v>53</v>
      </c>
      <c r="B18" s="57"/>
      <c r="C18" s="31">
        <f>B16*B17*'Tarieven '!E34</f>
        <v>0</v>
      </c>
    </row>
    <row r="19" spans="1:3" x14ac:dyDescent="0.2">
      <c r="A19" s="73"/>
      <c r="B19" s="57"/>
      <c r="C19" s="80"/>
    </row>
    <row r="20" spans="1:3" ht="12" thickBot="1" x14ac:dyDescent="0.25">
      <c r="A20" s="63" t="s">
        <v>44</v>
      </c>
      <c r="B20" s="64"/>
      <c r="C20" s="65">
        <f>SUM(C6:C18)</f>
        <v>0</v>
      </c>
    </row>
    <row r="21" spans="1:3" s="3" customFormat="1" x14ac:dyDescent="0.2">
      <c r="A21" s="74"/>
      <c r="B21" s="53"/>
      <c r="C21" s="54"/>
    </row>
    <row r="22" spans="1:3" s="3" customFormat="1" ht="12" thickBot="1" x14ac:dyDescent="0.25">
      <c r="A22" s="74"/>
      <c r="B22" s="53"/>
      <c r="C22" s="54"/>
    </row>
    <row r="23" spans="1:3" s="3" customFormat="1" x14ac:dyDescent="0.2">
      <c r="A23" s="162" t="s">
        <v>39</v>
      </c>
      <c r="B23" s="163"/>
      <c r="C23" s="164"/>
    </row>
    <row r="24" spans="1:3" s="3" customFormat="1" x14ac:dyDescent="0.2">
      <c r="A24" s="29" t="s">
        <v>54</v>
      </c>
      <c r="B24" s="75">
        <v>0.1</v>
      </c>
      <c r="C24" s="76">
        <f>'Tarieven '!P25*10%</f>
        <v>0</v>
      </c>
    </row>
    <row r="25" spans="1:3" s="3" customFormat="1" x14ac:dyDescent="0.2">
      <c r="A25" s="73"/>
      <c r="B25" s="78"/>
      <c r="C25" s="79"/>
    </row>
    <row r="26" spans="1:3" s="3" customFormat="1" ht="12" thickBot="1" x14ac:dyDescent="0.25">
      <c r="A26" s="168" t="s">
        <v>43</v>
      </c>
      <c r="B26" s="169"/>
      <c r="C26" s="33">
        <f>SUM(C24)</f>
        <v>0</v>
      </c>
    </row>
    <row r="27" spans="1:3" s="3" customFormat="1" x14ac:dyDescent="0.2">
      <c r="A27" s="53"/>
      <c r="B27" s="53"/>
      <c r="C27" s="54"/>
    </row>
    <row r="28" spans="1:3" s="3" customFormat="1" ht="12" thickBot="1" x14ac:dyDescent="0.25">
      <c r="A28"/>
      <c r="B28" s="1"/>
      <c r="C28" s="8"/>
    </row>
    <row r="29" spans="1:3" x14ac:dyDescent="0.2">
      <c r="A29" s="165" t="s">
        <v>42</v>
      </c>
      <c r="B29" s="166"/>
      <c r="C29" s="167"/>
    </row>
    <row r="30" spans="1:3" x14ac:dyDescent="0.2">
      <c r="A30" s="29" t="s">
        <v>93</v>
      </c>
      <c r="B30" s="14">
        <v>1</v>
      </c>
      <c r="C30" s="30"/>
    </row>
    <row r="31" spans="1:3" x14ac:dyDescent="0.2">
      <c r="A31" s="29" t="s">
        <v>55</v>
      </c>
      <c r="B31" s="14">
        <v>3</v>
      </c>
      <c r="C31" s="30"/>
    </row>
    <row r="32" spans="1:3" x14ac:dyDescent="0.2">
      <c r="A32" s="29" t="s">
        <v>94</v>
      </c>
      <c r="B32" s="28"/>
      <c r="C32" s="31">
        <f>(B30*B31*'Tarieven '!E38)</f>
        <v>0</v>
      </c>
    </row>
    <row r="33" spans="1:3" x14ac:dyDescent="0.2">
      <c r="A33" s="29"/>
      <c r="B33" s="14"/>
      <c r="C33" s="30"/>
    </row>
    <row r="34" spans="1:3" ht="12" thickBot="1" x14ac:dyDescent="0.25">
      <c r="A34" s="66" t="s">
        <v>56</v>
      </c>
      <c r="B34" s="32"/>
      <c r="C34" s="33">
        <f>SUM(C30:C32)</f>
        <v>0</v>
      </c>
    </row>
    <row r="35" spans="1:3" s="3" customFormat="1" x14ac:dyDescent="0.2">
      <c r="A35"/>
      <c r="B35" s="1"/>
      <c r="C35" s="8"/>
    </row>
    <row r="37" spans="1:3" x14ac:dyDescent="0.2">
      <c r="A37" t="s">
        <v>35</v>
      </c>
    </row>
  </sheetData>
  <sheetProtection algorithmName="SHA-512" hashValue="et2mm6CayvcfQxsWzo8ZE6vm4Cy1hSGixT8PI4XiygvCcaxNjpr3faH2w84MtP3U+GqRagWaS0KkJ7QBUWSqcw==" saltValue="iLx1fau8ZSJH08pie4ne0w==" spinCount="100000" sheet="1" objects="1" scenarios="1"/>
  <mergeCells count="5">
    <mergeCell ref="A1:E1"/>
    <mergeCell ref="A3:C3"/>
    <mergeCell ref="A29:C29"/>
    <mergeCell ref="A26:B26"/>
    <mergeCell ref="A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Europees openbaar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EU Aanbesteding Bliksembeveiliging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>2020-08-17T12:46:08+00:00</ZSDMS_StartdatumVertrouwelijkheid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.07.351</ZSDMS_ClassificatieCode>
    <ZSDMS_Archiefnominatie xmlns="20f53c3d-ece6-4625-8bee-cc380ae6fc2b" xsi:nil="true"/>
    <ZSDMS_Zaakidentificatie xmlns="20f53c3d-ece6-4625-8bee-cc380ae6fc2b">WSHDINK-247086672-4492</ZSDMS_Zaakidentificatie>
    <TaxCatchAllLabel xmlns="14b9065a-4d75-47b2-a027-606521fc37a4" xsi:nil="true"/>
    <TaxCatchAll xmlns="14b9065a-4d75-47b2-a027-606521fc37a4" xsi:nil="true"/>
    <_dlc_DocId xmlns="14b9065a-4d75-47b2-a027-606521fc37a4">INK539-774596727-291</_dlc_DocId>
    <_dlc_DocIdUrl xmlns="14b9065a-4d75-47b2-a027-606521fc37a4">
      <Url>https://waterschaphd.sharepoint.com/teams/ink-539/_layouts/15/DocIdRedir.aspx?ID=INK539-774596727-291</Url>
      <Description>INK539-774596727-291</Description>
    </_dlc_DocIdUrl>
    <ce7c1281cf6143089ceafbe7da641d5c xmlns="20f53c3d-ece6-4625-8bee-cc380ae6fc2b" xsi:nil="true"/>
  </documentManagement>
</p:properties>
</file>

<file path=customXml/itemProps1.xml><?xml version="1.0" encoding="utf-8"?>
<ds:datastoreItem xmlns:ds="http://schemas.openxmlformats.org/officeDocument/2006/customXml" ds:itemID="{F7B709B0-6D84-468B-9BFA-8AAA22BEF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8EF334-B4A6-4613-847F-BD83F3B8A50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53CBDB-80D3-4F38-9410-BFCBC5D51C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F43D54-DB0A-4606-9D45-D5E0B1D93F8F}">
  <ds:schemaRefs>
    <ds:schemaRef ds:uri="http://purl.org/dc/terms/"/>
    <ds:schemaRef ds:uri="14b9065a-4d75-47b2-a027-606521fc37a4"/>
    <ds:schemaRef ds:uri="http://schemas.microsoft.com/office/2006/documentManagement/types"/>
    <ds:schemaRef ds:uri="http://purl.org/dc/elements/1.1/"/>
    <ds:schemaRef ds:uri="http://schemas.microsoft.com/office/2006/metadata/properties"/>
    <ds:schemaRef ds:uri="e2bf197d-7b89-4ecb-ae10-e26e46561d75"/>
    <ds:schemaRef ds:uri="http://schemas.openxmlformats.org/package/2006/metadata/core-properties"/>
    <ds:schemaRef ds:uri="http://schemas.microsoft.com/office/infopath/2007/PartnerControls"/>
    <ds:schemaRef ds:uri="20f53c3d-ece6-4625-8bee-cc380ae6fc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Tarieven </vt:lpstr>
      <vt:lpstr>Prijs fictief onderhoud en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Tonny van Wijk</cp:lastModifiedBy>
  <cp:revision/>
  <dcterms:created xsi:type="dcterms:W3CDTF">2021-09-13T12:52:50Z</dcterms:created>
  <dcterms:modified xsi:type="dcterms:W3CDTF">2022-01-28T16:33:41Z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8a13e428-a146-4521-bd69-93a7293f52cc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