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faberm1324\Dropbox (Arcadis Offshore Geo)\IJ56 Soil Expert Support - gedeeld met Arcadis et al\IJ56_GT\01 Tender &amp; Contract\04 Questions Asked\202207XX Annex updates_draft\"/>
    </mc:Choice>
  </mc:AlternateContent>
  <xr:revisionPtr revIDLastSave="0" documentId="13_ncr:1_{203C7053-607A-4F50-A2ED-7F9ADD258899}" xr6:coauthVersionLast="47" xr6:coauthVersionMax="47" xr10:uidLastSave="{00000000-0000-0000-0000-000000000000}"/>
  <bookViews>
    <workbookView xWindow="-28920" yWindow="-2340" windowWidth="29040" windowHeight="15840" xr2:uid="{00000000-000D-0000-FFFF-FFFF00000000}"/>
  </bookViews>
  <sheets>
    <sheet name="Section I - Personnel" sheetId="1" r:id="rId1"/>
    <sheet name="Section II - Vessel &amp; Equipment" sheetId="2" r:id="rId2"/>
    <sheet name="Section III - Team Composition" sheetId="3" r:id="rId3"/>
    <sheet name="Section VI - Scoring" sheetId="4" r:id="rId4"/>
  </sheets>
  <definedNames>
    <definedName name="EducationScores">'Section I - Personnel'!$H$17:$H$40</definedName>
    <definedName name="Equipment_Score">'Section II - Vessel &amp; Equipment'!$F$11:$T$11</definedName>
    <definedName name="ExperienceScores">'Section I - Personnel'!$K$17:$K$40</definedName>
    <definedName name="PersGroupWeight">'Section I - Personnel'!$B$6:$D$12</definedName>
    <definedName name="Personnel_Codes">'Section I - Personnel'!$B$17:$B$44</definedName>
    <definedName name="Personnel_Functions">'Section I - Personnel'!$D$17:$D$44</definedName>
    <definedName name="Personnel_Names">'Section I - Personnel'!$C$17:$C$44</definedName>
    <definedName name="Personnel_Scores">'Section I - Personnel'!$E$4:$E$17</definedName>
    <definedName name="PersWeight">'Section I - Personnel'!$P$17:$P$40</definedName>
    <definedName name="_xlnm.Print_Area" localSheetId="0">'Section I - Personnel'!$B$2:$O$52</definedName>
    <definedName name="_xlnm.Print_Area" localSheetId="1">'Section II - Vessel &amp; Equipment'!$B$2:$T$14</definedName>
    <definedName name="_xlnm.Print_Titles" localSheetId="0">'Section I - Personnel'!$2:$3</definedName>
    <definedName name="_xlnm.Print_Titles" localSheetId="1">'Section II - Vessel &amp; Equipment'!$B:$D</definedName>
    <definedName name="_xlnm.Print_Titles" localSheetId="2">'Section III - Team Composition'!$2:$3</definedName>
    <definedName name="Vessel_Code">'Section II - Vessel &amp; Equipment'!$F$3:$T$3</definedName>
    <definedName name="Vessel_Name_Score">'Section II - Vessel &amp; Equipment'!$F$4:$T$4</definedName>
    <definedName name="YearsRoleScores">'Section I - Personnel'!$N$17:$N$40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1" l="1"/>
  <c r="B43" i="1"/>
  <c r="B42" i="1"/>
  <c r="AE3" i="3"/>
  <c r="AE19" i="3" s="1"/>
  <c r="AE53" i="3"/>
  <c r="AE56" i="3"/>
  <c r="AE66" i="3"/>
  <c r="AE69" i="3"/>
  <c r="AE72" i="3"/>
  <c r="AE89" i="3"/>
  <c r="AE91" i="3"/>
  <c r="W4" i="3"/>
  <c r="AE4" i="3" s="1"/>
  <c r="AM4" i="3" s="1"/>
  <c r="W6" i="3"/>
  <c r="AE6" i="3" s="1"/>
  <c r="AM6" i="3" s="1"/>
  <c r="W9" i="3"/>
  <c r="W10" i="3"/>
  <c r="W11" i="3"/>
  <c r="W12" i="3"/>
  <c r="W13" i="3"/>
  <c r="W14" i="3"/>
  <c r="W15" i="3"/>
  <c r="W16" i="3"/>
  <c r="W17" i="3"/>
  <c r="W18" i="3"/>
  <c r="W19" i="3"/>
  <c r="W20" i="3"/>
  <c r="W21" i="3"/>
  <c r="W22" i="3"/>
  <c r="W23" i="3"/>
  <c r="W28" i="3"/>
  <c r="W29" i="3"/>
  <c r="W30" i="3"/>
  <c r="W31" i="3"/>
  <c r="W32" i="3"/>
  <c r="W33" i="3"/>
  <c r="W34" i="3"/>
  <c r="W35" i="3"/>
  <c r="W36" i="3"/>
  <c r="W37" i="3"/>
  <c r="W38" i="3"/>
  <c r="W39" i="3"/>
  <c r="W40" i="3"/>
  <c r="W41" i="3"/>
  <c r="W42" i="3"/>
  <c r="W47" i="3"/>
  <c r="W48" i="3"/>
  <c r="W49" i="3"/>
  <c r="W50" i="3"/>
  <c r="W51" i="3"/>
  <c r="W52" i="3"/>
  <c r="W53" i="3"/>
  <c r="W54" i="3"/>
  <c r="W55" i="3"/>
  <c r="W56" i="3"/>
  <c r="W57" i="3"/>
  <c r="W58" i="3"/>
  <c r="W59" i="3"/>
  <c r="W60" i="3"/>
  <c r="W61" i="3"/>
  <c r="W66" i="3"/>
  <c r="W67" i="3"/>
  <c r="W68" i="3"/>
  <c r="W69" i="3"/>
  <c r="W70" i="3"/>
  <c r="W71" i="3"/>
  <c r="W72" i="3"/>
  <c r="W73" i="3"/>
  <c r="W74" i="3"/>
  <c r="W75" i="3"/>
  <c r="W76" i="3"/>
  <c r="W77" i="3"/>
  <c r="W78" i="3"/>
  <c r="W79" i="3"/>
  <c r="W80" i="3"/>
  <c r="W83" i="3"/>
  <c r="W84" i="3"/>
  <c r="W85" i="3"/>
  <c r="W86" i="3"/>
  <c r="W87" i="3"/>
  <c r="W88" i="3"/>
  <c r="W89" i="3"/>
  <c r="W90" i="3"/>
  <c r="W91" i="3"/>
  <c r="W92" i="3"/>
  <c r="W93" i="3"/>
  <c r="W94" i="3"/>
  <c r="W95" i="3"/>
  <c r="W96" i="3"/>
  <c r="W97" i="3"/>
  <c r="D4" i="4"/>
  <c r="P44" i="1"/>
  <c r="P43" i="1"/>
  <c r="P42" i="1"/>
  <c r="C52" i="1"/>
  <c r="C41" i="1"/>
  <c r="B41" i="1"/>
  <c r="N41" i="1"/>
  <c r="K41" i="1"/>
  <c r="H41" i="1"/>
  <c r="AE47" i="3" l="1"/>
  <c r="AE95" i="3"/>
  <c r="AE94" i="3"/>
  <c r="AE92" i="3"/>
  <c r="AE34" i="3"/>
  <c r="AE31" i="3"/>
  <c r="AE83" i="3"/>
  <c r="AE80" i="3"/>
  <c r="AE78" i="3"/>
  <c r="AE40" i="3"/>
  <c r="AE33" i="3"/>
  <c r="AE71" i="3"/>
  <c r="AE68" i="3"/>
  <c r="AE55" i="3"/>
  <c r="AE58" i="3"/>
  <c r="AE42" i="3"/>
  <c r="AE9" i="3"/>
  <c r="AE30" i="3"/>
  <c r="AE28" i="3"/>
  <c r="AE21" i="3"/>
  <c r="AE20" i="3"/>
  <c r="AM3" i="3"/>
  <c r="AM9" i="3" s="1"/>
  <c r="AE18" i="3"/>
  <c r="AE17" i="3"/>
  <c r="AE59" i="3"/>
  <c r="AE15" i="3"/>
  <c r="AE90" i="3"/>
  <c r="AE79" i="3"/>
  <c r="AE67" i="3"/>
  <c r="AE54" i="3"/>
  <c r="AE41" i="3"/>
  <c r="AE29" i="3"/>
  <c r="AE16" i="3"/>
  <c r="AE14" i="3"/>
  <c r="AE87" i="3"/>
  <c r="AE76" i="3"/>
  <c r="AE51" i="3"/>
  <c r="AE38" i="3"/>
  <c r="AE13" i="3"/>
  <c r="AE86" i="3"/>
  <c r="AE75" i="3"/>
  <c r="AE50" i="3"/>
  <c r="AE37" i="3"/>
  <c r="AE12" i="3"/>
  <c r="AE88" i="3"/>
  <c r="AE39" i="3"/>
  <c r="AE97" i="3"/>
  <c r="AE85" i="3"/>
  <c r="AE74" i="3"/>
  <c r="AE61" i="3"/>
  <c r="AE49" i="3"/>
  <c r="AE36" i="3"/>
  <c r="AE23" i="3"/>
  <c r="AE11" i="3"/>
  <c r="AE77" i="3"/>
  <c r="AE52" i="3"/>
  <c r="AE96" i="3"/>
  <c r="AE84" i="3"/>
  <c r="AE73" i="3"/>
  <c r="AE60" i="3"/>
  <c r="AE48" i="3"/>
  <c r="AE35" i="3"/>
  <c r="AE22" i="3"/>
  <c r="AE10" i="3"/>
  <c r="AE93" i="3"/>
  <c r="AE70" i="3"/>
  <c r="AE57" i="3"/>
  <c r="AE32" i="3"/>
  <c r="W8" i="3"/>
  <c r="T11" i="2"/>
  <c r="T4" i="2"/>
  <c r="AM21" i="3" l="1"/>
  <c r="AM10" i="3"/>
  <c r="AM22" i="3"/>
  <c r="AM34" i="3"/>
  <c r="AM35" i="3"/>
  <c r="AM11" i="3"/>
  <c r="AM23" i="3"/>
  <c r="AM32" i="3"/>
  <c r="AM19" i="3"/>
  <c r="AM18" i="3"/>
  <c r="AM41" i="3"/>
  <c r="AM57" i="3"/>
  <c r="AM70" i="3"/>
  <c r="AM93" i="3"/>
  <c r="AM38" i="3"/>
  <c r="AM91" i="3"/>
  <c r="AM20" i="3"/>
  <c r="AM42" i="3"/>
  <c r="AM58" i="3"/>
  <c r="AM71" i="3"/>
  <c r="AM94" i="3"/>
  <c r="AM79" i="3"/>
  <c r="AM80" i="3"/>
  <c r="AM28" i="3"/>
  <c r="AM47" i="3"/>
  <c r="AM59" i="3"/>
  <c r="AM72" i="3"/>
  <c r="AM83" i="3"/>
  <c r="AM95" i="3"/>
  <c r="AM90" i="3"/>
  <c r="AM16" i="3"/>
  <c r="AM29" i="3"/>
  <c r="AM48" i="3"/>
  <c r="AM60" i="3"/>
  <c r="AM73" i="3"/>
  <c r="AM84" i="3"/>
  <c r="AM96" i="3"/>
  <c r="AM67" i="3"/>
  <c r="AM55" i="3"/>
  <c r="AM30" i="3"/>
  <c r="AM49" i="3"/>
  <c r="AM61" i="3"/>
  <c r="AM74" i="3"/>
  <c r="AM85" i="3"/>
  <c r="AM97" i="3"/>
  <c r="AM54" i="3"/>
  <c r="AM31" i="3"/>
  <c r="AM50" i="3"/>
  <c r="AM75" i="3"/>
  <c r="AM86" i="3"/>
  <c r="AM12" i="3"/>
  <c r="AM33" i="3"/>
  <c r="AM51" i="3"/>
  <c r="AM76" i="3"/>
  <c r="AM87" i="3"/>
  <c r="AM15" i="3"/>
  <c r="AM39" i="3"/>
  <c r="AM13" i="3"/>
  <c r="AM36" i="3"/>
  <c r="AM52" i="3"/>
  <c r="AM77" i="3"/>
  <c r="AM88" i="3"/>
  <c r="AM68" i="3"/>
  <c r="AM14" i="3"/>
  <c r="AM37" i="3"/>
  <c r="AM53" i="3"/>
  <c r="AM66" i="3"/>
  <c r="AM78" i="3"/>
  <c r="AM89" i="3"/>
  <c r="AM17" i="3"/>
  <c r="AM40" i="3"/>
  <c r="AM56" i="3"/>
  <c r="AM69" i="3"/>
  <c r="AM92" i="3"/>
  <c r="AE8" i="3"/>
  <c r="V80" i="3"/>
  <c r="U80" i="3"/>
  <c r="T80" i="3"/>
  <c r="S80" i="3"/>
  <c r="R80" i="3"/>
  <c r="Q80" i="3"/>
  <c r="M80" i="3"/>
  <c r="V79" i="3"/>
  <c r="U79" i="3"/>
  <c r="T79" i="3"/>
  <c r="S79" i="3"/>
  <c r="R79" i="3"/>
  <c r="Q79" i="3"/>
  <c r="V78" i="3"/>
  <c r="U78" i="3"/>
  <c r="T78" i="3"/>
  <c r="S78" i="3"/>
  <c r="R78" i="3"/>
  <c r="Q78" i="3"/>
  <c r="M78" i="3"/>
  <c r="V77" i="3"/>
  <c r="U77" i="3"/>
  <c r="T77" i="3"/>
  <c r="S77" i="3"/>
  <c r="R77" i="3"/>
  <c r="Q77" i="3"/>
  <c r="M77" i="3"/>
  <c r="V76" i="3"/>
  <c r="U76" i="3"/>
  <c r="T76" i="3"/>
  <c r="S76" i="3"/>
  <c r="R76" i="3"/>
  <c r="Q76" i="3"/>
  <c r="V75" i="3"/>
  <c r="U75" i="3"/>
  <c r="T75" i="3"/>
  <c r="S75" i="3"/>
  <c r="R75" i="3"/>
  <c r="Q75" i="3"/>
  <c r="M75" i="3"/>
  <c r="V74" i="3"/>
  <c r="U74" i="3"/>
  <c r="T74" i="3"/>
  <c r="S74" i="3"/>
  <c r="R74" i="3"/>
  <c r="Q74" i="3"/>
  <c r="M74" i="3"/>
  <c r="V73" i="3"/>
  <c r="U73" i="3"/>
  <c r="T73" i="3"/>
  <c r="S73" i="3"/>
  <c r="R73" i="3"/>
  <c r="Q73" i="3"/>
  <c r="V72" i="3"/>
  <c r="U72" i="3"/>
  <c r="T72" i="3"/>
  <c r="S72" i="3"/>
  <c r="R72" i="3"/>
  <c r="Q72" i="3"/>
  <c r="M72" i="3"/>
  <c r="V71" i="3"/>
  <c r="U71" i="3"/>
  <c r="T71" i="3"/>
  <c r="S71" i="3"/>
  <c r="R71" i="3"/>
  <c r="Q71" i="3"/>
  <c r="V70" i="3"/>
  <c r="U70" i="3"/>
  <c r="T70" i="3"/>
  <c r="S70" i="3"/>
  <c r="R70" i="3"/>
  <c r="Q70" i="3"/>
  <c r="V69" i="3"/>
  <c r="U69" i="3"/>
  <c r="T69" i="3"/>
  <c r="S69" i="3"/>
  <c r="R69" i="3"/>
  <c r="Q69" i="3"/>
  <c r="V68" i="3"/>
  <c r="U68" i="3"/>
  <c r="T68" i="3"/>
  <c r="S68" i="3"/>
  <c r="R68" i="3"/>
  <c r="Q68" i="3"/>
  <c r="V67" i="3"/>
  <c r="U67" i="3"/>
  <c r="T67" i="3"/>
  <c r="S67" i="3"/>
  <c r="R67" i="3"/>
  <c r="Q67" i="3"/>
  <c r="V66" i="3"/>
  <c r="U66" i="3"/>
  <c r="T66" i="3"/>
  <c r="S66" i="3"/>
  <c r="R66" i="3"/>
  <c r="Q66" i="3"/>
  <c r="V61" i="3"/>
  <c r="U61" i="3"/>
  <c r="T61" i="3"/>
  <c r="S61" i="3"/>
  <c r="R61" i="3"/>
  <c r="Q61" i="3"/>
  <c r="M61" i="3"/>
  <c r="V60" i="3"/>
  <c r="U60" i="3"/>
  <c r="T60" i="3"/>
  <c r="S60" i="3"/>
  <c r="R60" i="3"/>
  <c r="Q60" i="3"/>
  <c r="V59" i="3"/>
  <c r="U59" i="3"/>
  <c r="T59" i="3"/>
  <c r="S59" i="3"/>
  <c r="R59" i="3"/>
  <c r="Q59" i="3"/>
  <c r="M59" i="3"/>
  <c r="V58" i="3"/>
  <c r="U58" i="3"/>
  <c r="T58" i="3"/>
  <c r="S58" i="3"/>
  <c r="R58" i="3"/>
  <c r="Q58" i="3"/>
  <c r="M58" i="3"/>
  <c r="V57" i="3"/>
  <c r="U57" i="3"/>
  <c r="T57" i="3"/>
  <c r="S57" i="3"/>
  <c r="R57" i="3"/>
  <c r="Q57" i="3"/>
  <c r="V56" i="3"/>
  <c r="U56" i="3"/>
  <c r="T56" i="3"/>
  <c r="S56" i="3"/>
  <c r="R56" i="3"/>
  <c r="Q56" i="3"/>
  <c r="M56" i="3"/>
  <c r="V55" i="3"/>
  <c r="U55" i="3"/>
  <c r="T55" i="3"/>
  <c r="S55" i="3"/>
  <c r="R55" i="3"/>
  <c r="Q55" i="3"/>
  <c r="M55" i="3"/>
  <c r="V54" i="3"/>
  <c r="U54" i="3"/>
  <c r="T54" i="3"/>
  <c r="S54" i="3"/>
  <c r="R54" i="3"/>
  <c r="Q54" i="3"/>
  <c r="V53" i="3"/>
  <c r="U53" i="3"/>
  <c r="T53" i="3"/>
  <c r="S53" i="3"/>
  <c r="R53" i="3"/>
  <c r="Q53" i="3"/>
  <c r="M53" i="3"/>
  <c r="V52" i="3"/>
  <c r="U52" i="3"/>
  <c r="T52" i="3"/>
  <c r="S52" i="3"/>
  <c r="R52" i="3"/>
  <c r="Q52" i="3"/>
  <c r="V51" i="3"/>
  <c r="U51" i="3"/>
  <c r="T51" i="3"/>
  <c r="S51" i="3"/>
  <c r="R51" i="3"/>
  <c r="Q51" i="3"/>
  <c r="V50" i="3"/>
  <c r="U50" i="3"/>
  <c r="T50" i="3"/>
  <c r="S50" i="3"/>
  <c r="R50" i="3"/>
  <c r="Q50" i="3"/>
  <c r="V49" i="3"/>
  <c r="U49" i="3"/>
  <c r="T49" i="3"/>
  <c r="S49" i="3"/>
  <c r="R49" i="3"/>
  <c r="Q49" i="3"/>
  <c r="V48" i="3"/>
  <c r="U48" i="3"/>
  <c r="T48" i="3"/>
  <c r="S48" i="3"/>
  <c r="R48" i="3"/>
  <c r="Q48" i="3"/>
  <c r="V47" i="3"/>
  <c r="U47" i="3"/>
  <c r="T47" i="3"/>
  <c r="S47" i="3"/>
  <c r="R47" i="3"/>
  <c r="Q47" i="3"/>
  <c r="C50" i="1"/>
  <c r="AM8" i="3" l="1"/>
  <c r="M46" i="3"/>
  <c r="M65" i="3"/>
  <c r="C37" i="1" l="1"/>
  <c r="V9" i="3" l="1"/>
  <c r="V10" i="3"/>
  <c r="V11" i="3"/>
  <c r="V12" i="3"/>
  <c r="V13" i="3"/>
  <c r="V14" i="3"/>
  <c r="V15" i="3"/>
  <c r="V16" i="3"/>
  <c r="V17" i="3"/>
  <c r="V18" i="3"/>
  <c r="V19" i="3"/>
  <c r="V20" i="3"/>
  <c r="V21" i="3"/>
  <c r="V22" i="3"/>
  <c r="V23" i="3"/>
  <c r="V28" i="3"/>
  <c r="V29" i="3"/>
  <c r="V30" i="3"/>
  <c r="V31" i="3"/>
  <c r="V32" i="3"/>
  <c r="V33" i="3"/>
  <c r="V34" i="3"/>
  <c r="V35" i="3"/>
  <c r="V36" i="3"/>
  <c r="V37" i="3"/>
  <c r="V38" i="3"/>
  <c r="V39" i="3"/>
  <c r="V40" i="3"/>
  <c r="V41" i="3"/>
  <c r="V42" i="3"/>
  <c r="V83" i="3"/>
  <c r="V84" i="3"/>
  <c r="V85" i="3"/>
  <c r="V86" i="3"/>
  <c r="V87" i="3"/>
  <c r="V88" i="3"/>
  <c r="V90" i="3"/>
  <c r="V91" i="3"/>
  <c r="V92" i="3"/>
  <c r="V93" i="3"/>
  <c r="V94" i="3"/>
  <c r="V95" i="3"/>
  <c r="V96" i="3"/>
  <c r="V97" i="3"/>
  <c r="R9" i="3"/>
  <c r="S9" i="3"/>
  <c r="T9" i="3"/>
  <c r="U9" i="3"/>
  <c r="R10" i="3"/>
  <c r="T10" i="3"/>
  <c r="U10" i="3"/>
  <c r="R11" i="3"/>
  <c r="T11" i="3"/>
  <c r="U11" i="3"/>
  <c r="R12" i="3"/>
  <c r="S12" i="3"/>
  <c r="U12" i="3"/>
  <c r="R13" i="3"/>
  <c r="S13" i="3"/>
  <c r="T13" i="3"/>
  <c r="U13" i="3"/>
  <c r="R14" i="3"/>
  <c r="S14" i="3"/>
  <c r="T14" i="3"/>
  <c r="U14" i="3"/>
  <c r="R15" i="3"/>
  <c r="S15" i="3"/>
  <c r="T15" i="3"/>
  <c r="U15" i="3"/>
  <c r="R16" i="3"/>
  <c r="S16" i="3"/>
  <c r="T16" i="3"/>
  <c r="U16" i="3"/>
  <c r="R17" i="3"/>
  <c r="S17" i="3"/>
  <c r="T17" i="3"/>
  <c r="U17" i="3"/>
  <c r="R18" i="3"/>
  <c r="S18" i="3"/>
  <c r="T18" i="3"/>
  <c r="U18" i="3"/>
  <c r="R19" i="3"/>
  <c r="S19" i="3"/>
  <c r="T19" i="3"/>
  <c r="U19" i="3"/>
  <c r="R20" i="3"/>
  <c r="S20" i="3"/>
  <c r="T20" i="3"/>
  <c r="U20" i="3"/>
  <c r="R21" i="3"/>
  <c r="S21" i="3"/>
  <c r="T21" i="3"/>
  <c r="U21" i="3"/>
  <c r="R22" i="3"/>
  <c r="S22" i="3"/>
  <c r="T22" i="3"/>
  <c r="U22" i="3"/>
  <c r="R23" i="3"/>
  <c r="S23" i="3"/>
  <c r="T23" i="3"/>
  <c r="U23" i="3"/>
  <c r="S28" i="3"/>
  <c r="T28" i="3"/>
  <c r="U28" i="3"/>
  <c r="R29" i="3"/>
  <c r="T29" i="3"/>
  <c r="U29" i="3"/>
  <c r="R30" i="3"/>
  <c r="T30" i="3"/>
  <c r="U30" i="3"/>
  <c r="R31" i="3"/>
  <c r="S31" i="3"/>
  <c r="U31" i="3"/>
  <c r="R32" i="3"/>
  <c r="S32" i="3"/>
  <c r="T32" i="3"/>
  <c r="U32" i="3"/>
  <c r="R33" i="3"/>
  <c r="S33" i="3"/>
  <c r="T33" i="3"/>
  <c r="U33" i="3"/>
  <c r="R34" i="3"/>
  <c r="S34" i="3"/>
  <c r="T34" i="3"/>
  <c r="U34" i="3"/>
  <c r="R35" i="3"/>
  <c r="S35" i="3"/>
  <c r="T35" i="3"/>
  <c r="U35" i="3"/>
  <c r="R36" i="3"/>
  <c r="S36" i="3"/>
  <c r="T36" i="3"/>
  <c r="U36" i="3"/>
  <c r="R37" i="3"/>
  <c r="S37" i="3"/>
  <c r="T37" i="3"/>
  <c r="U37" i="3"/>
  <c r="R38" i="3"/>
  <c r="S38" i="3"/>
  <c r="T38" i="3"/>
  <c r="U38" i="3"/>
  <c r="R39" i="3"/>
  <c r="S39" i="3"/>
  <c r="T39" i="3"/>
  <c r="U39" i="3"/>
  <c r="R40" i="3"/>
  <c r="S40" i="3"/>
  <c r="T40" i="3"/>
  <c r="U40" i="3"/>
  <c r="R41" i="3"/>
  <c r="S41" i="3"/>
  <c r="T41" i="3"/>
  <c r="U41" i="3"/>
  <c r="R42" i="3"/>
  <c r="S42" i="3"/>
  <c r="T42" i="3"/>
  <c r="U42" i="3"/>
  <c r="R83" i="3"/>
  <c r="S83" i="3"/>
  <c r="T83" i="3"/>
  <c r="U83" i="3"/>
  <c r="R84" i="3"/>
  <c r="S84" i="3"/>
  <c r="T84" i="3"/>
  <c r="U84" i="3"/>
  <c r="R85" i="3"/>
  <c r="S85" i="3"/>
  <c r="T85" i="3"/>
  <c r="U85" i="3"/>
  <c r="R86" i="3"/>
  <c r="T86" i="3"/>
  <c r="U86" i="3"/>
  <c r="R87" i="3"/>
  <c r="S87" i="3"/>
  <c r="U87" i="3"/>
  <c r="R88" i="3"/>
  <c r="S88" i="3"/>
  <c r="T88" i="3"/>
  <c r="R89" i="3"/>
  <c r="S89" i="3"/>
  <c r="T89" i="3"/>
  <c r="U89" i="3"/>
  <c r="R90" i="3"/>
  <c r="S90" i="3"/>
  <c r="T90" i="3"/>
  <c r="U90" i="3"/>
  <c r="R91" i="3"/>
  <c r="S91" i="3"/>
  <c r="T91" i="3"/>
  <c r="U91" i="3"/>
  <c r="R92" i="3"/>
  <c r="S92" i="3"/>
  <c r="T92" i="3"/>
  <c r="U92" i="3"/>
  <c r="R93" i="3"/>
  <c r="S93" i="3"/>
  <c r="T93" i="3"/>
  <c r="U93" i="3"/>
  <c r="R94" i="3"/>
  <c r="S94" i="3"/>
  <c r="T94" i="3"/>
  <c r="U94" i="3"/>
  <c r="R95" i="3"/>
  <c r="S95" i="3"/>
  <c r="T95" i="3"/>
  <c r="U95" i="3"/>
  <c r="R96" i="3"/>
  <c r="S96" i="3"/>
  <c r="T96" i="3"/>
  <c r="U96" i="3"/>
  <c r="R97" i="3"/>
  <c r="S97" i="3"/>
  <c r="T97" i="3"/>
  <c r="U97" i="3"/>
  <c r="Q10" i="3"/>
  <c r="Q11" i="3"/>
  <c r="Q12" i="3"/>
  <c r="Q13" i="3"/>
  <c r="Q14" i="3"/>
  <c r="Q15" i="3"/>
  <c r="Q16" i="3"/>
  <c r="Q17" i="3"/>
  <c r="Q18" i="3"/>
  <c r="Q19" i="3"/>
  <c r="Q20" i="3"/>
  <c r="Q21" i="3"/>
  <c r="Q22" i="3"/>
  <c r="Q23" i="3"/>
  <c r="Q29" i="3"/>
  <c r="Q30" i="3"/>
  <c r="Q31" i="3"/>
  <c r="Q32" i="3"/>
  <c r="Q33" i="3"/>
  <c r="Q34" i="3"/>
  <c r="Q35" i="3"/>
  <c r="Q36" i="3"/>
  <c r="Q37" i="3"/>
  <c r="Q38" i="3"/>
  <c r="Q39" i="3"/>
  <c r="Q40" i="3"/>
  <c r="Q41" i="3"/>
  <c r="Q42" i="3"/>
  <c r="Q86" i="3"/>
  <c r="Q87" i="3"/>
  <c r="Q88" i="3"/>
  <c r="Q89" i="3"/>
  <c r="Q90" i="3"/>
  <c r="Q91" i="3"/>
  <c r="Q92" i="3"/>
  <c r="Q93" i="3"/>
  <c r="Q94" i="3"/>
  <c r="Q95" i="3"/>
  <c r="Q96" i="3"/>
  <c r="Q97" i="3"/>
  <c r="AD3" i="3"/>
  <c r="AD88" i="3" s="1"/>
  <c r="V4" i="3"/>
  <c r="AD4" i="3" s="1"/>
  <c r="AL4" i="3" s="1"/>
  <c r="V6" i="3"/>
  <c r="AD6" i="3" s="1"/>
  <c r="AL6" i="3" s="1"/>
  <c r="U6" i="3"/>
  <c r="AC6" i="3" s="1"/>
  <c r="AK6" i="3" s="1"/>
  <c r="T6" i="3"/>
  <c r="AB6" i="3" s="1"/>
  <c r="AJ6" i="3" s="1"/>
  <c r="S6" i="3"/>
  <c r="AA6" i="3" s="1"/>
  <c r="AI6" i="3" s="1"/>
  <c r="R6" i="3"/>
  <c r="Z6" i="3" s="1"/>
  <c r="AH6" i="3" s="1"/>
  <c r="Q6" i="3"/>
  <c r="Y6" i="3" s="1"/>
  <c r="U4" i="3"/>
  <c r="AC4" i="3" s="1"/>
  <c r="AK4" i="3" s="1"/>
  <c r="T4" i="3"/>
  <c r="AB4" i="3" s="1"/>
  <c r="AJ4" i="3" s="1"/>
  <c r="S4" i="3"/>
  <c r="AA4" i="3" s="1"/>
  <c r="AI4" i="3" s="1"/>
  <c r="R4" i="3"/>
  <c r="Z4" i="3" s="1"/>
  <c r="AH4" i="3" s="1"/>
  <c r="Q4" i="3"/>
  <c r="Y4" i="3" s="1"/>
  <c r="AG4" i="3" s="1"/>
  <c r="AC3" i="3"/>
  <c r="AB3" i="3"/>
  <c r="AA3" i="3"/>
  <c r="Z3" i="3"/>
  <c r="Z21" i="3" s="1"/>
  <c r="Y3" i="3"/>
  <c r="Y35" i="3" s="1"/>
  <c r="B52" i="1"/>
  <c r="O38" i="1"/>
  <c r="AG6" i="3" l="1"/>
  <c r="Y94" i="3"/>
  <c r="Z42" i="3"/>
  <c r="AB77" i="3"/>
  <c r="AB71" i="3"/>
  <c r="AB70" i="3"/>
  <c r="AB69" i="3"/>
  <c r="AB68" i="3"/>
  <c r="AB80" i="3"/>
  <c r="AB74" i="3"/>
  <c r="AB78" i="3"/>
  <c r="AB75" i="3"/>
  <c r="AB72" i="3"/>
  <c r="AB79" i="3"/>
  <c r="AB67" i="3"/>
  <c r="AB66" i="3"/>
  <c r="AB76" i="3"/>
  <c r="AB73" i="3"/>
  <c r="AC76" i="3"/>
  <c r="AC75" i="3"/>
  <c r="AC80" i="3"/>
  <c r="AC79" i="3"/>
  <c r="AC78" i="3"/>
  <c r="AC73" i="3"/>
  <c r="AC72" i="3"/>
  <c r="AC70" i="3"/>
  <c r="AC67" i="3"/>
  <c r="AC66" i="3"/>
  <c r="AC74" i="3"/>
  <c r="AC71" i="3"/>
  <c r="AC69" i="3"/>
  <c r="AC68" i="3"/>
  <c r="AC77" i="3"/>
  <c r="Z93" i="3"/>
  <c r="Y21" i="3"/>
  <c r="Y76" i="3"/>
  <c r="Y75" i="3"/>
  <c r="Y80" i="3"/>
  <c r="Y79" i="3"/>
  <c r="Y78" i="3"/>
  <c r="Y73" i="3"/>
  <c r="Y72" i="3"/>
  <c r="Y77" i="3"/>
  <c r="Y74" i="3"/>
  <c r="Y71" i="3"/>
  <c r="Y69" i="3"/>
  <c r="Y67" i="3"/>
  <c r="Y66" i="3"/>
  <c r="Y68" i="3"/>
  <c r="Y70" i="3"/>
  <c r="Z33" i="3"/>
  <c r="Z80" i="3"/>
  <c r="Z74" i="3"/>
  <c r="Z79" i="3"/>
  <c r="Z78" i="3"/>
  <c r="Z77" i="3"/>
  <c r="Z71" i="3"/>
  <c r="Z70" i="3"/>
  <c r="Z69" i="3"/>
  <c r="Z68" i="3"/>
  <c r="Z75" i="3"/>
  <c r="Z72" i="3"/>
  <c r="Z76" i="3"/>
  <c r="Z73" i="3"/>
  <c r="Z67" i="3"/>
  <c r="Z66" i="3"/>
  <c r="AL3" i="3"/>
  <c r="AL91" i="3" s="1"/>
  <c r="Z96" i="3"/>
  <c r="Z17" i="3"/>
  <c r="AA14" i="3"/>
  <c r="AA79" i="3"/>
  <c r="AA78" i="3"/>
  <c r="AA73" i="3"/>
  <c r="AA72" i="3"/>
  <c r="AA77" i="3"/>
  <c r="AA76" i="3"/>
  <c r="AA75" i="3"/>
  <c r="AA80" i="3"/>
  <c r="AA70" i="3"/>
  <c r="AA67" i="3"/>
  <c r="AA66" i="3"/>
  <c r="AA74" i="3"/>
  <c r="AA71" i="3"/>
  <c r="AA68" i="3"/>
  <c r="AA69" i="3"/>
  <c r="AD80" i="3"/>
  <c r="AD74" i="3"/>
  <c r="AD79" i="3"/>
  <c r="AD78" i="3"/>
  <c r="AD77" i="3"/>
  <c r="AD71" i="3"/>
  <c r="AD70" i="3"/>
  <c r="AD69" i="3"/>
  <c r="AD76" i="3"/>
  <c r="AD73" i="3"/>
  <c r="AD68" i="3"/>
  <c r="AD75" i="3"/>
  <c r="AD72" i="3"/>
  <c r="AD66" i="3"/>
  <c r="AD67" i="3"/>
  <c r="Y96" i="3"/>
  <c r="AD84" i="3"/>
  <c r="Y17" i="3"/>
  <c r="AB97" i="3"/>
  <c r="AD83" i="3"/>
  <c r="AB33" i="3"/>
  <c r="AC57" i="3"/>
  <c r="AC56" i="3"/>
  <c r="AC61" i="3"/>
  <c r="AC55" i="3"/>
  <c r="AC60" i="3"/>
  <c r="AC59" i="3"/>
  <c r="AC54" i="3"/>
  <c r="AC53" i="3"/>
  <c r="AC51" i="3"/>
  <c r="AC48" i="3"/>
  <c r="AC47" i="3"/>
  <c r="AC52" i="3"/>
  <c r="AC50" i="3"/>
  <c r="AC49" i="3"/>
  <c r="AC58" i="3"/>
  <c r="AA97" i="3"/>
  <c r="AA95" i="3"/>
  <c r="AA88" i="3"/>
  <c r="AA40" i="3"/>
  <c r="AB28" i="3"/>
  <c r="AA41" i="3"/>
  <c r="AA60" i="3"/>
  <c r="AA59" i="3"/>
  <c r="AA54" i="3"/>
  <c r="AA53" i="3"/>
  <c r="AA58" i="3"/>
  <c r="AA57" i="3"/>
  <c r="AA56" i="3"/>
  <c r="AA52" i="3"/>
  <c r="AA50" i="3"/>
  <c r="AA61" i="3"/>
  <c r="AA51" i="3"/>
  <c r="AA48" i="3"/>
  <c r="AA47" i="3"/>
  <c r="AA55" i="3"/>
  <c r="AA49" i="3"/>
  <c r="AB58" i="3"/>
  <c r="AB52" i="3"/>
  <c r="AB51" i="3"/>
  <c r="AB50" i="3"/>
  <c r="AB49" i="3"/>
  <c r="AB57" i="3"/>
  <c r="AB56" i="3"/>
  <c r="AB61" i="3"/>
  <c r="AB55" i="3"/>
  <c r="AB59" i="3"/>
  <c r="AB53" i="3"/>
  <c r="AB60" i="3"/>
  <c r="AB48" i="3"/>
  <c r="AB47" i="3"/>
  <c r="AB54" i="3"/>
  <c r="AD61" i="3"/>
  <c r="AD55" i="3"/>
  <c r="AD60" i="3"/>
  <c r="AD59" i="3"/>
  <c r="AD54" i="3"/>
  <c r="AD58" i="3"/>
  <c r="AD52" i="3"/>
  <c r="AD51" i="3"/>
  <c r="AD50" i="3"/>
  <c r="AD49" i="3"/>
  <c r="AD56" i="3"/>
  <c r="AD57" i="3"/>
  <c r="AD53" i="3"/>
  <c r="AD48" i="3"/>
  <c r="AD47" i="3"/>
  <c r="AB88" i="3"/>
  <c r="AD40" i="3"/>
  <c r="AD28" i="3"/>
  <c r="Y13" i="3"/>
  <c r="Y57" i="3"/>
  <c r="Y56" i="3"/>
  <c r="Y61" i="3"/>
  <c r="Y55" i="3"/>
  <c r="Y60" i="3"/>
  <c r="Y59" i="3"/>
  <c r="Y54" i="3"/>
  <c r="Y53" i="3"/>
  <c r="Y58" i="3"/>
  <c r="Y52" i="3"/>
  <c r="Y50" i="3"/>
  <c r="Y48" i="3"/>
  <c r="Y47" i="3"/>
  <c r="Y49" i="3"/>
  <c r="Y51" i="3"/>
  <c r="Z61" i="3"/>
  <c r="Z55" i="3"/>
  <c r="Z60" i="3"/>
  <c r="Z59" i="3"/>
  <c r="Z54" i="3"/>
  <c r="Z58" i="3"/>
  <c r="Z52" i="3"/>
  <c r="Z51" i="3"/>
  <c r="Z50" i="3"/>
  <c r="Z57" i="3"/>
  <c r="Z49" i="3"/>
  <c r="Z53" i="3"/>
  <c r="Z56" i="3"/>
  <c r="Z47" i="3"/>
  <c r="Z48" i="3"/>
  <c r="Z97" i="3"/>
  <c r="Z95" i="3"/>
  <c r="AB89" i="3"/>
  <c r="AA42" i="3"/>
  <c r="Z35" i="3"/>
  <c r="Y33" i="3"/>
  <c r="AA28" i="3"/>
  <c r="AA18" i="3"/>
  <c r="Z13" i="3"/>
  <c r="AD12" i="3"/>
  <c r="AD29" i="3"/>
  <c r="AD30" i="3"/>
  <c r="AD13" i="3"/>
  <c r="AD17" i="3"/>
  <c r="AD21" i="3"/>
  <c r="AD33" i="3"/>
  <c r="AD41" i="3"/>
  <c r="AD85" i="3"/>
  <c r="AD10" i="3"/>
  <c r="AD32" i="3"/>
  <c r="AD34" i="3"/>
  <c r="AD42" i="3"/>
  <c r="AD31" i="3"/>
  <c r="AD35" i="3"/>
  <c r="AD86" i="3"/>
  <c r="AD16" i="3"/>
  <c r="AD20" i="3"/>
  <c r="AD36" i="3"/>
  <c r="AD15" i="3"/>
  <c r="AD19" i="3"/>
  <c r="AD23" i="3"/>
  <c r="AD91" i="3"/>
  <c r="AA89" i="3"/>
  <c r="Z88" i="3"/>
  <c r="AC85" i="3"/>
  <c r="AB84" i="3"/>
  <c r="Z40" i="3"/>
  <c r="AC38" i="3"/>
  <c r="AC87" i="3"/>
  <c r="AL83" i="3"/>
  <c r="AG3" i="3"/>
  <c r="Y10" i="3"/>
  <c r="Y31" i="3"/>
  <c r="Y11" i="3"/>
  <c r="Y14" i="3"/>
  <c r="Y16" i="3"/>
  <c r="Y18" i="3"/>
  <c r="Y20" i="3"/>
  <c r="Y22" i="3"/>
  <c r="Y32" i="3"/>
  <c r="Y34" i="3"/>
  <c r="Y36" i="3"/>
  <c r="Y38" i="3"/>
  <c r="Y40" i="3"/>
  <c r="Y42" i="3"/>
  <c r="Y37" i="3"/>
  <c r="Y87" i="3"/>
  <c r="Y12" i="3"/>
  <c r="Y30" i="3"/>
  <c r="Y15" i="3"/>
  <c r="Y19" i="3"/>
  <c r="Y23" i="3"/>
  <c r="Y39" i="3"/>
  <c r="Y88" i="3"/>
  <c r="Y91" i="3"/>
  <c r="Y93" i="3"/>
  <c r="Y95" i="3"/>
  <c r="Y97" i="3"/>
  <c r="Y29" i="3"/>
  <c r="AD93" i="3"/>
  <c r="AC91" i="3"/>
  <c r="AD90" i="3"/>
  <c r="Z89" i="3"/>
  <c r="AB85" i="3"/>
  <c r="AA84" i="3"/>
  <c r="AB41" i="3"/>
  <c r="AA34" i="3"/>
  <c r="AA32" i="3"/>
  <c r="AD95" i="3"/>
  <c r="AC93" i="3"/>
  <c r="AD92" i="3"/>
  <c r="AB91" i="3"/>
  <c r="Z90" i="3"/>
  <c r="Y89" i="3"/>
  <c r="AA85" i="3"/>
  <c r="AD39" i="3"/>
  <c r="Z34" i="3"/>
  <c r="Z32" i="3"/>
  <c r="AD22" i="3"/>
  <c r="AK3" i="3"/>
  <c r="AC13" i="3"/>
  <c r="AC15" i="3"/>
  <c r="AC17" i="3"/>
  <c r="AC19" i="3"/>
  <c r="AC21" i="3"/>
  <c r="AC23" i="3"/>
  <c r="AC33" i="3"/>
  <c r="AC35" i="3"/>
  <c r="AC37" i="3"/>
  <c r="AC39" i="3"/>
  <c r="AC41" i="3"/>
  <c r="AC11" i="3"/>
  <c r="AC28" i="3"/>
  <c r="AC10" i="3"/>
  <c r="AC32" i="3"/>
  <c r="AC34" i="3"/>
  <c r="AC42" i="3"/>
  <c r="AC89" i="3"/>
  <c r="AC31" i="3"/>
  <c r="AC86" i="3"/>
  <c r="AC16" i="3"/>
  <c r="AC20" i="3"/>
  <c r="AC36" i="3"/>
  <c r="AC90" i="3"/>
  <c r="AC92" i="3"/>
  <c r="AC94" i="3"/>
  <c r="AC96" i="3"/>
  <c r="AC12" i="3"/>
  <c r="AC30" i="3"/>
  <c r="AC83" i="3"/>
  <c r="AC40" i="3"/>
  <c r="AC84" i="3"/>
  <c r="AD38" i="3"/>
  <c r="Z9" i="3"/>
  <c r="Z10" i="3"/>
  <c r="Z12" i="3"/>
  <c r="Z29" i="3"/>
  <c r="Z16" i="3"/>
  <c r="Z20" i="3"/>
  <c r="Z31" i="3"/>
  <c r="Z36" i="3"/>
  <c r="Z83" i="3"/>
  <c r="Z37" i="3"/>
  <c r="Z87" i="3"/>
  <c r="Z30" i="3"/>
  <c r="Z38" i="3"/>
  <c r="Z84" i="3"/>
  <c r="Z15" i="3"/>
  <c r="Z19" i="3"/>
  <c r="Z23" i="3"/>
  <c r="Z39" i="3"/>
  <c r="Z11" i="3"/>
  <c r="Z14" i="3"/>
  <c r="Z18" i="3"/>
  <c r="Z22" i="3"/>
  <c r="AI3" i="3"/>
  <c r="AA13" i="3"/>
  <c r="AA15" i="3"/>
  <c r="AA17" i="3"/>
  <c r="AA19" i="3"/>
  <c r="AA21" i="3"/>
  <c r="AA23" i="3"/>
  <c r="AA33" i="3"/>
  <c r="AA31" i="3"/>
  <c r="AA35" i="3"/>
  <c r="AA90" i="3"/>
  <c r="AA92" i="3"/>
  <c r="AA94" i="3"/>
  <c r="AA96" i="3"/>
  <c r="AA16" i="3"/>
  <c r="AA20" i="3"/>
  <c r="AA36" i="3"/>
  <c r="AA83" i="3"/>
  <c r="AA12" i="3"/>
  <c r="AA37" i="3"/>
  <c r="AA87" i="3"/>
  <c r="AA38" i="3"/>
  <c r="AD97" i="3"/>
  <c r="AC95" i="3"/>
  <c r="AD94" i="3"/>
  <c r="AB93" i="3"/>
  <c r="Z92" i="3"/>
  <c r="AA91" i="3"/>
  <c r="Y90" i="3"/>
  <c r="Z86" i="3"/>
  <c r="Z85" i="3"/>
  <c r="Z41" i="3"/>
  <c r="AB39" i="3"/>
  <c r="AC29" i="3"/>
  <c r="AC22" i="3"/>
  <c r="AD18" i="3"/>
  <c r="AD11" i="3"/>
  <c r="AC14" i="3"/>
  <c r="AJ3" i="3"/>
  <c r="AB30" i="3"/>
  <c r="AB13" i="3"/>
  <c r="AB15" i="3"/>
  <c r="AB17" i="3"/>
  <c r="AB19" i="3"/>
  <c r="AB21" i="3"/>
  <c r="AB23" i="3"/>
  <c r="AB10" i="3"/>
  <c r="AB14" i="3"/>
  <c r="AB16" i="3"/>
  <c r="AB18" i="3"/>
  <c r="AB20" i="3"/>
  <c r="AB22" i="3"/>
  <c r="AB32" i="3"/>
  <c r="AB34" i="3"/>
  <c r="AB36" i="3"/>
  <c r="AB38" i="3"/>
  <c r="AB40" i="3"/>
  <c r="AB42" i="3"/>
  <c r="AB86" i="3"/>
  <c r="AB35" i="3"/>
  <c r="AB90" i="3"/>
  <c r="AB92" i="3"/>
  <c r="AB94" i="3"/>
  <c r="AB96" i="3"/>
  <c r="AB83" i="3"/>
  <c r="AB37" i="3"/>
  <c r="AD9" i="3"/>
  <c r="AC97" i="3"/>
  <c r="AD96" i="3"/>
  <c r="AB95" i="3"/>
  <c r="Z94" i="3"/>
  <c r="AA93" i="3"/>
  <c r="Y92" i="3"/>
  <c r="Z91" i="3"/>
  <c r="AD87" i="3"/>
  <c r="Y86" i="3"/>
  <c r="Y41" i="3"/>
  <c r="AA39" i="3"/>
  <c r="AD37" i="3"/>
  <c r="AB29" i="3"/>
  <c r="AA22" i="3"/>
  <c r="AC18" i="3"/>
  <c r="AD14" i="3"/>
  <c r="AB11" i="3"/>
  <c r="AH3" i="3"/>
  <c r="AA9" i="3"/>
  <c r="AB9" i="3"/>
  <c r="AC9" i="3"/>
  <c r="O34" i="1"/>
  <c r="O30" i="1"/>
  <c r="O26" i="1"/>
  <c r="O22" i="1"/>
  <c r="O42" i="1" s="1"/>
  <c r="AL21" i="3" l="1"/>
  <c r="AL13" i="3"/>
  <c r="AL9" i="3"/>
  <c r="AL60" i="3"/>
  <c r="AL36" i="3"/>
  <c r="AL47" i="3"/>
  <c r="AL51" i="3"/>
  <c r="AL39" i="3"/>
  <c r="AL33" i="3"/>
  <c r="AL94" i="3"/>
  <c r="AL16" i="3"/>
  <c r="AI76" i="3"/>
  <c r="AI75" i="3"/>
  <c r="AI80" i="3"/>
  <c r="AI79" i="3"/>
  <c r="AI78" i="3"/>
  <c r="AI73" i="3"/>
  <c r="AI72" i="3"/>
  <c r="AI74" i="3"/>
  <c r="AI71" i="3"/>
  <c r="AI69" i="3"/>
  <c r="AI67" i="3"/>
  <c r="AI66" i="3"/>
  <c r="AI77" i="3"/>
  <c r="AI70" i="3"/>
  <c r="AI68" i="3"/>
  <c r="AL41" i="3"/>
  <c r="AL95" i="3"/>
  <c r="AL35" i="3"/>
  <c r="AL92" i="3"/>
  <c r="AL11" i="3"/>
  <c r="AL42" i="3"/>
  <c r="AL34" i="3"/>
  <c r="AL22" i="3"/>
  <c r="AL14" i="3"/>
  <c r="AL19" i="3"/>
  <c r="AL10" i="3"/>
  <c r="AL54" i="3"/>
  <c r="AL55" i="3"/>
  <c r="AL56" i="3"/>
  <c r="AL48" i="3"/>
  <c r="AL52" i="3"/>
  <c r="AJ80" i="3"/>
  <c r="AJ74" i="3"/>
  <c r="AJ79" i="3"/>
  <c r="AJ78" i="3"/>
  <c r="AJ77" i="3"/>
  <c r="AJ71" i="3"/>
  <c r="AJ70" i="3"/>
  <c r="AJ69" i="3"/>
  <c r="AJ75" i="3"/>
  <c r="AJ72" i="3"/>
  <c r="AJ68" i="3"/>
  <c r="AJ76" i="3"/>
  <c r="AJ73" i="3"/>
  <c r="AJ66" i="3"/>
  <c r="AJ67" i="3"/>
  <c r="AL88" i="3"/>
  <c r="AL86" i="3"/>
  <c r="AL93" i="3"/>
  <c r="AK79" i="3"/>
  <c r="AK78" i="3"/>
  <c r="AK73" i="3"/>
  <c r="AK72" i="3"/>
  <c r="AK77" i="3"/>
  <c r="AK76" i="3"/>
  <c r="AK75" i="3"/>
  <c r="AK70" i="3"/>
  <c r="AK68" i="3"/>
  <c r="AK67" i="3"/>
  <c r="AK66" i="3"/>
  <c r="AK80" i="3"/>
  <c r="AK74" i="3"/>
  <c r="AK71" i="3"/>
  <c r="AK69" i="3"/>
  <c r="AL97" i="3"/>
  <c r="AG79" i="3"/>
  <c r="AG78" i="3"/>
  <c r="AG73" i="3"/>
  <c r="AG72" i="3"/>
  <c r="AG77" i="3"/>
  <c r="AG76" i="3"/>
  <c r="AG75" i="3"/>
  <c r="AG80" i="3"/>
  <c r="AG68" i="3"/>
  <c r="AG74" i="3"/>
  <c r="AG71" i="3"/>
  <c r="AG69" i="3"/>
  <c r="AG67" i="3"/>
  <c r="AG66" i="3"/>
  <c r="AG70" i="3"/>
  <c r="AL28" i="3"/>
  <c r="AL90" i="3"/>
  <c r="AL40" i="3"/>
  <c r="AL32" i="3"/>
  <c r="AL20" i="3"/>
  <c r="AL12" i="3"/>
  <c r="AL17" i="3"/>
  <c r="AL85" i="3"/>
  <c r="AL30" i="3"/>
  <c r="AL59" i="3"/>
  <c r="AL61" i="3"/>
  <c r="AL57" i="3"/>
  <c r="AL49" i="3"/>
  <c r="AL58" i="3"/>
  <c r="AL77" i="3"/>
  <c r="AL71" i="3"/>
  <c r="AL70" i="3"/>
  <c r="AL69" i="3"/>
  <c r="AL68" i="3"/>
  <c r="AL67" i="3"/>
  <c r="AL80" i="3"/>
  <c r="AL74" i="3"/>
  <c r="AL75" i="3"/>
  <c r="AL72" i="3"/>
  <c r="AL66" i="3"/>
  <c r="AL78" i="3"/>
  <c r="AL76" i="3"/>
  <c r="AL73" i="3"/>
  <c r="AL79" i="3"/>
  <c r="AH77" i="3"/>
  <c r="AH71" i="3"/>
  <c r="AH70" i="3"/>
  <c r="AH69" i="3"/>
  <c r="AH68" i="3"/>
  <c r="AH80" i="3"/>
  <c r="AH74" i="3"/>
  <c r="AH79" i="3"/>
  <c r="AH76" i="3"/>
  <c r="AH73" i="3"/>
  <c r="AH67" i="3"/>
  <c r="AH66" i="3"/>
  <c r="AH75" i="3"/>
  <c r="AH72" i="3"/>
  <c r="AH78" i="3"/>
  <c r="AL84" i="3"/>
  <c r="AL31" i="3"/>
  <c r="AL96" i="3"/>
  <c r="AL87" i="3"/>
  <c r="AL37" i="3"/>
  <c r="AL38" i="3"/>
  <c r="AL29" i="3"/>
  <c r="AL18" i="3"/>
  <c r="AL23" i="3"/>
  <c r="AL15" i="3"/>
  <c r="AL53" i="3"/>
  <c r="AL50" i="3"/>
  <c r="AJ61" i="3"/>
  <c r="AJ55" i="3"/>
  <c r="AJ60" i="3"/>
  <c r="AJ59" i="3"/>
  <c r="AJ54" i="3"/>
  <c r="AJ58" i="3"/>
  <c r="AJ52" i="3"/>
  <c r="AJ51" i="3"/>
  <c r="AJ50" i="3"/>
  <c r="AJ56" i="3"/>
  <c r="AJ53" i="3"/>
  <c r="AJ57" i="3"/>
  <c r="AJ49" i="3"/>
  <c r="AJ47" i="3"/>
  <c r="AJ48" i="3"/>
  <c r="AI57" i="3"/>
  <c r="AI56" i="3"/>
  <c r="AI61" i="3"/>
  <c r="AI55" i="3"/>
  <c r="AI60" i="3"/>
  <c r="AI59" i="3"/>
  <c r="AI54" i="3"/>
  <c r="AI53" i="3"/>
  <c r="AI52" i="3"/>
  <c r="AI50" i="3"/>
  <c r="AI48" i="3"/>
  <c r="AI47" i="3"/>
  <c r="AI58" i="3"/>
  <c r="AI51" i="3"/>
  <c r="AI49" i="3"/>
  <c r="AK60" i="3"/>
  <c r="AK59" i="3"/>
  <c r="AK54" i="3"/>
  <c r="AK53" i="3"/>
  <c r="AK58" i="3"/>
  <c r="AK57" i="3"/>
  <c r="AK56" i="3"/>
  <c r="AK55" i="3"/>
  <c r="AK51" i="3"/>
  <c r="AK49" i="3"/>
  <c r="AK48" i="3"/>
  <c r="AK47" i="3"/>
  <c r="AK61" i="3"/>
  <c r="AK52" i="3"/>
  <c r="AK50" i="3"/>
  <c r="AG60" i="3"/>
  <c r="AG59" i="3"/>
  <c r="AG54" i="3"/>
  <c r="AG53" i="3"/>
  <c r="AG58" i="3"/>
  <c r="AG57" i="3"/>
  <c r="AG56" i="3"/>
  <c r="AG61" i="3"/>
  <c r="AG49" i="3"/>
  <c r="AG52" i="3"/>
  <c r="AG50" i="3"/>
  <c r="AG55" i="3"/>
  <c r="AG48" i="3"/>
  <c r="AG47" i="3"/>
  <c r="AG51" i="3"/>
  <c r="AH58" i="3"/>
  <c r="AH52" i="3"/>
  <c r="AH51" i="3"/>
  <c r="AH50" i="3"/>
  <c r="AH49" i="3"/>
  <c r="AH57" i="3"/>
  <c r="AH56" i="3"/>
  <c r="AH61" i="3"/>
  <c r="AH55" i="3"/>
  <c r="AH60" i="3"/>
  <c r="AH48" i="3"/>
  <c r="AH47" i="3"/>
  <c r="AH54" i="3"/>
  <c r="AH53" i="3"/>
  <c r="AH59" i="3"/>
  <c r="AI9" i="3"/>
  <c r="AI28" i="3"/>
  <c r="AI14" i="3"/>
  <c r="AI16" i="3"/>
  <c r="AI18" i="3"/>
  <c r="AI20" i="3"/>
  <c r="AI22" i="3"/>
  <c r="AI32" i="3"/>
  <c r="AI34" i="3"/>
  <c r="AI36" i="3"/>
  <c r="AI38" i="3"/>
  <c r="AI40" i="3"/>
  <c r="AI42" i="3"/>
  <c r="AI39" i="3"/>
  <c r="AI84" i="3"/>
  <c r="AI88" i="3"/>
  <c r="AI13" i="3"/>
  <c r="AI17" i="3"/>
  <c r="AI21" i="3"/>
  <c r="AI33" i="3"/>
  <c r="AI41" i="3"/>
  <c r="AI85" i="3"/>
  <c r="AI91" i="3"/>
  <c r="AI93" i="3"/>
  <c r="AI95" i="3"/>
  <c r="AI97" i="3"/>
  <c r="AI12" i="3"/>
  <c r="AI31" i="3"/>
  <c r="AI35" i="3"/>
  <c r="AI83" i="3"/>
  <c r="AI15" i="3"/>
  <c r="AI37" i="3"/>
  <c r="AI92" i="3"/>
  <c r="AI89" i="3"/>
  <c r="AI19" i="3"/>
  <c r="AI87" i="3"/>
  <c r="AI96" i="3"/>
  <c r="AI90" i="3"/>
  <c r="AI23" i="3"/>
  <c r="AI94" i="3"/>
  <c r="AK9" i="3"/>
  <c r="AK10" i="3"/>
  <c r="AK13" i="3"/>
  <c r="AK15" i="3"/>
  <c r="AK17" i="3"/>
  <c r="AK19" i="3"/>
  <c r="AK21" i="3"/>
  <c r="AK23" i="3"/>
  <c r="AK31" i="3"/>
  <c r="AK11" i="3"/>
  <c r="AK28" i="3"/>
  <c r="AK29" i="3"/>
  <c r="AK37" i="3"/>
  <c r="AK83" i="3"/>
  <c r="AK87" i="3"/>
  <c r="AK90" i="3"/>
  <c r="AK92" i="3"/>
  <c r="AK94" i="3"/>
  <c r="AK96" i="3"/>
  <c r="AK14" i="3"/>
  <c r="AK18" i="3"/>
  <c r="AK22" i="3"/>
  <c r="AK38" i="3"/>
  <c r="AK39" i="3"/>
  <c r="AK84" i="3"/>
  <c r="AK40" i="3"/>
  <c r="AK33" i="3"/>
  <c r="AK89" i="3"/>
  <c r="AK20" i="3"/>
  <c r="AK91" i="3"/>
  <c r="AK42" i="3"/>
  <c r="AK34" i="3"/>
  <c r="AK93" i="3"/>
  <c r="AK35" i="3"/>
  <c r="AK86" i="3"/>
  <c r="AK30" i="3"/>
  <c r="AK12" i="3"/>
  <c r="AK85" i="3"/>
  <c r="AK36" i="3"/>
  <c r="AK16" i="3"/>
  <c r="AK32" i="3"/>
  <c r="AK41" i="3"/>
  <c r="AK95" i="3"/>
  <c r="AK97" i="3"/>
  <c r="AJ9" i="3"/>
  <c r="AJ11" i="3"/>
  <c r="AJ30" i="3"/>
  <c r="AJ14" i="3"/>
  <c r="AJ18" i="3"/>
  <c r="AJ22" i="3"/>
  <c r="AJ38" i="3"/>
  <c r="AJ28" i="3"/>
  <c r="AJ39" i="3"/>
  <c r="AJ84" i="3"/>
  <c r="AJ40" i="3"/>
  <c r="AJ88" i="3"/>
  <c r="AJ10" i="3"/>
  <c r="AJ13" i="3"/>
  <c r="AJ17" i="3"/>
  <c r="AJ21" i="3"/>
  <c r="AJ32" i="3"/>
  <c r="AJ33" i="3"/>
  <c r="AJ41" i="3"/>
  <c r="AJ16" i="3"/>
  <c r="AJ20" i="3"/>
  <c r="AJ42" i="3"/>
  <c r="AJ94" i="3"/>
  <c r="AJ35" i="3"/>
  <c r="AJ85" i="3"/>
  <c r="AJ91" i="3"/>
  <c r="AJ36" i="3"/>
  <c r="AJ83" i="3"/>
  <c r="AJ23" i="3"/>
  <c r="AJ92" i="3"/>
  <c r="AJ15" i="3"/>
  <c r="AJ29" i="3"/>
  <c r="AJ37" i="3"/>
  <c r="AJ95" i="3"/>
  <c r="AJ97" i="3"/>
  <c r="AJ89" i="3"/>
  <c r="AJ90" i="3"/>
  <c r="AJ19" i="3"/>
  <c r="AJ34" i="3"/>
  <c r="AJ86" i="3"/>
  <c r="AJ93" i="3"/>
  <c r="AJ96" i="3"/>
  <c r="AH9" i="3"/>
  <c r="AH11" i="3"/>
  <c r="AH14" i="3"/>
  <c r="AH16" i="3"/>
  <c r="AH18" i="3"/>
  <c r="AH20" i="3"/>
  <c r="AH22" i="3"/>
  <c r="AH12" i="3"/>
  <c r="AH29" i="3"/>
  <c r="AH13" i="3"/>
  <c r="AH15" i="3"/>
  <c r="AH17" i="3"/>
  <c r="AH19" i="3"/>
  <c r="AH21" i="3"/>
  <c r="AH23" i="3"/>
  <c r="AH33" i="3"/>
  <c r="AH35" i="3"/>
  <c r="AH37" i="3"/>
  <c r="AH39" i="3"/>
  <c r="AH41" i="3"/>
  <c r="AH88" i="3"/>
  <c r="AH40" i="3"/>
  <c r="AH85" i="3"/>
  <c r="AH91" i="3"/>
  <c r="AH93" i="3"/>
  <c r="AH95" i="3"/>
  <c r="AH97" i="3"/>
  <c r="AH10" i="3"/>
  <c r="AH32" i="3"/>
  <c r="AH89" i="3"/>
  <c r="AH31" i="3"/>
  <c r="AH34" i="3"/>
  <c r="AH42" i="3"/>
  <c r="AH83" i="3"/>
  <c r="AH90" i="3"/>
  <c r="AH84" i="3"/>
  <c r="AH87" i="3"/>
  <c r="AH96" i="3"/>
  <c r="AH30" i="3"/>
  <c r="AH36" i="3"/>
  <c r="AH86" i="3"/>
  <c r="AH94" i="3"/>
  <c r="AH38" i="3"/>
  <c r="AH92" i="3"/>
  <c r="AG14" i="3"/>
  <c r="AG16" i="3"/>
  <c r="AG18" i="3"/>
  <c r="AG20" i="3"/>
  <c r="AG22" i="3"/>
  <c r="AG32" i="3"/>
  <c r="AG12" i="3"/>
  <c r="AG10" i="3"/>
  <c r="AG31" i="3"/>
  <c r="AG40" i="3"/>
  <c r="AG91" i="3"/>
  <c r="AG93" i="3"/>
  <c r="AG95" i="3"/>
  <c r="AG13" i="3"/>
  <c r="AG17" i="3"/>
  <c r="AG21" i="3"/>
  <c r="AG33" i="3"/>
  <c r="AG41" i="3"/>
  <c r="AG89" i="3"/>
  <c r="AG34" i="3"/>
  <c r="AG42" i="3"/>
  <c r="AG35" i="3"/>
  <c r="AG88" i="3"/>
  <c r="AG15" i="3"/>
  <c r="AG37" i="3"/>
  <c r="AG87" i="3"/>
  <c r="AG96" i="3"/>
  <c r="AG38" i="3"/>
  <c r="AG11" i="3"/>
  <c r="AG19" i="3"/>
  <c r="AG29" i="3"/>
  <c r="AG86" i="3"/>
  <c r="AG94" i="3"/>
  <c r="AG97" i="3"/>
  <c r="AG23" i="3"/>
  <c r="AG39" i="3"/>
  <c r="AG92" i="3"/>
  <c r="AG30" i="3"/>
  <c r="AG36" i="3"/>
  <c r="AG90" i="3"/>
  <c r="L5" i="3" l="1"/>
  <c r="AG2" i="3" s="1"/>
  <c r="K5" i="3"/>
  <c r="Y2" i="3" s="1"/>
  <c r="J5" i="3"/>
  <c r="Q2" i="3" s="1"/>
  <c r="C4" i="4" l="1"/>
  <c r="N14" i="1" l="1"/>
  <c r="K14" i="1"/>
  <c r="H14" i="1"/>
  <c r="C33" i="1"/>
  <c r="B33" i="1"/>
  <c r="C29" i="1"/>
  <c r="B29" i="1"/>
  <c r="N33" i="1"/>
  <c r="K33" i="1"/>
  <c r="H33" i="1"/>
  <c r="I24" i="3"/>
  <c r="I43" i="3" s="1"/>
  <c r="I62" i="3" s="1"/>
  <c r="B105" i="3"/>
  <c r="B104" i="3"/>
  <c r="B103" i="3"/>
  <c r="N28" i="3"/>
  <c r="N27" i="3"/>
  <c r="N25" i="3"/>
  <c r="N44" i="3" s="1"/>
  <c r="N63" i="3" s="1"/>
  <c r="B100" i="3"/>
  <c r="H11" i="2"/>
  <c r="K3" i="2"/>
  <c r="H4" i="2"/>
  <c r="M34" i="3"/>
  <c r="M36" i="3"/>
  <c r="M37" i="3"/>
  <c r="M39" i="3"/>
  <c r="M40" i="3"/>
  <c r="M42" i="3"/>
  <c r="L24" i="3"/>
  <c r="K24" i="3"/>
  <c r="J24" i="3"/>
  <c r="M16" i="3"/>
  <c r="M17" i="3"/>
  <c r="M82" i="3"/>
  <c r="B51" i="1"/>
  <c r="B37" i="1"/>
  <c r="B25" i="1"/>
  <c r="B21" i="1"/>
  <c r="B17" i="1"/>
  <c r="C25" i="1"/>
  <c r="C21" i="1"/>
  <c r="C17" i="1"/>
  <c r="N37" i="1"/>
  <c r="K37" i="1"/>
  <c r="H37" i="1"/>
  <c r="B50" i="1"/>
  <c r="L4" i="2"/>
  <c r="L11" i="2"/>
  <c r="K11" i="2"/>
  <c r="O11" i="2" s="1"/>
  <c r="S11" i="2" s="1"/>
  <c r="P11" i="2"/>
  <c r="P4" i="2"/>
  <c r="B47" i="1"/>
  <c r="E42" i="1" l="1"/>
  <c r="I81" i="3"/>
  <c r="N83" i="3"/>
  <c r="N47" i="3"/>
  <c r="N66" i="3" s="1"/>
  <c r="N82" i="3"/>
  <c r="N46" i="3"/>
  <c r="N65" i="3" s="1"/>
  <c r="M8" i="3"/>
  <c r="M27" i="3"/>
  <c r="L81" i="3"/>
  <c r="L43" i="3"/>
  <c r="L62" i="3" s="1"/>
  <c r="K81" i="3"/>
  <c r="K43" i="3"/>
  <c r="K62" i="3" s="1"/>
  <c r="J81" i="3"/>
  <c r="J43" i="3"/>
  <c r="J62" i="3" s="1"/>
  <c r="P28" i="1"/>
  <c r="O3" i="2"/>
  <c r="S3" i="2" s="1"/>
  <c r="C13" i="4" s="1"/>
  <c r="B18" i="1"/>
  <c r="B20" i="1"/>
  <c r="B19" i="1"/>
  <c r="P39" i="1"/>
  <c r="B40" i="1"/>
  <c r="B39" i="1"/>
  <c r="B38" i="1"/>
  <c r="B34" i="1"/>
  <c r="B36" i="1"/>
  <c r="B35" i="1"/>
  <c r="B23" i="1"/>
  <c r="B22" i="1"/>
  <c r="B24" i="1"/>
  <c r="P26" i="1"/>
  <c r="B26" i="1"/>
  <c r="B28" i="1"/>
  <c r="B27" i="1"/>
  <c r="B32" i="1"/>
  <c r="B31" i="1"/>
  <c r="B30" i="1"/>
  <c r="P31" i="1"/>
  <c r="P18" i="1"/>
  <c r="P38" i="1"/>
  <c r="P40" i="1"/>
  <c r="P34" i="1"/>
  <c r="P36" i="1"/>
  <c r="P22" i="1"/>
  <c r="P24" i="1"/>
  <c r="P23" i="1"/>
  <c r="P27" i="1"/>
  <c r="P20" i="1"/>
  <c r="P32" i="1"/>
  <c r="P30" i="1"/>
  <c r="P19" i="1"/>
  <c r="P35" i="1"/>
  <c r="P14" i="1"/>
  <c r="E44" i="1" s="1"/>
  <c r="E43" i="1" l="1"/>
  <c r="E9" i="3"/>
  <c r="E61" i="3"/>
  <c r="E76" i="3"/>
  <c r="I78" i="3"/>
  <c r="I57" i="3"/>
  <c r="E55" i="3"/>
  <c r="J61" i="3"/>
  <c r="K51" i="3"/>
  <c r="E59" i="3"/>
  <c r="K72" i="3"/>
  <c r="E54" i="3"/>
  <c r="K75" i="3"/>
  <c r="E49" i="3"/>
  <c r="I58" i="3"/>
  <c r="E69" i="3"/>
  <c r="K79" i="3"/>
  <c r="K56" i="3"/>
  <c r="I69" i="3"/>
  <c r="E80" i="3"/>
  <c r="J68" i="3"/>
  <c r="J51" i="3"/>
  <c r="E75" i="3"/>
  <c r="K53" i="3"/>
  <c r="D72" i="3"/>
  <c r="E50" i="3"/>
  <c r="K60" i="3"/>
  <c r="L69" i="3"/>
  <c r="L78" i="3"/>
  <c r="I76" i="3"/>
  <c r="I60" i="3"/>
  <c r="D70" i="3"/>
  <c r="C11" i="4"/>
  <c r="I52" i="3"/>
  <c r="I67" i="3"/>
  <c r="D11" i="4"/>
  <c r="L55" i="3"/>
  <c r="J77" i="3"/>
  <c r="L50" i="3"/>
  <c r="L59" i="3"/>
  <c r="L70" i="3"/>
  <c r="D80" i="3"/>
  <c r="D53" i="3"/>
  <c r="J58" i="3"/>
  <c r="I71" i="3"/>
  <c r="L75" i="3"/>
  <c r="J53" i="3"/>
  <c r="K76" i="3"/>
  <c r="K77" i="3"/>
  <c r="J55" i="3"/>
  <c r="J73" i="3"/>
  <c r="L51" i="3"/>
  <c r="D61" i="3"/>
  <c r="E70" i="3"/>
  <c r="D79" i="3"/>
  <c r="L73" i="3"/>
  <c r="D55" i="3"/>
  <c r="J71" i="3"/>
  <c r="E74" i="3"/>
  <c r="L48" i="3"/>
  <c r="L79" i="3"/>
  <c r="E68" i="3"/>
  <c r="D56" i="3"/>
  <c r="J66" i="3"/>
  <c r="E79" i="3"/>
  <c r="K48" i="3"/>
  <c r="E51" i="3"/>
  <c r="D60" i="3"/>
  <c r="E71" i="3"/>
  <c r="I56" i="3"/>
  <c r="J47" i="3"/>
  <c r="E60" i="3"/>
  <c r="E73" i="3"/>
  <c r="L66" i="3"/>
  <c r="I55" i="3"/>
  <c r="D77" i="3"/>
  <c r="K52" i="3"/>
  <c r="E57" i="3"/>
  <c r="E66" i="3"/>
  <c r="I75" i="3"/>
  <c r="I54" i="3"/>
  <c r="D49" i="3"/>
  <c r="D48" i="3"/>
  <c r="E52" i="3"/>
  <c r="L71" i="3"/>
  <c r="K80" i="3"/>
  <c r="I50" i="3"/>
  <c r="E67" i="3"/>
  <c r="L54" i="3"/>
  <c r="J74" i="3"/>
  <c r="J75" i="3"/>
  <c r="J79" i="3"/>
  <c r="E78" i="3"/>
  <c r="J49" i="3"/>
  <c r="J50" i="3"/>
  <c r="K50" i="3"/>
  <c r="J57" i="3"/>
  <c r="I68" i="3"/>
  <c r="L80" i="3"/>
  <c r="K66" i="3"/>
  <c r="K59" i="3"/>
  <c r="L52" i="3"/>
  <c r="K61" i="3"/>
  <c r="L72" i="3"/>
  <c r="D76" i="3"/>
  <c r="I49" i="3"/>
  <c r="L61" i="3"/>
  <c r="L74" i="3"/>
  <c r="E47" i="3"/>
  <c r="K70" i="3"/>
  <c r="L56" i="3"/>
  <c r="D66" i="3"/>
  <c r="J78" i="3"/>
  <c r="L58" i="3"/>
  <c r="K67" i="3"/>
  <c r="L76" i="3"/>
  <c r="D58" i="3"/>
  <c r="D50" i="3"/>
  <c r="L53" i="3"/>
  <c r="E72" i="3"/>
  <c r="D69" i="3"/>
  <c r="L57" i="3"/>
  <c r="J80" i="3"/>
  <c r="E48" i="3"/>
  <c r="K68" i="3"/>
  <c r="J52" i="3"/>
  <c r="L68" i="3"/>
  <c r="L77" i="3"/>
  <c r="I77" i="3"/>
  <c r="E58" i="3"/>
  <c r="I59" i="3"/>
  <c r="I70" i="3"/>
  <c r="J70" i="3"/>
  <c r="E53" i="3"/>
  <c r="D73" i="3"/>
  <c r="I79" i="3"/>
  <c r="I51" i="3"/>
  <c r="D75" i="3"/>
  <c r="K57" i="3"/>
  <c r="D51" i="3"/>
  <c r="D78" i="3"/>
  <c r="D57" i="3"/>
  <c r="J67" i="3"/>
  <c r="I80" i="3"/>
  <c r="D59" i="3"/>
  <c r="D68" i="3"/>
  <c r="E77" i="3"/>
  <c r="D67" i="3"/>
  <c r="D52" i="3"/>
  <c r="D54" i="3"/>
  <c r="K73" i="3"/>
  <c r="I47" i="3"/>
  <c r="J59" i="3"/>
  <c r="K47" i="3"/>
  <c r="K49" i="3"/>
  <c r="L67" i="3"/>
  <c r="D47" i="3"/>
  <c r="J56" i="3"/>
  <c r="I73" i="3"/>
  <c r="K71" i="3"/>
  <c r="L49" i="3"/>
  <c r="D10" i="4"/>
  <c r="J48" i="3"/>
  <c r="I48" i="3"/>
  <c r="L60" i="3"/>
  <c r="I72" i="3"/>
  <c r="J72" i="3"/>
  <c r="K54" i="3"/>
  <c r="K74" i="3"/>
  <c r="E56" i="3"/>
  <c r="I53" i="3"/>
  <c r="J76" i="3"/>
  <c r="I61" i="3"/>
  <c r="J54" i="3"/>
  <c r="K58" i="3"/>
  <c r="J69" i="3"/>
  <c r="L47" i="3"/>
  <c r="J60" i="3"/>
  <c r="K69" i="3"/>
  <c r="K78" i="3"/>
  <c r="I74" i="3"/>
  <c r="D71" i="3"/>
  <c r="K55" i="3"/>
  <c r="I66" i="3"/>
  <c r="D74" i="3"/>
  <c r="C10" i="4"/>
  <c r="D44" i="3"/>
  <c r="B12" i="4" s="1"/>
  <c r="D12" i="4"/>
  <c r="C12" i="4"/>
  <c r="D25" i="3"/>
  <c r="B11" i="4" s="1"/>
  <c r="D63" i="3"/>
  <c r="B13" i="4" s="1"/>
  <c r="D13" i="4"/>
  <c r="K9" i="3"/>
  <c r="Y9" i="3" s="1"/>
  <c r="J94" i="3"/>
  <c r="J9" i="3"/>
  <c r="Q9" i="3" s="1"/>
  <c r="K17" i="3"/>
  <c r="D83" i="3"/>
  <c r="E41" i="3"/>
  <c r="L9" i="3"/>
  <c r="AG9" i="3" s="1"/>
  <c r="K84" i="3"/>
  <c r="Y84" i="3" s="1"/>
  <c r="I29" i="3"/>
  <c r="D28" i="3"/>
  <c r="K11" i="3"/>
  <c r="AA11" i="3" s="1"/>
  <c r="L85" i="3"/>
  <c r="AG85" i="3" s="1"/>
  <c r="K92" i="3"/>
  <c r="I85" i="3"/>
  <c r="I83" i="3"/>
  <c r="I21" i="3"/>
  <c r="L30" i="3"/>
  <c r="AI30" i="3" s="1"/>
  <c r="L33" i="3"/>
  <c r="E38" i="3"/>
  <c r="E11" i="3"/>
  <c r="J83" i="3"/>
  <c r="Q83" i="3" s="1"/>
  <c r="D21" i="3"/>
  <c r="E22" i="3"/>
  <c r="L32" i="3"/>
  <c r="K28" i="3"/>
  <c r="I32" i="3"/>
  <c r="J28" i="3"/>
  <c r="L93" i="3"/>
  <c r="L89" i="3"/>
  <c r="AL89" i="3" s="1"/>
  <c r="I93" i="3"/>
  <c r="I10" i="3"/>
  <c r="K37" i="3"/>
  <c r="I15" i="3"/>
  <c r="D9" i="3"/>
  <c r="I91" i="3"/>
  <c r="D85" i="3"/>
  <c r="D23" i="3"/>
  <c r="E18" i="3"/>
  <c r="D19" i="3"/>
  <c r="K23" i="3"/>
  <c r="K83" i="3"/>
  <c r="Y83" i="3" s="1"/>
  <c r="D97" i="3"/>
  <c r="E42" i="3"/>
  <c r="E89" i="3"/>
  <c r="K14" i="3"/>
  <c r="E85" i="3"/>
  <c r="E20" i="3"/>
  <c r="E19" i="3"/>
  <c r="D22" i="3"/>
  <c r="D18" i="3"/>
  <c r="J16" i="3"/>
  <c r="K10" i="3"/>
  <c r="AA10" i="3" s="1"/>
  <c r="L21" i="3"/>
  <c r="L83" i="3"/>
  <c r="AG83" i="3" s="1"/>
  <c r="K85" i="3"/>
  <c r="Y85" i="3" s="1"/>
  <c r="I30" i="3"/>
  <c r="D41" i="3"/>
  <c r="I84" i="3"/>
  <c r="E21" i="3"/>
  <c r="E23" i="3"/>
  <c r="J12" i="3"/>
  <c r="T12" i="3" s="1"/>
  <c r="J15" i="3"/>
  <c r="J84" i="3"/>
  <c r="Q84" i="3" s="1"/>
  <c r="I12" i="3"/>
  <c r="J37" i="3"/>
  <c r="D36" i="3"/>
  <c r="J85" i="3"/>
  <c r="Q85" i="3" s="1"/>
  <c r="J96" i="3"/>
  <c r="D15" i="3"/>
  <c r="E84" i="3"/>
  <c r="D20" i="3"/>
  <c r="L29" i="3"/>
  <c r="AI29" i="3" s="1"/>
  <c r="K94" i="3"/>
  <c r="E30" i="3"/>
  <c r="E83" i="3"/>
  <c r="L84" i="3"/>
  <c r="AG84" i="3" s="1"/>
  <c r="D6" i="3"/>
  <c r="B10" i="4" s="1"/>
  <c r="I9" i="3"/>
  <c r="E39" i="3"/>
  <c r="D16" i="3"/>
  <c r="D90" i="3"/>
  <c r="E33" i="3"/>
  <c r="D34" i="3"/>
  <c r="E93" i="3"/>
  <c r="L23" i="3"/>
  <c r="D86" i="3"/>
  <c r="K35" i="3"/>
  <c r="K21" i="3"/>
  <c r="I18" i="3"/>
  <c r="J86" i="3"/>
  <c r="S86" i="3" s="1"/>
  <c r="L39" i="3"/>
  <c r="K19" i="3"/>
  <c r="D42" i="3"/>
  <c r="L13" i="3"/>
  <c r="L38" i="3"/>
  <c r="K40" i="3"/>
  <c r="K97" i="3"/>
  <c r="K88" i="3"/>
  <c r="AC88" i="3" s="1"/>
  <c r="AC8" i="3" s="1"/>
  <c r="J33" i="3"/>
  <c r="E92" i="3"/>
  <c r="I88" i="3"/>
  <c r="L96" i="3"/>
  <c r="I89" i="3"/>
  <c r="D95" i="3"/>
  <c r="K20" i="3"/>
  <c r="J32" i="3"/>
  <c r="K90" i="3"/>
  <c r="L86" i="3"/>
  <c r="AI86" i="3" s="1"/>
  <c r="D39" i="3"/>
  <c r="D30" i="3"/>
  <c r="L97" i="3"/>
  <c r="J87" i="3"/>
  <c r="T87" i="3" s="1"/>
  <c r="L40" i="3"/>
  <c r="J30" i="3"/>
  <c r="S30" i="3" s="1"/>
  <c r="L19" i="3"/>
  <c r="L12" i="3"/>
  <c r="AJ12" i="3" s="1"/>
  <c r="I23" i="3"/>
  <c r="I35" i="3"/>
  <c r="I92" i="3"/>
  <c r="K91" i="3"/>
  <c r="K34" i="3"/>
  <c r="L22" i="3"/>
  <c r="L15" i="3"/>
  <c r="I14" i="3"/>
  <c r="I36" i="3"/>
  <c r="I97" i="3"/>
  <c r="D91" i="3"/>
  <c r="D38" i="3"/>
  <c r="I17" i="3"/>
  <c r="J11" i="3"/>
  <c r="S11" i="3" s="1"/>
  <c r="K16" i="3"/>
  <c r="J23" i="3"/>
  <c r="K33" i="3"/>
  <c r="K41" i="3"/>
  <c r="L95" i="3"/>
  <c r="J35" i="3"/>
  <c r="L90" i="3"/>
  <c r="J42" i="3"/>
  <c r="L20" i="3"/>
  <c r="E34" i="3"/>
  <c r="I22" i="3"/>
  <c r="K30" i="3"/>
  <c r="AA30" i="3" s="1"/>
  <c r="J13" i="3"/>
  <c r="I31" i="3"/>
  <c r="D31" i="3"/>
  <c r="J34" i="3"/>
  <c r="K15" i="3"/>
  <c r="E95" i="3"/>
  <c r="E10" i="3"/>
  <c r="E94" i="3"/>
  <c r="E32" i="3"/>
  <c r="E15" i="3"/>
  <c r="E96" i="3"/>
  <c r="E35" i="3"/>
  <c r="E88" i="3"/>
  <c r="E31" i="3"/>
  <c r="E14" i="3"/>
  <c r="I42" i="3"/>
  <c r="K18" i="3"/>
  <c r="L28" i="3"/>
  <c r="J90" i="3"/>
  <c r="D11" i="3"/>
  <c r="D33" i="3"/>
  <c r="D37" i="3"/>
  <c r="I41" i="3"/>
  <c r="I20" i="3"/>
  <c r="L18" i="3"/>
  <c r="K39" i="3"/>
  <c r="J91" i="3"/>
  <c r="D17" i="3"/>
  <c r="D88" i="3"/>
  <c r="E40" i="3"/>
  <c r="L16" i="3"/>
  <c r="L35" i="3"/>
  <c r="L14" i="3"/>
  <c r="D29" i="3"/>
  <c r="D89" i="3"/>
  <c r="D35" i="3"/>
  <c r="D96" i="3"/>
  <c r="I94" i="3"/>
  <c r="I37" i="3"/>
  <c r="J10" i="3"/>
  <c r="S10" i="3" s="1"/>
  <c r="L94" i="3"/>
  <c r="K89" i="3"/>
  <c r="AD89" i="3" s="1"/>
  <c r="L37" i="3"/>
  <c r="K32" i="3"/>
  <c r="J93" i="3"/>
  <c r="L87" i="3"/>
  <c r="AJ87" i="3" s="1"/>
  <c r="D87" i="3"/>
  <c r="D10" i="3"/>
  <c r="E90" i="3"/>
  <c r="E37" i="3"/>
  <c r="E86" i="3"/>
  <c r="E29" i="3"/>
  <c r="E12" i="3"/>
  <c r="J22" i="3"/>
  <c r="K38" i="3"/>
  <c r="E13" i="3"/>
  <c r="E87" i="3"/>
  <c r="D94" i="3"/>
  <c r="I90" i="3"/>
  <c r="I33" i="3"/>
  <c r="I11" i="3"/>
  <c r="K22" i="3"/>
  <c r="K96" i="3"/>
  <c r="E28" i="3"/>
  <c r="E36" i="3"/>
  <c r="E97" i="3"/>
  <c r="I95" i="3"/>
  <c r="I38" i="3"/>
  <c r="I16" i="3"/>
  <c r="J20" i="3"/>
  <c r="J41" i="3"/>
  <c r="K87" i="3"/>
  <c r="AB87" i="3" s="1"/>
  <c r="E91" i="3"/>
  <c r="K95" i="3"/>
  <c r="D12" i="3"/>
  <c r="D32" i="3"/>
  <c r="D92" i="3"/>
  <c r="I86" i="3"/>
  <c r="K13" i="3"/>
  <c r="K31" i="3"/>
  <c r="AB31" i="3" s="1"/>
  <c r="K93" i="3"/>
  <c r="J88" i="3"/>
  <c r="U88" i="3" s="1"/>
  <c r="U8" i="3" s="1"/>
  <c r="L41" i="3"/>
  <c r="K36" i="3"/>
  <c r="J31" i="3"/>
  <c r="T31" i="3" s="1"/>
  <c r="J97" i="3"/>
  <c r="L91" i="3"/>
  <c r="K86" i="3"/>
  <c r="AA86" i="3" s="1"/>
  <c r="J40" i="3"/>
  <c r="L34" i="3"/>
  <c r="K29" i="3"/>
  <c r="AA29" i="3" s="1"/>
  <c r="J19" i="3"/>
  <c r="J95" i="3"/>
  <c r="J38" i="3"/>
  <c r="J18" i="3"/>
  <c r="L10" i="3"/>
  <c r="AI10" i="3" s="1"/>
  <c r="I39" i="3"/>
  <c r="I96" i="3"/>
  <c r="L88" i="3"/>
  <c r="AK88" i="3" s="1"/>
  <c r="AK8" i="3" s="1"/>
  <c r="K42" i="3"/>
  <c r="L31" i="3"/>
  <c r="AJ31" i="3" s="1"/>
  <c r="J21" i="3"/>
  <c r="J14" i="3"/>
  <c r="I19" i="3"/>
  <c r="I40" i="3"/>
  <c r="D93" i="3"/>
  <c r="D40" i="3"/>
  <c r="I13" i="3"/>
  <c r="K12" i="3"/>
  <c r="AB12" i="3" s="1"/>
  <c r="L17" i="3"/>
  <c r="J36" i="3"/>
  <c r="L42" i="3"/>
  <c r="J89" i="3"/>
  <c r="V89" i="3" s="1"/>
  <c r="J39" i="3"/>
  <c r="J92" i="3"/>
  <c r="L36" i="3"/>
  <c r="J17" i="3"/>
  <c r="E17" i="3"/>
  <c r="I34" i="3"/>
  <c r="L92" i="3"/>
  <c r="I87" i="3"/>
  <c r="D14" i="3"/>
  <c r="J29" i="3"/>
  <c r="S29" i="3" s="1"/>
  <c r="L11" i="3"/>
  <c r="AI11" i="3" s="1"/>
  <c r="E16" i="3"/>
  <c r="I28" i="3"/>
  <c r="D84" i="3"/>
  <c r="D13" i="3"/>
  <c r="E18" i="1"/>
  <c r="E19" i="1"/>
  <c r="E26" i="1"/>
  <c r="E30" i="1"/>
  <c r="E27" i="1"/>
  <c r="E23" i="1"/>
  <c r="E32" i="1"/>
  <c r="E34" i="1"/>
  <c r="E24" i="1"/>
  <c r="E38" i="1"/>
  <c r="E31" i="1"/>
  <c r="E35" i="1"/>
  <c r="E40" i="1"/>
  <c r="E22" i="1"/>
  <c r="E20" i="1"/>
  <c r="E28" i="1"/>
  <c r="E36" i="1"/>
  <c r="E39" i="1"/>
  <c r="C15" i="4" l="1"/>
  <c r="C17" i="4" s="1"/>
  <c r="D15" i="4"/>
  <c r="D17" i="4" s="1"/>
  <c r="V8" i="3"/>
  <c r="AD8" i="3"/>
  <c r="AL8" i="3"/>
  <c r="Z28" i="3"/>
  <c r="Z8" i="3" s="1"/>
  <c r="Y28" i="3"/>
  <c r="Y8" i="3" s="1"/>
  <c r="AH28" i="3"/>
  <c r="AH8" i="3" s="1"/>
  <c r="AG28" i="3"/>
  <c r="AG8" i="3" s="1"/>
  <c r="R28" i="3"/>
  <c r="R8" i="3" s="1"/>
  <c r="Q28" i="3"/>
  <c r="Q8" i="3" s="1"/>
  <c r="AJ8" i="3"/>
  <c r="T8" i="3"/>
  <c r="AA8" i="3"/>
  <c r="AB8" i="3"/>
  <c r="AI8" i="3"/>
  <c r="S8" i="3"/>
  <c r="D5" i="4" l="1"/>
  <c r="D7" i="4" s="1"/>
  <c r="C5" i="4"/>
  <c r="C7" i="4" s="1"/>
</calcChain>
</file>

<file path=xl/sharedStrings.xml><?xml version="1.0" encoding="utf-8"?>
<sst xmlns="http://schemas.openxmlformats.org/spreadsheetml/2006/main" count="283" uniqueCount="132">
  <si>
    <t>Name</t>
  </si>
  <si>
    <t>Period / years where this applies.</t>
  </si>
  <si>
    <t>EQF level</t>
  </si>
  <si>
    <t>Description</t>
  </si>
  <si>
    <t>Names of the projects</t>
  </si>
  <si>
    <t>…</t>
  </si>
  <si>
    <t>To be populated during assessment proposals</t>
  </si>
  <si>
    <t>A</t>
  </si>
  <si>
    <t>B</t>
  </si>
  <si>
    <t>C</t>
  </si>
  <si>
    <t>D</t>
  </si>
  <si>
    <t>Task</t>
  </si>
  <si>
    <t>No. of
projects</t>
  </si>
  <si>
    <t>No. of 
years</t>
  </si>
  <si>
    <t>Total</t>
  </si>
  <si>
    <t>Team composition</t>
  </si>
  <si>
    <t>Vessel 1.</t>
  </si>
  <si>
    <t>Vessel 2.</t>
  </si>
  <si>
    <t>e.g. Project Manager</t>
  </si>
  <si>
    <t>Motivation for team inclusion in team</t>
  </si>
  <si>
    <t>Function</t>
  </si>
  <si>
    <t>Name of vessel D</t>
  </si>
  <si>
    <t xml:space="preserve"> </t>
  </si>
  <si>
    <t>NOTES</t>
  </si>
  <si>
    <t>I</t>
  </si>
  <si>
    <t>II</t>
  </si>
  <si>
    <t>III</t>
  </si>
  <si>
    <t>Criteria on which basis the vessel will be assessed</t>
  </si>
  <si>
    <t>Notes</t>
  </si>
  <si>
    <t>II.</t>
  </si>
  <si>
    <t>I.</t>
  </si>
  <si>
    <t>III.</t>
  </si>
  <si>
    <t>IV.</t>
  </si>
  <si>
    <t>Name person II.3</t>
  </si>
  <si>
    <t>Onshore Team</t>
  </si>
  <si>
    <t>-</t>
  </si>
  <si>
    <t>Survey Vessel</t>
  </si>
  <si>
    <t>Survey Equipment</t>
  </si>
  <si>
    <t>Project Manager Onshore</t>
  </si>
  <si>
    <t>Project Manager Offshore / Party Chief</t>
  </si>
  <si>
    <t>Criteria on which basis the equipment will be assessed</t>
  </si>
  <si>
    <t>Motivation of the Tenderer regarding the specific quality of the vessel</t>
  </si>
  <si>
    <t>List of all of the equipment to be operated form the vessel and motivation of the tenderer regarding the quality of the equipment</t>
  </si>
  <si>
    <t>Motivation of the Tenderer regarding the specific quality of the equipment</t>
  </si>
  <si>
    <t>Number of similar offshore geotechnical soil investigations executed</t>
  </si>
  <si>
    <t>Experience</t>
  </si>
  <si>
    <t>Similar Role</t>
  </si>
  <si>
    <t>Assessment</t>
  </si>
  <si>
    <t>Team Assessment</t>
  </si>
  <si>
    <t>V.</t>
  </si>
  <si>
    <t>Lead Engineer, Onshore</t>
  </si>
  <si>
    <t>Name person III.3</t>
  </si>
  <si>
    <t>Role Weighting</t>
  </si>
  <si>
    <t>Average Assessment</t>
  </si>
  <si>
    <t>Maximum Points</t>
  </si>
  <si>
    <t>VI.</t>
  </si>
  <si>
    <t>Name of vessel C</t>
  </si>
  <si>
    <t>Name of vessel B</t>
  </si>
  <si>
    <t>Name of vessel A</t>
  </si>
  <si>
    <t>Score</t>
  </si>
  <si>
    <t>Vessel</t>
  </si>
  <si>
    <t>Equipment</t>
  </si>
  <si>
    <t>Average Assessment of Proposed Personnel</t>
  </si>
  <si>
    <t>Maximum Points Available</t>
  </si>
  <si>
    <t>Assessment of Onshore Team</t>
  </si>
  <si>
    <t xml:space="preserve">Overall level of education and training of the key personnel </t>
  </si>
  <si>
    <t>Number of years active in the role for which he/she is proposed for this survey</t>
  </si>
  <si>
    <t>Weighting factor</t>
  </si>
  <si>
    <t>Weighting
factor</t>
  </si>
  <si>
    <t>Drillers and Operators</t>
  </si>
  <si>
    <t>Lead Geotechnical Engineer, Offshore</t>
  </si>
  <si>
    <t>Assessment for the Pool of Personnel</t>
  </si>
  <si>
    <t>Name person V.1</t>
  </si>
  <si>
    <t>Name person V.2</t>
  </si>
  <si>
    <t>Name person V.3</t>
  </si>
  <si>
    <t>Name person VI.1</t>
  </si>
  <si>
    <t>Name person VI.2</t>
  </si>
  <si>
    <t>Name person VI.3</t>
  </si>
  <si>
    <t>Yellow cells with blue text are to be completed by the TENDERER and shall be used as input for the assessment and scoring of the CLIENT.</t>
  </si>
  <si>
    <t>Yellow cells with blue text are to be completed by the TENDERER and shall be used as input for the assessment and scoring of CLIENT.</t>
  </si>
  <si>
    <t>Role</t>
  </si>
  <si>
    <t>Weighting</t>
  </si>
  <si>
    <t>Average</t>
  </si>
  <si>
    <t>Name person I.1</t>
  </si>
  <si>
    <t>Name person I.2</t>
  </si>
  <si>
    <t>Name person I.3</t>
  </si>
  <si>
    <t>Name person II.1</t>
  </si>
  <si>
    <t>e.g. Party Chief</t>
  </si>
  <si>
    <t>Name person II.2</t>
  </si>
  <si>
    <t>Name person III.1</t>
  </si>
  <si>
    <t>Name person III.2</t>
  </si>
  <si>
    <t>Name person IV.1</t>
  </si>
  <si>
    <t>e.g. Offshore Lead Engineer</t>
  </si>
  <si>
    <t>Name person IV.2</t>
  </si>
  <si>
    <t>Name person IV.3</t>
  </si>
  <si>
    <t>e.g. Lead Engineer</t>
  </si>
  <si>
    <t>List of all of the equipment to be operated from the vessel and motivation of the tenderer regarding the quality of the equipment</t>
  </si>
  <si>
    <t>Description by TENDERER</t>
  </si>
  <si>
    <t>Assessment by CLIENT</t>
  </si>
  <si>
    <t>Vessel 3.</t>
  </si>
  <si>
    <t>Vessel 4.</t>
  </si>
  <si>
    <r>
      <t xml:space="preserve">TENDERER can select the vessel(s) by choosing A; B; C; D; from the dropdown menu in the yellow coloured cell to indicate the designated vessel(s) for the survey. The name of the vessel is then automatically shown in the coloured cell next to the dropdown menu. 
TENDERER may propose only </t>
    </r>
    <r>
      <rPr>
        <sz val="11"/>
        <color rgb="FFFF0000"/>
        <rFont val="Calibri"/>
        <family val="2"/>
        <scheme val="minor"/>
      </rPr>
      <t>two vessels</t>
    </r>
    <r>
      <rPr>
        <sz val="11"/>
        <color theme="1"/>
        <rFont val="Calibri"/>
        <family val="2"/>
        <scheme val="minor"/>
      </rPr>
      <t xml:space="preserve"> to carry out all surveys. In this case, TENDERER shall leave </t>
    </r>
    <r>
      <rPr>
        <sz val="11"/>
        <color rgb="FFFF0000"/>
        <rFont val="Calibri"/>
        <family val="2"/>
        <scheme val="minor"/>
      </rPr>
      <t xml:space="preserve">Vessels 3 and 4 </t>
    </r>
    <r>
      <rPr>
        <sz val="11"/>
        <color theme="1"/>
        <rFont val="Calibri"/>
        <family val="2"/>
        <scheme val="minor"/>
      </rPr>
      <t>empty.</t>
    </r>
  </si>
  <si>
    <r>
      <t xml:space="preserve">Proposed Vessels
</t>
    </r>
    <r>
      <rPr>
        <sz val="10"/>
        <color theme="0"/>
        <rFont val="Calibri"/>
        <family val="2"/>
        <scheme val="minor"/>
      </rPr>
      <t>TENDERER shall explain in the yellow cells the specific quality of this proposed vessel regarding the criteria (I-IV).</t>
    </r>
  </si>
  <si>
    <r>
      <rPr>
        <b/>
        <sz val="14"/>
        <color theme="0"/>
        <rFont val="Calibri"/>
        <family val="2"/>
        <scheme val="minor"/>
      </rPr>
      <t>Proposed Equipment</t>
    </r>
    <r>
      <rPr>
        <sz val="12"/>
        <color theme="0"/>
        <rFont val="Calibri"/>
        <family val="2"/>
        <scheme val="minor"/>
      </rPr>
      <t xml:space="preserve">
</t>
    </r>
    <r>
      <rPr>
        <sz val="10"/>
        <color theme="0"/>
        <rFont val="Calibri"/>
        <family val="2"/>
        <scheme val="minor"/>
      </rPr>
      <t>TENDERER shall list all of the equipment that will be operated from the vessel and explain in the yellow cells the specific quality of this proposed equipment regarding the criteria (I-IV)</t>
    </r>
  </si>
  <si>
    <t>Scores for the criteria (I-IV) shall be averaged and shown in Annex 3a Section III as "Equipment Score"</t>
  </si>
  <si>
    <t>Scores for the criteria (I-IV) shall be averaged and shown in Annex 3a Section III as "Vessel(s) Score"</t>
  </si>
  <si>
    <t>Lead Geophysicist for SCPT/P-S/Density Logging</t>
  </si>
  <si>
    <r>
      <t xml:space="preserve">Preference - Qualifications Personnel </t>
    </r>
    <r>
      <rPr>
        <b/>
        <sz val="10"/>
        <color rgb="FFFFFF00"/>
        <rFont val="Calibri"/>
        <family val="2"/>
        <scheme val="minor"/>
      </rPr>
      <t>(5.2.2)</t>
    </r>
  </si>
  <si>
    <t>Level of Education</t>
  </si>
  <si>
    <t>Borehole Campaign</t>
  </si>
  <si>
    <r>
      <t xml:space="preserve">Light blue cells shall be used by the CLIENT when assessing TENDERER proposals and applying scores as explained in </t>
    </r>
    <r>
      <rPr>
        <i/>
        <sz val="11"/>
        <color rgb="FFFF0000"/>
        <rFont val="Calibri"/>
        <family val="2"/>
        <scheme val="minor"/>
      </rPr>
      <t xml:space="preserve">Section 5.2.2 and 5.2.3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</si>
  <si>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r>
      <t xml:space="preserve">Light blue cells shall be used by the CLIENT when assessing TENDERERS' proposals and applying scores as explained in </t>
    </r>
    <r>
      <rPr>
        <i/>
        <sz val="11"/>
        <color rgb="FFFF0000"/>
        <rFont val="Calibri"/>
        <family val="2"/>
        <scheme val="minor"/>
      </rPr>
      <t xml:space="preserve">Section 5.2.2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</si>
  <si>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t>e.g. Lead driller / operator</t>
  </si>
  <si>
    <t>VII.</t>
  </si>
  <si>
    <t>Lead Laboratory Technician</t>
  </si>
  <si>
    <r>
      <t xml:space="preserve">For each personnel category, TENDERER is required to add in this </t>
    </r>
    <r>
      <rPr>
        <b/>
        <sz val="11"/>
        <color theme="1"/>
        <rFont val="Calibri"/>
        <family val="2"/>
        <scheme val="minor"/>
      </rPr>
      <t>Annex [3a] - Section I</t>
    </r>
    <r>
      <rPr>
        <sz val="11"/>
        <color theme="1"/>
        <rFont val="Calibri"/>
        <family val="2"/>
        <scheme val="minor"/>
      </rPr>
      <t>, the three key project team members that will be proposed for the execution of the work. Back-up and replacement personnel will be of similar level and experience and shall be proposed for acceptance by the CLIENT.</t>
    </r>
  </si>
  <si>
    <r>
      <t xml:space="preserve">TENDERER shall specify for each person in the total pool of personnel that is proposed for the execution of the Work and relevant for the specific role:
(1) the overall level of education and training of the key personnel (EQF level is as described in https://europa.eu/europass/en/description-eight-eqf-levels; for the Netherlands this corresponds to the following degrees: http://www.nlqf.nl/nlqf-niveaus);
(2) the number of surveys* to which the key personnel has contributed; and
(3) The number of years that the person is active in the role for which he/she is proposed for this survey.
Employees may be proposed for multiple roles. The CLIENT will assign a score of 0%-100% for each of the criteria (1)(2)(3) for each key personnel member proposed in the total pool of personnel based on the information provided in this sheet; the scores will be based on its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sz val="12"/>
        <color theme="1"/>
        <rFont val="Calibri"/>
        <family val="2"/>
        <scheme val="minor"/>
      </rPr>
      <t xml:space="preserve">Ensure that all information provided in this Annex [3b] - Section I is supported by the information in the CVs provided. </t>
    </r>
  </si>
  <si>
    <r>
      <t xml:space="preserve">The assessment will be based on the description and motivation of the team composition. For each of the project team members designated to a vessel team or the onshore management team, TENDERER shall include a motivation why the specific person has been assigned for the role in the specific team and specify this in </t>
    </r>
    <r>
      <rPr>
        <b/>
        <sz val="11"/>
        <color theme="1"/>
        <rFont val="Calibri"/>
        <family val="2"/>
        <scheme val="minor"/>
      </rPr>
      <t>Annex [3b] - Section III</t>
    </r>
    <r>
      <rPr>
        <sz val="11"/>
        <color theme="1"/>
        <rFont val="Calibri"/>
        <family val="2"/>
        <scheme val="minor"/>
      </rPr>
      <t xml:space="preserve">. This motivation shall elaborate on:
- All required roles and knowledge are covered;
- Familiarity with the other team members;
- Familiarity with the vessel;
- Familiarity with the equipment, including software and data processing
</t>
    </r>
    <r>
      <rPr>
        <b/>
        <sz val="11"/>
        <color theme="1"/>
        <rFont val="Calibri"/>
        <family val="2"/>
        <scheme val="minor"/>
      </rPr>
      <t>In case the vessel selection is changed after issuing of the proposal but before contract award, the Client shall use this Annex 3b - Section III to verify possible changes in awarded points for the changes that are made by TENDERER.</t>
    </r>
  </si>
  <si>
    <t xml:space="preserve">The vessel(s) and deck layout are likely to achieve the survey objectives in an efficient manner. The vessel(s) and vessel equipment configuration (minimum dimensions stated previously) are optimised for efficient data acquisition and are described in adequate detail to demonstrate this along with vessel track record and operational projects in similar environments. </t>
  </si>
  <si>
    <t>Vessel(s) are suitable to execute the work in North Sea conditions (DP2 as a minimum, including positioning, navigation and vessel equipment). Vessel(s) are stable to ensure good data quality acquisition within workable limits. Documentation regarding vessel motion characteristics (response amplitude operators or transfer functions) and DP capabilities (DP capability plots) is supplied as part of the PEP and supports the motivation for selecting the vessel(s);</t>
  </si>
  <si>
    <t>Vessel(s) are already mobilised and ready to use, working and tested equipment are preferred;</t>
  </si>
  <si>
    <t xml:space="preserve">The proposed survey equipment (e.g. spares, drilling equipment, derrick configuration and ancillary equipment, downhole sampling and testing tools, seabed PCPT unit, vibrocorer, in situ thermal conductivity) for carrying out the survey within the scope of the agreement is suitable and effective.
</t>
  </si>
  <si>
    <t>Onshore Laboratory facilities for carrying out the laboratory testing within the scope of the agreement are available, suitable and effective.  Tenderer shall provide a list of the numbers of testing units to be made available by the laboratory (eg. Effective stress , CRS, incremental Oedometer, simple shear);</t>
  </si>
  <si>
    <t xml:space="preserve">Appropriate tests and/or equipment are accredited and the scheme and standard of accreditation.
</t>
  </si>
  <si>
    <r>
      <t xml:space="preserve">Preference - Vessel, Equipment </t>
    </r>
    <r>
      <rPr>
        <b/>
        <sz val="10"/>
        <color rgb="FFFFFF00"/>
        <rFont val="Calibri"/>
        <family val="2"/>
        <scheme val="minor"/>
      </rPr>
      <t>(5.2.3)</t>
    </r>
  </si>
  <si>
    <t>Summary Scoring for Personnel, Vessel(s) and Equipment</t>
  </si>
  <si>
    <r>
      <t>Personnel to be employed for the Geotechnical survey works</t>
    </r>
    <r>
      <rPr>
        <b/>
        <sz val="11"/>
        <color rgb="FFFFFF00"/>
        <rFont val="Calibri"/>
        <family val="2"/>
        <scheme val="minor"/>
      </rPr>
      <t xml:space="preserve"> - Preference: 5.2.2</t>
    </r>
    <r>
      <rPr>
        <b/>
        <sz val="11"/>
        <color theme="0"/>
        <rFont val="Calibri"/>
        <family val="2"/>
        <scheme val="minor"/>
      </rPr>
      <t xml:space="preserve"> (Tender Document)</t>
    </r>
  </si>
  <si>
    <t>Preferences with respect to Vessel(s) and Equipment (5.2.3 Tender Document)</t>
  </si>
  <si>
    <r>
      <t xml:space="preserve">Proposed Vessels
</t>
    </r>
    <r>
      <rPr>
        <sz val="10"/>
        <color theme="0"/>
        <rFont val="Calibri"/>
        <family val="2"/>
        <scheme val="minor"/>
      </rPr>
      <t>TENDERER shall explain in the yellow cells the specific quality of this proposed vessel regarding the criteria (I-III).</t>
    </r>
  </si>
  <si>
    <t>Vessels and teams planned for the execution of the Geotechnical Survey work (Lot 2) (Tender Document 5.2.2)</t>
  </si>
  <si>
    <r>
      <t xml:space="preserve">TENDERER shall use this </t>
    </r>
    <r>
      <rPr>
        <b/>
        <sz val="11"/>
        <color theme="1"/>
        <rFont val="Calibri"/>
        <family val="2"/>
        <scheme val="minor"/>
      </rPr>
      <t>Annex [3b] - Section III</t>
    </r>
    <r>
      <rPr>
        <sz val="11"/>
        <color theme="1"/>
        <rFont val="Calibri"/>
        <family val="2"/>
        <scheme val="minor"/>
      </rPr>
      <t xml:space="preserve"> to specify which team members will be working in the onshore team and the vessels that shall be used for the execution of the survey.
</t>
    </r>
  </si>
  <si>
    <r>
      <t xml:space="preserve">For the vessels that will be employed and the onshore team, TENDERER must select the different team members that will be active on (one of) the vessel(s) and the onshore team by selecting the code (I.1-3 / II.1-3 / III.1-3 / IV.1-3 / V.1-3 / VI.1-3 / VII.1-3) from the drop down menu in the yellow cells under team composition (column C). These are the team members as specified in </t>
    </r>
    <r>
      <rPr>
        <b/>
        <sz val="11"/>
        <color theme="1"/>
        <rFont val="Calibri"/>
        <family val="2"/>
        <scheme val="minor"/>
      </rPr>
      <t>Annex [3a] - Section I</t>
    </r>
    <r>
      <rPr>
        <sz val="11"/>
        <color theme="1"/>
        <rFont val="Calibri"/>
        <family val="2"/>
        <scheme val="minor"/>
      </rPr>
      <t xml:space="preserve">. For each team member, TENDERER shall specify the task that that person will execute and the motivation for including this specific person in the team. See explanation in </t>
    </r>
    <r>
      <rPr>
        <b/>
        <sz val="11"/>
        <color theme="1"/>
        <rFont val="Calibri"/>
        <family val="2"/>
        <scheme val="minor"/>
      </rPr>
      <t>Tender document -</t>
    </r>
    <r>
      <rPr>
        <b/>
        <sz val="11"/>
        <color rgb="FFFF0000"/>
        <rFont val="Calibri"/>
        <family val="2"/>
        <scheme val="minor"/>
      </rPr>
      <t xml:space="preserve"> section 5.2.2 (Award criteria relating to qualifications personnel) and 5.2.3 (Award criteria relating to Equipment)</t>
    </r>
    <r>
      <rPr>
        <sz val="11"/>
        <color theme="1"/>
        <rFont val="Calibri"/>
        <family val="2"/>
        <scheme val="minor"/>
      </rPr>
      <t xml:space="preserve">
</t>
    </r>
    <r>
      <rPr>
        <b/>
        <sz val="11"/>
        <color theme="1"/>
        <rFont val="Calibri"/>
        <family val="2"/>
        <scheme val="minor"/>
      </rPr>
      <t xml:space="preserve">Please note that only the designated team members (taking into account rotations) that will actually execute the survey must be selected by TENDERER; possible back-ups/replacements are not to be selected in this list. 
</t>
    </r>
    <r>
      <rPr>
        <sz val="11"/>
        <color theme="1"/>
        <rFont val="Calibri"/>
        <family val="2"/>
        <scheme val="minor"/>
      </rPr>
      <t xml:space="preserve">
</t>
    </r>
    <r>
      <rPr>
        <b/>
        <sz val="11"/>
        <color theme="1"/>
        <rFont val="Calibri"/>
        <family val="2"/>
        <scheme val="minor"/>
      </rPr>
      <t>In case the team composition is changed after issuing of the proposal but before contract award, the CLIENT shall use this Annex 3b - Section III to verify possible changes in awarded points for the changes that are made by TENDERER.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</si>
</sst>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i/>
      <sz val="9"/>
      <color rgb="FF0000FF"/>
      <name val="Calibri"/>
      <family val="2"/>
      <scheme val="minor"/>
    </font>
    <font>
      <i/>
      <sz val="9"/>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b/>
      <sz val="10"/>
      <color rgb="FF00B050"/>
      <name val="Calibri"/>
      <family val="2"/>
      <scheme val="minor"/>
    </font>
    <font>
      <b/>
      <sz val="11"/>
      <color rgb="FF0000FF"/>
      <name val="Calibri"/>
      <family val="2"/>
      <scheme val="minor"/>
    </font>
    <font>
      <b/>
      <sz val="11"/>
      <color theme="0"/>
      <name val="Calibri"/>
      <family val="2"/>
    </font>
    <font>
      <sz val="11"/>
      <color rgb="FF0000FF"/>
      <name val="Calibri"/>
      <family val="2"/>
      <scheme val="minor"/>
    </font>
    <font>
      <i/>
      <sz val="11"/>
      <color rgb="FF0000FF"/>
      <name val="Calibri"/>
      <family val="2"/>
      <scheme val="minor"/>
    </font>
    <font>
      <b/>
      <i/>
      <sz val="11"/>
      <color rgb="FF00B050"/>
      <name val="Calibri"/>
      <family val="2"/>
      <scheme val="minor"/>
    </font>
    <font>
      <i/>
      <sz val="11"/>
      <color theme="0"/>
      <name val="Calibri"/>
      <family val="2"/>
      <scheme val="minor"/>
    </font>
    <font>
      <sz val="11"/>
      <color rgb="FFFF0000"/>
      <name val="Calibri"/>
      <family val="2"/>
      <scheme val="minor"/>
    </font>
    <font>
      <sz val="10"/>
      <color rgb="FFFF0000"/>
      <name val="Calibri"/>
      <family val="2"/>
      <scheme val="minor"/>
    </font>
    <font>
      <b/>
      <sz val="11"/>
      <color rgb="FFFFFF00"/>
      <name val="Calibri"/>
      <family val="2"/>
      <scheme val="minor"/>
    </font>
    <font>
      <b/>
      <sz val="10"/>
      <color rgb="FFFFFF00"/>
      <name val="Calibri"/>
      <family val="2"/>
      <scheme val="minor"/>
    </font>
    <font>
      <sz val="8"/>
      <name val="Calibri"/>
      <family val="2"/>
      <scheme val="minor"/>
    </font>
    <font>
      <i/>
      <sz val="11"/>
      <color rgb="FFFF0000"/>
      <name val="Calibri"/>
      <family val="2"/>
      <scheme val="minor"/>
    </font>
    <font>
      <b/>
      <sz val="11"/>
      <color rgb="FFFF000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00FF"/>
        <bgColor indexed="64"/>
      </patternFill>
    </fill>
    <fill>
      <patternFill patternType="solid">
        <fgColor rgb="FF00B050"/>
        <bgColor indexed="64"/>
      </patternFill>
    </fill>
    <fill>
      <patternFill patternType="solid">
        <fgColor rgb="FFFF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auto="1"/>
      </right>
      <top style="thin">
        <color auto="1"/>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3">
    <xf numFmtId="0" fontId="0" fillId="0" borderId="0"/>
    <xf numFmtId="9" fontId="4" fillId="0" borderId="0" applyFont="0" applyFill="0" applyBorder="0" applyAlignment="0" applyProtection="0"/>
    <xf numFmtId="0" fontId="4" fillId="0" borderId="0"/>
  </cellStyleXfs>
  <cellXfs count="283">
    <xf numFmtId="0" fontId="0" fillId="0" borderId="0" xfId="0"/>
    <xf numFmtId="0" fontId="2" fillId="0" borderId="0" xfId="0" applyFont="1" applyAlignment="1">
      <alignment vertical="top"/>
    </xf>
    <xf numFmtId="0" fontId="6" fillId="0" borderId="0" xfId="0" applyFont="1" applyAlignment="1">
      <alignment horizontal="center" vertical="center"/>
    </xf>
    <xf numFmtId="0" fontId="5" fillId="3" borderId="9" xfId="0" applyFont="1" applyFill="1" applyBorder="1" applyAlignment="1"/>
    <xf numFmtId="0" fontId="5" fillId="3" borderId="10" xfId="0" applyFont="1" applyFill="1" applyBorder="1" applyAlignment="1"/>
    <xf numFmtId="0" fontId="6" fillId="5" borderId="4" xfId="2" applyFont="1" applyFill="1" applyBorder="1" applyAlignment="1">
      <alignment horizontal="left" vertical="center"/>
    </xf>
    <xf numFmtId="0" fontId="7" fillId="5" borderId="3" xfId="2" applyFont="1" applyFill="1" applyBorder="1" applyAlignment="1">
      <alignment horizontal="left" vertical="center"/>
    </xf>
    <xf numFmtId="0" fontId="0" fillId="0" borderId="0" xfId="0" applyFont="1" applyAlignment="1">
      <alignment vertical="top"/>
    </xf>
    <xf numFmtId="0" fontId="0" fillId="0" borderId="0" xfId="0" applyFont="1" applyAlignment="1">
      <alignment horizontal="center" vertical="center"/>
    </xf>
    <xf numFmtId="0" fontId="7" fillId="5" borderId="4" xfId="2" applyFont="1" applyFill="1" applyBorder="1" applyAlignment="1">
      <alignment horizontal="left" vertical="center"/>
    </xf>
    <xf numFmtId="0" fontId="6" fillId="0" borderId="11" xfId="0" applyFont="1" applyBorder="1" applyAlignment="1"/>
    <xf numFmtId="0" fontId="0" fillId="0" borderId="0" xfId="0" applyBorder="1"/>
    <xf numFmtId="9" fontId="7" fillId="0" borderId="0" xfId="1" applyFont="1" applyBorder="1" applyAlignment="1">
      <alignment horizontal="center"/>
    </xf>
    <xf numFmtId="9" fontId="7" fillId="5" borderId="4" xfId="2" applyNumberFormat="1" applyFont="1" applyFill="1" applyBorder="1" applyAlignment="1">
      <alignment horizontal="center" vertical="center"/>
    </xf>
    <xf numFmtId="0" fontId="0" fillId="0" borderId="0" xfId="0" applyFont="1" applyAlignment="1">
      <alignment vertical="top" wrapText="1"/>
    </xf>
    <xf numFmtId="0" fontId="1" fillId="5" borderId="9" xfId="0" applyFont="1" applyFill="1" applyBorder="1" applyAlignment="1">
      <alignment horizontal="left" vertical="top"/>
    </xf>
    <xf numFmtId="0" fontId="0" fillId="5" borderId="10" xfId="0" applyFont="1" applyFill="1" applyBorder="1" applyAlignment="1">
      <alignment horizontal="left" vertical="top" wrapText="1"/>
    </xf>
    <xf numFmtId="0" fontId="0" fillId="5" borderId="24" xfId="0" applyFont="1" applyFill="1" applyBorder="1" applyAlignment="1">
      <alignment horizontal="left" vertical="top" wrapText="1"/>
    </xf>
    <xf numFmtId="0" fontId="0" fillId="0" borderId="11" xfId="0" applyFont="1" applyBorder="1" applyAlignment="1">
      <alignment horizontal="left" vertical="top" wrapText="1"/>
    </xf>
    <xf numFmtId="0" fontId="19" fillId="3" borderId="10" xfId="0" applyFont="1" applyFill="1" applyBorder="1" applyAlignment="1">
      <alignment horizontal="left" vertical="center" wrapText="1"/>
    </xf>
    <xf numFmtId="0" fontId="19" fillId="3" borderId="13"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9" fillId="3" borderId="10" xfId="0" applyFont="1" applyFill="1" applyBorder="1" applyAlignment="1">
      <alignment vertical="center" wrapText="1"/>
    </xf>
    <xf numFmtId="0" fontId="14" fillId="3" borderId="13" xfId="0" applyFont="1" applyFill="1" applyBorder="1" applyAlignment="1">
      <alignment vertical="center" wrapText="1"/>
    </xf>
    <xf numFmtId="0" fontId="19" fillId="3" borderId="3" xfId="0" applyFont="1" applyFill="1" applyBorder="1" applyAlignment="1">
      <alignment horizontal="left" vertical="top"/>
    </xf>
    <xf numFmtId="0" fontId="20" fillId="5" borderId="15" xfId="2" applyFont="1" applyFill="1" applyBorder="1" applyAlignment="1">
      <alignment horizontal="left" vertical="top"/>
    </xf>
    <xf numFmtId="0" fontId="3" fillId="5" borderId="17" xfId="0" applyFont="1" applyFill="1" applyBorder="1" applyAlignment="1">
      <alignment horizontal="center" vertical="top"/>
    </xf>
    <xf numFmtId="0" fontId="20" fillId="5" borderId="17" xfId="2" applyFont="1" applyFill="1" applyBorder="1" applyAlignment="1">
      <alignment horizontal="left" vertical="top"/>
    </xf>
    <xf numFmtId="9" fontId="7" fillId="5" borderId="17" xfId="2" applyNumberFormat="1" applyFont="1" applyFill="1" applyBorder="1" applyAlignment="1">
      <alignment horizontal="left" vertical="top"/>
    </xf>
    <xf numFmtId="0" fontId="7" fillId="5" borderId="16" xfId="2" applyFont="1" applyFill="1" applyBorder="1" applyAlignment="1">
      <alignment horizontal="left" vertical="top"/>
    </xf>
    <xf numFmtId="0" fontId="7" fillId="5" borderId="15" xfId="2" applyFont="1" applyFill="1" applyBorder="1" applyAlignment="1">
      <alignment horizontal="left" vertical="top"/>
    </xf>
    <xf numFmtId="9" fontId="7" fillId="5" borderId="16" xfId="2" applyNumberFormat="1" applyFont="1" applyFill="1" applyBorder="1" applyAlignment="1">
      <alignment horizontal="center" vertical="top"/>
    </xf>
    <xf numFmtId="0" fontId="0" fillId="0" borderId="18" xfId="0" applyFont="1" applyBorder="1" applyAlignment="1">
      <alignment horizontal="center" vertical="top"/>
    </xf>
    <xf numFmtId="0" fontId="10" fillId="11" borderId="19" xfId="0" applyFont="1" applyFill="1" applyBorder="1" applyAlignment="1">
      <alignment horizontal="left" vertical="top" wrapText="1"/>
    </xf>
    <xf numFmtId="9" fontId="9" fillId="2" borderId="20" xfId="0" applyNumberFormat="1" applyFont="1" applyFill="1" applyBorder="1" applyAlignment="1">
      <alignment horizontal="center" vertical="top"/>
    </xf>
    <xf numFmtId="0" fontId="0" fillId="0" borderId="21" xfId="0" applyFont="1" applyBorder="1" applyAlignment="1">
      <alignment horizontal="center" vertical="top"/>
    </xf>
    <xf numFmtId="0" fontId="10" fillId="11" borderId="22" xfId="0" applyFont="1" applyFill="1" applyBorder="1" applyAlignment="1">
      <alignment horizontal="left" vertical="top" wrapText="1"/>
    </xf>
    <xf numFmtId="9" fontId="9" fillId="2" borderId="23" xfId="0" applyNumberFormat="1" applyFont="1" applyFill="1" applyBorder="1" applyAlignment="1">
      <alignment horizontal="center" vertical="top"/>
    </xf>
    <xf numFmtId="0" fontId="9" fillId="2" borderId="18"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10" borderId="1" xfId="0" applyFont="1" applyFill="1" applyBorder="1" applyAlignment="1" applyProtection="1">
      <alignment horizontal="left" vertical="top" wrapText="1"/>
      <protection locked="0"/>
    </xf>
    <xf numFmtId="0" fontId="21" fillId="10" borderId="1" xfId="0" applyFont="1" applyFill="1" applyBorder="1" applyAlignment="1" applyProtection="1">
      <alignment vertical="top"/>
      <protection locked="0"/>
    </xf>
    <xf numFmtId="0" fontId="6" fillId="5" borderId="4" xfId="2" applyFont="1" applyFill="1" applyBorder="1" applyAlignment="1">
      <alignment horizontal="right" vertical="center"/>
    </xf>
    <xf numFmtId="0" fontId="0" fillId="0" borderId="11" xfId="0" applyBorder="1"/>
    <xf numFmtId="0" fontId="0" fillId="0" borderId="0" xfId="0" applyFont="1" applyAlignment="1">
      <alignment horizontal="left" vertical="top" wrapText="1"/>
    </xf>
    <xf numFmtId="0" fontId="19" fillId="3" borderId="10" xfId="0" applyFont="1" applyFill="1" applyBorder="1" applyAlignment="1">
      <alignment horizontal="center" vertical="center" wrapText="1"/>
    </xf>
    <xf numFmtId="0" fontId="0" fillId="0" borderId="0" xfId="0" applyAlignment="1">
      <alignment horizontal="center"/>
    </xf>
    <xf numFmtId="0" fontId="0" fillId="0" borderId="0" xfId="0" applyFont="1" applyBorder="1" applyAlignment="1">
      <alignment horizontal="left" vertical="top" wrapText="1"/>
    </xf>
    <xf numFmtId="0" fontId="0" fillId="0" borderId="0" xfId="0" applyFont="1" applyBorder="1" applyAlignment="1">
      <alignment vertical="top"/>
    </xf>
    <xf numFmtId="0" fontId="0" fillId="0" borderId="12" xfId="0" applyFill="1" applyBorder="1" applyAlignment="1">
      <alignment horizontal="center"/>
    </xf>
    <xf numFmtId="0" fontId="0" fillId="0" borderId="12" xfId="0" applyBorder="1" applyAlignment="1">
      <alignment horizontal="center"/>
    </xf>
    <xf numFmtId="0" fontId="0" fillId="12" borderId="12" xfId="0" applyFill="1" applyBorder="1" applyAlignment="1">
      <alignment horizontal="center"/>
    </xf>
    <xf numFmtId="0" fontId="5" fillId="3" borderId="24" xfId="0" applyFont="1" applyFill="1" applyBorder="1" applyAlignment="1"/>
    <xf numFmtId="0" fontId="0" fillId="12" borderId="12" xfId="0" applyFill="1" applyBorder="1" applyAlignment="1">
      <alignment horizontal="right"/>
    </xf>
    <xf numFmtId="0" fontId="6" fillId="0" borderId="25" xfId="0" applyFont="1" applyBorder="1" applyAlignment="1">
      <alignment vertical="top"/>
    </xf>
    <xf numFmtId="0" fontId="17" fillId="10" borderId="25" xfId="0" applyFont="1" applyFill="1" applyBorder="1" applyAlignment="1" applyProtection="1">
      <alignment vertical="top"/>
      <protection locked="0"/>
    </xf>
    <xf numFmtId="0" fontId="17" fillId="10" borderId="25" xfId="0" applyFont="1" applyFill="1" applyBorder="1" applyAlignment="1" applyProtection="1">
      <alignment vertical="top" wrapText="1"/>
      <protection locked="0"/>
    </xf>
    <xf numFmtId="9" fontId="18" fillId="11" borderId="25" xfId="0" applyNumberFormat="1" applyFont="1" applyFill="1" applyBorder="1" applyAlignment="1">
      <alignment horizontal="center" vertical="center" wrapText="1"/>
    </xf>
    <xf numFmtId="0" fontId="17" fillId="10" borderId="25" xfId="0" applyFont="1" applyFill="1" applyBorder="1" applyAlignment="1" applyProtection="1">
      <alignment horizontal="center" vertical="top" wrapText="1"/>
      <protection locked="0"/>
    </xf>
    <xf numFmtId="0" fontId="6" fillId="0" borderId="26" xfId="0" applyFont="1" applyBorder="1" applyAlignment="1">
      <alignment vertical="top" wrapText="1"/>
    </xf>
    <xf numFmtId="0" fontId="17" fillId="10" borderId="26" xfId="0" applyFont="1" applyFill="1" applyBorder="1" applyAlignment="1" applyProtection="1">
      <alignment vertical="top"/>
      <protection locked="0"/>
    </xf>
    <xf numFmtId="0" fontId="17" fillId="10" borderId="26" xfId="0" applyFont="1" applyFill="1" applyBorder="1" applyAlignment="1" applyProtection="1">
      <alignment vertical="top" wrapText="1"/>
      <protection locked="0"/>
    </xf>
    <xf numFmtId="9" fontId="18" fillId="11" borderId="26" xfId="0" applyNumberFormat="1" applyFont="1" applyFill="1" applyBorder="1" applyAlignment="1">
      <alignment horizontal="center" vertical="center" wrapText="1"/>
    </xf>
    <xf numFmtId="0" fontId="17" fillId="10" borderId="26" xfId="0" applyFont="1" applyFill="1" applyBorder="1" applyAlignment="1" applyProtection="1">
      <alignment horizontal="center" vertical="top" wrapText="1"/>
      <protection locked="0"/>
    </xf>
    <xf numFmtId="0" fontId="6" fillId="0" borderId="27" xfId="0" applyFont="1" applyBorder="1" applyAlignment="1">
      <alignment vertical="top" wrapText="1"/>
    </xf>
    <xf numFmtId="0" fontId="6" fillId="0" borderId="25" xfId="0" applyFont="1" applyBorder="1" applyAlignment="1">
      <alignment vertical="top" wrapText="1"/>
    </xf>
    <xf numFmtId="0" fontId="6" fillId="0" borderId="26" xfId="0" applyFont="1" applyBorder="1" applyAlignment="1">
      <alignment vertical="top"/>
    </xf>
    <xf numFmtId="0" fontId="19" fillId="3" borderId="24" xfId="0" applyFont="1" applyFill="1" applyBorder="1" applyAlignment="1">
      <alignment horizontal="center" vertical="center" wrapText="1"/>
    </xf>
    <xf numFmtId="0" fontId="14" fillId="3" borderId="14" xfId="0" applyFont="1" applyFill="1" applyBorder="1" applyAlignment="1">
      <alignment horizontal="center" vertical="center" wrapText="1"/>
    </xf>
    <xf numFmtId="9" fontId="7" fillId="5" borderId="5" xfId="2" applyNumberFormat="1" applyFont="1" applyFill="1" applyBorder="1" applyAlignment="1">
      <alignment horizontal="center" vertical="center"/>
    </xf>
    <xf numFmtId="0" fontId="24" fillId="3" borderId="9" xfId="0" applyFont="1" applyFill="1" applyBorder="1" applyAlignment="1" applyProtection="1">
      <alignment vertical="top"/>
    </xf>
    <xf numFmtId="0" fontId="24" fillId="3" borderId="10" xfId="0" applyFont="1" applyFill="1" applyBorder="1" applyAlignment="1" applyProtection="1">
      <alignment vertical="top"/>
    </xf>
    <xf numFmtId="0" fontId="0" fillId="12" borderId="12" xfId="0" applyFill="1" applyBorder="1" applyAlignment="1">
      <alignment horizontal="center" vertical="center"/>
    </xf>
    <xf numFmtId="0" fontId="0" fillId="0" borderId="12" xfId="0" applyBorder="1"/>
    <xf numFmtId="0" fontId="0" fillId="0" borderId="11" xfId="0" applyFont="1" applyBorder="1" applyAlignment="1"/>
    <xf numFmtId="0" fontId="0" fillId="3" borderId="11" xfId="0" applyFont="1" applyFill="1" applyBorder="1" applyAlignment="1"/>
    <xf numFmtId="0" fontId="0" fillId="3" borderId="0" xfId="0" applyFont="1" applyFill="1" applyBorder="1" applyAlignment="1">
      <alignment horizontal="center"/>
    </xf>
    <xf numFmtId="9" fontId="7" fillId="3" borderId="0" xfId="1" applyFont="1" applyFill="1" applyBorder="1" applyAlignment="1">
      <alignment horizontal="center"/>
    </xf>
    <xf numFmtId="0" fontId="23" fillId="3" borderId="0" xfId="0" applyFont="1" applyFill="1" applyBorder="1" applyAlignment="1">
      <alignment horizontal="center"/>
    </xf>
    <xf numFmtId="0" fontId="6" fillId="3" borderId="0" xfId="0" applyFont="1" applyFill="1" applyBorder="1" applyAlignment="1"/>
    <xf numFmtId="0" fontId="0" fillId="3" borderId="0" xfId="0" applyFont="1" applyFill="1" applyBorder="1" applyAlignment="1">
      <alignment vertical="top"/>
    </xf>
    <xf numFmtId="0" fontId="9" fillId="3" borderId="4" xfId="0" applyFont="1" applyFill="1" applyBorder="1" applyAlignment="1">
      <alignment horizontal="center" vertical="top"/>
    </xf>
    <xf numFmtId="0" fontId="10" fillId="3" borderId="4" xfId="0" applyFont="1" applyFill="1" applyBorder="1" applyAlignment="1">
      <alignment horizontal="left" vertical="top" wrapText="1"/>
    </xf>
    <xf numFmtId="9" fontId="9" fillId="3" borderId="4" xfId="1" applyFont="1" applyFill="1" applyBorder="1" applyAlignment="1">
      <alignment horizontal="left" vertical="top" wrapText="1"/>
    </xf>
    <xf numFmtId="0" fontId="9" fillId="3" borderId="4" xfId="0" applyFont="1" applyFill="1" applyBorder="1" applyAlignment="1">
      <alignment horizontal="left" vertical="top" wrapText="1"/>
    </xf>
    <xf numFmtId="0" fontId="5" fillId="3" borderId="3" xfId="0" applyFont="1" applyFill="1" applyBorder="1" applyAlignment="1">
      <alignment vertical="center"/>
    </xf>
    <xf numFmtId="0" fontId="0" fillId="12" borderId="1" xfId="0" applyFont="1" applyFill="1" applyBorder="1" applyAlignment="1">
      <alignment horizontal="center" vertical="center"/>
    </xf>
    <xf numFmtId="0" fontId="0" fillId="12" borderId="12" xfId="0" applyFont="1" applyFill="1" applyBorder="1" applyAlignment="1">
      <alignment horizontal="center" vertical="top" wrapText="1"/>
    </xf>
    <xf numFmtId="0" fontId="0" fillId="0" borderId="0" xfId="0" applyBorder="1" applyAlignment="1">
      <alignment horizontal="right"/>
    </xf>
    <xf numFmtId="0" fontId="0" fillId="3" borderId="9" xfId="0" applyFont="1" applyFill="1" applyBorder="1" applyAlignment="1"/>
    <xf numFmtId="0" fontId="0" fillId="3" borderId="10" xfId="0" applyFont="1" applyFill="1" applyBorder="1" applyAlignment="1">
      <alignment horizontal="center"/>
    </xf>
    <xf numFmtId="9" fontId="7" fillId="3" borderId="10" xfId="1" applyFont="1" applyFill="1" applyBorder="1" applyAlignment="1">
      <alignment horizontal="center"/>
    </xf>
    <xf numFmtId="0" fontId="6" fillId="0" borderId="0" xfId="0" applyFont="1" applyAlignment="1" applyProtection="1">
      <alignment vertical="top"/>
    </xf>
    <xf numFmtId="0" fontId="8" fillId="0" borderId="0" xfId="0" applyFont="1" applyAlignment="1" applyProtection="1">
      <alignment vertical="top"/>
    </xf>
    <xf numFmtId="0" fontId="6" fillId="0" borderId="0" xfId="0" applyFont="1" applyAlignment="1" applyProtection="1">
      <alignment horizontal="center" vertical="top"/>
    </xf>
    <xf numFmtId="0" fontId="12" fillId="0" borderId="0" xfId="0" applyFont="1" applyAlignment="1" applyProtection="1">
      <alignment vertical="top"/>
    </xf>
    <xf numFmtId="0" fontId="11" fillId="3" borderId="1" xfId="2" applyFont="1" applyFill="1" applyBorder="1" applyAlignment="1" applyProtection="1">
      <alignment horizontal="left" vertical="top"/>
    </xf>
    <xf numFmtId="0" fontId="14" fillId="3" borderId="6" xfId="2" applyFont="1" applyFill="1" applyBorder="1" applyAlignment="1" applyProtection="1">
      <alignment horizontal="center" vertical="top" wrapText="1"/>
    </xf>
    <xf numFmtId="0" fontId="11" fillId="0" borderId="8" xfId="2" applyFont="1" applyFill="1" applyBorder="1" applyAlignment="1" applyProtection="1">
      <alignment horizontal="left" vertical="top"/>
    </xf>
    <xf numFmtId="0" fontId="11" fillId="3" borderId="3" xfId="2" applyFont="1" applyFill="1" applyBorder="1" applyAlignment="1" applyProtection="1">
      <alignment vertical="top" wrapText="1"/>
    </xf>
    <xf numFmtId="0" fontId="11" fillId="3" borderId="4" xfId="2" applyFont="1" applyFill="1" applyBorder="1" applyAlignment="1" applyProtection="1">
      <alignment vertical="top" wrapText="1"/>
    </xf>
    <xf numFmtId="9" fontId="11" fillId="3" borderId="5" xfId="2" applyNumberFormat="1" applyFont="1" applyFill="1" applyBorder="1" applyAlignment="1" applyProtection="1">
      <alignment horizontal="center" vertical="top"/>
    </xf>
    <xf numFmtId="0" fontId="16" fillId="0" borderId="0" xfId="0" applyFont="1" applyAlignment="1" applyProtection="1">
      <alignment vertical="top"/>
    </xf>
    <xf numFmtId="0" fontId="15" fillId="4" borderId="1" xfId="2" applyFont="1" applyFill="1" applyBorder="1" applyAlignment="1" applyProtection="1">
      <alignment horizontal="left" vertical="top"/>
    </xf>
    <xf numFmtId="0" fontId="15" fillId="4" borderId="1" xfId="2" applyFont="1" applyFill="1" applyBorder="1" applyAlignment="1" applyProtection="1">
      <alignment horizontal="left" vertical="top" wrapText="1"/>
    </xf>
    <xf numFmtId="9" fontId="15" fillId="4" borderId="3" xfId="2" applyNumberFormat="1" applyFont="1" applyFill="1" applyBorder="1" applyAlignment="1" applyProtection="1">
      <alignment horizontal="center" vertical="top" wrapText="1"/>
    </xf>
    <xf numFmtId="0" fontId="15" fillId="0" borderId="8" xfId="2" applyFont="1" applyFill="1" applyBorder="1" applyAlignment="1" applyProtection="1">
      <alignment horizontal="left" vertical="top" wrapText="1"/>
    </xf>
    <xf numFmtId="0" fontId="15" fillId="6" borderId="1" xfId="2" applyFont="1" applyFill="1" applyBorder="1" applyAlignment="1" applyProtection="1">
      <alignment horizontal="center" vertical="center" wrapText="1"/>
    </xf>
    <xf numFmtId="0" fontId="14" fillId="4" borderId="1" xfId="2" applyFont="1" applyFill="1" applyBorder="1" applyAlignment="1" applyProtection="1">
      <alignment horizontal="left" vertical="top" wrapText="1"/>
    </xf>
    <xf numFmtId="0" fontId="15" fillId="4" borderId="1" xfId="2" applyFont="1" applyFill="1" applyBorder="1" applyAlignment="1" applyProtection="1">
      <alignment horizontal="center" vertical="top" wrapText="1"/>
    </xf>
    <xf numFmtId="0" fontId="15" fillId="7" borderId="1" xfId="2" applyFont="1" applyFill="1" applyBorder="1" applyAlignment="1" applyProtection="1">
      <alignment horizontal="center" vertical="top" wrapText="1"/>
    </xf>
    <xf numFmtId="0" fontId="15" fillId="8" borderId="1" xfId="2" applyFont="1" applyFill="1" applyBorder="1" applyAlignment="1" applyProtection="1">
      <alignment horizontal="center" vertical="top" wrapText="1"/>
    </xf>
    <xf numFmtId="0" fontId="15" fillId="9" borderId="1" xfId="2" applyFont="1" applyFill="1" applyBorder="1" applyAlignment="1" applyProtection="1">
      <alignment horizontal="center" vertical="top" wrapText="1"/>
    </xf>
    <xf numFmtId="0" fontId="16" fillId="5" borderId="1" xfId="2" applyFont="1" applyFill="1" applyBorder="1" applyAlignment="1" applyProtection="1">
      <alignment horizontal="left" vertical="top"/>
    </xf>
    <xf numFmtId="0" fontId="16" fillId="5" borderId="1" xfId="2" applyFont="1" applyFill="1" applyBorder="1" applyAlignment="1" applyProtection="1">
      <alignment horizontal="left" vertical="top" wrapText="1"/>
    </xf>
    <xf numFmtId="0" fontId="6" fillId="5" borderId="3" xfId="2" applyFont="1" applyFill="1" applyBorder="1" applyAlignment="1" applyProtection="1">
      <alignment horizontal="center" vertical="top" wrapText="1"/>
    </xf>
    <xf numFmtId="0" fontId="14" fillId="0" borderId="8" xfId="2" applyFont="1" applyFill="1" applyBorder="1" applyAlignment="1" applyProtection="1">
      <alignment horizontal="left" vertical="top" wrapText="1"/>
    </xf>
    <xf numFmtId="0" fontId="9" fillId="2" borderId="7" xfId="0" applyFont="1" applyFill="1" applyBorder="1" applyAlignment="1" applyProtection="1">
      <alignment vertical="top"/>
    </xf>
    <xf numFmtId="9" fontId="10" fillId="5" borderId="7" xfId="0" applyNumberFormat="1" applyFont="1" applyFill="1" applyBorder="1" applyAlignment="1" applyProtection="1">
      <alignment vertical="top"/>
    </xf>
    <xf numFmtId="0" fontId="6" fillId="0" borderId="1" xfId="0" applyFont="1" applyBorder="1" applyAlignment="1" applyProtection="1">
      <alignment horizontal="center" vertical="top"/>
    </xf>
    <xf numFmtId="0" fontId="6" fillId="0" borderId="1" xfId="0" applyFont="1" applyBorder="1" applyAlignment="1" applyProtection="1">
      <alignment horizontal="left" vertical="top" wrapText="1"/>
    </xf>
    <xf numFmtId="9" fontId="9" fillId="2" borderId="3" xfId="0" applyNumberFormat="1" applyFont="1" applyFill="1" applyBorder="1" applyAlignment="1" applyProtection="1">
      <alignment horizontal="center" vertical="top" wrapText="1"/>
    </xf>
    <xf numFmtId="0" fontId="14" fillId="0" borderId="8" xfId="0" applyFont="1" applyFill="1" applyBorder="1" applyAlignment="1" applyProtection="1">
      <alignment horizontal="left" vertical="top" wrapText="1"/>
    </xf>
    <xf numFmtId="0" fontId="9" fillId="2" borderId="1" xfId="0" applyFont="1" applyFill="1" applyBorder="1" applyAlignment="1" applyProtection="1">
      <alignment horizontal="left" vertical="top"/>
    </xf>
    <xf numFmtId="9" fontId="9" fillId="2" borderId="1" xfId="0" applyNumberFormat="1" applyFont="1" applyFill="1" applyBorder="1" applyAlignment="1" applyProtection="1">
      <alignment horizontal="center" vertical="top"/>
    </xf>
    <xf numFmtId="0" fontId="13" fillId="0" borderId="8" xfId="2" applyFont="1" applyFill="1" applyBorder="1" applyAlignment="1" applyProtection="1">
      <alignment horizontal="left" vertical="top" wrapText="1"/>
    </xf>
    <xf numFmtId="0" fontId="13" fillId="4" borderId="1" xfId="2" applyFont="1" applyFill="1" applyBorder="1" applyAlignment="1" applyProtection="1">
      <alignment horizontal="left" vertical="top" wrapText="1"/>
    </xf>
    <xf numFmtId="0" fontId="11" fillId="4" borderId="1" xfId="2" applyFont="1" applyFill="1" applyBorder="1" applyAlignment="1" applyProtection="1">
      <alignment horizontal="left" vertical="top" wrapText="1"/>
    </xf>
    <xf numFmtId="0" fontId="13" fillId="4" borderId="1" xfId="2" applyFont="1" applyFill="1" applyBorder="1" applyAlignment="1" applyProtection="1">
      <alignment horizontal="center" vertical="top" wrapText="1"/>
    </xf>
    <xf numFmtId="0" fontId="6" fillId="5" borderId="1" xfId="2" applyFont="1" applyFill="1" applyBorder="1" applyAlignment="1" applyProtection="1">
      <alignment horizontal="left" vertical="top" wrapText="1"/>
    </xf>
    <xf numFmtId="0" fontId="14" fillId="0" borderId="0" xfId="0" applyFont="1" applyAlignment="1" applyProtection="1">
      <alignment vertical="top"/>
    </xf>
    <xf numFmtId="0" fontId="6" fillId="0" borderId="0" xfId="0" applyFont="1" applyAlignment="1" applyProtection="1">
      <alignment vertical="top" wrapText="1"/>
    </xf>
    <xf numFmtId="0" fontId="9" fillId="10" borderId="19" xfId="0" applyFont="1" applyFill="1" applyBorder="1" applyAlignment="1" applyProtection="1">
      <alignment horizontal="center" vertical="top"/>
      <protection locked="0"/>
    </xf>
    <xf numFmtId="0" fontId="9" fillId="10" borderId="22" xfId="0" applyFont="1" applyFill="1" applyBorder="1" applyAlignment="1" applyProtection="1">
      <alignment horizontal="center" vertical="top"/>
      <protection locked="0"/>
    </xf>
    <xf numFmtId="9" fontId="9" fillId="10" borderId="19" xfId="1" applyFont="1" applyFill="1" applyBorder="1" applyAlignment="1" applyProtection="1">
      <alignment horizontal="left" vertical="top" wrapText="1"/>
      <protection locked="0"/>
    </xf>
    <xf numFmtId="0" fontId="9" fillId="10" borderId="20" xfId="0" applyFont="1" applyFill="1" applyBorder="1" applyAlignment="1" applyProtection="1">
      <alignment horizontal="left" vertical="top" wrapText="1"/>
      <protection locked="0"/>
    </xf>
    <xf numFmtId="9" fontId="9" fillId="10" borderId="22" xfId="1" applyFont="1" applyFill="1" applyBorder="1" applyAlignment="1" applyProtection="1">
      <alignment horizontal="left" vertical="top" wrapText="1"/>
      <protection locked="0"/>
    </xf>
    <xf numFmtId="0" fontId="9" fillId="10" borderId="23" xfId="0" applyFont="1" applyFill="1" applyBorder="1" applyAlignment="1" applyProtection="1">
      <alignment horizontal="left" vertical="top" wrapText="1"/>
      <protection locked="0"/>
    </xf>
    <xf numFmtId="0" fontId="0" fillId="0" borderId="0" xfId="0" applyBorder="1" applyAlignment="1">
      <alignment horizontal="center"/>
    </xf>
    <xf numFmtId="9" fontId="19" fillId="3" borderId="5" xfId="0" applyNumberFormat="1" applyFont="1" applyFill="1" applyBorder="1" applyAlignment="1">
      <alignment horizontal="center" vertical="top" wrapText="1"/>
    </xf>
    <xf numFmtId="0" fontId="23" fillId="10" borderId="0" xfId="0" applyFont="1" applyFill="1" applyBorder="1" applyAlignment="1" applyProtection="1">
      <alignment horizontal="center" vertical="center"/>
      <protection locked="0"/>
    </xf>
    <xf numFmtId="9" fontId="6" fillId="11" borderId="2" xfId="1" applyFont="1" applyFill="1" applyBorder="1" applyAlignment="1">
      <alignment horizontal="center" vertical="center"/>
    </xf>
    <xf numFmtId="0" fontId="0" fillId="0" borderId="0" xfId="0" applyAlignment="1">
      <alignment vertical="center"/>
    </xf>
    <xf numFmtId="1" fontId="22" fillId="2" borderId="0" xfId="1" applyNumberFormat="1" applyFont="1" applyFill="1" applyBorder="1" applyAlignment="1">
      <alignment horizontal="center" vertical="center"/>
    </xf>
    <xf numFmtId="1" fontId="22" fillId="2" borderId="12" xfId="1" applyNumberFormat="1" applyFont="1" applyFill="1" applyBorder="1" applyAlignment="1">
      <alignment horizontal="center" vertical="center"/>
    </xf>
    <xf numFmtId="9" fontId="6" fillId="11" borderId="7" xfId="1" applyFont="1" applyFill="1" applyBorder="1" applyAlignment="1">
      <alignment horizontal="center" vertical="center"/>
    </xf>
    <xf numFmtId="9" fontId="6" fillId="11" borderId="8" xfId="1" applyFont="1" applyFill="1" applyBorder="1" applyAlignment="1">
      <alignment horizontal="center" vertical="center"/>
    </xf>
    <xf numFmtId="0" fontId="0" fillId="0" borderId="11" xfId="0" applyFont="1" applyBorder="1" applyAlignment="1">
      <alignment horizontal="left" vertical="center" wrapText="1"/>
    </xf>
    <xf numFmtId="0" fontId="0" fillId="0" borderId="6" xfId="0" applyFont="1" applyBorder="1" applyAlignment="1">
      <alignment horizontal="left" vertical="center" wrapText="1"/>
    </xf>
    <xf numFmtId="0" fontId="0" fillId="0" borderId="0" xfId="0" applyFont="1" applyBorder="1" applyAlignment="1">
      <alignment horizontal="left" vertical="center" wrapText="1"/>
    </xf>
    <xf numFmtId="9" fontId="25" fillId="2" borderId="12" xfId="0" applyNumberFormat="1" applyFont="1" applyFill="1" applyBorder="1" applyAlignment="1">
      <alignment horizontal="center" vertical="center" wrapText="1"/>
    </xf>
    <xf numFmtId="9" fontId="25" fillId="2" borderId="14" xfId="0" applyNumberFormat="1" applyFont="1" applyFill="1" applyBorder="1" applyAlignment="1">
      <alignment horizontal="center" vertical="center" wrapText="1"/>
    </xf>
    <xf numFmtId="0" fontId="14" fillId="0" borderId="8" xfId="0" applyFont="1" applyFill="1" applyBorder="1" applyAlignment="1" applyProtection="1">
      <alignment horizontal="right" vertical="top" wrapText="1"/>
    </xf>
    <xf numFmtId="0" fontId="6" fillId="0" borderId="0" xfId="0" quotePrefix="1" applyFont="1" applyAlignment="1" applyProtection="1">
      <alignment vertical="top" wrapText="1"/>
    </xf>
    <xf numFmtId="0" fontId="0" fillId="0" borderId="12" xfId="0" applyFont="1" applyBorder="1" applyAlignment="1">
      <alignment horizontal="left" vertical="top" wrapText="1"/>
    </xf>
    <xf numFmtId="0" fontId="1" fillId="0" borderId="0" xfId="0" applyFont="1" applyBorder="1"/>
    <xf numFmtId="0" fontId="1" fillId="0" borderId="0" xfId="0" applyFont="1" applyBorder="1" applyAlignment="1">
      <alignment vertical="top"/>
    </xf>
    <xf numFmtId="0" fontId="1" fillId="0" borderId="0" xfId="0" applyFont="1" applyBorder="1" applyAlignment="1">
      <alignment horizontal="center"/>
    </xf>
    <xf numFmtId="164" fontId="1" fillId="0" borderId="0" xfId="0" applyNumberFormat="1" applyFont="1" applyBorder="1" applyAlignment="1">
      <alignment horizontal="left"/>
    </xf>
    <xf numFmtId="0" fontId="1" fillId="5" borderId="11" xfId="0" applyFont="1" applyFill="1" applyBorder="1" applyAlignment="1">
      <alignment horizontal="left" vertical="top"/>
    </xf>
    <xf numFmtId="0" fontId="0" fillId="5" borderId="0" xfId="0" applyFont="1" applyFill="1" applyBorder="1" applyAlignment="1">
      <alignment horizontal="left" vertical="top" wrapText="1"/>
    </xf>
    <xf numFmtId="0" fontId="0" fillId="5" borderId="12" xfId="0" applyFont="1" applyFill="1" applyBorder="1" applyAlignment="1">
      <alignment horizontal="center" vertical="top"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9" fontId="25" fillId="2" borderId="24" xfId="0" applyNumberFormat="1" applyFont="1" applyFill="1" applyBorder="1" applyAlignment="1">
      <alignment horizontal="center" vertical="center" wrapText="1"/>
    </xf>
    <xf numFmtId="9" fontId="6" fillId="0" borderId="0" xfId="1" applyFont="1" applyAlignment="1">
      <alignment horizontal="center" vertical="center"/>
    </xf>
    <xf numFmtId="9" fontId="0" fillId="0" borderId="0" xfId="1" applyFont="1" applyAlignment="1">
      <alignment horizontal="center" vertical="center"/>
    </xf>
    <xf numFmtId="0" fontId="9" fillId="10" borderId="29" xfId="0" applyFont="1" applyFill="1" applyBorder="1" applyAlignment="1" applyProtection="1">
      <alignment horizontal="center" vertical="top"/>
      <protection locked="0"/>
    </xf>
    <xf numFmtId="9" fontId="9" fillId="10" borderId="29" xfId="1" applyFont="1" applyFill="1" applyBorder="1" applyAlignment="1" applyProtection="1">
      <alignment horizontal="left" vertical="top" wrapText="1"/>
      <protection locked="0"/>
    </xf>
    <xf numFmtId="0" fontId="9" fillId="10" borderId="30" xfId="0" applyFont="1" applyFill="1" applyBorder="1" applyAlignment="1" applyProtection="1">
      <alignment horizontal="left" vertical="top" wrapText="1"/>
      <protection locked="0"/>
    </xf>
    <xf numFmtId="0" fontId="9" fillId="2" borderId="28" xfId="0" applyFont="1" applyFill="1" applyBorder="1" applyAlignment="1">
      <alignment horizontal="left" vertical="top" wrapText="1"/>
    </xf>
    <xf numFmtId="9" fontId="9" fillId="2" borderId="30" xfId="0" applyNumberFormat="1" applyFont="1" applyFill="1" applyBorder="1" applyAlignment="1">
      <alignment horizontal="center" vertical="top"/>
    </xf>
    <xf numFmtId="0" fontId="0" fillId="0" borderId="0" xfId="1" applyNumberFormat="1" applyFont="1" applyAlignment="1">
      <alignment horizontal="center" vertical="center"/>
    </xf>
    <xf numFmtId="9" fontId="2" fillId="0" borderId="0" xfId="1" applyFont="1" applyAlignment="1">
      <alignment horizontal="center" vertical="center"/>
    </xf>
    <xf numFmtId="9" fontId="9" fillId="2" borderId="25" xfId="0" applyNumberFormat="1" applyFont="1" applyFill="1" applyBorder="1" applyAlignment="1">
      <alignment horizontal="center" vertical="center"/>
    </xf>
    <xf numFmtId="9" fontId="9" fillId="2" borderId="26" xfId="0" applyNumberFormat="1" applyFont="1" applyFill="1" applyBorder="1" applyAlignment="1">
      <alignment horizontal="center" vertical="center"/>
    </xf>
    <xf numFmtId="0" fontId="7" fillId="5" borderId="4" xfId="2" applyFont="1" applyFill="1" applyBorder="1" applyAlignment="1">
      <alignment horizontal="left" vertical="top"/>
    </xf>
    <xf numFmtId="0" fontId="19" fillId="3" borderId="0" xfId="0" applyFont="1" applyFill="1" applyBorder="1" applyAlignment="1">
      <alignment horizontal="center" vertical="center" wrapText="1"/>
    </xf>
    <xf numFmtId="9" fontId="10" fillId="2" borderId="31" xfId="0" applyNumberFormat="1" applyFont="1" applyFill="1" applyBorder="1" applyAlignment="1">
      <alignment horizontal="center" vertical="center" wrapText="1"/>
    </xf>
    <xf numFmtId="9" fontId="10" fillId="2" borderId="34" xfId="0" applyNumberFormat="1" applyFont="1" applyFill="1" applyBorder="1" applyAlignment="1">
      <alignment horizontal="center" vertical="center" wrapText="1"/>
    </xf>
    <xf numFmtId="9" fontId="10" fillId="2" borderId="35" xfId="0" applyNumberFormat="1" applyFont="1" applyFill="1" applyBorder="1" applyAlignment="1">
      <alignment horizontal="center" vertical="center" wrapText="1"/>
    </xf>
    <xf numFmtId="9" fontId="10" fillId="2" borderId="36" xfId="0" applyNumberFormat="1" applyFont="1" applyFill="1" applyBorder="1" applyAlignment="1">
      <alignment horizontal="center" vertical="center" wrapText="1"/>
    </xf>
    <xf numFmtId="9" fontId="10" fillId="2" borderId="32" xfId="0" applyNumberFormat="1" applyFont="1" applyFill="1" applyBorder="1" applyAlignment="1">
      <alignment horizontal="center" vertical="center" wrapText="1"/>
    </xf>
    <xf numFmtId="9" fontId="10" fillId="2" borderId="37" xfId="0" applyNumberFormat="1" applyFont="1" applyFill="1" applyBorder="1" applyAlignment="1">
      <alignment horizontal="center" vertical="center" wrapText="1"/>
    </xf>
    <xf numFmtId="9" fontId="10" fillId="2" borderId="31" xfId="1" applyFont="1" applyFill="1" applyBorder="1" applyAlignment="1">
      <alignment horizontal="center" vertical="center" wrapText="1"/>
    </xf>
    <xf numFmtId="9" fontId="10" fillId="2" borderId="32" xfId="1" applyFont="1" applyFill="1" applyBorder="1" applyAlignment="1">
      <alignment horizontal="center" vertical="center" wrapText="1"/>
    </xf>
    <xf numFmtId="9" fontId="10" fillId="2" borderId="33" xfId="1" applyFont="1" applyFill="1" applyBorder="1" applyAlignment="1">
      <alignment horizontal="center" vertical="center" wrapText="1"/>
    </xf>
    <xf numFmtId="9" fontId="6" fillId="11" borderId="2" xfId="1" applyNumberFormat="1" applyFont="1" applyFill="1" applyBorder="1" applyAlignment="1">
      <alignment horizontal="center" vertical="center"/>
    </xf>
    <xf numFmtId="1" fontId="25" fillId="2" borderId="0" xfId="0" applyNumberFormat="1" applyFont="1" applyFill="1" applyBorder="1" applyAlignment="1">
      <alignment horizontal="center" vertical="center" wrapText="1"/>
    </xf>
    <xf numFmtId="1" fontId="25" fillId="2" borderId="0" xfId="0" applyNumberFormat="1" applyFont="1" applyFill="1" applyBorder="1" applyAlignment="1">
      <alignment horizontal="center" vertical="center"/>
    </xf>
    <xf numFmtId="0" fontId="0" fillId="0" borderId="0" xfId="0" applyAlignment="1">
      <alignment horizontal="center" vertical="center"/>
    </xf>
    <xf numFmtId="0" fontId="19" fillId="3" borderId="6" xfId="2" applyFont="1" applyFill="1" applyBorder="1" applyAlignment="1">
      <alignment horizontal="left" vertical="center"/>
    </xf>
    <xf numFmtId="0" fontId="19" fillId="3" borderId="13" xfId="2" applyFont="1" applyFill="1" applyBorder="1" applyAlignment="1">
      <alignment horizontal="center" vertical="center"/>
    </xf>
    <xf numFmtId="0" fontId="19" fillId="3" borderId="3" xfId="2" applyFont="1" applyFill="1" applyBorder="1" applyAlignment="1">
      <alignment horizontal="left" vertical="center" wrapText="1"/>
    </xf>
    <xf numFmtId="0" fontId="19" fillId="3" borderId="4" xfId="2" applyFont="1" applyFill="1" applyBorder="1" applyAlignment="1">
      <alignment horizontal="center" vertical="center" wrapText="1"/>
    </xf>
    <xf numFmtId="9" fontId="19" fillId="3" borderId="5" xfId="2" applyNumberFormat="1" applyFont="1" applyFill="1" applyBorder="1" applyAlignment="1">
      <alignment horizontal="center" vertical="center" wrapText="1"/>
    </xf>
    <xf numFmtId="0" fontId="28" fillId="0" borderId="0" xfId="0" applyFont="1" applyAlignment="1">
      <alignment vertical="top"/>
    </xf>
    <xf numFmtId="0" fontId="0" fillId="12" borderId="8" xfId="0" applyFill="1" applyBorder="1" applyAlignment="1">
      <alignment horizontal="center" vertical="center"/>
    </xf>
    <xf numFmtId="0" fontId="0" fillId="12" borderId="6" xfId="0" applyFont="1" applyFill="1" applyBorder="1" applyAlignment="1">
      <alignment horizontal="center" vertical="center"/>
    </xf>
    <xf numFmtId="0" fontId="0" fillId="13" borderId="12" xfId="0" applyFill="1" applyBorder="1" applyAlignment="1">
      <alignment horizontal="center"/>
    </xf>
    <xf numFmtId="0" fontId="0" fillId="13" borderId="8" xfId="0" applyFill="1" applyBorder="1" applyAlignment="1">
      <alignment vertical="center"/>
    </xf>
    <xf numFmtId="9" fontId="0" fillId="0" borderId="0" xfId="1" applyFont="1"/>
    <xf numFmtId="9" fontId="0" fillId="0" borderId="0" xfId="0" applyNumberFormat="1" applyFont="1" applyAlignment="1">
      <alignment vertical="top"/>
    </xf>
    <xf numFmtId="9" fontId="0" fillId="0" borderId="0" xfId="1" applyFont="1" applyAlignment="1">
      <alignment vertical="top"/>
    </xf>
    <xf numFmtId="0" fontId="6" fillId="13" borderId="11" xfId="0" applyFont="1" applyFill="1" applyBorder="1" applyAlignment="1"/>
    <xf numFmtId="0" fontId="30" fillId="2" borderId="7" xfId="0" applyFont="1" applyFill="1" applyBorder="1" applyAlignment="1" applyProtection="1">
      <alignment vertical="top"/>
    </xf>
    <xf numFmtId="0" fontId="30" fillId="0" borderId="8" xfId="2" applyFont="1" applyFill="1" applyBorder="1" applyAlignment="1" applyProtection="1">
      <alignment horizontal="left" vertical="top" wrapText="1"/>
    </xf>
    <xf numFmtId="0" fontId="0" fillId="0" borderId="12" xfId="0" applyFont="1" applyBorder="1" applyAlignment="1">
      <alignment horizontal="left" vertical="top" wrapText="1"/>
    </xf>
    <xf numFmtId="9" fontId="10" fillId="11" borderId="8" xfId="1" applyFont="1" applyFill="1" applyBorder="1" applyAlignment="1">
      <alignment horizontal="center" vertical="center"/>
    </xf>
    <xf numFmtId="0" fontId="3" fillId="0" borderId="13" xfId="0" applyFont="1" applyBorder="1" applyAlignment="1">
      <alignment horizontal="left" vertical="center" wrapText="1"/>
    </xf>
    <xf numFmtId="0" fontId="0" fillId="12" borderId="11" xfId="0" applyFont="1" applyFill="1" applyBorder="1" applyAlignment="1">
      <alignment horizontal="center" vertical="center"/>
    </xf>
    <xf numFmtId="0" fontId="0" fillId="13" borderId="0" xfId="0" applyFill="1" applyAlignment="1">
      <alignment vertical="center"/>
    </xf>
    <xf numFmtId="0" fontId="0" fillId="13" borderId="11" xfId="0" applyFill="1" applyBorder="1" applyAlignment="1">
      <alignment vertical="center"/>
    </xf>
    <xf numFmtId="0" fontId="0" fillId="13" borderId="0" xfId="0" applyFill="1" applyBorder="1" applyAlignment="1">
      <alignment vertical="center"/>
    </xf>
    <xf numFmtId="0" fontId="0" fillId="13" borderId="12" xfId="0" applyFill="1" applyBorder="1" applyAlignment="1">
      <alignment vertical="center"/>
    </xf>
    <xf numFmtId="0" fontId="0" fillId="13" borderId="0" xfId="0" applyFill="1" applyAlignment="1">
      <alignment horizontal="center" vertical="center"/>
    </xf>
    <xf numFmtId="0" fontId="7" fillId="13" borderId="11" xfId="0" applyFont="1" applyFill="1" applyBorder="1" applyAlignment="1">
      <alignment horizontal="left" vertical="center"/>
    </xf>
    <xf numFmtId="0" fontId="7" fillId="13" borderId="11" xfId="0" applyFont="1" applyFill="1" applyBorder="1" applyAlignment="1">
      <alignment vertical="center"/>
    </xf>
    <xf numFmtId="0" fontId="7" fillId="13" borderId="6" xfId="0" applyFont="1" applyFill="1" applyBorder="1" applyAlignment="1">
      <alignment vertical="center"/>
    </xf>
    <xf numFmtId="164" fontId="7" fillId="13" borderId="13" xfId="1" applyNumberFormat="1" applyFont="1" applyFill="1" applyBorder="1" applyAlignment="1">
      <alignment horizontal="center" vertical="center"/>
    </xf>
    <xf numFmtId="164" fontId="7" fillId="13" borderId="14" xfId="1" applyNumberFormat="1" applyFont="1" applyFill="1" applyBorder="1" applyAlignment="1">
      <alignment horizontal="center" vertical="center"/>
    </xf>
    <xf numFmtId="0" fontId="7" fillId="13" borderId="9" xfId="0" applyFont="1" applyFill="1" applyBorder="1" applyAlignment="1">
      <alignment horizontal="left" vertical="center"/>
    </xf>
    <xf numFmtId="0" fontId="7" fillId="13" borderId="6" xfId="0" applyFont="1" applyFill="1" applyBorder="1" applyAlignment="1">
      <alignment horizontal="left" vertical="center"/>
    </xf>
    <xf numFmtId="0" fontId="0" fillId="12" borderId="0" xfId="0" applyFont="1" applyFill="1" applyBorder="1" applyAlignment="1">
      <alignment horizontal="center" vertical="center"/>
    </xf>
    <xf numFmtId="0" fontId="3" fillId="0" borderId="0" xfId="0" applyFont="1" applyBorder="1" applyAlignment="1">
      <alignment horizontal="left" vertical="center"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10" fillId="0" borderId="1" xfId="0" applyFont="1" applyBorder="1" applyAlignment="1">
      <alignment vertical="top" wrapText="1"/>
    </xf>
    <xf numFmtId="0" fontId="5" fillId="3" borderId="9" xfId="0" applyFont="1" applyFill="1" applyBorder="1"/>
    <xf numFmtId="0" fontId="11" fillId="3" borderId="1" xfId="2" applyFont="1" applyFill="1" applyBorder="1" applyAlignment="1">
      <alignment horizontal="left" vertical="top"/>
    </xf>
    <xf numFmtId="0" fontId="0" fillId="12" borderId="0" xfId="0" applyFont="1" applyFill="1" applyBorder="1" applyAlignment="1">
      <alignment horizontal="center" vertical="center"/>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19" fillId="3" borderId="9"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10" xfId="0" applyFont="1" applyFill="1" applyBorder="1" applyAlignment="1">
      <alignment horizontal="center" vertical="center" wrapText="1"/>
    </xf>
    <xf numFmtId="0" fontId="0" fillId="0" borderId="0" xfId="0" applyFont="1" applyBorder="1" applyAlignment="1">
      <alignment horizontal="left" vertical="top" wrapText="1"/>
    </xf>
    <xf numFmtId="0" fontId="0" fillId="0" borderId="12" xfId="0" applyFont="1" applyBorder="1" applyAlignment="1">
      <alignment horizontal="left" vertical="top" wrapText="1"/>
    </xf>
    <xf numFmtId="0" fontId="26" fillId="2" borderId="0" xfId="0" applyFont="1" applyFill="1" applyBorder="1" applyAlignment="1">
      <alignment horizontal="left" vertical="top" wrapText="1"/>
    </xf>
    <xf numFmtId="0" fontId="26" fillId="2" borderId="12" xfId="0" applyFont="1" applyFill="1" applyBorder="1" applyAlignment="1">
      <alignment horizontal="left" vertical="top" wrapText="1"/>
    </xf>
    <xf numFmtId="0" fontId="26" fillId="10" borderId="0" xfId="0" applyFont="1" applyFill="1" applyBorder="1" applyAlignment="1">
      <alignment horizontal="left" vertical="top" wrapText="1"/>
    </xf>
    <xf numFmtId="0" fontId="26" fillId="10" borderId="12" xfId="0" applyFont="1" applyFill="1" applyBorder="1" applyAlignment="1">
      <alignment horizontal="left" vertical="top" wrapText="1"/>
    </xf>
    <xf numFmtId="0" fontId="24" fillId="3" borderId="9" xfId="0" applyFont="1" applyFill="1" applyBorder="1" applyAlignment="1" applyProtection="1">
      <alignment horizontal="left" vertical="top"/>
    </xf>
    <xf numFmtId="0" fontId="24" fillId="3" borderId="10" xfId="0" applyFont="1" applyFill="1" applyBorder="1" applyAlignment="1" applyProtection="1">
      <alignment horizontal="left" vertical="top"/>
    </xf>
    <xf numFmtId="0" fontId="24" fillId="3" borderId="24" xfId="0" applyFont="1" applyFill="1" applyBorder="1" applyAlignment="1" applyProtection="1">
      <alignment horizontal="left" vertical="top"/>
    </xf>
    <xf numFmtId="0" fontId="0" fillId="0" borderId="0" xfId="0" applyAlignment="1">
      <alignment horizontal="left" vertical="top" wrapText="1"/>
    </xf>
    <xf numFmtId="0" fontId="0" fillId="0" borderId="12" xfId="0" applyBorder="1" applyAlignment="1">
      <alignment horizontal="left" vertical="top" wrapText="1"/>
    </xf>
    <xf numFmtId="0" fontId="0" fillId="12" borderId="11" xfId="0" applyFont="1" applyFill="1" applyBorder="1" applyAlignment="1">
      <alignment horizontal="center" vertical="center"/>
    </xf>
    <xf numFmtId="0" fontId="16" fillId="5" borderId="3" xfId="2" applyFont="1" applyFill="1" applyBorder="1" applyAlignment="1" applyProtection="1">
      <alignment horizontal="center" vertical="top"/>
    </xf>
    <xf numFmtId="0" fontId="16" fillId="5" borderId="4" xfId="2" applyFont="1" applyFill="1" applyBorder="1" applyAlignment="1" applyProtection="1">
      <alignment horizontal="center" vertical="top"/>
    </xf>
    <xf numFmtId="0" fontId="16" fillId="5" borderId="5" xfId="2" applyFont="1" applyFill="1" applyBorder="1" applyAlignment="1" applyProtection="1">
      <alignment horizontal="center" vertical="top"/>
    </xf>
    <xf numFmtId="0" fontId="19" fillId="3" borderId="0"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10" xfId="0" applyFont="1" applyFill="1" applyBorder="1" applyAlignment="1">
      <alignment horizontal="center" vertical="top" wrapText="1"/>
    </xf>
    <xf numFmtId="0" fontId="19" fillId="3" borderId="0" xfId="0" applyFont="1" applyFill="1" applyBorder="1" applyAlignment="1">
      <alignment horizontal="center" vertical="top" wrapText="1"/>
    </xf>
    <xf numFmtId="0" fontId="19" fillId="3" borderId="13" xfId="0" applyFont="1" applyFill="1" applyBorder="1" applyAlignment="1">
      <alignment horizontal="center" vertical="top" wrapText="1"/>
    </xf>
    <xf numFmtId="0" fontId="6" fillId="3" borderId="10" xfId="0" applyFont="1" applyFill="1" applyBorder="1" applyAlignment="1">
      <alignment horizontal="center"/>
    </xf>
    <xf numFmtId="0" fontId="6" fillId="3" borderId="0" xfId="0" applyFont="1" applyFill="1" applyBorder="1" applyAlignment="1">
      <alignment horizontal="center"/>
    </xf>
    <xf numFmtId="0" fontId="6" fillId="3" borderId="13" xfId="0" applyFont="1" applyFill="1" applyBorder="1" applyAlignment="1">
      <alignment horizontal="center"/>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0" xfId="0" applyFont="1" applyBorder="1" applyAlignment="1">
      <alignment horizontal="left" vertical="top" wrapText="1"/>
    </xf>
    <xf numFmtId="0" fontId="0" fillId="0" borderId="24" xfId="0" applyFont="1" applyBorder="1" applyAlignment="1">
      <alignment horizontal="left" vertical="top" wrapText="1"/>
    </xf>
    <xf numFmtId="0" fontId="26" fillId="2" borderId="13" xfId="0" applyFont="1" applyFill="1" applyBorder="1" applyAlignment="1">
      <alignment horizontal="left" vertical="top" wrapText="1"/>
    </xf>
    <xf numFmtId="0" fontId="26" fillId="2" borderId="14" xfId="0" applyFont="1" applyFill="1" applyBorder="1" applyAlignment="1">
      <alignment horizontal="left" vertical="top" wrapText="1"/>
    </xf>
    <xf numFmtId="0" fontId="19" fillId="3" borderId="10" xfId="0" applyFont="1" applyFill="1" applyBorder="1" applyAlignment="1">
      <alignment horizontal="center" wrapText="1"/>
    </xf>
    <xf numFmtId="0" fontId="19" fillId="3" borderId="0" xfId="0" applyFont="1" applyFill="1" applyBorder="1" applyAlignment="1">
      <alignment horizontal="center" wrapText="1"/>
    </xf>
    <xf numFmtId="0" fontId="19" fillId="3" borderId="13" xfId="0" applyFont="1" applyFill="1" applyBorder="1" applyAlignment="1">
      <alignment horizontal="center" wrapText="1"/>
    </xf>
    <xf numFmtId="0" fontId="0" fillId="12" borderId="7" xfId="0" applyFont="1" applyFill="1" applyBorder="1" applyAlignment="1">
      <alignment horizontal="center" vertical="center"/>
    </xf>
    <xf numFmtId="0" fontId="0" fillId="12" borderId="8" xfId="0" applyFont="1" applyFill="1" applyBorder="1" applyAlignment="1">
      <alignment horizontal="center" vertical="center"/>
    </xf>
    <xf numFmtId="0" fontId="0" fillId="12" borderId="2" xfId="0" applyFont="1" applyFill="1" applyBorder="1" applyAlignment="1">
      <alignment horizontal="center" vertical="center"/>
    </xf>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xf numFmtId="0" fontId="5" fillId="3" borderId="24" xfId="0" applyFont="1" applyFill="1" applyBorder="1" applyAlignment="1">
      <alignment horizontal="left" vertical="center"/>
    </xf>
    <xf numFmtId="0" fontId="19" fillId="3" borderId="13" xfId="2" applyFont="1" applyFill="1" applyBorder="1" applyAlignment="1">
      <alignment horizontal="center" vertical="center"/>
    </xf>
    <xf numFmtId="0" fontId="19" fillId="3" borderId="14" xfId="2" applyFont="1" applyFill="1" applyBorder="1" applyAlignment="1">
      <alignment horizontal="center" vertical="center"/>
    </xf>
    <xf numFmtId="9" fontId="6" fillId="11" borderId="3" xfId="1" applyFont="1" applyFill="1" applyBorder="1" applyAlignment="1">
      <alignment horizontal="center" vertical="center"/>
    </xf>
    <xf numFmtId="9" fontId="6" fillId="11" borderId="5" xfId="1" applyFont="1" applyFill="1" applyBorder="1" applyAlignment="1">
      <alignment horizontal="center" vertical="center"/>
    </xf>
    <xf numFmtId="1" fontId="22" fillId="2" borderId="10" xfId="1" applyNumberFormat="1" applyFont="1" applyFill="1" applyBorder="1" applyAlignment="1">
      <alignment horizontal="center" vertical="center"/>
    </xf>
    <xf numFmtId="1" fontId="22" fillId="2" borderId="24" xfId="1" applyNumberFormat="1" applyFont="1" applyFill="1" applyBorder="1" applyAlignment="1">
      <alignment horizontal="center" vertical="center"/>
    </xf>
    <xf numFmtId="164" fontId="7" fillId="13" borderId="13" xfId="1" applyNumberFormat="1" applyFont="1" applyFill="1" applyBorder="1" applyAlignment="1">
      <alignment horizontal="center" vertical="center"/>
    </xf>
    <xf numFmtId="164" fontId="7" fillId="13" borderId="14" xfId="1" applyNumberFormat="1" applyFont="1" applyFill="1" applyBorder="1" applyAlignment="1">
      <alignment horizontal="center" vertical="center"/>
    </xf>
  </cellXfs>
  <cellStyles count="3">
    <cellStyle name="Normal" xfId="0" builtinId="0"/>
    <cellStyle name="Normal 2" xfId="2" xr:uid="{00000000-0005-0000-0000-000000000000}"/>
    <cellStyle name="Percent" xfId="1" builtinId="5"/>
  </cellStyles>
  <dxfs count="72">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colors>
    <mruColors>
      <color rgb="FF0000FF"/>
      <color rgb="FFFFFF99"/>
      <color rgb="FFFFB3B3"/>
      <color rgb="FFFFFFFF"/>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5"/>
  <sheetViews>
    <sheetView showGridLines="0" tabSelected="1" zoomScaleNormal="100" zoomScaleSheetLayoutView="70" zoomScalePageLayoutView="55" workbookViewId="0">
      <selection activeCell="C18" sqref="C18"/>
    </sheetView>
  </sheetViews>
  <sheetFormatPr defaultColWidth="9.33203125" defaultRowHeight="14.4" zeroHeight="1" outlineLevelRow="1" outlineLevelCol="1" x14ac:dyDescent="0.3"/>
  <cols>
    <col min="1" max="1" width="4.33203125" style="7" customWidth="1"/>
    <col min="2" max="2" width="6.33203125" style="7" customWidth="1"/>
    <col min="3" max="3" width="40.6640625" style="7" customWidth="1"/>
    <col min="4" max="4" width="18.33203125" style="7" customWidth="1"/>
    <col min="5" max="5" width="12.6640625" style="7" hidden="1" customWidth="1" outlineLevel="1"/>
    <col min="6" max="6" width="9.6640625" style="7" customWidth="1" collapsed="1"/>
    <col min="7" max="7" width="32.33203125" style="7" customWidth="1"/>
    <col min="8" max="8" width="12.6640625" style="7" hidden="1" customWidth="1" outlineLevel="1"/>
    <col min="9" max="9" width="9.6640625" style="7" customWidth="1" collapsed="1"/>
    <col min="10" max="10" width="32.33203125" style="7" customWidth="1"/>
    <col min="11" max="11" width="12.6640625" style="7" hidden="1" customWidth="1" outlineLevel="1"/>
    <col min="12" max="12" width="9.6640625" style="7" customWidth="1" collapsed="1"/>
    <col min="13" max="13" width="23.33203125" style="7" customWidth="1"/>
    <col min="14" max="14" width="12.6640625" style="7" hidden="1" customWidth="1" outlineLevel="1"/>
    <col min="15" max="15" width="6" style="46" customWidth="1" collapsed="1"/>
    <col min="16" max="16" width="9.33203125" style="166" hidden="1" customWidth="1"/>
    <col min="17" max="16384" width="9.33203125" style="7"/>
  </cols>
  <sheetData>
    <row r="1" spans="2:16" ht="16.2" customHeight="1" x14ac:dyDescent="0.3"/>
    <row r="2" spans="2:16" ht="17.7" customHeight="1" x14ac:dyDescent="0.3">
      <c r="B2" s="228" t="s">
        <v>126</v>
      </c>
      <c r="C2" s="4"/>
      <c r="D2" s="4"/>
      <c r="E2" s="4"/>
      <c r="F2" s="4"/>
      <c r="G2" s="4"/>
      <c r="H2" s="4"/>
      <c r="I2" s="4"/>
      <c r="J2" s="4"/>
      <c r="K2" s="4"/>
      <c r="L2" s="4"/>
      <c r="M2" s="4"/>
      <c r="N2" s="4"/>
      <c r="O2" s="52"/>
    </row>
    <row r="3" spans="2:16" ht="17.25" customHeight="1" x14ac:dyDescent="0.3">
      <c r="B3" s="43"/>
      <c r="C3" s="11"/>
      <c r="D3" s="11"/>
      <c r="E3" s="11"/>
      <c r="F3" s="11"/>
      <c r="G3" s="11"/>
      <c r="H3" s="11"/>
      <c r="I3" s="11"/>
      <c r="J3" s="11"/>
      <c r="K3" s="11"/>
      <c r="L3" s="11"/>
      <c r="M3" s="11"/>
      <c r="N3" s="11"/>
      <c r="O3" s="53" t="s">
        <v>28</v>
      </c>
    </row>
    <row r="4" spans="2:16" x14ac:dyDescent="0.3">
      <c r="B4" s="15" t="s">
        <v>71</v>
      </c>
      <c r="C4" s="16"/>
      <c r="D4" s="17"/>
      <c r="E4" s="48"/>
      <c r="F4" s="48"/>
      <c r="L4" s="11"/>
      <c r="M4" s="11"/>
      <c r="N4" s="11"/>
      <c r="O4" s="51">
        <v>1</v>
      </c>
    </row>
    <row r="5" spans="2:16" x14ac:dyDescent="0.3">
      <c r="B5" s="159"/>
      <c r="C5" s="160"/>
      <c r="D5" s="161" t="s">
        <v>67</v>
      </c>
      <c r="E5" s="48"/>
      <c r="F5" s="11"/>
      <c r="L5" s="11"/>
      <c r="M5" s="11"/>
      <c r="N5" s="11"/>
      <c r="O5" s="49"/>
    </row>
    <row r="6" spans="2:16" x14ac:dyDescent="0.3">
      <c r="B6" s="162" t="s">
        <v>30</v>
      </c>
      <c r="C6" s="163" t="s">
        <v>38</v>
      </c>
      <c r="D6" s="164">
        <v>0.2</v>
      </c>
      <c r="E6" s="230">
        <v>2</v>
      </c>
      <c r="F6" s="48"/>
      <c r="L6" s="11"/>
      <c r="M6" s="11"/>
      <c r="N6" s="48"/>
      <c r="O6" s="50"/>
    </row>
    <row r="7" spans="2:16" x14ac:dyDescent="0.3">
      <c r="B7" s="147" t="s">
        <v>29</v>
      </c>
      <c r="C7" s="149" t="s">
        <v>39</v>
      </c>
      <c r="D7" s="150">
        <v>0.15</v>
      </c>
      <c r="E7" s="230"/>
      <c r="F7" s="11"/>
      <c r="L7" s="11"/>
      <c r="M7" s="11"/>
      <c r="N7" s="11"/>
      <c r="O7" s="50"/>
    </row>
    <row r="8" spans="2:16" x14ac:dyDescent="0.3">
      <c r="B8" s="147" t="s">
        <v>31</v>
      </c>
      <c r="C8" s="149" t="s">
        <v>69</v>
      </c>
      <c r="D8" s="150">
        <v>0.2</v>
      </c>
      <c r="E8" s="230"/>
      <c r="F8" s="11"/>
      <c r="L8" s="11"/>
      <c r="M8" s="11"/>
      <c r="N8" s="11"/>
      <c r="O8" s="50"/>
    </row>
    <row r="9" spans="2:16" x14ac:dyDescent="0.3">
      <c r="B9" s="147" t="s">
        <v>32</v>
      </c>
      <c r="C9" s="149" t="s">
        <v>70</v>
      </c>
      <c r="D9" s="150">
        <v>0.15</v>
      </c>
      <c r="E9" s="230"/>
      <c r="F9" s="11"/>
      <c r="L9" s="11"/>
      <c r="M9" s="11"/>
      <c r="N9" s="11"/>
      <c r="O9" s="50"/>
    </row>
    <row r="10" spans="2:16" x14ac:dyDescent="0.3">
      <c r="B10" s="147" t="s">
        <v>49</v>
      </c>
      <c r="C10" s="149" t="s">
        <v>50</v>
      </c>
      <c r="D10" s="150">
        <v>0.15</v>
      </c>
      <c r="E10" s="230"/>
      <c r="F10" s="11"/>
      <c r="L10" s="11"/>
      <c r="M10" s="11"/>
      <c r="N10" s="11"/>
      <c r="O10" s="50"/>
    </row>
    <row r="11" spans="2:16" x14ac:dyDescent="0.3">
      <c r="B11" s="147" t="s">
        <v>55</v>
      </c>
      <c r="C11" s="224" t="s">
        <v>106</v>
      </c>
      <c r="D11" s="150">
        <v>0.05</v>
      </c>
      <c r="E11" s="230"/>
      <c r="F11" s="11"/>
      <c r="G11" s="155"/>
      <c r="H11" s="156"/>
      <c r="I11" s="157"/>
      <c r="J11" s="158"/>
      <c r="K11" s="11"/>
      <c r="L11" s="11"/>
      <c r="M11" s="11"/>
      <c r="N11" s="11"/>
      <c r="O11" s="50"/>
    </row>
    <row r="12" spans="2:16" x14ac:dyDescent="0.3">
      <c r="B12" s="148" t="s">
        <v>113</v>
      </c>
      <c r="C12" s="209" t="s">
        <v>114</v>
      </c>
      <c r="D12" s="151">
        <v>0.1</v>
      </c>
      <c r="E12" s="223"/>
      <c r="F12" s="11"/>
      <c r="G12" s="155"/>
      <c r="H12" s="156"/>
      <c r="I12" s="157"/>
      <c r="J12" s="158"/>
      <c r="K12" s="11"/>
      <c r="L12" s="11"/>
      <c r="M12" s="11"/>
      <c r="N12" s="11"/>
      <c r="O12" s="50"/>
    </row>
    <row r="13" spans="2:16" x14ac:dyDescent="0.3">
      <c r="B13" s="18"/>
      <c r="C13" s="47"/>
      <c r="D13" s="47"/>
      <c r="E13" s="47"/>
      <c r="F13" s="47"/>
      <c r="G13" s="47"/>
      <c r="H13" s="47"/>
      <c r="I13" s="47"/>
      <c r="J13" s="47"/>
      <c r="K13" s="47"/>
      <c r="L13" s="47"/>
      <c r="M13" s="47"/>
      <c r="N13" s="47"/>
      <c r="O13" s="50"/>
    </row>
    <row r="14" spans="2:16" ht="15.6" hidden="1" customHeight="1" x14ac:dyDescent="0.3">
      <c r="B14" s="18"/>
      <c r="C14" s="47"/>
      <c r="D14" s="47"/>
      <c r="E14" s="47"/>
      <c r="F14" s="47"/>
      <c r="G14" s="47"/>
      <c r="H14" s="188">
        <f>'Section VI - Scoring'!C6</f>
        <v>4</v>
      </c>
      <c r="I14" s="47"/>
      <c r="J14" s="47"/>
      <c r="K14" s="188">
        <f>'Section VI - Scoring'!D6</f>
        <v>11</v>
      </c>
      <c r="L14" s="47"/>
      <c r="M14" s="47"/>
      <c r="N14" s="189">
        <f>'Section VI - Scoring'!E6</f>
        <v>0</v>
      </c>
      <c r="O14" s="50"/>
      <c r="P14" s="172">
        <f>SUM(H14,K14,N14)</f>
        <v>15</v>
      </c>
    </row>
    <row r="15" spans="2:16" s="2" customFormat="1" ht="34.950000000000003" customHeight="1" x14ac:dyDescent="0.3">
      <c r="B15" s="233"/>
      <c r="C15" s="19" t="s">
        <v>0</v>
      </c>
      <c r="D15" s="22"/>
      <c r="E15" s="45" t="s">
        <v>14</v>
      </c>
      <c r="F15" s="235" t="s">
        <v>65</v>
      </c>
      <c r="G15" s="235"/>
      <c r="H15" s="45" t="s">
        <v>108</v>
      </c>
      <c r="I15" s="235" t="s">
        <v>44</v>
      </c>
      <c r="J15" s="235"/>
      <c r="K15" s="45" t="s">
        <v>45</v>
      </c>
      <c r="L15" s="235" t="s">
        <v>66</v>
      </c>
      <c r="M15" s="235"/>
      <c r="N15" s="67" t="s">
        <v>46</v>
      </c>
      <c r="O15" s="197">
        <v>3</v>
      </c>
      <c r="P15" s="165"/>
    </row>
    <row r="16" spans="2:16" s="2" customFormat="1" ht="27.6" x14ac:dyDescent="0.3">
      <c r="B16" s="234"/>
      <c r="C16" s="20"/>
      <c r="D16" s="23" t="s">
        <v>20</v>
      </c>
      <c r="E16" s="21" t="s">
        <v>47</v>
      </c>
      <c r="F16" s="21" t="s">
        <v>2</v>
      </c>
      <c r="G16" s="21" t="s">
        <v>3</v>
      </c>
      <c r="H16" s="21" t="s">
        <v>47</v>
      </c>
      <c r="I16" s="21" t="s">
        <v>12</v>
      </c>
      <c r="J16" s="21" t="s">
        <v>4</v>
      </c>
      <c r="K16" s="21" t="s">
        <v>47</v>
      </c>
      <c r="L16" s="21" t="s">
        <v>13</v>
      </c>
      <c r="M16" s="21" t="s">
        <v>1</v>
      </c>
      <c r="N16" s="68" t="s">
        <v>47</v>
      </c>
      <c r="O16" s="199"/>
      <c r="P16" s="165"/>
    </row>
    <row r="17" spans="1:16" s="8" customFormat="1" ht="14.7" customHeight="1" x14ac:dyDescent="0.3">
      <c r="B17" s="6" t="str">
        <f>B6</f>
        <v>I.</v>
      </c>
      <c r="C17" s="9" t="str">
        <f>C6</f>
        <v>Project Manager Onshore</v>
      </c>
      <c r="D17" s="5"/>
      <c r="E17" s="13"/>
      <c r="F17" s="5"/>
      <c r="G17" s="42"/>
      <c r="H17" s="13"/>
      <c r="I17" s="42"/>
      <c r="J17" s="42"/>
      <c r="K17" s="13"/>
      <c r="L17" s="42"/>
      <c r="M17" s="42"/>
      <c r="N17" s="69"/>
      <c r="O17" s="199"/>
      <c r="P17" s="166"/>
    </row>
    <row r="18" spans="1:16" s="1" customFormat="1" outlineLevel="1" x14ac:dyDescent="0.3">
      <c r="A18" s="196">
        <v>1</v>
      </c>
      <c r="B18" s="54" t="str">
        <f>$B$17&amp;A18</f>
        <v>I.1</v>
      </c>
      <c r="C18" s="55" t="s">
        <v>83</v>
      </c>
      <c r="D18" s="56" t="s">
        <v>18</v>
      </c>
      <c r="E18" s="57">
        <f>($H$14*H18+$K$14*K18+$N$14*N18)/$P$14</f>
        <v>0</v>
      </c>
      <c r="F18" s="58"/>
      <c r="G18" s="56"/>
      <c r="H18" s="174"/>
      <c r="I18" s="58"/>
      <c r="J18" s="56"/>
      <c r="K18" s="174"/>
      <c r="L18" s="58"/>
      <c r="M18" s="56"/>
      <c r="N18" s="174"/>
      <c r="O18" s="197">
        <v>4</v>
      </c>
      <c r="P18" s="173">
        <f>VLOOKUP($B$17,PersGroupWeight,3,FALSE)</f>
        <v>0.2</v>
      </c>
    </row>
    <row r="19" spans="1:16" s="1" customFormat="1" outlineLevel="1" x14ac:dyDescent="0.3">
      <c r="A19" s="196">
        <v>2</v>
      </c>
      <c r="B19" s="59" t="str">
        <f>$B$17&amp;A19</f>
        <v>I.2</v>
      </c>
      <c r="C19" s="60" t="s">
        <v>84</v>
      </c>
      <c r="D19" s="61" t="s">
        <v>5</v>
      </c>
      <c r="E19" s="62">
        <f>($H$14*H19+$K$14*K19+$N$14*N19)/$P$14</f>
        <v>0</v>
      </c>
      <c r="F19" s="63"/>
      <c r="G19" s="61"/>
      <c r="H19" s="175"/>
      <c r="I19" s="63"/>
      <c r="J19" s="61"/>
      <c r="K19" s="175"/>
      <c r="L19" s="63"/>
      <c r="M19" s="61"/>
      <c r="N19" s="175"/>
      <c r="O19" s="200"/>
      <c r="P19" s="173">
        <f>VLOOKUP($B$17,PersGroupWeight,3,FALSE)</f>
        <v>0.2</v>
      </c>
    </row>
    <row r="20" spans="1:16" s="1" customFormat="1" outlineLevel="1" x14ac:dyDescent="0.3">
      <c r="A20" s="196">
        <v>3</v>
      </c>
      <c r="B20" s="64" t="str">
        <f>$B$17&amp;A20</f>
        <v>I.3</v>
      </c>
      <c r="C20" s="60" t="s">
        <v>85</v>
      </c>
      <c r="D20" s="61"/>
      <c r="E20" s="62">
        <f>($H$14*H20+$K$14*K20+$N$14*N20)/$P$14</f>
        <v>0</v>
      </c>
      <c r="F20" s="63"/>
      <c r="G20" s="61"/>
      <c r="H20" s="175"/>
      <c r="I20" s="63"/>
      <c r="J20" s="61"/>
      <c r="K20" s="175"/>
      <c r="L20" s="63"/>
      <c r="M20" s="61"/>
      <c r="N20" s="175"/>
      <c r="O20" s="200"/>
      <c r="P20" s="173">
        <f>VLOOKUP($B$17,PersGroupWeight,3,FALSE)</f>
        <v>0.2</v>
      </c>
    </row>
    <row r="21" spans="1:16" s="8" customFormat="1" x14ac:dyDescent="0.3">
      <c r="B21" s="6" t="str">
        <f>B7</f>
        <v>II.</v>
      </c>
      <c r="C21" s="9" t="str">
        <f>C7</f>
        <v>Project Manager Offshore / Party Chief</v>
      </c>
      <c r="D21" s="5"/>
      <c r="E21" s="13"/>
      <c r="F21" s="5"/>
      <c r="G21" s="42"/>
      <c r="H21" s="13"/>
      <c r="I21" s="42"/>
      <c r="J21" s="42"/>
      <c r="K21" s="13"/>
      <c r="L21" s="42"/>
      <c r="M21" s="42"/>
      <c r="N21" s="69"/>
      <c r="O21" s="200"/>
      <c r="P21" s="166"/>
    </row>
    <row r="22" spans="1:16" s="1" customFormat="1" outlineLevel="1" x14ac:dyDescent="0.3">
      <c r="A22" s="196">
        <v>1</v>
      </c>
      <c r="B22" s="65" t="str">
        <f>$B$21&amp;A22</f>
        <v>II.1</v>
      </c>
      <c r="C22" s="55" t="s">
        <v>86</v>
      </c>
      <c r="D22" s="56" t="s">
        <v>87</v>
      </c>
      <c r="E22" s="57">
        <f>($H$14*H22+$K$14*K22+$N$14*N22)/$P$14</f>
        <v>0</v>
      </c>
      <c r="F22" s="58"/>
      <c r="G22" s="56"/>
      <c r="H22" s="174"/>
      <c r="I22" s="58"/>
      <c r="J22" s="56"/>
      <c r="K22" s="174"/>
      <c r="L22" s="58"/>
      <c r="M22" s="56"/>
      <c r="N22" s="174"/>
      <c r="O22" s="197">
        <f>O18</f>
        <v>4</v>
      </c>
      <c r="P22" s="173">
        <f>VLOOKUP($B$21,PersGroupWeight,3,FALSE)</f>
        <v>0.15</v>
      </c>
    </row>
    <row r="23" spans="1:16" outlineLevel="1" x14ac:dyDescent="0.3">
      <c r="A23" s="196">
        <v>2</v>
      </c>
      <c r="B23" s="59" t="str">
        <f>$B$21&amp;A23</f>
        <v>II.2</v>
      </c>
      <c r="C23" s="60" t="s">
        <v>88</v>
      </c>
      <c r="D23" s="61" t="s">
        <v>5</v>
      </c>
      <c r="E23" s="62">
        <f>($H$14*H23+$K$14*K23+$N$14*N23)/$P$14</f>
        <v>0</v>
      </c>
      <c r="F23" s="63"/>
      <c r="G23" s="61"/>
      <c r="H23" s="175"/>
      <c r="I23" s="63"/>
      <c r="J23" s="61"/>
      <c r="K23" s="175"/>
      <c r="L23" s="63"/>
      <c r="M23" s="61"/>
      <c r="N23" s="175"/>
      <c r="O23" s="200"/>
      <c r="P23" s="173">
        <f>VLOOKUP($B$21,PersGroupWeight,3,FALSE)</f>
        <v>0.15</v>
      </c>
    </row>
    <row r="24" spans="1:16" outlineLevel="1" x14ac:dyDescent="0.3">
      <c r="A24" s="196">
        <v>3</v>
      </c>
      <c r="B24" s="59" t="str">
        <f>$B$21&amp;A24</f>
        <v>II.3</v>
      </c>
      <c r="C24" s="60" t="s">
        <v>33</v>
      </c>
      <c r="D24" s="61"/>
      <c r="E24" s="62">
        <f>($H$14*H24+$K$14*K24+$N$14*N24)/$P$14</f>
        <v>0</v>
      </c>
      <c r="F24" s="63"/>
      <c r="G24" s="61"/>
      <c r="H24" s="175"/>
      <c r="I24" s="63"/>
      <c r="J24" s="61"/>
      <c r="K24" s="175"/>
      <c r="L24" s="63"/>
      <c r="M24" s="61"/>
      <c r="N24" s="175"/>
      <c r="O24" s="200"/>
      <c r="P24" s="173">
        <f>VLOOKUP($B$21,PersGroupWeight,3,FALSE)</f>
        <v>0.15</v>
      </c>
    </row>
    <row r="25" spans="1:16" s="8" customFormat="1" x14ac:dyDescent="0.3">
      <c r="B25" s="6" t="str">
        <f>B8</f>
        <v>III.</v>
      </c>
      <c r="C25" s="9" t="str">
        <f>C8</f>
        <v>Drillers and Operators</v>
      </c>
      <c r="D25" s="5"/>
      <c r="E25" s="13"/>
      <c r="F25" s="5"/>
      <c r="G25" s="42"/>
      <c r="H25" s="13"/>
      <c r="I25" s="42"/>
      <c r="J25" s="42"/>
      <c r="K25" s="13"/>
      <c r="L25" s="42"/>
      <c r="M25" s="42"/>
      <c r="N25" s="69"/>
      <c r="O25" s="200"/>
      <c r="P25" s="166"/>
    </row>
    <row r="26" spans="1:16" ht="24" outlineLevel="1" x14ac:dyDescent="0.3">
      <c r="A26" s="196">
        <v>1</v>
      </c>
      <c r="B26" s="54" t="str">
        <f>$B$25&amp;A26</f>
        <v>III.1</v>
      </c>
      <c r="C26" s="55" t="s">
        <v>89</v>
      </c>
      <c r="D26" s="56" t="s">
        <v>112</v>
      </c>
      <c r="E26" s="57">
        <f>($H$14*H26+$K$14*K26+$N$14*N26)/$P$14</f>
        <v>0</v>
      </c>
      <c r="F26" s="58"/>
      <c r="G26" s="56"/>
      <c r="H26" s="174"/>
      <c r="I26" s="58"/>
      <c r="J26" s="56"/>
      <c r="K26" s="174"/>
      <c r="L26" s="58"/>
      <c r="M26" s="56"/>
      <c r="N26" s="174"/>
      <c r="O26" s="197">
        <f>O18</f>
        <v>4</v>
      </c>
      <c r="P26" s="173">
        <f>VLOOKUP($B$25,PersGroupWeight,3,FALSE)</f>
        <v>0.2</v>
      </c>
    </row>
    <row r="27" spans="1:16" outlineLevel="1" x14ac:dyDescent="0.3">
      <c r="A27" s="196">
        <v>2</v>
      </c>
      <c r="B27" s="66" t="str">
        <f>$B$25&amp;A27</f>
        <v>III.2</v>
      </c>
      <c r="C27" s="60" t="s">
        <v>90</v>
      </c>
      <c r="D27" s="61" t="s">
        <v>5</v>
      </c>
      <c r="E27" s="62">
        <f>($H$14*H27+$K$14*K27+$N$14*N27)/$P$14</f>
        <v>0</v>
      </c>
      <c r="F27" s="63"/>
      <c r="G27" s="61"/>
      <c r="H27" s="175"/>
      <c r="I27" s="63"/>
      <c r="J27" s="61"/>
      <c r="K27" s="175"/>
      <c r="L27" s="63"/>
      <c r="M27" s="61"/>
      <c r="N27" s="175"/>
      <c r="O27" s="200"/>
      <c r="P27" s="173">
        <f>VLOOKUP($B$25,PersGroupWeight,3,FALSE)</f>
        <v>0.2</v>
      </c>
    </row>
    <row r="28" spans="1:16" outlineLevel="1" x14ac:dyDescent="0.3">
      <c r="A28" s="196">
        <v>3</v>
      </c>
      <c r="B28" s="66" t="str">
        <f>$B$25&amp;A28</f>
        <v>III.3</v>
      </c>
      <c r="C28" s="60" t="s">
        <v>51</v>
      </c>
      <c r="D28" s="61"/>
      <c r="E28" s="62">
        <f>($H$14*H28+$K$14*K28+$N$14*N28)/$P$14</f>
        <v>0</v>
      </c>
      <c r="F28" s="63"/>
      <c r="G28" s="61"/>
      <c r="H28" s="175"/>
      <c r="I28" s="63"/>
      <c r="J28" s="61"/>
      <c r="K28" s="175"/>
      <c r="L28" s="63"/>
      <c r="M28" s="61"/>
      <c r="N28" s="175"/>
      <c r="O28" s="200"/>
      <c r="P28" s="173">
        <f>VLOOKUP($B$25,PersGroupWeight,3,FALSE)</f>
        <v>0.2</v>
      </c>
    </row>
    <row r="29" spans="1:16" outlineLevel="1" x14ac:dyDescent="0.3">
      <c r="B29" s="6" t="str">
        <f>B9</f>
        <v>IV.</v>
      </c>
      <c r="C29" s="9" t="str">
        <f>C9</f>
        <v>Lead Geotechnical Engineer, Offshore</v>
      </c>
      <c r="D29" s="5"/>
      <c r="E29" s="13"/>
      <c r="F29" s="5"/>
      <c r="G29" s="42"/>
      <c r="H29" s="13"/>
      <c r="I29" s="42"/>
      <c r="J29" s="42"/>
      <c r="K29" s="13"/>
      <c r="L29" s="42"/>
      <c r="M29" s="42"/>
      <c r="N29" s="69"/>
      <c r="O29" s="200"/>
      <c r="P29" s="173"/>
    </row>
    <row r="30" spans="1:16" ht="24" outlineLevel="1" x14ac:dyDescent="0.3">
      <c r="A30" s="196">
        <v>1</v>
      </c>
      <c r="B30" s="54" t="str">
        <f>$B$29&amp;A30</f>
        <v>IV.1</v>
      </c>
      <c r="C30" s="55" t="s">
        <v>91</v>
      </c>
      <c r="D30" s="56" t="s">
        <v>92</v>
      </c>
      <c r="E30" s="57">
        <f>($H$14*H30+$K$14*K30+$N$14*N30)/$P$14</f>
        <v>0</v>
      </c>
      <c r="F30" s="58"/>
      <c r="G30" s="56"/>
      <c r="H30" s="174"/>
      <c r="I30" s="58"/>
      <c r="J30" s="56"/>
      <c r="K30" s="174"/>
      <c r="L30" s="58"/>
      <c r="M30" s="56"/>
      <c r="N30" s="174"/>
      <c r="O30" s="197">
        <f>O18</f>
        <v>4</v>
      </c>
      <c r="P30" s="173">
        <f>VLOOKUP($B$29,PersGroupWeight,3,FALSE)</f>
        <v>0.15</v>
      </c>
    </row>
    <row r="31" spans="1:16" outlineLevel="1" x14ac:dyDescent="0.3">
      <c r="A31" s="196">
        <v>2</v>
      </c>
      <c r="B31" s="66" t="str">
        <f>$B$29&amp;A31</f>
        <v>IV.2</v>
      </c>
      <c r="C31" s="60" t="s">
        <v>93</v>
      </c>
      <c r="D31" s="61" t="s">
        <v>5</v>
      </c>
      <c r="E31" s="62">
        <f>($H$14*H31+$K$14*K31+$N$14*N31)/$P$14</f>
        <v>0</v>
      </c>
      <c r="F31" s="63"/>
      <c r="G31" s="61"/>
      <c r="H31" s="175"/>
      <c r="I31" s="63"/>
      <c r="J31" s="61"/>
      <c r="K31" s="175"/>
      <c r="L31" s="63"/>
      <c r="M31" s="61"/>
      <c r="N31" s="175"/>
      <c r="O31" s="200"/>
      <c r="P31" s="173">
        <f>VLOOKUP($B$29,PersGroupWeight,3,FALSE)</f>
        <v>0.15</v>
      </c>
    </row>
    <row r="32" spans="1:16" outlineLevel="1" x14ac:dyDescent="0.3">
      <c r="A32" s="196">
        <v>3</v>
      </c>
      <c r="B32" s="66" t="str">
        <f>$B$29&amp;A32</f>
        <v>IV.3</v>
      </c>
      <c r="C32" s="60" t="s">
        <v>94</v>
      </c>
      <c r="D32" s="61"/>
      <c r="E32" s="62">
        <f>($H$14*H32+$K$14*K32+$N$14*N32)/$P$14</f>
        <v>0</v>
      </c>
      <c r="F32" s="63"/>
      <c r="G32" s="61"/>
      <c r="H32" s="175"/>
      <c r="I32" s="63"/>
      <c r="J32" s="61"/>
      <c r="K32" s="175"/>
      <c r="L32" s="63"/>
      <c r="M32" s="61"/>
      <c r="N32" s="175"/>
      <c r="O32" s="200"/>
      <c r="P32" s="173">
        <f>VLOOKUP($B$29,PersGroupWeight,3,FALSE)</f>
        <v>0.15</v>
      </c>
    </row>
    <row r="33" spans="1:16" s="8" customFormat="1" x14ac:dyDescent="0.3">
      <c r="B33" s="6" t="str">
        <f>B10</f>
        <v>V.</v>
      </c>
      <c r="C33" s="9" t="str">
        <f>C10</f>
        <v>Lead Engineer, Onshore</v>
      </c>
      <c r="D33" s="5"/>
      <c r="E33" s="13"/>
      <c r="F33" s="5"/>
      <c r="G33" s="42"/>
      <c r="H33" s="13">
        <f>IFERROR(AVERAGE(H34:H36),0)</f>
        <v>0</v>
      </c>
      <c r="I33" s="42"/>
      <c r="J33" s="42"/>
      <c r="K33" s="13">
        <f>IFERROR(AVERAGE(K34:K36),0)</f>
        <v>0</v>
      </c>
      <c r="L33" s="42"/>
      <c r="M33" s="42"/>
      <c r="N33" s="69">
        <f>IFERROR(AVERAGE(N34:N36),0)</f>
        <v>0</v>
      </c>
      <c r="O33" s="200"/>
      <c r="P33" s="166"/>
    </row>
    <row r="34" spans="1:16" outlineLevel="1" x14ac:dyDescent="0.3">
      <c r="A34" s="196">
        <v>1</v>
      </c>
      <c r="B34" s="54" t="str">
        <f>$B$33&amp;A34</f>
        <v>V.1</v>
      </c>
      <c r="C34" s="55" t="s">
        <v>72</v>
      </c>
      <c r="D34" s="56" t="s">
        <v>95</v>
      </c>
      <c r="E34" s="57">
        <f>($H$14*H34+$K$14*K34+$N$14*N34)/$P$14</f>
        <v>0</v>
      </c>
      <c r="F34" s="58"/>
      <c r="G34" s="56"/>
      <c r="H34" s="174"/>
      <c r="I34" s="58"/>
      <c r="J34" s="56"/>
      <c r="K34" s="174"/>
      <c r="L34" s="58"/>
      <c r="M34" s="56"/>
      <c r="N34" s="174"/>
      <c r="O34" s="197">
        <f>O18</f>
        <v>4</v>
      </c>
      <c r="P34" s="173">
        <f>VLOOKUP($B$33,PersGroupWeight,3,FALSE)</f>
        <v>0.15</v>
      </c>
    </row>
    <row r="35" spans="1:16" outlineLevel="1" x14ac:dyDescent="0.3">
      <c r="A35" s="196">
        <v>2</v>
      </c>
      <c r="B35" s="66" t="str">
        <f>$B$33&amp;A35</f>
        <v>V.2</v>
      </c>
      <c r="C35" s="60" t="s">
        <v>73</v>
      </c>
      <c r="D35" s="61" t="s">
        <v>5</v>
      </c>
      <c r="E35" s="62">
        <f>($H$14*H35+$K$14*K35+$N$14*N35)/$P$14</f>
        <v>0</v>
      </c>
      <c r="F35" s="63"/>
      <c r="G35" s="61"/>
      <c r="H35" s="175"/>
      <c r="I35" s="63"/>
      <c r="J35" s="61"/>
      <c r="K35" s="175"/>
      <c r="L35" s="63"/>
      <c r="M35" s="61"/>
      <c r="N35" s="175"/>
      <c r="O35" s="200"/>
      <c r="P35" s="173">
        <f>VLOOKUP($B$33,PersGroupWeight,3,FALSE)</f>
        <v>0.15</v>
      </c>
    </row>
    <row r="36" spans="1:16" outlineLevel="1" x14ac:dyDescent="0.3">
      <c r="A36" s="196">
        <v>3</v>
      </c>
      <c r="B36" s="66" t="str">
        <f>$B$33&amp;A36</f>
        <v>V.3</v>
      </c>
      <c r="C36" s="60" t="s">
        <v>74</v>
      </c>
      <c r="D36" s="61"/>
      <c r="E36" s="62">
        <f>($H$14*H36+$K$14*K36+$N$14*N36)/$P$14</f>
        <v>0</v>
      </c>
      <c r="F36" s="63"/>
      <c r="G36" s="61"/>
      <c r="H36" s="175"/>
      <c r="I36" s="63"/>
      <c r="J36" s="61"/>
      <c r="K36" s="175"/>
      <c r="L36" s="63"/>
      <c r="M36" s="61"/>
      <c r="N36" s="175"/>
      <c r="O36" s="200"/>
      <c r="P36" s="173">
        <f>VLOOKUP($B$33,PersGroupWeight,3,FALSE)</f>
        <v>0.15</v>
      </c>
    </row>
    <row r="37" spans="1:16" s="8" customFormat="1" x14ac:dyDescent="0.3">
      <c r="B37" s="6" t="str">
        <f>B11</f>
        <v>VI.</v>
      </c>
      <c r="C37" s="9" t="str">
        <f>C11</f>
        <v>Lead Geophysicist for SCPT/P-S/Density Logging</v>
      </c>
      <c r="D37" s="5"/>
      <c r="E37" s="13"/>
      <c r="F37" s="5"/>
      <c r="G37" s="42"/>
      <c r="H37" s="13">
        <f>IFERROR(AVERAGE(H38:H40),0)</f>
        <v>0</v>
      </c>
      <c r="I37" s="42"/>
      <c r="J37" s="42"/>
      <c r="K37" s="13">
        <f>IFERROR(AVERAGE(K38:K40),0)</f>
        <v>0</v>
      </c>
      <c r="L37" s="42"/>
      <c r="M37" s="42"/>
      <c r="N37" s="69">
        <f>IFERROR(AVERAGE(N38:N40),0)</f>
        <v>0</v>
      </c>
      <c r="O37" s="200"/>
      <c r="P37" s="166"/>
    </row>
    <row r="38" spans="1:16" outlineLevel="1" x14ac:dyDescent="0.3">
      <c r="A38" s="196">
        <v>1</v>
      </c>
      <c r="B38" s="54" t="str">
        <f>$B$37&amp;A38</f>
        <v>VI.1</v>
      </c>
      <c r="C38" s="55" t="s">
        <v>75</v>
      </c>
      <c r="D38" s="56"/>
      <c r="E38" s="57">
        <f>($H$14*H38+$K$14*K38+$N$14*N38)/$P$14</f>
        <v>0</v>
      </c>
      <c r="F38" s="58"/>
      <c r="G38" s="56"/>
      <c r="H38" s="174"/>
      <c r="I38" s="58"/>
      <c r="J38" s="56"/>
      <c r="K38" s="174"/>
      <c r="L38" s="58"/>
      <c r="M38" s="56"/>
      <c r="N38" s="174"/>
      <c r="O38" s="197">
        <f>O18</f>
        <v>4</v>
      </c>
      <c r="P38" s="173">
        <f>VLOOKUP($B$37,PersGroupWeight,3,FALSE)</f>
        <v>0.05</v>
      </c>
    </row>
    <row r="39" spans="1:16" outlineLevel="1" x14ac:dyDescent="0.3">
      <c r="A39" s="196">
        <v>2</v>
      </c>
      <c r="B39" s="66" t="str">
        <f>$B$37&amp;A39</f>
        <v>VI.2</v>
      </c>
      <c r="C39" s="60" t="s">
        <v>76</v>
      </c>
      <c r="D39" s="61"/>
      <c r="E39" s="62">
        <f>($H$14*H39+$K$14*K39+$N$14*N39)/$P$14</f>
        <v>0</v>
      </c>
      <c r="F39" s="63"/>
      <c r="G39" s="61"/>
      <c r="H39" s="175"/>
      <c r="I39" s="63"/>
      <c r="J39" s="61"/>
      <c r="K39" s="175"/>
      <c r="L39" s="63"/>
      <c r="M39" s="61"/>
      <c r="N39" s="175"/>
      <c r="O39" s="200"/>
      <c r="P39" s="173">
        <f>VLOOKUP($B$37,PersGroupWeight,3,FALSE)</f>
        <v>0.05</v>
      </c>
    </row>
    <row r="40" spans="1:16" outlineLevel="1" x14ac:dyDescent="0.3">
      <c r="A40" s="196">
        <v>3</v>
      </c>
      <c r="B40" s="66" t="str">
        <f>$B$37&amp;A40</f>
        <v>VI.3</v>
      </c>
      <c r="C40" s="60" t="s">
        <v>77</v>
      </c>
      <c r="D40" s="61"/>
      <c r="E40" s="62">
        <f>($H$14*H40+$K$14*K40+$N$14*N40)/$P$14</f>
        <v>0</v>
      </c>
      <c r="F40" s="63"/>
      <c r="G40" s="61"/>
      <c r="H40" s="175"/>
      <c r="I40" s="63"/>
      <c r="J40" s="61"/>
      <c r="K40" s="175"/>
      <c r="L40" s="63"/>
      <c r="M40" s="61"/>
      <c r="N40" s="175"/>
      <c r="O40" s="200"/>
      <c r="P40" s="173">
        <f>VLOOKUP($B$37,PersGroupWeight,3,FALSE)</f>
        <v>0.05</v>
      </c>
    </row>
    <row r="41" spans="1:16" s="8" customFormat="1" x14ac:dyDescent="0.3">
      <c r="B41" s="6" t="str">
        <f>B12</f>
        <v>VII.</v>
      </c>
      <c r="C41" s="9" t="str">
        <f>C12</f>
        <v>Lead Laboratory Technician</v>
      </c>
      <c r="D41" s="5"/>
      <c r="E41" s="13"/>
      <c r="F41" s="5"/>
      <c r="G41" s="42"/>
      <c r="H41" s="13">
        <f>IFERROR(AVERAGE(H42:H44),0)</f>
        <v>0</v>
      </c>
      <c r="I41" s="42"/>
      <c r="J41" s="42"/>
      <c r="K41" s="13">
        <f>IFERROR(AVERAGE(K42:K44),0)</f>
        <v>0</v>
      </c>
      <c r="L41" s="42"/>
      <c r="M41" s="42"/>
      <c r="N41" s="69">
        <f>IFERROR(AVERAGE(N42:N44),0)</f>
        <v>0</v>
      </c>
      <c r="O41" s="200"/>
      <c r="P41" s="166"/>
    </row>
    <row r="42" spans="1:16" outlineLevel="1" x14ac:dyDescent="0.3">
      <c r="A42" s="196">
        <v>1</v>
      </c>
      <c r="B42" s="54" t="str">
        <f>$B$41&amp;A42</f>
        <v>VII.1</v>
      </c>
      <c r="C42" s="55" t="s">
        <v>75</v>
      </c>
      <c r="D42" s="56"/>
      <c r="E42" s="57">
        <f t="shared" ref="E42:E44" si="0">($H$14*H42+$K$14*K42+$N$14*N42)/$P$14</f>
        <v>0</v>
      </c>
      <c r="F42" s="58"/>
      <c r="G42" s="56"/>
      <c r="H42" s="174"/>
      <c r="I42" s="58"/>
      <c r="J42" s="56"/>
      <c r="K42" s="174"/>
      <c r="L42" s="58"/>
      <c r="M42" s="56"/>
      <c r="N42" s="174"/>
      <c r="O42" s="197">
        <f>O22</f>
        <v>4</v>
      </c>
      <c r="P42" s="173">
        <f>VLOOKUP($B$41,PersGroupWeight,3,FALSE)</f>
        <v>0.1</v>
      </c>
    </row>
    <row r="43" spans="1:16" outlineLevel="1" x14ac:dyDescent="0.3">
      <c r="A43" s="196">
        <v>2</v>
      </c>
      <c r="B43" s="66" t="str">
        <f>$B$41&amp;A43</f>
        <v>VII.2</v>
      </c>
      <c r="C43" s="60" t="s">
        <v>76</v>
      </c>
      <c r="D43" s="61"/>
      <c r="E43" s="62">
        <f t="shared" si="0"/>
        <v>0</v>
      </c>
      <c r="F43" s="63"/>
      <c r="G43" s="61"/>
      <c r="H43" s="175"/>
      <c r="I43" s="63"/>
      <c r="J43" s="61"/>
      <c r="K43" s="175"/>
      <c r="L43" s="63"/>
      <c r="M43" s="61"/>
      <c r="N43" s="175"/>
      <c r="O43" s="200"/>
      <c r="P43" s="173">
        <f>VLOOKUP($B$41,PersGroupWeight,3,FALSE)</f>
        <v>0.1</v>
      </c>
    </row>
    <row r="44" spans="1:16" outlineLevel="1" x14ac:dyDescent="0.3">
      <c r="A44" s="196">
        <v>3</v>
      </c>
      <c r="B44" s="66" t="str">
        <f>$B$41&amp;A44</f>
        <v>VII.3</v>
      </c>
      <c r="C44" s="60" t="s">
        <v>77</v>
      </c>
      <c r="D44" s="61"/>
      <c r="E44" s="62">
        <f t="shared" si="0"/>
        <v>0</v>
      </c>
      <c r="F44" s="63"/>
      <c r="G44" s="61"/>
      <c r="H44" s="175"/>
      <c r="I44" s="63"/>
      <c r="J44" s="61"/>
      <c r="K44" s="175"/>
      <c r="L44" s="63"/>
      <c r="M44" s="61"/>
      <c r="N44" s="175"/>
      <c r="O44" s="200"/>
      <c r="P44" s="173">
        <f>VLOOKUP($B$41,PersGroupWeight,3,FALSE)</f>
        <v>0.1</v>
      </c>
    </row>
    <row r="45" spans="1:16" x14ac:dyDescent="0.3">
      <c r="O45" s="138"/>
    </row>
    <row r="46" spans="1:16" x14ac:dyDescent="0.3">
      <c r="B46" s="242" t="s">
        <v>23</v>
      </c>
      <c r="C46" s="243"/>
      <c r="D46" s="243"/>
      <c r="E46" s="243"/>
      <c r="F46" s="243"/>
      <c r="G46" s="243"/>
      <c r="H46" s="243"/>
      <c r="I46" s="243"/>
      <c r="J46" s="243"/>
      <c r="K46" s="243"/>
      <c r="L46" s="243"/>
      <c r="M46" s="243"/>
      <c r="N46" s="243"/>
      <c r="O46" s="244"/>
    </row>
    <row r="47" spans="1:16" ht="34.5" customHeight="1" x14ac:dyDescent="0.3">
      <c r="B47" s="247">
        <f>O4</f>
        <v>1</v>
      </c>
      <c r="C47" s="245" t="s">
        <v>115</v>
      </c>
      <c r="D47" s="245"/>
      <c r="E47" s="245"/>
      <c r="F47" s="245"/>
      <c r="G47" s="245"/>
      <c r="H47" s="245"/>
      <c r="I47" s="245"/>
      <c r="J47" s="245"/>
      <c r="K47" s="245"/>
      <c r="L47" s="245"/>
      <c r="M47" s="245"/>
      <c r="N47" s="245"/>
      <c r="O47" s="246"/>
    </row>
    <row r="48" spans="1:16" ht="25.5" customHeight="1" x14ac:dyDescent="0.3">
      <c r="B48" s="247"/>
      <c r="C48" s="240" t="s">
        <v>78</v>
      </c>
      <c r="D48" s="240"/>
      <c r="E48" s="240"/>
      <c r="F48" s="240"/>
      <c r="G48" s="240"/>
      <c r="H48" s="240"/>
      <c r="I48" s="240"/>
      <c r="J48" s="240"/>
      <c r="K48" s="240"/>
      <c r="L48" s="240"/>
      <c r="M48" s="240"/>
      <c r="N48" s="240"/>
      <c r="O48" s="241"/>
    </row>
    <row r="49" spans="2:15" ht="33.75" customHeight="1" x14ac:dyDescent="0.3">
      <c r="B49" s="247"/>
      <c r="C49" s="238" t="s">
        <v>111</v>
      </c>
      <c r="D49" s="238"/>
      <c r="E49" s="238"/>
      <c r="F49" s="238"/>
      <c r="G49" s="238"/>
      <c r="H49" s="238"/>
      <c r="I49" s="238"/>
      <c r="J49" s="238"/>
      <c r="K49" s="238"/>
      <c r="L49" s="238"/>
      <c r="M49" s="238"/>
      <c r="N49" s="238"/>
      <c r="O49" s="239"/>
    </row>
    <row r="50" spans="2:15" ht="70.5" customHeight="1" x14ac:dyDescent="0.3">
      <c r="B50" s="210">
        <f>E6</f>
        <v>2</v>
      </c>
      <c r="C50" s="236" t="str">
        <f>"The CLIENT shall apply the specified weighing factors for the different teams ("&amp;C6&amp;" / "&amp;C7&amp;" / "&amp;C8&amp;" / "&amp;C9&amp;" / "&amp;C10&amp;" / "&amp;C11&amp;") to come to an average weighed score for "&amp;H15&amp;", "&amp;K15&amp;", and "&amp;N15&amp;".
Only the scores of personnel selected in Section III will be included in calculating the score for the personnel."</f>
        <v>The CLIENT shall apply the specified weighing factors for the different teams (Project Manager Onshore / Project Manager Offshore / Party Chief / Drillers and Operators / Lead Geotechnical Engineer, Offshore / Lead Engineer, Onshore / Lead Geophysicist for SCPT/P-S/Density Logging) to come to an average weighed score for Level of Education, Experience, and Similar Role.
Only the scores of personnel selected in Section III will be included in calculating the score for the personnel.</v>
      </c>
      <c r="D50" s="236"/>
      <c r="E50" s="236"/>
      <c r="F50" s="236"/>
      <c r="G50" s="236"/>
      <c r="H50" s="236"/>
      <c r="I50" s="236"/>
      <c r="J50" s="236"/>
      <c r="K50" s="236"/>
      <c r="L50" s="236"/>
      <c r="M50" s="236"/>
      <c r="N50" s="236"/>
      <c r="O50" s="237"/>
    </row>
    <row r="51" spans="2:15" ht="187.5" customHeight="1" x14ac:dyDescent="0.3">
      <c r="B51" s="210">
        <f>O15</f>
        <v>3</v>
      </c>
      <c r="C51" s="236" t="s">
        <v>116</v>
      </c>
      <c r="D51" s="236"/>
      <c r="E51" s="236"/>
      <c r="F51" s="236"/>
      <c r="G51" s="236"/>
      <c r="H51" s="236"/>
      <c r="I51" s="236"/>
      <c r="J51" s="236"/>
      <c r="K51" s="236"/>
      <c r="L51" s="236"/>
      <c r="M51" s="236"/>
      <c r="N51" s="236"/>
      <c r="O51" s="237"/>
    </row>
    <row r="52" spans="2:15" ht="112.5" customHeight="1" x14ac:dyDescent="0.3">
      <c r="B52" s="198">
        <f>O18</f>
        <v>4</v>
      </c>
      <c r="C52" s="231" t="str">
        <f>"Provide the names, description of relevant knowledge and experience for the key project members (both designated team members and back-ups / replacements): 
- "&amp;C6&amp;";
- "&amp;C7&amp;";
- "&amp;C8&amp;";
- "&amp;C9&amp;";
- "&amp;C10&amp;";
- "&amp;C11&amp;";
- "&amp;C12</f>
        <v>Provide the names, description of relevant knowledge and experience for the key project members (both designated team members and back-ups / replacements): 
- Project Manager Onshore;
- Project Manager Offshore / Party Chief;
- Drillers and Operators;
- Lead Geotechnical Engineer, Offshore;
- Lead Engineer, Onshore;
- Lead Geophysicist for SCPT/P-S/Density Logging;
- Lead Laboratory Technician</v>
      </c>
      <c r="D52" s="231"/>
      <c r="E52" s="231"/>
      <c r="F52" s="231"/>
      <c r="G52" s="231"/>
      <c r="H52" s="231"/>
      <c r="I52" s="231"/>
      <c r="J52" s="231"/>
      <c r="K52" s="231"/>
      <c r="L52" s="231"/>
      <c r="M52" s="231"/>
      <c r="N52" s="231"/>
      <c r="O52" s="232"/>
    </row>
    <row r="53" spans="2:15" x14ac:dyDescent="0.3">
      <c r="C53" s="14"/>
    </row>
    <row r="54" spans="2:15" x14ac:dyDescent="0.3"/>
    <row r="55" spans="2:15" x14ac:dyDescent="0.3"/>
    <row r="56" spans="2:15" x14ac:dyDescent="0.3"/>
    <row r="57" spans="2:15" x14ac:dyDescent="0.3"/>
    <row r="58" spans="2:15" x14ac:dyDescent="0.3"/>
    <row r="59" spans="2:15" x14ac:dyDescent="0.3"/>
    <row r="60" spans="2:15" x14ac:dyDescent="0.3"/>
    <row r="61" spans="2:15" x14ac:dyDescent="0.3"/>
    <row r="62" spans="2:15" x14ac:dyDescent="0.3"/>
    <row r="63" spans="2:15" x14ac:dyDescent="0.3"/>
    <row r="64" spans="2:15"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sheetData>
  <sheetProtection algorithmName="SHA-512" hashValue="2wBa51702eoiUlv867uCT6Z7tE1iNP0Ed9tublEyAUiE9x8ooWlGbu3qQxDBOHWLbFeMtMpulICqXTPvwQL7uw==" saltValue="iBbw/ocEfW5US0RG3DdJ+w==" spinCount="100000" sheet="1" formatCells="0" formatColumns="0" formatRows="0" selectLockedCells="1"/>
  <mergeCells count="13">
    <mergeCell ref="E6:E11"/>
    <mergeCell ref="C52:O52"/>
    <mergeCell ref="B15:B16"/>
    <mergeCell ref="F15:G15"/>
    <mergeCell ref="I15:J15"/>
    <mergeCell ref="L15:M15"/>
    <mergeCell ref="C51:O51"/>
    <mergeCell ref="C49:O49"/>
    <mergeCell ref="C50:O50"/>
    <mergeCell ref="C48:O48"/>
    <mergeCell ref="B46:O46"/>
    <mergeCell ref="C47:O47"/>
    <mergeCell ref="B47:B49"/>
  </mergeCells>
  <phoneticPr fontId="33" type="noConversion"/>
  <conditionalFormatting sqref="H18:H20 K18:K20 H22:H24 K22:K24 N22:N24 H26:H28 K26:K28 N26:N28 N18:N20 H38:H40 K38:K40 N38:N40 H42:H44 K42:K44 N42:N44">
    <cfRule type="cellIs" dxfId="71" priority="43" operator="lessThan">
      <formula>0.6</formula>
    </cfRule>
    <cfRule type="cellIs" dxfId="70" priority="44" operator="greaterThanOrEqual">
      <formula>0.6</formula>
    </cfRule>
  </conditionalFormatting>
  <conditionalFormatting sqref="H34:H36 K34:K36 N34:N36">
    <cfRule type="cellIs" dxfId="69" priority="9" operator="lessThan">
      <formula>0.6</formula>
    </cfRule>
    <cfRule type="cellIs" dxfId="68" priority="10" operator="greaterThanOrEqual">
      <formula>0.6</formula>
    </cfRule>
  </conditionalFormatting>
  <conditionalFormatting sqref="H30:H32 K30:K32 N30:N32">
    <cfRule type="cellIs" dxfId="67" priority="1" operator="lessThan">
      <formula>0.6</formula>
    </cfRule>
    <cfRule type="cellIs" dxfId="66" priority="2" operator="greaterThanOrEqual">
      <formula>0.6</formula>
    </cfRule>
  </conditionalFormatting>
  <dataValidations count="1">
    <dataValidation type="list" allowBlank="1" showInputMessage="1" showErrorMessage="1" sqref="K18:K20 N26:N28 N22:N24 H22:H24 H26:H28 H30:H32 H18:H20 K22:K24 K30:K32 N38:N40 K38:K40 N34:N36 K34:K36 H34:H36 N18:N20 N30:N32 K26:K28 H38:H40 N42:N44 K42:K44 H42:H44" xr:uid="{00000000-0002-0000-0000-000000000000}">
      <formula1>"10%,20%,30%,40%,50%,60%,70%,80%,90%,100%"</formula1>
    </dataValidation>
  </dataValidations>
  <pageMargins left="0.78740157480314965" right="0.59055118110236227" top="1.1811023622047245" bottom="0.59055118110236227" header="0.39370078740157483" footer="0.39370078740157483"/>
  <pageSetup paperSize="9" scale="61" fitToHeight="2" orientation="landscape" r:id="rId1"/>
  <headerFooter>
    <oddHeader>&amp;L&amp;"-,Bold"&amp;18Annex 7a Qualifications of the key project members that are proposed to execute the work.&amp;R&amp;G</oddHeader>
  </headerFooter>
  <rowBreaks count="1" manualBreakCount="1">
    <brk id="45" min="1" max="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9"/>
  <sheetViews>
    <sheetView zoomScale="115" zoomScaleNormal="115" zoomScalePageLayoutView="70" workbookViewId="0">
      <selection activeCell="F6" sqref="F6"/>
    </sheetView>
  </sheetViews>
  <sheetFormatPr defaultColWidth="0" defaultRowHeight="13.8" zeroHeight="1" outlineLevelCol="1" x14ac:dyDescent="0.3"/>
  <cols>
    <col min="1" max="1" width="2.6640625" style="92" customWidth="1"/>
    <col min="2" max="2" width="4.6640625" style="92" customWidth="1"/>
    <col min="3" max="3" width="78.6640625" style="92" customWidth="1"/>
    <col min="4" max="4" width="10.6640625" style="94" customWidth="1"/>
    <col min="5" max="5" width="3.6640625" style="92" customWidth="1"/>
    <col min="6" max="6" width="83.6640625" style="92" customWidth="1"/>
    <col min="7" max="7" width="72.6640625" style="92" hidden="1" customWidth="1" outlineLevel="1"/>
    <col min="8" max="8" width="12.6640625" style="94" hidden="1" customWidth="1" outlineLevel="1"/>
    <col min="9" max="9" width="3.6640625" style="92" customWidth="1" collapsed="1"/>
    <col min="10" max="10" width="83.6640625" style="92" customWidth="1"/>
    <col min="11" max="11" width="72.6640625" style="92" hidden="1" customWidth="1" outlineLevel="1"/>
    <col min="12" max="12" width="12.6640625" style="94" hidden="1" customWidth="1" outlineLevel="1"/>
    <col min="13" max="13" width="3.6640625" style="92" customWidth="1" collapsed="1"/>
    <col min="14" max="14" width="83.6640625" style="92" customWidth="1"/>
    <col min="15" max="15" width="72.6640625" style="92" hidden="1" customWidth="1" outlineLevel="1"/>
    <col min="16" max="16" width="12.6640625" style="94" hidden="1" customWidth="1" outlineLevel="1"/>
    <col min="17" max="17" width="3.6640625" style="92" customWidth="1" collapsed="1"/>
    <col min="18" max="18" width="83.6640625" style="92" customWidth="1"/>
    <col min="19" max="19" width="72.6640625" style="92" hidden="1" customWidth="1" outlineLevel="1"/>
    <col min="20" max="20" width="12.6640625" style="94" hidden="1" customWidth="1" outlineLevel="1"/>
    <col min="21" max="21" width="8.6640625" style="92" customWidth="1" collapsed="1"/>
    <col min="22" max="16384" width="8.6640625" style="92" hidden="1"/>
  </cols>
  <sheetData>
    <row r="1" spans="1:20" ht="15.6" x14ac:dyDescent="0.3">
      <c r="C1" s="93"/>
    </row>
    <row r="2" spans="1:20" s="95" customFormat="1" ht="55.2" customHeight="1" x14ac:dyDescent="0.3">
      <c r="B2" s="229" t="s">
        <v>127</v>
      </c>
      <c r="C2" s="96"/>
      <c r="D2" s="97"/>
      <c r="E2" s="98"/>
      <c r="F2" s="99" t="s">
        <v>128</v>
      </c>
      <c r="G2" s="100" t="s">
        <v>98</v>
      </c>
      <c r="H2" s="101"/>
      <c r="I2" s="98"/>
      <c r="J2" s="99" t="s">
        <v>128</v>
      </c>
      <c r="K2" s="100" t="s">
        <v>98</v>
      </c>
      <c r="L2" s="101"/>
      <c r="M2" s="98"/>
      <c r="N2" s="99" t="s">
        <v>102</v>
      </c>
      <c r="O2" s="100" t="s">
        <v>98</v>
      </c>
      <c r="P2" s="101"/>
      <c r="Q2" s="98"/>
      <c r="R2" s="99" t="s">
        <v>128</v>
      </c>
      <c r="S2" s="100" t="s">
        <v>98</v>
      </c>
      <c r="T2" s="101"/>
    </row>
    <row r="3" spans="1:20" s="102" customFormat="1" ht="31.95" customHeight="1" x14ac:dyDescent="0.3">
      <c r="B3" s="103" t="s">
        <v>36</v>
      </c>
      <c r="C3" s="104"/>
      <c r="D3" s="105"/>
      <c r="E3" s="106"/>
      <c r="F3" s="107" t="s">
        <v>7</v>
      </c>
      <c r="G3" s="108" t="s">
        <v>105</v>
      </c>
      <c r="H3" s="109" t="s">
        <v>47</v>
      </c>
      <c r="I3" s="106"/>
      <c r="J3" s="110" t="s">
        <v>8</v>
      </c>
      <c r="K3" s="108" t="str">
        <f>G3</f>
        <v>Scores for the criteria (I-IV) shall be averaged and shown in Annex 3a Section III as "Vessel(s) Score"</v>
      </c>
      <c r="L3" s="109" t="s">
        <v>47</v>
      </c>
      <c r="M3" s="106"/>
      <c r="N3" s="111" t="s">
        <v>9</v>
      </c>
      <c r="O3" s="108" t="str">
        <f>K3</f>
        <v>Scores for the criteria (I-IV) shall be averaged and shown in Annex 3a Section III as "Vessel(s) Score"</v>
      </c>
      <c r="P3" s="109" t="s">
        <v>47</v>
      </c>
      <c r="Q3" s="106"/>
      <c r="R3" s="112" t="s">
        <v>10</v>
      </c>
      <c r="S3" s="108" t="str">
        <f>O3</f>
        <v>Scores for the criteria (I-IV) shall be averaged and shown in Annex 3a Section III as "Vessel(s) Score"</v>
      </c>
      <c r="T3" s="109" t="s">
        <v>47</v>
      </c>
    </row>
    <row r="4" spans="1:20" ht="30.45" customHeight="1" x14ac:dyDescent="0.3">
      <c r="B4" s="113" t="s">
        <v>27</v>
      </c>
      <c r="C4" s="114"/>
      <c r="D4" s="115" t="s">
        <v>68</v>
      </c>
      <c r="E4" s="116"/>
      <c r="F4" s="41" t="s">
        <v>58</v>
      </c>
      <c r="G4" s="117" t="s">
        <v>6</v>
      </c>
      <c r="H4" s="118">
        <f>SUMPRODUCT($D$6:$D$9,H6:H9)</f>
        <v>0</v>
      </c>
      <c r="I4" s="116"/>
      <c r="J4" s="41" t="s">
        <v>57</v>
      </c>
      <c r="K4" s="117" t="s">
        <v>6</v>
      </c>
      <c r="L4" s="118">
        <f>SUMPRODUCT($D$6:$D$9,L6:L9)</f>
        <v>0</v>
      </c>
      <c r="M4" s="116"/>
      <c r="N4" s="41" t="s">
        <v>56</v>
      </c>
      <c r="O4" s="117" t="s">
        <v>6</v>
      </c>
      <c r="P4" s="118">
        <f>SUMPRODUCT($D$6:$D$9,P6:P9)</f>
        <v>0</v>
      </c>
      <c r="Q4" s="116"/>
      <c r="R4" s="41" t="s">
        <v>21</v>
      </c>
      <c r="S4" s="117" t="s">
        <v>6</v>
      </c>
      <c r="T4" s="118">
        <f>SUMPRODUCT($D$6:$D$9,T6:T9)</f>
        <v>0</v>
      </c>
    </row>
    <row r="5" spans="1:20" ht="30.45" customHeight="1" x14ac:dyDescent="0.3">
      <c r="B5" s="248"/>
      <c r="C5" s="249"/>
      <c r="D5" s="250"/>
      <c r="E5" s="116"/>
      <c r="F5" s="41" t="s">
        <v>109</v>
      </c>
      <c r="G5" s="205"/>
      <c r="H5" s="124"/>
      <c r="I5" s="206"/>
      <c r="J5" s="41" t="s">
        <v>109</v>
      </c>
      <c r="K5" s="205"/>
      <c r="L5" s="124"/>
      <c r="M5" s="206"/>
      <c r="N5" s="41" t="s">
        <v>109</v>
      </c>
      <c r="O5" s="205"/>
      <c r="P5" s="124"/>
      <c r="Q5" s="206"/>
      <c r="R5" s="41" t="s">
        <v>109</v>
      </c>
      <c r="S5" s="117"/>
      <c r="T5" s="117"/>
    </row>
    <row r="6" spans="1:20" ht="55.2" x14ac:dyDescent="0.3">
      <c r="A6" s="153"/>
      <c r="B6" s="119" t="s">
        <v>24</v>
      </c>
      <c r="C6" s="225" t="s">
        <v>118</v>
      </c>
      <c r="D6" s="121">
        <v>0.4</v>
      </c>
      <c r="E6" s="122"/>
      <c r="F6" s="40" t="s">
        <v>41</v>
      </c>
      <c r="G6" s="123" t="s">
        <v>6</v>
      </c>
      <c r="H6" s="124"/>
      <c r="I6" s="122"/>
      <c r="J6" s="40" t="s">
        <v>41</v>
      </c>
      <c r="K6" s="123" t="s">
        <v>6</v>
      </c>
      <c r="L6" s="124"/>
      <c r="M6" s="122"/>
      <c r="N6" s="40" t="s">
        <v>41</v>
      </c>
      <c r="O6" s="123" t="s">
        <v>6</v>
      </c>
      <c r="P6" s="124"/>
      <c r="Q6" s="122"/>
      <c r="R6" s="40" t="s">
        <v>41</v>
      </c>
      <c r="S6" s="123" t="s">
        <v>6</v>
      </c>
      <c r="T6" s="124"/>
    </row>
    <row r="7" spans="1:20" ht="69" x14ac:dyDescent="0.3">
      <c r="B7" s="119" t="s">
        <v>25</v>
      </c>
      <c r="C7" s="225" t="s">
        <v>119</v>
      </c>
      <c r="D7" s="121">
        <v>0.3</v>
      </c>
      <c r="E7" s="122"/>
      <c r="F7" s="40" t="s">
        <v>41</v>
      </c>
      <c r="G7" s="123" t="s">
        <v>6</v>
      </c>
      <c r="H7" s="124"/>
      <c r="I7" s="122"/>
      <c r="J7" s="40" t="s">
        <v>41</v>
      </c>
      <c r="K7" s="123" t="s">
        <v>6</v>
      </c>
      <c r="L7" s="124"/>
      <c r="M7" s="122"/>
      <c r="N7" s="40" t="s">
        <v>41</v>
      </c>
      <c r="O7" s="123" t="s">
        <v>6</v>
      </c>
      <c r="P7" s="124"/>
      <c r="Q7" s="122"/>
      <c r="R7" s="40" t="s">
        <v>41</v>
      </c>
      <c r="S7" s="123" t="s">
        <v>6</v>
      </c>
      <c r="T7" s="124"/>
    </row>
    <row r="8" spans="1:20" ht="40.200000000000003" customHeight="1" x14ac:dyDescent="0.3">
      <c r="B8" s="119" t="s">
        <v>26</v>
      </c>
      <c r="C8" s="225" t="s">
        <v>120</v>
      </c>
      <c r="D8" s="121">
        <v>0.3</v>
      </c>
      <c r="E8" s="122"/>
      <c r="F8" s="40" t="s">
        <v>41</v>
      </c>
      <c r="G8" s="123" t="s">
        <v>6</v>
      </c>
      <c r="H8" s="124"/>
      <c r="I8" s="122"/>
      <c r="J8" s="40" t="s">
        <v>41</v>
      </c>
      <c r="K8" s="123" t="s">
        <v>6</v>
      </c>
      <c r="L8" s="124"/>
      <c r="M8" s="122"/>
      <c r="N8" s="40" t="s">
        <v>41</v>
      </c>
      <c r="O8" s="123" t="s">
        <v>6</v>
      </c>
      <c r="P8" s="124"/>
      <c r="Q8" s="122"/>
      <c r="R8" s="40" t="s">
        <v>41</v>
      </c>
      <c r="S8" s="123" t="s">
        <v>6</v>
      </c>
      <c r="T8" s="124"/>
    </row>
    <row r="9" spans="1:20" x14ac:dyDescent="0.3">
      <c r="B9" s="119"/>
      <c r="C9" s="120"/>
      <c r="D9" s="121"/>
      <c r="E9" s="122"/>
      <c r="F9" s="40"/>
      <c r="G9" s="123"/>
      <c r="H9" s="124"/>
      <c r="I9" s="122"/>
      <c r="J9" s="40"/>
      <c r="K9" s="123"/>
      <c r="L9" s="124"/>
      <c r="M9" s="122"/>
      <c r="N9" s="40"/>
      <c r="O9" s="123"/>
      <c r="P9" s="124"/>
      <c r="Q9" s="122"/>
      <c r="R9" s="40"/>
      <c r="S9" s="123"/>
      <c r="T9" s="124"/>
    </row>
    <row r="10" spans="1:20" s="93" customFormat="1" ht="44.7" customHeight="1" x14ac:dyDescent="0.3">
      <c r="B10" s="103" t="s">
        <v>37</v>
      </c>
      <c r="C10" s="104"/>
      <c r="D10" s="105"/>
      <c r="E10" s="125"/>
      <c r="F10" s="126" t="s">
        <v>103</v>
      </c>
      <c r="G10" s="127" t="s">
        <v>98</v>
      </c>
      <c r="H10" s="128" t="s">
        <v>47</v>
      </c>
      <c r="I10" s="125"/>
      <c r="J10" s="126" t="s">
        <v>103</v>
      </c>
      <c r="K10" s="127" t="s">
        <v>98</v>
      </c>
      <c r="L10" s="128" t="s">
        <v>47</v>
      </c>
      <c r="M10" s="125"/>
      <c r="N10" s="126" t="s">
        <v>103</v>
      </c>
      <c r="O10" s="127" t="s">
        <v>98</v>
      </c>
      <c r="P10" s="128" t="s">
        <v>47</v>
      </c>
      <c r="Q10" s="125"/>
      <c r="R10" s="126" t="s">
        <v>103</v>
      </c>
      <c r="S10" s="127" t="s">
        <v>98</v>
      </c>
      <c r="T10" s="128" t="s">
        <v>47</v>
      </c>
    </row>
    <row r="11" spans="1:20" s="93" customFormat="1" ht="34.950000000000003" customHeight="1" x14ac:dyDescent="0.3">
      <c r="A11" s="93" t="s">
        <v>22</v>
      </c>
      <c r="B11" s="113" t="s">
        <v>40</v>
      </c>
      <c r="C11" s="129"/>
      <c r="D11" s="115"/>
      <c r="E11" s="116"/>
      <c r="F11" s="129"/>
      <c r="G11" s="129" t="s">
        <v>104</v>
      </c>
      <c r="H11" s="118">
        <f>SUMPRODUCT($D$12:$D$14,H12:H14)</f>
        <v>0</v>
      </c>
      <c r="I11" s="116"/>
      <c r="J11" s="129"/>
      <c r="K11" s="129" t="str">
        <f>G11</f>
        <v>Scores for the criteria (I-IV) shall be averaged and shown in Annex 3a Section III as "Equipment Score"</v>
      </c>
      <c r="L11" s="118">
        <f>SUMPRODUCT($D$12:$D$14,L12:L14)</f>
        <v>0</v>
      </c>
      <c r="M11" s="116"/>
      <c r="N11" s="129"/>
      <c r="O11" s="129" t="str">
        <f>K11</f>
        <v>Scores for the criteria (I-IV) shall be averaged and shown in Annex 3a Section III as "Equipment Score"</v>
      </c>
      <c r="P11" s="118">
        <f>SUMPRODUCT($D$12:$D$14,P12:P14)</f>
        <v>0</v>
      </c>
      <c r="Q11" s="116"/>
      <c r="R11" s="129"/>
      <c r="S11" s="129" t="str">
        <f>O11</f>
        <v>Scores for the criteria (I-IV) shall be averaged and shown in Annex 3a Section III as "Equipment Score"</v>
      </c>
      <c r="T11" s="118">
        <f>SUMPRODUCT($D$12:$D$14,T12:T14)</f>
        <v>0</v>
      </c>
    </row>
    <row r="12" spans="1:20" ht="69" x14ac:dyDescent="0.3">
      <c r="A12" s="130"/>
      <c r="B12" s="119" t="s">
        <v>24</v>
      </c>
      <c r="C12" s="226" t="s">
        <v>121</v>
      </c>
      <c r="D12" s="121">
        <v>0.5</v>
      </c>
      <c r="E12" s="152"/>
      <c r="F12" s="40" t="s">
        <v>42</v>
      </c>
      <c r="G12" s="123" t="s">
        <v>6</v>
      </c>
      <c r="H12" s="124"/>
      <c r="I12" s="152"/>
      <c r="J12" s="40" t="s">
        <v>96</v>
      </c>
      <c r="K12" s="123" t="s">
        <v>6</v>
      </c>
      <c r="L12" s="124"/>
      <c r="M12" s="152"/>
      <c r="N12" s="40" t="s">
        <v>96</v>
      </c>
      <c r="O12" s="123" t="s">
        <v>6</v>
      </c>
      <c r="P12" s="124"/>
      <c r="Q12" s="152"/>
      <c r="R12" s="40" t="s">
        <v>96</v>
      </c>
      <c r="S12" s="123" t="s">
        <v>6</v>
      </c>
      <c r="T12" s="124"/>
    </row>
    <row r="13" spans="1:20" ht="55.2" x14ac:dyDescent="0.3">
      <c r="A13" s="130"/>
      <c r="B13" s="119" t="s">
        <v>25</v>
      </c>
      <c r="C13" s="227" t="s">
        <v>122</v>
      </c>
      <c r="D13" s="121">
        <v>0.25</v>
      </c>
      <c r="E13" s="152"/>
      <c r="F13" s="40" t="s">
        <v>43</v>
      </c>
      <c r="G13" s="123" t="s">
        <v>6</v>
      </c>
      <c r="H13" s="124"/>
      <c r="I13" s="152"/>
      <c r="J13" s="40" t="s">
        <v>43</v>
      </c>
      <c r="K13" s="123" t="s">
        <v>6</v>
      </c>
      <c r="L13" s="124"/>
      <c r="M13" s="152"/>
      <c r="N13" s="40" t="s">
        <v>43</v>
      </c>
      <c r="O13" s="123" t="s">
        <v>6</v>
      </c>
      <c r="P13" s="124"/>
      <c r="Q13" s="152"/>
      <c r="R13" s="40" t="s">
        <v>43</v>
      </c>
      <c r="S13" s="123" t="s">
        <v>6</v>
      </c>
      <c r="T13" s="124"/>
    </row>
    <row r="14" spans="1:20" ht="63" customHeight="1" x14ac:dyDescent="0.3">
      <c r="A14" s="130"/>
      <c r="B14" s="119" t="s">
        <v>26</v>
      </c>
      <c r="C14" s="226" t="s">
        <v>123</v>
      </c>
      <c r="D14" s="121">
        <v>0.25</v>
      </c>
      <c r="E14" s="152"/>
      <c r="F14" s="40" t="s">
        <v>43</v>
      </c>
      <c r="G14" s="123" t="s">
        <v>6</v>
      </c>
      <c r="H14" s="124"/>
      <c r="I14" s="152"/>
      <c r="J14" s="40" t="s">
        <v>43</v>
      </c>
      <c r="K14" s="123" t="s">
        <v>6</v>
      </c>
      <c r="L14" s="124"/>
      <c r="M14" s="152"/>
      <c r="N14" s="40" t="s">
        <v>43</v>
      </c>
      <c r="O14" s="123" t="s">
        <v>6</v>
      </c>
      <c r="P14" s="124"/>
      <c r="Q14" s="152"/>
      <c r="R14" s="40" t="s">
        <v>43</v>
      </c>
      <c r="S14" s="123" t="s">
        <v>6</v>
      </c>
      <c r="T14" s="124"/>
    </row>
    <row r="15" spans="1:20" x14ac:dyDescent="0.3"/>
    <row r="16" spans="1:20" hidden="1" x14ac:dyDescent="0.3">
      <c r="C16" s="131"/>
    </row>
    <row r="17" x14ac:dyDescent="0.3"/>
    <row r="19" x14ac:dyDescent="0.3"/>
  </sheetData>
  <sheetProtection algorithmName="SHA-512" hashValue="4ESgRVFg4G+HyDXvefHjNctzbBBuSyi3/0lkYJn1sB5EBGykG9JKUgyarsa+rrgdWp6XXCqR1219URB5utm3Ww==" saltValue="1StWX9qHVzY9/qHJov6hqw==" spinCount="100000" sheet="1" formatCells="0" formatColumns="0" formatRows="0" selectLockedCells="1"/>
  <mergeCells count="1">
    <mergeCell ref="B5:D5"/>
  </mergeCells>
  <dataValidations count="1">
    <dataValidation type="list" allowBlank="1" showInputMessage="1" showErrorMessage="1" sqref="T12:T14 P12:P14 H12:H14 L12:L14 L5:L9 H5:H9 T6:T9 P5:P9" xr:uid="{00000000-0002-0000-0100-000000000000}">
      <formula1>"10%,20%,30%,40%,50%,60%,70%,80%,90%,100%"</formula1>
    </dataValidation>
  </dataValidations>
  <printOptions horizontalCentered="1" verticalCentered="1"/>
  <pageMargins left="0.59055118110236227" right="0.59055118110236227" top="0.98425196850393704" bottom="0.59055118110236227" header="0.39370078740157483" footer="0.19685039370078741"/>
  <pageSetup paperSize="9" scale="50" fitToWidth="0" orientation="landscape" r:id="rId1"/>
  <headerFooter>
    <oddHeader>&amp;L&amp;"-,Bold"&amp;18Annex 7b Survey vessel and equipment that is proposed to execute the work.&amp;R&amp;G</oddHeader>
  </headerFooter>
  <colBreaks count="1" manualBreakCount="1">
    <brk id="12" max="17"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181"/>
  <sheetViews>
    <sheetView zoomScale="85" zoomScaleNormal="85" zoomScaleSheetLayoutView="70" workbookViewId="0">
      <selection activeCell="C6" sqref="C6"/>
    </sheetView>
  </sheetViews>
  <sheetFormatPr defaultColWidth="0" defaultRowHeight="14.4" zeroHeight="1" outlineLevelRow="1" outlineLevelCol="2" x14ac:dyDescent="0.3"/>
  <cols>
    <col min="1" max="1" width="3.33203125" customWidth="1"/>
    <col min="2" max="2" width="15.6640625" customWidth="1"/>
    <col min="3" max="3" width="8.6640625" customWidth="1"/>
    <col min="4" max="6" width="20.6640625" customWidth="1"/>
    <col min="7" max="7" width="57.6640625" customWidth="1"/>
    <col min="8" max="8" width="57.6640625" hidden="1" customWidth="1" outlineLevel="1"/>
    <col min="9" max="12" width="12.6640625" hidden="1" customWidth="1" outlineLevel="1"/>
    <col min="13" max="13" width="15.6640625" hidden="1" customWidth="1" outlineLevel="2"/>
    <col min="14" max="14" width="7.6640625" customWidth="1" collapsed="1"/>
    <col min="15" max="15" width="2.6640625" customWidth="1"/>
    <col min="16" max="16384" width="9.33203125" hidden="1"/>
  </cols>
  <sheetData>
    <row r="1" spans="2:39" x14ac:dyDescent="0.3"/>
    <row r="2" spans="2:39" x14ac:dyDescent="0.3">
      <c r="B2" s="3" t="s">
        <v>129</v>
      </c>
      <c r="C2" s="4"/>
      <c r="D2" s="4"/>
      <c r="E2" s="4"/>
      <c r="F2" s="4"/>
      <c r="G2" s="4"/>
      <c r="H2" s="4"/>
      <c r="I2" s="4"/>
      <c r="J2" s="4"/>
      <c r="K2" s="4"/>
      <c r="L2" s="4"/>
      <c r="M2" s="4"/>
      <c r="N2" s="52"/>
      <c r="Q2" s="7" t="str">
        <f>J5</f>
        <v>Level of Education</v>
      </c>
      <c r="Y2" s="7" t="str">
        <f>K5</f>
        <v>Experience</v>
      </c>
      <c r="Z2" s="7"/>
      <c r="AA2" s="7"/>
      <c r="AB2" s="7"/>
      <c r="AC2" s="7"/>
      <c r="AD2" s="7"/>
      <c r="AE2" s="7"/>
      <c r="AF2" s="7"/>
      <c r="AG2" s="7" t="str">
        <f>L5</f>
        <v>Similar Role</v>
      </c>
    </row>
    <row r="3" spans="2:39" x14ac:dyDescent="0.3">
      <c r="B3" s="43"/>
      <c r="C3" s="11"/>
      <c r="D3" s="11"/>
      <c r="E3" s="11"/>
      <c r="F3" s="11"/>
      <c r="G3" s="11"/>
      <c r="H3" s="11"/>
      <c r="I3" s="11"/>
      <c r="J3" s="11"/>
      <c r="K3" s="11"/>
      <c r="L3" s="11"/>
      <c r="M3" s="11"/>
      <c r="N3" s="72" t="s">
        <v>28</v>
      </c>
      <c r="Q3" t="s">
        <v>30</v>
      </c>
      <c r="R3" t="s">
        <v>29</v>
      </c>
      <c r="S3" t="s">
        <v>31</v>
      </c>
      <c r="T3" t="s">
        <v>32</v>
      </c>
      <c r="U3" t="s">
        <v>49</v>
      </c>
      <c r="V3" t="s">
        <v>55</v>
      </c>
      <c r="W3" t="s">
        <v>113</v>
      </c>
      <c r="Y3" t="str">
        <f t="shared" ref="Y3:AE4" si="0">Q3</f>
        <v>I.</v>
      </c>
      <c r="Z3" t="str">
        <f t="shared" si="0"/>
        <v>II.</v>
      </c>
      <c r="AA3" t="str">
        <f t="shared" si="0"/>
        <v>III.</v>
      </c>
      <c r="AB3" t="str">
        <f t="shared" si="0"/>
        <v>IV.</v>
      </c>
      <c r="AC3" t="str">
        <f t="shared" si="0"/>
        <v>V.</v>
      </c>
      <c r="AD3" t="str">
        <f t="shared" si="0"/>
        <v>VI.</v>
      </c>
      <c r="AE3" t="str">
        <f t="shared" si="0"/>
        <v>VII.</v>
      </c>
      <c r="AG3" t="str">
        <f t="shared" ref="AG3:AM4" si="1">Y3</f>
        <v>I.</v>
      </c>
      <c r="AH3" t="str">
        <f t="shared" si="1"/>
        <v>II.</v>
      </c>
      <c r="AI3" t="str">
        <f t="shared" si="1"/>
        <v>III.</v>
      </c>
      <c r="AJ3" t="str">
        <f t="shared" si="1"/>
        <v>IV.</v>
      </c>
      <c r="AK3" t="str">
        <f t="shared" si="1"/>
        <v>V.</v>
      </c>
      <c r="AL3" t="str">
        <f t="shared" si="1"/>
        <v>VI.</v>
      </c>
      <c r="AM3" t="str">
        <f t="shared" si="1"/>
        <v>VII.</v>
      </c>
    </row>
    <row r="4" spans="2:39" x14ac:dyDescent="0.3">
      <c r="B4" s="74"/>
      <c r="C4" s="88"/>
      <c r="D4" s="12"/>
      <c r="E4" s="12"/>
      <c r="F4" s="11"/>
      <c r="G4" s="11"/>
      <c r="H4" s="11"/>
      <c r="I4" s="11"/>
      <c r="J4" s="11"/>
      <c r="K4" s="11"/>
      <c r="L4" s="11"/>
      <c r="M4" s="11"/>
      <c r="N4" s="72">
        <v>0</v>
      </c>
      <c r="P4" t="s">
        <v>80</v>
      </c>
      <c r="Q4" t="str">
        <f t="shared" ref="Q4:V4" si="2">VLOOKUP(Q3,PersGroupWeight,2,FALSE)</f>
        <v>Project Manager Onshore</v>
      </c>
      <c r="R4" t="str">
        <f t="shared" si="2"/>
        <v>Project Manager Offshore / Party Chief</v>
      </c>
      <c r="S4" t="str">
        <f t="shared" si="2"/>
        <v>Drillers and Operators</v>
      </c>
      <c r="T4" t="str">
        <f t="shared" si="2"/>
        <v>Lead Geotechnical Engineer, Offshore</v>
      </c>
      <c r="U4" t="str">
        <f t="shared" si="2"/>
        <v>Lead Engineer, Onshore</v>
      </c>
      <c r="V4" t="str">
        <f t="shared" si="2"/>
        <v>Lead Geophysicist for SCPT/P-S/Density Logging</v>
      </c>
      <c r="W4" t="str">
        <f t="shared" ref="W4" si="3">VLOOKUP(W3,PersGroupWeight,2,FALSE)</f>
        <v>Lead Laboratory Technician</v>
      </c>
      <c r="Y4" t="str">
        <f t="shared" si="0"/>
        <v>Project Manager Onshore</v>
      </c>
      <c r="Z4" t="str">
        <f t="shared" si="0"/>
        <v>Project Manager Offshore / Party Chief</v>
      </c>
      <c r="AA4" t="str">
        <f t="shared" si="0"/>
        <v>Drillers and Operators</v>
      </c>
      <c r="AB4" t="str">
        <f t="shared" si="0"/>
        <v>Lead Geotechnical Engineer, Offshore</v>
      </c>
      <c r="AC4" t="str">
        <f t="shared" si="0"/>
        <v>Lead Engineer, Onshore</v>
      </c>
      <c r="AD4" t="str">
        <f t="shared" si="0"/>
        <v>Lead Geophysicist for SCPT/P-S/Density Logging</v>
      </c>
      <c r="AE4" t="str">
        <f t="shared" si="0"/>
        <v>Lead Laboratory Technician</v>
      </c>
      <c r="AG4" t="str">
        <f t="shared" si="1"/>
        <v>Project Manager Onshore</v>
      </c>
      <c r="AH4" t="str">
        <f t="shared" si="1"/>
        <v>Project Manager Offshore / Party Chief</v>
      </c>
      <c r="AI4" t="str">
        <f t="shared" si="1"/>
        <v>Drillers and Operators</v>
      </c>
      <c r="AJ4" t="str">
        <f t="shared" si="1"/>
        <v>Lead Geotechnical Engineer, Offshore</v>
      </c>
      <c r="AK4" t="str">
        <f t="shared" si="1"/>
        <v>Lead Engineer, Onshore</v>
      </c>
      <c r="AL4" t="str">
        <f t="shared" si="1"/>
        <v>Lead Geophysicist for SCPT/P-S/Density Logging</v>
      </c>
      <c r="AM4" t="str">
        <f t="shared" si="1"/>
        <v>Lead Laboratory Technician</v>
      </c>
    </row>
    <row r="5" spans="2:39" ht="5.7" customHeight="1" x14ac:dyDescent="0.3">
      <c r="B5" s="89"/>
      <c r="C5" s="90"/>
      <c r="D5" s="91"/>
      <c r="E5" s="91"/>
      <c r="F5" s="256"/>
      <c r="G5" s="256"/>
      <c r="H5" s="256"/>
      <c r="I5" s="266" t="s">
        <v>52</v>
      </c>
      <c r="J5" s="235" t="str">
        <f>'Section I - Personnel'!H15</f>
        <v>Level of Education</v>
      </c>
      <c r="K5" s="235" t="str">
        <f>'Section I - Personnel'!K15</f>
        <v>Experience</v>
      </c>
      <c r="L5" s="235" t="str">
        <f>'Section I - Personnel'!N15</f>
        <v>Similar Role</v>
      </c>
      <c r="M5" s="253" t="s">
        <v>48</v>
      </c>
      <c r="N5" s="73"/>
    </row>
    <row r="6" spans="2:39" s="7" customFormat="1" x14ac:dyDescent="0.3">
      <c r="B6" s="24" t="s">
        <v>16</v>
      </c>
      <c r="C6" s="140"/>
      <c r="D6" s="204" t="e">
        <f>INDEX(Vessel_Name_Score,MATCH(C6,Vessel_Code,0))</f>
        <v>#N/A</v>
      </c>
      <c r="E6" s="80"/>
      <c r="F6" s="257"/>
      <c r="G6" s="257"/>
      <c r="H6" s="257"/>
      <c r="I6" s="267"/>
      <c r="J6" s="251"/>
      <c r="K6" s="251"/>
      <c r="L6" s="251"/>
      <c r="M6" s="254"/>
      <c r="N6" s="87">
        <v>1</v>
      </c>
      <c r="O6" s="44"/>
      <c r="P6" s="7" t="s">
        <v>81</v>
      </c>
      <c r="Q6" s="201">
        <f t="shared" ref="Q6:V6" si="4">VLOOKUP(Q3,PersGroupWeight,3,FALSE)</f>
        <v>0.2</v>
      </c>
      <c r="R6" s="201">
        <f t="shared" si="4"/>
        <v>0.15</v>
      </c>
      <c r="S6" s="201">
        <f t="shared" si="4"/>
        <v>0.2</v>
      </c>
      <c r="T6" s="201">
        <f t="shared" si="4"/>
        <v>0.15</v>
      </c>
      <c r="U6" s="201">
        <f t="shared" si="4"/>
        <v>0.15</v>
      </c>
      <c r="V6" s="201">
        <f t="shared" si="4"/>
        <v>0.05</v>
      </c>
      <c r="W6" s="201">
        <f t="shared" ref="W6" si="5">VLOOKUP(W3,PersGroupWeight,3,FALSE)</f>
        <v>0.1</v>
      </c>
      <c r="Y6" s="202">
        <f t="shared" ref="Y6:AE6" si="6">Q6</f>
        <v>0.2</v>
      </c>
      <c r="Z6" s="202">
        <f t="shared" si="6"/>
        <v>0.15</v>
      </c>
      <c r="AA6" s="202">
        <f t="shared" si="6"/>
        <v>0.2</v>
      </c>
      <c r="AB6" s="202">
        <f t="shared" si="6"/>
        <v>0.15</v>
      </c>
      <c r="AC6" s="202">
        <f t="shared" si="6"/>
        <v>0.15</v>
      </c>
      <c r="AD6" s="202">
        <f t="shared" si="6"/>
        <v>0.05</v>
      </c>
      <c r="AE6" s="202">
        <f t="shared" si="6"/>
        <v>0.1</v>
      </c>
      <c r="AF6" s="202"/>
      <c r="AG6" s="202">
        <f t="shared" ref="AG6:AM6" si="7">Y6</f>
        <v>0.2</v>
      </c>
      <c r="AH6" s="202">
        <f t="shared" si="7"/>
        <v>0.15</v>
      </c>
      <c r="AI6" s="202">
        <f t="shared" si="7"/>
        <v>0.2</v>
      </c>
      <c r="AJ6" s="202">
        <f t="shared" si="7"/>
        <v>0.15</v>
      </c>
      <c r="AK6" s="202">
        <f t="shared" si="7"/>
        <v>0.15</v>
      </c>
      <c r="AL6" s="202">
        <f t="shared" si="7"/>
        <v>0.05</v>
      </c>
      <c r="AM6" s="202">
        <f t="shared" si="7"/>
        <v>0.1</v>
      </c>
    </row>
    <row r="7" spans="2:39" s="7" customFormat="1" ht="5.7" customHeight="1" x14ac:dyDescent="0.3">
      <c r="B7" s="24"/>
      <c r="C7" s="78"/>
      <c r="D7" s="79"/>
      <c r="E7" s="80"/>
      <c r="F7" s="258"/>
      <c r="G7" s="258"/>
      <c r="H7" s="258"/>
      <c r="I7" s="268"/>
      <c r="J7" s="252"/>
      <c r="K7" s="252"/>
      <c r="L7" s="252"/>
      <c r="M7" s="255"/>
      <c r="N7" s="154"/>
      <c r="O7" s="44"/>
    </row>
    <row r="8" spans="2:39" s="7" customFormat="1" x14ac:dyDescent="0.3">
      <c r="B8" s="25" t="s">
        <v>15</v>
      </c>
      <c r="C8" s="27"/>
      <c r="D8" s="27" t="s">
        <v>0</v>
      </c>
      <c r="E8" s="27" t="s">
        <v>20</v>
      </c>
      <c r="F8" s="28" t="s">
        <v>11</v>
      </c>
      <c r="G8" s="29" t="s">
        <v>19</v>
      </c>
      <c r="H8" s="30" t="s">
        <v>98</v>
      </c>
      <c r="I8" s="176"/>
      <c r="J8" s="176"/>
      <c r="K8" s="176"/>
      <c r="L8" s="176"/>
      <c r="M8" s="31">
        <f ca="1">IFERROR(AVERAGE(M9:M23),0)</f>
        <v>0</v>
      </c>
      <c r="N8" s="87">
        <v>2</v>
      </c>
      <c r="O8" s="44"/>
      <c r="P8" s="7" t="s">
        <v>82</v>
      </c>
      <c r="Q8" s="202">
        <f>IFERROR(AVERAGE(Q9:Q97),0)</f>
        <v>0</v>
      </c>
      <c r="R8" s="202">
        <f>IFERROR(AVERAGE(R9:R97),0)</f>
        <v>0</v>
      </c>
      <c r="S8" s="202">
        <f>IFERROR(AVERAGE(S9:S97),0)</f>
        <v>0</v>
      </c>
      <c r="T8" s="202">
        <f>IFERROR(AVERAGE(T9:T97),0)</f>
        <v>0</v>
      </c>
      <c r="U8" s="202">
        <f>IFERROR(AVERAGE(U9:U97),0)</f>
        <v>0</v>
      </c>
      <c r="V8" s="202">
        <f>IFERROR(AVERAGE(V9:V97),0)</f>
        <v>0</v>
      </c>
      <c r="W8" s="202">
        <f>IFERROR(AVERAGE(W9:W97),0)</f>
        <v>0</v>
      </c>
      <c r="X8" s="202"/>
      <c r="Y8" s="202">
        <f>IFERROR(AVERAGE(Y9:Y97),0)</f>
        <v>0</v>
      </c>
      <c r="Z8" s="202">
        <f>IFERROR(AVERAGE(Z9:Z97),0)</f>
        <v>0</v>
      </c>
      <c r="AA8" s="202">
        <f>IFERROR(AVERAGE(AA9:AA97),0)</f>
        <v>0</v>
      </c>
      <c r="AB8" s="202">
        <f>IFERROR(AVERAGE(AB9:AB97),0)</f>
        <v>0</v>
      </c>
      <c r="AC8" s="202">
        <f>IFERROR(AVERAGE(AC9:AC97),0)</f>
        <v>0</v>
      </c>
      <c r="AD8" s="202">
        <f>IFERROR(AVERAGE(AD9:AD97),0)</f>
        <v>0</v>
      </c>
      <c r="AE8" s="202">
        <f>IFERROR(AVERAGE(AE9:AE97),0)</f>
        <v>0</v>
      </c>
      <c r="AF8" s="202"/>
      <c r="AG8" s="202">
        <f>IFERROR(AVERAGE(AG9:AG97),0)</f>
        <v>0</v>
      </c>
      <c r="AH8" s="202">
        <f>IFERROR(AVERAGE(AH9:AH97),0)</f>
        <v>0</v>
      </c>
      <c r="AI8" s="202">
        <f>IFERROR(AVERAGE(AI9:AI97),0)</f>
        <v>0</v>
      </c>
      <c r="AJ8" s="202">
        <f>IFERROR(AVERAGE(AJ9:AJ97),0)</f>
        <v>0</v>
      </c>
      <c r="AK8" s="202">
        <f>IFERROR(AVERAGE(AK9:AK97),0)</f>
        <v>0</v>
      </c>
      <c r="AL8" s="202">
        <f>IFERROR(AVERAGE(AL9:AL97),0)</f>
        <v>0</v>
      </c>
      <c r="AM8" s="202">
        <f>IFERROR(AVERAGE(AM9:AM97),0)</f>
        <v>0</v>
      </c>
    </row>
    <row r="9" spans="2:39" s="7" customFormat="1" outlineLevel="1" x14ac:dyDescent="0.3">
      <c r="B9" s="32">
        <v>1</v>
      </c>
      <c r="C9" s="132"/>
      <c r="D9" s="33" t="str">
        <f t="shared" ref="D9:D23" si="8">IFERROR(INDEX(Personnel_Names,MATCH($C9,Personnel_Codes,0)),"-")</f>
        <v>-</v>
      </c>
      <c r="E9" s="33" t="str">
        <f t="shared" ref="E9:E23" si="9">IFERROR(INDEX(Personnel_Functions,MATCH($C9,Personnel_Codes,0)),"-")</f>
        <v>-</v>
      </c>
      <c r="F9" s="134" t="s">
        <v>87</v>
      </c>
      <c r="G9" s="135" t="s">
        <v>97</v>
      </c>
      <c r="H9" s="38" t="s">
        <v>6</v>
      </c>
      <c r="I9" s="184" t="str">
        <f t="shared" ref="I9:I23" si="10">IFERROR(INDEX(PersWeight,MATCH($C9,Personnel_Codes,0)),"-")</f>
        <v>-</v>
      </c>
      <c r="J9" s="179" t="str">
        <f t="shared" ref="J9:J23" si="11">IFERROR(INDEX(EducationScores,MATCH($C9,Personnel_Codes,0)),"-")</f>
        <v>-</v>
      </c>
      <c r="K9" s="178" t="str">
        <f t="shared" ref="K9:K23" si="12">IFERROR(INDEX(ExperienceScores,MATCH($C9,Personnel_Codes,0)),"-")</f>
        <v>-</v>
      </c>
      <c r="L9" s="180" t="str">
        <f t="shared" ref="L9:L23" si="13">IFERROR(INDEX(YearsRoleScores,MATCH($C9,Personnel_Codes,0)),"-")</f>
        <v>-</v>
      </c>
      <c r="M9" s="34"/>
      <c r="N9" s="87">
        <v>3</v>
      </c>
      <c r="O9" s="44"/>
      <c r="Q9" s="203" t="str">
        <f>IFERROR(IF(LEFT($C9,FIND(".",$C9))=Q$3,$J9,"-"),"-")</f>
        <v>-</v>
      </c>
      <c r="R9" s="203" t="str">
        <f t="shared" ref="R9:U9" si="14">IFERROR(IF(LEFT($C9,FIND(".",$C9))=R$3,$J9,"-"),"-")</f>
        <v>-</v>
      </c>
      <c r="S9" s="203" t="str">
        <f t="shared" si="14"/>
        <v>-</v>
      </c>
      <c r="T9" s="203" t="str">
        <f t="shared" si="14"/>
        <v>-</v>
      </c>
      <c r="U9" s="203" t="str">
        <f t="shared" si="14"/>
        <v>-</v>
      </c>
      <c r="V9" s="203" t="str">
        <f>IFERROR(IF(LEFT($C9,FIND(".",$C9))=V$3,$J9,"-"),"-")</f>
        <v>-</v>
      </c>
      <c r="W9" s="203" t="str">
        <f>IFERROR(IF(LEFT($C9,FIND(".",$C9))=W$3,$J9,"-"),"-")</f>
        <v>-</v>
      </c>
      <c r="Y9" s="203" t="str">
        <f>IFERROR(IF(LEFT($C9,FIND(".",$C9))=Y$3,$K9,"-"),"-")</f>
        <v>-</v>
      </c>
      <c r="Z9" s="203" t="str">
        <f t="shared" ref="Z9:AE23" si="15">IFERROR(IF(LEFT($C9,FIND(".",$C9))=Z$3,$K9,"-"),"-")</f>
        <v>-</v>
      </c>
      <c r="AA9" s="203" t="str">
        <f t="shared" si="15"/>
        <v>-</v>
      </c>
      <c r="AB9" s="203" t="str">
        <f t="shared" si="15"/>
        <v>-</v>
      </c>
      <c r="AC9" s="203" t="str">
        <f t="shared" si="15"/>
        <v>-</v>
      </c>
      <c r="AD9" s="203" t="str">
        <f t="shared" si="15"/>
        <v>-</v>
      </c>
      <c r="AE9" s="203" t="str">
        <f t="shared" si="15"/>
        <v>-</v>
      </c>
      <c r="AG9" s="203" t="str">
        <f>IFERROR(IF(LEFT($C9,FIND(".",$C9))=AG$3,$L9,"-"),"-")</f>
        <v>-</v>
      </c>
      <c r="AH9" s="203" t="str">
        <f t="shared" ref="AH9:AM23" si="16">IFERROR(IF(LEFT($C9,FIND(".",$C9))=AH$3,$L9,"-"),"-")</f>
        <v>-</v>
      </c>
      <c r="AI9" s="203" t="str">
        <f t="shared" si="16"/>
        <v>-</v>
      </c>
      <c r="AJ9" s="203" t="str">
        <f t="shared" si="16"/>
        <v>-</v>
      </c>
      <c r="AK9" s="203" t="str">
        <f t="shared" si="16"/>
        <v>-</v>
      </c>
      <c r="AL9" s="203" t="str">
        <f t="shared" si="16"/>
        <v>-</v>
      </c>
      <c r="AM9" s="203" t="str">
        <f t="shared" si="16"/>
        <v>-</v>
      </c>
    </row>
    <row r="10" spans="2:39" s="7" customFormat="1" outlineLevel="1" x14ac:dyDescent="0.3">
      <c r="B10" s="35">
        <v>2</v>
      </c>
      <c r="C10" s="133"/>
      <c r="D10" s="36" t="str">
        <f t="shared" si="8"/>
        <v>-</v>
      </c>
      <c r="E10" s="36" t="str">
        <f t="shared" si="9"/>
        <v>-</v>
      </c>
      <c r="F10" s="136"/>
      <c r="G10" s="137" t="s">
        <v>97</v>
      </c>
      <c r="H10" s="39" t="s">
        <v>6</v>
      </c>
      <c r="I10" s="185" t="str">
        <f t="shared" si="10"/>
        <v>-</v>
      </c>
      <c r="J10" s="181" t="str">
        <f t="shared" si="11"/>
        <v>-</v>
      </c>
      <c r="K10" s="182" t="str">
        <f t="shared" si="12"/>
        <v>-</v>
      </c>
      <c r="L10" s="183" t="str">
        <f t="shared" si="13"/>
        <v>-</v>
      </c>
      <c r="M10" s="37"/>
      <c r="N10" s="154"/>
      <c r="O10" s="44"/>
      <c r="Q10" s="203" t="str">
        <f t="shared" ref="Q10:U42" si="17">IFERROR(IF(LEFT($C10,FIND(".",$C10))=Q$3,$J10,"-"),"-")</f>
        <v>-</v>
      </c>
      <c r="R10" s="203" t="str">
        <f t="shared" si="17"/>
        <v>-</v>
      </c>
      <c r="S10" s="203" t="str">
        <f t="shared" si="17"/>
        <v>-</v>
      </c>
      <c r="T10" s="203" t="str">
        <f t="shared" si="17"/>
        <v>-</v>
      </c>
      <c r="U10" s="203" t="str">
        <f t="shared" si="17"/>
        <v>-</v>
      </c>
      <c r="V10" s="203" t="str">
        <f t="shared" ref="V10:W42" si="18">IFERROR(IF(LEFT($C10,FIND(".",$C10))=V$3,$J10,"-"),"-")</f>
        <v>-</v>
      </c>
      <c r="W10" s="203" t="str">
        <f t="shared" si="18"/>
        <v>-</v>
      </c>
      <c r="Y10" s="203" t="str">
        <f t="shared" ref="Y10:Y23" si="19">IFERROR(IF(LEFT($C10,FIND(".",$C10))=Y$3,$K10,"-"),"-")</f>
        <v>-</v>
      </c>
      <c r="Z10" s="203" t="str">
        <f t="shared" si="15"/>
        <v>-</v>
      </c>
      <c r="AA10" s="203" t="str">
        <f t="shared" si="15"/>
        <v>-</v>
      </c>
      <c r="AB10" s="203" t="str">
        <f t="shared" si="15"/>
        <v>-</v>
      </c>
      <c r="AC10" s="203" t="str">
        <f t="shared" si="15"/>
        <v>-</v>
      </c>
      <c r="AD10" s="203" t="str">
        <f t="shared" si="15"/>
        <v>-</v>
      </c>
      <c r="AE10" s="203" t="str">
        <f t="shared" si="15"/>
        <v>-</v>
      </c>
      <c r="AG10" s="203" t="str">
        <f t="shared" ref="AG10:AG23" si="20">IFERROR(IF(LEFT($C10,FIND(".",$C10))=AG$3,$L10,"-"),"-")</f>
        <v>-</v>
      </c>
      <c r="AH10" s="203" t="str">
        <f t="shared" si="16"/>
        <v>-</v>
      </c>
      <c r="AI10" s="203" t="str">
        <f t="shared" si="16"/>
        <v>-</v>
      </c>
      <c r="AJ10" s="203" t="str">
        <f t="shared" si="16"/>
        <v>-</v>
      </c>
      <c r="AK10" s="203" t="str">
        <f t="shared" si="16"/>
        <v>-</v>
      </c>
      <c r="AL10" s="203" t="str">
        <f t="shared" si="16"/>
        <v>-</v>
      </c>
      <c r="AM10" s="203" t="str">
        <f t="shared" si="16"/>
        <v>-</v>
      </c>
    </row>
    <row r="11" spans="2:39" s="7" customFormat="1" outlineLevel="1" x14ac:dyDescent="0.3">
      <c r="B11" s="35">
        <v>3</v>
      </c>
      <c r="C11" s="133"/>
      <c r="D11" s="36" t="str">
        <f t="shared" si="8"/>
        <v>-</v>
      </c>
      <c r="E11" s="36" t="str">
        <f t="shared" si="9"/>
        <v>-</v>
      </c>
      <c r="F11" s="136"/>
      <c r="G11" s="137" t="s">
        <v>97</v>
      </c>
      <c r="H11" s="39" t="s">
        <v>5</v>
      </c>
      <c r="I11" s="185" t="str">
        <f t="shared" si="10"/>
        <v>-</v>
      </c>
      <c r="J11" s="181" t="str">
        <f t="shared" si="11"/>
        <v>-</v>
      </c>
      <c r="K11" s="182" t="str">
        <f t="shared" si="12"/>
        <v>-</v>
      </c>
      <c r="L11" s="183" t="str">
        <f t="shared" si="13"/>
        <v>-</v>
      </c>
      <c r="M11" s="37"/>
      <c r="N11" s="154"/>
      <c r="O11" s="44"/>
      <c r="Q11" s="203" t="str">
        <f t="shared" si="17"/>
        <v>-</v>
      </c>
      <c r="R11" s="203" t="str">
        <f t="shared" si="17"/>
        <v>-</v>
      </c>
      <c r="S11" s="203" t="str">
        <f t="shared" si="17"/>
        <v>-</v>
      </c>
      <c r="T11" s="203" t="str">
        <f t="shared" si="17"/>
        <v>-</v>
      </c>
      <c r="U11" s="203" t="str">
        <f t="shared" si="17"/>
        <v>-</v>
      </c>
      <c r="V11" s="203" t="str">
        <f t="shared" si="18"/>
        <v>-</v>
      </c>
      <c r="W11" s="203" t="str">
        <f t="shared" si="18"/>
        <v>-</v>
      </c>
      <c r="Y11" s="203" t="str">
        <f t="shared" si="19"/>
        <v>-</v>
      </c>
      <c r="Z11" s="203" t="str">
        <f t="shared" si="15"/>
        <v>-</v>
      </c>
      <c r="AA11" s="203" t="str">
        <f t="shared" si="15"/>
        <v>-</v>
      </c>
      <c r="AB11" s="203" t="str">
        <f t="shared" si="15"/>
        <v>-</v>
      </c>
      <c r="AC11" s="203" t="str">
        <f t="shared" si="15"/>
        <v>-</v>
      </c>
      <c r="AD11" s="203" t="str">
        <f t="shared" si="15"/>
        <v>-</v>
      </c>
      <c r="AE11" s="203" t="str">
        <f t="shared" si="15"/>
        <v>-</v>
      </c>
      <c r="AG11" s="203" t="str">
        <f t="shared" si="20"/>
        <v>-</v>
      </c>
      <c r="AH11" s="203" t="str">
        <f t="shared" si="16"/>
        <v>-</v>
      </c>
      <c r="AI11" s="203" t="str">
        <f t="shared" si="16"/>
        <v>-</v>
      </c>
      <c r="AJ11" s="203" t="str">
        <f t="shared" si="16"/>
        <v>-</v>
      </c>
      <c r="AK11" s="203" t="str">
        <f t="shared" si="16"/>
        <v>-</v>
      </c>
      <c r="AL11" s="203" t="str">
        <f t="shared" si="16"/>
        <v>-</v>
      </c>
      <c r="AM11" s="203" t="str">
        <f t="shared" si="16"/>
        <v>-</v>
      </c>
    </row>
    <row r="12" spans="2:39" s="7" customFormat="1" outlineLevel="1" x14ac:dyDescent="0.3">
      <c r="B12" s="35">
        <v>4</v>
      </c>
      <c r="C12" s="133"/>
      <c r="D12" s="36" t="str">
        <f t="shared" si="8"/>
        <v>-</v>
      </c>
      <c r="E12" s="36" t="str">
        <f t="shared" si="9"/>
        <v>-</v>
      </c>
      <c r="F12" s="136"/>
      <c r="G12" s="137"/>
      <c r="H12" s="39"/>
      <c r="I12" s="185" t="str">
        <f t="shared" si="10"/>
        <v>-</v>
      </c>
      <c r="J12" s="181" t="str">
        <f t="shared" si="11"/>
        <v>-</v>
      </c>
      <c r="K12" s="182" t="str">
        <f t="shared" si="12"/>
        <v>-</v>
      </c>
      <c r="L12" s="183" t="str">
        <f t="shared" si="13"/>
        <v>-</v>
      </c>
      <c r="M12" s="37"/>
      <c r="N12" s="154"/>
      <c r="O12" s="44"/>
      <c r="Q12" s="203" t="str">
        <f t="shared" si="17"/>
        <v>-</v>
      </c>
      <c r="R12" s="203" t="str">
        <f t="shared" si="17"/>
        <v>-</v>
      </c>
      <c r="S12" s="203" t="str">
        <f t="shared" si="17"/>
        <v>-</v>
      </c>
      <c r="T12" s="203" t="str">
        <f t="shared" si="17"/>
        <v>-</v>
      </c>
      <c r="U12" s="203" t="str">
        <f t="shared" si="17"/>
        <v>-</v>
      </c>
      <c r="V12" s="203" t="str">
        <f t="shared" si="18"/>
        <v>-</v>
      </c>
      <c r="W12" s="203" t="str">
        <f t="shared" si="18"/>
        <v>-</v>
      </c>
      <c r="Y12" s="203" t="str">
        <f t="shared" si="19"/>
        <v>-</v>
      </c>
      <c r="Z12" s="203" t="str">
        <f t="shared" si="15"/>
        <v>-</v>
      </c>
      <c r="AA12" s="203" t="str">
        <f t="shared" si="15"/>
        <v>-</v>
      </c>
      <c r="AB12" s="203" t="str">
        <f t="shared" si="15"/>
        <v>-</v>
      </c>
      <c r="AC12" s="203" t="str">
        <f t="shared" si="15"/>
        <v>-</v>
      </c>
      <c r="AD12" s="203" t="str">
        <f t="shared" si="15"/>
        <v>-</v>
      </c>
      <c r="AE12" s="203" t="str">
        <f t="shared" si="15"/>
        <v>-</v>
      </c>
      <c r="AG12" s="203" t="str">
        <f t="shared" si="20"/>
        <v>-</v>
      </c>
      <c r="AH12" s="203" t="str">
        <f t="shared" si="16"/>
        <v>-</v>
      </c>
      <c r="AI12" s="203" t="str">
        <f t="shared" si="16"/>
        <v>-</v>
      </c>
      <c r="AJ12" s="203" t="str">
        <f t="shared" si="16"/>
        <v>-</v>
      </c>
      <c r="AK12" s="203" t="str">
        <f t="shared" si="16"/>
        <v>-</v>
      </c>
      <c r="AL12" s="203" t="str">
        <f t="shared" si="16"/>
        <v>-</v>
      </c>
      <c r="AM12" s="203" t="str">
        <f t="shared" si="16"/>
        <v>-</v>
      </c>
    </row>
    <row r="13" spans="2:39" s="7" customFormat="1" outlineLevel="1" x14ac:dyDescent="0.3">
      <c r="B13" s="35">
        <v>5</v>
      </c>
      <c r="C13" s="133"/>
      <c r="D13" s="36" t="str">
        <f t="shared" si="8"/>
        <v>-</v>
      </c>
      <c r="E13" s="36" t="str">
        <f t="shared" si="9"/>
        <v>-</v>
      </c>
      <c r="F13" s="136"/>
      <c r="G13" s="137"/>
      <c r="H13" s="39"/>
      <c r="I13" s="185" t="str">
        <f t="shared" si="10"/>
        <v>-</v>
      </c>
      <c r="J13" s="181" t="str">
        <f t="shared" si="11"/>
        <v>-</v>
      </c>
      <c r="K13" s="182" t="str">
        <f t="shared" si="12"/>
        <v>-</v>
      </c>
      <c r="L13" s="183" t="str">
        <f t="shared" si="13"/>
        <v>-</v>
      </c>
      <c r="M13" s="37"/>
      <c r="N13" s="154"/>
      <c r="O13" s="44"/>
      <c r="Q13" s="203" t="str">
        <f t="shared" si="17"/>
        <v>-</v>
      </c>
      <c r="R13" s="203" t="str">
        <f t="shared" si="17"/>
        <v>-</v>
      </c>
      <c r="S13" s="203" t="str">
        <f t="shared" si="17"/>
        <v>-</v>
      </c>
      <c r="T13" s="203" t="str">
        <f t="shared" si="17"/>
        <v>-</v>
      </c>
      <c r="U13" s="203" t="str">
        <f t="shared" si="17"/>
        <v>-</v>
      </c>
      <c r="V13" s="203" t="str">
        <f t="shared" si="18"/>
        <v>-</v>
      </c>
      <c r="W13" s="203" t="str">
        <f t="shared" si="18"/>
        <v>-</v>
      </c>
      <c r="Y13" s="203" t="str">
        <f t="shared" si="19"/>
        <v>-</v>
      </c>
      <c r="Z13" s="203" t="str">
        <f t="shared" si="15"/>
        <v>-</v>
      </c>
      <c r="AA13" s="203" t="str">
        <f t="shared" si="15"/>
        <v>-</v>
      </c>
      <c r="AB13" s="203" t="str">
        <f t="shared" si="15"/>
        <v>-</v>
      </c>
      <c r="AC13" s="203" t="str">
        <f t="shared" si="15"/>
        <v>-</v>
      </c>
      <c r="AD13" s="203" t="str">
        <f t="shared" si="15"/>
        <v>-</v>
      </c>
      <c r="AE13" s="203" t="str">
        <f t="shared" si="15"/>
        <v>-</v>
      </c>
      <c r="AG13" s="203" t="str">
        <f t="shared" si="20"/>
        <v>-</v>
      </c>
      <c r="AH13" s="203" t="str">
        <f t="shared" si="16"/>
        <v>-</v>
      </c>
      <c r="AI13" s="203" t="str">
        <f t="shared" si="16"/>
        <v>-</v>
      </c>
      <c r="AJ13" s="203" t="str">
        <f t="shared" si="16"/>
        <v>-</v>
      </c>
      <c r="AK13" s="203" t="str">
        <f t="shared" si="16"/>
        <v>-</v>
      </c>
      <c r="AL13" s="203" t="str">
        <f t="shared" si="16"/>
        <v>-</v>
      </c>
      <c r="AM13" s="203" t="str">
        <f t="shared" si="16"/>
        <v>-</v>
      </c>
    </row>
    <row r="14" spans="2:39" s="7" customFormat="1" outlineLevel="1" x14ac:dyDescent="0.3">
      <c r="B14" s="35">
        <v>6</v>
      </c>
      <c r="C14" s="133"/>
      <c r="D14" s="36" t="str">
        <f t="shared" si="8"/>
        <v>-</v>
      </c>
      <c r="E14" s="36" t="str">
        <f t="shared" si="9"/>
        <v>-</v>
      </c>
      <c r="F14" s="136"/>
      <c r="G14" s="137"/>
      <c r="H14" s="39"/>
      <c r="I14" s="185" t="str">
        <f t="shared" si="10"/>
        <v>-</v>
      </c>
      <c r="J14" s="181" t="str">
        <f t="shared" si="11"/>
        <v>-</v>
      </c>
      <c r="K14" s="182" t="str">
        <f t="shared" si="12"/>
        <v>-</v>
      </c>
      <c r="L14" s="183" t="str">
        <f t="shared" si="13"/>
        <v>-</v>
      </c>
      <c r="M14" s="37"/>
      <c r="N14" s="154"/>
      <c r="O14" s="44"/>
      <c r="Q14" s="203" t="str">
        <f t="shared" si="17"/>
        <v>-</v>
      </c>
      <c r="R14" s="203" t="str">
        <f t="shared" si="17"/>
        <v>-</v>
      </c>
      <c r="S14" s="203" t="str">
        <f t="shared" si="17"/>
        <v>-</v>
      </c>
      <c r="T14" s="203" t="str">
        <f t="shared" si="17"/>
        <v>-</v>
      </c>
      <c r="U14" s="203" t="str">
        <f t="shared" si="17"/>
        <v>-</v>
      </c>
      <c r="V14" s="203" t="str">
        <f t="shared" si="18"/>
        <v>-</v>
      </c>
      <c r="W14" s="203" t="str">
        <f t="shared" si="18"/>
        <v>-</v>
      </c>
      <c r="Y14" s="203" t="str">
        <f t="shared" si="19"/>
        <v>-</v>
      </c>
      <c r="Z14" s="203" t="str">
        <f t="shared" si="15"/>
        <v>-</v>
      </c>
      <c r="AA14" s="203" t="str">
        <f t="shared" si="15"/>
        <v>-</v>
      </c>
      <c r="AB14" s="203" t="str">
        <f t="shared" si="15"/>
        <v>-</v>
      </c>
      <c r="AC14" s="203" t="str">
        <f t="shared" si="15"/>
        <v>-</v>
      </c>
      <c r="AD14" s="203" t="str">
        <f t="shared" si="15"/>
        <v>-</v>
      </c>
      <c r="AE14" s="203" t="str">
        <f t="shared" si="15"/>
        <v>-</v>
      </c>
      <c r="AG14" s="203" t="str">
        <f t="shared" si="20"/>
        <v>-</v>
      </c>
      <c r="AH14" s="203" t="str">
        <f t="shared" si="16"/>
        <v>-</v>
      </c>
      <c r="AI14" s="203" t="str">
        <f t="shared" si="16"/>
        <v>-</v>
      </c>
      <c r="AJ14" s="203" t="str">
        <f t="shared" si="16"/>
        <v>-</v>
      </c>
      <c r="AK14" s="203" t="str">
        <f t="shared" si="16"/>
        <v>-</v>
      </c>
      <c r="AL14" s="203" t="str">
        <f t="shared" si="16"/>
        <v>-</v>
      </c>
      <c r="AM14" s="203" t="str">
        <f t="shared" si="16"/>
        <v>-</v>
      </c>
    </row>
    <row r="15" spans="2:39" s="7" customFormat="1" outlineLevel="1" x14ac:dyDescent="0.3">
      <c r="B15" s="35">
        <v>7</v>
      </c>
      <c r="C15" s="133"/>
      <c r="D15" s="36" t="str">
        <f t="shared" si="8"/>
        <v>-</v>
      </c>
      <c r="E15" s="36" t="str">
        <f t="shared" si="9"/>
        <v>-</v>
      </c>
      <c r="F15" s="136"/>
      <c r="G15" s="137"/>
      <c r="H15" s="39"/>
      <c r="I15" s="185" t="str">
        <f t="shared" si="10"/>
        <v>-</v>
      </c>
      <c r="J15" s="181" t="str">
        <f t="shared" si="11"/>
        <v>-</v>
      </c>
      <c r="K15" s="182" t="str">
        <f t="shared" si="12"/>
        <v>-</v>
      </c>
      <c r="L15" s="183" t="str">
        <f t="shared" si="13"/>
        <v>-</v>
      </c>
      <c r="M15" s="37"/>
      <c r="N15" s="154"/>
      <c r="O15" s="44"/>
      <c r="Q15" s="203" t="str">
        <f t="shared" si="17"/>
        <v>-</v>
      </c>
      <c r="R15" s="203" t="str">
        <f t="shared" si="17"/>
        <v>-</v>
      </c>
      <c r="S15" s="203" t="str">
        <f t="shared" si="17"/>
        <v>-</v>
      </c>
      <c r="T15" s="203" t="str">
        <f t="shared" si="17"/>
        <v>-</v>
      </c>
      <c r="U15" s="203" t="str">
        <f t="shared" si="17"/>
        <v>-</v>
      </c>
      <c r="V15" s="203" t="str">
        <f t="shared" si="18"/>
        <v>-</v>
      </c>
      <c r="W15" s="203" t="str">
        <f t="shared" si="18"/>
        <v>-</v>
      </c>
      <c r="Y15" s="203" t="str">
        <f t="shared" si="19"/>
        <v>-</v>
      </c>
      <c r="Z15" s="203" t="str">
        <f t="shared" si="15"/>
        <v>-</v>
      </c>
      <c r="AA15" s="203" t="str">
        <f t="shared" si="15"/>
        <v>-</v>
      </c>
      <c r="AB15" s="203" t="str">
        <f t="shared" si="15"/>
        <v>-</v>
      </c>
      <c r="AC15" s="203" t="str">
        <f t="shared" si="15"/>
        <v>-</v>
      </c>
      <c r="AD15" s="203" t="str">
        <f t="shared" si="15"/>
        <v>-</v>
      </c>
      <c r="AE15" s="203" t="str">
        <f t="shared" si="15"/>
        <v>-</v>
      </c>
      <c r="AG15" s="203" t="str">
        <f t="shared" si="20"/>
        <v>-</v>
      </c>
      <c r="AH15" s="203" t="str">
        <f t="shared" si="16"/>
        <v>-</v>
      </c>
      <c r="AI15" s="203" t="str">
        <f t="shared" si="16"/>
        <v>-</v>
      </c>
      <c r="AJ15" s="203" t="str">
        <f t="shared" si="16"/>
        <v>-</v>
      </c>
      <c r="AK15" s="203" t="str">
        <f t="shared" si="16"/>
        <v>-</v>
      </c>
      <c r="AL15" s="203" t="str">
        <f t="shared" si="16"/>
        <v>-</v>
      </c>
      <c r="AM15" s="203" t="str">
        <f t="shared" si="16"/>
        <v>-</v>
      </c>
    </row>
    <row r="16" spans="2:39" s="7" customFormat="1" outlineLevel="1" x14ac:dyDescent="0.3">
      <c r="B16" s="35">
        <v>8</v>
      </c>
      <c r="C16" s="133"/>
      <c r="D16" s="36" t="str">
        <f t="shared" si="8"/>
        <v>-</v>
      </c>
      <c r="E16" s="36" t="str">
        <f t="shared" si="9"/>
        <v>-</v>
      </c>
      <c r="F16" s="136"/>
      <c r="G16" s="137"/>
      <c r="H16" s="39"/>
      <c r="I16" s="185" t="str">
        <f t="shared" si="10"/>
        <v>-</v>
      </c>
      <c r="J16" s="181" t="str">
        <f t="shared" si="11"/>
        <v>-</v>
      </c>
      <c r="K16" s="182" t="str">
        <f t="shared" si="12"/>
        <v>-</v>
      </c>
      <c r="L16" s="183" t="str">
        <f t="shared" si="13"/>
        <v>-</v>
      </c>
      <c r="M16" s="37" t="str">
        <f ca="1">IF(C16&lt;&gt;"",ROUND(RANDBETWEEN(0,10)/10,1),"")</f>
        <v/>
      </c>
      <c r="N16" s="154"/>
      <c r="O16" s="44"/>
      <c r="Q16" s="203" t="str">
        <f t="shared" si="17"/>
        <v>-</v>
      </c>
      <c r="R16" s="203" t="str">
        <f t="shared" si="17"/>
        <v>-</v>
      </c>
      <c r="S16" s="203" t="str">
        <f t="shared" si="17"/>
        <v>-</v>
      </c>
      <c r="T16" s="203" t="str">
        <f t="shared" si="17"/>
        <v>-</v>
      </c>
      <c r="U16" s="203" t="str">
        <f t="shared" si="17"/>
        <v>-</v>
      </c>
      <c r="V16" s="203" t="str">
        <f t="shared" si="18"/>
        <v>-</v>
      </c>
      <c r="W16" s="203" t="str">
        <f t="shared" si="18"/>
        <v>-</v>
      </c>
      <c r="Y16" s="203" t="str">
        <f t="shared" si="19"/>
        <v>-</v>
      </c>
      <c r="Z16" s="203" t="str">
        <f t="shared" si="15"/>
        <v>-</v>
      </c>
      <c r="AA16" s="203" t="str">
        <f t="shared" si="15"/>
        <v>-</v>
      </c>
      <c r="AB16" s="203" t="str">
        <f t="shared" si="15"/>
        <v>-</v>
      </c>
      <c r="AC16" s="203" t="str">
        <f t="shared" si="15"/>
        <v>-</v>
      </c>
      <c r="AD16" s="203" t="str">
        <f t="shared" si="15"/>
        <v>-</v>
      </c>
      <c r="AE16" s="203" t="str">
        <f t="shared" si="15"/>
        <v>-</v>
      </c>
      <c r="AG16" s="203" t="str">
        <f t="shared" si="20"/>
        <v>-</v>
      </c>
      <c r="AH16" s="203" t="str">
        <f t="shared" si="16"/>
        <v>-</v>
      </c>
      <c r="AI16" s="203" t="str">
        <f t="shared" si="16"/>
        <v>-</v>
      </c>
      <c r="AJ16" s="203" t="str">
        <f t="shared" si="16"/>
        <v>-</v>
      </c>
      <c r="AK16" s="203" t="str">
        <f t="shared" si="16"/>
        <v>-</v>
      </c>
      <c r="AL16" s="203" t="str">
        <f t="shared" si="16"/>
        <v>-</v>
      </c>
      <c r="AM16" s="203" t="str">
        <f t="shared" si="16"/>
        <v>-</v>
      </c>
    </row>
    <row r="17" spans="2:39" s="7" customFormat="1" outlineLevel="1" x14ac:dyDescent="0.3">
      <c r="B17" s="35">
        <v>9</v>
      </c>
      <c r="C17" s="133"/>
      <c r="D17" s="36" t="str">
        <f t="shared" si="8"/>
        <v>-</v>
      </c>
      <c r="E17" s="36" t="str">
        <f t="shared" si="9"/>
        <v>-</v>
      </c>
      <c r="F17" s="136"/>
      <c r="G17" s="137"/>
      <c r="H17" s="39"/>
      <c r="I17" s="185" t="str">
        <f t="shared" si="10"/>
        <v>-</v>
      </c>
      <c r="J17" s="181" t="str">
        <f t="shared" si="11"/>
        <v>-</v>
      </c>
      <c r="K17" s="182" t="str">
        <f t="shared" si="12"/>
        <v>-</v>
      </c>
      <c r="L17" s="183" t="str">
        <f t="shared" si="13"/>
        <v>-</v>
      </c>
      <c r="M17" s="37" t="str">
        <f ca="1">IF(C17&lt;&gt;"",ROUND(RANDBETWEEN(0,10)/10,1),"")</f>
        <v/>
      </c>
      <c r="N17" s="154"/>
      <c r="O17" s="44"/>
      <c r="Q17" s="203" t="str">
        <f t="shared" si="17"/>
        <v>-</v>
      </c>
      <c r="R17" s="203" t="str">
        <f t="shared" si="17"/>
        <v>-</v>
      </c>
      <c r="S17" s="203" t="str">
        <f t="shared" si="17"/>
        <v>-</v>
      </c>
      <c r="T17" s="203" t="str">
        <f t="shared" si="17"/>
        <v>-</v>
      </c>
      <c r="U17" s="203" t="str">
        <f t="shared" si="17"/>
        <v>-</v>
      </c>
      <c r="V17" s="203" t="str">
        <f t="shared" si="18"/>
        <v>-</v>
      </c>
      <c r="W17" s="203" t="str">
        <f t="shared" si="18"/>
        <v>-</v>
      </c>
      <c r="Y17" s="203" t="str">
        <f t="shared" si="19"/>
        <v>-</v>
      </c>
      <c r="Z17" s="203" t="str">
        <f t="shared" si="15"/>
        <v>-</v>
      </c>
      <c r="AA17" s="203" t="str">
        <f t="shared" si="15"/>
        <v>-</v>
      </c>
      <c r="AB17" s="203" t="str">
        <f t="shared" si="15"/>
        <v>-</v>
      </c>
      <c r="AC17" s="203" t="str">
        <f t="shared" si="15"/>
        <v>-</v>
      </c>
      <c r="AD17" s="203" t="str">
        <f t="shared" si="15"/>
        <v>-</v>
      </c>
      <c r="AE17" s="203" t="str">
        <f t="shared" si="15"/>
        <v>-</v>
      </c>
      <c r="AG17" s="203" t="str">
        <f t="shared" si="20"/>
        <v>-</v>
      </c>
      <c r="AH17" s="203" t="str">
        <f t="shared" si="16"/>
        <v>-</v>
      </c>
      <c r="AI17" s="203" t="str">
        <f t="shared" si="16"/>
        <v>-</v>
      </c>
      <c r="AJ17" s="203" t="str">
        <f t="shared" si="16"/>
        <v>-</v>
      </c>
      <c r="AK17" s="203" t="str">
        <f t="shared" si="16"/>
        <v>-</v>
      </c>
      <c r="AL17" s="203" t="str">
        <f t="shared" si="16"/>
        <v>-</v>
      </c>
      <c r="AM17" s="203" t="str">
        <f t="shared" si="16"/>
        <v>-</v>
      </c>
    </row>
    <row r="18" spans="2:39" s="7" customFormat="1" outlineLevel="1" x14ac:dyDescent="0.3">
      <c r="B18" s="35">
        <v>10</v>
      </c>
      <c r="C18" s="167"/>
      <c r="D18" s="36" t="str">
        <f t="shared" si="8"/>
        <v>-</v>
      </c>
      <c r="E18" s="36" t="str">
        <f t="shared" si="9"/>
        <v>-</v>
      </c>
      <c r="F18" s="168"/>
      <c r="G18" s="169"/>
      <c r="H18" s="170"/>
      <c r="I18" s="186" t="str">
        <f t="shared" si="10"/>
        <v>-</v>
      </c>
      <c r="J18" s="181" t="str">
        <f t="shared" si="11"/>
        <v>-</v>
      </c>
      <c r="K18" s="182" t="str">
        <f t="shared" si="12"/>
        <v>-</v>
      </c>
      <c r="L18" s="183" t="str">
        <f t="shared" si="13"/>
        <v>-</v>
      </c>
      <c r="M18" s="171"/>
      <c r="N18" s="154"/>
      <c r="O18" s="44"/>
      <c r="Q18" s="203" t="str">
        <f t="shared" si="17"/>
        <v>-</v>
      </c>
      <c r="R18" s="203" t="str">
        <f t="shared" si="17"/>
        <v>-</v>
      </c>
      <c r="S18" s="203" t="str">
        <f t="shared" si="17"/>
        <v>-</v>
      </c>
      <c r="T18" s="203" t="str">
        <f t="shared" si="17"/>
        <v>-</v>
      </c>
      <c r="U18" s="203" t="str">
        <f t="shared" si="17"/>
        <v>-</v>
      </c>
      <c r="V18" s="203" t="str">
        <f t="shared" si="18"/>
        <v>-</v>
      </c>
      <c r="W18" s="203" t="str">
        <f t="shared" si="18"/>
        <v>-</v>
      </c>
      <c r="Y18" s="203" t="str">
        <f t="shared" si="19"/>
        <v>-</v>
      </c>
      <c r="Z18" s="203" t="str">
        <f t="shared" si="15"/>
        <v>-</v>
      </c>
      <c r="AA18" s="203" t="str">
        <f t="shared" si="15"/>
        <v>-</v>
      </c>
      <c r="AB18" s="203" t="str">
        <f t="shared" si="15"/>
        <v>-</v>
      </c>
      <c r="AC18" s="203" t="str">
        <f t="shared" si="15"/>
        <v>-</v>
      </c>
      <c r="AD18" s="203" t="str">
        <f t="shared" si="15"/>
        <v>-</v>
      </c>
      <c r="AE18" s="203" t="str">
        <f t="shared" si="15"/>
        <v>-</v>
      </c>
      <c r="AG18" s="203" t="str">
        <f t="shared" si="20"/>
        <v>-</v>
      </c>
      <c r="AH18" s="203" t="str">
        <f t="shared" si="16"/>
        <v>-</v>
      </c>
      <c r="AI18" s="203" t="str">
        <f t="shared" si="16"/>
        <v>-</v>
      </c>
      <c r="AJ18" s="203" t="str">
        <f t="shared" si="16"/>
        <v>-</v>
      </c>
      <c r="AK18" s="203" t="str">
        <f t="shared" si="16"/>
        <v>-</v>
      </c>
      <c r="AL18" s="203" t="str">
        <f t="shared" si="16"/>
        <v>-</v>
      </c>
      <c r="AM18" s="203" t="str">
        <f t="shared" si="16"/>
        <v>-</v>
      </c>
    </row>
    <row r="19" spans="2:39" s="7" customFormat="1" outlineLevel="1" x14ac:dyDescent="0.3">
      <c r="B19" s="35">
        <v>11</v>
      </c>
      <c r="C19" s="167"/>
      <c r="D19" s="36" t="str">
        <f t="shared" si="8"/>
        <v>-</v>
      </c>
      <c r="E19" s="36" t="str">
        <f t="shared" si="9"/>
        <v>-</v>
      </c>
      <c r="F19" s="168"/>
      <c r="G19" s="169"/>
      <c r="H19" s="170"/>
      <c r="I19" s="186" t="str">
        <f t="shared" si="10"/>
        <v>-</v>
      </c>
      <c r="J19" s="181" t="str">
        <f t="shared" si="11"/>
        <v>-</v>
      </c>
      <c r="K19" s="182" t="str">
        <f t="shared" si="12"/>
        <v>-</v>
      </c>
      <c r="L19" s="183" t="str">
        <f t="shared" si="13"/>
        <v>-</v>
      </c>
      <c r="M19" s="171"/>
      <c r="N19" s="154"/>
      <c r="O19" s="44"/>
      <c r="Q19" s="203" t="str">
        <f t="shared" si="17"/>
        <v>-</v>
      </c>
      <c r="R19" s="203" t="str">
        <f t="shared" si="17"/>
        <v>-</v>
      </c>
      <c r="S19" s="203" t="str">
        <f t="shared" si="17"/>
        <v>-</v>
      </c>
      <c r="T19" s="203" t="str">
        <f t="shared" si="17"/>
        <v>-</v>
      </c>
      <c r="U19" s="203" t="str">
        <f t="shared" si="17"/>
        <v>-</v>
      </c>
      <c r="V19" s="203" t="str">
        <f t="shared" si="18"/>
        <v>-</v>
      </c>
      <c r="W19" s="203" t="str">
        <f t="shared" si="18"/>
        <v>-</v>
      </c>
      <c r="Y19" s="203" t="str">
        <f t="shared" si="19"/>
        <v>-</v>
      </c>
      <c r="Z19" s="203" t="str">
        <f t="shared" si="15"/>
        <v>-</v>
      </c>
      <c r="AA19" s="203" t="str">
        <f t="shared" si="15"/>
        <v>-</v>
      </c>
      <c r="AB19" s="203" t="str">
        <f t="shared" si="15"/>
        <v>-</v>
      </c>
      <c r="AC19" s="203" t="str">
        <f t="shared" si="15"/>
        <v>-</v>
      </c>
      <c r="AD19" s="203" t="str">
        <f t="shared" si="15"/>
        <v>-</v>
      </c>
      <c r="AE19" s="203" t="str">
        <f t="shared" si="15"/>
        <v>-</v>
      </c>
      <c r="AG19" s="203" t="str">
        <f t="shared" si="20"/>
        <v>-</v>
      </c>
      <c r="AH19" s="203" t="str">
        <f t="shared" si="16"/>
        <v>-</v>
      </c>
      <c r="AI19" s="203" t="str">
        <f t="shared" si="16"/>
        <v>-</v>
      </c>
      <c r="AJ19" s="203" t="str">
        <f t="shared" si="16"/>
        <v>-</v>
      </c>
      <c r="AK19" s="203" t="str">
        <f t="shared" si="16"/>
        <v>-</v>
      </c>
      <c r="AL19" s="203" t="str">
        <f t="shared" si="16"/>
        <v>-</v>
      </c>
      <c r="AM19" s="203" t="str">
        <f t="shared" si="16"/>
        <v>-</v>
      </c>
    </row>
    <row r="20" spans="2:39" s="7" customFormat="1" outlineLevel="1" x14ac:dyDescent="0.3">
      <c r="B20" s="35">
        <v>12</v>
      </c>
      <c r="C20" s="167"/>
      <c r="D20" s="36" t="str">
        <f t="shared" si="8"/>
        <v>-</v>
      </c>
      <c r="E20" s="36" t="str">
        <f t="shared" si="9"/>
        <v>-</v>
      </c>
      <c r="F20" s="168"/>
      <c r="G20" s="169"/>
      <c r="H20" s="170"/>
      <c r="I20" s="186" t="str">
        <f t="shared" si="10"/>
        <v>-</v>
      </c>
      <c r="J20" s="181" t="str">
        <f t="shared" si="11"/>
        <v>-</v>
      </c>
      <c r="K20" s="182" t="str">
        <f t="shared" si="12"/>
        <v>-</v>
      </c>
      <c r="L20" s="183" t="str">
        <f t="shared" si="13"/>
        <v>-</v>
      </c>
      <c r="M20" s="171"/>
      <c r="N20" s="154"/>
      <c r="O20" s="44"/>
      <c r="Q20" s="203" t="str">
        <f t="shared" si="17"/>
        <v>-</v>
      </c>
      <c r="R20" s="203" t="str">
        <f t="shared" si="17"/>
        <v>-</v>
      </c>
      <c r="S20" s="203" t="str">
        <f t="shared" si="17"/>
        <v>-</v>
      </c>
      <c r="T20" s="203" t="str">
        <f t="shared" si="17"/>
        <v>-</v>
      </c>
      <c r="U20" s="203" t="str">
        <f t="shared" si="17"/>
        <v>-</v>
      </c>
      <c r="V20" s="203" t="str">
        <f t="shared" si="18"/>
        <v>-</v>
      </c>
      <c r="W20" s="203" t="str">
        <f t="shared" si="18"/>
        <v>-</v>
      </c>
      <c r="Y20" s="203" t="str">
        <f t="shared" si="19"/>
        <v>-</v>
      </c>
      <c r="Z20" s="203" t="str">
        <f t="shared" si="15"/>
        <v>-</v>
      </c>
      <c r="AA20" s="203" t="str">
        <f t="shared" si="15"/>
        <v>-</v>
      </c>
      <c r="AB20" s="203" t="str">
        <f t="shared" si="15"/>
        <v>-</v>
      </c>
      <c r="AC20" s="203" t="str">
        <f t="shared" si="15"/>
        <v>-</v>
      </c>
      <c r="AD20" s="203" t="str">
        <f t="shared" si="15"/>
        <v>-</v>
      </c>
      <c r="AE20" s="203" t="str">
        <f t="shared" si="15"/>
        <v>-</v>
      </c>
      <c r="AG20" s="203" t="str">
        <f t="shared" si="20"/>
        <v>-</v>
      </c>
      <c r="AH20" s="203" t="str">
        <f t="shared" si="16"/>
        <v>-</v>
      </c>
      <c r="AI20" s="203" t="str">
        <f t="shared" si="16"/>
        <v>-</v>
      </c>
      <c r="AJ20" s="203" t="str">
        <f t="shared" si="16"/>
        <v>-</v>
      </c>
      <c r="AK20" s="203" t="str">
        <f t="shared" si="16"/>
        <v>-</v>
      </c>
      <c r="AL20" s="203" t="str">
        <f t="shared" si="16"/>
        <v>-</v>
      </c>
      <c r="AM20" s="203" t="str">
        <f t="shared" si="16"/>
        <v>-</v>
      </c>
    </row>
    <row r="21" spans="2:39" s="7" customFormat="1" outlineLevel="1" x14ac:dyDescent="0.3">
      <c r="B21" s="35">
        <v>13</v>
      </c>
      <c r="C21" s="167"/>
      <c r="D21" s="36" t="str">
        <f t="shared" si="8"/>
        <v>-</v>
      </c>
      <c r="E21" s="36" t="str">
        <f t="shared" si="9"/>
        <v>-</v>
      </c>
      <c r="F21" s="168"/>
      <c r="G21" s="169"/>
      <c r="H21" s="170"/>
      <c r="I21" s="186" t="str">
        <f t="shared" si="10"/>
        <v>-</v>
      </c>
      <c r="J21" s="181" t="str">
        <f t="shared" si="11"/>
        <v>-</v>
      </c>
      <c r="K21" s="182" t="str">
        <f t="shared" si="12"/>
        <v>-</v>
      </c>
      <c r="L21" s="183" t="str">
        <f t="shared" si="13"/>
        <v>-</v>
      </c>
      <c r="M21" s="171"/>
      <c r="N21" s="154"/>
      <c r="O21" s="44"/>
      <c r="Q21" s="203" t="str">
        <f t="shared" si="17"/>
        <v>-</v>
      </c>
      <c r="R21" s="203" t="str">
        <f t="shared" si="17"/>
        <v>-</v>
      </c>
      <c r="S21" s="203" t="str">
        <f t="shared" si="17"/>
        <v>-</v>
      </c>
      <c r="T21" s="203" t="str">
        <f t="shared" si="17"/>
        <v>-</v>
      </c>
      <c r="U21" s="203" t="str">
        <f t="shared" si="17"/>
        <v>-</v>
      </c>
      <c r="V21" s="203" t="str">
        <f t="shared" si="18"/>
        <v>-</v>
      </c>
      <c r="W21" s="203" t="str">
        <f t="shared" si="18"/>
        <v>-</v>
      </c>
      <c r="Y21" s="203" t="str">
        <f t="shared" si="19"/>
        <v>-</v>
      </c>
      <c r="Z21" s="203" t="str">
        <f t="shared" si="15"/>
        <v>-</v>
      </c>
      <c r="AA21" s="203" t="str">
        <f t="shared" si="15"/>
        <v>-</v>
      </c>
      <c r="AB21" s="203" t="str">
        <f t="shared" si="15"/>
        <v>-</v>
      </c>
      <c r="AC21" s="203" t="str">
        <f t="shared" si="15"/>
        <v>-</v>
      </c>
      <c r="AD21" s="203" t="str">
        <f t="shared" si="15"/>
        <v>-</v>
      </c>
      <c r="AE21" s="203" t="str">
        <f t="shared" si="15"/>
        <v>-</v>
      </c>
      <c r="AG21" s="203" t="str">
        <f t="shared" si="20"/>
        <v>-</v>
      </c>
      <c r="AH21" s="203" t="str">
        <f t="shared" si="16"/>
        <v>-</v>
      </c>
      <c r="AI21" s="203" t="str">
        <f t="shared" si="16"/>
        <v>-</v>
      </c>
      <c r="AJ21" s="203" t="str">
        <f t="shared" si="16"/>
        <v>-</v>
      </c>
      <c r="AK21" s="203" t="str">
        <f t="shared" si="16"/>
        <v>-</v>
      </c>
      <c r="AL21" s="203" t="str">
        <f t="shared" si="16"/>
        <v>-</v>
      </c>
      <c r="AM21" s="203" t="str">
        <f t="shared" si="16"/>
        <v>-</v>
      </c>
    </row>
    <row r="22" spans="2:39" s="7" customFormat="1" outlineLevel="1" x14ac:dyDescent="0.3">
      <c r="B22" s="35">
        <v>14</v>
      </c>
      <c r="C22" s="167"/>
      <c r="D22" s="36" t="str">
        <f t="shared" si="8"/>
        <v>-</v>
      </c>
      <c r="E22" s="36" t="str">
        <f t="shared" si="9"/>
        <v>-</v>
      </c>
      <c r="F22" s="168"/>
      <c r="G22" s="169"/>
      <c r="H22" s="170"/>
      <c r="I22" s="186" t="str">
        <f t="shared" si="10"/>
        <v>-</v>
      </c>
      <c r="J22" s="181" t="str">
        <f t="shared" si="11"/>
        <v>-</v>
      </c>
      <c r="K22" s="182" t="str">
        <f t="shared" si="12"/>
        <v>-</v>
      </c>
      <c r="L22" s="183" t="str">
        <f t="shared" si="13"/>
        <v>-</v>
      </c>
      <c r="M22" s="171"/>
      <c r="N22" s="154"/>
      <c r="O22" s="44"/>
      <c r="Q22" s="203" t="str">
        <f t="shared" si="17"/>
        <v>-</v>
      </c>
      <c r="R22" s="203" t="str">
        <f t="shared" si="17"/>
        <v>-</v>
      </c>
      <c r="S22" s="203" t="str">
        <f t="shared" si="17"/>
        <v>-</v>
      </c>
      <c r="T22" s="203" t="str">
        <f t="shared" si="17"/>
        <v>-</v>
      </c>
      <c r="U22" s="203" t="str">
        <f t="shared" si="17"/>
        <v>-</v>
      </c>
      <c r="V22" s="203" t="str">
        <f t="shared" si="18"/>
        <v>-</v>
      </c>
      <c r="W22" s="203" t="str">
        <f t="shared" si="18"/>
        <v>-</v>
      </c>
      <c r="Y22" s="203" t="str">
        <f t="shared" si="19"/>
        <v>-</v>
      </c>
      <c r="Z22" s="203" t="str">
        <f t="shared" si="15"/>
        <v>-</v>
      </c>
      <c r="AA22" s="203" t="str">
        <f t="shared" si="15"/>
        <v>-</v>
      </c>
      <c r="AB22" s="203" t="str">
        <f t="shared" si="15"/>
        <v>-</v>
      </c>
      <c r="AC22" s="203" t="str">
        <f t="shared" si="15"/>
        <v>-</v>
      </c>
      <c r="AD22" s="203" t="str">
        <f t="shared" si="15"/>
        <v>-</v>
      </c>
      <c r="AE22" s="203" t="str">
        <f t="shared" si="15"/>
        <v>-</v>
      </c>
      <c r="AG22" s="203" t="str">
        <f t="shared" si="20"/>
        <v>-</v>
      </c>
      <c r="AH22" s="203" t="str">
        <f t="shared" si="16"/>
        <v>-</v>
      </c>
      <c r="AI22" s="203" t="str">
        <f t="shared" si="16"/>
        <v>-</v>
      </c>
      <c r="AJ22" s="203" t="str">
        <f t="shared" si="16"/>
        <v>-</v>
      </c>
      <c r="AK22" s="203" t="str">
        <f t="shared" si="16"/>
        <v>-</v>
      </c>
      <c r="AL22" s="203" t="str">
        <f t="shared" si="16"/>
        <v>-</v>
      </c>
      <c r="AM22" s="203" t="str">
        <f t="shared" si="16"/>
        <v>-</v>
      </c>
    </row>
    <row r="23" spans="2:39" s="7" customFormat="1" outlineLevel="1" x14ac:dyDescent="0.3">
      <c r="B23" s="35">
        <v>15</v>
      </c>
      <c r="C23" s="167"/>
      <c r="D23" s="36" t="str">
        <f t="shared" si="8"/>
        <v>-</v>
      </c>
      <c r="E23" s="36" t="str">
        <f t="shared" si="9"/>
        <v>-</v>
      </c>
      <c r="F23" s="168"/>
      <c r="G23" s="169"/>
      <c r="H23" s="170"/>
      <c r="I23" s="186" t="str">
        <f t="shared" si="10"/>
        <v>-</v>
      </c>
      <c r="J23" s="181" t="str">
        <f t="shared" si="11"/>
        <v>-</v>
      </c>
      <c r="K23" s="182" t="str">
        <f t="shared" si="12"/>
        <v>-</v>
      </c>
      <c r="L23" s="183" t="str">
        <f t="shared" si="13"/>
        <v>-</v>
      </c>
      <c r="M23" s="171"/>
      <c r="N23" s="154"/>
      <c r="O23" s="44"/>
      <c r="Q23" s="203" t="str">
        <f t="shared" si="17"/>
        <v>-</v>
      </c>
      <c r="R23" s="203" t="str">
        <f t="shared" si="17"/>
        <v>-</v>
      </c>
      <c r="S23" s="203" t="str">
        <f t="shared" si="17"/>
        <v>-</v>
      </c>
      <c r="T23" s="203" t="str">
        <f t="shared" si="17"/>
        <v>-</v>
      </c>
      <c r="U23" s="203" t="str">
        <f t="shared" si="17"/>
        <v>-</v>
      </c>
      <c r="V23" s="203" t="str">
        <f t="shared" si="18"/>
        <v>-</v>
      </c>
      <c r="W23" s="203" t="str">
        <f t="shared" si="18"/>
        <v>-</v>
      </c>
      <c r="Y23" s="203" t="str">
        <f t="shared" si="19"/>
        <v>-</v>
      </c>
      <c r="Z23" s="203" t="str">
        <f t="shared" si="15"/>
        <v>-</v>
      </c>
      <c r="AA23" s="203" t="str">
        <f t="shared" si="15"/>
        <v>-</v>
      </c>
      <c r="AB23" s="203" t="str">
        <f t="shared" si="15"/>
        <v>-</v>
      </c>
      <c r="AC23" s="203" t="str">
        <f t="shared" si="15"/>
        <v>-</v>
      </c>
      <c r="AD23" s="203" t="str">
        <f t="shared" si="15"/>
        <v>-</v>
      </c>
      <c r="AE23" s="203" t="str">
        <f t="shared" si="15"/>
        <v>-</v>
      </c>
      <c r="AG23" s="203" t="str">
        <f t="shared" si="20"/>
        <v>-</v>
      </c>
      <c r="AH23" s="203" t="str">
        <f t="shared" si="16"/>
        <v>-</v>
      </c>
      <c r="AI23" s="203" t="str">
        <f t="shared" si="16"/>
        <v>-</v>
      </c>
      <c r="AJ23" s="203" t="str">
        <f t="shared" si="16"/>
        <v>-</v>
      </c>
      <c r="AK23" s="203" t="str">
        <f t="shared" si="16"/>
        <v>-</v>
      </c>
      <c r="AL23" s="203" t="str">
        <f t="shared" si="16"/>
        <v>-</v>
      </c>
      <c r="AM23" s="203" t="str">
        <f t="shared" si="16"/>
        <v>-</v>
      </c>
    </row>
    <row r="24" spans="2:39" ht="5.7" customHeight="1" x14ac:dyDescent="0.3">
      <c r="B24" s="75"/>
      <c r="C24" s="76"/>
      <c r="D24" s="77"/>
      <c r="E24" s="77"/>
      <c r="F24" s="256"/>
      <c r="G24" s="256"/>
      <c r="H24" s="256"/>
      <c r="I24" s="235" t="str">
        <f>I5</f>
        <v>Role Weighting</v>
      </c>
      <c r="J24" s="235" t="str">
        <f>J5</f>
        <v>Level of Education</v>
      </c>
      <c r="K24" s="235" t="str">
        <f>K5</f>
        <v>Experience</v>
      </c>
      <c r="L24" s="235" t="str">
        <f>L5</f>
        <v>Similar Role</v>
      </c>
      <c r="M24" s="253" t="s">
        <v>48</v>
      </c>
      <c r="N24" s="73"/>
      <c r="Q24" s="203"/>
      <c r="R24" s="203"/>
      <c r="S24" s="203"/>
      <c r="T24" s="203"/>
      <c r="U24" s="203"/>
      <c r="V24" s="203"/>
      <c r="W24" s="203"/>
      <c r="Y24" s="203"/>
      <c r="Z24" s="203"/>
      <c r="AA24" s="203"/>
      <c r="AB24" s="203"/>
      <c r="AC24" s="203"/>
      <c r="AD24" s="203"/>
      <c r="AE24" s="203"/>
      <c r="AF24" s="7"/>
      <c r="AG24" s="203"/>
      <c r="AH24" s="203"/>
      <c r="AI24" s="203"/>
      <c r="AJ24" s="203"/>
      <c r="AK24" s="203"/>
      <c r="AL24" s="203"/>
      <c r="AM24" s="203"/>
    </row>
    <row r="25" spans="2:39" s="7" customFormat="1" x14ac:dyDescent="0.3">
      <c r="B25" s="24" t="s">
        <v>17</v>
      </c>
      <c r="C25" s="140"/>
      <c r="D25" s="10" t="e">
        <f>INDEX(Vessel_Name_Score,MATCH(C25,Vessel_Code,0))</f>
        <v>#N/A</v>
      </c>
      <c r="E25" s="80"/>
      <c r="F25" s="257"/>
      <c r="G25" s="257"/>
      <c r="H25" s="257"/>
      <c r="I25" s="251"/>
      <c r="J25" s="251"/>
      <c r="K25" s="251"/>
      <c r="L25" s="251"/>
      <c r="M25" s="254"/>
      <c r="N25" s="87">
        <f>N6</f>
        <v>1</v>
      </c>
      <c r="O25" s="44"/>
      <c r="Q25" s="203"/>
      <c r="R25" s="203"/>
      <c r="S25" s="203"/>
      <c r="T25" s="203"/>
      <c r="U25" s="203"/>
      <c r="V25" s="203"/>
      <c r="W25" s="203"/>
      <c r="Y25" s="203"/>
      <c r="Z25" s="203"/>
      <c r="AA25" s="203"/>
      <c r="AB25" s="203"/>
      <c r="AC25" s="203"/>
      <c r="AD25" s="203"/>
      <c r="AE25" s="203"/>
      <c r="AG25" s="203"/>
      <c r="AH25" s="203"/>
      <c r="AI25" s="203"/>
      <c r="AJ25" s="203"/>
      <c r="AK25" s="203"/>
      <c r="AL25" s="203"/>
      <c r="AM25" s="203"/>
    </row>
    <row r="26" spans="2:39" ht="5.7" customHeight="1" x14ac:dyDescent="0.3">
      <c r="B26" s="75"/>
      <c r="C26" s="76"/>
      <c r="D26" s="77"/>
      <c r="E26" s="77"/>
      <c r="F26" s="258"/>
      <c r="G26" s="258"/>
      <c r="H26" s="258"/>
      <c r="I26" s="252"/>
      <c r="J26" s="252"/>
      <c r="K26" s="252"/>
      <c r="L26" s="252"/>
      <c r="M26" s="255"/>
      <c r="N26" s="73"/>
      <c r="Q26" s="203"/>
      <c r="R26" s="203"/>
      <c r="S26" s="203"/>
      <c r="T26" s="203"/>
      <c r="U26" s="203"/>
      <c r="V26" s="203"/>
      <c r="W26" s="203"/>
      <c r="Y26" s="203"/>
      <c r="Z26" s="203"/>
      <c r="AA26" s="203"/>
      <c r="AB26" s="203"/>
      <c r="AC26" s="203"/>
      <c r="AD26" s="203"/>
      <c r="AE26" s="203"/>
      <c r="AF26" s="7"/>
      <c r="AG26" s="203"/>
      <c r="AH26" s="203"/>
      <c r="AI26" s="203"/>
      <c r="AJ26" s="203"/>
      <c r="AK26" s="203"/>
      <c r="AL26" s="203"/>
      <c r="AM26" s="203"/>
    </row>
    <row r="27" spans="2:39" s="7" customFormat="1" x14ac:dyDescent="0.3">
      <c r="B27" s="25" t="s">
        <v>15</v>
      </c>
      <c r="C27" s="27"/>
      <c r="D27" s="27" t="s">
        <v>0</v>
      </c>
      <c r="E27" s="27"/>
      <c r="F27" s="28" t="s">
        <v>11</v>
      </c>
      <c r="G27" s="29" t="s">
        <v>19</v>
      </c>
      <c r="H27" s="30" t="s">
        <v>98</v>
      </c>
      <c r="I27" s="176"/>
      <c r="J27" s="176"/>
      <c r="K27" s="176"/>
      <c r="L27" s="176"/>
      <c r="M27" s="31" t="str">
        <f ca="1">IFERROR(AVERAGE(M28:M42),"-")</f>
        <v>-</v>
      </c>
      <c r="N27" s="87">
        <f>N8</f>
        <v>2</v>
      </c>
      <c r="O27" s="44"/>
      <c r="Q27" s="203"/>
      <c r="R27" s="203"/>
      <c r="S27" s="203"/>
      <c r="T27" s="203"/>
      <c r="U27" s="203"/>
      <c r="V27" s="203"/>
      <c r="W27" s="203"/>
      <c r="Y27" s="203"/>
      <c r="Z27" s="203"/>
      <c r="AA27" s="203"/>
      <c r="AB27" s="203"/>
      <c r="AC27" s="203"/>
      <c r="AD27" s="203"/>
      <c r="AE27" s="203"/>
      <c r="AG27" s="203"/>
      <c r="AH27" s="203"/>
      <c r="AI27" s="203"/>
      <c r="AJ27" s="203"/>
      <c r="AK27" s="203"/>
      <c r="AL27" s="203"/>
      <c r="AM27" s="203"/>
    </row>
    <row r="28" spans="2:39" s="7" customFormat="1" outlineLevel="1" x14ac:dyDescent="0.3">
      <c r="B28" s="32">
        <v>1</v>
      </c>
      <c r="C28" s="132"/>
      <c r="D28" s="33" t="str">
        <f t="shared" ref="D28:D42" si="21">IFERROR(INDEX(Personnel_Names,MATCH($C28,Personnel_Codes,0)),"-")</f>
        <v>-</v>
      </c>
      <c r="E28" s="33" t="str">
        <f t="shared" ref="E28:E42" si="22">IFERROR(INDEX(Personnel_Functions,MATCH($C28,Personnel_Codes,0)),"-")</f>
        <v>-</v>
      </c>
      <c r="F28" s="134"/>
      <c r="G28" s="135" t="s">
        <v>97</v>
      </c>
      <c r="H28" s="38" t="s">
        <v>6</v>
      </c>
      <c r="I28" s="184" t="str">
        <f t="shared" ref="I28:I42" si="23">IFERROR(INDEX(PersWeight,MATCH($C28,Personnel_Codes,0)),"-")</f>
        <v>-</v>
      </c>
      <c r="J28" s="179" t="str">
        <f t="shared" ref="J28:J42" si="24">IFERROR(INDEX(EducationScores,MATCH($C28,Personnel_Codes,0)),"-")</f>
        <v>-</v>
      </c>
      <c r="K28" s="178" t="str">
        <f t="shared" ref="K28:K42" si="25">IFERROR(INDEX(ExperienceScores,MATCH($C28,Personnel_Codes,0)),"-")</f>
        <v>-</v>
      </c>
      <c r="L28" s="180" t="str">
        <f t="shared" ref="L28:L42" si="26">IFERROR(INDEX(YearsRoleScores,MATCH($C28,Personnel_Codes,0)),"-")</f>
        <v>-</v>
      </c>
      <c r="M28" s="34"/>
      <c r="N28" s="87">
        <f>N9</f>
        <v>3</v>
      </c>
      <c r="O28" s="44"/>
      <c r="Q28" s="203" t="str">
        <f t="shared" si="17"/>
        <v>-</v>
      </c>
      <c r="R28" s="203" t="str">
        <f t="shared" si="17"/>
        <v>-</v>
      </c>
      <c r="S28" s="203" t="str">
        <f t="shared" si="17"/>
        <v>-</v>
      </c>
      <c r="T28" s="203" t="str">
        <f t="shared" si="17"/>
        <v>-</v>
      </c>
      <c r="U28" s="203" t="str">
        <f t="shared" si="17"/>
        <v>-</v>
      </c>
      <c r="V28" s="203" t="str">
        <f t="shared" si="18"/>
        <v>-</v>
      </c>
      <c r="W28" s="203" t="str">
        <f t="shared" si="18"/>
        <v>-</v>
      </c>
      <c r="Y28" s="203" t="str">
        <f t="shared" ref="Y28:AE42" si="27">IFERROR(IF(LEFT($C28,FIND(".",$C28))=Y$3,$K28,"-"),"-")</f>
        <v>-</v>
      </c>
      <c r="Z28" s="203" t="str">
        <f t="shared" si="27"/>
        <v>-</v>
      </c>
      <c r="AA28" s="203" t="str">
        <f t="shared" si="27"/>
        <v>-</v>
      </c>
      <c r="AB28" s="203" t="str">
        <f t="shared" si="27"/>
        <v>-</v>
      </c>
      <c r="AC28" s="203" t="str">
        <f t="shared" si="27"/>
        <v>-</v>
      </c>
      <c r="AD28" s="203" t="str">
        <f t="shared" si="27"/>
        <v>-</v>
      </c>
      <c r="AE28" s="203" t="str">
        <f t="shared" si="27"/>
        <v>-</v>
      </c>
      <c r="AG28" s="203" t="str">
        <f t="shared" ref="AG28:AM42" si="28">IFERROR(IF(LEFT($C28,FIND(".",$C28))=AG$3,$L28,"-"),"-")</f>
        <v>-</v>
      </c>
      <c r="AH28" s="203" t="str">
        <f t="shared" si="28"/>
        <v>-</v>
      </c>
      <c r="AI28" s="203" t="str">
        <f t="shared" si="28"/>
        <v>-</v>
      </c>
      <c r="AJ28" s="203" t="str">
        <f t="shared" si="28"/>
        <v>-</v>
      </c>
      <c r="AK28" s="203" t="str">
        <f t="shared" si="28"/>
        <v>-</v>
      </c>
      <c r="AL28" s="203" t="str">
        <f t="shared" si="28"/>
        <v>-</v>
      </c>
      <c r="AM28" s="203" t="str">
        <f t="shared" si="28"/>
        <v>-</v>
      </c>
    </row>
    <row r="29" spans="2:39" s="7" customFormat="1" outlineLevel="1" x14ac:dyDescent="0.3">
      <c r="B29" s="35">
        <v>2</v>
      </c>
      <c r="C29" s="133"/>
      <c r="D29" s="36" t="str">
        <f t="shared" si="21"/>
        <v>-</v>
      </c>
      <c r="E29" s="36" t="str">
        <f t="shared" si="22"/>
        <v>-</v>
      </c>
      <c r="F29" s="136"/>
      <c r="G29" s="137" t="s">
        <v>97</v>
      </c>
      <c r="H29" s="39" t="s">
        <v>6</v>
      </c>
      <c r="I29" s="185" t="str">
        <f t="shared" si="23"/>
        <v>-</v>
      </c>
      <c r="J29" s="181" t="str">
        <f t="shared" si="24"/>
        <v>-</v>
      </c>
      <c r="K29" s="182" t="str">
        <f t="shared" si="25"/>
        <v>-</v>
      </c>
      <c r="L29" s="183" t="str">
        <f t="shared" si="26"/>
        <v>-</v>
      </c>
      <c r="M29" s="37"/>
      <c r="N29" s="154"/>
      <c r="O29" s="44"/>
      <c r="Q29" s="203" t="str">
        <f t="shared" si="17"/>
        <v>-</v>
      </c>
      <c r="R29" s="203" t="str">
        <f t="shared" si="17"/>
        <v>-</v>
      </c>
      <c r="S29" s="203" t="str">
        <f t="shared" si="17"/>
        <v>-</v>
      </c>
      <c r="T29" s="203" t="str">
        <f t="shared" si="17"/>
        <v>-</v>
      </c>
      <c r="U29" s="203" t="str">
        <f t="shared" si="17"/>
        <v>-</v>
      </c>
      <c r="V29" s="203" t="str">
        <f t="shared" si="18"/>
        <v>-</v>
      </c>
      <c r="W29" s="203" t="str">
        <f t="shared" si="18"/>
        <v>-</v>
      </c>
      <c r="Y29" s="203" t="str">
        <f t="shared" si="27"/>
        <v>-</v>
      </c>
      <c r="Z29" s="203" t="str">
        <f t="shared" si="27"/>
        <v>-</v>
      </c>
      <c r="AA29" s="203" t="str">
        <f t="shared" si="27"/>
        <v>-</v>
      </c>
      <c r="AB29" s="203" t="str">
        <f t="shared" si="27"/>
        <v>-</v>
      </c>
      <c r="AC29" s="203" t="str">
        <f t="shared" si="27"/>
        <v>-</v>
      </c>
      <c r="AD29" s="203" t="str">
        <f t="shared" si="27"/>
        <v>-</v>
      </c>
      <c r="AE29" s="203" t="str">
        <f t="shared" si="27"/>
        <v>-</v>
      </c>
      <c r="AG29" s="203" t="str">
        <f t="shared" si="28"/>
        <v>-</v>
      </c>
      <c r="AH29" s="203" t="str">
        <f t="shared" si="28"/>
        <v>-</v>
      </c>
      <c r="AI29" s="203" t="str">
        <f t="shared" si="28"/>
        <v>-</v>
      </c>
      <c r="AJ29" s="203" t="str">
        <f t="shared" si="28"/>
        <v>-</v>
      </c>
      <c r="AK29" s="203" t="str">
        <f t="shared" si="28"/>
        <v>-</v>
      </c>
      <c r="AL29" s="203" t="str">
        <f t="shared" si="28"/>
        <v>-</v>
      </c>
      <c r="AM29" s="203" t="str">
        <f t="shared" si="28"/>
        <v>-</v>
      </c>
    </row>
    <row r="30" spans="2:39" outlineLevel="1" x14ac:dyDescent="0.3">
      <c r="B30" s="35">
        <v>3</v>
      </c>
      <c r="C30" s="133"/>
      <c r="D30" s="36" t="str">
        <f t="shared" si="21"/>
        <v>-</v>
      </c>
      <c r="E30" s="36" t="str">
        <f t="shared" si="22"/>
        <v>-</v>
      </c>
      <c r="F30" s="136"/>
      <c r="G30" s="137" t="s">
        <v>97</v>
      </c>
      <c r="H30" s="39" t="s">
        <v>5</v>
      </c>
      <c r="I30" s="185" t="str">
        <f t="shared" si="23"/>
        <v>-</v>
      </c>
      <c r="J30" s="181" t="str">
        <f t="shared" si="24"/>
        <v>-</v>
      </c>
      <c r="K30" s="182" t="str">
        <f t="shared" si="25"/>
        <v>-</v>
      </c>
      <c r="L30" s="183" t="str">
        <f t="shared" si="26"/>
        <v>-</v>
      </c>
      <c r="M30" s="37"/>
      <c r="N30" s="73"/>
      <c r="Q30" s="203" t="str">
        <f t="shared" si="17"/>
        <v>-</v>
      </c>
      <c r="R30" s="203" t="str">
        <f t="shared" si="17"/>
        <v>-</v>
      </c>
      <c r="S30" s="203" t="str">
        <f t="shared" si="17"/>
        <v>-</v>
      </c>
      <c r="T30" s="203" t="str">
        <f t="shared" si="17"/>
        <v>-</v>
      </c>
      <c r="U30" s="203" t="str">
        <f t="shared" si="17"/>
        <v>-</v>
      </c>
      <c r="V30" s="203" t="str">
        <f t="shared" si="18"/>
        <v>-</v>
      </c>
      <c r="W30" s="203" t="str">
        <f t="shared" si="18"/>
        <v>-</v>
      </c>
      <c r="Y30" s="203" t="str">
        <f t="shared" si="27"/>
        <v>-</v>
      </c>
      <c r="Z30" s="203" t="str">
        <f t="shared" si="27"/>
        <v>-</v>
      </c>
      <c r="AA30" s="203" t="str">
        <f t="shared" si="27"/>
        <v>-</v>
      </c>
      <c r="AB30" s="203" t="str">
        <f t="shared" si="27"/>
        <v>-</v>
      </c>
      <c r="AC30" s="203" t="str">
        <f t="shared" si="27"/>
        <v>-</v>
      </c>
      <c r="AD30" s="203" t="str">
        <f t="shared" si="27"/>
        <v>-</v>
      </c>
      <c r="AE30" s="203" t="str">
        <f t="shared" si="27"/>
        <v>-</v>
      </c>
      <c r="AF30" s="7"/>
      <c r="AG30" s="203" t="str">
        <f t="shared" si="28"/>
        <v>-</v>
      </c>
      <c r="AH30" s="203" t="str">
        <f t="shared" si="28"/>
        <v>-</v>
      </c>
      <c r="AI30" s="203" t="str">
        <f t="shared" si="28"/>
        <v>-</v>
      </c>
      <c r="AJ30" s="203" t="str">
        <f t="shared" si="28"/>
        <v>-</v>
      </c>
      <c r="AK30" s="203" t="str">
        <f t="shared" si="28"/>
        <v>-</v>
      </c>
      <c r="AL30" s="203" t="str">
        <f t="shared" si="28"/>
        <v>-</v>
      </c>
      <c r="AM30" s="203" t="str">
        <f t="shared" si="28"/>
        <v>-</v>
      </c>
    </row>
    <row r="31" spans="2:39" outlineLevel="1" x14ac:dyDescent="0.3">
      <c r="B31" s="35">
        <v>4</v>
      </c>
      <c r="C31" s="133"/>
      <c r="D31" s="36" t="str">
        <f t="shared" si="21"/>
        <v>-</v>
      </c>
      <c r="E31" s="36" t="str">
        <f t="shared" si="22"/>
        <v>-</v>
      </c>
      <c r="F31" s="136"/>
      <c r="G31" s="137"/>
      <c r="H31" s="39"/>
      <c r="I31" s="185" t="str">
        <f t="shared" si="23"/>
        <v>-</v>
      </c>
      <c r="J31" s="181" t="str">
        <f t="shared" si="24"/>
        <v>-</v>
      </c>
      <c r="K31" s="182" t="str">
        <f t="shared" si="25"/>
        <v>-</v>
      </c>
      <c r="L31" s="183" t="str">
        <f t="shared" si="26"/>
        <v>-</v>
      </c>
      <c r="M31" s="37"/>
      <c r="N31" s="73"/>
      <c r="Q31" s="203" t="str">
        <f t="shared" si="17"/>
        <v>-</v>
      </c>
      <c r="R31" s="203" t="str">
        <f t="shared" si="17"/>
        <v>-</v>
      </c>
      <c r="S31" s="203" t="str">
        <f t="shared" si="17"/>
        <v>-</v>
      </c>
      <c r="T31" s="203" t="str">
        <f t="shared" si="17"/>
        <v>-</v>
      </c>
      <c r="U31" s="203" t="str">
        <f t="shared" si="17"/>
        <v>-</v>
      </c>
      <c r="V31" s="203" t="str">
        <f t="shared" si="18"/>
        <v>-</v>
      </c>
      <c r="W31" s="203" t="str">
        <f t="shared" si="18"/>
        <v>-</v>
      </c>
      <c r="Y31" s="203" t="str">
        <f t="shared" si="27"/>
        <v>-</v>
      </c>
      <c r="Z31" s="203" t="str">
        <f t="shared" si="27"/>
        <v>-</v>
      </c>
      <c r="AA31" s="203" t="str">
        <f t="shared" si="27"/>
        <v>-</v>
      </c>
      <c r="AB31" s="203" t="str">
        <f t="shared" si="27"/>
        <v>-</v>
      </c>
      <c r="AC31" s="203" t="str">
        <f t="shared" si="27"/>
        <v>-</v>
      </c>
      <c r="AD31" s="203" t="str">
        <f t="shared" si="27"/>
        <v>-</v>
      </c>
      <c r="AE31" s="203" t="str">
        <f t="shared" si="27"/>
        <v>-</v>
      </c>
      <c r="AF31" s="7"/>
      <c r="AG31" s="203" t="str">
        <f t="shared" si="28"/>
        <v>-</v>
      </c>
      <c r="AH31" s="203" t="str">
        <f t="shared" si="28"/>
        <v>-</v>
      </c>
      <c r="AI31" s="203" t="str">
        <f t="shared" si="28"/>
        <v>-</v>
      </c>
      <c r="AJ31" s="203" t="str">
        <f t="shared" si="28"/>
        <v>-</v>
      </c>
      <c r="AK31" s="203" t="str">
        <f t="shared" si="28"/>
        <v>-</v>
      </c>
      <c r="AL31" s="203" t="str">
        <f t="shared" si="28"/>
        <v>-</v>
      </c>
      <c r="AM31" s="203" t="str">
        <f t="shared" si="28"/>
        <v>-</v>
      </c>
    </row>
    <row r="32" spans="2:39" outlineLevel="1" x14ac:dyDescent="0.3">
      <c r="B32" s="35">
        <v>5</v>
      </c>
      <c r="C32" s="133"/>
      <c r="D32" s="36" t="str">
        <f t="shared" si="21"/>
        <v>-</v>
      </c>
      <c r="E32" s="36" t="str">
        <f t="shared" si="22"/>
        <v>-</v>
      </c>
      <c r="F32" s="136"/>
      <c r="G32" s="137"/>
      <c r="H32" s="39"/>
      <c r="I32" s="185" t="str">
        <f t="shared" si="23"/>
        <v>-</v>
      </c>
      <c r="J32" s="181" t="str">
        <f t="shared" si="24"/>
        <v>-</v>
      </c>
      <c r="K32" s="182" t="str">
        <f t="shared" si="25"/>
        <v>-</v>
      </c>
      <c r="L32" s="183" t="str">
        <f t="shared" si="26"/>
        <v>-</v>
      </c>
      <c r="M32" s="37"/>
      <c r="N32" s="73"/>
      <c r="Q32" s="203" t="str">
        <f t="shared" si="17"/>
        <v>-</v>
      </c>
      <c r="R32" s="203" t="str">
        <f t="shared" si="17"/>
        <v>-</v>
      </c>
      <c r="S32" s="203" t="str">
        <f t="shared" si="17"/>
        <v>-</v>
      </c>
      <c r="T32" s="203" t="str">
        <f t="shared" si="17"/>
        <v>-</v>
      </c>
      <c r="U32" s="203" t="str">
        <f t="shared" si="17"/>
        <v>-</v>
      </c>
      <c r="V32" s="203" t="str">
        <f t="shared" si="18"/>
        <v>-</v>
      </c>
      <c r="W32" s="203" t="str">
        <f t="shared" si="18"/>
        <v>-</v>
      </c>
      <c r="Y32" s="203" t="str">
        <f t="shared" si="27"/>
        <v>-</v>
      </c>
      <c r="Z32" s="203" t="str">
        <f t="shared" si="27"/>
        <v>-</v>
      </c>
      <c r="AA32" s="203" t="str">
        <f t="shared" si="27"/>
        <v>-</v>
      </c>
      <c r="AB32" s="203" t="str">
        <f t="shared" si="27"/>
        <v>-</v>
      </c>
      <c r="AC32" s="203" t="str">
        <f t="shared" si="27"/>
        <v>-</v>
      </c>
      <c r="AD32" s="203" t="str">
        <f t="shared" si="27"/>
        <v>-</v>
      </c>
      <c r="AE32" s="203" t="str">
        <f t="shared" si="27"/>
        <v>-</v>
      </c>
      <c r="AF32" s="7"/>
      <c r="AG32" s="203" t="str">
        <f t="shared" si="28"/>
        <v>-</v>
      </c>
      <c r="AH32" s="203" t="str">
        <f t="shared" si="28"/>
        <v>-</v>
      </c>
      <c r="AI32" s="203" t="str">
        <f t="shared" si="28"/>
        <v>-</v>
      </c>
      <c r="AJ32" s="203" t="str">
        <f t="shared" si="28"/>
        <v>-</v>
      </c>
      <c r="AK32" s="203" t="str">
        <f t="shared" si="28"/>
        <v>-</v>
      </c>
      <c r="AL32" s="203" t="str">
        <f t="shared" si="28"/>
        <v>-</v>
      </c>
      <c r="AM32" s="203" t="str">
        <f t="shared" si="28"/>
        <v>-</v>
      </c>
    </row>
    <row r="33" spans="2:39" outlineLevel="1" x14ac:dyDescent="0.3">
      <c r="B33" s="35">
        <v>6</v>
      </c>
      <c r="C33" s="133"/>
      <c r="D33" s="36" t="str">
        <f t="shared" si="21"/>
        <v>-</v>
      </c>
      <c r="E33" s="36" t="str">
        <f t="shared" si="22"/>
        <v>-</v>
      </c>
      <c r="F33" s="136"/>
      <c r="G33" s="137"/>
      <c r="H33" s="39"/>
      <c r="I33" s="185" t="str">
        <f t="shared" si="23"/>
        <v>-</v>
      </c>
      <c r="J33" s="181" t="str">
        <f t="shared" si="24"/>
        <v>-</v>
      </c>
      <c r="K33" s="182" t="str">
        <f t="shared" si="25"/>
        <v>-</v>
      </c>
      <c r="L33" s="183" t="str">
        <f t="shared" si="26"/>
        <v>-</v>
      </c>
      <c r="M33" s="37"/>
      <c r="N33" s="73"/>
      <c r="Q33" s="203" t="str">
        <f t="shared" si="17"/>
        <v>-</v>
      </c>
      <c r="R33" s="203" t="str">
        <f t="shared" si="17"/>
        <v>-</v>
      </c>
      <c r="S33" s="203" t="str">
        <f t="shared" si="17"/>
        <v>-</v>
      </c>
      <c r="T33" s="203" t="str">
        <f t="shared" si="17"/>
        <v>-</v>
      </c>
      <c r="U33" s="203" t="str">
        <f t="shared" si="17"/>
        <v>-</v>
      </c>
      <c r="V33" s="203" t="str">
        <f t="shared" si="18"/>
        <v>-</v>
      </c>
      <c r="W33" s="203" t="str">
        <f t="shared" si="18"/>
        <v>-</v>
      </c>
      <c r="Y33" s="203" t="str">
        <f t="shared" si="27"/>
        <v>-</v>
      </c>
      <c r="Z33" s="203" t="str">
        <f t="shared" si="27"/>
        <v>-</v>
      </c>
      <c r="AA33" s="203" t="str">
        <f t="shared" si="27"/>
        <v>-</v>
      </c>
      <c r="AB33" s="203" t="str">
        <f t="shared" si="27"/>
        <v>-</v>
      </c>
      <c r="AC33" s="203" t="str">
        <f t="shared" si="27"/>
        <v>-</v>
      </c>
      <c r="AD33" s="203" t="str">
        <f t="shared" si="27"/>
        <v>-</v>
      </c>
      <c r="AE33" s="203" t="str">
        <f t="shared" si="27"/>
        <v>-</v>
      </c>
      <c r="AF33" s="7"/>
      <c r="AG33" s="203" t="str">
        <f t="shared" si="28"/>
        <v>-</v>
      </c>
      <c r="AH33" s="203" t="str">
        <f t="shared" si="28"/>
        <v>-</v>
      </c>
      <c r="AI33" s="203" t="str">
        <f t="shared" si="28"/>
        <v>-</v>
      </c>
      <c r="AJ33" s="203" t="str">
        <f t="shared" si="28"/>
        <v>-</v>
      </c>
      <c r="AK33" s="203" t="str">
        <f t="shared" si="28"/>
        <v>-</v>
      </c>
      <c r="AL33" s="203" t="str">
        <f t="shared" si="28"/>
        <v>-</v>
      </c>
      <c r="AM33" s="203" t="str">
        <f t="shared" si="28"/>
        <v>-</v>
      </c>
    </row>
    <row r="34" spans="2:39" outlineLevel="1" x14ac:dyDescent="0.3">
      <c r="B34" s="35">
        <v>7</v>
      </c>
      <c r="C34" s="133"/>
      <c r="D34" s="36" t="str">
        <f t="shared" si="21"/>
        <v>-</v>
      </c>
      <c r="E34" s="36" t="str">
        <f t="shared" si="22"/>
        <v>-</v>
      </c>
      <c r="F34" s="136"/>
      <c r="G34" s="137"/>
      <c r="H34" s="39"/>
      <c r="I34" s="185" t="str">
        <f t="shared" si="23"/>
        <v>-</v>
      </c>
      <c r="J34" s="181" t="str">
        <f t="shared" si="24"/>
        <v>-</v>
      </c>
      <c r="K34" s="182" t="str">
        <f t="shared" si="25"/>
        <v>-</v>
      </c>
      <c r="L34" s="183" t="str">
        <f t="shared" si="26"/>
        <v>-</v>
      </c>
      <c r="M34" s="37" t="str">
        <f ca="1">IF(C34&lt;&gt;"",ROUND(RANDBETWEEN(0,10)/10,1),"")</f>
        <v/>
      </c>
      <c r="N34" s="73"/>
      <c r="Q34" s="203" t="str">
        <f t="shared" si="17"/>
        <v>-</v>
      </c>
      <c r="R34" s="203" t="str">
        <f t="shared" si="17"/>
        <v>-</v>
      </c>
      <c r="S34" s="203" t="str">
        <f t="shared" si="17"/>
        <v>-</v>
      </c>
      <c r="T34" s="203" t="str">
        <f t="shared" si="17"/>
        <v>-</v>
      </c>
      <c r="U34" s="203" t="str">
        <f t="shared" si="17"/>
        <v>-</v>
      </c>
      <c r="V34" s="203" t="str">
        <f t="shared" si="18"/>
        <v>-</v>
      </c>
      <c r="W34" s="203" t="str">
        <f t="shared" si="18"/>
        <v>-</v>
      </c>
      <c r="Y34" s="203" t="str">
        <f t="shared" si="27"/>
        <v>-</v>
      </c>
      <c r="Z34" s="203" t="str">
        <f t="shared" si="27"/>
        <v>-</v>
      </c>
      <c r="AA34" s="203" t="str">
        <f t="shared" si="27"/>
        <v>-</v>
      </c>
      <c r="AB34" s="203" t="str">
        <f t="shared" si="27"/>
        <v>-</v>
      </c>
      <c r="AC34" s="203" t="str">
        <f t="shared" si="27"/>
        <v>-</v>
      </c>
      <c r="AD34" s="203" t="str">
        <f t="shared" si="27"/>
        <v>-</v>
      </c>
      <c r="AE34" s="203" t="str">
        <f t="shared" si="27"/>
        <v>-</v>
      </c>
      <c r="AF34" s="7"/>
      <c r="AG34" s="203" t="str">
        <f t="shared" si="28"/>
        <v>-</v>
      </c>
      <c r="AH34" s="203" t="str">
        <f t="shared" si="28"/>
        <v>-</v>
      </c>
      <c r="AI34" s="203" t="str">
        <f t="shared" si="28"/>
        <v>-</v>
      </c>
      <c r="AJ34" s="203" t="str">
        <f t="shared" si="28"/>
        <v>-</v>
      </c>
      <c r="AK34" s="203" t="str">
        <f t="shared" si="28"/>
        <v>-</v>
      </c>
      <c r="AL34" s="203" t="str">
        <f t="shared" si="28"/>
        <v>-</v>
      </c>
      <c r="AM34" s="203" t="str">
        <f t="shared" si="28"/>
        <v>-</v>
      </c>
    </row>
    <row r="35" spans="2:39" outlineLevel="1" x14ac:dyDescent="0.3">
      <c r="B35" s="35">
        <v>8</v>
      </c>
      <c r="C35" s="133"/>
      <c r="D35" s="36" t="str">
        <f t="shared" si="21"/>
        <v>-</v>
      </c>
      <c r="E35" s="36" t="str">
        <f t="shared" si="22"/>
        <v>-</v>
      </c>
      <c r="F35" s="136"/>
      <c r="G35" s="137"/>
      <c r="H35" s="39"/>
      <c r="I35" s="185" t="str">
        <f t="shared" si="23"/>
        <v>-</v>
      </c>
      <c r="J35" s="181" t="str">
        <f t="shared" si="24"/>
        <v>-</v>
      </c>
      <c r="K35" s="182" t="str">
        <f t="shared" si="25"/>
        <v>-</v>
      </c>
      <c r="L35" s="183" t="str">
        <f t="shared" si="26"/>
        <v>-</v>
      </c>
      <c r="M35" s="37"/>
      <c r="N35" s="73"/>
      <c r="Q35" s="203" t="str">
        <f t="shared" si="17"/>
        <v>-</v>
      </c>
      <c r="R35" s="203" t="str">
        <f t="shared" si="17"/>
        <v>-</v>
      </c>
      <c r="S35" s="203" t="str">
        <f t="shared" si="17"/>
        <v>-</v>
      </c>
      <c r="T35" s="203" t="str">
        <f t="shared" si="17"/>
        <v>-</v>
      </c>
      <c r="U35" s="203" t="str">
        <f t="shared" si="17"/>
        <v>-</v>
      </c>
      <c r="V35" s="203" t="str">
        <f t="shared" si="18"/>
        <v>-</v>
      </c>
      <c r="W35" s="203" t="str">
        <f t="shared" si="18"/>
        <v>-</v>
      </c>
      <c r="Y35" s="203" t="str">
        <f t="shared" si="27"/>
        <v>-</v>
      </c>
      <c r="Z35" s="203" t="str">
        <f t="shared" si="27"/>
        <v>-</v>
      </c>
      <c r="AA35" s="203" t="str">
        <f t="shared" si="27"/>
        <v>-</v>
      </c>
      <c r="AB35" s="203" t="str">
        <f t="shared" si="27"/>
        <v>-</v>
      </c>
      <c r="AC35" s="203" t="str">
        <f t="shared" si="27"/>
        <v>-</v>
      </c>
      <c r="AD35" s="203" t="str">
        <f t="shared" si="27"/>
        <v>-</v>
      </c>
      <c r="AE35" s="203" t="str">
        <f t="shared" si="27"/>
        <v>-</v>
      </c>
      <c r="AF35" s="7"/>
      <c r="AG35" s="203" t="str">
        <f t="shared" si="28"/>
        <v>-</v>
      </c>
      <c r="AH35" s="203" t="str">
        <f t="shared" si="28"/>
        <v>-</v>
      </c>
      <c r="AI35" s="203" t="str">
        <f t="shared" si="28"/>
        <v>-</v>
      </c>
      <c r="AJ35" s="203" t="str">
        <f t="shared" si="28"/>
        <v>-</v>
      </c>
      <c r="AK35" s="203" t="str">
        <f t="shared" si="28"/>
        <v>-</v>
      </c>
      <c r="AL35" s="203" t="str">
        <f t="shared" si="28"/>
        <v>-</v>
      </c>
      <c r="AM35" s="203" t="str">
        <f t="shared" si="28"/>
        <v>-</v>
      </c>
    </row>
    <row r="36" spans="2:39" outlineLevel="1" x14ac:dyDescent="0.3">
      <c r="B36" s="35">
        <v>9</v>
      </c>
      <c r="C36" s="133"/>
      <c r="D36" s="36" t="str">
        <f t="shared" si="21"/>
        <v>-</v>
      </c>
      <c r="E36" s="36" t="str">
        <f t="shared" si="22"/>
        <v>-</v>
      </c>
      <c r="F36" s="136"/>
      <c r="G36" s="137"/>
      <c r="H36" s="39"/>
      <c r="I36" s="185" t="str">
        <f t="shared" si="23"/>
        <v>-</v>
      </c>
      <c r="J36" s="181" t="str">
        <f t="shared" si="24"/>
        <v>-</v>
      </c>
      <c r="K36" s="182" t="str">
        <f t="shared" si="25"/>
        <v>-</v>
      </c>
      <c r="L36" s="183" t="str">
        <f t="shared" si="26"/>
        <v>-</v>
      </c>
      <c r="M36" s="37" t="str">
        <f ca="1">IF(C36&lt;&gt;"",ROUND(RANDBETWEEN(0,10)/10,1),"")</f>
        <v/>
      </c>
      <c r="N36" s="73"/>
      <c r="Q36" s="203" t="str">
        <f t="shared" si="17"/>
        <v>-</v>
      </c>
      <c r="R36" s="203" t="str">
        <f t="shared" si="17"/>
        <v>-</v>
      </c>
      <c r="S36" s="203" t="str">
        <f t="shared" si="17"/>
        <v>-</v>
      </c>
      <c r="T36" s="203" t="str">
        <f t="shared" si="17"/>
        <v>-</v>
      </c>
      <c r="U36" s="203" t="str">
        <f t="shared" si="17"/>
        <v>-</v>
      </c>
      <c r="V36" s="203" t="str">
        <f t="shared" si="18"/>
        <v>-</v>
      </c>
      <c r="W36" s="203" t="str">
        <f t="shared" si="18"/>
        <v>-</v>
      </c>
      <c r="Y36" s="203" t="str">
        <f t="shared" si="27"/>
        <v>-</v>
      </c>
      <c r="Z36" s="203" t="str">
        <f t="shared" si="27"/>
        <v>-</v>
      </c>
      <c r="AA36" s="203" t="str">
        <f t="shared" si="27"/>
        <v>-</v>
      </c>
      <c r="AB36" s="203" t="str">
        <f t="shared" si="27"/>
        <v>-</v>
      </c>
      <c r="AC36" s="203" t="str">
        <f t="shared" si="27"/>
        <v>-</v>
      </c>
      <c r="AD36" s="203" t="str">
        <f t="shared" si="27"/>
        <v>-</v>
      </c>
      <c r="AE36" s="203" t="str">
        <f t="shared" si="27"/>
        <v>-</v>
      </c>
      <c r="AF36" s="7"/>
      <c r="AG36" s="203" t="str">
        <f t="shared" si="28"/>
        <v>-</v>
      </c>
      <c r="AH36" s="203" t="str">
        <f t="shared" si="28"/>
        <v>-</v>
      </c>
      <c r="AI36" s="203" t="str">
        <f t="shared" si="28"/>
        <v>-</v>
      </c>
      <c r="AJ36" s="203" t="str">
        <f t="shared" si="28"/>
        <v>-</v>
      </c>
      <c r="AK36" s="203" t="str">
        <f t="shared" si="28"/>
        <v>-</v>
      </c>
      <c r="AL36" s="203" t="str">
        <f t="shared" si="28"/>
        <v>-</v>
      </c>
      <c r="AM36" s="203" t="str">
        <f t="shared" si="28"/>
        <v>-</v>
      </c>
    </row>
    <row r="37" spans="2:39" outlineLevel="1" x14ac:dyDescent="0.3">
      <c r="B37" s="35">
        <v>10</v>
      </c>
      <c r="C37" s="133"/>
      <c r="D37" s="36" t="str">
        <f t="shared" si="21"/>
        <v>-</v>
      </c>
      <c r="E37" s="36" t="str">
        <f t="shared" si="22"/>
        <v>-</v>
      </c>
      <c r="F37" s="136"/>
      <c r="G37" s="137"/>
      <c r="H37" s="39"/>
      <c r="I37" s="185" t="str">
        <f t="shared" si="23"/>
        <v>-</v>
      </c>
      <c r="J37" s="181" t="str">
        <f t="shared" si="24"/>
        <v>-</v>
      </c>
      <c r="K37" s="182" t="str">
        <f t="shared" si="25"/>
        <v>-</v>
      </c>
      <c r="L37" s="183" t="str">
        <f t="shared" si="26"/>
        <v>-</v>
      </c>
      <c r="M37" s="37" t="str">
        <f ca="1">IF(C37&lt;&gt;"",ROUND(RANDBETWEEN(0,10)/10,1),"")</f>
        <v/>
      </c>
      <c r="N37" s="73"/>
      <c r="Q37" s="203" t="str">
        <f t="shared" si="17"/>
        <v>-</v>
      </c>
      <c r="R37" s="203" t="str">
        <f t="shared" si="17"/>
        <v>-</v>
      </c>
      <c r="S37" s="203" t="str">
        <f t="shared" si="17"/>
        <v>-</v>
      </c>
      <c r="T37" s="203" t="str">
        <f t="shared" si="17"/>
        <v>-</v>
      </c>
      <c r="U37" s="203" t="str">
        <f t="shared" si="17"/>
        <v>-</v>
      </c>
      <c r="V37" s="203" t="str">
        <f t="shared" si="18"/>
        <v>-</v>
      </c>
      <c r="W37" s="203" t="str">
        <f t="shared" si="18"/>
        <v>-</v>
      </c>
      <c r="Y37" s="203" t="str">
        <f t="shared" si="27"/>
        <v>-</v>
      </c>
      <c r="Z37" s="203" t="str">
        <f t="shared" si="27"/>
        <v>-</v>
      </c>
      <c r="AA37" s="203" t="str">
        <f t="shared" si="27"/>
        <v>-</v>
      </c>
      <c r="AB37" s="203" t="str">
        <f t="shared" si="27"/>
        <v>-</v>
      </c>
      <c r="AC37" s="203" t="str">
        <f t="shared" si="27"/>
        <v>-</v>
      </c>
      <c r="AD37" s="203" t="str">
        <f t="shared" si="27"/>
        <v>-</v>
      </c>
      <c r="AE37" s="203" t="str">
        <f t="shared" si="27"/>
        <v>-</v>
      </c>
      <c r="AF37" s="7"/>
      <c r="AG37" s="203" t="str">
        <f t="shared" si="28"/>
        <v>-</v>
      </c>
      <c r="AH37" s="203" t="str">
        <f t="shared" si="28"/>
        <v>-</v>
      </c>
      <c r="AI37" s="203" t="str">
        <f t="shared" si="28"/>
        <v>-</v>
      </c>
      <c r="AJ37" s="203" t="str">
        <f t="shared" si="28"/>
        <v>-</v>
      </c>
      <c r="AK37" s="203" t="str">
        <f t="shared" si="28"/>
        <v>-</v>
      </c>
      <c r="AL37" s="203" t="str">
        <f t="shared" si="28"/>
        <v>-</v>
      </c>
      <c r="AM37" s="203" t="str">
        <f t="shared" si="28"/>
        <v>-</v>
      </c>
    </row>
    <row r="38" spans="2:39" outlineLevel="1" x14ac:dyDescent="0.3">
      <c r="B38" s="35">
        <v>11</v>
      </c>
      <c r="C38" s="133"/>
      <c r="D38" s="36" t="str">
        <f t="shared" si="21"/>
        <v>-</v>
      </c>
      <c r="E38" s="36" t="str">
        <f t="shared" si="22"/>
        <v>-</v>
      </c>
      <c r="F38" s="136"/>
      <c r="G38" s="137"/>
      <c r="H38" s="39"/>
      <c r="I38" s="185" t="str">
        <f t="shared" si="23"/>
        <v>-</v>
      </c>
      <c r="J38" s="181" t="str">
        <f t="shared" si="24"/>
        <v>-</v>
      </c>
      <c r="K38" s="182" t="str">
        <f t="shared" si="25"/>
        <v>-</v>
      </c>
      <c r="L38" s="183" t="str">
        <f t="shared" si="26"/>
        <v>-</v>
      </c>
      <c r="M38" s="37"/>
      <c r="N38" s="73"/>
      <c r="Q38" s="203" t="str">
        <f t="shared" si="17"/>
        <v>-</v>
      </c>
      <c r="R38" s="203" t="str">
        <f t="shared" si="17"/>
        <v>-</v>
      </c>
      <c r="S38" s="203" t="str">
        <f t="shared" si="17"/>
        <v>-</v>
      </c>
      <c r="T38" s="203" t="str">
        <f t="shared" si="17"/>
        <v>-</v>
      </c>
      <c r="U38" s="203" t="str">
        <f t="shared" si="17"/>
        <v>-</v>
      </c>
      <c r="V38" s="203" t="str">
        <f t="shared" si="18"/>
        <v>-</v>
      </c>
      <c r="W38" s="203" t="str">
        <f t="shared" si="18"/>
        <v>-</v>
      </c>
      <c r="Y38" s="203" t="str">
        <f t="shared" si="27"/>
        <v>-</v>
      </c>
      <c r="Z38" s="203" t="str">
        <f t="shared" si="27"/>
        <v>-</v>
      </c>
      <c r="AA38" s="203" t="str">
        <f t="shared" si="27"/>
        <v>-</v>
      </c>
      <c r="AB38" s="203" t="str">
        <f t="shared" si="27"/>
        <v>-</v>
      </c>
      <c r="AC38" s="203" t="str">
        <f t="shared" si="27"/>
        <v>-</v>
      </c>
      <c r="AD38" s="203" t="str">
        <f t="shared" si="27"/>
        <v>-</v>
      </c>
      <c r="AE38" s="203" t="str">
        <f t="shared" si="27"/>
        <v>-</v>
      </c>
      <c r="AF38" s="7"/>
      <c r="AG38" s="203" t="str">
        <f t="shared" si="28"/>
        <v>-</v>
      </c>
      <c r="AH38" s="203" t="str">
        <f t="shared" si="28"/>
        <v>-</v>
      </c>
      <c r="AI38" s="203" t="str">
        <f t="shared" si="28"/>
        <v>-</v>
      </c>
      <c r="AJ38" s="203" t="str">
        <f t="shared" si="28"/>
        <v>-</v>
      </c>
      <c r="AK38" s="203" t="str">
        <f t="shared" si="28"/>
        <v>-</v>
      </c>
      <c r="AL38" s="203" t="str">
        <f t="shared" si="28"/>
        <v>-</v>
      </c>
      <c r="AM38" s="203" t="str">
        <f t="shared" si="28"/>
        <v>-</v>
      </c>
    </row>
    <row r="39" spans="2:39" outlineLevel="1" x14ac:dyDescent="0.3">
      <c r="B39" s="35">
        <v>12</v>
      </c>
      <c r="C39" s="133"/>
      <c r="D39" s="36" t="str">
        <f t="shared" si="21"/>
        <v>-</v>
      </c>
      <c r="E39" s="36" t="str">
        <f t="shared" si="22"/>
        <v>-</v>
      </c>
      <c r="F39" s="136"/>
      <c r="G39" s="137"/>
      <c r="H39" s="39"/>
      <c r="I39" s="185" t="str">
        <f t="shared" si="23"/>
        <v>-</v>
      </c>
      <c r="J39" s="181" t="str">
        <f t="shared" si="24"/>
        <v>-</v>
      </c>
      <c r="K39" s="182" t="str">
        <f t="shared" si="25"/>
        <v>-</v>
      </c>
      <c r="L39" s="183" t="str">
        <f t="shared" si="26"/>
        <v>-</v>
      </c>
      <c r="M39" s="37" t="str">
        <f ca="1">IF(C39&lt;&gt;"",ROUND(RANDBETWEEN(0,10)/10,1),"")</f>
        <v/>
      </c>
      <c r="N39" s="73"/>
      <c r="Q39" s="203" t="str">
        <f t="shared" si="17"/>
        <v>-</v>
      </c>
      <c r="R39" s="203" t="str">
        <f t="shared" si="17"/>
        <v>-</v>
      </c>
      <c r="S39" s="203" t="str">
        <f t="shared" si="17"/>
        <v>-</v>
      </c>
      <c r="T39" s="203" t="str">
        <f t="shared" si="17"/>
        <v>-</v>
      </c>
      <c r="U39" s="203" t="str">
        <f t="shared" si="17"/>
        <v>-</v>
      </c>
      <c r="V39" s="203" t="str">
        <f t="shared" si="18"/>
        <v>-</v>
      </c>
      <c r="W39" s="203" t="str">
        <f t="shared" si="18"/>
        <v>-</v>
      </c>
      <c r="Y39" s="203" t="str">
        <f t="shared" si="27"/>
        <v>-</v>
      </c>
      <c r="Z39" s="203" t="str">
        <f t="shared" si="27"/>
        <v>-</v>
      </c>
      <c r="AA39" s="203" t="str">
        <f t="shared" si="27"/>
        <v>-</v>
      </c>
      <c r="AB39" s="203" t="str">
        <f t="shared" si="27"/>
        <v>-</v>
      </c>
      <c r="AC39" s="203" t="str">
        <f t="shared" si="27"/>
        <v>-</v>
      </c>
      <c r="AD39" s="203" t="str">
        <f t="shared" si="27"/>
        <v>-</v>
      </c>
      <c r="AE39" s="203" t="str">
        <f t="shared" si="27"/>
        <v>-</v>
      </c>
      <c r="AF39" s="7"/>
      <c r="AG39" s="203" t="str">
        <f t="shared" si="28"/>
        <v>-</v>
      </c>
      <c r="AH39" s="203" t="str">
        <f t="shared" si="28"/>
        <v>-</v>
      </c>
      <c r="AI39" s="203" t="str">
        <f t="shared" si="28"/>
        <v>-</v>
      </c>
      <c r="AJ39" s="203" t="str">
        <f t="shared" si="28"/>
        <v>-</v>
      </c>
      <c r="AK39" s="203" t="str">
        <f t="shared" si="28"/>
        <v>-</v>
      </c>
      <c r="AL39" s="203" t="str">
        <f t="shared" si="28"/>
        <v>-</v>
      </c>
      <c r="AM39" s="203" t="str">
        <f t="shared" si="28"/>
        <v>-</v>
      </c>
    </row>
    <row r="40" spans="2:39" outlineLevel="1" x14ac:dyDescent="0.3">
      <c r="B40" s="35">
        <v>13</v>
      </c>
      <c r="C40" s="133"/>
      <c r="D40" s="36" t="str">
        <f t="shared" si="21"/>
        <v>-</v>
      </c>
      <c r="E40" s="36" t="str">
        <f t="shared" si="22"/>
        <v>-</v>
      </c>
      <c r="F40" s="136"/>
      <c r="G40" s="137"/>
      <c r="H40" s="39"/>
      <c r="I40" s="185" t="str">
        <f t="shared" si="23"/>
        <v>-</v>
      </c>
      <c r="J40" s="181" t="str">
        <f t="shared" si="24"/>
        <v>-</v>
      </c>
      <c r="K40" s="182" t="str">
        <f t="shared" si="25"/>
        <v>-</v>
      </c>
      <c r="L40" s="183" t="str">
        <f t="shared" si="26"/>
        <v>-</v>
      </c>
      <c r="M40" s="37" t="str">
        <f ca="1">IF(C40&lt;&gt;"",ROUND(RANDBETWEEN(0,10)/10,1),"")</f>
        <v/>
      </c>
      <c r="N40" s="73"/>
      <c r="Q40" s="203" t="str">
        <f t="shared" si="17"/>
        <v>-</v>
      </c>
      <c r="R40" s="203" t="str">
        <f t="shared" si="17"/>
        <v>-</v>
      </c>
      <c r="S40" s="203" t="str">
        <f t="shared" si="17"/>
        <v>-</v>
      </c>
      <c r="T40" s="203" t="str">
        <f t="shared" si="17"/>
        <v>-</v>
      </c>
      <c r="U40" s="203" t="str">
        <f t="shared" si="17"/>
        <v>-</v>
      </c>
      <c r="V40" s="203" t="str">
        <f t="shared" si="18"/>
        <v>-</v>
      </c>
      <c r="W40" s="203" t="str">
        <f t="shared" si="18"/>
        <v>-</v>
      </c>
      <c r="Y40" s="203" t="str">
        <f t="shared" si="27"/>
        <v>-</v>
      </c>
      <c r="Z40" s="203" t="str">
        <f t="shared" si="27"/>
        <v>-</v>
      </c>
      <c r="AA40" s="203" t="str">
        <f t="shared" si="27"/>
        <v>-</v>
      </c>
      <c r="AB40" s="203" t="str">
        <f t="shared" si="27"/>
        <v>-</v>
      </c>
      <c r="AC40" s="203" t="str">
        <f t="shared" si="27"/>
        <v>-</v>
      </c>
      <c r="AD40" s="203" t="str">
        <f t="shared" si="27"/>
        <v>-</v>
      </c>
      <c r="AE40" s="203" t="str">
        <f t="shared" si="27"/>
        <v>-</v>
      </c>
      <c r="AF40" s="7"/>
      <c r="AG40" s="203" t="str">
        <f t="shared" si="28"/>
        <v>-</v>
      </c>
      <c r="AH40" s="203" t="str">
        <f t="shared" si="28"/>
        <v>-</v>
      </c>
      <c r="AI40" s="203" t="str">
        <f t="shared" si="28"/>
        <v>-</v>
      </c>
      <c r="AJ40" s="203" t="str">
        <f t="shared" si="28"/>
        <v>-</v>
      </c>
      <c r="AK40" s="203" t="str">
        <f t="shared" si="28"/>
        <v>-</v>
      </c>
      <c r="AL40" s="203" t="str">
        <f t="shared" si="28"/>
        <v>-</v>
      </c>
      <c r="AM40" s="203" t="str">
        <f t="shared" si="28"/>
        <v>-</v>
      </c>
    </row>
    <row r="41" spans="2:39" outlineLevel="1" x14ac:dyDescent="0.3">
      <c r="B41" s="35">
        <v>14</v>
      </c>
      <c r="C41" s="133"/>
      <c r="D41" s="36" t="str">
        <f t="shared" si="21"/>
        <v>-</v>
      </c>
      <c r="E41" s="36" t="str">
        <f t="shared" si="22"/>
        <v>-</v>
      </c>
      <c r="F41" s="136"/>
      <c r="G41" s="137"/>
      <c r="H41" s="39"/>
      <c r="I41" s="185" t="str">
        <f t="shared" si="23"/>
        <v>-</v>
      </c>
      <c r="J41" s="181" t="str">
        <f t="shared" si="24"/>
        <v>-</v>
      </c>
      <c r="K41" s="182" t="str">
        <f t="shared" si="25"/>
        <v>-</v>
      </c>
      <c r="L41" s="183" t="str">
        <f t="shared" si="26"/>
        <v>-</v>
      </c>
      <c r="M41" s="37"/>
      <c r="N41" s="73"/>
      <c r="Q41" s="203" t="str">
        <f t="shared" si="17"/>
        <v>-</v>
      </c>
      <c r="R41" s="203" t="str">
        <f t="shared" si="17"/>
        <v>-</v>
      </c>
      <c r="S41" s="203" t="str">
        <f t="shared" si="17"/>
        <v>-</v>
      </c>
      <c r="T41" s="203" t="str">
        <f t="shared" si="17"/>
        <v>-</v>
      </c>
      <c r="U41" s="203" t="str">
        <f t="shared" si="17"/>
        <v>-</v>
      </c>
      <c r="V41" s="203" t="str">
        <f t="shared" si="18"/>
        <v>-</v>
      </c>
      <c r="W41" s="203" t="str">
        <f t="shared" si="18"/>
        <v>-</v>
      </c>
      <c r="Y41" s="203" t="str">
        <f t="shared" si="27"/>
        <v>-</v>
      </c>
      <c r="Z41" s="203" t="str">
        <f t="shared" si="27"/>
        <v>-</v>
      </c>
      <c r="AA41" s="203" t="str">
        <f t="shared" si="27"/>
        <v>-</v>
      </c>
      <c r="AB41" s="203" t="str">
        <f t="shared" si="27"/>
        <v>-</v>
      </c>
      <c r="AC41" s="203" t="str">
        <f t="shared" si="27"/>
        <v>-</v>
      </c>
      <c r="AD41" s="203" t="str">
        <f t="shared" si="27"/>
        <v>-</v>
      </c>
      <c r="AE41" s="203" t="str">
        <f t="shared" si="27"/>
        <v>-</v>
      </c>
      <c r="AF41" s="7"/>
      <c r="AG41" s="203" t="str">
        <f t="shared" si="28"/>
        <v>-</v>
      </c>
      <c r="AH41" s="203" t="str">
        <f t="shared" si="28"/>
        <v>-</v>
      </c>
      <c r="AI41" s="203" t="str">
        <f t="shared" si="28"/>
        <v>-</v>
      </c>
      <c r="AJ41" s="203" t="str">
        <f t="shared" si="28"/>
        <v>-</v>
      </c>
      <c r="AK41" s="203" t="str">
        <f t="shared" si="28"/>
        <v>-</v>
      </c>
      <c r="AL41" s="203" t="str">
        <f t="shared" si="28"/>
        <v>-</v>
      </c>
      <c r="AM41" s="203" t="str">
        <f t="shared" si="28"/>
        <v>-</v>
      </c>
    </row>
    <row r="42" spans="2:39" outlineLevel="1" x14ac:dyDescent="0.3">
      <c r="B42" s="35">
        <v>15</v>
      </c>
      <c r="C42" s="133"/>
      <c r="D42" s="36" t="str">
        <f t="shared" si="21"/>
        <v>-</v>
      </c>
      <c r="E42" s="36" t="str">
        <f t="shared" si="22"/>
        <v>-</v>
      </c>
      <c r="F42" s="136"/>
      <c r="G42" s="137"/>
      <c r="H42" s="39"/>
      <c r="I42" s="185" t="str">
        <f t="shared" si="23"/>
        <v>-</v>
      </c>
      <c r="J42" s="181" t="str">
        <f t="shared" si="24"/>
        <v>-</v>
      </c>
      <c r="K42" s="182" t="str">
        <f t="shared" si="25"/>
        <v>-</v>
      </c>
      <c r="L42" s="183" t="str">
        <f t="shared" si="26"/>
        <v>-</v>
      </c>
      <c r="M42" s="37" t="str">
        <f ca="1">IF(C42&lt;&gt;"",ROUND(RANDBETWEEN(0,10)/10,1),"")</f>
        <v/>
      </c>
      <c r="N42" s="73"/>
      <c r="Q42" s="203" t="str">
        <f t="shared" si="17"/>
        <v>-</v>
      </c>
      <c r="R42" s="203" t="str">
        <f t="shared" si="17"/>
        <v>-</v>
      </c>
      <c r="S42" s="203" t="str">
        <f t="shared" si="17"/>
        <v>-</v>
      </c>
      <c r="T42" s="203" t="str">
        <f t="shared" si="17"/>
        <v>-</v>
      </c>
      <c r="U42" s="203" t="str">
        <f t="shared" ref="U42" si="29">IFERROR(IF(LEFT($C42,FIND(".",$C42))=U$3,$J42,"-"),"-")</f>
        <v>-</v>
      </c>
      <c r="V42" s="203" t="str">
        <f t="shared" si="18"/>
        <v>-</v>
      </c>
      <c r="W42" s="203" t="str">
        <f t="shared" si="18"/>
        <v>-</v>
      </c>
      <c r="Y42" s="203" t="str">
        <f t="shared" si="27"/>
        <v>-</v>
      </c>
      <c r="Z42" s="203" t="str">
        <f t="shared" si="27"/>
        <v>-</v>
      </c>
      <c r="AA42" s="203" t="str">
        <f t="shared" si="27"/>
        <v>-</v>
      </c>
      <c r="AB42" s="203" t="str">
        <f t="shared" si="27"/>
        <v>-</v>
      </c>
      <c r="AC42" s="203" t="str">
        <f t="shared" si="27"/>
        <v>-</v>
      </c>
      <c r="AD42" s="203" t="str">
        <f t="shared" si="27"/>
        <v>-</v>
      </c>
      <c r="AE42" s="203" t="str">
        <f t="shared" si="27"/>
        <v>-</v>
      </c>
      <c r="AF42" s="7"/>
      <c r="AG42" s="203" t="str">
        <f t="shared" si="28"/>
        <v>-</v>
      </c>
      <c r="AH42" s="203" t="str">
        <f t="shared" si="28"/>
        <v>-</v>
      </c>
      <c r="AI42" s="203" t="str">
        <f t="shared" si="28"/>
        <v>-</v>
      </c>
      <c r="AJ42" s="203" t="str">
        <f t="shared" si="28"/>
        <v>-</v>
      </c>
      <c r="AK42" s="203" t="str">
        <f t="shared" si="28"/>
        <v>-</v>
      </c>
      <c r="AL42" s="203" t="str">
        <f t="shared" si="28"/>
        <v>-</v>
      </c>
      <c r="AM42" s="203" t="str">
        <f t="shared" si="28"/>
        <v>-</v>
      </c>
    </row>
    <row r="43" spans="2:39" ht="5.7" customHeight="1" x14ac:dyDescent="0.3">
      <c r="B43" s="75"/>
      <c r="C43" s="76"/>
      <c r="D43" s="77"/>
      <c r="E43" s="77"/>
      <c r="F43" s="256"/>
      <c r="G43" s="256"/>
      <c r="H43" s="256"/>
      <c r="I43" s="235" t="str">
        <f>I24</f>
        <v>Role Weighting</v>
      </c>
      <c r="J43" s="235" t="str">
        <f>J24</f>
        <v>Level of Education</v>
      </c>
      <c r="K43" s="235" t="str">
        <f>K24</f>
        <v>Experience</v>
      </c>
      <c r="L43" s="235" t="str">
        <f>L24</f>
        <v>Similar Role</v>
      </c>
      <c r="M43" s="253" t="s">
        <v>48</v>
      </c>
      <c r="N43" s="73"/>
      <c r="Q43" s="203"/>
      <c r="R43" s="203"/>
      <c r="S43" s="203"/>
      <c r="T43" s="203"/>
      <c r="U43" s="203"/>
      <c r="V43" s="203"/>
      <c r="W43" s="203"/>
      <c r="Y43" s="203"/>
      <c r="Z43" s="203"/>
      <c r="AA43" s="203"/>
      <c r="AB43" s="203"/>
      <c r="AC43" s="203"/>
      <c r="AD43" s="203"/>
      <c r="AE43" s="203"/>
      <c r="AF43" s="7"/>
      <c r="AG43" s="203"/>
      <c r="AH43" s="203"/>
      <c r="AI43" s="203"/>
      <c r="AJ43" s="203"/>
      <c r="AK43" s="203"/>
      <c r="AL43" s="203"/>
      <c r="AM43" s="203"/>
    </row>
    <row r="44" spans="2:39" s="7" customFormat="1" x14ac:dyDescent="0.3">
      <c r="B44" s="24" t="s">
        <v>99</v>
      </c>
      <c r="C44" s="140"/>
      <c r="D44" s="10" t="e">
        <f>INDEX(Vessel_Name_Score,MATCH(C44,Vessel_Code,0))</f>
        <v>#N/A</v>
      </c>
      <c r="E44" s="80"/>
      <c r="F44" s="257"/>
      <c r="G44" s="257"/>
      <c r="H44" s="257"/>
      <c r="I44" s="251"/>
      <c r="J44" s="251"/>
      <c r="K44" s="251"/>
      <c r="L44" s="251"/>
      <c r="M44" s="254"/>
      <c r="N44" s="87">
        <f>N25</f>
        <v>1</v>
      </c>
      <c r="O44" s="44"/>
      <c r="Q44" s="203"/>
      <c r="R44" s="203"/>
      <c r="S44" s="203"/>
      <c r="T44" s="203"/>
      <c r="U44" s="203"/>
      <c r="V44" s="203"/>
      <c r="W44" s="203"/>
      <c r="Y44" s="203"/>
      <c r="Z44" s="203"/>
      <c r="AA44" s="203"/>
      <c r="AB44" s="203"/>
      <c r="AC44" s="203"/>
      <c r="AD44" s="203"/>
      <c r="AE44" s="203"/>
      <c r="AG44" s="203"/>
      <c r="AH44" s="203"/>
      <c r="AI44" s="203"/>
      <c r="AJ44" s="203"/>
      <c r="AK44" s="203"/>
      <c r="AL44" s="203"/>
      <c r="AM44" s="203"/>
    </row>
    <row r="45" spans="2:39" ht="5.7" customHeight="1" x14ac:dyDescent="0.3">
      <c r="B45" s="75"/>
      <c r="C45" s="76"/>
      <c r="D45" s="77"/>
      <c r="E45" s="77"/>
      <c r="F45" s="258"/>
      <c r="G45" s="258"/>
      <c r="H45" s="258"/>
      <c r="I45" s="252"/>
      <c r="J45" s="252"/>
      <c r="K45" s="252"/>
      <c r="L45" s="252"/>
      <c r="M45" s="255"/>
      <c r="N45" s="73"/>
      <c r="Q45" s="203"/>
      <c r="R45" s="203"/>
      <c r="S45" s="203"/>
      <c r="T45" s="203"/>
      <c r="U45" s="203"/>
      <c r="V45" s="203"/>
      <c r="W45" s="203"/>
      <c r="Y45" s="203"/>
      <c r="Z45" s="203"/>
      <c r="AA45" s="203"/>
      <c r="AB45" s="203"/>
      <c r="AC45" s="203"/>
      <c r="AD45" s="203"/>
      <c r="AE45" s="203"/>
      <c r="AF45" s="7"/>
      <c r="AG45" s="203"/>
      <c r="AH45" s="203"/>
      <c r="AI45" s="203"/>
      <c r="AJ45" s="203"/>
      <c r="AK45" s="203"/>
      <c r="AL45" s="203"/>
      <c r="AM45" s="203"/>
    </row>
    <row r="46" spans="2:39" s="7" customFormat="1" x14ac:dyDescent="0.3">
      <c r="B46" s="25" t="s">
        <v>15</v>
      </c>
      <c r="C46" s="27"/>
      <c r="D46" s="27" t="s">
        <v>0</v>
      </c>
      <c r="E46" s="27"/>
      <c r="F46" s="28" t="s">
        <v>11</v>
      </c>
      <c r="G46" s="29" t="s">
        <v>19</v>
      </c>
      <c r="H46" s="30" t="s">
        <v>98</v>
      </c>
      <c r="I46" s="176"/>
      <c r="J46" s="176"/>
      <c r="K46" s="176"/>
      <c r="L46" s="176"/>
      <c r="M46" s="31" t="str">
        <f ca="1">IFERROR(AVERAGE(M47:M61),"-")</f>
        <v>-</v>
      </c>
      <c r="N46" s="87">
        <f>N27</f>
        <v>2</v>
      </c>
      <c r="O46" s="44"/>
      <c r="Q46" s="203"/>
      <c r="R46" s="203"/>
      <c r="S46" s="203"/>
      <c r="T46" s="203"/>
      <c r="U46" s="203"/>
      <c r="V46" s="203"/>
      <c r="W46" s="203"/>
      <c r="Y46" s="203"/>
      <c r="Z46" s="203"/>
      <c r="AA46" s="203"/>
      <c r="AB46" s="203"/>
      <c r="AC46" s="203"/>
      <c r="AD46" s="203"/>
      <c r="AE46" s="203"/>
      <c r="AG46" s="203"/>
      <c r="AH46" s="203"/>
      <c r="AI46" s="203"/>
      <c r="AJ46" s="203"/>
      <c r="AK46" s="203"/>
      <c r="AL46" s="203"/>
      <c r="AM46" s="203"/>
    </row>
    <row r="47" spans="2:39" s="7" customFormat="1" outlineLevel="1" x14ac:dyDescent="0.3">
      <c r="B47" s="32">
        <v>1</v>
      </c>
      <c r="C47" s="132"/>
      <c r="D47" s="33" t="str">
        <f t="shared" ref="D47:D61" si="30">IFERROR(INDEX(Personnel_Names,MATCH($C47,Personnel_Codes,0)),"-")</f>
        <v>-</v>
      </c>
      <c r="E47" s="33" t="str">
        <f t="shared" ref="E47:E61" si="31">IFERROR(INDEX(Personnel_Functions,MATCH($C47,Personnel_Codes,0)),"-")</f>
        <v>-</v>
      </c>
      <c r="F47" s="134"/>
      <c r="G47" s="135" t="s">
        <v>97</v>
      </c>
      <c r="H47" s="38" t="s">
        <v>6</v>
      </c>
      <c r="I47" s="184" t="str">
        <f t="shared" ref="I47:I61" si="32">IFERROR(INDEX(PersWeight,MATCH($C47,Personnel_Codes,0)),"-")</f>
        <v>-</v>
      </c>
      <c r="J47" s="179" t="str">
        <f t="shared" ref="J47:J61" si="33">IFERROR(INDEX(EducationScores,MATCH($C47,Personnel_Codes,0)),"-")</f>
        <v>-</v>
      </c>
      <c r="K47" s="178" t="str">
        <f t="shared" ref="K47:K61" si="34">IFERROR(INDEX(ExperienceScores,MATCH($C47,Personnel_Codes,0)),"-")</f>
        <v>-</v>
      </c>
      <c r="L47" s="180" t="str">
        <f t="shared" ref="L47:L61" si="35">IFERROR(INDEX(YearsRoleScores,MATCH($C47,Personnel_Codes,0)),"-")</f>
        <v>-</v>
      </c>
      <c r="M47" s="34"/>
      <c r="N47" s="87">
        <f>N28</f>
        <v>3</v>
      </c>
      <c r="O47" s="44"/>
      <c r="Q47" s="203" t="str">
        <f t="shared" ref="Q47:W61" si="36">IFERROR(IF(LEFT($C47,FIND(".",$C47))=Q$3,$J47,"-"),"-")</f>
        <v>-</v>
      </c>
      <c r="R47" s="203" t="str">
        <f t="shared" si="36"/>
        <v>-</v>
      </c>
      <c r="S47" s="203" t="str">
        <f t="shared" si="36"/>
        <v>-</v>
      </c>
      <c r="T47" s="203" t="str">
        <f t="shared" si="36"/>
        <v>-</v>
      </c>
      <c r="U47" s="203" t="str">
        <f t="shared" si="36"/>
        <v>-</v>
      </c>
      <c r="V47" s="203" t="str">
        <f t="shared" si="36"/>
        <v>-</v>
      </c>
      <c r="W47" s="203" t="str">
        <f t="shared" si="36"/>
        <v>-</v>
      </c>
      <c r="Y47" s="203" t="str">
        <f t="shared" ref="Y47:AE61" si="37">IFERROR(IF(LEFT($C47,FIND(".",$C47))=Y$3,$K47,"-"),"-")</f>
        <v>-</v>
      </c>
      <c r="Z47" s="203" t="str">
        <f t="shared" si="37"/>
        <v>-</v>
      </c>
      <c r="AA47" s="203" t="str">
        <f t="shared" si="37"/>
        <v>-</v>
      </c>
      <c r="AB47" s="203" t="str">
        <f t="shared" si="37"/>
        <v>-</v>
      </c>
      <c r="AC47" s="203" t="str">
        <f t="shared" si="37"/>
        <v>-</v>
      </c>
      <c r="AD47" s="203" t="str">
        <f t="shared" si="37"/>
        <v>-</v>
      </c>
      <c r="AE47" s="203" t="str">
        <f t="shared" si="37"/>
        <v>-</v>
      </c>
      <c r="AG47" s="203" t="str">
        <f t="shared" ref="AG47:AM61" si="38">IFERROR(IF(LEFT($C47,FIND(".",$C47))=AG$3,$L47,"-"),"-")</f>
        <v>-</v>
      </c>
      <c r="AH47" s="203" t="str">
        <f t="shared" si="38"/>
        <v>-</v>
      </c>
      <c r="AI47" s="203" t="str">
        <f t="shared" si="38"/>
        <v>-</v>
      </c>
      <c r="AJ47" s="203" t="str">
        <f t="shared" si="38"/>
        <v>-</v>
      </c>
      <c r="AK47" s="203" t="str">
        <f t="shared" si="38"/>
        <v>-</v>
      </c>
      <c r="AL47" s="203" t="str">
        <f t="shared" si="38"/>
        <v>-</v>
      </c>
      <c r="AM47" s="203" t="str">
        <f t="shared" si="38"/>
        <v>-</v>
      </c>
    </row>
    <row r="48" spans="2:39" s="7" customFormat="1" outlineLevel="1" x14ac:dyDescent="0.3">
      <c r="B48" s="35">
        <v>2</v>
      </c>
      <c r="C48" s="133"/>
      <c r="D48" s="36" t="str">
        <f t="shared" si="30"/>
        <v>-</v>
      </c>
      <c r="E48" s="36" t="str">
        <f t="shared" si="31"/>
        <v>-</v>
      </c>
      <c r="F48" s="136"/>
      <c r="G48" s="137" t="s">
        <v>97</v>
      </c>
      <c r="H48" s="39" t="s">
        <v>6</v>
      </c>
      <c r="I48" s="185" t="str">
        <f t="shared" si="32"/>
        <v>-</v>
      </c>
      <c r="J48" s="181" t="str">
        <f t="shared" si="33"/>
        <v>-</v>
      </c>
      <c r="K48" s="182" t="str">
        <f t="shared" si="34"/>
        <v>-</v>
      </c>
      <c r="L48" s="183" t="str">
        <f t="shared" si="35"/>
        <v>-</v>
      </c>
      <c r="M48" s="37"/>
      <c r="N48" s="207"/>
      <c r="O48" s="44"/>
      <c r="Q48" s="203" t="str">
        <f t="shared" si="36"/>
        <v>-</v>
      </c>
      <c r="R48" s="203" t="str">
        <f t="shared" si="36"/>
        <v>-</v>
      </c>
      <c r="S48" s="203" t="str">
        <f t="shared" si="36"/>
        <v>-</v>
      </c>
      <c r="T48" s="203" t="str">
        <f t="shared" si="36"/>
        <v>-</v>
      </c>
      <c r="U48" s="203" t="str">
        <f t="shared" si="36"/>
        <v>-</v>
      </c>
      <c r="V48" s="203" t="str">
        <f t="shared" si="36"/>
        <v>-</v>
      </c>
      <c r="W48" s="203" t="str">
        <f t="shared" si="36"/>
        <v>-</v>
      </c>
      <c r="Y48" s="203" t="str">
        <f t="shared" si="37"/>
        <v>-</v>
      </c>
      <c r="Z48" s="203" t="str">
        <f t="shared" si="37"/>
        <v>-</v>
      </c>
      <c r="AA48" s="203" t="str">
        <f t="shared" si="37"/>
        <v>-</v>
      </c>
      <c r="AB48" s="203" t="str">
        <f t="shared" si="37"/>
        <v>-</v>
      </c>
      <c r="AC48" s="203" t="str">
        <f t="shared" si="37"/>
        <v>-</v>
      </c>
      <c r="AD48" s="203" t="str">
        <f t="shared" si="37"/>
        <v>-</v>
      </c>
      <c r="AE48" s="203" t="str">
        <f t="shared" si="37"/>
        <v>-</v>
      </c>
      <c r="AG48" s="203" t="str">
        <f t="shared" si="38"/>
        <v>-</v>
      </c>
      <c r="AH48" s="203" t="str">
        <f t="shared" si="38"/>
        <v>-</v>
      </c>
      <c r="AI48" s="203" t="str">
        <f t="shared" si="38"/>
        <v>-</v>
      </c>
      <c r="AJ48" s="203" t="str">
        <f t="shared" si="38"/>
        <v>-</v>
      </c>
      <c r="AK48" s="203" t="str">
        <f t="shared" si="38"/>
        <v>-</v>
      </c>
      <c r="AL48" s="203" t="str">
        <f t="shared" si="38"/>
        <v>-</v>
      </c>
      <c r="AM48" s="203" t="str">
        <f t="shared" si="38"/>
        <v>-</v>
      </c>
    </row>
    <row r="49" spans="2:39" outlineLevel="1" x14ac:dyDescent="0.3">
      <c r="B49" s="35">
        <v>3</v>
      </c>
      <c r="C49" s="133"/>
      <c r="D49" s="36" t="str">
        <f t="shared" si="30"/>
        <v>-</v>
      </c>
      <c r="E49" s="36" t="str">
        <f t="shared" si="31"/>
        <v>-</v>
      </c>
      <c r="F49" s="136"/>
      <c r="G49" s="137" t="s">
        <v>97</v>
      </c>
      <c r="H49" s="39" t="s">
        <v>5</v>
      </c>
      <c r="I49" s="185" t="str">
        <f t="shared" si="32"/>
        <v>-</v>
      </c>
      <c r="J49" s="181" t="str">
        <f t="shared" si="33"/>
        <v>-</v>
      </c>
      <c r="K49" s="182" t="str">
        <f t="shared" si="34"/>
        <v>-</v>
      </c>
      <c r="L49" s="183" t="str">
        <f t="shared" si="35"/>
        <v>-</v>
      </c>
      <c r="M49" s="37"/>
      <c r="N49" s="73"/>
      <c r="Q49" s="203" t="str">
        <f t="shared" si="36"/>
        <v>-</v>
      </c>
      <c r="R49" s="203" t="str">
        <f t="shared" si="36"/>
        <v>-</v>
      </c>
      <c r="S49" s="203" t="str">
        <f t="shared" si="36"/>
        <v>-</v>
      </c>
      <c r="T49" s="203" t="str">
        <f t="shared" si="36"/>
        <v>-</v>
      </c>
      <c r="U49" s="203" t="str">
        <f t="shared" si="36"/>
        <v>-</v>
      </c>
      <c r="V49" s="203" t="str">
        <f t="shared" si="36"/>
        <v>-</v>
      </c>
      <c r="W49" s="203" t="str">
        <f t="shared" si="36"/>
        <v>-</v>
      </c>
      <c r="Y49" s="203" t="str">
        <f t="shared" si="37"/>
        <v>-</v>
      </c>
      <c r="Z49" s="203" t="str">
        <f t="shared" si="37"/>
        <v>-</v>
      </c>
      <c r="AA49" s="203" t="str">
        <f t="shared" si="37"/>
        <v>-</v>
      </c>
      <c r="AB49" s="203" t="str">
        <f t="shared" si="37"/>
        <v>-</v>
      </c>
      <c r="AC49" s="203" t="str">
        <f t="shared" si="37"/>
        <v>-</v>
      </c>
      <c r="AD49" s="203" t="str">
        <f t="shared" si="37"/>
        <v>-</v>
      </c>
      <c r="AE49" s="203" t="str">
        <f t="shared" si="37"/>
        <v>-</v>
      </c>
      <c r="AF49" s="7"/>
      <c r="AG49" s="203" t="str">
        <f t="shared" si="38"/>
        <v>-</v>
      </c>
      <c r="AH49" s="203" t="str">
        <f t="shared" si="38"/>
        <v>-</v>
      </c>
      <c r="AI49" s="203" t="str">
        <f t="shared" si="38"/>
        <v>-</v>
      </c>
      <c r="AJ49" s="203" t="str">
        <f t="shared" si="38"/>
        <v>-</v>
      </c>
      <c r="AK49" s="203" t="str">
        <f t="shared" si="38"/>
        <v>-</v>
      </c>
      <c r="AL49" s="203" t="str">
        <f t="shared" si="38"/>
        <v>-</v>
      </c>
      <c r="AM49" s="203" t="str">
        <f t="shared" si="38"/>
        <v>-</v>
      </c>
    </row>
    <row r="50" spans="2:39" outlineLevel="1" x14ac:dyDescent="0.3">
      <c r="B50" s="35">
        <v>4</v>
      </c>
      <c r="C50" s="133"/>
      <c r="D50" s="36" t="str">
        <f t="shared" si="30"/>
        <v>-</v>
      </c>
      <c r="E50" s="36" t="str">
        <f t="shared" si="31"/>
        <v>-</v>
      </c>
      <c r="F50" s="136"/>
      <c r="G50" s="137"/>
      <c r="H50" s="39"/>
      <c r="I50" s="185" t="str">
        <f t="shared" si="32"/>
        <v>-</v>
      </c>
      <c r="J50" s="181" t="str">
        <f t="shared" si="33"/>
        <v>-</v>
      </c>
      <c r="K50" s="182" t="str">
        <f t="shared" si="34"/>
        <v>-</v>
      </c>
      <c r="L50" s="183" t="str">
        <f t="shared" si="35"/>
        <v>-</v>
      </c>
      <c r="M50" s="37"/>
      <c r="N50" s="73"/>
      <c r="Q50" s="203" t="str">
        <f t="shared" si="36"/>
        <v>-</v>
      </c>
      <c r="R50" s="203" t="str">
        <f t="shared" si="36"/>
        <v>-</v>
      </c>
      <c r="S50" s="203" t="str">
        <f t="shared" si="36"/>
        <v>-</v>
      </c>
      <c r="T50" s="203" t="str">
        <f t="shared" si="36"/>
        <v>-</v>
      </c>
      <c r="U50" s="203" t="str">
        <f t="shared" si="36"/>
        <v>-</v>
      </c>
      <c r="V50" s="203" t="str">
        <f t="shared" si="36"/>
        <v>-</v>
      </c>
      <c r="W50" s="203" t="str">
        <f t="shared" si="36"/>
        <v>-</v>
      </c>
      <c r="Y50" s="203" t="str">
        <f t="shared" si="37"/>
        <v>-</v>
      </c>
      <c r="Z50" s="203" t="str">
        <f t="shared" si="37"/>
        <v>-</v>
      </c>
      <c r="AA50" s="203" t="str">
        <f t="shared" si="37"/>
        <v>-</v>
      </c>
      <c r="AB50" s="203" t="str">
        <f t="shared" si="37"/>
        <v>-</v>
      </c>
      <c r="AC50" s="203" t="str">
        <f t="shared" si="37"/>
        <v>-</v>
      </c>
      <c r="AD50" s="203" t="str">
        <f t="shared" si="37"/>
        <v>-</v>
      </c>
      <c r="AE50" s="203" t="str">
        <f t="shared" si="37"/>
        <v>-</v>
      </c>
      <c r="AF50" s="7"/>
      <c r="AG50" s="203" t="str">
        <f t="shared" si="38"/>
        <v>-</v>
      </c>
      <c r="AH50" s="203" t="str">
        <f t="shared" si="38"/>
        <v>-</v>
      </c>
      <c r="AI50" s="203" t="str">
        <f t="shared" si="38"/>
        <v>-</v>
      </c>
      <c r="AJ50" s="203" t="str">
        <f t="shared" si="38"/>
        <v>-</v>
      </c>
      <c r="AK50" s="203" t="str">
        <f t="shared" si="38"/>
        <v>-</v>
      </c>
      <c r="AL50" s="203" t="str">
        <f t="shared" si="38"/>
        <v>-</v>
      </c>
      <c r="AM50" s="203" t="str">
        <f t="shared" si="38"/>
        <v>-</v>
      </c>
    </row>
    <row r="51" spans="2:39" outlineLevel="1" x14ac:dyDescent="0.3">
      <c r="B51" s="35">
        <v>5</v>
      </c>
      <c r="C51" s="133"/>
      <c r="D51" s="36" t="str">
        <f t="shared" si="30"/>
        <v>-</v>
      </c>
      <c r="E51" s="36" t="str">
        <f t="shared" si="31"/>
        <v>-</v>
      </c>
      <c r="F51" s="136"/>
      <c r="G51" s="137"/>
      <c r="H51" s="39"/>
      <c r="I51" s="185" t="str">
        <f t="shared" si="32"/>
        <v>-</v>
      </c>
      <c r="J51" s="181" t="str">
        <f t="shared" si="33"/>
        <v>-</v>
      </c>
      <c r="K51" s="182" t="str">
        <f t="shared" si="34"/>
        <v>-</v>
      </c>
      <c r="L51" s="183" t="str">
        <f t="shared" si="35"/>
        <v>-</v>
      </c>
      <c r="M51" s="37"/>
      <c r="N51" s="73"/>
      <c r="Q51" s="203" t="str">
        <f t="shared" si="36"/>
        <v>-</v>
      </c>
      <c r="R51" s="203" t="str">
        <f t="shared" si="36"/>
        <v>-</v>
      </c>
      <c r="S51" s="203" t="str">
        <f t="shared" si="36"/>
        <v>-</v>
      </c>
      <c r="T51" s="203" t="str">
        <f t="shared" si="36"/>
        <v>-</v>
      </c>
      <c r="U51" s="203" t="str">
        <f t="shared" si="36"/>
        <v>-</v>
      </c>
      <c r="V51" s="203" t="str">
        <f t="shared" si="36"/>
        <v>-</v>
      </c>
      <c r="W51" s="203" t="str">
        <f t="shared" si="36"/>
        <v>-</v>
      </c>
      <c r="Y51" s="203" t="str">
        <f t="shared" si="37"/>
        <v>-</v>
      </c>
      <c r="Z51" s="203" t="str">
        <f t="shared" si="37"/>
        <v>-</v>
      </c>
      <c r="AA51" s="203" t="str">
        <f t="shared" si="37"/>
        <v>-</v>
      </c>
      <c r="AB51" s="203" t="str">
        <f t="shared" si="37"/>
        <v>-</v>
      </c>
      <c r="AC51" s="203" t="str">
        <f t="shared" si="37"/>
        <v>-</v>
      </c>
      <c r="AD51" s="203" t="str">
        <f t="shared" si="37"/>
        <v>-</v>
      </c>
      <c r="AE51" s="203" t="str">
        <f t="shared" si="37"/>
        <v>-</v>
      </c>
      <c r="AF51" s="7"/>
      <c r="AG51" s="203" t="str">
        <f t="shared" si="38"/>
        <v>-</v>
      </c>
      <c r="AH51" s="203" t="str">
        <f t="shared" si="38"/>
        <v>-</v>
      </c>
      <c r="AI51" s="203" t="str">
        <f t="shared" si="38"/>
        <v>-</v>
      </c>
      <c r="AJ51" s="203" t="str">
        <f t="shared" si="38"/>
        <v>-</v>
      </c>
      <c r="AK51" s="203" t="str">
        <f t="shared" si="38"/>
        <v>-</v>
      </c>
      <c r="AL51" s="203" t="str">
        <f t="shared" si="38"/>
        <v>-</v>
      </c>
      <c r="AM51" s="203" t="str">
        <f t="shared" si="38"/>
        <v>-</v>
      </c>
    </row>
    <row r="52" spans="2:39" outlineLevel="1" x14ac:dyDescent="0.3">
      <c r="B52" s="35">
        <v>6</v>
      </c>
      <c r="C52" s="133"/>
      <c r="D52" s="36" t="str">
        <f t="shared" si="30"/>
        <v>-</v>
      </c>
      <c r="E52" s="36" t="str">
        <f t="shared" si="31"/>
        <v>-</v>
      </c>
      <c r="F52" s="136"/>
      <c r="G52" s="137"/>
      <c r="H52" s="39"/>
      <c r="I52" s="185" t="str">
        <f t="shared" si="32"/>
        <v>-</v>
      </c>
      <c r="J52" s="181" t="str">
        <f t="shared" si="33"/>
        <v>-</v>
      </c>
      <c r="K52" s="182" t="str">
        <f t="shared" si="34"/>
        <v>-</v>
      </c>
      <c r="L52" s="183" t="str">
        <f t="shared" si="35"/>
        <v>-</v>
      </c>
      <c r="M52" s="37"/>
      <c r="N52" s="73"/>
      <c r="Q52" s="203" t="str">
        <f t="shared" si="36"/>
        <v>-</v>
      </c>
      <c r="R52" s="203" t="str">
        <f t="shared" si="36"/>
        <v>-</v>
      </c>
      <c r="S52" s="203" t="str">
        <f t="shared" si="36"/>
        <v>-</v>
      </c>
      <c r="T52" s="203" t="str">
        <f t="shared" si="36"/>
        <v>-</v>
      </c>
      <c r="U52" s="203" t="str">
        <f t="shared" si="36"/>
        <v>-</v>
      </c>
      <c r="V52" s="203" t="str">
        <f t="shared" si="36"/>
        <v>-</v>
      </c>
      <c r="W52" s="203" t="str">
        <f t="shared" si="36"/>
        <v>-</v>
      </c>
      <c r="Y52" s="203" t="str">
        <f t="shared" si="37"/>
        <v>-</v>
      </c>
      <c r="Z52" s="203" t="str">
        <f t="shared" si="37"/>
        <v>-</v>
      </c>
      <c r="AA52" s="203" t="str">
        <f t="shared" si="37"/>
        <v>-</v>
      </c>
      <c r="AB52" s="203" t="str">
        <f t="shared" si="37"/>
        <v>-</v>
      </c>
      <c r="AC52" s="203" t="str">
        <f t="shared" si="37"/>
        <v>-</v>
      </c>
      <c r="AD52" s="203" t="str">
        <f t="shared" si="37"/>
        <v>-</v>
      </c>
      <c r="AE52" s="203" t="str">
        <f t="shared" si="37"/>
        <v>-</v>
      </c>
      <c r="AF52" s="7"/>
      <c r="AG52" s="203" t="str">
        <f t="shared" si="38"/>
        <v>-</v>
      </c>
      <c r="AH52" s="203" t="str">
        <f t="shared" si="38"/>
        <v>-</v>
      </c>
      <c r="AI52" s="203" t="str">
        <f t="shared" si="38"/>
        <v>-</v>
      </c>
      <c r="AJ52" s="203" t="str">
        <f t="shared" si="38"/>
        <v>-</v>
      </c>
      <c r="AK52" s="203" t="str">
        <f t="shared" si="38"/>
        <v>-</v>
      </c>
      <c r="AL52" s="203" t="str">
        <f t="shared" si="38"/>
        <v>-</v>
      </c>
      <c r="AM52" s="203" t="str">
        <f t="shared" si="38"/>
        <v>-</v>
      </c>
    </row>
    <row r="53" spans="2:39" outlineLevel="1" x14ac:dyDescent="0.3">
      <c r="B53" s="35">
        <v>7</v>
      </c>
      <c r="C53" s="133"/>
      <c r="D53" s="36" t="str">
        <f t="shared" si="30"/>
        <v>-</v>
      </c>
      <c r="E53" s="36" t="str">
        <f t="shared" si="31"/>
        <v>-</v>
      </c>
      <c r="F53" s="136"/>
      <c r="G53" s="137"/>
      <c r="H53" s="39"/>
      <c r="I53" s="185" t="str">
        <f t="shared" si="32"/>
        <v>-</v>
      </c>
      <c r="J53" s="181" t="str">
        <f t="shared" si="33"/>
        <v>-</v>
      </c>
      <c r="K53" s="182" t="str">
        <f t="shared" si="34"/>
        <v>-</v>
      </c>
      <c r="L53" s="183" t="str">
        <f t="shared" si="35"/>
        <v>-</v>
      </c>
      <c r="M53" s="37" t="str">
        <f ca="1">IF(C53&lt;&gt;"",ROUND(RANDBETWEEN(0,10)/10,1),"")</f>
        <v/>
      </c>
      <c r="N53" s="73"/>
      <c r="Q53" s="203" t="str">
        <f t="shared" si="36"/>
        <v>-</v>
      </c>
      <c r="R53" s="203" t="str">
        <f t="shared" si="36"/>
        <v>-</v>
      </c>
      <c r="S53" s="203" t="str">
        <f t="shared" si="36"/>
        <v>-</v>
      </c>
      <c r="T53" s="203" t="str">
        <f t="shared" si="36"/>
        <v>-</v>
      </c>
      <c r="U53" s="203" t="str">
        <f t="shared" si="36"/>
        <v>-</v>
      </c>
      <c r="V53" s="203" t="str">
        <f t="shared" si="36"/>
        <v>-</v>
      </c>
      <c r="W53" s="203" t="str">
        <f t="shared" si="36"/>
        <v>-</v>
      </c>
      <c r="Y53" s="203" t="str">
        <f t="shared" si="37"/>
        <v>-</v>
      </c>
      <c r="Z53" s="203" t="str">
        <f t="shared" si="37"/>
        <v>-</v>
      </c>
      <c r="AA53" s="203" t="str">
        <f t="shared" si="37"/>
        <v>-</v>
      </c>
      <c r="AB53" s="203" t="str">
        <f t="shared" si="37"/>
        <v>-</v>
      </c>
      <c r="AC53" s="203" t="str">
        <f t="shared" si="37"/>
        <v>-</v>
      </c>
      <c r="AD53" s="203" t="str">
        <f t="shared" si="37"/>
        <v>-</v>
      </c>
      <c r="AE53" s="203" t="str">
        <f t="shared" si="37"/>
        <v>-</v>
      </c>
      <c r="AF53" s="7"/>
      <c r="AG53" s="203" t="str">
        <f t="shared" si="38"/>
        <v>-</v>
      </c>
      <c r="AH53" s="203" t="str">
        <f t="shared" si="38"/>
        <v>-</v>
      </c>
      <c r="AI53" s="203" t="str">
        <f t="shared" si="38"/>
        <v>-</v>
      </c>
      <c r="AJ53" s="203" t="str">
        <f t="shared" si="38"/>
        <v>-</v>
      </c>
      <c r="AK53" s="203" t="str">
        <f t="shared" si="38"/>
        <v>-</v>
      </c>
      <c r="AL53" s="203" t="str">
        <f t="shared" si="38"/>
        <v>-</v>
      </c>
      <c r="AM53" s="203" t="str">
        <f t="shared" si="38"/>
        <v>-</v>
      </c>
    </row>
    <row r="54" spans="2:39" outlineLevel="1" x14ac:dyDescent="0.3">
      <c r="B54" s="35">
        <v>8</v>
      </c>
      <c r="C54" s="133"/>
      <c r="D54" s="36" t="str">
        <f t="shared" si="30"/>
        <v>-</v>
      </c>
      <c r="E54" s="36" t="str">
        <f t="shared" si="31"/>
        <v>-</v>
      </c>
      <c r="F54" s="136"/>
      <c r="G54" s="137"/>
      <c r="H54" s="39"/>
      <c r="I54" s="185" t="str">
        <f t="shared" si="32"/>
        <v>-</v>
      </c>
      <c r="J54" s="181" t="str">
        <f t="shared" si="33"/>
        <v>-</v>
      </c>
      <c r="K54" s="182" t="str">
        <f t="shared" si="34"/>
        <v>-</v>
      </c>
      <c r="L54" s="183" t="str">
        <f t="shared" si="35"/>
        <v>-</v>
      </c>
      <c r="M54" s="37"/>
      <c r="N54" s="73"/>
      <c r="Q54" s="203" t="str">
        <f t="shared" si="36"/>
        <v>-</v>
      </c>
      <c r="R54" s="203" t="str">
        <f t="shared" si="36"/>
        <v>-</v>
      </c>
      <c r="S54" s="203" t="str">
        <f t="shared" si="36"/>
        <v>-</v>
      </c>
      <c r="T54" s="203" t="str">
        <f t="shared" si="36"/>
        <v>-</v>
      </c>
      <c r="U54" s="203" t="str">
        <f t="shared" si="36"/>
        <v>-</v>
      </c>
      <c r="V54" s="203" t="str">
        <f t="shared" si="36"/>
        <v>-</v>
      </c>
      <c r="W54" s="203" t="str">
        <f t="shared" si="36"/>
        <v>-</v>
      </c>
      <c r="Y54" s="203" t="str">
        <f t="shared" si="37"/>
        <v>-</v>
      </c>
      <c r="Z54" s="203" t="str">
        <f t="shared" si="37"/>
        <v>-</v>
      </c>
      <c r="AA54" s="203" t="str">
        <f t="shared" si="37"/>
        <v>-</v>
      </c>
      <c r="AB54" s="203" t="str">
        <f t="shared" si="37"/>
        <v>-</v>
      </c>
      <c r="AC54" s="203" t="str">
        <f t="shared" si="37"/>
        <v>-</v>
      </c>
      <c r="AD54" s="203" t="str">
        <f t="shared" si="37"/>
        <v>-</v>
      </c>
      <c r="AE54" s="203" t="str">
        <f t="shared" si="37"/>
        <v>-</v>
      </c>
      <c r="AF54" s="7"/>
      <c r="AG54" s="203" t="str">
        <f t="shared" si="38"/>
        <v>-</v>
      </c>
      <c r="AH54" s="203" t="str">
        <f t="shared" si="38"/>
        <v>-</v>
      </c>
      <c r="AI54" s="203" t="str">
        <f t="shared" si="38"/>
        <v>-</v>
      </c>
      <c r="AJ54" s="203" t="str">
        <f t="shared" si="38"/>
        <v>-</v>
      </c>
      <c r="AK54" s="203" t="str">
        <f t="shared" si="38"/>
        <v>-</v>
      </c>
      <c r="AL54" s="203" t="str">
        <f t="shared" si="38"/>
        <v>-</v>
      </c>
      <c r="AM54" s="203" t="str">
        <f t="shared" si="38"/>
        <v>-</v>
      </c>
    </row>
    <row r="55" spans="2:39" outlineLevel="1" x14ac:dyDescent="0.3">
      <c r="B55" s="35">
        <v>9</v>
      </c>
      <c r="C55" s="133"/>
      <c r="D55" s="36" t="str">
        <f t="shared" si="30"/>
        <v>-</v>
      </c>
      <c r="E55" s="36" t="str">
        <f t="shared" si="31"/>
        <v>-</v>
      </c>
      <c r="F55" s="136"/>
      <c r="G55" s="137"/>
      <c r="H55" s="39"/>
      <c r="I55" s="185" t="str">
        <f t="shared" si="32"/>
        <v>-</v>
      </c>
      <c r="J55" s="181" t="str">
        <f t="shared" si="33"/>
        <v>-</v>
      </c>
      <c r="K55" s="182" t="str">
        <f t="shared" si="34"/>
        <v>-</v>
      </c>
      <c r="L55" s="183" t="str">
        <f t="shared" si="35"/>
        <v>-</v>
      </c>
      <c r="M55" s="37" t="str">
        <f ca="1">IF(C55&lt;&gt;"",ROUND(RANDBETWEEN(0,10)/10,1),"")</f>
        <v/>
      </c>
      <c r="N55" s="73"/>
      <c r="Q55" s="203" t="str">
        <f t="shared" si="36"/>
        <v>-</v>
      </c>
      <c r="R55" s="203" t="str">
        <f t="shared" si="36"/>
        <v>-</v>
      </c>
      <c r="S55" s="203" t="str">
        <f t="shared" si="36"/>
        <v>-</v>
      </c>
      <c r="T55" s="203" t="str">
        <f t="shared" si="36"/>
        <v>-</v>
      </c>
      <c r="U55" s="203" t="str">
        <f t="shared" si="36"/>
        <v>-</v>
      </c>
      <c r="V55" s="203" t="str">
        <f t="shared" si="36"/>
        <v>-</v>
      </c>
      <c r="W55" s="203" t="str">
        <f t="shared" si="36"/>
        <v>-</v>
      </c>
      <c r="Y55" s="203" t="str">
        <f t="shared" si="37"/>
        <v>-</v>
      </c>
      <c r="Z55" s="203" t="str">
        <f t="shared" si="37"/>
        <v>-</v>
      </c>
      <c r="AA55" s="203" t="str">
        <f t="shared" si="37"/>
        <v>-</v>
      </c>
      <c r="AB55" s="203" t="str">
        <f t="shared" si="37"/>
        <v>-</v>
      </c>
      <c r="AC55" s="203" t="str">
        <f t="shared" si="37"/>
        <v>-</v>
      </c>
      <c r="AD55" s="203" t="str">
        <f t="shared" si="37"/>
        <v>-</v>
      </c>
      <c r="AE55" s="203" t="str">
        <f t="shared" si="37"/>
        <v>-</v>
      </c>
      <c r="AF55" s="7"/>
      <c r="AG55" s="203" t="str">
        <f t="shared" si="38"/>
        <v>-</v>
      </c>
      <c r="AH55" s="203" t="str">
        <f t="shared" si="38"/>
        <v>-</v>
      </c>
      <c r="AI55" s="203" t="str">
        <f t="shared" si="38"/>
        <v>-</v>
      </c>
      <c r="AJ55" s="203" t="str">
        <f t="shared" si="38"/>
        <v>-</v>
      </c>
      <c r="AK55" s="203" t="str">
        <f t="shared" si="38"/>
        <v>-</v>
      </c>
      <c r="AL55" s="203" t="str">
        <f t="shared" si="38"/>
        <v>-</v>
      </c>
      <c r="AM55" s="203" t="str">
        <f t="shared" si="38"/>
        <v>-</v>
      </c>
    </row>
    <row r="56" spans="2:39" outlineLevel="1" x14ac:dyDescent="0.3">
      <c r="B56" s="35">
        <v>10</v>
      </c>
      <c r="C56" s="133"/>
      <c r="D56" s="36" t="str">
        <f t="shared" si="30"/>
        <v>-</v>
      </c>
      <c r="E56" s="36" t="str">
        <f t="shared" si="31"/>
        <v>-</v>
      </c>
      <c r="F56" s="136"/>
      <c r="G56" s="137"/>
      <c r="H56" s="39"/>
      <c r="I56" s="185" t="str">
        <f t="shared" si="32"/>
        <v>-</v>
      </c>
      <c r="J56" s="181" t="str">
        <f t="shared" si="33"/>
        <v>-</v>
      </c>
      <c r="K56" s="182" t="str">
        <f t="shared" si="34"/>
        <v>-</v>
      </c>
      <c r="L56" s="183" t="str">
        <f t="shared" si="35"/>
        <v>-</v>
      </c>
      <c r="M56" s="37" t="str">
        <f ca="1">IF(C56&lt;&gt;"",ROUND(RANDBETWEEN(0,10)/10,1),"")</f>
        <v/>
      </c>
      <c r="N56" s="73"/>
      <c r="Q56" s="203" t="str">
        <f t="shared" si="36"/>
        <v>-</v>
      </c>
      <c r="R56" s="203" t="str">
        <f t="shared" si="36"/>
        <v>-</v>
      </c>
      <c r="S56" s="203" t="str">
        <f t="shared" si="36"/>
        <v>-</v>
      </c>
      <c r="T56" s="203" t="str">
        <f t="shared" si="36"/>
        <v>-</v>
      </c>
      <c r="U56" s="203" t="str">
        <f t="shared" si="36"/>
        <v>-</v>
      </c>
      <c r="V56" s="203" t="str">
        <f t="shared" si="36"/>
        <v>-</v>
      </c>
      <c r="W56" s="203" t="str">
        <f t="shared" si="36"/>
        <v>-</v>
      </c>
      <c r="Y56" s="203" t="str">
        <f t="shared" si="37"/>
        <v>-</v>
      </c>
      <c r="Z56" s="203" t="str">
        <f t="shared" si="37"/>
        <v>-</v>
      </c>
      <c r="AA56" s="203" t="str">
        <f t="shared" si="37"/>
        <v>-</v>
      </c>
      <c r="AB56" s="203" t="str">
        <f t="shared" si="37"/>
        <v>-</v>
      </c>
      <c r="AC56" s="203" t="str">
        <f t="shared" si="37"/>
        <v>-</v>
      </c>
      <c r="AD56" s="203" t="str">
        <f t="shared" si="37"/>
        <v>-</v>
      </c>
      <c r="AE56" s="203" t="str">
        <f t="shared" si="37"/>
        <v>-</v>
      </c>
      <c r="AF56" s="7"/>
      <c r="AG56" s="203" t="str">
        <f t="shared" si="38"/>
        <v>-</v>
      </c>
      <c r="AH56" s="203" t="str">
        <f t="shared" si="38"/>
        <v>-</v>
      </c>
      <c r="AI56" s="203" t="str">
        <f t="shared" si="38"/>
        <v>-</v>
      </c>
      <c r="AJ56" s="203" t="str">
        <f t="shared" si="38"/>
        <v>-</v>
      </c>
      <c r="AK56" s="203" t="str">
        <f t="shared" si="38"/>
        <v>-</v>
      </c>
      <c r="AL56" s="203" t="str">
        <f t="shared" si="38"/>
        <v>-</v>
      </c>
      <c r="AM56" s="203" t="str">
        <f t="shared" si="38"/>
        <v>-</v>
      </c>
    </row>
    <row r="57" spans="2:39" outlineLevel="1" x14ac:dyDescent="0.3">
      <c r="B57" s="35">
        <v>11</v>
      </c>
      <c r="C57" s="133"/>
      <c r="D57" s="36" t="str">
        <f t="shared" si="30"/>
        <v>-</v>
      </c>
      <c r="E57" s="36" t="str">
        <f t="shared" si="31"/>
        <v>-</v>
      </c>
      <c r="F57" s="136"/>
      <c r="G57" s="137"/>
      <c r="H57" s="39"/>
      <c r="I57" s="185" t="str">
        <f t="shared" si="32"/>
        <v>-</v>
      </c>
      <c r="J57" s="181" t="str">
        <f t="shared" si="33"/>
        <v>-</v>
      </c>
      <c r="K57" s="182" t="str">
        <f t="shared" si="34"/>
        <v>-</v>
      </c>
      <c r="L57" s="183" t="str">
        <f t="shared" si="35"/>
        <v>-</v>
      </c>
      <c r="M57" s="37"/>
      <c r="N57" s="73"/>
      <c r="Q57" s="203" t="str">
        <f t="shared" si="36"/>
        <v>-</v>
      </c>
      <c r="R57" s="203" t="str">
        <f t="shared" si="36"/>
        <v>-</v>
      </c>
      <c r="S57" s="203" t="str">
        <f t="shared" si="36"/>
        <v>-</v>
      </c>
      <c r="T57" s="203" t="str">
        <f t="shared" si="36"/>
        <v>-</v>
      </c>
      <c r="U57" s="203" t="str">
        <f t="shared" si="36"/>
        <v>-</v>
      </c>
      <c r="V57" s="203" t="str">
        <f t="shared" si="36"/>
        <v>-</v>
      </c>
      <c r="W57" s="203" t="str">
        <f t="shared" si="36"/>
        <v>-</v>
      </c>
      <c r="Y57" s="203" t="str">
        <f t="shared" si="37"/>
        <v>-</v>
      </c>
      <c r="Z57" s="203" t="str">
        <f t="shared" si="37"/>
        <v>-</v>
      </c>
      <c r="AA57" s="203" t="str">
        <f t="shared" si="37"/>
        <v>-</v>
      </c>
      <c r="AB57" s="203" t="str">
        <f t="shared" si="37"/>
        <v>-</v>
      </c>
      <c r="AC57" s="203" t="str">
        <f t="shared" si="37"/>
        <v>-</v>
      </c>
      <c r="AD57" s="203" t="str">
        <f t="shared" si="37"/>
        <v>-</v>
      </c>
      <c r="AE57" s="203" t="str">
        <f t="shared" si="37"/>
        <v>-</v>
      </c>
      <c r="AF57" s="7"/>
      <c r="AG57" s="203" t="str">
        <f t="shared" si="38"/>
        <v>-</v>
      </c>
      <c r="AH57" s="203" t="str">
        <f t="shared" si="38"/>
        <v>-</v>
      </c>
      <c r="AI57" s="203" t="str">
        <f t="shared" si="38"/>
        <v>-</v>
      </c>
      <c r="AJ57" s="203" t="str">
        <f t="shared" si="38"/>
        <v>-</v>
      </c>
      <c r="AK57" s="203" t="str">
        <f t="shared" si="38"/>
        <v>-</v>
      </c>
      <c r="AL57" s="203" t="str">
        <f t="shared" si="38"/>
        <v>-</v>
      </c>
      <c r="AM57" s="203" t="str">
        <f t="shared" si="38"/>
        <v>-</v>
      </c>
    </row>
    <row r="58" spans="2:39" outlineLevel="1" x14ac:dyDescent="0.3">
      <c r="B58" s="35">
        <v>12</v>
      </c>
      <c r="C58" s="133"/>
      <c r="D58" s="36" t="str">
        <f t="shared" si="30"/>
        <v>-</v>
      </c>
      <c r="E58" s="36" t="str">
        <f t="shared" si="31"/>
        <v>-</v>
      </c>
      <c r="F58" s="136"/>
      <c r="G58" s="137"/>
      <c r="H58" s="39"/>
      <c r="I58" s="185" t="str">
        <f t="shared" si="32"/>
        <v>-</v>
      </c>
      <c r="J58" s="181" t="str">
        <f t="shared" si="33"/>
        <v>-</v>
      </c>
      <c r="K58" s="182" t="str">
        <f t="shared" si="34"/>
        <v>-</v>
      </c>
      <c r="L58" s="183" t="str">
        <f t="shared" si="35"/>
        <v>-</v>
      </c>
      <c r="M58" s="37" t="str">
        <f ca="1">IF(C58&lt;&gt;"",ROUND(RANDBETWEEN(0,10)/10,1),"")</f>
        <v/>
      </c>
      <c r="N58" s="73"/>
      <c r="Q58" s="203" t="str">
        <f t="shared" si="36"/>
        <v>-</v>
      </c>
      <c r="R58" s="203" t="str">
        <f t="shared" si="36"/>
        <v>-</v>
      </c>
      <c r="S58" s="203" t="str">
        <f t="shared" si="36"/>
        <v>-</v>
      </c>
      <c r="T58" s="203" t="str">
        <f t="shared" si="36"/>
        <v>-</v>
      </c>
      <c r="U58" s="203" t="str">
        <f t="shared" si="36"/>
        <v>-</v>
      </c>
      <c r="V58" s="203" t="str">
        <f t="shared" si="36"/>
        <v>-</v>
      </c>
      <c r="W58" s="203" t="str">
        <f t="shared" si="36"/>
        <v>-</v>
      </c>
      <c r="Y58" s="203" t="str">
        <f t="shared" si="37"/>
        <v>-</v>
      </c>
      <c r="Z58" s="203" t="str">
        <f t="shared" si="37"/>
        <v>-</v>
      </c>
      <c r="AA58" s="203" t="str">
        <f t="shared" si="37"/>
        <v>-</v>
      </c>
      <c r="AB58" s="203" t="str">
        <f t="shared" si="37"/>
        <v>-</v>
      </c>
      <c r="AC58" s="203" t="str">
        <f t="shared" si="37"/>
        <v>-</v>
      </c>
      <c r="AD58" s="203" t="str">
        <f t="shared" si="37"/>
        <v>-</v>
      </c>
      <c r="AE58" s="203" t="str">
        <f t="shared" si="37"/>
        <v>-</v>
      </c>
      <c r="AF58" s="7"/>
      <c r="AG58" s="203" t="str">
        <f t="shared" si="38"/>
        <v>-</v>
      </c>
      <c r="AH58" s="203" t="str">
        <f t="shared" si="38"/>
        <v>-</v>
      </c>
      <c r="AI58" s="203" t="str">
        <f t="shared" si="38"/>
        <v>-</v>
      </c>
      <c r="AJ58" s="203" t="str">
        <f t="shared" si="38"/>
        <v>-</v>
      </c>
      <c r="AK58" s="203" t="str">
        <f t="shared" si="38"/>
        <v>-</v>
      </c>
      <c r="AL58" s="203" t="str">
        <f t="shared" si="38"/>
        <v>-</v>
      </c>
      <c r="AM58" s="203" t="str">
        <f t="shared" si="38"/>
        <v>-</v>
      </c>
    </row>
    <row r="59" spans="2:39" outlineLevel="1" x14ac:dyDescent="0.3">
      <c r="B59" s="35">
        <v>13</v>
      </c>
      <c r="C59" s="133"/>
      <c r="D59" s="36" t="str">
        <f t="shared" si="30"/>
        <v>-</v>
      </c>
      <c r="E59" s="36" t="str">
        <f t="shared" si="31"/>
        <v>-</v>
      </c>
      <c r="F59" s="136"/>
      <c r="G59" s="137"/>
      <c r="H59" s="39"/>
      <c r="I59" s="185" t="str">
        <f t="shared" si="32"/>
        <v>-</v>
      </c>
      <c r="J59" s="181" t="str">
        <f t="shared" si="33"/>
        <v>-</v>
      </c>
      <c r="K59" s="182" t="str">
        <f t="shared" si="34"/>
        <v>-</v>
      </c>
      <c r="L59" s="183" t="str">
        <f t="shared" si="35"/>
        <v>-</v>
      </c>
      <c r="M59" s="37" t="str">
        <f ca="1">IF(C59&lt;&gt;"",ROUND(RANDBETWEEN(0,10)/10,1),"")</f>
        <v/>
      </c>
      <c r="N59" s="73"/>
      <c r="Q59" s="203" t="str">
        <f t="shared" si="36"/>
        <v>-</v>
      </c>
      <c r="R59" s="203" t="str">
        <f t="shared" si="36"/>
        <v>-</v>
      </c>
      <c r="S59" s="203" t="str">
        <f t="shared" si="36"/>
        <v>-</v>
      </c>
      <c r="T59" s="203" t="str">
        <f t="shared" si="36"/>
        <v>-</v>
      </c>
      <c r="U59" s="203" t="str">
        <f t="shared" si="36"/>
        <v>-</v>
      </c>
      <c r="V59" s="203" t="str">
        <f t="shared" si="36"/>
        <v>-</v>
      </c>
      <c r="W59" s="203" t="str">
        <f t="shared" si="36"/>
        <v>-</v>
      </c>
      <c r="Y59" s="203" t="str">
        <f t="shared" si="37"/>
        <v>-</v>
      </c>
      <c r="Z59" s="203" t="str">
        <f t="shared" si="37"/>
        <v>-</v>
      </c>
      <c r="AA59" s="203" t="str">
        <f t="shared" si="37"/>
        <v>-</v>
      </c>
      <c r="AB59" s="203" t="str">
        <f t="shared" si="37"/>
        <v>-</v>
      </c>
      <c r="AC59" s="203" t="str">
        <f t="shared" si="37"/>
        <v>-</v>
      </c>
      <c r="AD59" s="203" t="str">
        <f t="shared" si="37"/>
        <v>-</v>
      </c>
      <c r="AE59" s="203" t="str">
        <f t="shared" si="37"/>
        <v>-</v>
      </c>
      <c r="AF59" s="7"/>
      <c r="AG59" s="203" t="str">
        <f t="shared" si="38"/>
        <v>-</v>
      </c>
      <c r="AH59" s="203" t="str">
        <f t="shared" si="38"/>
        <v>-</v>
      </c>
      <c r="AI59" s="203" t="str">
        <f t="shared" si="38"/>
        <v>-</v>
      </c>
      <c r="AJ59" s="203" t="str">
        <f t="shared" si="38"/>
        <v>-</v>
      </c>
      <c r="AK59" s="203" t="str">
        <f t="shared" si="38"/>
        <v>-</v>
      </c>
      <c r="AL59" s="203" t="str">
        <f t="shared" si="38"/>
        <v>-</v>
      </c>
      <c r="AM59" s="203" t="str">
        <f t="shared" si="38"/>
        <v>-</v>
      </c>
    </row>
    <row r="60" spans="2:39" outlineLevel="1" x14ac:dyDescent="0.3">
      <c r="B60" s="35">
        <v>14</v>
      </c>
      <c r="C60" s="133"/>
      <c r="D60" s="36" t="str">
        <f t="shared" si="30"/>
        <v>-</v>
      </c>
      <c r="E60" s="36" t="str">
        <f t="shared" si="31"/>
        <v>-</v>
      </c>
      <c r="F60" s="136"/>
      <c r="G60" s="137"/>
      <c r="H60" s="39"/>
      <c r="I60" s="185" t="str">
        <f t="shared" si="32"/>
        <v>-</v>
      </c>
      <c r="J60" s="181" t="str">
        <f t="shared" si="33"/>
        <v>-</v>
      </c>
      <c r="K60" s="182" t="str">
        <f t="shared" si="34"/>
        <v>-</v>
      </c>
      <c r="L60" s="183" t="str">
        <f t="shared" si="35"/>
        <v>-</v>
      </c>
      <c r="M60" s="37"/>
      <c r="N60" s="73"/>
      <c r="Q60" s="203" t="str">
        <f t="shared" si="36"/>
        <v>-</v>
      </c>
      <c r="R60" s="203" t="str">
        <f t="shared" si="36"/>
        <v>-</v>
      </c>
      <c r="S60" s="203" t="str">
        <f t="shared" si="36"/>
        <v>-</v>
      </c>
      <c r="T60" s="203" t="str">
        <f t="shared" si="36"/>
        <v>-</v>
      </c>
      <c r="U60" s="203" t="str">
        <f t="shared" si="36"/>
        <v>-</v>
      </c>
      <c r="V60" s="203" t="str">
        <f t="shared" si="36"/>
        <v>-</v>
      </c>
      <c r="W60" s="203" t="str">
        <f t="shared" si="36"/>
        <v>-</v>
      </c>
      <c r="Y60" s="203" t="str">
        <f t="shared" si="37"/>
        <v>-</v>
      </c>
      <c r="Z60" s="203" t="str">
        <f t="shared" si="37"/>
        <v>-</v>
      </c>
      <c r="AA60" s="203" t="str">
        <f t="shared" si="37"/>
        <v>-</v>
      </c>
      <c r="AB60" s="203" t="str">
        <f t="shared" si="37"/>
        <v>-</v>
      </c>
      <c r="AC60" s="203" t="str">
        <f t="shared" si="37"/>
        <v>-</v>
      </c>
      <c r="AD60" s="203" t="str">
        <f t="shared" si="37"/>
        <v>-</v>
      </c>
      <c r="AE60" s="203" t="str">
        <f t="shared" si="37"/>
        <v>-</v>
      </c>
      <c r="AF60" s="7"/>
      <c r="AG60" s="203" t="str">
        <f t="shared" si="38"/>
        <v>-</v>
      </c>
      <c r="AH60" s="203" t="str">
        <f t="shared" si="38"/>
        <v>-</v>
      </c>
      <c r="AI60" s="203" t="str">
        <f t="shared" si="38"/>
        <v>-</v>
      </c>
      <c r="AJ60" s="203" t="str">
        <f t="shared" si="38"/>
        <v>-</v>
      </c>
      <c r="AK60" s="203" t="str">
        <f t="shared" si="38"/>
        <v>-</v>
      </c>
      <c r="AL60" s="203" t="str">
        <f t="shared" si="38"/>
        <v>-</v>
      </c>
      <c r="AM60" s="203" t="str">
        <f t="shared" si="38"/>
        <v>-</v>
      </c>
    </row>
    <row r="61" spans="2:39" outlineLevel="1" x14ac:dyDescent="0.3">
      <c r="B61" s="35">
        <v>15</v>
      </c>
      <c r="C61" s="133"/>
      <c r="D61" s="36" t="str">
        <f t="shared" si="30"/>
        <v>-</v>
      </c>
      <c r="E61" s="36" t="str">
        <f t="shared" si="31"/>
        <v>-</v>
      </c>
      <c r="F61" s="136"/>
      <c r="G61" s="137"/>
      <c r="H61" s="39"/>
      <c r="I61" s="185" t="str">
        <f t="shared" si="32"/>
        <v>-</v>
      </c>
      <c r="J61" s="181" t="str">
        <f t="shared" si="33"/>
        <v>-</v>
      </c>
      <c r="K61" s="182" t="str">
        <f t="shared" si="34"/>
        <v>-</v>
      </c>
      <c r="L61" s="183" t="str">
        <f t="shared" si="35"/>
        <v>-</v>
      </c>
      <c r="M61" s="37" t="str">
        <f ca="1">IF(C61&lt;&gt;"",ROUND(RANDBETWEEN(0,10)/10,1),"")</f>
        <v/>
      </c>
      <c r="N61" s="73"/>
      <c r="Q61" s="203" t="str">
        <f t="shared" si="36"/>
        <v>-</v>
      </c>
      <c r="R61" s="203" t="str">
        <f t="shared" si="36"/>
        <v>-</v>
      </c>
      <c r="S61" s="203" t="str">
        <f t="shared" si="36"/>
        <v>-</v>
      </c>
      <c r="T61" s="203" t="str">
        <f t="shared" si="36"/>
        <v>-</v>
      </c>
      <c r="U61" s="203" t="str">
        <f t="shared" si="36"/>
        <v>-</v>
      </c>
      <c r="V61" s="203" t="str">
        <f t="shared" si="36"/>
        <v>-</v>
      </c>
      <c r="W61" s="203" t="str">
        <f t="shared" si="36"/>
        <v>-</v>
      </c>
      <c r="Y61" s="203" t="str">
        <f t="shared" si="37"/>
        <v>-</v>
      </c>
      <c r="Z61" s="203" t="str">
        <f t="shared" si="37"/>
        <v>-</v>
      </c>
      <c r="AA61" s="203" t="str">
        <f t="shared" si="37"/>
        <v>-</v>
      </c>
      <c r="AB61" s="203" t="str">
        <f t="shared" si="37"/>
        <v>-</v>
      </c>
      <c r="AC61" s="203" t="str">
        <f t="shared" si="37"/>
        <v>-</v>
      </c>
      <c r="AD61" s="203" t="str">
        <f t="shared" si="37"/>
        <v>-</v>
      </c>
      <c r="AE61" s="203" t="str">
        <f t="shared" si="37"/>
        <v>-</v>
      </c>
      <c r="AF61" s="7"/>
      <c r="AG61" s="203" t="str">
        <f t="shared" si="38"/>
        <v>-</v>
      </c>
      <c r="AH61" s="203" t="str">
        <f t="shared" si="38"/>
        <v>-</v>
      </c>
      <c r="AI61" s="203" t="str">
        <f t="shared" si="38"/>
        <v>-</v>
      </c>
      <c r="AJ61" s="203" t="str">
        <f t="shared" si="38"/>
        <v>-</v>
      </c>
      <c r="AK61" s="203" t="str">
        <f t="shared" si="38"/>
        <v>-</v>
      </c>
      <c r="AL61" s="203" t="str">
        <f t="shared" si="38"/>
        <v>-</v>
      </c>
      <c r="AM61" s="203" t="str">
        <f t="shared" si="38"/>
        <v>-</v>
      </c>
    </row>
    <row r="62" spans="2:39" ht="5.7" customHeight="1" x14ac:dyDescent="0.3">
      <c r="B62" s="75"/>
      <c r="C62" s="76"/>
      <c r="D62" s="77"/>
      <c r="E62" s="77"/>
      <c r="F62" s="256"/>
      <c r="G62" s="256"/>
      <c r="H62" s="256"/>
      <c r="I62" s="235" t="str">
        <f>I43</f>
        <v>Role Weighting</v>
      </c>
      <c r="J62" s="235" t="str">
        <f>J43</f>
        <v>Level of Education</v>
      </c>
      <c r="K62" s="235" t="str">
        <f>K43</f>
        <v>Experience</v>
      </c>
      <c r="L62" s="235" t="str">
        <f>L43</f>
        <v>Similar Role</v>
      </c>
      <c r="M62" s="253" t="s">
        <v>48</v>
      </c>
      <c r="N62" s="73"/>
      <c r="Q62" s="203"/>
      <c r="R62" s="203"/>
      <c r="S62" s="203"/>
      <c r="T62" s="203"/>
      <c r="U62" s="203"/>
      <c r="V62" s="203"/>
      <c r="W62" s="203"/>
      <c r="Y62" s="203"/>
      <c r="Z62" s="203"/>
      <c r="AA62" s="203"/>
      <c r="AB62" s="203"/>
      <c r="AC62" s="203"/>
      <c r="AD62" s="203"/>
      <c r="AE62" s="203"/>
      <c r="AF62" s="7"/>
      <c r="AG62" s="203"/>
      <c r="AH62" s="203"/>
      <c r="AI62" s="203"/>
      <c r="AJ62" s="203"/>
      <c r="AK62" s="203"/>
      <c r="AL62" s="203"/>
      <c r="AM62" s="203"/>
    </row>
    <row r="63" spans="2:39" s="7" customFormat="1" x14ac:dyDescent="0.3">
      <c r="B63" s="24" t="s">
        <v>100</v>
      </c>
      <c r="C63" s="140"/>
      <c r="D63" s="10" t="e">
        <f>INDEX(Vessel_Name_Score,MATCH(C63,Vessel_Code,0))</f>
        <v>#N/A</v>
      </c>
      <c r="E63" s="80"/>
      <c r="F63" s="257"/>
      <c r="G63" s="257"/>
      <c r="H63" s="257"/>
      <c r="I63" s="251"/>
      <c r="J63" s="251"/>
      <c r="K63" s="251"/>
      <c r="L63" s="251"/>
      <c r="M63" s="254"/>
      <c r="N63" s="87">
        <f>N44</f>
        <v>1</v>
      </c>
      <c r="O63" s="44"/>
      <c r="Q63" s="203"/>
      <c r="R63" s="203"/>
      <c r="S63" s="203"/>
      <c r="T63" s="203"/>
      <c r="U63" s="203"/>
      <c r="V63" s="203"/>
      <c r="W63" s="203"/>
      <c r="Y63" s="203"/>
      <c r="Z63" s="203"/>
      <c r="AA63" s="203"/>
      <c r="AB63" s="203"/>
      <c r="AC63" s="203"/>
      <c r="AD63" s="203"/>
      <c r="AE63" s="203"/>
      <c r="AG63" s="203"/>
      <c r="AH63" s="203"/>
      <c r="AI63" s="203"/>
      <c r="AJ63" s="203"/>
      <c r="AK63" s="203"/>
      <c r="AL63" s="203"/>
      <c r="AM63" s="203"/>
    </row>
    <row r="64" spans="2:39" ht="5.7" customHeight="1" x14ac:dyDescent="0.3">
      <c r="B64" s="75"/>
      <c r="C64" s="76"/>
      <c r="D64" s="77"/>
      <c r="E64" s="77"/>
      <c r="F64" s="258"/>
      <c r="G64" s="258"/>
      <c r="H64" s="258"/>
      <c r="I64" s="252"/>
      <c r="J64" s="252"/>
      <c r="K64" s="252"/>
      <c r="L64" s="252"/>
      <c r="M64" s="255"/>
      <c r="N64" s="73"/>
      <c r="Q64" s="203"/>
      <c r="R64" s="203"/>
      <c r="S64" s="203"/>
      <c r="T64" s="203"/>
      <c r="U64" s="203"/>
      <c r="V64" s="203"/>
      <c r="W64" s="203"/>
      <c r="Y64" s="203"/>
      <c r="Z64" s="203"/>
      <c r="AA64" s="203"/>
      <c r="AB64" s="203"/>
      <c r="AC64" s="203"/>
      <c r="AD64" s="203"/>
      <c r="AE64" s="203"/>
      <c r="AF64" s="7"/>
      <c r="AG64" s="203"/>
      <c r="AH64" s="203"/>
      <c r="AI64" s="203"/>
      <c r="AJ64" s="203"/>
      <c r="AK64" s="203"/>
      <c r="AL64" s="203"/>
      <c r="AM64" s="203"/>
    </row>
    <row r="65" spans="2:39" s="7" customFormat="1" x14ac:dyDescent="0.3">
      <c r="B65" s="25" t="s">
        <v>15</v>
      </c>
      <c r="C65" s="27"/>
      <c r="D65" s="27" t="s">
        <v>0</v>
      </c>
      <c r="E65" s="27"/>
      <c r="F65" s="28" t="s">
        <v>11</v>
      </c>
      <c r="G65" s="29" t="s">
        <v>19</v>
      </c>
      <c r="H65" s="30" t="s">
        <v>98</v>
      </c>
      <c r="I65" s="176"/>
      <c r="J65" s="176"/>
      <c r="K65" s="176"/>
      <c r="L65" s="176"/>
      <c r="M65" s="31" t="str">
        <f ca="1">IFERROR(AVERAGE(M66:M80),"-")</f>
        <v>-</v>
      </c>
      <c r="N65" s="87">
        <f>N46</f>
        <v>2</v>
      </c>
      <c r="O65" s="44"/>
      <c r="Q65" s="203"/>
      <c r="R65" s="203"/>
      <c r="S65" s="203"/>
      <c r="T65" s="203"/>
      <c r="U65" s="203"/>
      <c r="V65" s="203"/>
      <c r="W65" s="203"/>
      <c r="Y65" s="203"/>
      <c r="Z65" s="203"/>
      <c r="AA65" s="203"/>
      <c r="AB65" s="203"/>
      <c r="AC65" s="203"/>
      <c r="AD65" s="203"/>
      <c r="AE65" s="203"/>
      <c r="AG65" s="203"/>
      <c r="AH65" s="203"/>
      <c r="AI65" s="203"/>
      <c r="AJ65" s="203"/>
      <c r="AK65" s="203"/>
      <c r="AL65" s="203"/>
      <c r="AM65" s="203"/>
    </row>
    <row r="66" spans="2:39" s="7" customFormat="1" outlineLevel="1" x14ac:dyDescent="0.3">
      <c r="B66" s="32">
        <v>1</v>
      </c>
      <c r="C66" s="132"/>
      <c r="D66" s="33" t="str">
        <f t="shared" ref="D66:D80" si="39">IFERROR(INDEX(Personnel_Names,MATCH($C66,Personnel_Codes,0)),"-")</f>
        <v>-</v>
      </c>
      <c r="E66" s="33" t="str">
        <f t="shared" ref="E66:E80" si="40">IFERROR(INDEX(Personnel_Functions,MATCH($C66,Personnel_Codes,0)),"-")</f>
        <v>-</v>
      </c>
      <c r="F66" s="134"/>
      <c r="G66" s="135" t="s">
        <v>97</v>
      </c>
      <c r="H66" s="38" t="s">
        <v>6</v>
      </c>
      <c r="I66" s="184" t="str">
        <f t="shared" ref="I66:I80" si="41">IFERROR(INDEX(PersWeight,MATCH($C66,Personnel_Codes,0)),"-")</f>
        <v>-</v>
      </c>
      <c r="J66" s="179" t="str">
        <f t="shared" ref="J66:J80" si="42">IFERROR(INDEX(EducationScores,MATCH($C66,Personnel_Codes,0)),"-")</f>
        <v>-</v>
      </c>
      <c r="K66" s="178" t="str">
        <f t="shared" ref="K66:K80" si="43">IFERROR(INDEX(ExperienceScores,MATCH($C66,Personnel_Codes,0)),"-")</f>
        <v>-</v>
      </c>
      <c r="L66" s="180" t="str">
        <f t="shared" ref="L66:L80" si="44">IFERROR(INDEX(YearsRoleScores,MATCH($C66,Personnel_Codes,0)),"-")</f>
        <v>-</v>
      </c>
      <c r="M66" s="34"/>
      <c r="N66" s="87">
        <f>N47</f>
        <v>3</v>
      </c>
      <c r="O66" s="44"/>
      <c r="Q66" s="203" t="str">
        <f t="shared" ref="Q66:W80" si="45">IFERROR(IF(LEFT($C66,FIND(".",$C66))=Q$3,$J66,"-"),"-")</f>
        <v>-</v>
      </c>
      <c r="R66" s="203" t="str">
        <f t="shared" si="45"/>
        <v>-</v>
      </c>
      <c r="S66" s="203" t="str">
        <f t="shared" si="45"/>
        <v>-</v>
      </c>
      <c r="T66" s="203" t="str">
        <f t="shared" si="45"/>
        <v>-</v>
      </c>
      <c r="U66" s="203" t="str">
        <f t="shared" si="45"/>
        <v>-</v>
      </c>
      <c r="V66" s="203" t="str">
        <f t="shared" si="45"/>
        <v>-</v>
      </c>
      <c r="W66" s="203" t="str">
        <f t="shared" si="45"/>
        <v>-</v>
      </c>
      <c r="Y66" s="203" t="str">
        <f t="shared" ref="Y66:AE80" si="46">IFERROR(IF(LEFT($C66,FIND(".",$C66))=Y$3,$K66,"-"),"-")</f>
        <v>-</v>
      </c>
      <c r="Z66" s="203" t="str">
        <f t="shared" si="46"/>
        <v>-</v>
      </c>
      <c r="AA66" s="203" t="str">
        <f t="shared" si="46"/>
        <v>-</v>
      </c>
      <c r="AB66" s="203" t="str">
        <f t="shared" si="46"/>
        <v>-</v>
      </c>
      <c r="AC66" s="203" t="str">
        <f t="shared" si="46"/>
        <v>-</v>
      </c>
      <c r="AD66" s="203" t="str">
        <f t="shared" si="46"/>
        <v>-</v>
      </c>
      <c r="AE66" s="203" t="str">
        <f t="shared" si="46"/>
        <v>-</v>
      </c>
      <c r="AG66" s="203" t="str">
        <f t="shared" ref="AG66:AM80" si="47">IFERROR(IF(LEFT($C66,FIND(".",$C66))=AG$3,$L66,"-"),"-")</f>
        <v>-</v>
      </c>
      <c r="AH66" s="203" t="str">
        <f t="shared" si="47"/>
        <v>-</v>
      </c>
      <c r="AI66" s="203" t="str">
        <f t="shared" si="47"/>
        <v>-</v>
      </c>
      <c r="AJ66" s="203" t="str">
        <f t="shared" si="47"/>
        <v>-</v>
      </c>
      <c r="AK66" s="203" t="str">
        <f t="shared" si="47"/>
        <v>-</v>
      </c>
      <c r="AL66" s="203" t="str">
        <f t="shared" si="47"/>
        <v>-</v>
      </c>
      <c r="AM66" s="203" t="str">
        <f t="shared" si="47"/>
        <v>-</v>
      </c>
    </row>
    <row r="67" spans="2:39" s="7" customFormat="1" outlineLevel="1" x14ac:dyDescent="0.3">
      <c r="B67" s="35">
        <v>2</v>
      </c>
      <c r="C67" s="133"/>
      <c r="D67" s="36" t="str">
        <f t="shared" si="39"/>
        <v>-</v>
      </c>
      <c r="E67" s="36" t="str">
        <f t="shared" si="40"/>
        <v>-</v>
      </c>
      <c r="F67" s="136"/>
      <c r="G67" s="137" t="s">
        <v>97</v>
      </c>
      <c r="H67" s="39" t="s">
        <v>6</v>
      </c>
      <c r="I67" s="185" t="str">
        <f t="shared" si="41"/>
        <v>-</v>
      </c>
      <c r="J67" s="181" t="str">
        <f t="shared" si="42"/>
        <v>-</v>
      </c>
      <c r="K67" s="182" t="str">
        <f t="shared" si="43"/>
        <v>-</v>
      </c>
      <c r="L67" s="183" t="str">
        <f t="shared" si="44"/>
        <v>-</v>
      </c>
      <c r="M67" s="37"/>
      <c r="N67" s="207"/>
      <c r="O67" s="44"/>
      <c r="Q67" s="203" t="str">
        <f t="shared" si="45"/>
        <v>-</v>
      </c>
      <c r="R67" s="203" t="str">
        <f t="shared" si="45"/>
        <v>-</v>
      </c>
      <c r="S67" s="203" t="str">
        <f t="shared" si="45"/>
        <v>-</v>
      </c>
      <c r="T67" s="203" t="str">
        <f t="shared" si="45"/>
        <v>-</v>
      </c>
      <c r="U67" s="203" t="str">
        <f t="shared" si="45"/>
        <v>-</v>
      </c>
      <c r="V67" s="203" t="str">
        <f t="shared" si="45"/>
        <v>-</v>
      </c>
      <c r="W67" s="203" t="str">
        <f t="shared" si="45"/>
        <v>-</v>
      </c>
      <c r="Y67" s="203" t="str">
        <f t="shared" si="46"/>
        <v>-</v>
      </c>
      <c r="Z67" s="203" t="str">
        <f t="shared" si="46"/>
        <v>-</v>
      </c>
      <c r="AA67" s="203" t="str">
        <f t="shared" si="46"/>
        <v>-</v>
      </c>
      <c r="AB67" s="203" t="str">
        <f t="shared" si="46"/>
        <v>-</v>
      </c>
      <c r="AC67" s="203" t="str">
        <f t="shared" si="46"/>
        <v>-</v>
      </c>
      <c r="AD67" s="203" t="str">
        <f t="shared" si="46"/>
        <v>-</v>
      </c>
      <c r="AE67" s="203" t="str">
        <f t="shared" si="46"/>
        <v>-</v>
      </c>
      <c r="AG67" s="203" t="str">
        <f t="shared" si="47"/>
        <v>-</v>
      </c>
      <c r="AH67" s="203" t="str">
        <f t="shared" si="47"/>
        <v>-</v>
      </c>
      <c r="AI67" s="203" t="str">
        <f t="shared" si="47"/>
        <v>-</v>
      </c>
      <c r="AJ67" s="203" t="str">
        <f t="shared" si="47"/>
        <v>-</v>
      </c>
      <c r="AK67" s="203" t="str">
        <f t="shared" si="47"/>
        <v>-</v>
      </c>
      <c r="AL67" s="203" t="str">
        <f t="shared" si="47"/>
        <v>-</v>
      </c>
      <c r="AM67" s="203" t="str">
        <f t="shared" si="47"/>
        <v>-</v>
      </c>
    </row>
    <row r="68" spans="2:39" outlineLevel="1" x14ac:dyDescent="0.3">
      <c r="B68" s="35">
        <v>3</v>
      </c>
      <c r="C68" s="133"/>
      <c r="D68" s="36" t="str">
        <f t="shared" si="39"/>
        <v>-</v>
      </c>
      <c r="E68" s="36" t="str">
        <f t="shared" si="40"/>
        <v>-</v>
      </c>
      <c r="F68" s="136"/>
      <c r="G68" s="137" t="s">
        <v>97</v>
      </c>
      <c r="H68" s="39" t="s">
        <v>5</v>
      </c>
      <c r="I68" s="185" t="str">
        <f t="shared" si="41"/>
        <v>-</v>
      </c>
      <c r="J68" s="181" t="str">
        <f t="shared" si="42"/>
        <v>-</v>
      </c>
      <c r="K68" s="182" t="str">
        <f t="shared" si="43"/>
        <v>-</v>
      </c>
      <c r="L68" s="183" t="str">
        <f t="shared" si="44"/>
        <v>-</v>
      </c>
      <c r="M68" s="37"/>
      <c r="N68" s="73"/>
      <c r="Q68" s="203" t="str">
        <f t="shared" si="45"/>
        <v>-</v>
      </c>
      <c r="R68" s="203" t="str">
        <f t="shared" si="45"/>
        <v>-</v>
      </c>
      <c r="S68" s="203" t="str">
        <f t="shared" si="45"/>
        <v>-</v>
      </c>
      <c r="T68" s="203" t="str">
        <f t="shared" si="45"/>
        <v>-</v>
      </c>
      <c r="U68" s="203" t="str">
        <f t="shared" si="45"/>
        <v>-</v>
      </c>
      <c r="V68" s="203" t="str">
        <f t="shared" si="45"/>
        <v>-</v>
      </c>
      <c r="W68" s="203" t="str">
        <f t="shared" si="45"/>
        <v>-</v>
      </c>
      <c r="Y68" s="203" t="str">
        <f t="shared" si="46"/>
        <v>-</v>
      </c>
      <c r="Z68" s="203" t="str">
        <f t="shared" si="46"/>
        <v>-</v>
      </c>
      <c r="AA68" s="203" t="str">
        <f t="shared" si="46"/>
        <v>-</v>
      </c>
      <c r="AB68" s="203" t="str">
        <f t="shared" si="46"/>
        <v>-</v>
      </c>
      <c r="AC68" s="203" t="str">
        <f t="shared" si="46"/>
        <v>-</v>
      </c>
      <c r="AD68" s="203" t="str">
        <f t="shared" si="46"/>
        <v>-</v>
      </c>
      <c r="AE68" s="203" t="str">
        <f t="shared" si="46"/>
        <v>-</v>
      </c>
      <c r="AF68" s="7"/>
      <c r="AG68" s="203" t="str">
        <f t="shared" si="47"/>
        <v>-</v>
      </c>
      <c r="AH68" s="203" t="str">
        <f t="shared" si="47"/>
        <v>-</v>
      </c>
      <c r="AI68" s="203" t="str">
        <f t="shared" si="47"/>
        <v>-</v>
      </c>
      <c r="AJ68" s="203" t="str">
        <f t="shared" si="47"/>
        <v>-</v>
      </c>
      <c r="AK68" s="203" t="str">
        <f t="shared" si="47"/>
        <v>-</v>
      </c>
      <c r="AL68" s="203" t="str">
        <f t="shared" si="47"/>
        <v>-</v>
      </c>
      <c r="AM68" s="203" t="str">
        <f t="shared" si="47"/>
        <v>-</v>
      </c>
    </row>
    <row r="69" spans="2:39" outlineLevel="1" x14ac:dyDescent="0.3">
      <c r="B69" s="35">
        <v>4</v>
      </c>
      <c r="C69" s="133"/>
      <c r="D69" s="36" t="str">
        <f t="shared" si="39"/>
        <v>-</v>
      </c>
      <c r="E69" s="36" t="str">
        <f t="shared" si="40"/>
        <v>-</v>
      </c>
      <c r="F69" s="136"/>
      <c r="G69" s="137"/>
      <c r="H69" s="39"/>
      <c r="I69" s="185" t="str">
        <f t="shared" si="41"/>
        <v>-</v>
      </c>
      <c r="J69" s="181" t="str">
        <f t="shared" si="42"/>
        <v>-</v>
      </c>
      <c r="K69" s="182" t="str">
        <f t="shared" si="43"/>
        <v>-</v>
      </c>
      <c r="L69" s="183" t="str">
        <f t="shared" si="44"/>
        <v>-</v>
      </c>
      <c r="M69" s="37"/>
      <c r="N69" s="73"/>
      <c r="Q69" s="203" t="str">
        <f t="shared" si="45"/>
        <v>-</v>
      </c>
      <c r="R69" s="203" t="str">
        <f t="shared" si="45"/>
        <v>-</v>
      </c>
      <c r="S69" s="203" t="str">
        <f t="shared" si="45"/>
        <v>-</v>
      </c>
      <c r="T69" s="203" t="str">
        <f t="shared" si="45"/>
        <v>-</v>
      </c>
      <c r="U69" s="203" t="str">
        <f t="shared" si="45"/>
        <v>-</v>
      </c>
      <c r="V69" s="203" t="str">
        <f t="shared" si="45"/>
        <v>-</v>
      </c>
      <c r="W69" s="203" t="str">
        <f t="shared" si="45"/>
        <v>-</v>
      </c>
      <c r="Y69" s="203" t="str">
        <f t="shared" si="46"/>
        <v>-</v>
      </c>
      <c r="Z69" s="203" t="str">
        <f t="shared" si="46"/>
        <v>-</v>
      </c>
      <c r="AA69" s="203" t="str">
        <f t="shared" si="46"/>
        <v>-</v>
      </c>
      <c r="AB69" s="203" t="str">
        <f t="shared" si="46"/>
        <v>-</v>
      </c>
      <c r="AC69" s="203" t="str">
        <f t="shared" si="46"/>
        <v>-</v>
      </c>
      <c r="AD69" s="203" t="str">
        <f t="shared" si="46"/>
        <v>-</v>
      </c>
      <c r="AE69" s="203" t="str">
        <f t="shared" si="46"/>
        <v>-</v>
      </c>
      <c r="AF69" s="7"/>
      <c r="AG69" s="203" t="str">
        <f t="shared" si="47"/>
        <v>-</v>
      </c>
      <c r="AH69" s="203" t="str">
        <f t="shared" si="47"/>
        <v>-</v>
      </c>
      <c r="AI69" s="203" t="str">
        <f t="shared" si="47"/>
        <v>-</v>
      </c>
      <c r="AJ69" s="203" t="str">
        <f t="shared" si="47"/>
        <v>-</v>
      </c>
      <c r="AK69" s="203" t="str">
        <f t="shared" si="47"/>
        <v>-</v>
      </c>
      <c r="AL69" s="203" t="str">
        <f t="shared" si="47"/>
        <v>-</v>
      </c>
      <c r="AM69" s="203" t="str">
        <f t="shared" si="47"/>
        <v>-</v>
      </c>
    </row>
    <row r="70" spans="2:39" outlineLevel="1" x14ac:dyDescent="0.3">
      <c r="B70" s="35">
        <v>5</v>
      </c>
      <c r="C70" s="133"/>
      <c r="D70" s="36" t="str">
        <f t="shared" si="39"/>
        <v>-</v>
      </c>
      <c r="E70" s="36" t="str">
        <f t="shared" si="40"/>
        <v>-</v>
      </c>
      <c r="F70" s="136"/>
      <c r="G70" s="137"/>
      <c r="H70" s="39"/>
      <c r="I70" s="185" t="str">
        <f t="shared" si="41"/>
        <v>-</v>
      </c>
      <c r="J70" s="181" t="str">
        <f t="shared" si="42"/>
        <v>-</v>
      </c>
      <c r="K70" s="182" t="str">
        <f t="shared" si="43"/>
        <v>-</v>
      </c>
      <c r="L70" s="183" t="str">
        <f t="shared" si="44"/>
        <v>-</v>
      </c>
      <c r="M70" s="37"/>
      <c r="N70" s="73"/>
      <c r="Q70" s="203" t="str">
        <f t="shared" si="45"/>
        <v>-</v>
      </c>
      <c r="R70" s="203" t="str">
        <f t="shared" si="45"/>
        <v>-</v>
      </c>
      <c r="S70" s="203" t="str">
        <f t="shared" si="45"/>
        <v>-</v>
      </c>
      <c r="T70" s="203" t="str">
        <f t="shared" si="45"/>
        <v>-</v>
      </c>
      <c r="U70" s="203" t="str">
        <f t="shared" si="45"/>
        <v>-</v>
      </c>
      <c r="V70" s="203" t="str">
        <f t="shared" si="45"/>
        <v>-</v>
      </c>
      <c r="W70" s="203" t="str">
        <f t="shared" si="45"/>
        <v>-</v>
      </c>
      <c r="Y70" s="203" t="str">
        <f t="shared" si="46"/>
        <v>-</v>
      </c>
      <c r="Z70" s="203" t="str">
        <f t="shared" si="46"/>
        <v>-</v>
      </c>
      <c r="AA70" s="203" t="str">
        <f t="shared" si="46"/>
        <v>-</v>
      </c>
      <c r="AB70" s="203" t="str">
        <f t="shared" si="46"/>
        <v>-</v>
      </c>
      <c r="AC70" s="203" t="str">
        <f t="shared" si="46"/>
        <v>-</v>
      </c>
      <c r="AD70" s="203" t="str">
        <f t="shared" si="46"/>
        <v>-</v>
      </c>
      <c r="AE70" s="203" t="str">
        <f t="shared" si="46"/>
        <v>-</v>
      </c>
      <c r="AF70" s="7"/>
      <c r="AG70" s="203" t="str">
        <f t="shared" si="47"/>
        <v>-</v>
      </c>
      <c r="AH70" s="203" t="str">
        <f t="shared" si="47"/>
        <v>-</v>
      </c>
      <c r="AI70" s="203" t="str">
        <f t="shared" si="47"/>
        <v>-</v>
      </c>
      <c r="AJ70" s="203" t="str">
        <f t="shared" si="47"/>
        <v>-</v>
      </c>
      <c r="AK70" s="203" t="str">
        <f t="shared" si="47"/>
        <v>-</v>
      </c>
      <c r="AL70" s="203" t="str">
        <f t="shared" si="47"/>
        <v>-</v>
      </c>
      <c r="AM70" s="203" t="str">
        <f t="shared" si="47"/>
        <v>-</v>
      </c>
    </row>
    <row r="71" spans="2:39" outlineLevel="1" x14ac:dyDescent="0.3">
      <c r="B71" s="35">
        <v>6</v>
      </c>
      <c r="C71" s="133"/>
      <c r="D71" s="36" t="str">
        <f t="shared" si="39"/>
        <v>-</v>
      </c>
      <c r="E71" s="36" t="str">
        <f t="shared" si="40"/>
        <v>-</v>
      </c>
      <c r="F71" s="136"/>
      <c r="G71" s="137"/>
      <c r="H71" s="39"/>
      <c r="I71" s="185" t="str">
        <f t="shared" si="41"/>
        <v>-</v>
      </c>
      <c r="J71" s="181" t="str">
        <f t="shared" si="42"/>
        <v>-</v>
      </c>
      <c r="K71" s="182" t="str">
        <f t="shared" si="43"/>
        <v>-</v>
      </c>
      <c r="L71" s="183" t="str">
        <f t="shared" si="44"/>
        <v>-</v>
      </c>
      <c r="M71" s="37"/>
      <c r="N71" s="73"/>
      <c r="Q71" s="203" t="str">
        <f t="shared" si="45"/>
        <v>-</v>
      </c>
      <c r="R71" s="203" t="str">
        <f t="shared" si="45"/>
        <v>-</v>
      </c>
      <c r="S71" s="203" t="str">
        <f t="shared" si="45"/>
        <v>-</v>
      </c>
      <c r="T71" s="203" t="str">
        <f t="shared" si="45"/>
        <v>-</v>
      </c>
      <c r="U71" s="203" t="str">
        <f t="shared" si="45"/>
        <v>-</v>
      </c>
      <c r="V71" s="203" t="str">
        <f t="shared" si="45"/>
        <v>-</v>
      </c>
      <c r="W71" s="203" t="str">
        <f t="shared" si="45"/>
        <v>-</v>
      </c>
      <c r="Y71" s="203" t="str">
        <f t="shared" si="46"/>
        <v>-</v>
      </c>
      <c r="Z71" s="203" t="str">
        <f t="shared" si="46"/>
        <v>-</v>
      </c>
      <c r="AA71" s="203" t="str">
        <f t="shared" si="46"/>
        <v>-</v>
      </c>
      <c r="AB71" s="203" t="str">
        <f t="shared" si="46"/>
        <v>-</v>
      </c>
      <c r="AC71" s="203" t="str">
        <f t="shared" si="46"/>
        <v>-</v>
      </c>
      <c r="AD71" s="203" t="str">
        <f t="shared" si="46"/>
        <v>-</v>
      </c>
      <c r="AE71" s="203" t="str">
        <f t="shared" si="46"/>
        <v>-</v>
      </c>
      <c r="AF71" s="7"/>
      <c r="AG71" s="203" t="str">
        <f t="shared" si="47"/>
        <v>-</v>
      </c>
      <c r="AH71" s="203" t="str">
        <f t="shared" si="47"/>
        <v>-</v>
      </c>
      <c r="AI71" s="203" t="str">
        <f t="shared" si="47"/>
        <v>-</v>
      </c>
      <c r="AJ71" s="203" t="str">
        <f t="shared" si="47"/>
        <v>-</v>
      </c>
      <c r="AK71" s="203" t="str">
        <f t="shared" si="47"/>
        <v>-</v>
      </c>
      <c r="AL71" s="203" t="str">
        <f t="shared" si="47"/>
        <v>-</v>
      </c>
      <c r="AM71" s="203" t="str">
        <f t="shared" si="47"/>
        <v>-</v>
      </c>
    </row>
    <row r="72" spans="2:39" outlineLevel="1" x14ac:dyDescent="0.3">
      <c r="B72" s="35">
        <v>7</v>
      </c>
      <c r="C72" s="133"/>
      <c r="D72" s="36" t="str">
        <f t="shared" si="39"/>
        <v>-</v>
      </c>
      <c r="E72" s="36" t="str">
        <f t="shared" si="40"/>
        <v>-</v>
      </c>
      <c r="F72" s="136"/>
      <c r="G72" s="137"/>
      <c r="H72" s="39"/>
      <c r="I72" s="185" t="str">
        <f t="shared" si="41"/>
        <v>-</v>
      </c>
      <c r="J72" s="181" t="str">
        <f t="shared" si="42"/>
        <v>-</v>
      </c>
      <c r="K72" s="182" t="str">
        <f t="shared" si="43"/>
        <v>-</v>
      </c>
      <c r="L72" s="183" t="str">
        <f t="shared" si="44"/>
        <v>-</v>
      </c>
      <c r="M72" s="37" t="str">
        <f ca="1">IF(C72&lt;&gt;"",ROUND(RANDBETWEEN(0,10)/10,1),"")</f>
        <v/>
      </c>
      <c r="N72" s="73"/>
      <c r="Q72" s="203" t="str">
        <f t="shared" si="45"/>
        <v>-</v>
      </c>
      <c r="R72" s="203" t="str">
        <f t="shared" si="45"/>
        <v>-</v>
      </c>
      <c r="S72" s="203" t="str">
        <f t="shared" si="45"/>
        <v>-</v>
      </c>
      <c r="T72" s="203" t="str">
        <f t="shared" si="45"/>
        <v>-</v>
      </c>
      <c r="U72" s="203" t="str">
        <f t="shared" si="45"/>
        <v>-</v>
      </c>
      <c r="V72" s="203" t="str">
        <f t="shared" si="45"/>
        <v>-</v>
      </c>
      <c r="W72" s="203" t="str">
        <f t="shared" si="45"/>
        <v>-</v>
      </c>
      <c r="Y72" s="203" t="str">
        <f t="shared" si="46"/>
        <v>-</v>
      </c>
      <c r="Z72" s="203" t="str">
        <f t="shared" si="46"/>
        <v>-</v>
      </c>
      <c r="AA72" s="203" t="str">
        <f t="shared" si="46"/>
        <v>-</v>
      </c>
      <c r="AB72" s="203" t="str">
        <f t="shared" si="46"/>
        <v>-</v>
      </c>
      <c r="AC72" s="203" t="str">
        <f t="shared" si="46"/>
        <v>-</v>
      </c>
      <c r="AD72" s="203" t="str">
        <f t="shared" si="46"/>
        <v>-</v>
      </c>
      <c r="AE72" s="203" t="str">
        <f t="shared" si="46"/>
        <v>-</v>
      </c>
      <c r="AF72" s="7"/>
      <c r="AG72" s="203" t="str">
        <f t="shared" si="47"/>
        <v>-</v>
      </c>
      <c r="AH72" s="203" t="str">
        <f t="shared" si="47"/>
        <v>-</v>
      </c>
      <c r="AI72" s="203" t="str">
        <f t="shared" si="47"/>
        <v>-</v>
      </c>
      <c r="AJ72" s="203" t="str">
        <f t="shared" si="47"/>
        <v>-</v>
      </c>
      <c r="AK72" s="203" t="str">
        <f t="shared" si="47"/>
        <v>-</v>
      </c>
      <c r="AL72" s="203" t="str">
        <f t="shared" si="47"/>
        <v>-</v>
      </c>
      <c r="AM72" s="203" t="str">
        <f t="shared" si="47"/>
        <v>-</v>
      </c>
    </row>
    <row r="73" spans="2:39" outlineLevel="1" x14ac:dyDescent="0.3">
      <c r="B73" s="35">
        <v>8</v>
      </c>
      <c r="C73" s="133"/>
      <c r="D73" s="36" t="str">
        <f t="shared" si="39"/>
        <v>-</v>
      </c>
      <c r="E73" s="36" t="str">
        <f t="shared" si="40"/>
        <v>-</v>
      </c>
      <c r="F73" s="136"/>
      <c r="G73" s="137"/>
      <c r="H73" s="39"/>
      <c r="I73" s="185" t="str">
        <f t="shared" si="41"/>
        <v>-</v>
      </c>
      <c r="J73" s="181" t="str">
        <f t="shared" si="42"/>
        <v>-</v>
      </c>
      <c r="K73" s="182" t="str">
        <f t="shared" si="43"/>
        <v>-</v>
      </c>
      <c r="L73" s="183" t="str">
        <f t="shared" si="44"/>
        <v>-</v>
      </c>
      <c r="M73" s="37"/>
      <c r="N73" s="73"/>
      <c r="Q73" s="203" t="str">
        <f t="shared" si="45"/>
        <v>-</v>
      </c>
      <c r="R73" s="203" t="str">
        <f t="shared" si="45"/>
        <v>-</v>
      </c>
      <c r="S73" s="203" t="str">
        <f t="shared" si="45"/>
        <v>-</v>
      </c>
      <c r="T73" s="203" t="str">
        <f t="shared" si="45"/>
        <v>-</v>
      </c>
      <c r="U73" s="203" t="str">
        <f t="shared" si="45"/>
        <v>-</v>
      </c>
      <c r="V73" s="203" t="str">
        <f t="shared" si="45"/>
        <v>-</v>
      </c>
      <c r="W73" s="203" t="str">
        <f t="shared" si="45"/>
        <v>-</v>
      </c>
      <c r="Y73" s="203" t="str">
        <f t="shared" si="46"/>
        <v>-</v>
      </c>
      <c r="Z73" s="203" t="str">
        <f t="shared" si="46"/>
        <v>-</v>
      </c>
      <c r="AA73" s="203" t="str">
        <f t="shared" si="46"/>
        <v>-</v>
      </c>
      <c r="AB73" s="203" t="str">
        <f t="shared" si="46"/>
        <v>-</v>
      </c>
      <c r="AC73" s="203" t="str">
        <f t="shared" si="46"/>
        <v>-</v>
      </c>
      <c r="AD73" s="203" t="str">
        <f t="shared" si="46"/>
        <v>-</v>
      </c>
      <c r="AE73" s="203" t="str">
        <f t="shared" si="46"/>
        <v>-</v>
      </c>
      <c r="AF73" s="7"/>
      <c r="AG73" s="203" t="str">
        <f t="shared" si="47"/>
        <v>-</v>
      </c>
      <c r="AH73" s="203" t="str">
        <f t="shared" si="47"/>
        <v>-</v>
      </c>
      <c r="AI73" s="203" t="str">
        <f t="shared" si="47"/>
        <v>-</v>
      </c>
      <c r="AJ73" s="203" t="str">
        <f t="shared" si="47"/>
        <v>-</v>
      </c>
      <c r="AK73" s="203" t="str">
        <f t="shared" si="47"/>
        <v>-</v>
      </c>
      <c r="AL73" s="203" t="str">
        <f t="shared" si="47"/>
        <v>-</v>
      </c>
      <c r="AM73" s="203" t="str">
        <f t="shared" si="47"/>
        <v>-</v>
      </c>
    </row>
    <row r="74" spans="2:39" outlineLevel="1" x14ac:dyDescent="0.3">
      <c r="B74" s="35">
        <v>9</v>
      </c>
      <c r="C74" s="133"/>
      <c r="D74" s="36" t="str">
        <f t="shared" si="39"/>
        <v>-</v>
      </c>
      <c r="E74" s="36" t="str">
        <f t="shared" si="40"/>
        <v>-</v>
      </c>
      <c r="F74" s="136"/>
      <c r="G74" s="137"/>
      <c r="H74" s="39"/>
      <c r="I74" s="185" t="str">
        <f t="shared" si="41"/>
        <v>-</v>
      </c>
      <c r="J74" s="181" t="str">
        <f t="shared" si="42"/>
        <v>-</v>
      </c>
      <c r="K74" s="182" t="str">
        <f t="shared" si="43"/>
        <v>-</v>
      </c>
      <c r="L74" s="183" t="str">
        <f t="shared" si="44"/>
        <v>-</v>
      </c>
      <c r="M74" s="37" t="str">
        <f ca="1">IF(C74&lt;&gt;"",ROUND(RANDBETWEEN(0,10)/10,1),"")</f>
        <v/>
      </c>
      <c r="N74" s="73"/>
      <c r="Q74" s="203" t="str">
        <f t="shared" si="45"/>
        <v>-</v>
      </c>
      <c r="R74" s="203" t="str">
        <f t="shared" si="45"/>
        <v>-</v>
      </c>
      <c r="S74" s="203" t="str">
        <f t="shared" si="45"/>
        <v>-</v>
      </c>
      <c r="T74" s="203" t="str">
        <f t="shared" si="45"/>
        <v>-</v>
      </c>
      <c r="U74" s="203" t="str">
        <f t="shared" si="45"/>
        <v>-</v>
      </c>
      <c r="V74" s="203" t="str">
        <f t="shared" si="45"/>
        <v>-</v>
      </c>
      <c r="W74" s="203" t="str">
        <f t="shared" si="45"/>
        <v>-</v>
      </c>
      <c r="Y74" s="203" t="str">
        <f t="shared" si="46"/>
        <v>-</v>
      </c>
      <c r="Z74" s="203" t="str">
        <f t="shared" si="46"/>
        <v>-</v>
      </c>
      <c r="AA74" s="203" t="str">
        <f t="shared" si="46"/>
        <v>-</v>
      </c>
      <c r="AB74" s="203" t="str">
        <f t="shared" si="46"/>
        <v>-</v>
      </c>
      <c r="AC74" s="203" t="str">
        <f t="shared" si="46"/>
        <v>-</v>
      </c>
      <c r="AD74" s="203" t="str">
        <f t="shared" si="46"/>
        <v>-</v>
      </c>
      <c r="AE74" s="203" t="str">
        <f t="shared" si="46"/>
        <v>-</v>
      </c>
      <c r="AF74" s="7"/>
      <c r="AG74" s="203" t="str">
        <f t="shared" si="47"/>
        <v>-</v>
      </c>
      <c r="AH74" s="203" t="str">
        <f t="shared" si="47"/>
        <v>-</v>
      </c>
      <c r="AI74" s="203" t="str">
        <f t="shared" si="47"/>
        <v>-</v>
      </c>
      <c r="AJ74" s="203" t="str">
        <f t="shared" si="47"/>
        <v>-</v>
      </c>
      <c r="AK74" s="203" t="str">
        <f t="shared" si="47"/>
        <v>-</v>
      </c>
      <c r="AL74" s="203" t="str">
        <f t="shared" si="47"/>
        <v>-</v>
      </c>
      <c r="AM74" s="203" t="str">
        <f t="shared" si="47"/>
        <v>-</v>
      </c>
    </row>
    <row r="75" spans="2:39" outlineLevel="1" x14ac:dyDescent="0.3">
      <c r="B75" s="35">
        <v>10</v>
      </c>
      <c r="C75" s="133"/>
      <c r="D75" s="36" t="str">
        <f t="shared" si="39"/>
        <v>-</v>
      </c>
      <c r="E75" s="36" t="str">
        <f t="shared" si="40"/>
        <v>-</v>
      </c>
      <c r="F75" s="136"/>
      <c r="G75" s="137"/>
      <c r="H75" s="39"/>
      <c r="I75" s="185" t="str">
        <f t="shared" si="41"/>
        <v>-</v>
      </c>
      <c r="J75" s="181" t="str">
        <f t="shared" si="42"/>
        <v>-</v>
      </c>
      <c r="K75" s="182" t="str">
        <f t="shared" si="43"/>
        <v>-</v>
      </c>
      <c r="L75" s="183" t="str">
        <f t="shared" si="44"/>
        <v>-</v>
      </c>
      <c r="M75" s="37" t="str">
        <f ca="1">IF(C75&lt;&gt;"",ROUND(RANDBETWEEN(0,10)/10,1),"")</f>
        <v/>
      </c>
      <c r="N75" s="73"/>
      <c r="Q75" s="203" t="str">
        <f t="shared" si="45"/>
        <v>-</v>
      </c>
      <c r="R75" s="203" t="str">
        <f t="shared" si="45"/>
        <v>-</v>
      </c>
      <c r="S75" s="203" t="str">
        <f t="shared" si="45"/>
        <v>-</v>
      </c>
      <c r="T75" s="203" t="str">
        <f t="shared" si="45"/>
        <v>-</v>
      </c>
      <c r="U75" s="203" t="str">
        <f t="shared" si="45"/>
        <v>-</v>
      </c>
      <c r="V75" s="203" t="str">
        <f t="shared" si="45"/>
        <v>-</v>
      </c>
      <c r="W75" s="203" t="str">
        <f t="shared" si="45"/>
        <v>-</v>
      </c>
      <c r="Y75" s="203" t="str">
        <f t="shared" si="46"/>
        <v>-</v>
      </c>
      <c r="Z75" s="203" t="str">
        <f t="shared" si="46"/>
        <v>-</v>
      </c>
      <c r="AA75" s="203" t="str">
        <f t="shared" si="46"/>
        <v>-</v>
      </c>
      <c r="AB75" s="203" t="str">
        <f t="shared" si="46"/>
        <v>-</v>
      </c>
      <c r="AC75" s="203" t="str">
        <f t="shared" si="46"/>
        <v>-</v>
      </c>
      <c r="AD75" s="203" t="str">
        <f t="shared" si="46"/>
        <v>-</v>
      </c>
      <c r="AE75" s="203" t="str">
        <f t="shared" si="46"/>
        <v>-</v>
      </c>
      <c r="AF75" s="7"/>
      <c r="AG75" s="203" t="str">
        <f t="shared" si="47"/>
        <v>-</v>
      </c>
      <c r="AH75" s="203" t="str">
        <f t="shared" si="47"/>
        <v>-</v>
      </c>
      <c r="AI75" s="203" t="str">
        <f t="shared" si="47"/>
        <v>-</v>
      </c>
      <c r="AJ75" s="203" t="str">
        <f t="shared" si="47"/>
        <v>-</v>
      </c>
      <c r="AK75" s="203" t="str">
        <f t="shared" si="47"/>
        <v>-</v>
      </c>
      <c r="AL75" s="203" t="str">
        <f t="shared" si="47"/>
        <v>-</v>
      </c>
      <c r="AM75" s="203" t="str">
        <f t="shared" si="47"/>
        <v>-</v>
      </c>
    </row>
    <row r="76" spans="2:39" outlineLevel="1" x14ac:dyDescent="0.3">
      <c r="B76" s="35">
        <v>11</v>
      </c>
      <c r="C76" s="133"/>
      <c r="D76" s="36" t="str">
        <f t="shared" si="39"/>
        <v>-</v>
      </c>
      <c r="E76" s="36" t="str">
        <f t="shared" si="40"/>
        <v>-</v>
      </c>
      <c r="F76" s="136"/>
      <c r="G76" s="137"/>
      <c r="H76" s="39"/>
      <c r="I76" s="185" t="str">
        <f t="shared" si="41"/>
        <v>-</v>
      </c>
      <c r="J76" s="181" t="str">
        <f t="shared" si="42"/>
        <v>-</v>
      </c>
      <c r="K76" s="182" t="str">
        <f t="shared" si="43"/>
        <v>-</v>
      </c>
      <c r="L76" s="183" t="str">
        <f t="shared" si="44"/>
        <v>-</v>
      </c>
      <c r="M76" s="37"/>
      <c r="N76" s="73"/>
      <c r="Q76" s="203" t="str">
        <f t="shared" si="45"/>
        <v>-</v>
      </c>
      <c r="R76" s="203" t="str">
        <f t="shared" si="45"/>
        <v>-</v>
      </c>
      <c r="S76" s="203" t="str">
        <f t="shared" si="45"/>
        <v>-</v>
      </c>
      <c r="T76" s="203" t="str">
        <f t="shared" si="45"/>
        <v>-</v>
      </c>
      <c r="U76" s="203" t="str">
        <f t="shared" si="45"/>
        <v>-</v>
      </c>
      <c r="V76" s="203" t="str">
        <f t="shared" si="45"/>
        <v>-</v>
      </c>
      <c r="W76" s="203" t="str">
        <f t="shared" si="45"/>
        <v>-</v>
      </c>
      <c r="Y76" s="203" t="str">
        <f t="shared" si="46"/>
        <v>-</v>
      </c>
      <c r="Z76" s="203" t="str">
        <f t="shared" si="46"/>
        <v>-</v>
      </c>
      <c r="AA76" s="203" t="str">
        <f t="shared" si="46"/>
        <v>-</v>
      </c>
      <c r="AB76" s="203" t="str">
        <f t="shared" si="46"/>
        <v>-</v>
      </c>
      <c r="AC76" s="203" t="str">
        <f t="shared" si="46"/>
        <v>-</v>
      </c>
      <c r="AD76" s="203" t="str">
        <f t="shared" si="46"/>
        <v>-</v>
      </c>
      <c r="AE76" s="203" t="str">
        <f t="shared" si="46"/>
        <v>-</v>
      </c>
      <c r="AF76" s="7"/>
      <c r="AG76" s="203" t="str">
        <f t="shared" si="47"/>
        <v>-</v>
      </c>
      <c r="AH76" s="203" t="str">
        <f t="shared" si="47"/>
        <v>-</v>
      </c>
      <c r="AI76" s="203" t="str">
        <f t="shared" si="47"/>
        <v>-</v>
      </c>
      <c r="AJ76" s="203" t="str">
        <f t="shared" si="47"/>
        <v>-</v>
      </c>
      <c r="AK76" s="203" t="str">
        <f t="shared" si="47"/>
        <v>-</v>
      </c>
      <c r="AL76" s="203" t="str">
        <f t="shared" si="47"/>
        <v>-</v>
      </c>
      <c r="AM76" s="203" t="str">
        <f t="shared" si="47"/>
        <v>-</v>
      </c>
    </row>
    <row r="77" spans="2:39" outlineLevel="1" x14ac:dyDescent="0.3">
      <c r="B77" s="35">
        <v>12</v>
      </c>
      <c r="C77" s="133"/>
      <c r="D77" s="36" t="str">
        <f t="shared" si="39"/>
        <v>-</v>
      </c>
      <c r="E77" s="36" t="str">
        <f t="shared" si="40"/>
        <v>-</v>
      </c>
      <c r="F77" s="136"/>
      <c r="G77" s="137"/>
      <c r="H77" s="39"/>
      <c r="I77" s="185" t="str">
        <f t="shared" si="41"/>
        <v>-</v>
      </c>
      <c r="J77" s="181" t="str">
        <f t="shared" si="42"/>
        <v>-</v>
      </c>
      <c r="K77" s="182" t="str">
        <f t="shared" si="43"/>
        <v>-</v>
      </c>
      <c r="L77" s="183" t="str">
        <f t="shared" si="44"/>
        <v>-</v>
      </c>
      <c r="M77" s="37" t="str">
        <f ca="1">IF(C77&lt;&gt;"",ROUND(RANDBETWEEN(0,10)/10,1),"")</f>
        <v/>
      </c>
      <c r="N77" s="73"/>
      <c r="Q77" s="203" t="str">
        <f t="shared" si="45"/>
        <v>-</v>
      </c>
      <c r="R77" s="203" t="str">
        <f t="shared" si="45"/>
        <v>-</v>
      </c>
      <c r="S77" s="203" t="str">
        <f t="shared" si="45"/>
        <v>-</v>
      </c>
      <c r="T77" s="203" t="str">
        <f t="shared" si="45"/>
        <v>-</v>
      </c>
      <c r="U77" s="203" t="str">
        <f t="shared" si="45"/>
        <v>-</v>
      </c>
      <c r="V77" s="203" t="str">
        <f t="shared" si="45"/>
        <v>-</v>
      </c>
      <c r="W77" s="203" t="str">
        <f t="shared" si="45"/>
        <v>-</v>
      </c>
      <c r="Y77" s="203" t="str">
        <f t="shared" si="46"/>
        <v>-</v>
      </c>
      <c r="Z77" s="203" t="str">
        <f t="shared" si="46"/>
        <v>-</v>
      </c>
      <c r="AA77" s="203" t="str">
        <f t="shared" si="46"/>
        <v>-</v>
      </c>
      <c r="AB77" s="203" t="str">
        <f t="shared" si="46"/>
        <v>-</v>
      </c>
      <c r="AC77" s="203" t="str">
        <f t="shared" si="46"/>
        <v>-</v>
      </c>
      <c r="AD77" s="203" t="str">
        <f t="shared" si="46"/>
        <v>-</v>
      </c>
      <c r="AE77" s="203" t="str">
        <f t="shared" si="46"/>
        <v>-</v>
      </c>
      <c r="AF77" s="7"/>
      <c r="AG77" s="203" t="str">
        <f t="shared" si="47"/>
        <v>-</v>
      </c>
      <c r="AH77" s="203" t="str">
        <f t="shared" si="47"/>
        <v>-</v>
      </c>
      <c r="AI77" s="203" t="str">
        <f t="shared" si="47"/>
        <v>-</v>
      </c>
      <c r="AJ77" s="203" t="str">
        <f t="shared" si="47"/>
        <v>-</v>
      </c>
      <c r="AK77" s="203" t="str">
        <f t="shared" si="47"/>
        <v>-</v>
      </c>
      <c r="AL77" s="203" t="str">
        <f t="shared" si="47"/>
        <v>-</v>
      </c>
      <c r="AM77" s="203" t="str">
        <f t="shared" si="47"/>
        <v>-</v>
      </c>
    </row>
    <row r="78" spans="2:39" outlineLevel="1" x14ac:dyDescent="0.3">
      <c r="B78" s="35">
        <v>13</v>
      </c>
      <c r="C78" s="133"/>
      <c r="D78" s="36" t="str">
        <f t="shared" si="39"/>
        <v>-</v>
      </c>
      <c r="E78" s="36" t="str">
        <f t="shared" si="40"/>
        <v>-</v>
      </c>
      <c r="F78" s="136"/>
      <c r="G78" s="137"/>
      <c r="H78" s="39"/>
      <c r="I78" s="185" t="str">
        <f t="shared" si="41"/>
        <v>-</v>
      </c>
      <c r="J78" s="181" t="str">
        <f t="shared" si="42"/>
        <v>-</v>
      </c>
      <c r="K78" s="182" t="str">
        <f t="shared" si="43"/>
        <v>-</v>
      </c>
      <c r="L78" s="183" t="str">
        <f t="shared" si="44"/>
        <v>-</v>
      </c>
      <c r="M78" s="37" t="str">
        <f ca="1">IF(C78&lt;&gt;"",ROUND(RANDBETWEEN(0,10)/10,1),"")</f>
        <v/>
      </c>
      <c r="N78" s="73"/>
      <c r="Q78" s="203" t="str">
        <f t="shared" si="45"/>
        <v>-</v>
      </c>
      <c r="R78" s="203" t="str">
        <f t="shared" si="45"/>
        <v>-</v>
      </c>
      <c r="S78" s="203" t="str">
        <f t="shared" si="45"/>
        <v>-</v>
      </c>
      <c r="T78" s="203" t="str">
        <f t="shared" si="45"/>
        <v>-</v>
      </c>
      <c r="U78" s="203" t="str">
        <f t="shared" si="45"/>
        <v>-</v>
      </c>
      <c r="V78" s="203" t="str">
        <f t="shared" si="45"/>
        <v>-</v>
      </c>
      <c r="W78" s="203" t="str">
        <f t="shared" si="45"/>
        <v>-</v>
      </c>
      <c r="Y78" s="203" t="str">
        <f t="shared" si="46"/>
        <v>-</v>
      </c>
      <c r="Z78" s="203" t="str">
        <f t="shared" si="46"/>
        <v>-</v>
      </c>
      <c r="AA78" s="203" t="str">
        <f t="shared" si="46"/>
        <v>-</v>
      </c>
      <c r="AB78" s="203" t="str">
        <f t="shared" si="46"/>
        <v>-</v>
      </c>
      <c r="AC78" s="203" t="str">
        <f t="shared" si="46"/>
        <v>-</v>
      </c>
      <c r="AD78" s="203" t="str">
        <f t="shared" si="46"/>
        <v>-</v>
      </c>
      <c r="AE78" s="203" t="str">
        <f t="shared" si="46"/>
        <v>-</v>
      </c>
      <c r="AF78" s="7"/>
      <c r="AG78" s="203" t="str">
        <f t="shared" si="47"/>
        <v>-</v>
      </c>
      <c r="AH78" s="203" t="str">
        <f t="shared" si="47"/>
        <v>-</v>
      </c>
      <c r="AI78" s="203" t="str">
        <f t="shared" si="47"/>
        <v>-</v>
      </c>
      <c r="AJ78" s="203" t="str">
        <f t="shared" si="47"/>
        <v>-</v>
      </c>
      <c r="AK78" s="203" t="str">
        <f t="shared" si="47"/>
        <v>-</v>
      </c>
      <c r="AL78" s="203" t="str">
        <f t="shared" si="47"/>
        <v>-</v>
      </c>
      <c r="AM78" s="203" t="str">
        <f t="shared" si="47"/>
        <v>-</v>
      </c>
    </row>
    <row r="79" spans="2:39" outlineLevel="1" x14ac:dyDescent="0.3">
      <c r="B79" s="35">
        <v>14</v>
      </c>
      <c r="C79" s="133"/>
      <c r="D79" s="36" t="str">
        <f t="shared" si="39"/>
        <v>-</v>
      </c>
      <c r="E79" s="36" t="str">
        <f t="shared" si="40"/>
        <v>-</v>
      </c>
      <c r="F79" s="136"/>
      <c r="G79" s="137"/>
      <c r="H79" s="39"/>
      <c r="I79" s="185" t="str">
        <f t="shared" si="41"/>
        <v>-</v>
      </c>
      <c r="J79" s="181" t="str">
        <f t="shared" si="42"/>
        <v>-</v>
      </c>
      <c r="K79" s="182" t="str">
        <f t="shared" si="43"/>
        <v>-</v>
      </c>
      <c r="L79" s="183" t="str">
        <f t="shared" si="44"/>
        <v>-</v>
      </c>
      <c r="M79" s="37"/>
      <c r="N79" s="73"/>
      <c r="Q79" s="203" t="str">
        <f t="shared" si="45"/>
        <v>-</v>
      </c>
      <c r="R79" s="203" t="str">
        <f t="shared" si="45"/>
        <v>-</v>
      </c>
      <c r="S79" s="203" t="str">
        <f t="shared" si="45"/>
        <v>-</v>
      </c>
      <c r="T79" s="203" t="str">
        <f t="shared" si="45"/>
        <v>-</v>
      </c>
      <c r="U79" s="203" t="str">
        <f t="shared" si="45"/>
        <v>-</v>
      </c>
      <c r="V79" s="203" t="str">
        <f t="shared" si="45"/>
        <v>-</v>
      </c>
      <c r="W79" s="203" t="str">
        <f t="shared" si="45"/>
        <v>-</v>
      </c>
      <c r="Y79" s="203" t="str">
        <f t="shared" si="46"/>
        <v>-</v>
      </c>
      <c r="Z79" s="203" t="str">
        <f t="shared" si="46"/>
        <v>-</v>
      </c>
      <c r="AA79" s="203" t="str">
        <f t="shared" si="46"/>
        <v>-</v>
      </c>
      <c r="AB79" s="203" t="str">
        <f t="shared" si="46"/>
        <v>-</v>
      </c>
      <c r="AC79" s="203" t="str">
        <f t="shared" si="46"/>
        <v>-</v>
      </c>
      <c r="AD79" s="203" t="str">
        <f t="shared" si="46"/>
        <v>-</v>
      </c>
      <c r="AE79" s="203" t="str">
        <f t="shared" si="46"/>
        <v>-</v>
      </c>
      <c r="AF79" s="7"/>
      <c r="AG79" s="203" t="str">
        <f t="shared" si="47"/>
        <v>-</v>
      </c>
      <c r="AH79" s="203" t="str">
        <f t="shared" si="47"/>
        <v>-</v>
      </c>
      <c r="AI79" s="203" t="str">
        <f t="shared" si="47"/>
        <v>-</v>
      </c>
      <c r="AJ79" s="203" t="str">
        <f t="shared" si="47"/>
        <v>-</v>
      </c>
      <c r="AK79" s="203" t="str">
        <f t="shared" si="47"/>
        <v>-</v>
      </c>
      <c r="AL79" s="203" t="str">
        <f t="shared" si="47"/>
        <v>-</v>
      </c>
      <c r="AM79" s="203" t="str">
        <f t="shared" si="47"/>
        <v>-</v>
      </c>
    </row>
    <row r="80" spans="2:39" outlineLevel="1" x14ac:dyDescent="0.3">
      <c r="B80" s="35">
        <v>15</v>
      </c>
      <c r="C80" s="133"/>
      <c r="D80" s="36" t="str">
        <f t="shared" si="39"/>
        <v>-</v>
      </c>
      <c r="E80" s="36" t="str">
        <f t="shared" si="40"/>
        <v>-</v>
      </c>
      <c r="F80" s="136"/>
      <c r="G80" s="137"/>
      <c r="H80" s="39"/>
      <c r="I80" s="185" t="str">
        <f t="shared" si="41"/>
        <v>-</v>
      </c>
      <c r="J80" s="181" t="str">
        <f t="shared" si="42"/>
        <v>-</v>
      </c>
      <c r="K80" s="182" t="str">
        <f t="shared" si="43"/>
        <v>-</v>
      </c>
      <c r="L80" s="183" t="str">
        <f t="shared" si="44"/>
        <v>-</v>
      </c>
      <c r="M80" s="37" t="str">
        <f ca="1">IF(C80&lt;&gt;"",ROUND(RANDBETWEEN(0,10)/10,1),"")</f>
        <v/>
      </c>
      <c r="N80" s="73"/>
      <c r="Q80" s="203" t="str">
        <f t="shared" si="45"/>
        <v>-</v>
      </c>
      <c r="R80" s="203" t="str">
        <f t="shared" si="45"/>
        <v>-</v>
      </c>
      <c r="S80" s="203" t="str">
        <f t="shared" si="45"/>
        <v>-</v>
      </c>
      <c r="T80" s="203" t="str">
        <f t="shared" si="45"/>
        <v>-</v>
      </c>
      <c r="U80" s="203" t="str">
        <f t="shared" si="45"/>
        <v>-</v>
      </c>
      <c r="V80" s="203" t="str">
        <f t="shared" si="45"/>
        <v>-</v>
      </c>
      <c r="W80" s="203" t="str">
        <f t="shared" si="45"/>
        <v>-</v>
      </c>
      <c r="Y80" s="203" t="str">
        <f t="shared" si="46"/>
        <v>-</v>
      </c>
      <c r="Z80" s="203" t="str">
        <f t="shared" si="46"/>
        <v>-</v>
      </c>
      <c r="AA80" s="203" t="str">
        <f t="shared" si="46"/>
        <v>-</v>
      </c>
      <c r="AB80" s="203" t="str">
        <f t="shared" si="46"/>
        <v>-</v>
      </c>
      <c r="AC80" s="203" t="str">
        <f t="shared" si="46"/>
        <v>-</v>
      </c>
      <c r="AD80" s="203" t="str">
        <f t="shared" si="46"/>
        <v>-</v>
      </c>
      <c r="AE80" s="203" t="str">
        <f t="shared" si="46"/>
        <v>-</v>
      </c>
      <c r="AF80" s="7"/>
      <c r="AG80" s="203" t="str">
        <f t="shared" si="47"/>
        <v>-</v>
      </c>
      <c r="AH80" s="203" t="str">
        <f t="shared" si="47"/>
        <v>-</v>
      </c>
      <c r="AI80" s="203" t="str">
        <f t="shared" si="47"/>
        <v>-</v>
      </c>
      <c r="AJ80" s="203" t="str">
        <f t="shared" si="47"/>
        <v>-</v>
      </c>
      <c r="AK80" s="203" t="str">
        <f t="shared" si="47"/>
        <v>-</v>
      </c>
      <c r="AL80" s="203" t="str">
        <f t="shared" si="47"/>
        <v>-</v>
      </c>
      <c r="AM80" s="203" t="str">
        <f t="shared" si="47"/>
        <v>-</v>
      </c>
    </row>
    <row r="81" spans="2:39" ht="30" customHeight="1" outlineLevel="1" x14ac:dyDescent="0.3">
      <c r="B81" s="85" t="s">
        <v>34</v>
      </c>
      <c r="C81" s="81"/>
      <c r="D81" s="82"/>
      <c r="E81" s="82"/>
      <c r="F81" s="83"/>
      <c r="G81" s="84"/>
      <c r="H81" s="84"/>
      <c r="I81" s="177" t="str">
        <f>I24</f>
        <v>Role Weighting</v>
      </c>
      <c r="J81" s="177" t="str">
        <f>J24</f>
        <v>Level of Education</v>
      </c>
      <c r="K81" s="177" t="str">
        <f>K24</f>
        <v>Experience</v>
      </c>
      <c r="L81" s="177" t="str">
        <f>L24</f>
        <v>Similar Role</v>
      </c>
      <c r="M81" s="139" t="s">
        <v>48</v>
      </c>
      <c r="N81" s="73"/>
      <c r="Q81" s="203"/>
      <c r="R81" s="203"/>
      <c r="S81" s="203"/>
      <c r="T81" s="203"/>
      <c r="U81" s="203"/>
      <c r="V81" s="203"/>
      <c r="W81" s="203"/>
      <c r="Y81" s="203"/>
      <c r="Z81" s="203"/>
      <c r="AA81" s="203"/>
      <c r="AB81" s="203"/>
      <c r="AC81" s="203"/>
      <c r="AD81" s="203"/>
      <c r="AE81" s="203"/>
      <c r="AF81" s="7"/>
      <c r="AG81" s="203"/>
      <c r="AH81" s="203"/>
      <c r="AI81" s="203"/>
      <c r="AJ81" s="203"/>
      <c r="AK81" s="203"/>
      <c r="AL81" s="203"/>
      <c r="AM81" s="203"/>
    </row>
    <row r="82" spans="2:39" s="7" customFormat="1" x14ac:dyDescent="0.3">
      <c r="B82" s="25" t="s">
        <v>15</v>
      </c>
      <c r="C82" s="26"/>
      <c r="D82" s="27" t="s">
        <v>0</v>
      </c>
      <c r="E82" s="27"/>
      <c r="F82" s="28" t="s">
        <v>11</v>
      </c>
      <c r="G82" s="29" t="s">
        <v>19</v>
      </c>
      <c r="H82" s="30" t="s">
        <v>98</v>
      </c>
      <c r="I82" s="176"/>
      <c r="J82" s="176"/>
      <c r="K82" s="176"/>
      <c r="L82" s="176"/>
      <c r="M82" s="31">
        <f>IFERROR(AVERAGE(M83:M97),0)</f>
        <v>0</v>
      </c>
      <c r="N82" s="87">
        <f>N27</f>
        <v>2</v>
      </c>
      <c r="O82" s="44"/>
      <c r="Q82" s="203"/>
      <c r="R82" s="203"/>
      <c r="S82" s="203"/>
      <c r="T82" s="203"/>
      <c r="U82" s="203"/>
      <c r="V82" s="203"/>
      <c r="W82" s="203"/>
      <c r="Y82" s="203"/>
      <c r="Z82" s="203"/>
      <c r="AA82" s="203"/>
      <c r="AB82" s="203"/>
      <c r="AC82" s="203"/>
      <c r="AD82" s="203"/>
      <c r="AE82" s="203"/>
      <c r="AG82" s="203"/>
      <c r="AH82" s="203"/>
      <c r="AI82" s="203"/>
      <c r="AJ82" s="203"/>
      <c r="AK82" s="203"/>
      <c r="AL82" s="203"/>
      <c r="AM82" s="203"/>
    </row>
    <row r="83" spans="2:39" s="7" customFormat="1" outlineLevel="1" x14ac:dyDescent="0.3">
      <c r="B83" s="32">
        <v>1</v>
      </c>
      <c r="C83" s="132"/>
      <c r="D83" s="33" t="str">
        <f t="shared" ref="D83:D97" si="48">IFERROR(INDEX(Personnel_Names,MATCH($C83,Personnel_Codes,0)),"-")</f>
        <v>-</v>
      </c>
      <c r="E83" s="33" t="str">
        <f t="shared" ref="E83:E97" si="49">IFERROR(INDEX(Personnel_Functions,MATCH($C83,Personnel_Codes,0)),"-")</f>
        <v>-</v>
      </c>
      <c r="F83" s="134" t="s">
        <v>18</v>
      </c>
      <c r="G83" s="135" t="s">
        <v>97</v>
      </c>
      <c r="H83" s="38" t="s">
        <v>6</v>
      </c>
      <c r="I83" s="184" t="str">
        <f t="shared" ref="I83:I97" si="50">IFERROR(INDEX(PersWeight,MATCH($C83,Personnel_Codes,0)),"-")</f>
        <v>-</v>
      </c>
      <c r="J83" s="179" t="str">
        <f t="shared" ref="J83:J97" si="51">IFERROR(INDEX(EducationScores,MATCH($C83,Personnel_Codes,0)),"-")</f>
        <v>-</v>
      </c>
      <c r="K83" s="178" t="str">
        <f t="shared" ref="K83:K97" si="52">IFERROR(INDEX(ExperienceScores,MATCH($C83,Personnel_Codes,0)),"-")</f>
        <v>-</v>
      </c>
      <c r="L83" s="180" t="str">
        <f t="shared" ref="L83:L97" si="53">IFERROR(INDEX(YearsRoleScores,MATCH($C83,Personnel_Codes,0)),"-")</f>
        <v>-</v>
      </c>
      <c r="M83" s="34"/>
      <c r="N83" s="87">
        <f>N28</f>
        <v>3</v>
      </c>
      <c r="O83" s="44"/>
      <c r="Q83" s="203" t="str">
        <f t="shared" ref="Q83:W97" si="54">IFERROR(IF(LEFT($C83,FIND(".",$C83))=Q$3,$J83,"-"),"-")</f>
        <v>-</v>
      </c>
      <c r="R83" s="203" t="str">
        <f t="shared" si="54"/>
        <v>-</v>
      </c>
      <c r="S83" s="203" t="str">
        <f t="shared" si="54"/>
        <v>-</v>
      </c>
      <c r="T83" s="203" t="str">
        <f t="shared" si="54"/>
        <v>-</v>
      </c>
      <c r="U83" s="203" t="str">
        <f t="shared" si="54"/>
        <v>-</v>
      </c>
      <c r="V83" s="203" t="str">
        <f t="shared" si="54"/>
        <v>-</v>
      </c>
      <c r="W83" s="203" t="str">
        <f t="shared" si="54"/>
        <v>-</v>
      </c>
      <c r="Y83" s="203" t="str">
        <f t="shared" ref="Y83:AE97" si="55">IFERROR(IF(LEFT($C83,FIND(".",$C83))=Y$3,$K83,"-"),"-")</f>
        <v>-</v>
      </c>
      <c r="Z83" s="203" t="str">
        <f t="shared" si="55"/>
        <v>-</v>
      </c>
      <c r="AA83" s="203" t="str">
        <f t="shared" si="55"/>
        <v>-</v>
      </c>
      <c r="AB83" s="203" t="str">
        <f t="shared" si="55"/>
        <v>-</v>
      </c>
      <c r="AC83" s="203" t="str">
        <f t="shared" si="55"/>
        <v>-</v>
      </c>
      <c r="AD83" s="203" t="str">
        <f t="shared" si="55"/>
        <v>-</v>
      </c>
      <c r="AE83" s="203" t="str">
        <f t="shared" si="55"/>
        <v>-</v>
      </c>
      <c r="AG83" s="203" t="str">
        <f t="shared" ref="AG83:AM97" si="56">IFERROR(IF(LEFT($C83,FIND(".",$C83))=AG$3,$L83,"-"),"-")</f>
        <v>-</v>
      </c>
      <c r="AH83" s="203" t="str">
        <f t="shared" si="56"/>
        <v>-</v>
      </c>
      <c r="AI83" s="203" t="str">
        <f t="shared" si="56"/>
        <v>-</v>
      </c>
      <c r="AJ83" s="203" t="str">
        <f t="shared" si="56"/>
        <v>-</v>
      </c>
      <c r="AK83" s="203" t="str">
        <f t="shared" si="56"/>
        <v>-</v>
      </c>
      <c r="AL83" s="203" t="str">
        <f t="shared" si="56"/>
        <v>-</v>
      </c>
      <c r="AM83" s="203" t="str">
        <f t="shared" si="56"/>
        <v>-</v>
      </c>
    </row>
    <row r="84" spans="2:39" s="7" customFormat="1" outlineLevel="1" x14ac:dyDescent="0.3">
      <c r="B84" s="35">
        <v>2</v>
      </c>
      <c r="C84" s="133"/>
      <c r="D84" s="36" t="str">
        <f t="shared" si="48"/>
        <v>-</v>
      </c>
      <c r="E84" s="36" t="str">
        <f t="shared" si="49"/>
        <v>-</v>
      </c>
      <c r="F84" s="136"/>
      <c r="G84" s="137" t="s">
        <v>97</v>
      </c>
      <c r="H84" s="39" t="s">
        <v>6</v>
      </c>
      <c r="I84" s="185" t="str">
        <f t="shared" si="50"/>
        <v>-</v>
      </c>
      <c r="J84" s="181" t="str">
        <f t="shared" si="51"/>
        <v>-</v>
      </c>
      <c r="K84" s="182" t="str">
        <f t="shared" si="52"/>
        <v>-</v>
      </c>
      <c r="L84" s="183" t="str">
        <f t="shared" si="53"/>
        <v>-</v>
      </c>
      <c r="M84" s="37"/>
      <c r="N84" s="154"/>
      <c r="O84" s="44"/>
      <c r="Q84" s="203" t="str">
        <f t="shared" si="54"/>
        <v>-</v>
      </c>
      <c r="R84" s="203" t="str">
        <f t="shared" si="54"/>
        <v>-</v>
      </c>
      <c r="S84" s="203" t="str">
        <f t="shared" si="54"/>
        <v>-</v>
      </c>
      <c r="T84" s="203" t="str">
        <f t="shared" si="54"/>
        <v>-</v>
      </c>
      <c r="U84" s="203" t="str">
        <f t="shared" si="54"/>
        <v>-</v>
      </c>
      <c r="V84" s="203" t="str">
        <f t="shared" si="54"/>
        <v>-</v>
      </c>
      <c r="W84" s="203" t="str">
        <f t="shared" si="54"/>
        <v>-</v>
      </c>
      <c r="Y84" s="203" t="str">
        <f t="shared" si="55"/>
        <v>-</v>
      </c>
      <c r="Z84" s="203" t="str">
        <f t="shared" si="55"/>
        <v>-</v>
      </c>
      <c r="AA84" s="203" t="str">
        <f t="shared" si="55"/>
        <v>-</v>
      </c>
      <c r="AB84" s="203" t="str">
        <f t="shared" si="55"/>
        <v>-</v>
      </c>
      <c r="AC84" s="203" t="str">
        <f t="shared" si="55"/>
        <v>-</v>
      </c>
      <c r="AD84" s="203" t="str">
        <f t="shared" si="55"/>
        <v>-</v>
      </c>
      <c r="AE84" s="203" t="str">
        <f t="shared" si="55"/>
        <v>-</v>
      </c>
      <c r="AG84" s="203" t="str">
        <f t="shared" si="56"/>
        <v>-</v>
      </c>
      <c r="AH84" s="203" t="str">
        <f t="shared" si="56"/>
        <v>-</v>
      </c>
      <c r="AI84" s="203" t="str">
        <f t="shared" si="56"/>
        <v>-</v>
      </c>
      <c r="AJ84" s="203" t="str">
        <f t="shared" si="56"/>
        <v>-</v>
      </c>
      <c r="AK84" s="203" t="str">
        <f t="shared" si="56"/>
        <v>-</v>
      </c>
      <c r="AL84" s="203" t="str">
        <f t="shared" si="56"/>
        <v>-</v>
      </c>
      <c r="AM84" s="203" t="str">
        <f t="shared" si="56"/>
        <v>-</v>
      </c>
    </row>
    <row r="85" spans="2:39" s="7" customFormat="1" outlineLevel="1" x14ac:dyDescent="0.3">
      <c r="B85" s="35">
        <v>3</v>
      </c>
      <c r="C85" s="133"/>
      <c r="D85" s="36" t="str">
        <f t="shared" si="48"/>
        <v>-</v>
      </c>
      <c r="E85" s="36" t="str">
        <f t="shared" si="49"/>
        <v>-</v>
      </c>
      <c r="F85" s="136"/>
      <c r="G85" s="137"/>
      <c r="H85" s="39" t="s">
        <v>5</v>
      </c>
      <c r="I85" s="185" t="str">
        <f t="shared" si="50"/>
        <v>-</v>
      </c>
      <c r="J85" s="181" t="str">
        <f t="shared" si="51"/>
        <v>-</v>
      </c>
      <c r="K85" s="182" t="str">
        <f t="shared" si="52"/>
        <v>-</v>
      </c>
      <c r="L85" s="183" t="str">
        <f t="shared" si="53"/>
        <v>-</v>
      </c>
      <c r="M85" s="37"/>
      <c r="N85" s="154"/>
      <c r="O85" s="44"/>
      <c r="Q85" s="203" t="str">
        <f t="shared" si="54"/>
        <v>-</v>
      </c>
      <c r="R85" s="203" t="str">
        <f t="shared" si="54"/>
        <v>-</v>
      </c>
      <c r="S85" s="203" t="str">
        <f t="shared" si="54"/>
        <v>-</v>
      </c>
      <c r="T85" s="203" t="str">
        <f t="shared" si="54"/>
        <v>-</v>
      </c>
      <c r="U85" s="203" t="str">
        <f t="shared" si="54"/>
        <v>-</v>
      </c>
      <c r="V85" s="203" t="str">
        <f t="shared" si="54"/>
        <v>-</v>
      </c>
      <c r="W85" s="203" t="str">
        <f t="shared" si="54"/>
        <v>-</v>
      </c>
      <c r="Y85" s="203" t="str">
        <f t="shared" si="55"/>
        <v>-</v>
      </c>
      <c r="Z85" s="203" t="str">
        <f t="shared" si="55"/>
        <v>-</v>
      </c>
      <c r="AA85" s="203" t="str">
        <f t="shared" si="55"/>
        <v>-</v>
      </c>
      <c r="AB85" s="203" t="str">
        <f t="shared" si="55"/>
        <v>-</v>
      </c>
      <c r="AC85" s="203" t="str">
        <f t="shared" si="55"/>
        <v>-</v>
      </c>
      <c r="AD85" s="203" t="str">
        <f t="shared" si="55"/>
        <v>-</v>
      </c>
      <c r="AE85" s="203" t="str">
        <f t="shared" si="55"/>
        <v>-</v>
      </c>
      <c r="AG85" s="203" t="str">
        <f t="shared" si="56"/>
        <v>-</v>
      </c>
      <c r="AH85" s="203" t="str">
        <f t="shared" si="56"/>
        <v>-</v>
      </c>
      <c r="AI85" s="203" t="str">
        <f t="shared" si="56"/>
        <v>-</v>
      </c>
      <c r="AJ85" s="203" t="str">
        <f t="shared" si="56"/>
        <v>-</v>
      </c>
      <c r="AK85" s="203" t="str">
        <f t="shared" si="56"/>
        <v>-</v>
      </c>
      <c r="AL85" s="203" t="str">
        <f t="shared" si="56"/>
        <v>-</v>
      </c>
      <c r="AM85" s="203" t="str">
        <f t="shared" si="56"/>
        <v>-</v>
      </c>
    </row>
    <row r="86" spans="2:39" s="7" customFormat="1" outlineLevel="1" x14ac:dyDescent="0.3">
      <c r="B86" s="35">
        <v>4</v>
      </c>
      <c r="C86" s="133"/>
      <c r="D86" s="36" t="str">
        <f t="shared" si="48"/>
        <v>-</v>
      </c>
      <c r="E86" s="36" t="str">
        <f t="shared" si="49"/>
        <v>-</v>
      </c>
      <c r="F86" s="136"/>
      <c r="G86" s="137"/>
      <c r="H86" s="39"/>
      <c r="I86" s="185" t="str">
        <f t="shared" si="50"/>
        <v>-</v>
      </c>
      <c r="J86" s="181" t="str">
        <f t="shared" si="51"/>
        <v>-</v>
      </c>
      <c r="K86" s="182" t="str">
        <f t="shared" si="52"/>
        <v>-</v>
      </c>
      <c r="L86" s="183" t="str">
        <f t="shared" si="53"/>
        <v>-</v>
      </c>
      <c r="M86" s="37"/>
      <c r="N86" s="154"/>
      <c r="O86" s="44"/>
      <c r="Q86" s="203" t="str">
        <f t="shared" si="54"/>
        <v>-</v>
      </c>
      <c r="R86" s="203" t="str">
        <f t="shared" si="54"/>
        <v>-</v>
      </c>
      <c r="S86" s="203" t="str">
        <f t="shared" si="54"/>
        <v>-</v>
      </c>
      <c r="T86" s="203" t="str">
        <f t="shared" si="54"/>
        <v>-</v>
      </c>
      <c r="U86" s="203" t="str">
        <f t="shared" si="54"/>
        <v>-</v>
      </c>
      <c r="V86" s="203" t="str">
        <f t="shared" si="54"/>
        <v>-</v>
      </c>
      <c r="W86" s="203" t="str">
        <f t="shared" si="54"/>
        <v>-</v>
      </c>
      <c r="Y86" s="203" t="str">
        <f t="shared" si="55"/>
        <v>-</v>
      </c>
      <c r="Z86" s="203" t="str">
        <f t="shared" si="55"/>
        <v>-</v>
      </c>
      <c r="AA86" s="203" t="str">
        <f t="shared" si="55"/>
        <v>-</v>
      </c>
      <c r="AB86" s="203" t="str">
        <f t="shared" si="55"/>
        <v>-</v>
      </c>
      <c r="AC86" s="203" t="str">
        <f t="shared" si="55"/>
        <v>-</v>
      </c>
      <c r="AD86" s="203" t="str">
        <f t="shared" si="55"/>
        <v>-</v>
      </c>
      <c r="AE86" s="203" t="str">
        <f t="shared" si="55"/>
        <v>-</v>
      </c>
      <c r="AG86" s="203" t="str">
        <f t="shared" si="56"/>
        <v>-</v>
      </c>
      <c r="AH86" s="203" t="str">
        <f t="shared" si="56"/>
        <v>-</v>
      </c>
      <c r="AI86" s="203" t="str">
        <f t="shared" si="56"/>
        <v>-</v>
      </c>
      <c r="AJ86" s="203" t="str">
        <f t="shared" si="56"/>
        <v>-</v>
      </c>
      <c r="AK86" s="203" t="str">
        <f t="shared" si="56"/>
        <v>-</v>
      </c>
      <c r="AL86" s="203" t="str">
        <f t="shared" si="56"/>
        <v>-</v>
      </c>
      <c r="AM86" s="203" t="str">
        <f t="shared" si="56"/>
        <v>-</v>
      </c>
    </row>
    <row r="87" spans="2:39" s="7" customFormat="1" outlineLevel="1" x14ac:dyDescent="0.3">
      <c r="B87" s="35">
        <v>5</v>
      </c>
      <c r="C87" s="133"/>
      <c r="D87" s="36" t="str">
        <f t="shared" si="48"/>
        <v>-</v>
      </c>
      <c r="E87" s="36" t="str">
        <f t="shared" si="49"/>
        <v>-</v>
      </c>
      <c r="F87" s="136"/>
      <c r="G87" s="137"/>
      <c r="H87" s="39"/>
      <c r="I87" s="185" t="str">
        <f t="shared" si="50"/>
        <v>-</v>
      </c>
      <c r="J87" s="181" t="str">
        <f t="shared" si="51"/>
        <v>-</v>
      </c>
      <c r="K87" s="182" t="str">
        <f t="shared" si="52"/>
        <v>-</v>
      </c>
      <c r="L87" s="183" t="str">
        <f t="shared" si="53"/>
        <v>-</v>
      </c>
      <c r="M87" s="37"/>
      <c r="N87" s="154"/>
      <c r="O87" s="44"/>
      <c r="Q87" s="203" t="str">
        <f t="shared" si="54"/>
        <v>-</v>
      </c>
      <c r="R87" s="203" t="str">
        <f t="shared" si="54"/>
        <v>-</v>
      </c>
      <c r="S87" s="203" t="str">
        <f t="shared" si="54"/>
        <v>-</v>
      </c>
      <c r="T87" s="203" t="str">
        <f t="shared" si="54"/>
        <v>-</v>
      </c>
      <c r="U87" s="203" t="str">
        <f t="shared" si="54"/>
        <v>-</v>
      </c>
      <c r="V87" s="203" t="str">
        <f t="shared" si="54"/>
        <v>-</v>
      </c>
      <c r="W87" s="203" t="str">
        <f t="shared" si="54"/>
        <v>-</v>
      </c>
      <c r="Y87" s="203" t="str">
        <f t="shared" si="55"/>
        <v>-</v>
      </c>
      <c r="Z87" s="203" t="str">
        <f t="shared" si="55"/>
        <v>-</v>
      </c>
      <c r="AA87" s="203" t="str">
        <f t="shared" si="55"/>
        <v>-</v>
      </c>
      <c r="AB87" s="203" t="str">
        <f t="shared" si="55"/>
        <v>-</v>
      </c>
      <c r="AC87" s="203" t="str">
        <f t="shared" si="55"/>
        <v>-</v>
      </c>
      <c r="AD87" s="203" t="str">
        <f t="shared" si="55"/>
        <v>-</v>
      </c>
      <c r="AE87" s="203" t="str">
        <f t="shared" si="55"/>
        <v>-</v>
      </c>
      <c r="AG87" s="203" t="str">
        <f t="shared" si="56"/>
        <v>-</v>
      </c>
      <c r="AH87" s="203" t="str">
        <f t="shared" si="56"/>
        <v>-</v>
      </c>
      <c r="AI87" s="203" t="str">
        <f t="shared" si="56"/>
        <v>-</v>
      </c>
      <c r="AJ87" s="203" t="str">
        <f t="shared" si="56"/>
        <v>-</v>
      </c>
      <c r="AK87" s="203" t="str">
        <f t="shared" si="56"/>
        <v>-</v>
      </c>
      <c r="AL87" s="203" t="str">
        <f t="shared" si="56"/>
        <v>-</v>
      </c>
      <c r="AM87" s="203" t="str">
        <f t="shared" si="56"/>
        <v>-</v>
      </c>
    </row>
    <row r="88" spans="2:39" s="7" customFormat="1" outlineLevel="1" x14ac:dyDescent="0.3">
      <c r="B88" s="35">
        <v>6</v>
      </c>
      <c r="C88" s="133"/>
      <c r="D88" s="36" t="str">
        <f t="shared" si="48"/>
        <v>-</v>
      </c>
      <c r="E88" s="36" t="str">
        <f t="shared" si="49"/>
        <v>-</v>
      </c>
      <c r="F88" s="136"/>
      <c r="G88" s="137"/>
      <c r="H88" s="39"/>
      <c r="I88" s="185" t="str">
        <f t="shared" si="50"/>
        <v>-</v>
      </c>
      <c r="J88" s="181" t="str">
        <f t="shared" si="51"/>
        <v>-</v>
      </c>
      <c r="K88" s="182" t="str">
        <f t="shared" si="52"/>
        <v>-</v>
      </c>
      <c r="L88" s="183" t="str">
        <f t="shared" si="53"/>
        <v>-</v>
      </c>
      <c r="M88" s="37"/>
      <c r="N88" s="154"/>
      <c r="O88" s="44"/>
      <c r="Q88" s="203" t="str">
        <f t="shared" si="54"/>
        <v>-</v>
      </c>
      <c r="R88" s="203" t="str">
        <f t="shared" si="54"/>
        <v>-</v>
      </c>
      <c r="S88" s="203" t="str">
        <f t="shared" si="54"/>
        <v>-</v>
      </c>
      <c r="T88" s="203" t="str">
        <f t="shared" si="54"/>
        <v>-</v>
      </c>
      <c r="U88" s="203" t="str">
        <f t="shared" si="54"/>
        <v>-</v>
      </c>
      <c r="V88" s="203" t="str">
        <f t="shared" si="54"/>
        <v>-</v>
      </c>
      <c r="W88" s="203" t="str">
        <f t="shared" si="54"/>
        <v>-</v>
      </c>
      <c r="Y88" s="203" t="str">
        <f t="shared" si="55"/>
        <v>-</v>
      </c>
      <c r="Z88" s="203" t="str">
        <f t="shared" si="55"/>
        <v>-</v>
      </c>
      <c r="AA88" s="203" t="str">
        <f t="shared" si="55"/>
        <v>-</v>
      </c>
      <c r="AB88" s="203" t="str">
        <f t="shared" si="55"/>
        <v>-</v>
      </c>
      <c r="AC88" s="203" t="str">
        <f t="shared" si="55"/>
        <v>-</v>
      </c>
      <c r="AD88" s="203" t="str">
        <f t="shared" si="55"/>
        <v>-</v>
      </c>
      <c r="AE88" s="203" t="str">
        <f t="shared" si="55"/>
        <v>-</v>
      </c>
      <c r="AG88" s="203" t="str">
        <f t="shared" si="56"/>
        <v>-</v>
      </c>
      <c r="AH88" s="203" t="str">
        <f t="shared" si="56"/>
        <v>-</v>
      </c>
      <c r="AI88" s="203" t="str">
        <f t="shared" si="56"/>
        <v>-</v>
      </c>
      <c r="AJ88" s="203" t="str">
        <f t="shared" si="56"/>
        <v>-</v>
      </c>
      <c r="AK88" s="203" t="str">
        <f t="shared" si="56"/>
        <v>-</v>
      </c>
      <c r="AL88" s="203" t="str">
        <f t="shared" si="56"/>
        <v>-</v>
      </c>
      <c r="AM88" s="203" t="str">
        <f t="shared" si="56"/>
        <v>-</v>
      </c>
    </row>
    <row r="89" spans="2:39" s="7" customFormat="1" outlineLevel="1" x14ac:dyDescent="0.3">
      <c r="B89" s="35">
        <v>7</v>
      </c>
      <c r="C89" s="133"/>
      <c r="D89" s="36" t="str">
        <f t="shared" si="48"/>
        <v>-</v>
      </c>
      <c r="E89" s="36" t="str">
        <f t="shared" si="49"/>
        <v>-</v>
      </c>
      <c r="F89" s="136"/>
      <c r="G89" s="137"/>
      <c r="H89" s="39"/>
      <c r="I89" s="185" t="str">
        <f t="shared" si="50"/>
        <v>-</v>
      </c>
      <c r="J89" s="181" t="str">
        <f t="shared" si="51"/>
        <v>-</v>
      </c>
      <c r="K89" s="182" t="str">
        <f t="shared" si="52"/>
        <v>-</v>
      </c>
      <c r="L89" s="183" t="str">
        <f t="shared" si="53"/>
        <v>-</v>
      </c>
      <c r="M89" s="37"/>
      <c r="N89" s="154"/>
      <c r="O89" s="44"/>
      <c r="Q89" s="203" t="str">
        <f t="shared" si="54"/>
        <v>-</v>
      </c>
      <c r="R89" s="203" t="str">
        <f t="shared" si="54"/>
        <v>-</v>
      </c>
      <c r="S89" s="203" t="str">
        <f t="shared" si="54"/>
        <v>-</v>
      </c>
      <c r="T89" s="203" t="str">
        <f t="shared" si="54"/>
        <v>-</v>
      </c>
      <c r="U89" s="203" t="str">
        <f t="shared" si="54"/>
        <v>-</v>
      </c>
      <c r="V89" s="203" t="str">
        <f t="shared" si="54"/>
        <v>-</v>
      </c>
      <c r="W89" s="203" t="str">
        <f t="shared" si="54"/>
        <v>-</v>
      </c>
      <c r="Y89" s="203" t="str">
        <f t="shared" si="55"/>
        <v>-</v>
      </c>
      <c r="Z89" s="203" t="str">
        <f t="shared" si="55"/>
        <v>-</v>
      </c>
      <c r="AA89" s="203" t="str">
        <f t="shared" si="55"/>
        <v>-</v>
      </c>
      <c r="AB89" s="203" t="str">
        <f t="shared" si="55"/>
        <v>-</v>
      </c>
      <c r="AC89" s="203" t="str">
        <f t="shared" si="55"/>
        <v>-</v>
      </c>
      <c r="AD89" s="203" t="str">
        <f t="shared" si="55"/>
        <v>-</v>
      </c>
      <c r="AE89" s="203" t="str">
        <f t="shared" si="55"/>
        <v>-</v>
      </c>
      <c r="AG89" s="203" t="str">
        <f t="shared" si="56"/>
        <v>-</v>
      </c>
      <c r="AH89" s="203" t="str">
        <f t="shared" si="56"/>
        <v>-</v>
      </c>
      <c r="AI89" s="203" t="str">
        <f t="shared" si="56"/>
        <v>-</v>
      </c>
      <c r="AJ89" s="203" t="str">
        <f t="shared" si="56"/>
        <v>-</v>
      </c>
      <c r="AK89" s="203" t="str">
        <f t="shared" si="56"/>
        <v>-</v>
      </c>
      <c r="AL89" s="203" t="str">
        <f t="shared" si="56"/>
        <v>-</v>
      </c>
      <c r="AM89" s="203" t="str">
        <f t="shared" si="56"/>
        <v>-</v>
      </c>
    </row>
    <row r="90" spans="2:39" s="7" customFormat="1" outlineLevel="1" x14ac:dyDescent="0.3">
      <c r="B90" s="35">
        <v>8</v>
      </c>
      <c r="C90" s="133"/>
      <c r="D90" s="36" t="str">
        <f t="shared" si="48"/>
        <v>-</v>
      </c>
      <c r="E90" s="36" t="str">
        <f t="shared" si="49"/>
        <v>-</v>
      </c>
      <c r="F90" s="136"/>
      <c r="G90" s="137"/>
      <c r="H90" s="39"/>
      <c r="I90" s="185" t="str">
        <f t="shared" si="50"/>
        <v>-</v>
      </c>
      <c r="J90" s="181" t="str">
        <f t="shared" si="51"/>
        <v>-</v>
      </c>
      <c r="K90" s="182" t="str">
        <f t="shared" si="52"/>
        <v>-</v>
      </c>
      <c r="L90" s="183" t="str">
        <f t="shared" si="53"/>
        <v>-</v>
      </c>
      <c r="M90" s="37"/>
      <c r="N90" s="154"/>
      <c r="O90" s="44"/>
      <c r="Q90" s="203" t="str">
        <f t="shared" si="54"/>
        <v>-</v>
      </c>
      <c r="R90" s="203" t="str">
        <f t="shared" si="54"/>
        <v>-</v>
      </c>
      <c r="S90" s="203" t="str">
        <f t="shared" si="54"/>
        <v>-</v>
      </c>
      <c r="T90" s="203" t="str">
        <f t="shared" si="54"/>
        <v>-</v>
      </c>
      <c r="U90" s="203" t="str">
        <f t="shared" si="54"/>
        <v>-</v>
      </c>
      <c r="V90" s="203" t="str">
        <f t="shared" si="54"/>
        <v>-</v>
      </c>
      <c r="W90" s="203" t="str">
        <f t="shared" si="54"/>
        <v>-</v>
      </c>
      <c r="Y90" s="203" t="str">
        <f t="shared" si="55"/>
        <v>-</v>
      </c>
      <c r="Z90" s="203" t="str">
        <f t="shared" si="55"/>
        <v>-</v>
      </c>
      <c r="AA90" s="203" t="str">
        <f t="shared" si="55"/>
        <v>-</v>
      </c>
      <c r="AB90" s="203" t="str">
        <f t="shared" si="55"/>
        <v>-</v>
      </c>
      <c r="AC90" s="203" t="str">
        <f t="shared" si="55"/>
        <v>-</v>
      </c>
      <c r="AD90" s="203" t="str">
        <f t="shared" si="55"/>
        <v>-</v>
      </c>
      <c r="AE90" s="203" t="str">
        <f t="shared" si="55"/>
        <v>-</v>
      </c>
      <c r="AG90" s="203" t="str">
        <f t="shared" si="56"/>
        <v>-</v>
      </c>
      <c r="AH90" s="203" t="str">
        <f t="shared" si="56"/>
        <v>-</v>
      </c>
      <c r="AI90" s="203" t="str">
        <f t="shared" si="56"/>
        <v>-</v>
      </c>
      <c r="AJ90" s="203" t="str">
        <f t="shared" si="56"/>
        <v>-</v>
      </c>
      <c r="AK90" s="203" t="str">
        <f t="shared" si="56"/>
        <v>-</v>
      </c>
      <c r="AL90" s="203" t="str">
        <f t="shared" si="56"/>
        <v>-</v>
      </c>
      <c r="AM90" s="203" t="str">
        <f t="shared" si="56"/>
        <v>-</v>
      </c>
    </row>
    <row r="91" spans="2:39" s="7" customFormat="1" outlineLevel="1" x14ac:dyDescent="0.3">
      <c r="B91" s="35">
        <v>9</v>
      </c>
      <c r="C91" s="133"/>
      <c r="D91" s="36" t="str">
        <f t="shared" si="48"/>
        <v>-</v>
      </c>
      <c r="E91" s="36" t="str">
        <f t="shared" si="49"/>
        <v>-</v>
      </c>
      <c r="F91" s="136"/>
      <c r="G91" s="137"/>
      <c r="H91" s="39"/>
      <c r="I91" s="185" t="str">
        <f t="shared" si="50"/>
        <v>-</v>
      </c>
      <c r="J91" s="181" t="str">
        <f t="shared" si="51"/>
        <v>-</v>
      </c>
      <c r="K91" s="182" t="str">
        <f t="shared" si="52"/>
        <v>-</v>
      </c>
      <c r="L91" s="183" t="str">
        <f t="shared" si="53"/>
        <v>-</v>
      </c>
      <c r="M91" s="37"/>
      <c r="N91" s="154"/>
      <c r="O91" s="44"/>
      <c r="Q91" s="203" t="str">
        <f t="shared" si="54"/>
        <v>-</v>
      </c>
      <c r="R91" s="203" t="str">
        <f t="shared" si="54"/>
        <v>-</v>
      </c>
      <c r="S91" s="203" t="str">
        <f t="shared" si="54"/>
        <v>-</v>
      </c>
      <c r="T91" s="203" t="str">
        <f t="shared" si="54"/>
        <v>-</v>
      </c>
      <c r="U91" s="203" t="str">
        <f t="shared" si="54"/>
        <v>-</v>
      </c>
      <c r="V91" s="203" t="str">
        <f t="shared" si="54"/>
        <v>-</v>
      </c>
      <c r="W91" s="203" t="str">
        <f t="shared" si="54"/>
        <v>-</v>
      </c>
      <c r="Y91" s="203" t="str">
        <f t="shared" si="55"/>
        <v>-</v>
      </c>
      <c r="Z91" s="203" t="str">
        <f t="shared" si="55"/>
        <v>-</v>
      </c>
      <c r="AA91" s="203" t="str">
        <f t="shared" si="55"/>
        <v>-</v>
      </c>
      <c r="AB91" s="203" t="str">
        <f t="shared" si="55"/>
        <v>-</v>
      </c>
      <c r="AC91" s="203" t="str">
        <f t="shared" si="55"/>
        <v>-</v>
      </c>
      <c r="AD91" s="203" t="str">
        <f t="shared" si="55"/>
        <v>-</v>
      </c>
      <c r="AE91" s="203" t="str">
        <f t="shared" si="55"/>
        <v>-</v>
      </c>
      <c r="AG91" s="203" t="str">
        <f t="shared" si="56"/>
        <v>-</v>
      </c>
      <c r="AH91" s="203" t="str">
        <f t="shared" si="56"/>
        <v>-</v>
      </c>
      <c r="AI91" s="203" t="str">
        <f t="shared" si="56"/>
        <v>-</v>
      </c>
      <c r="AJ91" s="203" t="str">
        <f t="shared" si="56"/>
        <v>-</v>
      </c>
      <c r="AK91" s="203" t="str">
        <f t="shared" si="56"/>
        <v>-</v>
      </c>
      <c r="AL91" s="203" t="str">
        <f t="shared" si="56"/>
        <v>-</v>
      </c>
      <c r="AM91" s="203" t="str">
        <f t="shared" si="56"/>
        <v>-</v>
      </c>
    </row>
    <row r="92" spans="2:39" s="7" customFormat="1" outlineLevel="1" x14ac:dyDescent="0.3">
      <c r="B92" s="35">
        <v>10</v>
      </c>
      <c r="C92" s="133"/>
      <c r="D92" s="36" t="str">
        <f t="shared" si="48"/>
        <v>-</v>
      </c>
      <c r="E92" s="36" t="str">
        <f t="shared" si="49"/>
        <v>-</v>
      </c>
      <c r="F92" s="136"/>
      <c r="G92" s="137"/>
      <c r="H92" s="39"/>
      <c r="I92" s="185" t="str">
        <f t="shared" si="50"/>
        <v>-</v>
      </c>
      <c r="J92" s="181" t="str">
        <f t="shared" si="51"/>
        <v>-</v>
      </c>
      <c r="K92" s="182" t="str">
        <f t="shared" si="52"/>
        <v>-</v>
      </c>
      <c r="L92" s="183" t="str">
        <f t="shared" si="53"/>
        <v>-</v>
      </c>
      <c r="M92" s="37"/>
      <c r="N92" s="154"/>
      <c r="O92" s="44"/>
      <c r="Q92" s="203" t="str">
        <f t="shared" si="54"/>
        <v>-</v>
      </c>
      <c r="R92" s="203" t="str">
        <f t="shared" si="54"/>
        <v>-</v>
      </c>
      <c r="S92" s="203" t="str">
        <f t="shared" si="54"/>
        <v>-</v>
      </c>
      <c r="T92" s="203" t="str">
        <f t="shared" si="54"/>
        <v>-</v>
      </c>
      <c r="U92" s="203" t="str">
        <f t="shared" si="54"/>
        <v>-</v>
      </c>
      <c r="V92" s="203" t="str">
        <f t="shared" si="54"/>
        <v>-</v>
      </c>
      <c r="W92" s="203" t="str">
        <f t="shared" si="54"/>
        <v>-</v>
      </c>
      <c r="Y92" s="203" t="str">
        <f t="shared" si="55"/>
        <v>-</v>
      </c>
      <c r="Z92" s="203" t="str">
        <f t="shared" si="55"/>
        <v>-</v>
      </c>
      <c r="AA92" s="203" t="str">
        <f t="shared" si="55"/>
        <v>-</v>
      </c>
      <c r="AB92" s="203" t="str">
        <f t="shared" si="55"/>
        <v>-</v>
      </c>
      <c r="AC92" s="203" t="str">
        <f t="shared" si="55"/>
        <v>-</v>
      </c>
      <c r="AD92" s="203" t="str">
        <f t="shared" si="55"/>
        <v>-</v>
      </c>
      <c r="AE92" s="203" t="str">
        <f t="shared" si="55"/>
        <v>-</v>
      </c>
      <c r="AG92" s="203" t="str">
        <f t="shared" si="56"/>
        <v>-</v>
      </c>
      <c r="AH92" s="203" t="str">
        <f t="shared" si="56"/>
        <v>-</v>
      </c>
      <c r="AI92" s="203" t="str">
        <f t="shared" si="56"/>
        <v>-</v>
      </c>
      <c r="AJ92" s="203" t="str">
        <f t="shared" si="56"/>
        <v>-</v>
      </c>
      <c r="AK92" s="203" t="str">
        <f t="shared" si="56"/>
        <v>-</v>
      </c>
      <c r="AL92" s="203" t="str">
        <f t="shared" si="56"/>
        <v>-</v>
      </c>
      <c r="AM92" s="203" t="str">
        <f t="shared" si="56"/>
        <v>-</v>
      </c>
    </row>
    <row r="93" spans="2:39" s="7" customFormat="1" outlineLevel="1" x14ac:dyDescent="0.3">
      <c r="B93" s="35">
        <v>11</v>
      </c>
      <c r="C93" s="133"/>
      <c r="D93" s="36" t="str">
        <f t="shared" si="48"/>
        <v>-</v>
      </c>
      <c r="E93" s="36" t="str">
        <f t="shared" si="49"/>
        <v>-</v>
      </c>
      <c r="F93" s="136"/>
      <c r="G93" s="137"/>
      <c r="H93" s="39"/>
      <c r="I93" s="185" t="str">
        <f t="shared" si="50"/>
        <v>-</v>
      </c>
      <c r="J93" s="181" t="str">
        <f t="shared" si="51"/>
        <v>-</v>
      </c>
      <c r="K93" s="182" t="str">
        <f t="shared" si="52"/>
        <v>-</v>
      </c>
      <c r="L93" s="183" t="str">
        <f t="shared" si="53"/>
        <v>-</v>
      </c>
      <c r="M93" s="37"/>
      <c r="N93" s="154"/>
      <c r="O93" s="44"/>
      <c r="Q93" s="203" t="str">
        <f t="shared" si="54"/>
        <v>-</v>
      </c>
      <c r="R93" s="203" t="str">
        <f t="shared" si="54"/>
        <v>-</v>
      </c>
      <c r="S93" s="203" t="str">
        <f t="shared" si="54"/>
        <v>-</v>
      </c>
      <c r="T93" s="203" t="str">
        <f t="shared" si="54"/>
        <v>-</v>
      </c>
      <c r="U93" s="203" t="str">
        <f t="shared" si="54"/>
        <v>-</v>
      </c>
      <c r="V93" s="203" t="str">
        <f t="shared" si="54"/>
        <v>-</v>
      </c>
      <c r="W93" s="203" t="str">
        <f t="shared" si="54"/>
        <v>-</v>
      </c>
      <c r="Y93" s="203" t="str">
        <f t="shared" si="55"/>
        <v>-</v>
      </c>
      <c r="Z93" s="203" t="str">
        <f t="shared" si="55"/>
        <v>-</v>
      </c>
      <c r="AA93" s="203" t="str">
        <f t="shared" si="55"/>
        <v>-</v>
      </c>
      <c r="AB93" s="203" t="str">
        <f t="shared" si="55"/>
        <v>-</v>
      </c>
      <c r="AC93" s="203" t="str">
        <f t="shared" si="55"/>
        <v>-</v>
      </c>
      <c r="AD93" s="203" t="str">
        <f t="shared" si="55"/>
        <v>-</v>
      </c>
      <c r="AE93" s="203" t="str">
        <f t="shared" si="55"/>
        <v>-</v>
      </c>
      <c r="AG93" s="203" t="str">
        <f t="shared" si="56"/>
        <v>-</v>
      </c>
      <c r="AH93" s="203" t="str">
        <f t="shared" si="56"/>
        <v>-</v>
      </c>
      <c r="AI93" s="203" t="str">
        <f t="shared" si="56"/>
        <v>-</v>
      </c>
      <c r="AJ93" s="203" t="str">
        <f t="shared" si="56"/>
        <v>-</v>
      </c>
      <c r="AK93" s="203" t="str">
        <f t="shared" si="56"/>
        <v>-</v>
      </c>
      <c r="AL93" s="203" t="str">
        <f t="shared" si="56"/>
        <v>-</v>
      </c>
      <c r="AM93" s="203" t="str">
        <f t="shared" si="56"/>
        <v>-</v>
      </c>
    </row>
    <row r="94" spans="2:39" s="7" customFormat="1" outlineLevel="1" x14ac:dyDescent="0.3">
      <c r="B94" s="35">
        <v>12</v>
      </c>
      <c r="C94" s="133"/>
      <c r="D94" s="36" t="str">
        <f t="shared" si="48"/>
        <v>-</v>
      </c>
      <c r="E94" s="36" t="str">
        <f t="shared" si="49"/>
        <v>-</v>
      </c>
      <c r="F94" s="136"/>
      <c r="G94" s="137"/>
      <c r="H94" s="39"/>
      <c r="I94" s="185" t="str">
        <f t="shared" si="50"/>
        <v>-</v>
      </c>
      <c r="J94" s="181" t="str">
        <f t="shared" si="51"/>
        <v>-</v>
      </c>
      <c r="K94" s="182" t="str">
        <f t="shared" si="52"/>
        <v>-</v>
      </c>
      <c r="L94" s="183" t="str">
        <f t="shared" si="53"/>
        <v>-</v>
      </c>
      <c r="M94" s="37"/>
      <c r="N94" s="154"/>
      <c r="O94" s="44"/>
      <c r="Q94" s="203" t="str">
        <f t="shared" si="54"/>
        <v>-</v>
      </c>
      <c r="R94" s="203" t="str">
        <f t="shared" si="54"/>
        <v>-</v>
      </c>
      <c r="S94" s="203" t="str">
        <f t="shared" si="54"/>
        <v>-</v>
      </c>
      <c r="T94" s="203" t="str">
        <f t="shared" si="54"/>
        <v>-</v>
      </c>
      <c r="U94" s="203" t="str">
        <f t="shared" si="54"/>
        <v>-</v>
      </c>
      <c r="V94" s="203" t="str">
        <f t="shared" si="54"/>
        <v>-</v>
      </c>
      <c r="W94" s="203" t="str">
        <f t="shared" si="54"/>
        <v>-</v>
      </c>
      <c r="Y94" s="203" t="str">
        <f t="shared" si="55"/>
        <v>-</v>
      </c>
      <c r="Z94" s="203" t="str">
        <f t="shared" si="55"/>
        <v>-</v>
      </c>
      <c r="AA94" s="203" t="str">
        <f t="shared" si="55"/>
        <v>-</v>
      </c>
      <c r="AB94" s="203" t="str">
        <f t="shared" si="55"/>
        <v>-</v>
      </c>
      <c r="AC94" s="203" t="str">
        <f t="shared" si="55"/>
        <v>-</v>
      </c>
      <c r="AD94" s="203" t="str">
        <f t="shared" si="55"/>
        <v>-</v>
      </c>
      <c r="AE94" s="203" t="str">
        <f t="shared" si="55"/>
        <v>-</v>
      </c>
      <c r="AG94" s="203" t="str">
        <f t="shared" si="56"/>
        <v>-</v>
      </c>
      <c r="AH94" s="203" t="str">
        <f t="shared" si="56"/>
        <v>-</v>
      </c>
      <c r="AI94" s="203" t="str">
        <f t="shared" si="56"/>
        <v>-</v>
      </c>
      <c r="AJ94" s="203" t="str">
        <f t="shared" si="56"/>
        <v>-</v>
      </c>
      <c r="AK94" s="203" t="str">
        <f t="shared" si="56"/>
        <v>-</v>
      </c>
      <c r="AL94" s="203" t="str">
        <f t="shared" si="56"/>
        <v>-</v>
      </c>
      <c r="AM94" s="203" t="str">
        <f t="shared" si="56"/>
        <v>-</v>
      </c>
    </row>
    <row r="95" spans="2:39" s="7" customFormat="1" outlineLevel="1" x14ac:dyDescent="0.3">
      <c r="B95" s="35">
        <v>13</v>
      </c>
      <c r="C95" s="133"/>
      <c r="D95" s="36" t="str">
        <f t="shared" si="48"/>
        <v>-</v>
      </c>
      <c r="E95" s="36" t="str">
        <f t="shared" si="49"/>
        <v>-</v>
      </c>
      <c r="F95" s="136"/>
      <c r="G95" s="137"/>
      <c r="H95" s="39"/>
      <c r="I95" s="185" t="str">
        <f t="shared" si="50"/>
        <v>-</v>
      </c>
      <c r="J95" s="181" t="str">
        <f t="shared" si="51"/>
        <v>-</v>
      </c>
      <c r="K95" s="182" t="str">
        <f t="shared" si="52"/>
        <v>-</v>
      </c>
      <c r="L95" s="183" t="str">
        <f t="shared" si="53"/>
        <v>-</v>
      </c>
      <c r="M95" s="37"/>
      <c r="N95" s="154"/>
      <c r="O95" s="44"/>
      <c r="Q95" s="203" t="str">
        <f t="shared" si="54"/>
        <v>-</v>
      </c>
      <c r="R95" s="203" t="str">
        <f t="shared" si="54"/>
        <v>-</v>
      </c>
      <c r="S95" s="203" t="str">
        <f t="shared" si="54"/>
        <v>-</v>
      </c>
      <c r="T95" s="203" t="str">
        <f t="shared" si="54"/>
        <v>-</v>
      </c>
      <c r="U95" s="203" t="str">
        <f t="shared" si="54"/>
        <v>-</v>
      </c>
      <c r="V95" s="203" t="str">
        <f t="shared" si="54"/>
        <v>-</v>
      </c>
      <c r="W95" s="203" t="str">
        <f t="shared" si="54"/>
        <v>-</v>
      </c>
      <c r="Y95" s="203" t="str">
        <f t="shared" si="55"/>
        <v>-</v>
      </c>
      <c r="Z95" s="203" t="str">
        <f t="shared" si="55"/>
        <v>-</v>
      </c>
      <c r="AA95" s="203" t="str">
        <f t="shared" si="55"/>
        <v>-</v>
      </c>
      <c r="AB95" s="203" t="str">
        <f t="shared" si="55"/>
        <v>-</v>
      </c>
      <c r="AC95" s="203" t="str">
        <f t="shared" si="55"/>
        <v>-</v>
      </c>
      <c r="AD95" s="203" t="str">
        <f t="shared" si="55"/>
        <v>-</v>
      </c>
      <c r="AE95" s="203" t="str">
        <f t="shared" si="55"/>
        <v>-</v>
      </c>
      <c r="AG95" s="203" t="str">
        <f t="shared" si="56"/>
        <v>-</v>
      </c>
      <c r="AH95" s="203" t="str">
        <f t="shared" si="56"/>
        <v>-</v>
      </c>
      <c r="AI95" s="203" t="str">
        <f t="shared" si="56"/>
        <v>-</v>
      </c>
      <c r="AJ95" s="203" t="str">
        <f t="shared" si="56"/>
        <v>-</v>
      </c>
      <c r="AK95" s="203" t="str">
        <f t="shared" si="56"/>
        <v>-</v>
      </c>
      <c r="AL95" s="203" t="str">
        <f t="shared" si="56"/>
        <v>-</v>
      </c>
      <c r="AM95" s="203" t="str">
        <f t="shared" si="56"/>
        <v>-</v>
      </c>
    </row>
    <row r="96" spans="2:39" s="7" customFormat="1" outlineLevel="1" x14ac:dyDescent="0.3">
      <c r="B96" s="35">
        <v>14</v>
      </c>
      <c r="C96" s="133"/>
      <c r="D96" s="36" t="str">
        <f t="shared" si="48"/>
        <v>-</v>
      </c>
      <c r="E96" s="36" t="str">
        <f t="shared" si="49"/>
        <v>-</v>
      </c>
      <c r="F96" s="136"/>
      <c r="G96" s="137"/>
      <c r="H96" s="39"/>
      <c r="I96" s="185" t="str">
        <f t="shared" si="50"/>
        <v>-</v>
      </c>
      <c r="J96" s="181" t="str">
        <f t="shared" si="51"/>
        <v>-</v>
      </c>
      <c r="K96" s="182" t="str">
        <f t="shared" si="52"/>
        <v>-</v>
      </c>
      <c r="L96" s="183" t="str">
        <f t="shared" si="53"/>
        <v>-</v>
      </c>
      <c r="M96" s="37"/>
      <c r="N96" s="154"/>
      <c r="O96" s="44"/>
      <c r="Q96" s="203" t="str">
        <f t="shared" si="54"/>
        <v>-</v>
      </c>
      <c r="R96" s="203" t="str">
        <f t="shared" si="54"/>
        <v>-</v>
      </c>
      <c r="S96" s="203" t="str">
        <f t="shared" si="54"/>
        <v>-</v>
      </c>
      <c r="T96" s="203" t="str">
        <f t="shared" si="54"/>
        <v>-</v>
      </c>
      <c r="U96" s="203" t="str">
        <f t="shared" si="54"/>
        <v>-</v>
      </c>
      <c r="V96" s="203" t="str">
        <f t="shared" si="54"/>
        <v>-</v>
      </c>
      <c r="W96" s="203" t="str">
        <f t="shared" si="54"/>
        <v>-</v>
      </c>
      <c r="Y96" s="203" t="str">
        <f t="shared" si="55"/>
        <v>-</v>
      </c>
      <c r="Z96" s="203" t="str">
        <f t="shared" si="55"/>
        <v>-</v>
      </c>
      <c r="AA96" s="203" t="str">
        <f t="shared" si="55"/>
        <v>-</v>
      </c>
      <c r="AB96" s="203" t="str">
        <f t="shared" si="55"/>
        <v>-</v>
      </c>
      <c r="AC96" s="203" t="str">
        <f t="shared" si="55"/>
        <v>-</v>
      </c>
      <c r="AD96" s="203" t="str">
        <f t="shared" si="55"/>
        <v>-</v>
      </c>
      <c r="AE96" s="203" t="str">
        <f t="shared" si="55"/>
        <v>-</v>
      </c>
      <c r="AG96" s="203" t="str">
        <f t="shared" si="56"/>
        <v>-</v>
      </c>
      <c r="AH96" s="203" t="str">
        <f t="shared" si="56"/>
        <v>-</v>
      </c>
      <c r="AI96" s="203" t="str">
        <f t="shared" si="56"/>
        <v>-</v>
      </c>
      <c r="AJ96" s="203" t="str">
        <f t="shared" si="56"/>
        <v>-</v>
      </c>
      <c r="AK96" s="203" t="str">
        <f t="shared" si="56"/>
        <v>-</v>
      </c>
      <c r="AL96" s="203" t="str">
        <f t="shared" si="56"/>
        <v>-</v>
      </c>
      <c r="AM96" s="203" t="str">
        <f t="shared" si="56"/>
        <v>-</v>
      </c>
    </row>
    <row r="97" spans="2:39" s="7" customFormat="1" outlineLevel="1" x14ac:dyDescent="0.3">
      <c r="B97" s="35">
        <v>15</v>
      </c>
      <c r="C97" s="133"/>
      <c r="D97" s="36" t="str">
        <f t="shared" si="48"/>
        <v>-</v>
      </c>
      <c r="E97" s="36" t="str">
        <f t="shared" si="49"/>
        <v>-</v>
      </c>
      <c r="F97" s="136"/>
      <c r="G97" s="137"/>
      <c r="H97" s="39"/>
      <c r="I97" s="185" t="str">
        <f t="shared" si="50"/>
        <v>-</v>
      </c>
      <c r="J97" s="181" t="str">
        <f t="shared" si="51"/>
        <v>-</v>
      </c>
      <c r="K97" s="182" t="str">
        <f t="shared" si="52"/>
        <v>-</v>
      </c>
      <c r="L97" s="183" t="str">
        <f t="shared" si="53"/>
        <v>-</v>
      </c>
      <c r="M97" s="37"/>
      <c r="N97" s="154"/>
      <c r="O97" s="44"/>
      <c r="Q97" s="203" t="str">
        <f t="shared" si="54"/>
        <v>-</v>
      </c>
      <c r="R97" s="203" t="str">
        <f t="shared" si="54"/>
        <v>-</v>
      </c>
      <c r="S97" s="203" t="str">
        <f t="shared" si="54"/>
        <v>-</v>
      </c>
      <c r="T97" s="203" t="str">
        <f t="shared" si="54"/>
        <v>-</v>
      </c>
      <c r="U97" s="203" t="str">
        <f t="shared" si="54"/>
        <v>-</v>
      </c>
      <c r="V97" s="203" t="str">
        <f t="shared" si="54"/>
        <v>-</v>
      </c>
      <c r="W97" s="203" t="str">
        <f t="shared" si="54"/>
        <v>-</v>
      </c>
      <c r="Y97" s="203" t="str">
        <f t="shared" si="55"/>
        <v>-</v>
      </c>
      <c r="Z97" s="203" t="str">
        <f t="shared" si="55"/>
        <v>-</v>
      </c>
      <c r="AA97" s="203" t="str">
        <f t="shared" si="55"/>
        <v>-</v>
      </c>
      <c r="AB97" s="203" t="str">
        <f t="shared" si="55"/>
        <v>-</v>
      </c>
      <c r="AC97" s="203" t="str">
        <f t="shared" si="55"/>
        <v>-</v>
      </c>
      <c r="AD97" s="203" t="str">
        <f t="shared" si="55"/>
        <v>-</v>
      </c>
      <c r="AE97" s="203" t="str">
        <f t="shared" si="55"/>
        <v>-</v>
      </c>
      <c r="AG97" s="203" t="str">
        <f t="shared" si="56"/>
        <v>-</v>
      </c>
      <c r="AH97" s="203" t="str">
        <f t="shared" si="56"/>
        <v>-</v>
      </c>
      <c r="AI97" s="203" t="str">
        <f t="shared" si="56"/>
        <v>-</v>
      </c>
      <c r="AJ97" s="203" t="str">
        <f t="shared" si="56"/>
        <v>-</v>
      </c>
      <c r="AK97" s="203" t="str">
        <f t="shared" si="56"/>
        <v>-</v>
      </c>
      <c r="AL97" s="203" t="str">
        <f t="shared" si="56"/>
        <v>-</v>
      </c>
      <c r="AM97" s="203" t="str">
        <f t="shared" si="56"/>
        <v>-</v>
      </c>
    </row>
    <row r="98" spans="2:39" x14ac:dyDescent="0.3"/>
    <row r="99" spans="2:39" x14ac:dyDescent="0.3">
      <c r="B99" s="70" t="s">
        <v>23</v>
      </c>
      <c r="C99" s="71"/>
      <c r="D99" s="71"/>
      <c r="E99" s="71"/>
      <c r="F99" s="71"/>
      <c r="G99" s="71"/>
      <c r="H99" s="71"/>
      <c r="I99" s="71"/>
      <c r="J99" s="71"/>
      <c r="K99" s="71"/>
      <c r="L99" s="71"/>
      <c r="M99" s="71"/>
      <c r="N99" s="71"/>
    </row>
    <row r="100" spans="2:39" ht="63.75" customHeight="1" x14ac:dyDescent="0.3">
      <c r="B100" s="269">
        <f>N4</f>
        <v>0</v>
      </c>
      <c r="C100" s="262" t="s">
        <v>130</v>
      </c>
      <c r="D100" s="262"/>
      <c r="E100" s="262"/>
      <c r="F100" s="262"/>
      <c r="G100" s="262"/>
      <c r="H100" s="262"/>
      <c r="I100" s="262"/>
      <c r="J100" s="262"/>
      <c r="K100" s="262"/>
      <c r="L100" s="262"/>
      <c r="M100" s="262"/>
      <c r="N100" s="263"/>
    </row>
    <row r="101" spans="2:39" ht="14.7" customHeight="1" x14ac:dyDescent="0.3">
      <c r="B101" s="270"/>
      <c r="C101" s="240" t="s">
        <v>79</v>
      </c>
      <c r="D101" s="240"/>
      <c r="E101" s="240"/>
      <c r="F101" s="240"/>
      <c r="G101" s="240"/>
      <c r="H101" s="240"/>
      <c r="I101" s="240"/>
      <c r="J101" s="240"/>
      <c r="K101" s="240"/>
      <c r="L101" s="240"/>
      <c r="M101" s="240"/>
      <c r="N101" s="241"/>
    </row>
    <row r="102" spans="2:39" ht="36.75" customHeight="1" x14ac:dyDescent="0.3">
      <c r="B102" s="271"/>
      <c r="C102" s="264" t="s">
        <v>110</v>
      </c>
      <c r="D102" s="264"/>
      <c r="E102" s="264"/>
      <c r="F102" s="264"/>
      <c r="G102" s="264"/>
      <c r="H102" s="264"/>
      <c r="I102" s="264"/>
      <c r="J102" s="264"/>
      <c r="K102" s="264"/>
      <c r="L102" s="264"/>
      <c r="M102" s="264"/>
      <c r="N102" s="265"/>
    </row>
    <row r="103" spans="2:39" ht="76.5" customHeight="1" x14ac:dyDescent="0.3">
      <c r="B103" s="86">
        <f>N6</f>
        <v>1</v>
      </c>
      <c r="C103" s="260" t="s">
        <v>101</v>
      </c>
      <c r="D103" s="260"/>
      <c r="E103" s="260"/>
      <c r="F103" s="260"/>
      <c r="G103" s="260"/>
      <c r="H103" s="260"/>
      <c r="I103" s="260"/>
      <c r="J103" s="260"/>
      <c r="K103" s="260"/>
      <c r="L103" s="260"/>
      <c r="M103" s="260"/>
      <c r="N103" s="261"/>
    </row>
    <row r="104" spans="2:39" ht="169.5" customHeight="1" x14ac:dyDescent="0.3">
      <c r="B104" s="86">
        <f>N8</f>
        <v>2</v>
      </c>
      <c r="C104" s="260" t="s">
        <v>117</v>
      </c>
      <c r="D104" s="260"/>
      <c r="E104" s="260"/>
      <c r="F104" s="260"/>
      <c r="G104" s="260"/>
      <c r="H104" s="260"/>
      <c r="I104" s="260"/>
      <c r="J104" s="260"/>
      <c r="K104" s="260"/>
      <c r="L104" s="260"/>
      <c r="M104" s="260"/>
      <c r="N104" s="261"/>
    </row>
    <row r="105" spans="2:39" ht="175.5" customHeight="1" x14ac:dyDescent="0.3">
      <c r="B105" s="86">
        <f>N9</f>
        <v>3</v>
      </c>
      <c r="C105" s="259" t="s">
        <v>131</v>
      </c>
      <c r="D105" s="260"/>
      <c r="E105" s="260"/>
      <c r="F105" s="260"/>
      <c r="G105" s="260"/>
      <c r="H105" s="260"/>
      <c r="I105" s="260"/>
      <c r="J105" s="260"/>
      <c r="K105" s="260"/>
      <c r="L105" s="260"/>
      <c r="M105" s="260"/>
      <c r="N105" s="261"/>
    </row>
    <row r="106" spans="2:39" x14ac:dyDescent="0.3"/>
    <row r="107" spans="2:39" x14ac:dyDescent="0.3"/>
    <row r="108" spans="2:39" x14ac:dyDescent="0.3"/>
    <row r="109" spans="2:39" x14ac:dyDescent="0.3"/>
    <row r="110" spans="2:39" x14ac:dyDescent="0.3"/>
    <row r="111" spans="2:39" x14ac:dyDescent="0.3"/>
    <row r="112" spans="2:39"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sheetData>
  <sheetProtection algorithmName="SHA-512" hashValue="Q08gt+JOBHilcBARFmw5X9+e68wn4FFg9fuxBBcLE45ACoPTVMwDLhjbzWuwZsx3i42PaTX90fHinbsJuatoog==" saltValue="YqZp9tRGoqjG5LnVwgitvg==" spinCount="100000" sheet="1" formatCells="0" formatColumns="0" formatRows="0" selectLockedCells="1"/>
  <mergeCells count="31">
    <mergeCell ref="I24:I26"/>
    <mergeCell ref="I5:I7"/>
    <mergeCell ref="B100:B102"/>
    <mergeCell ref="M5:M7"/>
    <mergeCell ref="M24:M26"/>
    <mergeCell ref="F5:H7"/>
    <mergeCell ref="F24:H26"/>
    <mergeCell ref="J24:J26"/>
    <mergeCell ref="K24:K26"/>
    <mergeCell ref="L24:L26"/>
    <mergeCell ref="L5:L7"/>
    <mergeCell ref="K5:K7"/>
    <mergeCell ref="J5:J7"/>
    <mergeCell ref="F43:H45"/>
    <mergeCell ref="I43:I45"/>
    <mergeCell ref="J43:J45"/>
    <mergeCell ref="C105:N105"/>
    <mergeCell ref="C100:N100"/>
    <mergeCell ref="C101:N101"/>
    <mergeCell ref="C102:N102"/>
    <mergeCell ref="C103:N103"/>
    <mergeCell ref="C104:N104"/>
    <mergeCell ref="K43:K45"/>
    <mergeCell ref="L43:L45"/>
    <mergeCell ref="M43:M45"/>
    <mergeCell ref="F62:H64"/>
    <mergeCell ref="I62:I64"/>
    <mergeCell ref="J62:J64"/>
    <mergeCell ref="K62:K64"/>
    <mergeCell ref="L62:L64"/>
    <mergeCell ref="M62:M64"/>
  </mergeCells>
  <conditionalFormatting sqref="C82">
    <cfRule type="cellIs" dxfId="65" priority="135" operator="equal">
      <formula>"F"</formula>
    </cfRule>
    <cfRule type="cellIs" dxfId="64" priority="136" operator="equal">
      <formula>"E"</formula>
    </cfRule>
    <cfRule type="cellIs" dxfId="63" priority="137" operator="equal">
      <formula>"D"</formula>
    </cfRule>
    <cfRule type="cellIs" dxfId="62" priority="138" operator="equal">
      <formula>"C"</formula>
    </cfRule>
    <cfRule type="cellIs" dxfId="61" priority="139" operator="equal">
      <formula>"B"</formula>
    </cfRule>
    <cfRule type="cellIs" dxfId="60" priority="140" operator="equal">
      <formula>"A"</formula>
    </cfRule>
  </conditionalFormatting>
  <conditionalFormatting sqref="D6:D7 D25">
    <cfRule type="expression" dxfId="59" priority="75">
      <formula>$C6="F"</formula>
    </cfRule>
    <cfRule type="expression" dxfId="58" priority="76">
      <formula>$C6="E"</formula>
    </cfRule>
    <cfRule type="expression" dxfId="57" priority="77">
      <formula>$C6="D"</formula>
    </cfRule>
    <cfRule type="expression" dxfId="56" priority="78">
      <formula>$C6="C"</formula>
    </cfRule>
    <cfRule type="expression" dxfId="55" priority="79">
      <formula>$C6="B"</formula>
    </cfRule>
    <cfRule type="expression" dxfId="54" priority="80">
      <formula>$C6="A"</formula>
    </cfRule>
  </conditionalFormatting>
  <conditionalFormatting sqref="D44">
    <cfRule type="expression" dxfId="53" priority="7">
      <formula>$C44="F"</formula>
    </cfRule>
    <cfRule type="expression" dxfId="52" priority="8">
      <formula>$C44="E"</formula>
    </cfRule>
    <cfRule type="expression" dxfId="51" priority="9">
      <formula>$C44="D"</formula>
    </cfRule>
    <cfRule type="expression" dxfId="50" priority="10">
      <formula>$C44="C"</formula>
    </cfRule>
    <cfRule type="expression" dxfId="49" priority="11">
      <formula>$C44="B"</formula>
    </cfRule>
    <cfRule type="expression" dxfId="48" priority="12">
      <formula>$C44="A"</formula>
    </cfRule>
  </conditionalFormatting>
  <conditionalFormatting sqref="D63">
    <cfRule type="expression" dxfId="47" priority="1">
      <formula>$C63="F"</formula>
    </cfRule>
    <cfRule type="expression" dxfId="46" priority="2">
      <formula>$C63="E"</formula>
    </cfRule>
    <cfRule type="expression" dxfId="45" priority="3">
      <formula>$C63="D"</formula>
    </cfRule>
    <cfRule type="expression" dxfId="44" priority="4">
      <formula>$C63="C"</formula>
    </cfRule>
    <cfRule type="expression" dxfId="43" priority="5">
      <formula>$C63="B"</formula>
    </cfRule>
    <cfRule type="expression" dxfId="42" priority="6">
      <formula>$C63="A"</formula>
    </cfRule>
  </conditionalFormatting>
  <dataValidations count="3">
    <dataValidation type="list" allowBlank="1" showInputMessage="1" showErrorMessage="1" sqref="M83:M97 M9:M23 M28:M42 M47:M61 M66:M80" xr:uid="{00000000-0002-0000-0200-000001000000}">
      <formula1>"10%,20%,30%,40%,50%,60%,70%,80%,90%,100%"</formula1>
    </dataValidation>
    <dataValidation type="list" allowBlank="1" showInputMessage="1" showErrorMessage="1" sqref="C25 C6 C44 C63" xr:uid="{00000000-0002-0000-0200-000002000000}">
      <formula1>"A,B,C,D"</formula1>
    </dataValidation>
    <dataValidation allowBlank="1" showInputMessage="1" showErrorMessage="1" sqref="C26 C7 C45 C64" xr:uid="{00000000-0002-0000-0200-000003000000}"/>
  </dataValidations>
  <printOptions horizontalCentered="1"/>
  <pageMargins left="0.59055118110236227" right="0.59055118110236227" top="1.1811023622047245" bottom="0.59055118110236227" header="0.39370078740157483" footer="0.39370078740157483"/>
  <pageSetup paperSize="9" scale="63" fitToHeight="0" orientation="landscape" r:id="rId1"/>
  <headerFooter>
    <oddHeader>&amp;L&amp;"-,Bold"&amp;18Annex 7c Vessel choice and team composition for the execution of the works&amp;R&amp;G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'Section I - Personnel'!$B$18:$B$40</xm:f>
          </x14:formula1>
          <xm:sqref>C81:C82</xm:sqref>
        </x14:dataValidation>
        <x14:dataValidation type="list" allowBlank="1" showInputMessage="1" showErrorMessage="1" xr:uid="{C8941E23-C554-446F-8FBF-8F5BC5F09C43}">
          <x14:formula1>
            <xm:f>'Section I - Personnel'!$B$18:$B$44</xm:f>
          </x14:formula1>
          <xm:sqref>C9:C23 C28:C42 C47:C61 C66:C80 C83:C97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9"/>
  <sheetViews>
    <sheetView showRowColHeaders="0" workbookViewId="0">
      <selection activeCell="E9" sqref="E9:E17"/>
    </sheetView>
  </sheetViews>
  <sheetFormatPr defaultColWidth="0" defaultRowHeight="14.4" zeroHeight="1" x14ac:dyDescent="0.3"/>
  <cols>
    <col min="1" max="1" width="1.6640625" style="190" customWidth="1"/>
    <col min="2" max="2" width="40.6640625" style="190" customWidth="1"/>
    <col min="3" max="5" width="15.6640625" style="190" customWidth="1"/>
    <col min="6" max="6" width="1.6640625" style="190" customWidth="1"/>
    <col min="7" max="16384" width="9.33203125" style="190" hidden="1"/>
  </cols>
  <sheetData>
    <row r="1" spans="2:6" s="142" customFormat="1" x14ac:dyDescent="0.3">
      <c r="B1" s="211"/>
      <c r="C1" s="211"/>
      <c r="D1" s="211"/>
      <c r="E1" s="211"/>
      <c r="F1" s="211"/>
    </row>
    <row r="2" spans="2:6" s="211" customFormat="1" ht="30" customHeight="1" x14ac:dyDescent="0.3">
      <c r="B2" s="272" t="s">
        <v>125</v>
      </c>
      <c r="C2" s="273"/>
      <c r="D2" s="273"/>
      <c r="E2" s="274"/>
    </row>
    <row r="3" spans="2:6" s="211" customFormat="1" x14ac:dyDescent="0.3">
      <c r="B3" s="212"/>
      <c r="C3" s="213"/>
      <c r="D3" s="213"/>
      <c r="E3" s="214"/>
    </row>
    <row r="4" spans="2:6" s="211" customFormat="1" ht="30" customHeight="1" x14ac:dyDescent="0.3">
      <c r="B4" s="191" t="s">
        <v>107</v>
      </c>
      <c r="C4" s="192" t="str">
        <f>'Section I - Personnel'!H15</f>
        <v>Level of Education</v>
      </c>
      <c r="D4" s="275" t="str">
        <f>'Section I - Personnel'!K15&amp;" and "&amp;'Section I - Personnel'!N15</f>
        <v>Experience and Similar Role</v>
      </c>
      <c r="E4" s="276"/>
    </row>
    <row r="5" spans="2:6" s="211" customFormat="1" x14ac:dyDescent="0.3">
      <c r="B5" s="216" t="s">
        <v>62</v>
      </c>
      <c r="C5" s="187">
        <f>SUMPRODUCT('Section III - Team Composition'!Q6:V6,'Section III - Team Composition'!Q8:V8)</f>
        <v>0</v>
      </c>
      <c r="D5" s="277">
        <f>0.5*SUMPRODUCT('Section III - Team Composition'!Y6:AD6,'Section III - Team Composition'!Y8:AD8)+0.5*SUMPRODUCT('Section III - Team Composition'!AG6:AL6,'Section III - Team Composition'!AG8:AL8)</f>
        <v>0</v>
      </c>
      <c r="E5" s="278"/>
    </row>
    <row r="6" spans="2:6" s="211" customFormat="1" x14ac:dyDescent="0.3">
      <c r="B6" s="217" t="s">
        <v>63</v>
      </c>
      <c r="C6" s="143">
        <v>4</v>
      </c>
      <c r="D6" s="279">
        <v>11</v>
      </c>
      <c r="E6" s="280"/>
    </row>
    <row r="7" spans="2:6" s="211" customFormat="1" x14ac:dyDescent="0.3">
      <c r="B7" s="218" t="s">
        <v>59</v>
      </c>
      <c r="C7" s="219">
        <f>C5*C6</f>
        <v>0</v>
      </c>
      <c r="D7" s="281">
        <f>D5*D6</f>
        <v>0</v>
      </c>
      <c r="E7" s="282"/>
    </row>
    <row r="8" spans="2:6" s="211" customFormat="1" x14ac:dyDescent="0.3">
      <c r="B8" s="212"/>
      <c r="C8" s="213"/>
      <c r="D8" s="213"/>
      <c r="E8" s="214"/>
    </row>
    <row r="9" spans="2:6" s="211" customFormat="1" ht="30" customHeight="1" x14ac:dyDescent="0.3">
      <c r="B9" s="193" t="s">
        <v>124</v>
      </c>
      <c r="C9" s="194" t="s">
        <v>60</v>
      </c>
      <c r="D9" s="194" t="s">
        <v>61</v>
      </c>
      <c r="E9" s="195"/>
    </row>
    <row r="10" spans="2:6" s="211" customFormat="1" x14ac:dyDescent="0.3">
      <c r="B10" s="221" t="str">
        <f>"Assessment of Vessel 1: "&amp;IFERROR('Section III - Team Composition'!D6,"N/A")</f>
        <v>Assessment of Vessel 1: N/A</v>
      </c>
      <c r="C10" s="145" t="str">
        <f>IFERROR(INDEX(Vessel_Name_Score,MATCH('Section III - Team Composition'!C6,Vessel_Code,0)+2),"-")</f>
        <v>-</v>
      </c>
      <c r="D10" s="145" t="str">
        <f>IFERROR(INDEX(Equipment_Score,MATCH('Section III - Team Composition'!C6,Vessel_Code,0)+2),"-")</f>
        <v>-</v>
      </c>
      <c r="E10" s="145"/>
    </row>
    <row r="11" spans="2:6" s="211" customFormat="1" x14ac:dyDescent="0.3">
      <c r="B11" s="216" t="str">
        <f>"Assessment of Vessel 2: "&amp;IFERROR('Section III - Team Composition'!D25,"N/A")</f>
        <v>Assessment of Vessel 2: N/A</v>
      </c>
      <c r="C11" s="146" t="str">
        <f>IFERROR(INDEX(Vessel_Name_Score,MATCH('Section III - Team Composition'!C25,Vessel_Code,0)+2),"-")</f>
        <v>-</v>
      </c>
      <c r="D11" s="146" t="str">
        <f>IFERROR(INDEX(Equipment_Score,MATCH('Section III - Team Composition'!C25,Vessel_Code,0)+2),"-")</f>
        <v>-</v>
      </c>
      <c r="E11" s="146"/>
    </row>
    <row r="12" spans="2:6" s="211" customFormat="1" x14ac:dyDescent="0.3">
      <c r="B12" s="216" t="str">
        <f>"Assessment of Vessel 3: "&amp;IFERROR('Section III - Team Composition'!D44,"N/A")</f>
        <v>Assessment of Vessel 3: N/A</v>
      </c>
      <c r="C12" s="146" t="str">
        <f>IFERROR(INDEX(Vessel_Name_Score,MATCH('Section III - Team Composition'!C44,Vessel_Code,0)+2),"-")</f>
        <v>-</v>
      </c>
      <c r="D12" s="146" t="str">
        <f>IFERROR(INDEX(Equipment_Score,MATCH('Section III - Team Composition'!C44,Vessel_Code,0)+2),"-")</f>
        <v>-</v>
      </c>
      <c r="E12" s="208"/>
    </row>
    <row r="13" spans="2:6" s="211" customFormat="1" x14ac:dyDescent="0.3">
      <c r="B13" s="216" t="str">
        <f>"Assessment of Vessel 4: "&amp;IFERROR('Section III - Team Composition'!D63,"N/A")</f>
        <v>Assessment of Vessel 4: N/A</v>
      </c>
      <c r="C13" s="146" t="str">
        <f>IFERROR(INDEX(Vessel_Name_Score,MATCH('Section III - Team Composition'!C63,Vessel_Code,0)+2),"-")</f>
        <v>-</v>
      </c>
      <c r="D13" s="146" t="str">
        <f>IFERROR(INDEX(Equipment_Score,MATCH('Section III - Team Composition'!C63,Vessel_Code,0)+2),"-")</f>
        <v>-</v>
      </c>
      <c r="E13" s="208"/>
    </row>
    <row r="14" spans="2:6" s="211" customFormat="1" x14ac:dyDescent="0.3">
      <c r="B14" s="222" t="s">
        <v>64</v>
      </c>
      <c r="C14" s="141" t="s">
        <v>35</v>
      </c>
      <c r="D14" s="141" t="s">
        <v>35</v>
      </c>
      <c r="E14" s="141"/>
    </row>
    <row r="15" spans="2:6" s="211" customFormat="1" x14ac:dyDescent="0.3">
      <c r="B15" s="221" t="s">
        <v>53</v>
      </c>
      <c r="C15" s="141" t="e">
        <f>AVERAGE(C10:C14)</f>
        <v>#DIV/0!</v>
      </c>
      <c r="D15" s="141" t="e">
        <f>AVERAGE(D10:D14)</f>
        <v>#DIV/0!</v>
      </c>
      <c r="E15" s="141"/>
    </row>
    <row r="16" spans="2:6" s="211" customFormat="1" x14ac:dyDescent="0.3">
      <c r="B16" s="217" t="s">
        <v>54</v>
      </c>
      <c r="C16" s="143">
        <v>15</v>
      </c>
      <c r="D16" s="143">
        <v>15</v>
      </c>
      <c r="E16" s="144"/>
    </row>
    <row r="17" spans="2:5" s="211" customFormat="1" x14ac:dyDescent="0.3">
      <c r="B17" s="218" t="s">
        <v>59</v>
      </c>
      <c r="C17" s="219" t="e">
        <f>C15*C16</f>
        <v>#DIV/0!</v>
      </c>
      <c r="D17" s="219" t="e">
        <f>D15*D16</f>
        <v>#DIV/0!</v>
      </c>
      <c r="E17" s="220"/>
    </row>
    <row r="18" spans="2:5" s="211" customFormat="1" x14ac:dyDescent="0.3"/>
    <row r="19" spans="2:5" s="215" customFormat="1" x14ac:dyDescent="0.3"/>
  </sheetData>
  <sheetProtection algorithmName="SHA-512" hashValue="J2LYtdLhby1r96AnL0+K70YUBTkOaLMN7dX+yLHe3a0YaCVG7Gbjk2WqSEKjRLSvZd/WEeGB+1TBZnkzzKopMg==" saltValue="Yxzts5TUJEClwdkTeJMtZw==" spinCount="100000" sheet="1" selectLockedCells="1"/>
  <mergeCells count="5">
    <mergeCell ref="B2:E2"/>
    <mergeCell ref="D4:E4"/>
    <mergeCell ref="D5:E5"/>
    <mergeCell ref="D6:E6"/>
    <mergeCell ref="D7:E7"/>
  </mergeCells>
  <conditionalFormatting sqref="D6:D7">
    <cfRule type="cellIs" dxfId="41" priority="43" operator="equal">
      <formula>"F"</formula>
    </cfRule>
    <cfRule type="cellIs" dxfId="40" priority="44" operator="equal">
      <formula>"E"</formula>
    </cfRule>
    <cfRule type="cellIs" dxfId="39" priority="45" operator="equal">
      <formula>"D"</formula>
    </cfRule>
    <cfRule type="cellIs" dxfId="38" priority="46" operator="equal">
      <formula>"C"</formula>
    </cfRule>
    <cfRule type="cellIs" dxfId="37" priority="47" operator="equal">
      <formula>"B"</formula>
    </cfRule>
    <cfRule type="cellIs" dxfId="36" priority="48" operator="equal">
      <formula>"A"</formula>
    </cfRule>
  </conditionalFormatting>
  <conditionalFormatting sqref="D5">
    <cfRule type="cellIs" dxfId="35" priority="37" operator="equal">
      <formula>"F"</formula>
    </cfRule>
    <cfRule type="cellIs" dxfId="34" priority="38" operator="equal">
      <formula>"E"</formula>
    </cfRule>
    <cfRule type="cellIs" dxfId="33" priority="39" operator="equal">
      <formula>"D"</formula>
    </cfRule>
    <cfRule type="cellIs" dxfId="32" priority="40" operator="equal">
      <formula>"C"</formula>
    </cfRule>
    <cfRule type="cellIs" dxfId="31" priority="41" operator="equal">
      <formula>"B"</formula>
    </cfRule>
    <cfRule type="cellIs" dxfId="30" priority="42" operator="equal">
      <formula>"A"</formula>
    </cfRule>
  </conditionalFormatting>
  <conditionalFormatting sqref="D16:E17 D11:E14">
    <cfRule type="cellIs" dxfId="29" priority="25" operator="equal">
      <formula>"F"</formula>
    </cfRule>
    <cfRule type="cellIs" dxfId="28" priority="26" operator="equal">
      <formula>"E"</formula>
    </cfRule>
    <cfRule type="cellIs" dxfId="27" priority="27" operator="equal">
      <formula>"D"</formula>
    </cfRule>
    <cfRule type="cellIs" dxfId="26" priority="28" operator="equal">
      <formula>"C"</formula>
    </cfRule>
    <cfRule type="cellIs" dxfId="25" priority="29" operator="equal">
      <formula>"B"</formula>
    </cfRule>
    <cfRule type="cellIs" dxfId="24" priority="30" operator="equal">
      <formula>"A"</formula>
    </cfRule>
  </conditionalFormatting>
  <conditionalFormatting sqref="E10">
    <cfRule type="cellIs" dxfId="23" priority="19" operator="equal">
      <formula>"F"</formula>
    </cfRule>
    <cfRule type="cellIs" dxfId="22" priority="20" operator="equal">
      <formula>"E"</formula>
    </cfRule>
    <cfRule type="cellIs" dxfId="21" priority="21" operator="equal">
      <formula>"D"</formula>
    </cfRule>
    <cfRule type="cellIs" dxfId="20" priority="22" operator="equal">
      <formula>"C"</formula>
    </cfRule>
    <cfRule type="cellIs" dxfId="19" priority="23" operator="equal">
      <formula>"B"</formula>
    </cfRule>
    <cfRule type="cellIs" dxfId="18" priority="24" operator="equal">
      <formula>"A"</formula>
    </cfRule>
  </conditionalFormatting>
  <conditionalFormatting sqref="D10">
    <cfRule type="cellIs" dxfId="17" priority="13" operator="equal">
      <formula>"F"</formula>
    </cfRule>
    <cfRule type="cellIs" dxfId="16" priority="14" operator="equal">
      <formula>"E"</formula>
    </cfRule>
    <cfRule type="cellIs" dxfId="15" priority="15" operator="equal">
      <formula>"D"</formula>
    </cfRule>
    <cfRule type="cellIs" dxfId="14" priority="16" operator="equal">
      <formula>"C"</formula>
    </cfRule>
    <cfRule type="cellIs" dxfId="13" priority="17" operator="equal">
      <formula>"B"</formula>
    </cfRule>
    <cfRule type="cellIs" dxfId="12" priority="18" operator="equal">
      <formula>"A"</formula>
    </cfRule>
  </conditionalFormatting>
  <conditionalFormatting sqref="D15">
    <cfRule type="cellIs" dxfId="11" priority="7" operator="equal">
      <formula>"F"</formula>
    </cfRule>
    <cfRule type="cellIs" dxfId="10" priority="8" operator="equal">
      <formula>"E"</formula>
    </cfRule>
    <cfRule type="cellIs" dxfId="9" priority="9" operator="equal">
      <formula>"D"</formula>
    </cfRule>
    <cfRule type="cellIs" dxfId="8" priority="10" operator="equal">
      <formula>"C"</formula>
    </cfRule>
    <cfRule type="cellIs" dxfId="7" priority="11" operator="equal">
      <formula>"B"</formula>
    </cfRule>
    <cfRule type="cellIs" dxfId="6" priority="12" operator="equal">
      <formula>"A"</formula>
    </cfRule>
  </conditionalFormatting>
  <conditionalFormatting sqref="E15">
    <cfRule type="cellIs" dxfId="5" priority="1" operator="equal">
      <formula>"F"</formula>
    </cfRule>
    <cfRule type="cellIs" dxfId="4" priority="2" operator="equal">
      <formula>"E"</formula>
    </cfRule>
    <cfRule type="cellIs" dxfId="3" priority="3" operator="equal">
      <formula>"D"</formula>
    </cfRule>
    <cfRule type="cellIs" dxfId="2" priority="4" operator="equal">
      <formula>"C"</formula>
    </cfRule>
    <cfRule type="cellIs" dxfId="1" priority="5" operator="equal">
      <formula>"B"</formula>
    </cfRule>
    <cfRule type="cellIs" dxfId="0" priority="6" operator="equal">
      <formula>"A"</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Section I - Personnel</vt:lpstr>
      <vt:lpstr>Section II - Vessel &amp; Equipment</vt:lpstr>
      <vt:lpstr>Section III - Team Composition</vt:lpstr>
      <vt:lpstr>Section VI - Scoring</vt:lpstr>
      <vt:lpstr>EducationScores</vt:lpstr>
      <vt:lpstr>Equipment_Score</vt:lpstr>
      <vt:lpstr>ExperienceScores</vt:lpstr>
      <vt:lpstr>PersGroupWeight</vt:lpstr>
      <vt:lpstr>Personnel_Codes</vt:lpstr>
      <vt:lpstr>Personnel_Functions</vt:lpstr>
      <vt:lpstr>Personnel_Names</vt:lpstr>
      <vt:lpstr>Personnel_Scores</vt:lpstr>
      <vt:lpstr>PersWeight</vt:lpstr>
      <vt:lpstr>'Section I - Personnel'!Print_Area</vt:lpstr>
      <vt:lpstr>'Section II - Vessel &amp; Equipment'!Print_Area</vt:lpstr>
      <vt:lpstr>'Section I - Personnel'!Print_Titles</vt:lpstr>
      <vt:lpstr>'Section II - Vessel &amp; Equipment'!Print_Titles</vt:lpstr>
      <vt:lpstr>'Section III - Team Composition'!Print_Titles</vt:lpstr>
      <vt:lpstr>Vessel_Code</vt:lpstr>
      <vt:lpstr>Vessel_Name_Score</vt:lpstr>
      <vt:lpstr>YearsRoleScores</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de Bruijne</dc:creator>
  <cp:lastModifiedBy>Faber, Minne</cp:lastModifiedBy>
  <cp:lastPrinted>2018-06-12T13:28:39Z</cp:lastPrinted>
  <dcterms:created xsi:type="dcterms:W3CDTF">2015-06-12T15:12:42Z</dcterms:created>
  <dcterms:modified xsi:type="dcterms:W3CDTF">2022-07-26T13:39:05Z</dcterms:modified>
</cp:coreProperties>
</file>