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k\Dropbox (Energie Makelaar)\Kantoor\Klanten-EJM\De Gezamenlijke Waterbedrijven\Offertes\Aanbestedingen\Gas\2023 en verder\Publicatie\"/>
    </mc:Choice>
  </mc:AlternateContent>
  <xr:revisionPtr revIDLastSave="0" documentId="13_ncr:1_{0A4C65AB-66EC-4FB8-9CD7-A6A420C6CFBE}" xr6:coauthVersionLast="47" xr6:coauthVersionMax="47" xr10:uidLastSave="{00000000-0000-0000-0000-000000000000}"/>
  <workbookProtection workbookAlgorithmName="SHA-512" workbookHashValue="QLhehLc2xsHG0oZ3+LS2hAvH7yXIlWpuVz6lMeinnF2dqssdLG6H3nN9CDhH2FFZwapMLf3RnA0i/ENst6MzyQ==" workbookSaltValue="9vPqzR2aeB3u5i1DftMyEA==" workbookSpinCount="100000" lockStructure="1"/>
  <bookViews>
    <workbookView xWindow="-93" yWindow="-93" windowWidth="25786" windowHeight="14133" xr2:uid="{F04ADCBB-2E2C-44A9-900C-DDD752A07721}"/>
  </bookViews>
  <sheets>
    <sheet name="Blad1" sheetId="1" r:id="rId1"/>
  </sheets>
  <definedNames>
    <definedName name="Input_Inschrijver">Blad1!$K$61:$K$63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D50" i="1" l="1"/>
  <c r="E63" i="1"/>
  <c r="E62" i="1"/>
  <c r="E61" i="1"/>
  <c r="F23" i="1"/>
  <c r="F36" i="1"/>
  <c r="E36" i="1"/>
  <c r="D36" i="1"/>
  <c r="D37" i="1" s="1"/>
  <c r="D41" i="1"/>
  <c r="D42" i="1" s="1"/>
  <c r="D45" i="1" s="1"/>
  <c r="D46" i="1" s="1"/>
  <c r="E64" i="1" l="1"/>
  <c r="E66" i="1" l="1"/>
  <c r="F49" i="1"/>
  <c r="E49" i="1" l="1"/>
  <c r="D49" i="1"/>
  <c r="D25" i="1"/>
  <c r="D27" i="1" s="1"/>
  <c r="E37" i="1"/>
  <c r="D20" i="1"/>
  <c r="D52" i="1" s="1"/>
  <c r="E41" i="1" l="1"/>
  <c r="E42" i="1" s="1"/>
  <c r="E45" i="1" s="1"/>
  <c r="E46" i="1" s="1"/>
  <c r="E25" i="1"/>
  <c r="E27" i="1" s="1"/>
  <c r="E68" i="1"/>
  <c r="E50" i="1"/>
  <c r="E20" i="1"/>
  <c r="E52" i="1" l="1"/>
  <c r="F37" i="1"/>
  <c r="F41" i="1"/>
  <c r="F20" i="1"/>
  <c r="F25" i="1"/>
  <c r="F27" i="1" s="1"/>
  <c r="F42" i="1"/>
  <c r="F45" i="1" s="1"/>
  <c r="F46" i="1" s="1"/>
  <c r="F50" i="1"/>
  <c r="F52" i="1" l="1"/>
  <c r="F53" i="1" s="1"/>
</calcChain>
</file>

<file path=xl/sharedStrings.xml><?xml version="1.0" encoding="utf-8"?>
<sst xmlns="http://schemas.openxmlformats.org/spreadsheetml/2006/main" count="103" uniqueCount="80">
  <si>
    <t xml:space="preserve">Profiel en GXX  Gasaansluitlocaties </t>
  </si>
  <si>
    <t xml:space="preserve"> </t>
  </si>
  <si>
    <t>De te hanteren gasprijsformules en vaste kosten zijn opgebouwd als volgt:</t>
  </si>
  <si>
    <t>Onderliggende marktprijsreferentie en gasprijsformule</t>
  </si>
  <si>
    <t>eenheid</t>
  </si>
  <si>
    <t>Actuele ICE Endex TTF Settlement CAL notering van 17h00</t>
  </si>
  <si>
    <t>Euro/MWh</t>
  </si>
  <si>
    <t>niet invullen</t>
  </si>
  <si>
    <t>Conversie factor: ICE Endex TTF Settlement notering naar Euroct/Nm3</t>
  </si>
  <si>
    <t>Nm3</t>
  </si>
  <si>
    <t xml:space="preserve">Toeslag Profiel-Gasaansluitingen (inclusief "regiotoeslag") </t>
  </si>
  <si>
    <t>Eurocent/Nm3</t>
  </si>
  <si>
    <t>Totaal mark-up op ICE Endex TTF Settlement CAL notering Profiel-Gasaansluitingen</t>
  </si>
  <si>
    <t xml:space="preserve">Euro </t>
  </si>
  <si>
    <t>Totaal mark-up op ICE Endex TTF Settlement CAL notering GXX-Gasaansluitingen</t>
  </si>
  <si>
    <t>Totaal mark-ups voor GXX-Gasaansluitingen</t>
  </si>
  <si>
    <t>Samenvatting</t>
  </si>
  <si>
    <t>jaarvolume in Nm3</t>
  </si>
  <si>
    <t>Euro</t>
  </si>
  <si>
    <t>Door inschrijver in te vullen waarden</t>
  </si>
  <si>
    <t xml:space="preserve">Max. aantal </t>
  </si>
  <si>
    <t>Aantal punten</t>
  </si>
  <si>
    <t>punten</t>
  </si>
  <si>
    <t>toegekend</t>
  </si>
  <si>
    <t>Datum:</t>
  </si>
  <si>
    <t>Plaats:</t>
  </si>
  <si>
    <t>Functie:</t>
  </si>
  <si>
    <t>Totaal aantal punten o.b.v. Prijsaanbieding en Wensen (max. 100)</t>
  </si>
  <si>
    <t>Q4 2022</t>
  </si>
  <si>
    <t>Invulformulier Prijzen en Services  (Bijlage 4a, Perceel 1)</t>
  </si>
  <si>
    <t>Totale kosten contract 2022-2024</t>
  </si>
  <si>
    <t>Input Inschrijver</t>
  </si>
  <si>
    <t>J/N of Percentage</t>
  </si>
  <si>
    <t>Totaal punten Wensen (maximaal 40)</t>
  </si>
  <si>
    <t>Aantal punten op basis van meest voordelige aanbieding (maximaal 60, toe te kennen door AD)</t>
  </si>
  <si>
    <t>VER's Omschrijving</t>
  </si>
  <si>
    <t>t/CO2</t>
  </si>
  <si>
    <t xml:space="preserve">Contractvolume Totaal </t>
  </si>
  <si>
    <t>(A)</t>
  </si>
  <si>
    <t>Berekende CO2 emissie / berekende VER's</t>
  </si>
  <si>
    <t>ton</t>
  </si>
  <si>
    <t>Bron van Oorsprong / naam project</t>
  </si>
  <si>
    <t>Prijs per VER</t>
  </si>
  <si>
    <t xml:space="preserve">Kosten VER's </t>
  </si>
  <si>
    <t>Prijs VER's per Nm³ gas</t>
  </si>
  <si>
    <t>(B)</t>
  </si>
  <si>
    <t xml:space="preserve">Totaal kosten spreads </t>
  </si>
  <si>
    <t>Q+1</t>
  </si>
  <si>
    <t>Y+1</t>
  </si>
  <si>
    <t>Y+2</t>
  </si>
  <si>
    <t>Y+3</t>
  </si>
  <si>
    <t>Spread €ct/Nm3</t>
  </si>
  <si>
    <t>Gewogen spreadkosten per Nm³ *</t>
  </si>
  <si>
    <t>J</t>
  </si>
  <si>
    <t>N</t>
  </si>
  <si>
    <t xml:space="preserve"> bij de aanbesteding aardgas 2022-2024 De Gezamenlijke Waterschappen</t>
  </si>
  <si>
    <t>Q+2</t>
  </si>
  <si>
    <t>Q+3</t>
  </si>
  <si>
    <t>Q+4</t>
  </si>
  <si>
    <t>Y+4</t>
  </si>
  <si>
    <t xml:space="preserve">Fixatiekosten / hedgingkosten uit spread tabel End of Day Fixatie </t>
  </si>
  <si>
    <t>Rechstgeldig vertegenwoordiger:</t>
  </si>
  <si>
    <t>Tenaamstelling Inschrijver:</t>
  </si>
  <si>
    <t>Vestigingsadres:</t>
  </si>
  <si>
    <t>PC en Plaats</t>
  </si>
  <si>
    <t>a) Verruimde volumebandbreedte voor GXX-aansluitingen. Bij een ruimere bandbreedte zijn er meer punten te verkrijgen -&gt; 20% (5 punten), 30% (8 punten) en &gt;40% (10 punten)</t>
  </si>
  <si>
    <t>b) Verruimde volumebandbreedte voor Profiel-aansluitingen. Bij een ruimere bandbreedte zijn er meer punten te verkrijgen -&gt; 30% (4 punten), 50% (7 punten) en 100% (volledige 10 punten)</t>
  </si>
  <si>
    <t>c) Mutatiebandbreedte (enkel op KV): Bij een ruimere mutatiebandbreedte zijn er meer punten te verkrijgen.  -&gt; 20% (5 punten), 30% (8 punten) en 50% (10 punten)</t>
  </si>
  <si>
    <t>* De gew. spreadkosten voor 2023 worden gebaseerd op 100% Y+1, voor 2024 op 50% Y+1 en 50% Y+2</t>
  </si>
  <si>
    <t>d) Portal mutaties/factuur- en aansluitgegvens (10 punten)</t>
  </si>
  <si>
    <t>Handtekening rechtsgeldig vertegenwoordiger</t>
  </si>
  <si>
    <t>Naam Inschrijver</t>
  </si>
  <si>
    <r>
      <t xml:space="preserve">Contractvolume </t>
    </r>
    <r>
      <rPr>
        <b/>
        <sz val="10"/>
        <rFont val="Calibri"/>
        <family val="2"/>
        <scheme val="minor"/>
      </rPr>
      <t>Profiel-Gasaansluitingen</t>
    </r>
  </si>
  <si>
    <r>
      <t xml:space="preserve">Contractvolume </t>
    </r>
    <r>
      <rPr>
        <b/>
        <sz val="10"/>
        <rFont val="Calibri"/>
        <family val="2"/>
        <scheme val="minor"/>
      </rPr>
      <t>GXX-Gasaansluitingen</t>
    </r>
  </si>
  <si>
    <t>Toeslag GXX-Gasaansluitingen (vast gedurende contractperiode)</t>
  </si>
  <si>
    <r>
      <t xml:space="preserve">Totale kosten flexibiliteit en onbalans </t>
    </r>
    <r>
      <rPr>
        <b/>
        <sz val="10"/>
        <rFont val="Calibri"/>
        <family val="2"/>
        <scheme val="minor"/>
      </rPr>
      <t>per jaar</t>
    </r>
  </si>
  <si>
    <r>
      <t>Spread tabel</t>
    </r>
    <r>
      <rPr>
        <sz val="10"/>
        <rFont val="Calibri"/>
        <family val="2"/>
        <scheme val="minor"/>
      </rPr>
      <t xml:space="preserve"> t.b.v. fixatie o.b.v. Endex End of Day noteringen</t>
    </r>
  </si>
  <si>
    <r>
      <t>Nm</t>
    </r>
    <r>
      <rPr>
        <vertAlign val="superscript"/>
        <sz val="10"/>
        <rFont val="Calibri"/>
        <family val="2"/>
        <scheme val="minor"/>
      </rPr>
      <t>3</t>
    </r>
  </si>
  <si>
    <r>
      <t>Eurocent/Nm</t>
    </r>
    <r>
      <rPr>
        <b/>
        <vertAlign val="superscript"/>
        <sz val="10"/>
        <rFont val="Calibri"/>
        <family val="2"/>
        <scheme val="minor"/>
      </rPr>
      <t>3</t>
    </r>
  </si>
  <si>
    <r>
      <t xml:space="preserve">Totale kosten per jaar, toeslagen, spreads, </t>
    </r>
    <r>
      <rPr>
        <b/>
        <sz val="10"/>
        <rFont val="Calibri"/>
        <family val="2"/>
        <scheme val="minor"/>
      </rPr>
      <t xml:space="preserve">exclusief </t>
    </r>
    <r>
      <rPr>
        <sz val="10"/>
        <rFont val="Calibri"/>
        <family val="2"/>
        <scheme val="minor"/>
      </rPr>
      <t>kosten VER's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</si>
</sst>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"/>
    <numFmt numFmtId="165" formatCode="_(* #,##0.00_);_(* \(#,##0.00\);_(* &quot;-&quot;??_);_(@_)"/>
    <numFmt numFmtId="166" formatCode="_(* #,##0_);_(* \(#,##0\);_(* &quot;-&quot;??_);_(@_)"/>
    <numFmt numFmtId="167" formatCode="&quot;€&quot;\ #,##0"/>
    <numFmt numFmtId="168" formatCode="_ &quot;€&quot;\ * #,##0_ ;_ &quot;€&quot;\ * \-#,##0_ ;_ &quot;€&quot;\ * &quot;-&quot;??_ ;_ @_ "/>
    <numFmt numFmtId="169" formatCode="_ * #,##0.000_ ;_ * \-#,##0.000_ ;_ * &quot;-&quot;??_ ;_ @_ 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Font="1" applyProtection="1">
      <protection locked="0"/>
    </xf>
    <xf numFmtId="0" fontId="7" fillId="0" borderId="0" xfId="1" applyFont="1" applyProtection="1">
      <protection locked="0"/>
    </xf>
    <xf numFmtId="0" fontId="1" fillId="0" borderId="0" xfId="0" applyFont="1" applyProtection="1"/>
    <xf numFmtId="0" fontId="3" fillId="0" borderId="0" xfId="1" applyFont="1" applyFill="1" applyProtection="1"/>
    <xf numFmtId="0" fontId="0" fillId="0" borderId="0" xfId="0" applyFont="1" applyProtection="1"/>
    <xf numFmtId="0" fontId="3" fillId="0" borderId="0" xfId="1" applyFont="1" applyFill="1" applyBorder="1" applyProtection="1"/>
    <xf numFmtId="0" fontId="4" fillId="0" borderId="0" xfId="1" applyFont="1" applyFill="1" applyProtection="1"/>
    <xf numFmtId="0" fontId="5" fillId="0" borderId="13" xfId="0" applyFont="1" applyBorder="1" applyProtection="1"/>
    <xf numFmtId="0" fontId="5" fillId="0" borderId="14" xfId="0" applyFont="1" applyBorder="1" applyProtection="1"/>
    <xf numFmtId="0" fontId="5" fillId="0" borderId="16" xfId="0" applyFont="1" applyBorder="1" applyAlignment="1" applyProtection="1">
      <alignment horizontal="center"/>
    </xf>
    <xf numFmtId="0" fontId="5" fillId="0" borderId="0" xfId="0" applyFont="1" applyProtection="1"/>
    <xf numFmtId="0" fontId="6" fillId="0" borderId="0" xfId="1" applyFont="1" applyProtection="1"/>
    <xf numFmtId="0" fontId="0" fillId="0" borderId="0" xfId="0" applyFont="1" applyFill="1" applyBorder="1" applyAlignment="1" applyProtection="1">
      <alignment horizontal="center" vertical="top"/>
    </xf>
    <xf numFmtId="0" fontId="0" fillId="0" borderId="0" xfId="0" applyFont="1" applyFill="1" applyProtection="1"/>
    <xf numFmtId="0" fontId="0" fillId="0" borderId="0" xfId="0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 wrapText="1"/>
    </xf>
    <xf numFmtId="0" fontId="5" fillId="0" borderId="15" xfId="0" applyFont="1" applyBorder="1" applyAlignment="1" applyProtection="1">
      <alignment horizontal="center"/>
    </xf>
    <xf numFmtId="0" fontId="9" fillId="0" borderId="0" xfId="1" applyFont="1" applyFill="1" applyProtection="1"/>
    <xf numFmtId="0" fontId="10" fillId="5" borderId="0" xfId="1" applyFont="1" applyFill="1"/>
    <xf numFmtId="0" fontId="3" fillId="0" borderId="0" xfId="0" applyFont="1" applyProtection="1"/>
    <xf numFmtId="0" fontId="11" fillId="0" borderId="0" xfId="0" applyFont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3" fillId="4" borderId="0" xfId="1" applyFont="1" applyFill="1" applyAlignment="1" applyProtection="1">
      <alignment vertical="center"/>
      <protection locked="0"/>
    </xf>
    <xf numFmtId="0" fontId="0" fillId="4" borderId="1" xfId="0" applyFont="1" applyFill="1" applyBorder="1" applyProtection="1">
      <protection locked="0"/>
    </xf>
    <xf numFmtId="0" fontId="0" fillId="4" borderId="37" xfId="0" applyFont="1" applyFill="1" applyBorder="1" applyProtection="1">
      <protection locked="0"/>
    </xf>
    <xf numFmtId="0" fontId="0" fillId="4" borderId="2" xfId="0" applyFont="1" applyFill="1" applyBorder="1" applyProtection="1">
      <protection locked="0"/>
    </xf>
    <xf numFmtId="0" fontId="7" fillId="4" borderId="38" xfId="1" applyFont="1" applyFill="1" applyBorder="1" applyProtection="1">
      <protection locked="0"/>
    </xf>
    <xf numFmtId="0" fontId="7" fillId="4" borderId="36" xfId="1" applyFont="1" applyFill="1" applyBorder="1" applyProtection="1">
      <protection locked="0"/>
    </xf>
    <xf numFmtId="0" fontId="7" fillId="4" borderId="39" xfId="1" applyFont="1" applyFill="1" applyBorder="1" applyProtection="1">
      <protection locked="0"/>
    </xf>
    <xf numFmtId="0" fontId="7" fillId="4" borderId="40" xfId="1" applyFont="1" applyFill="1" applyBorder="1" applyProtection="1">
      <protection locked="0"/>
    </xf>
    <xf numFmtId="0" fontId="7" fillId="4" borderId="29" xfId="1" applyFont="1" applyFill="1" applyBorder="1" applyProtection="1">
      <protection locked="0"/>
    </xf>
    <xf numFmtId="0" fontId="7" fillId="4" borderId="41" xfId="1" applyFont="1" applyFill="1" applyBorder="1" applyProtection="1">
      <protection locked="0"/>
    </xf>
    <xf numFmtId="0" fontId="6" fillId="0" borderId="0" xfId="1" applyFont="1" applyAlignment="1" applyProtection="1">
      <alignment vertical="top"/>
    </xf>
    <xf numFmtId="0" fontId="0" fillId="4" borderId="9" xfId="0" applyFont="1" applyFill="1" applyBorder="1" applyProtection="1">
      <protection locked="0"/>
    </xf>
    <xf numFmtId="0" fontId="0" fillId="4" borderId="27" xfId="0" applyFont="1" applyFill="1" applyBorder="1" applyProtection="1">
      <protection locked="0"/>
    </xf>
    <xf numFmtId="0" fontId="0" fillId="4" borderId="24" xfId="0" applyFont="1" applyFill="1" applyBorder="1" applyProtection="1">
      <protection locked="0"/>
    </xf>
    <xf numFmtId="0" fontId="0" fillId="0" borderId="0" xfId="0" applyFont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Border="1" applyProtection="1">
      <protection hidden="1"/>
    </xf>
    <xf numFmtId="168" fontId="0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3" fillId="0" borderId="0" xfId="0" applyFont="1" applyFill="1" applyProtection="1">
      <protection hidden="1"/>
    </xf>
    <xf numFmtId="0" fontId="0" fillId="0" borderId="0" xfId="0" applyFont="1"/>
    <xf numFmtId="0" fontId="7" fillId="0" borderId="15" xfId="1" applyFont="1" applyBorder="1"/>
    <xf numFmtId="0" fontId="7" fillId="0" borderId="0" xfId="1" applyFont="1" applyProtection="1">
      <protection hidden="1"/>
    </xf>
    <xf numFmtId="0" fontId="7" fillId="0" borderId="0" xfId="1" applyFont="1" applyFill="1" applyProtection="1">
      <protection hidden="1"/>
    </xf>
    <xf numFmtId="0" fontId="7" fillId="0" borderId="0" xfId="1" applyFont="1"/>
    <xf numFmtId="0" fontId="14" fillId="0" borderId="8" xfId="1" applyFont="1" applyBorder="1"/>
    <xf numFmtId="0" fontId="7" fillId="0" borderId="7" xfId="1" applyFont="1" applyBorder="1"/>
    <xf numFmtId="0" fontId="7" fillId="0" borderId="11" xfId="1" applyFont="1" applyBorder="1"/>
    <xf numFmtId="0" fontId="7" fillId="0" borderId="4" xfId="1" applyFont="1" applyBorder="1"/>
    <xf numFmtId="166" fontId="7" fillId="0" borderId="3" xfId="1" applyNumberFormat="1" applyFont="1" applyBorder="1"/>
    <xf numFmtId="0" fontId="0" fillId="0" borderId="0" xfId="1" applyFont="1" applyFill="1" applyProtection="1">
      <protection hidden="1"/>
    </xf>
    <xf numFmtId="0" fontId="14" fillId="0" borderId="12" xfId="1" applyFont="1" applyBorder="1"/>
    <xf numFmtId="0" fontId="7" fillId="0" borderId="6" xfId="1" applyFont="1" applyBorder="1"/>
    <xf numFmtId="0" fontId="14" fillId="0" borderId="6" xfId="1" applyFont="1" applyBorder="1"/>
    <xf numFmtId="0" fontId="10" fillId="0" borderId="0" xfId="0" applyFont="1" applyProtection="1"/>
    <xf numFmtId="0" fontId="7" fillId="4" borderId="0" xfId="1" applyFont="1" applyFill="1" applyBorder="1" applyProtection="1"/>
    <xf numFmtId="0" fontId="14" fillId="0" borderId="0" xfId="1" applyFont="1" applyFill="1" applyProtection="1"/>
    <xf numFmtId="0" fontId="7" fillId="0" borderId="0" xfId="1" applyFont="1" applyFill="1" applyProtection="1"/>
    <xf numFmtId="0" fontId="14" fillId="0" borderId="1" xfId="1" applyFont="1" applyFill="1" applyBorder="1" applyProtection="1"/>
    <xf numFmtId="0" fontId="14" fillId="0" borderId="2" xfId="1" applyFont="1" applyFill="1" applyBorder="1" applyProtection="1"/>
    <xf numFmtId="0" fontId="14" fillId="2" borderId="2" xfId="1" applyFont="1" applyFill="1" applyBorder="1" applyAlignment="1" applyProtection="1">
      <alignment horizontal="center"/>
    </xf>
    <xf numFmtId="0" fontId="7" fillId="0" borderId="11" xfId="1" applyFont="1" applyFill="1" applyBorder="1" applyProtection="1"/>
    <xf numFmtId="0" fontId="7" fillId="0" borderId="4" xfId="1" applyFont="1" applyFill="1" applyBorder="1" applyProtection="1"/>
    <xf numFmtId="0" fontId="7" fillId="3" borderId="4" xfId="1" applyFont="1" applyFill="1" applyBorder="1" applyProtection="1"/>
    <xf numFmtId="164" fontId="7" fillId="0" borderId="4" xfId="1" applyNumberFormat="1" applyFont="1" applyFill="1" applyBorder="1" applyProtection="1"/>
    <xf numFmtId="164" fontId="7" fillId="3" borderId="4" xfId="1" applyNumberFormat="1" applyFont="1" applyFill="1" applyBorder="1" applyProtection="1"/>
    <xf numFmtId="0" fontId="7" fillId="0" borderId="12" xfId="1" applyFont="1" applyFill="1" applyBorder="1" applyProtection="1"/>
    <xf numFmtId="0" fontId="7" fillId="0" borderId="6" xfId="1" applyFont="1" applyFill="1" applyBorder="1" applyProtection="1"/>
    <xf numFmtId="0" fontId="7" fillId="0" borderId="0" xfId="1" applyFont="1" applyFill="1" applyBorder="1" applyProtection="1"/>
    <xf numFmtId="0" fontId="7" fillId="0" borderId="8" xfId="1" applyFont="1" applyFill="1" applyBorder="1" applyProtection="1"/>
    <xf numFmtId="0" fontId="7" fillId="0" borderId="7" xfId="1" applyFont="1" applyFill="1" applyBorder="1" applyProtection="1"/>
    <xf numFmtId="166" fontId="7" fillId="0" borderId="7" xfId="2" applyNumberFormat="1" applyFont="1" applyFill="1" applyBorder="1" applyProtection="1"/>
    <xf numFmtId="0" fontId="7" fillId="0" borderId="4" xfId="1" applyFont="1" applyFill="1" applyBorder="1" applyProtection="1">
      <protection locked="0"/>
    </xf>
    <xf numFmtId="169" fontId="7" fillId="4" borderId="4" xfId="4" applyNumberFormat="1" applyFont="1" applyFill="1" applyBorder="1" applyProtection="1">
      <protection locked="0"/>
    </xf>
    <xf numFmtId="168" fontId="7" fillId="0" borderId="6" xfId="3" applyNumberFormat="1" applyFont="1" applyFill="1" applyBorder="1" applyProtection="1"/>
    <xf numFmtId="168" fontId="7" fillId="0" borderId="0" xfId="3" applyNumberFormat="1" applyFont="1" applyFill="1" applyBorder="1" applyProtection="1"/>
    <xf numFmtId="0" fontId="7" fillId="0" borderId="26" xfId="1" applyFont="1" applyFill="1" applyBorder="1" applyProtection="1"/>
    <xf numFmtId="166" fontId="7" fillId="0" borderId="28" xfId="2" applyNumberFormat="1" applyFont="1" applyFill="1" applyBorder="1" applyProtection="1"/>
    <xf numFmtId="0" fontId="7" fillId="0" borderId="3" xfId="1" applyFont="1" applyFill="1" applyBorder="1" applyProtection="1">
      <protection locked="0"/>
    </xf>
    <xf numFmtId="0" fontId="7" fillId="0" borderId="9" xfId="1" applyFont="1" applyBorder="1" applyAlignment="1" applyProtection="1"/>
    <xf numFmtId="0" fontId="7" fillId="0" borderId="27" xfId="1" applyFont="1" applyFill="1" applyBorder="1" applyProtection="1"/>
    <xf numFmtId="167" fontId="7" fillId="0" borderId="10" xfId="1" applyNumberFormat="1" applyFont="1" applyFill="1" applyBorder="1" applyProtection="1"/>
    <xf numFmtId="168" fontId="7" fillId="0" borderId="24" xfId="3" applyNumberFormat="1" applyFont="1" applyFill="1" applyBorder="1" applyProtection="1"/>
    <xf numFmtId="168" fontId="7" fillId="0" borderId="10" xfId="3" applyNumberFormat="1" applyFont="1" applyFill="1" applyBorder="1" applyProtection="1"/>
    <xf numFmtId="0" fontId="7" fillId="0" borderId="11" xfId="1" applyFont="1" applyBorder="1" applyAlignment="1" applyProtection="1"/>
    <xf numFmtId="0" fontId="7" fillId="0" borderId="3" xfId="1" applyFont="1" applyFill="1" applyBorder="1" applyProtection="1"/>
    <xf numFmtId="165" fontId="7" fillId="4" borderId="4" xfId="2" applyFont="1" applyFill="1" applyBorder="1" applyProtection="1">
      <protection locked="0"/>
    </xf>
    <xf numFmtId="165" fontId="7" fillId="4" borderId="3" xfId="2" applyFont="1" applyFill="1" applyBorder="1" applyProtection="1">
      <protection locked="0"/>
    </xf>
    <xf numFmtId="0" fontId="7" fillId="0" borderId="25" xfId="1" applyFont="1" applyFill="1" applyBorder="1" applyProtection="1"/>
    <xf numFmtId="0" fontId="7" fillId="0" borderId="5" xfId="1" applyFont="1" applyFill="1" applyBorder="1" applyProtection="1"/>
    <xf numFmtId="0" fontId="14" fillId="0" borderId="8" xfId="1" applyFont="1" applyFill="1" applyBorder="1" applyProtection="1"/>
    <xf numFmtId="0" fontId="10" fillId="0" borderId="31" xfId="0" applyFont="1" applyBorder="1" applyProtection="1"/>
    <xf numFmtId="0" fontId="10" fillId="0" borderId="32" xfId="0" applyFont="1" applyBorder="1" applyProtection="1"/>
    <xf numFmtId="0" fontId="10" fillId="0" borderId="23" xfId="0" applyFont="1" applyBorder="1" applyProtection="1"/>
    <xf numFmtId="0" fontId="7" fillId="4" borderId="23" xfId="1" applyFont="1" applyFill="1" applyBorder="1" applyProtection="1">
      <protection locked="0"/>
    </xf>
    <xf numFmtId="0" fontId="7" fillId="4" borderId="33" xfId="1" applyFont="1" applyFill="1" applyBorder="1" applyProtection="1">
      <protection locked="0"/>
    </xf>
    <xf numFmtId="0" fontId="10" fillId="0" borderId="34" xfId="0" applyFont="1" applyBorder="1" applyProtection="1"/>
    <xf numFmtId="0" fontId="7" fillId="4" borderId="34" xfId="1" applyFont="1" applyFill="1" applyBorder="1" applyProtection="1">
      <protection locked="0"/>
    </xf>
    <xf numFmtId="0" fontId="7" fillId="4" borderId="35" xfId="1" applyFont="1" applyFill="1" applyBorder="1" applyProtection="1">
      <protection locked="0"/>
    </xf>
    <xf numFmtId="0" fontId="10" fillId="0" borderId="0" xfId="0" applyFont="1" applyBorder="1" applyProtection="1"/>
    <xf numFmtId="0" fontId="7" fillId="0" borderId="28" xfId="1" applyFont="1" applyFill="1" applyBorder="1" applyProtection="1"/>
    <xf numFmtId="168" fontId="7" fillId="0" borderId="26" xfId="3" applyNumberFormat="1" applyFont="1" applyFill="1" applyBorder="1" applyProtection="1"/>
    <xf numFmtId="168" fontId="7" fillId="0" borderId="28" xfId="3" applyNumberFormat="1" applyFont="1" applyFill="1" applyBorder="1" applyProtection="1"/>
    <xf numFmtId="168" fontId="7" fillId="0" borderId="7" xfId="3" applyNumberFormat="1" applyFont="1" applyFill="1" applyBorder="1" applyProtection="1"/>
    <xf numFmtId="44" fontId="7" fillId="0" borderId="0" xfId="3" applyNumberFormat="1" applyFont="1" applyFill="1" applyBorder="1" applyProtection="1"/>
    <xf numFmtId="44" fontId="7" fillId="0" borderId="3" xfId="3" applyNumberFormat="1" applyFont="1" applyFill="1" applyBorder="1" applyProtection="1"/>
    <xf numFmtId="44" fontId="7" fillId="0" borderId="4" xfId="3" applyNumberFormat="1" applyFont="1" applyFill="1" applyBorder="1" applyProtection="1"/>
    <xf numFmtId="0" fontId="15" fillId="0" borderId="0" xfId="0" applyFont="1" applyFill="1" applyBorder="1" applyProtection="1"/>
    <xf numFmtId="0" fontId="14" fillId="5" borderId="13" xfId="1" applyFont="1" applyFill="1" applyBorder="1"/>
    <xf numFmtId="0" fontId="14" fillId="0" borderId="16" xfId="1" applyFont="1" applyBorder="1" applyAlignment="1">
      <alignment horizontal="center"/>
    </xf>
    <xf numFmtId="166" fontId="7" fillId="0" borderId="28" xfId="1" applyNumberFormat="1" applyFont="1" applyBorder="1"/>
    <xf numFmtId="0" fontId="7" fillId="4" borderId="3" xfId="1" applyFont="1" applyFill="1" applyBorder="1" applyProtection="1">
      <protection locked="0"/>
    </xf>
    <xf numFmtId="0" fontId="7" fillId="4" borderId="4" xfId="1" applyFont="1" applyFill="1" applyBorder="1" applyProtection="1">
      <protection locked="0"/>
    </xf>
    <xf numFmtId="44" fontId="7" fillId="4" borderId="3" xfId="3" applyFont="1" applyFill="1" applyBorder="1" applyProtection="1">
      <protection locked="0"/>
    </xf>
    <xf numFmtId="44" fontId="7" fillId="4" borderId="4" xfId="3" applyFont="1" applyFill="1" applyBorder="1" applyProtection="1">
      <protection locked="0"/>
    </xf>
    <xf numFmtId="44" fontId="7" fillId="0" borderId="3" xfId="3" applyFont="1" applyFill="1" applyBorder="1"/>
    <xf numFmtId="0" fontId="7" fillId="0" borderId="5" xfId="1" applyFont="1" applyFill="1" applyBorder="1"/>
    <xf numFmtId="0" fontId="18" fillId="5" borderId="0" xfId="1" applyFont="1" applyFill="1"/>
    <xf numFmtId="0" fontId="7" fillId="5" borderId="0" xfId="1" applyFont="1" applyFill="1"/>
    <xf numFmtId="0" fontId="14" fillId="0" borderId="1" xfId="1" applyFont="1" applyFill="1" applyBorder="1" applyAlignment="1" applyProtection="1">
      <alignment horizontal="left"/>
    </xf>
    <xf numFmtId="0" fontId="14" fillId="0" borderId="2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left"/>
    </xf>
    <xf numFmtId="0" fontId="7" fillId="0" borderId="4" xfId="1" applyFont="1" applyFill="1" applyBorder="1" applyAlignment="1" applyProtection="1">
      <alignment horizontal="center"/>
    </xf>
    <xf numFmtId="166" fontId="7" fillId="0" borderId="4" xfId="2" applyNumberFormat="1" applyFont="1" applyFill="1" applyBorder="1" applyAlignment="1" applyProtection="1">
      <alignment horizontal="center"/>
    </xf>
    <xf numFmtId="0" fontId="19" fillId="0" borderId="11" xfId="1" applyFont="1" applyFill="1" applyBorder="1" applyAlignment="1" applyProtection="1">
      <alignment horizontal="center"/>
    </xf>
    <xf numFmtId="0" fontId="14" fillId="0" borderId="4" xfId="1" applyFont="1" applyFill="1" applyBorder="1" applyProtection="1"/>
    <xf numFmtId="0" fontId="7" fillId="0" borderId="12" xfId="1" applyFont="1" applyBorder="1"/>
    <xf numFmtId="167" fontId="7" fillId="0" borderId="5" xfId="1" applyNumberFormat="1" applyFont="1" applyFill="1" applyBorder="1" applyProtection="1"/>
    <xf numFmtId="168" fontId="7" fillId="0" borderId="5" xfId="3" applyNumberFormat="1" applyFont="1" applyFill="1" applyBorder="1" applyProtection="1"/>
    <xf numFmtId="167" fontId="7" fillId="0" borderId="0" xfId="1" applyNumberFormat="1" applyFont="1" applyFill="1" applyBorder="1" applyProtection="1"/>
    <xf numFmtId="0" fontId="14" fillId="0" borderId="0" xfId="1" applyFont="1" applyFill="1" applyBorder="1" applyProtection="1"/>
    <xf numFmtId="0" fontId="20" fillId="0" borderId="0" xfId="1" applyFont="1" applyFill="1" applyBorder="1" applyProtection="1"/>
    <xf numFmtId="0" fontId="10" fillId="0" borderId="14" xfId="0" applyFont="1" applyBorder="1" applyProtection="1"/>
    <xf numFmtId="0" fontId="10" fillId="0" borderId="14" xfId="0" applyFont="1" applyFill="1" applyBorder="1" applyProtection="1"/>
    <xf numFmtId="0" fontId="10" fillId="0" borderId="15" xfId="0" applyFont="1" applyBorder="1" applyProtection="1"/>
    <xf numFmtId="0" fontId="21" fillId="0" borderId="16" xfId="0" applyFont="1" applyBorder="1" applyAlignment="1" applyProtection="1">
      <alignment horizontal="center" vertical="center"/>
    </xf>
    <xf numFmtId="0" fontId="10" fillId="0" borderId="0" xfId="0" applyFont="1" applyFill="1" applyBorder="1" applyProtection="1"/>
    <xf numFmtId="0" fontId="10" fillId="0" borderId="1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/>
    </xf>
    <xf numFmtId="0" fontId="10" fillId="0" borderId="19" xfId="0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 vertical="top" wrapText="1"/>
    </xf>
    <xf numFmtId="0" fontId="10" fillId="4" borderId="23" xfId="0" applyFont="1" applyFill="1" applyBorder="1" applyAlignment="1" applyProtection="1">
      <alignment horizontal="center" vertical="top"/>
      <protection locked="0"/>
    </xf>
    <xf numFmtId="0" fontId="10" fillId="0" borderId="23" xfId="0" applyFont="1" applyFill="1" applyBorder="1" applyAlignment="1" applyProtection="1">
      <alignment horizontal="center" vertical="top"/>
    </xf>
    <xf numFmtId="168" fontId="14" fillId="0" borderId="5" xfId="3" applyNumberFormat="1" applyFont="1" applyFill="1" applyBorder="1" applyProtection="1"/>
    <xf numFmtId="0" fontId="10" fillId="0" borderId="21" xfId="0" applyFont="1" applyBorder="1" applyAlignment="1" applyProtection="1">
      <alignment vertical="top" wrapText="1"/>
    </xf>
    <xf numFmtId="0" fontId="10" fillId="0" borderId="22" xfId="0" applyFont="1" applyBorder="1" applyAlignment="1" applyProtection="1">
      <alignment vertical="top" wrapText="1"/>
    </xf>
    <xf numFmtId="0" fontId="10" fillId="0" borderId="36" xfId="0" applyFont="1" applyFill="1" applyBorder="1" applyAlignment="1" applyProtection="1">
      <alignment horizontal="left" vertical="top" wrapText="1"/>
    </xf>
    <xf numFmtId="0" fontId="10" fillId="0" borderId="22" xfId="0" applyFont="1" applyFill="1" applyBorder="1" applyAlignment="1" applyProtection="1">
      <alignment horizontal="left" vertical="top" wrapText="1"/>
    </xf>
  </cellXfs>
  <cellStyles count="5">
    <cellStyle name="Komma" xfId="4" builtinId="3"/>
    <cellStyle name="Komma 2" xfId="2" xr:uid="{99D9A413-3241-4C5D-8ADE-F115F5E143EF}"/>
    <cellStyle name="Standaard" xfId="0" builtinId="0"/>
    <cellStyle name="Standaard 2" xfId="1" xr:uid="{4F234FD5-6E7A-46DF-BD71-512A63083AE1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7519-B1FE-4CFC-B5B4-63A641D65149}">
  <sheetPr>
    <pageSetUpPr fitToPage="1"/>
  </sheetPr>
  <dimension ref="A1:AJ82"/>
  <sheetViews>
    <sheetView showGridLines="0" tabSelected="1" zoomScaleNormal="100" workbookViewId="0"/>
  </sheetViews>
  <sheetFormatPr defaultColWidth="9.1171875" defaultRowHeight="14.35" x14ac:dyDescent="0.5"/>
  <cols>
    <col min="1" max="1" width="74.1171875" style="5" customWidth="1"/>
    <col min="2" max="2" width="19.41015625" style="5" customWidth="1"/>
    <col min="3" max="6" width="20.64453125" style="5" customWidth="1"/>
    <col min="7" max="8" width="9.1171875" style="38"/>
    <col min="9" max="9" width="22.1171875" style="38" customWidth="1"/>
    <col min="10" max="19" width="9.1171875" style="38"/>
    <col min="20" max="16384" width="9.1171875" style="5"/>
  </cols>
  <sheetData>
    <row r="1" spans="1:6" ht="30" customHeight="1" x14ac:dyDescent="0.6">
      <c r="A1" s="3" t="s">
        <v>29</v>
      </c>
      <c r="B1" s="4"/>
      <c r="C1" s="22" t="s">
        <v>71</v>
      </c>
      <c r="D1" s="23"/>
      <c r="E1" s="24"/>
    </row>
    <row r="2" spans="1:6" x14ac:dyDescent="0.5">
      <c r="A2" s="59" t="s">
        <v>55</v>
      </c>
      <c r="B2" s="4"/>
      <c r="C2" s="4"/>
      <c r="D2" s="4"/>
      <c r="E2" s="4"/>
    </row>
    <row r="3" spans="1:6" x14ac:dyDescent="0.5">
      <c r="B3" s="4"/>
      <c r="C3" s="4"/>
      <c r="D3" s="4"/>
      <c r="E3" s="4"/>
    </row>
    <row r="4" spans="1:6" x14ac:dyDescent="0.5">
      <c r="A4" s="60" t="s">
        <v>19</v>
      </c>
      <c r="B4" s="6"/>
      <c r="E4" s="6"/>
    </row>
    <row r="5" spans="1:6" ht="18" x14ac:dyDescent="0.6">
      <c r="A5" s="19" t="s">
        <v>0</v>
      </c>
      <c r="B5" s="4"/>
      <c r="C5" s="4"/>
      <c r="D5" s="4"/>
      <c r="E5" s="4" t="s">
        <v>1</v>
      </c>
    </row>
    <row r="6" spans="1:6" ht="18" x14ac:dyDescent="0.6">
      <c r="A6" s="7"/>
      <c r="B6" s="4"/>
      <c r="C6" s="4"/>
      <c r="D6" s="4"/>
      <c r="E6" s="4"/>
    </row>
    <row r="7" spans="1:6" x14ac:dyDescent="0.5">
      <c r="A7" s="61" t="s">
        <v>2</v>
      </c>
      <c r="B7" s="62"/>
      <c r="C7" s="62"/>
      <c r="D7" s="62"/>
      <c r="E7" s="62"/>
      <c r="F7" s="59"/>
    </row>
    <row r="8" spans="1:6" x14ac:dyDescent="0.5">
      <c r="A8" s="61"/>
      <c r="B8" s="62"/>
      <c r="C8" s="62"/>
      <c r="D8" s="62"/>
      <c r="E8" s="62"/>
      <c r="F8" s="59"/>
    </row>
    <row r="9" spans="1:6" ht="14.7" thickBot="1" x14ac:dyDescent="0.55000000000000004">
      <c r="A9" s="61"/>
      <c r="B9" s="62"/>
      <c r="C9" s="62" t="s">
        <v>1</v>
      </c>
      <c r="D9" s="62" t="s">
        <v>1</v>
      </c>
      <c r="E9" s="62"/>
      <c r="F9" s="59"/>
    </row>
    <row r="10" spans="1:6" x14ac:dyDescent="0.5">
      <c r="A10" s="63" t="s">
        <v>3</v>
      </c>
      <c r="B10" s="64"/>
      <c r="C10" s="65" t="s">
        <v>4</v>
      </c>
      <c r="D10" s="65" t="s">
        <v>28</v>
      </c>
      <c r="E10" s="65">
        <v>2023</v>
      </c>
      <c r="F10" s="65">
        <v>2024</v>
      </c>
    </row>
    <row r="11" spans="1:6" x14ac:dyDescent="0.5">
      <c r="A11" s="66"/>
      <c r="B11" s="67"/>
      <c r="C11" s="67"/>
      <c r="D11" s="67"/>
      <c r="E11" s="67"/>
      <c r="F11" s="67"/>
    </row>
    <row r="12" spans="1:6" x14ac:dyDescent="0.5">
      <c r="A12" s="66" t="s">
        <v>5</v>
      </c>
      <c r="B12" s="67"/>
      <c r="C12" s="67" t="s">
        <v>6</v>
      </c>
      <c r="D12" s="68" t="s">
        <v>7</v>
      </c>
      <c r="E12" s="68" t="s">
        <v>7</v>
      </c>
      <c r="F12" s="68" t="s">
        <v>7</v>
      </c>
    </row>
    <row r="13" spans="1:6" x14ac:dyDescent="0.5">
      <c r="A13" s="66"/>
      <c r="B13" s="67"/>
      <c r="C13" s="67"/>
      <c r="D13" s="67"/>
      <c r="E13" s="67"/>
      <c r="F13" s="67"/>
    </row>
    <row r="14" spans="1:6" x14ac:dyDescent="0.5">
      <c r="A14" s="66" t="s">
        <v>8</v>
      </c>
      <c r="B14" s="67"/>
      <c r="C14" s="69" t="s">
        <v>1</v>
      </c>
      <c r="D14" s="70">
        <v>0.97694000000000003</v>
      </c>
      <c r="E14" s="70">
        <v>0.97694000000000003</v>
      </c>
      <c r="F14" s="70">
        <v>0.97694000000000003</v>
      </c>
    </row>
    <row r="15" spans="1:6" ht="14.7" thickBot="1" x14ac:dyDescent="0.55000000000000004">
      <c r="A15" s="71"/>
      <c r="B15" s="72"/>
      <c r="C15" s="72"/>
      <c r="D15" s="72"/>
      <c r="E15" s="72"/>
      <c r="F15" s="72"/>
    </row>
    <row r="16" spans="1:6" x14ac:dyDescent="0.5">
      <c r="A16" s="73"/>
      <c r="B16" s="73"/>
      <c r="C16" s="73"/>
      <c r="D16" s="73"/>
      <c r="E16" s="73"/>
      <c r="F16" s="73"/>
    </row>
    <row r="17" spans="1:7" ht="14.7" thickBot="1" x14ac:dyDescent="0.55000000000000004">
      <c r="A17" s="73"/>
      <c r="B17" s="73"/>
      <c r="C17" s="73"/>
      <c r="D17" s="73"/>
      <c r="E17" s="73"/>
      <c r="F17" s="73"/>
    </row>
    <row r="18" spans="1:7" x14ac:dyDescent="0.5">
      <c r="A18" s="74" t="s">
        <v>72</v>
      </c>
      <c r="B18" s="75"/>
      <c r="C18" s="76" t="s">
        <v>9</v>
      </c>
      <c r="D18" s="76">
        <v>675000</v>
      </c>
      <c r="E18" s="76">
        <v>2320000</v>
      </c>
      <c r="F18" s="76">
        <f>E18-322650</f>
        <v>1997350</v>
      </c>
    </row>
    <row r="19" spans="1:7" x14ac:dyDescent="0.5">
      <c r="A19" s="66" t="s">
        <v>10</v>
      </c>
      <c r="B19" s="67"/>
      <c r="C19" s="77" t="s">
        <v>11</v>
      </c>
      <c r="D19" s="78"/>
      <c r="E19" s="78"/>
      <c r="F19" s="78"/>
    </row>
    <row r="20" spans="1:7" ht="14.7" thickBot="1" x14ac:dyDescent="0.55000000000000004">
      <c r="A20" s="71" t="s">
        <v>12</v>
      </c>
      <c r="B20" s="72"/>
      <c r="C20" s="72" t="s">
        <v>13</v>
      </c>
      <c r="D20" s="79">
        <f>D18*D19/100</f>
        <v>0</v>
      </c>
      <c r="E20" s="79">
        <f>E18*E19/100</f>
        <v>0</v>
      </c>
      <c r="F20" s="79">
        <f>F18*F19/100</f>
        <v>0</v>
      </c>
    </row>
    <row r="21" spans="1:7" x14ac:dyDescent="0.5">
      <c r="A21" s="73"/>
      <c r="B21" s="73"/>
      <c r="C21" s="73"/>
      <c r="D21" s="80"/>
      <c r="E21" s="80"/>
      <c r="F21" s="80"/>
    </row>
    <row r="22" spans="1:7" ht="14.7" thickBot="1" x14ac:dyDescent="0.55000000000000004">
      <c r="A22" s="62"/>
      <c r="B22" s="73"/>
      <c r="C22" s="62"/>
      <c r="D22" s="62"/>
      <c r="E22" s="62"/>
      <c r="F22" s="62"/>
    </row>
    <row r="23" spans="1:7" x14ac:dyDescent="0.5">
      <c r="A23" s="74" t="s">
        <v>73</v>
      </c>
      <c r="B23" s="81"/>
      <c r="C23" s="82" t="s">
        <v>9</v>
      </c>
      <c r="D23" s="76">
        <v>205000</v>
      </c>
      <c r="E23" s="76">
        <v>705000</v>
      </c>
      <c r="F23" s="76">
        <f>E23</f>
        <v>705000</v>
      </c>
    </row>
    <row r="24" spans="1:7" x14ac:dyDescent="0.5">
      <c r="A24" s="66" t="s">
        <v>74</v>
      </c>
      <c r="B24" s="73"/>
      <c r="C24" s="83" t="s">
        <v>11</v>
      </c>
      <c r="D24" s="78"/>
      <c r="E24" s="78"/>
      <c r="F24" s="78"/>
    </row>
    <row r="25" spans="1:7" x14ac:dyDescent="0.5">
      <c r="A25" s="84" t="s">
        <v>14</v>
      </c>
      <c r="B25" s="85"/>
      <c r="C25" s="86" t="s">
        <v>13</v>
      </c>
      <c r="D25" s="87">
        <f>D23*D24/100</f>
        <v>0</v>
      </c>
      <c r="E25" s="88">
        <f>E23*E24/100</f>
        <v>0</v>
      </c>
      <c r="F25" s="88">
        <f>F23*F24/100</f>
        <v>0</v>
      </c>
    </row>
    <row r="26" spans="1:7" x14ac:dyDescent="0.5">
      <c r="A26" s="89" t="s">
        <v>75</v>
      </c>
      <c r="B26" s="73"/>
      <c r="C26" s="90" t="s">
        <v>18</v>
      </c>
      <c r="D26" s="91"/>
      <c r="E26" s="92"/>
      <c r="F26" s="92"/>
      <c r="G26" s="39"/>
    </row>
    <row r="27" spans="1:7" ht="14.7" thickBot="1" x14ac:dyDescent="0.55000000000000004">
      <c r="A27" s="71" t="s">
        <v>15</v>
      </c>
      <c r="B27" s="93"/>
      <c r="C27" s="94" t="s">
        <v>13</v>
      </c>
      <c r="D27" s="79">
        <f>D26+D25/4</f>
        <v>0</v>
      </c>
      <c r="E27" s="79">
        <f t="shared" ref="E27:F27" si="0">E26+E25</f>
        <v>0</v>
      </c>
      <c r="F27" s="79">
        <f t="shared" si="0"/>
        <v>0</v>
      </c>
    </row>
    <row r="28" spans="1:7" ht="14.7" thickBot="1" x14ac:dyDescent="0.55000000000000004">
      <c r="A28" s="73"/>
      <c r="B28" s="73"/>
      <c r="C28" s="73"/>
      <c r="D28" s="80"/>
      <c r="E28" s="80"/>
      <c r="F28" s="80"/>
    </row>
    <row r="29" spans="1:7" x14ac:dyDescent="0.5">
      <c r="A29" s="95" t="s">
        <v>76</v>
      </c>
      <c r="B29" s="81"/>
      <c r="C29" s="96"/>
      <c r="D29" s="96" t="s">
        <v>51</v>
      </c>
      <c r="E29" s="96"/>
      <c r="F29" s="97" t="s">
        <v>51</v>
      </c>
    </row>
    <row r="30" spans="1:7" x14ac:dyDescent="0.5">
      <c r="A30" s="66"/>
      <c r="B30" s="73"/>
      <c r="C30" s="98" t="s">
        <v>47</v>
      </c>
      <c r="D30" s="99"/>
      <c r="E30" s="98" t="s">
        <v>48</v>
      </c>
      <c r="F30" s="100"/>
    </row>
    <row r="31" spans="1:7" x14ac:dyDescent="0.5">
      <c r="A31" s="66"/>
      <c r="B31" s="73"/>
      <c r="C31" s="98" t="s">
        <v>56</v>
      </c>
      <c r="D31" s="99"/>
      <c r="E31" s="98" t="s">
        <v>49</v>
      </c>
      <c r="F31" s="100"/>
    </row>
    <row r="32" spans="1:7" x14ac:dyDescent="0.5">
      <c r="A32" s="66"/>
      <c r="B32" s="73"/>
      <c r="C32" s="98" t="s">
        <v>57</v>
      </c>
      <c r="D32" s="99"/>
      <c r="E32" s="98" t="s">
        <v>50</v>
      </c>
      <c r="F32" s="100"/>
    </row>
    <row r="33" spans="1:19" ht="14.7" thickBot="1" x14ac:dyDescent="0.55000000000000004">
      <c r="A33" s="71"/>
      <c r="B33" s="93"/>
      <c r="C33" s="101" t="s">
        <v>58</v>
      </c>
      <c r="D33" s="102"/>
      <c r="E33" s="101" t="s">
        <v>59</v>
      </c>
      <c r="F33" s="103"/>
    </row>
    <row r="34" spans="1:19" ht="14.7" thickBot="1" x14ac:dyDescent="0.55000000000000004">
      <c r="A34" s="73"/>
      <c r="B34" s="59"/>
      <c r="C34" s="59"/>
      <c r="D34" s="104"/>
      <c r="E34" s="59"/>
      <c r="F34" s="80"/>
    </row>
    <row r="35" spans="1:19" x14ac:dyDescent="0.5">
      <c r="A35" s="95" t="s">
        <v>60</v>
      </c>
      <c r="B35" s="81"/>
      <c r="C35" s="105" t="s">
        <v>13</v>
      </c>
      <c r="D35" s="106"/>
      <c r="E35" s="107"/>
      <c r="F35" s="108"/>
      <c r="H35" s="40"/>
      <c r="I35" s="40"/>
    </row>
    <row r="36" spans="1:19" x14ac:dyDescent="0.5">
      <c r="A36" s="66" t="s">
        <v>52</v>
      </c>
      <c r="B36" s="73"/>
      <c r="C36" s="83" t="s">
        <v>11</v>
      </c>
      <c r="D36" s="109">
        <f>D30</f>
        <v>0</v>
      </c>
      <c r="E36" s="110">
        <f>F30</f>
        <v>0</v>
      </c>
      <c r="F36" s="111">
        <f>0.5*F30+0.5*F31</f>
        <v>0</v>
      </c>
    </row>
    <row r="37" spans="1:19" ht="14.7" thickBot="1" x14ac:dyDescent="0.55000000000000004">
      <c r="A37" s="71" t="s">
        <v>46</v>
      </c>
      <c r="B37" s="93"/>
      <c r="C37" s="94" t="s">
        <v>18</v>
      </c>
      <c r="D37" s="79">
        <f>(D18+D23)*D36/100</f>
        <v>0</v>
      </c>
      <c r="E37" s="79">
        <f>(E18+E23)*E36/100</f>
        <v>0</v>
      </c>
      <c r="F37" s="79">
        <f>(F18+F23)*F36/100</f>
        <v>0</v>
      </c>
    </row>
    <row r="38" spans="1:19" x14ac:dyDescent="0.5">
      <c r="A38" s="112" t="s">
        <v>68</v>
      </c>
      <c r="B38" s="73"/>
      <c r="C38" s="73"/>
      <c r="D38" s="80"/>
      <c r="E38" s="80"/>
      <c r="F38" s="80"/>
    </row>
    <row r="39" spans="1:19" s="45" customFormat="1" ht="14.7" thickBot="1" x14ac:dyDescent="0.55000000000000004">
      <c r="A39" s="49"/>
      <c r="B39" s="49"/>
      <c r="C39" s="49"/>
      <c r="D39" s="80"/>
      <c r="E39" s="80"/>
      <c r="F39" s="80"/>
      <c r="G39" s="38"/>
      <c r="H39" s="39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19" s="49" customFormat="1" ht="14.7" thickBot="1" x14ac:dyDescent="0.55000000000000004">
      <c r="A40" s="113" t="s">
        <v>35</v>
      </c>
      <c r="B40" s="46"/>
      <c r="C40" s="113" t="s">
        <v>4</v>
      </c>
      <c r="D40" s="114" t="s">
        <v>36</v>
      </c>
      <c r="E40" s="114" t="s">
        <v>36</v>
      </c>
      <c r="F40" s="114" t="s">
        <v>36</v>
      </c>
      <c r="G40" s="47"/>
      <c r="H40" s="48"/>
      <c r="I40" s="47"/>
      <c r="J40" s="47"/>
      <c r="K40" s="47"/>
      <c r="L40" s="38"/>
      <c r="M40" s="38"/>
      <c r="N40" s="38"/>
      <c r="O40" s="47"/>
      <c r="P40" s="47"/>
      <c r="Q40" s="47"/>
      <c r="R40" s="47"/>
      <c r="S40" s="47"/>
    </row>
    <row r="41" spans="1:19" s="49" customFormat="1" ht="15" x14ac:dyDescent="0.5">
      <c r="A41" s="50" t="s">
        <v>37</v>
      </c>
      <c r="B41" s="51"/>
      <c r="C41" s="51" t="s">
        <v>77</v>
      </c>
      <c r="D41" s="115">
        <f>D18+D23</f>
        <v>880000</v>
      </c>
      <c r="E41" s="115">
        <f>E18+E23</f>
        <v>3025000</v>
      </c>
      <c r="F41" s="115">
        <f>F18+F23</f>
        <v>2702350</v>
      </c>
      <c r="G41" s="47" t="s">
        <v>38</v>
      </c>
      <c r="H41" s="48"/>
      <c r="I41" s="47"/>
      <c r="J41" s="47"/>
      <c r="K41" s="47"/>
      <c r="L41" s="38"/>
      <c r="M41" s="38"/>
      <c r="N41" s="38"/>
      <c r="O41" s="47"/>
      <c r="P41" s="47"/>
      <c r="Q41" s="47"/>
      <c r="R41" s="47"/>
      <c r="S41" s="47"/>
    </row>
    <row r="42" spans="1:19" s="49" customFormat="1" x14ac:dyDescent="0.5">
      <c r="A42" s="52" t="s">
        <v>39</v>
      </c>
      <c r="B42" s="53"/>
      <c r="C42" s="53" t="s">
        <v>40</v>
      </c>
      <c r="D42" s="54">
        <f>D41*31.65*56.4*10^-6</f>
        <v>1570.8527999999999</v>
      </c>
      <c r="E42" s="54">
        <f t="shared" ref="E42:F42" si="1">E41*31.65*56.4*10^-6</f>
        <v>5399.8064999999997</v>
      </c>
      <c r="F42" s="54">
        <f t="shared" si="1"/>
        <v>4823.8568909999995</v>
      </c>
      <c r="G42" s="47"/>
      <c r="H42" s="55"/>
      <c r="I42" s="47"/>
      <c r="J42" s="47"/>
      <c r="K42" s="47"/>
      <c r="L42" s="38"/>
      <c r="M42" s="38"/>
      <c r="N42" s="38"/>
      <c r="O42" s="47"/>
      <c r="P42" s="47"/>
      <c r="Q42" s="47"/>
      <c r="R42" s="47"/>
      <c r="S42" s="47"/>
    </row>
    <row r="43" spans="1:19" s="49" customFormat="1" ht="13" x14ac:dyDescent="0.45">
      <c r="A43" s="52" t="s">
        <v>41</v>
      </c>
      <c r="B43" s="53"/>
      <c r="C43" s="53" t="s">
        <v>1</v>
      </c>
      <c r="D43" s="116"/>
      <c r="E43" s="117"/>
      <c r="F43" s="117"/>
      <c r="G43" s="47"/>
      <c r="H43" s="48"/>
      <c r="I43" s="48"/>
      <c r="J43" s="48"/>
      <c r="K43" s="48"/>
      <c r="L43" s="48"/>
      <c r="M43" s="48"/>
      <c r="N43" s="48"/>
      <c r="O43" s="47"/>
      <c r="P43" s="47"/>
      <c r="Q43" s="47"/>
      <c r="R43" s="47"/>
      <c r="S43" s="47"/>
    </row>
    <row r="44" spans="1:19" s="49" customFormat="1" ht="13" x14ac:dyDescent="0.45">
      <c r="A44" s="52" t="s">
        <v>42</v>
      </c>
      <c r="B44" s="53"/>
      <c r="C44" s="53"/>
      <c r="D44" s="118"/>
      <c r="E44" s="119"/>
      <c r="F44" s="119"/>
      <c r="G44" s="47"/>
      <c r="H44" s="48"/>
      <c r="I44" s="48"/>
      <c r="J44" s="48"/>
      <c r="K44" s="48"/>
      <c r="L44" s="48"/>
      <c r="M44" s="48"/>
      <c r="N44" s="48"/>
      <c r="O44" s="47"/>
      <c r="P44" s="47"/>
      <c r="Q44" s="47"/>
      <c r="R44" s="47"/>
      <c r="S44" s="47"/>
    </row>
    <row r="45" spans="1:19" s="49" customFormat="1" ht="13" x14ac:dyDescent="0.45">
      <c r="A45" s="52" t="s">
        <v>43</v>
      </c>
      <c r="B45" s="53"/>
      <c r="C45" s="53"/>
      <c r="D45" s="120">
        <f>D42*D44</f>
        <v>0</v>
      </c>
      <c r="E45" s="120">
        <f>E42*E44</f>
        <v>0</v>
      </c>
      <c r="F45" s="120">
        <f>F42*F44</f>
        <v>0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s="49" customFormat="1" ht="17.25" customHeight="1" thickBot="1" x14ac:dyDescent="0.5">
      <c r="A46" s="56" t="s">
        <v>44</v>
      </c>
      <c r="B46" s="57"/>
      <c r="C46" s="58" t="s">
        <v>78</v>
      </c>
      <c r="D46" s="121">
        <f>D45*100/D41</f>
        <v>0</v>
      </c>
      <c r="E46" s="121">
        <f t="shared" ref="E46:F46" si="2">E45*100/E41</f>
        <v>0</v>
      </c>
      <c r="F46" s="121">
        <f t="shared" si="2"/>
        <v>0</v>
      </c>
      <c r="G46" s="47" t="s">
        <v>45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1:19" s="49" customFormat="1" ht="13" x14ac:dyDescent="0.45">
      <c r="A47" s="122"/>
      <c r="B47" s="123"/>
      <c r="C47" s="123"/>
      <c r="D47" s="123"/>
      <c r="E47" s="123"/>
      <c r="F47" s="20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  <row r="48" spans="1:19" ht="14.7" thickBot="1" x14ac:dyDescent="0.55000000000000004">
      <c r="A48" s="61" t="s">
        <v>1</v>
      </c>
      <c r="B48" s="73"/>
      <c r="C48" s="62"/>
      <c r="D48" s="62"/>
      <c r="E48" s="62"/>
      <c r="F48" s="62"/>
    </row>
    <row r="49" spans="1:36" x14ac:dyDescent="0.5">
      <c r="A49" s="124" t="s">
        <v>16</v>
      </c>
      <c r="B49" s="125"/>
      <c r="C49" s="125" t="s">
        <v>4</v>
      </c>
      <c r="D49" s="65" t="str">
        <f>D10</f>
        <v>Q4 2022</v>
      </c>
      <c r="E49" s="65">
        <f>E10</f>
        <v>2023</v>
      </c>
      <c r="F49" s="65">
        <f>F10</f>
        <v>2024</v>
      </c>
    </row>
    <row r="50" spans="1:36" x14ac:dyDescent="0.5">
      <c r="A50" s="126" t="s">
        <v>17</v>
      </c>
      <c r="B50" s="127"/>
      <c r="C50" s="128" t="s">
        <v>9</v>
      </c>
      <c r="D50" s="128">
        <f>D18+D23</f>
        <v>880000</v>
      </c>
      <c r="E50" s="128">
        <f>E18+E23</f>
        <v>3025000</v>
      </c>
      <c r="F50" s="128">
        <f>F18+F23</f>
        <v>2702350</v>
      </c>
    </row>
    <row r="51" spans="1:36" x14ac:dyDescent="0.5">
      <c r="A51" s="129"/>
      <c r="B51" s="130"/>
      <c r="C51" s="90" t="s">
        <v>1</v>
      </c>
      <c r="D51" s="90"/>
      <c r="E51" s="90"/>
      <c r="F51" s="90"/>
    </row>
    <row r="52" spans="1:36" ht="14.7" thickBot="1" x14ac:dyDescent="0.55000000000000004">
      <c r="A52" s="131" t="s">
        <v>79</v>
      </c>
      <c r="B52" s="72"/>
      <c r="C52" s="132" t="s">
        <v>18</v>
      </c>
      <c r="D52" s="133">
        <f>D20+D27+D37</f>
        <v>0</v>
      </c>
      <c r="E52" s="133">
        <f>E20+E27+E37</f>
        <v>0</v>
      </c>
      <c r="F52" s="133">
        <f>F20+F27+F37</f>
        <v>0</v>
      </c>
    </row>
    <row r="53" spans="1:36" ht="14.7" thickBot="1" x14ac:dyDescent="0.55000000000000004">
      <c r="A53" s="56" t="s">
        <v>30</v>
      </c>
      <c r="B53" s="72"/>
      <c r="C53" s="59" t="s">
        <v>18</v>
      </c>
      <c r="D53" s="134"/>
      <c r="E53" s="59"/>
      <c r="F53" s="150">
        <f>D52+E52+F52</f>
        <v>0</v>
      </c>
      <c r="H53" s="41"/>
    </row>
    <row r="54" spans="1:36" x14ac:dyDescent="0.5">
      <c r="A54" s="89"/>
      <c r="B54" s="135"/>
      <c r="C54" s="73"/>
      <c r="D54" s="73"/>
      <c r="E54" s="73"/>
      <c r="F54" s="59"/>
    </row>
    <row r="55" spans="1:36" ht="14.7" thickBot="1" x14ac:dyDescent="0.55000000000000004">
      <c r="A55" s="136"/>
      <c r="B55" s="135"/>
      <c r="C55" s="73"/>
      <c r="D55" s="73"/>
      <c r="E55" s="73"/>
      <c r="F55" s="59"/>
    </row>
    <row r="56" spans="1:36" ht="18.350000000000001" thickBot="1" x14ac:dyDescent="0.65">
      <c r="A56" s="8" t="s">
        <v>34</v>
      </c>
      <c r="B56" s="137"/>
      <c r="C56" s="138"/>
      <c r="D56" s="139"/>
      <c r="E56" s="140"/>
      <c r="F56" s="59"/>
    </row>
    <row r="57" spans="1:36" x14ac:dyDescent="0.5">
      <c r="A57" s="59"/>
      <c r="B57" s="59"/>
      <c r="C57" s="59"/>
      <c r="D57" s="59"/>
      <c r="E57" s="59"/>
      <c r="F57" s="59"/>
    </row>
    <row r="58" spans="1:36" x14ac:dyDescent="0.5">
      <c r="A58" s="59"/>
      <c r="B58" s="59"/>
      <c r="C58" s="59"/>
      <c r="D58" s="59"/>
      <c r="E58" s="59"/>
      <c r="F58" s="59"/>
      <c r="I58" s="42"/>
      <c r="J58" s="43"/>
      <c r="K58" s="43"/>
      <c r="L58" s="43"/>
      <c r="M58" s="43"/>
      <c r="N58" s="42"/>
      <c r="O58" s="42"/>
      <c r="P58" s="42"/>
      <c r="Q58" s="42"/>
      <c r="R58" s="42"/>
      <c r="S58" s="42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spans="1:36" x14ac:dyDescent="0.5">
      <c r="A59" s="141"/>
      <c r="B59" s="141"/>
      <c r="C59" s="142" t="s">
        <v>20</v>
      </c>
      <c r="D59" s="142" t="s">
        <v>31</v>
      </c>
      <c r="E59" s="143" t="s">
        <v>21</v>
      </c>
      <c r="F59" s="59"/>
      <c r="I59" s="42"/>
      <c r="J59" s="43"/>
      <c r="K59" s="43"/>
      <c r="L59" s="43"/>
      <c r="M59" s="43"/>
      <c r="N59" s="42"/>
      <c r="O59" s="42"/>
      <c r="P59" s="42"/>
      <c r="Q59" s="42"/>
      <c r="R59" s="42"/>
      <c r="S59" s="42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spans="1:36" x14ac:dyDescent="0.5">
      <c r="A60" s="141"/>
      <c r="B60" s="141"/>
      <c r="C60" s="144" t="s">
        <v>22</v>
      </c>
      <c r="D60" s="145" t="s">
        <v>32</v>
      </c>
      <c r="E60" s="146" t="s">
        <v>23</v>
      </c>
      <c r="F60" s="59"/>
      <c r="I60" s="42"/>
      <c r="J60" s="43">
        <v>10</v>
      </c>
      <c r="K60" s="43">
        <v>20</v>
      </c>
      <c r="L60" s="43">
        <v>10</v>
      </c>
      <c r="M60" s="43"/>
      <c r="N60" s="42"/>
      <c r="O60" s="42"/>
      <c r="P60" s="42"/>
      <c r="Q60" s="42"/>
      <c r="R60" s="42"/>
      <c r="S60" s="42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spans="1:36" ht="46.5" customHeight="1" x14ac:dyDescent="0.5">
      <c r="A61" s="151" t="s">
        <v>65</v>
      </c>
      <c r="B61" s="152"/>
      <c r="C61" s="147">
        <v>10</v>
      </c>
      <c r="D61" s="148"/>
      <c r="E61" s="149">
        <f>IF(D61=20,5,IF(D61=30,8,IF(D61&gt;=40,C61,0)))</f>
        <v>0</v>
      </c>
      <c r="F61" s="59"/>
      <c r="I61" s="44"/>
      <c r="J61" s="43">
        <v>20</v>
      </c>
      <c r="K61" s="43">
        <v>30</v>
      </c>
      <c r="L61" s="43">
        <v>20</v>
      </c>
      <c r="M61" s="43" t="s">
        <v>53</v>
      </c>
      <c r="N61" s="42"/>
      <c r="O61" s="42"/>
      <c r="P61" s="42"/>
      <c r="Q61" s="42"/>
      <c r="R61" s="42"/>
      <c r="S61" s="42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spans="1:36" ht="46.5" customHeight="1" x14ac:dyDescent="0.5">
      <c r="A62" s="151" t="s">
        <v>66</v>
      </c>
      <c r="B62" s="152"/>
      <c r="C62" s="147">
        <v>10</v>
      </c>
      <c r="D62" s="148"/>
      <c r="E62" s="149">
        <f>IF(D62=30,4,IF(D62=50,7,IF(D62&gt;=100,C62,0)))</f>
        <v>0</v>
      </c>
      <c r="F62" s="59"/>
      <c r="I62" s="44"/>
      <c r="J62" s="43">
        <v>30</v>
      </c>
      <c r="K62" s="43">
        <v>50</v>
      </c>
      <c r="L62" s="43">
        <v>30</v>
      </c>
      <c r="M62" s="43" t="s">
        <v>54</v>
      </c>
      <c r="N62" s="42"/>
      <c r="O62" s="42"/>
      <c r="P62" s="42"/>
      <c r="Q62" s="42"/>
      <c r="R62" s="42"/>
      <c r="S62" s="42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spans="1:36" ht="46.5" customHeight="1" x14ac:dyDescent="0.5">
      <c r="A63" s="151" t="s">
        <v>67</v>
      </c>
      <c r="B63" s="152"/>
      <c r="C63" s="147">
        <v>10</v>
      </c>
      <c r="D63" s="148"/>
      <c r="E63" s="149">
        <f>IF(D63=20,5,IF(D63=30,8,IF(D63=50,C63,0)))</f>
        <v>0</v>
      </c>
      <c r="F63" s="59"/>
      <c r="I63" s="44"/>
      <c r="J63" s="43">
        <v>40</v>
      </c>
      <c r="K63" s="43">
        <v>100</v>
      </c>
      <c r="L63" s="43">
        <v>50</v>
      </c>
      <c r="M63" s="43"/>
      <c r="N63" s="42"/>
      <c r="O63" s="42"/>
      <c r="P63" s="42"/>
      <c r="Q63" s="42"/>
      <c r="R63" s="42"/>
      <c r="S63" s="42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spans="1:36" ht="46.5" customHeight="1" x14ac:dyDescent="0.5">
      <c r="A64" s="153" t="s">
        <v>69</v>
      </c>
      <c r="B64" s="154"/>
      <c r="C64" s="147">
        <v>10</v>
      </c>
      <c r="D64" s="148"/>
      <c r="E64" s="149">
        <f>IF(D64="j",C64,IF(D64="J",C64,0))</f>
        <v>0</v>
      </c>
      <c r="F64" s="59"/>
      <c r="I64" s="42"/>
      <c r="J64" s="43"/>
      <c r="K64" s="43"/>
      <c r="L64" s="43"/>
      <c r="M64" s="43"/>
      <c r="N64" s="42"/>
      <c r="O64" s="42"/>
      <c r="P64" s="42"/>
      <c r="Q64" s="42"/>
      <c r="R64" s="42"/>
      <c r="S64" s="42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spans="1:19" s="14" customFormat="1" ht="21.75" customHeight="1" thickBot="1" x14ac:dyDescent="0.55000000000000004">
      <c r="A65" s="17"/>
      <c r="B65" s="17"/>
      <c r="C65" s="15"/>
      <c r="D65" s="16"/>
      <c r="E65" s="13"/>
      <c r="G65" s="39"/>
      <c r="H65" s="39"/>
      <c r="I65" s="44"/>
      <c r="J65" s="44"/>
      <c r="K65" s="44"/>
      <c r="L65" s="44"/>
      <c r="M65" s="44"/>
      <c r="N65" s="44"/>
      <c r="O65" s="44"/>
      <c r="P65" s="39"/>
      <c r="Q65" s="39"/>
      <c r="R65" s="39"/>
      <c r="S65" s="39"/>
    </row>
    <row r="66" spans="1:19" ht="18.350000000000001" thickBot="1" x14ac:dyDescent="0.65">
      <c r="A66" s="8" t="s">
        <v>33</v>
      </c>
      <c r="B66" s="9"/>
      <c r="C66" s="9"/>
      <c r="D66" s="18"/>
      <c r="E66" s="10">
        <f>SUM(E61:E64)</f>
        <v>0</v>
      </c>
      <c r="I66" s="42"/>
      <c r="J66" s="42"/>
      <c r="K66" s="42"/>
      <c r="L66" s="42"/>
      <c r="M66" s="42"/>
      <c r="N66" s="42"/>
      <c r="O66" s="42"/>
    </row>
    <row r="67" spans="1:19" ht="18" x14ac:dyDescent="0.6">
      <c r="A67" s="11"/>
      <c r="B67" s="11"/>
      <c r="C67" s="11"/>
      <c r="D67" s="11"/>
      <c r="E67" s="11"/>
      <c r="I67" s="42"/>
      <c r="J67" s="42"/>
      <c r="K67" s="42"/>
      <c r="L67" s="42"/>
      <c r="M67" s="42"/>
      <c r="N67" s="42"/>
      <c r="O67" s="42"/>
    </row>
    <row r="68" spans="1:19" ht="18.350000000000001" thickBot="1" x14ac:dyDescent="0.65">
      <c r="A68" s="8" t="s">
        <v>27</v>
      </c>
      <c r="B68" s="9"/>
      <c r="C68" s="9"/>
      <c r="D68" s="9"/>
      <c r="E68" s="10">
        <f>E56+E66</f>
        <v>0</v>
      </c>
      <c r="I68" s="42"/>
      <c r="J68" s="42"/>
      <c r="K68" s="42"/>
      <c r="L68" s="42"/>
      <c r="M68" s="42"/>
      <c r="N68" s="42"/>
      <c r="O68" s="42"/>
    </row>
    <row r="69" spans="1:19" x14ac:dyDescent="0.5">
      <c r="I69" s="42"/>
      <c r="J69" s="42"/>
      <c r="K69" s="42"/>
      <c r="L69" s="42"/>
      <c r="M69" s="42"/>
      <c r="N69" s="42"/>
      <c r="O69" s="42"/>
    </row>
    <row r="71" spans="1:19" ht="14.7" thickBot="1" x14ac:dyDescent="0.55000000000000004"/>
    <row r="72" spans="1:19" ht="20.100000000000001" customHeight="1" x14ac:dyDescent="0.55000000000000004">
      <c r="A72" s="12" t="s">
        <v>62</v>
      </c>
      <c r="B72" s="25"/>
      <c r="C72" s="26"/>
      <c r="D72" s="27"/>
      <c r="E72" s="1"/>
    </row>
    <row r="73" spans="1:19" ht="20.100000000000001" customHeight="1" x14ac:dyDescent="0.55000000000000004">
      <c r="A73" s="12" t="s">
        <v>61</v>
      </c>
      <c r="B73" s="35"/>
      <c r="C73" s="36"/>
      <c r="D73" s="37"/>
      <c r="E73" s="1"/>
    </row>
    <row r="74" spans="1:19" ht="20.100000000000001" customHeight="1" x14ac:dyDescent="0.55000000000000004">
      <c r="A74" s="12" t="s">
        <v>63</v>
      </c>
      <c r="B74" s="35"/>
      <c r="C74" s="36"/>
      <c r="D74" s="37"/>
      <c r="E74" s="1"/>
    </row>
    <row r="75" spans="1:19" ht="20.100000000000001" customHeight="1" x14ac:dyDescent="0.55000000000000004">
      <c r="A75" s="12" t="s">
        <v>64</v>
      </c>
      <c r="B75" s="35"/>
      <c r="C75" s="36"/>
      <c r="D75" s="37"/>
      <c r="E75" s="1"/>
    </row>
    <row r="76" spans="1:19" ht="20.100000000000001" customHeight="1" x14ac:dyDescent="0.55000000000000004">
      <c r="A76" s="12" t="s">
        <v>24</v>
      </c>
      <c r="B76" s="28"/>
      <c r="C76" s="29"/>
      <c r="D76" s="30"/>
      <c r="E76" s="2"/>
    </row>
    <row r="77" spans="1:19" ht="20.100000000000001" customHeight="1" x14ac:dyDescent="0.55000000000000004">
      <c r="A77" s="12" t="s">
        <v>25</v>
      </c>
      <c r="B77" s="28"/>
      <c r="C77" s="29"/>
      <c r="D77" s="30"/>
      <c r="E77" s="2"/>
    </row>
    <row r="78" spans="1:19" ht="20.100000000000001" customHeight="1" x14ac:dyDescent="0.55000000000000004">
      <c r="A78" s="12" t="s">
        <v>26</v>
      </c>
      <c r="B78" s="28"/>
      <c r="C78" s="29"/>
      <c r="D78" s="30"/>
      <c r="E78" s="2"/>
    </row>
    <row r="79" spans="1:19" ht="75" customHeight="1" thickBot="1" x14ac:dyDescent="0.55000000000000004">
      <c r="A79" s="34" t="s">
        <v>70</v>
      </c>
      <c r="B79" s="31"/>
      <c r="C79" s="32"/>
      <c r="D79" s="33"/>
      <c r="E79" s="2"/>
    </row>
    <row r="80" spans="1:19" x14ac:dyDescent="0.5">
      <c r="B80" s="1"/>
      <c r="C80" s="1"/>
      <c r="D80" s="1"/>
    </row>
    <row r="81" spans="2:4" x14ac:dyDescent="0.5">
      <c r="B81" s="1"/>
      <c r="C81" s="1"/>
      <c r="D81" s="1"/>
    </row>
    <row r="82" spans="2:4" x14ac:dyDescent="0.5">
      <c r="B82" s="1"/>
      <c r="C82" s="1"/>
      <c r="D82" s="1"/>
    </row>
  </sheetData>
  <sheetProtection algorithmName="SHA-512" hashValue="RyOtE9Q+vPE7+1RP/yY6Cmo/63Vuni9FBR7YC5vMRWxTgdUu7CiXnMnft6ch76GXOD1KYsA3nwhoLAwyxagSiw==" saltValue="GQnHXideTxfq8wS7gIArOQ==" spinCount="100000" sheet="1" objects="1" scenarios="1"/>
  <mergeCells count="4">
    <mergeCell ref="A61:B61"/>
    <mergeCell ref="A62:B62"/>
    <mergeCell ref="A63:B63"/>
    <mergeCell ref="A64:B64"/>
  </mergeCells>
  <phoneticPr fontId="13" type="noConversion"/>
  <dataValidations count="4">
    <dataValidation type="list" allowBlank="1" showInputMessage="1" showErrorMessage="1" sqref="D62" xr:uid="{A8126982-14B8-4CE1-8D48-6425BAA9A982}">
      <formula1>$K$60:$K$63</formula1>
    </dataValidation>
    <dataValidation type="list" allowBlank="1" showInputMessage="1" showErrorMessage="1" sqref="D63" xr:uid="{E965C6CE-B32E-475E-9A83-04D1BD9D99EC}">
      <formula1>$L$60:$L$63</formula1>
    </dataValidation>
    <dataValidation type="list" allowBlank="1" showInputMessage="1" showErrorMessage="1" sqref="D64" xr:uid="{09C00968-2688-4124-AB09-1158E75FD302}">
      <formula1>$M$61:$M$62</formula1>
    </dataValidation>
    <dataValidation type="list" allowBlank="1" showInputMessage="1" showErrorMessage="1" sqref="D61" xr:uid="{BF28F999-3DBD-4B0A-802F-90898A045305}">
      <formula1>$J$60:$J$63</formula1>
    </dataValidation>
  </dataValidations>
  <pageMargins left="0.25" right="0.25" top="0.75" bottom="0.75" header="0.3" footer="0.3"/>
  <pageSetup paperSize="9"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7053B6CB61B41A17898FAF5CD7D7D" ma:contentTypeVersion="15" ma:contentTypeDescription="Een nieuw document maken." ma:contentTypeScope="" ma:versionID="4a0e4f96abc0bf6b84c46e68d676717f">
  <xsd:schema xmlns:xsd="http://www.w3.org/2001/XMLSchema" xmlns:xs="http://www.w3.org/2001/XMLSchema" xmlns:p="http://schemas.microsoft.com/office/2006/metadata/properties" xmlns:ns2="ca2fbd78-48b3-4bcc-a97f-6aa36389b288" xmlns:ns3="622c5e9f-5c94-4086-a53d-de95fb3ecd91" targetNamespace="http://schemas.microsoft.com/office/2006/metadata/properties" ma:root="true" ma:fieldsID="4aca9713837aa7f4c33d12a6fea414ae" ns2:_="" ns3:_="">
    <xsd:import namespace="ca2fbd78-48b3-4bcc-a97f-6aa36389b288"/>
    <xsd:import namespace="622c5e9f-5c94-4086-a53d-de95fb3ecd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fbd78-48b3-4bcc-a97f-6aa36389b2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12eb04b-0f80-4be1-a42a-c5b9c97ad4b5}" ma:internalName="TaxCatchAll" ma:showField="CatchAllData" ma:web="ca2fbd78-48b3-4bcc-a97f-6aa36389b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c5e9f-5c94-4086-a53d-de95fb3ec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f0dec7d6-9cdb-469c-a7e9-4d34da120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2c5e9f-5c94-4086-a53d-de95fb3ecd91">
      <Terms xmlns="http://schemas.microsoft.com/office/infopath/2007/PartnerControls"/>
    </lcf76f155ced4ddcb4097134ff3c332f>
    <TaxCatchAll xmlns="ca2fbd78-48b3-4bcc-a97f-6aa36389b288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3A9BB3-6567-4DD6-B985-0D11B78E3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fbd78-48b3-4bcc-a97f-6aa36389b288"/>
    <ds:schemaRef ds:uri="622c5e9f-5c94-4086-a53d-de95fb3ecd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65FF96-8C04-4456-B1C5-976025909CF2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622c5e9f-5c94-4086-a53d-de95fb3ecd91"/>
    <ds:schemaRef ds:uri="ca2fbd78-48b3-4bcc-a97f-6aa36389b288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46D3610-2690-4313-A0A1-E45969E6B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Input_Inschrijver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Laeven</dc:creator>
  <cp:lastModifiedBy>Rik</cp:lastModifiedBy>
  <cp:lastPrinted>2022-06-17T13:41:50Z</cp:lastPrinted>
  <dcterms:created xsi:type="dcterms:W3CDTF">2018-05-24T14:15:32Z</dcterms:created>
  <dcterms:modified xsi:type="dcterms:W3CDTF">2022-07-28T12:19:00Z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0x0101006707053B6CB61B41A17898FAF5CD7D7D</vt:lpwstr>
  </property>
</Properties>
</file>