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arkparkeren.sharepoint.com/sites/GemeenteLeiden-Uitbreidingbetaaldparkeren/Intern/Werkdocumenten/Aanbesteding parkeerautomaten/Aanbestedingsdocumenten 2022/concept def/"/>
    </mc:Choice>
  </mc:AlternateContent>
  <xr:revisionPtr revIDLastSave="1" documentId="8_{B84A5564-6DA2-4B47-9BCD-62CEB17AF4AA}" xr6:coauthVersionLast="47" xr6:coauthVersionMax="47" xr10:uidLastSave="{19F8A356-65A4-4B5B-B188-C30CCD9A22C2}"/>
  <bookViews>
    <workbookView xWindow="828" yWindow="-17388" windowWidth="30000" windowHeight="17496" xr2:uid="{00000000-000D-0000-FFFF-FFFF00000000}"/>
  </bookViews>
  <sheets>
    <sheet name="Prijsformulier" sheetId="3" r:id="rId1"/>
  </sheets>
  <definedNames>
    <definedName name="_xlnm.Print_Area" localSheetId="0">Prijsformulier!$A$1:$I$75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3" l="1"/>
  <c r="C65" i="3"/>
  <c r="D30" i="3" l="1"/>
  <c r="G30" i="3"/>
  <c r="F30" i="3"/>
  <c r="E30" i="3"/>
  <c r="G41" i="3"/>
  <c r="H41" i="3" s="1"/>
  <c r="H5" i="3"/>
  <c r="E16" i="3"/>
  <c r="H6" i="3"/>
  <c r="G16" i="3" l="1"/>
  <c r="H21" i="3" s="1"/>
  <c r="G7" i="3"/>
  <c r="G64" i="3" l="1"/>
  <c r="H26" i="3"/>
  <c r="G9" i="3"/>
  <c r="H9" i="3" s="1"/>
  <c r="G8" i="3"/>
  <c r="H8" i="3" s="1"/>
  <c r="H25" i="3"/>
  <c r="H23" i="3"/>
  <c r="H24" i="3"/>
  <c r="H28" i="3"/>
  <c r="H27" i="3"/>
  <c r="G36" i="3"/>
  <c r="H36" i="3" s="1"/>
  <c r="G38" i="3"/>
  <c r="H38" i="3" s="1"/>
  <c r="H29" i="3"/>
  <c r="G39" i="3"/>
  <c r="H39" i="3" s="1"/>
  <c r="H22" i="3"/>
  <c r="G40" i="3"/>
  <c r="H40" i="3" s="1"/>
  <c r="H20" i="3"/>
  <c r="B58" i="3"/>
  <c r="B57" i="3"/>
  <c r="B56" i="3"/>
  <c r="C51" i="3"/>
  <c r="C58" i="3" s="1"/>
  <c r="C50" i="3"/>
  <c r="C49" i="3"/>
  <c r="G37" i="3"/>
  <c r="H37" i="3" s="1"/>
  <c r="C31" i="3"/>
  <c r="C57" i="3" s="1"/>
  <c r="H64" i="3" l="1"/>
  <c r="H65" i="3" s="1"/>
  <c r="H31" i="3"/>
  <c r="H57" i="3" s="1"/>
  <c r="G45" i="3"/>
  <c r="H42" i="3"/>
  <c r="G46" i="3" l="1"/>
  <c r="H46" i="3" s="1"/>
  <c r="H45" i="3"/>
  <c r="H49" i="3"/>
  <c r="H47" i="3" l="1"/>
  <c r="H50" i="3" s="1"/>
  <c r="C11" i="3"/>
  <c r="C56" i="3" s="1"/>
  <c r="H51" i="3" l="1"/>
  <c r="H58" i="3" s="1"/>
  <c r="H10" i="3"/>
  <c r="H7" i="3"/>
  <c r="H11" i="3" l="1"/>
  <c r="H56" i="3" l="1"/>
  <c r="H59" i="3" s="1"/>
</calcChain>
</file>

<file path=xl/sharedStrings.xml><?xml version="1.0" encoding="utf-8"?>
<sst xmlns="http://schemas.openxmlformats.org/spreadsheetml/2006/main" count="128" uniqueCount="89">
  <si>
    <t>Prijs/stuk</t>
  </si>
  <si>
    <t>Aantal</t>
  </si>
  <si>
    <t>Totaal</t>
  </si>
  <si>
    <t>Positie</t>
  </si>
  <si>
    <t>Prijs</t>
  </si>
  <si>
    <t>Ondertekening rechtsgeldig vertegenwoordiger</t>
  </si>
  <si>
    <t>Datum:</t>
  </si>
  <si>
    <t>Naam :</t>
  </si>
  <si>
    <t>1.1</t>
  </si>
  <si>
    <t>1.2</t>
  </si>
  <si>
    <t>2.1</t>
  </si>
  <si>
    <t>2.2</t>
  </si>
  <si>
    <t>3.1</t>
  </si>
  <si>
    <t>2.3</t>
  </si>
  <si>
    <t>2.4</t>
  </si>
  <si>
    <t>2.5</t>
  </si>
  <si>
    <t>2.6</t>
  </si>
  <si>
    <t>2.7</t>
  </si>
  <si>
    <t>2.8</t>
  </si>
  <si>
    <t>3.2</t>
  </si>
  <si>
    <t>3.3</t>
  </si>
  <si>
    <t>3.4</t>
  </si>
  <si>
    <t xml:space="preserve">
</t>
  </si>
  <si>
    <t>Forfaittair aantal in 10 jaar</t>
  </si>
  <si>
    <t>Totaal storingsherstel buiten onderhoudscontract</t>
  </si>
  <si>
    <t>Onderhoud</t>
  </si>
  <si>
    <t>jaar 2</t>
  </si>
  <si>
    <t>jaar 3</t>
  </si>
  <si>
    <t>jaar 4</t>
  </si>
  <si>
    <t>jaar 5</t>
  </si>
  <si>
    <t>jaar 6</t>
  </si>
  <si>
    <t>jaar 7</t>
  </si>
  <si>
    <t>jaar 8</t>
  </si>
  <si>
    <t>Alleen de nietgeblokkeerde paarse cellen invullen de overige cellen zijn vastgesteld of worden automatisch gevuld.</t>
  </si>
  <si>
    <t>jaar 1 (incl. garantie)</t>
  </si>
  <si>
    <t>Jaar</t>
  </si>
  <si>
    <t>Onderhoud 
EMV lezers</t>
  </si>
  <si>
    <t>TCO onderdeel</t>
  </si>
  <si>
    <t>1.3</t>
  </si>
  <si>
    <t xml:space="preserve">Onderdeel </t>
  </si>
  <si>
    <t>3.5</t>
  </si>
  <si>
    <t>Totaal schade en vandalisme</t>
  </si>
  <si>
    <t>Uurtarief</t>
  </si>
  <si>
    <t>Storingsherstel buiten onderhoudscontract (uurtarief, inclusief eventuele voorrijkosten)</t>
  </si>
  <si>
    <t>overzicht van de meest te vervangen onderdelen /componenten bij schade en of vandalisme</t>
  </si>
  <si>
    <t>Stukprijs</t>
  </si>
  <si>
    <t>Fundatie incl. montage *</t>
  </si>
  <si>
    <t>2.9</t>
  </si>
  <si>
    <t>2.10</t>
  </si>
  <si>
    <t>jaar 9</t>
  </si>
  <si>
    <t>jaar 10</t>
  </si>
  <si>
    <t>Positie 1: Levering en installatie</t>
  </si>
  <si>
    <t>Positie 3: Schade, vandalisme en storingsherstel buiten het contract</t>
  </si>
  <si>
    <t>Scherm gebruikersinterface (touchscreen)</t>
  </si>
  <si>
    <t>3.6</t>
  </si>
  <si>
    <t>3.7</t>
  </si>
  <si>
    <t>TCO gedurende 10 jaar</t>
  </si>
  <si>
    <t xml:space="preserve">Aantal Parkeerautomaten conform levering: </t>
  </si>
  <si>
    <t>Handtekening:</t>
  </si>
  <si>
    <t>Total Cost of Ownership gedurende 10 jaar</t>
  </si>
  <si>
    <t>Kaartlezer</t>
  </si>
  <si>
    <t>Moederboard/hoofdkaart Parkeerautomaat</t>
  </si>
  <si>
    <t>Datacommunicatie (abonnement en simkaart)</t>
  </si>
  <si>
    <t xml:space="preserve">voor werkzaamheden die worden uitgevoerd op maandag - zaterdag tussen 8.00 en 18.00 uur. </t>
  </si>
  <si>
    <t xml:space="preserve">voor werkzaamheden die worden uitgevoerd op maandag - zaterdag tussen 18:00 en 8:00 uur. </t>
  </si>
  <si>
    <t>Alle prijzen op basis prijspeil 1-1-2023, exclusief btw.</t>
  </si>
  <si>
    <r>
      <t xml:space="preserve">Parkeerautomaten op basis van omschrijving Programma van Eisen </t>
    </r>
    <r>
      <rPr>
        <u/>
        <sz val="8"/>
        <rFont val="Arial"/>
        <family val="2"/>
      </rPr>
      <t>met</t>
    </r>
    <r>
      <rPr>
        <sz val="8"/>
        <rFont val="Arial"/>
        <family val="2"/>
      </rPr>
      <t xml:space="preserve"> muntacceptatie (prijs zonder muntgeld eindcassette) *</t>
    </r>
  </si>
  <si>
    <r>
      <t xml:space="preserve">Parkeerautomaten op basis van omschrijving Programma van Eisen </t>
    </r>
    <r>
      <rPr>
        <u/>
        <sz val="8"/>
        <rFont val="Arial"/>
        <family val="2"/>
      </rPr>
      <t>zonder</t>
    </r>
    <r>
      <rPr>
        <sz val="8"/>
        <rFont val="Arial"/>
        <family val="2"/>
      </rPr>
      <t xml:space="preserve"> muntacceptatie *</t>
    </r>
  </si>
  <si>
    <t>Installatie en plaatsing per Parkeerautomaat *</t>
  </si>
  <si>
    <t>1.4</t>
  </si>
  <si>
    <t>1.5</t>
  </si>
  <si>
    <t>1.6</t>
  </si>
  <si>
    <r>
      <t xml:space="preserve">Bedrag per Parkeerautomaat per </t>
    </r>
    <r>
      <rPr>
        <b/>
        <sz val="9"/>
        <color rgb="FFFFFFFF"/>
        <rFont val="Arial"/>
        <family val="2"/>
      </rPr>
      <t>maand</t>
    </r>
  </si>
  <si>
    <t>Accu conform eis 122 en 123 PvE</t>
  </si>
  <si>
    <t>Hosting, beveiliging, koppelingen en licenties Beheersysteem</t>
  </si>
  <si>
    <t>Positie 2: Jaarlijkse kosten op basis van maandtarieven</t>
  </si>
  <si>
    <t>Muntselector en doorvoer (deel onderhevig aan slijtage door munten)</t>
  </si>
  <si>
    <t>Verwijslichtbak*</t>
  </si>
  <si>
    <t>Muntgeld eindcassette*</t>
  </si>
  <si>
    <t>* Deze onderdelen zijn verrekenbaar aan de hand van eventueel wijzigende aantallen. Dit betreft een raamovereenkomst, gedurende de looptijd van de raamovereenkomst kan Opdrachtgever Nadere Overeenkomsten afsluiten.</t>
  </si>
  <si>
    <t xml:space="preserve">** Na het tiende jaar wordt het gemiddelde maandbedrag per Parkeerautomaat over de eerste 10 jaar gehanteerd als maandbedrag. Deze bedragen worden niet opgenomen in de TCO-berekening. </t>
  </si>
  <si>
    <t>Maandbedrag na het 10e jaar**</t>
  </si>
  <si>
    <t>Leiden2022</t>
  </si>
  <si>
    <t>Marktconform tarief vuurwerkkap/-plaat met benodigde bevestigingsmaterialen, conform omschrijving paragraaf 6.8 van het Programma van Eisen</t>
  </si>
  <si>
    <t xml:space="preserve">*** Deze onderdelen zijn verrekenbaar aan de hand van eventueel wijzigende aantallen. </t>
  </si>
  <si>
    <t>Aantal***</t>
  </si>
  <si>
    <t>Aanstraalunit LED conform eis 133 PvE</t>
  </si>
  <si>
    <r>
      <t xml:space="preserve">Vuurwerkbeveiliging - </t>
    </r>
    <r>
      <rPr>
        <b/>
        <sz val="9"/>
        <color rgb="FFFFFFFF"/>
        <rFont val="Arial"/>
        <family val="2"/>
      </rPr>
      <t>GEEN ONDERDEEL TCO</t>
    </r>
  </si>
  <si>
    <r>
      <t xml:space="preserve">Positie 4: Vuurwerkbeveiliging - verplicht aan te bieden </t>
    </r>
    <r>
      <rPr>
        <b/>
        <u/>
        <sz val="12"/>
        <color rgb="FFFFFFFF"/>
        <rFont val="Arial"/>
        <family val="2"/>
      </rPr>
      <t>optie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</si>
</sst>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  <numFmt numFmtId="166" formatCode="[$-413]mmm/yy;@"/>
    <numFmt numFmtId="167" formatCode="_-&quot;€&quot;\ * #,##0_-;_-&quot;€&quot;\ * #,##0\-;_-&quot;€&quot;\ * &quot;-&quot;_-;_-@_-"/>
    <numFmt numFmtId="168" formatCode="_-&quot;€&quot;\ * #,##0.00_-;_-&quot;€&quot;\ * #,##0.00\-;_-&quot;€&quot;\ * &quot;-&quot;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Franklin Gothic Book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9"/>
      <color indexed="9"/>
      <name val="Arial"/>
      <family val="2"/>
    </font>
    <font>
      <sz val="8"/>
      <name val="Arial"/>
      <family val="2"/>
    </font>
    <font>
      <sz val="9"/>
      <color rgb="FFFFFFFF"/>
      <name val="Arial"/>
      <family val="2"/>
    </font>
    <font>
      <b/>
      <sz val="12"/>
      <color rgb="FFFFFFFF"/>
      <name val="Arial"/>
      <family val="2"/>
    </font>
    <font>
      <b/>
      <sz val="9"/>
      <color indexed="9"/>
      <name val="Arial"/>
      <family val="2"/>
    </font>
    <font>
      <sz val="10"/>
      <color theme="0" tint="-0.249977111117893"/>
      <name val="Arial"/>
      <family val="2"/>
    </font>
    <font>
      <u/>
      <sz val="8"/>
      <name val="Arial"/>
      <family val="2"/>
    </font>
    <font>
      <b/>
      <sz val="9"/>
      <color rgb="FFFFFFFF"/>
      <name val="Arial"/>
      <family val="2"/>
    </font>
    <font>
      <b/>
      <i/>
      <sz val="9"/>
      <color indexed="9"/>
      <name val="Arial"/>
      <family val="2"/>
    </font>
    <font>
      <b/>
      <u/>
      <sz val="12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7099"/>
        <bgColor indexed="64"/>
      </patternFill>
    </fill>
    <fill>
      <patternFill patternType="solid">
        <fgColor rgb="FFD0EBEC"/>
        <bgColor indexed="64"/>
      </patternFill>
    </fill>
    <fill>
      <patternFill patternType="solid">
        <fgColor rgb="FFCE97CA"/>
        <bgColor indexed="64"/>
      </patternFill>
    </fill>
    <fill>
      <patternFill patternType="solid">
        <fgColor rgb="FFE7F5F5"/>
        <bgColor indexed="64"/>
      </patternFill>
    </fill>
    <fill>
      <patternFill patternType="solid">
        <fgColor rgb="FFE7CBE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99"/>
        <bgColor rgb="FF000000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0" fontId="2" fillId="2" borderId="0" xfId="0" applyFont="1" applyFill="1" applyBorder="1" applyProtection="1"/>
    <xf numFmtId="167" fontId="7" fillId="3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4" borderId="1" xfId="7" applyNumberFormat="1" applyFont="1" applyFill="1" applyBorder="1" applyAlignment="1" applyProtection="1">
      <alignment horizontal="left" vertical="center" indent="1"/>
    </xf>
    <xf numFmtId="0" fontId="8" fillId="4" borderId="1" xfId="7" applyNumberFormat="1" applyFont="1" applyFill="1" applyBorder="1" applyAlignment="1" applyProtection="1">
      <alignment horizontal="right" vertical="center" indent="1"/>
    </xf>
    <xf numFmtId="9" fontId="8" fillId="6" borderId="1" xfId="1" applyFont="1" applyFill="1" applyBorder="1" applyAlignment="1" applyProtection="1">
      <alignment horizontal="left" vertical="center" indent="1"/>
    </xf>
    <xf numFmtId="0" fontId="8" fillId="6" borderId="1" xfId="1" applyNumberFormat="1" applyFont="1" applyFill="1" applyBorder="1" applyAlignment="1" applyProtection="1">
      <alignment horizontal="right" vertical="center" indent="1"/>
    </xf>
    <xf numFmtId="1" fontId="7" fillId="3" borderId="1" xfId="0" applyNumberFormat="1" applyFont="1" applyFill="1" applyBorder="1" applyAlignment="1" applyProtection="1">
      <alignment horizontal="left" vertical="center" wrapText="1" indent="1"/>
    </xf>
    <xf numFmtId="0" fontId="6" fillId="0" borderId="0" xfId="0" applyFont="1" applyBorder="1" applyAlignment="1" applyProtection="1">
      <alignment vertical="center"/>
    </xf>
    <xf numFmtId="1" fontId="8" fillId="4" borderId="1" xfId="7" applyNumberFormat="1" applyFont="1" applyFill="1" applyBorder="1" applyAlignment="1" applyProtection="1">
      <alignment horizontal="right" vertical="center" indent="1"/>
    </xf>
    <xf numFmtId="9" fontId="8" fillId="4" borderId="1" xfId="1" applyFont="1" applyFill="1" applyBorder="1" applyAlignment="1" applyProtection="1">
      <alignment horizontal="left" indent="1"/>
    </xf>
    <xf numFmtId="9" fontId="8" fillId="6" borderId="1" xfId="1" applyFont="1" applyFill="1" applyBorder="1" applyAlignment="1" applyProtection="1">
      <alignment horizontal="left" indent="1"/>
    </xf>
    <xf numFmtId="0" fontId="2" fillId="0" borderId="0" xfId="0" applyFont="1" applyBorder="1" applyProtection="1"/>
    <xf numFmtId="0" fontId="8" fillId="4" borderId="1" xfId="7" applyNumberFormat="1" applyFont="1" applyFill="1" applyBorder="1" applyAlignment="1" applyProtection="1">
      <alignment horizontal="left" vertical="top" indent="1"/>
    </xf>
    <xf numFmtId="0" fontId="6" fillId="0" borderId="0" xfId="0" applyFont="1" applyBorder="1" applyProtection="1"/>
    <xf numFmtId="165" fontId="6" fillId="0" borderId="0" xfId="0" applyNumberFormat="1" applyFont="1" applyBorder="1" applyProtection="1"/>
    <xf numFmtId="166" fontId="7" fillId="3" borderId="1" xfId="0" applyNumberFormat="1" applyFont="1" applyFill="1" applyBorder="1" applyAlignment="1" applyProtection="1">
      <alignment horizontal="left" vertical="center" wrapText="1" indent="2"/>
    </xf>
    <xf numFmtId="0" fontId="0" fillId="0" borderId="0" xfId="0" applyProtection="1"/>
    <xf numFmtId="1" fontId="8" fillId="4" borderId="1" xfId="7" applyNumberFormat="1" applyFont="1" applyFill="1" applyBorder="1" applyAlignment="1" applyProtection="1">
      <alignment horizontal="left" vertical="top" indent="1"/>
    </xf>
    <xf numFmtId="1" fontId="8" fillId="6" borderId="1" xfId="7" applyNumberFormat="1" applyFont="1" applyFill="1" applyBorder="1" applyAlignment="1" applyProtection="1">
      <alignment horizontal="left" vertical="top" indent="1"/>
    </xf>
    <xf numFmtId="1" fontId="8" fillId="4" borderId="1" xfId="1" applyNumberFormat="1" applyFont="1" applyFill="1" applyBorder="1" applyAlignment="1" applyProtection="1">
      <alignment horizontal="left" indent="1"/>
    </xf>
    <xf numFmtId="1" fontId="8" fillId="6" borderId="1" xfId="1" applyNumberFormat="1" applyFont="1" applyFill="1" applyBorder="1" applyAlignment="1" applyProtection="1">
      <alignment horizontal="left" indent="1"/>
    </xf>
    <xf numFmtId="168" fontId="8" fillId="4" borderId="1" xfId="7" applyNumberFormat="1" applyFont="1" applyFill="1" applyBorder="1" applyAlignment="1" applyProtection="1">
      <alignment horizontal="right" vertical="center"/>
    </xf>
    <xf numFmtId="168" fontId="8" fillId="5" borderId="1" xfId="7" applyNumberFormat="1" applyFont="1" applyFill="1" applyBorder="1" applyAlignment="1" applyProtection="1">
      <alignment horizontal="right" vertical="center"/>
      <protection locked="0"/>
    </xf>
    <xf numFmtId="168" fontId="8" fillId="7" borderId="1" xfId="7" applyNumberFormat="1" applyFont="1" applyFill="1" applyBorder="1" applyAlignment="1" applyProtection="1">
      <alignment horizontal="right" vertical="center"/>
      <protection locked="0"/>
    </xf>
    <xf numFmtId="168" fontId="8" fillId="6" borderId="1" xfId="7" applyNumberFormat="1" applyFont="1" applyFill="1" applyBorder="1" applyAlignment="1" applyProtection="1">
      <alignment horizontal="right" vertical="center"/>
    </xf>
    <xf numFmtId="168" fontId="8" fillId="4" borderId="1" xfId="7" applyNumberFormat="1" applyFont="1" applyFill="1" applyBorder="1" applyAlignment="1" applyProtection="1">
      <alignment horizontal="right"/>
    </xf>
    <xf numFmtId="168" fontId="8" fillId="6" borderId="1" xfId="7" applyNumberFormat="1" applyFont="1" applyFill="1" applyBorder="1" applyAlignment="1" applyProtection="1">
      <alignment horizontal="right"/>
    </xf>
    <xf numFmtId="168" fontId="7" fillId="3" borderId="1" xfId="0" applyNumberFormat="1" applyFont="1" applyFill="1" applyBorder="1" applyAlignment="1" applyProtection="1">
      <alignment horizontal="center" vertical="center" wrapText="1"/>
    </xf>
    <xf numFmtId="168" fontId="8" fillId="5" borderId="1" xfId="7" applyNumberFormat="1" applyFont="1" applyFill="1" applyBorder="1" applyAlignment="1" applyProtection="1">
      <alignment horizontal="right" vertical="top"/>
      <protection locked="0"/>
    </xf>
    <xf numFmtId="168" fontId="8" fillId="4" borderId="1" xfId="7" applyNumberFormat="1" applyFont="1" applyFill="1" applyBorder="1" applyAlignment="1" applyProtection="1">
      <alignment horizontal="right" vertical="top"/>
    </xf>
    <xf numFmtId="168" fontId="8" fillId="7" borderId="1" xfId="7" applyNumberFormat="1" applyFont="1" applyFill="1" applyBorder="1" applyAlignment="1" applyProtection="1">
      <alignment horizontal="right" vertical="top"/>
      <protection locked="0"/>
    </xf>
    <xf numFmtId="168" fontId="8" fillId="6" borderId="1" xfId="7" applyNumberFormat="1" applyFont="1" applyFill="1" applyBorder="1" applyAlignment="1" applyProtection="1">
      <alignment horizontal="right" vertical="top"/>
    </xf>
    <xf numFmtId="0" fontId="8" fillId="4" borderId="1" xfId="7" applyNumberFormat="1" applyFont="1" applyFill="1" applyBorder="1" applyAlignment="1" applyProtection="1">
      <alignment horizontal="right" vertical="top"/>
    </xf>
    <xf numFmtId="0" fontId="8" fillId="6" borderId="1" xfId="7" applyNumberFormat="1" applyFont="1" applyFill="1" applyBorder="1" applyAlignment="1" applyProtection="1">
      <alignment horizontal="right" vertical="top"/>
    </xf>
    <xf numFmtId="166" fontId="7" fillId="3" borderId="1" xfId="0" applyNumberFormat="1" applyFont="1" applyFill="1" applyBorder="1" applyAlignment="1" applyProtection="1">
      <alignment horizontal="left" vertical="center" wrapText="1" indent="1"/>
    </xf>
    <xf numFmtId="1" fontId="9" fillId="9" borderId="4" xfId="0" applyNumberFormat="1" applyFont="1" applyFill="1" applyBorder="1" applyAlignment="1" applyProtection="1">
      <alignment horizontal="center" vertical="center" wrapText="1"/>
    </xf>
    <xf numFmtId="166" fontId="7" fillId="3" borderId="1" xfId="0" applyNumberFormat="1" applyFont="1" applyFill="1" applyBorder="1" applyAlignment="1" applyProtection="1">
      <alignment horizontal="center" vertical="center" wrapText="1"/>
    </xf>
    <xf numFmtId="166" fontId="7" fillId="3" borderId="2" xfId="0" applyNumberFormat="1" applyFont="1" applyFill="1" applyBorder="1" applyAlignment="1" applyProtection="1">
      <alignment horizontal="left" vertical="center" wrapText="1" indent="1"/>
    </xf>
    <xf numFmtId="166" fontId="7" fillId="3" borderId="4" xfId="0" applyNumberFormat="1" applyFont="1" applyFill="1" applyBorder="1" applyAlignment="1" applyProtection="1">
      <alignment horizontal="left" vertical="center" wrapText="1" indent="1"/>
    </xf>
    <xf numFmtId="0" fontId="9" fillId="9" borderId="3" xfId="0" applyNumberFormat="1" applyFont="1" applyFill="1" applyBorder="1" applyAlignment="1" applyProtection="1">
      <alignment horizontal="left" vertical="center" wrapText="1"/>
    </xf>
    <xf numFmtId="166" fontId="11" fillId="3" borderId="1" xfId="0" applyNumberFormat="1" applyFont="1" applyFill="1" applyBorder="1" applyAlignment="1" applyProtection="1">
      <alignment vertical="center" wrapText="1"/>
    </xf>
    <xf numFmtId="168" fontId="11" fillId="3" borderId="1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Protection="1"/>
    <xf numFmtId="0" fontId="12" fillId="2" borderId="0" xfId="0" applyFont="1" applyFill="1" applyBorder="1" applyProtection="1">
      <protection locked="0"/>
    </xf>
    <xf numFmtId="0" fontId="2" fillId="2" borderId="0" xfId="0" applyFont="1" applyFill="1" applyBorder="1" applyProtection="1"/>
    <xf numFmtId="166" fontId="7" fillId="3" borderId="1" xfId="0" applyNumberFormat="1" applyFont="1" applyFill="1" applyBorder="1" applyAlignment="1" applyProtection="1">
      <alignment horizontal="left" vertical="center" wrapText="1" indent="1"/>
    </xf>
    <xf numFmtId="0" fontId="2" fillId="2" borderId="0" xfId="0" applyFont="1" applyFill="1" applyBorder="1" applyProtection="1"/>
    <xf numFmtId="166" fontId="7" fillId="3" borderId="1" xfId="0" applyNumberFormat="1" applyFont="1" applyFill="1" applyBorder="1" applyAlignment="1" applyProtection="1">
      <alignment horizontal="left" vertical="center" wrapText="1" indent="1"/>
    </xf>
    <xf numFmtId="0" fontId="2" fillId="2" borderId="0" xfId="0" applyFont="1" applyFill="1" applyBorder="1" applyProtection="1"/>
    <xf numFmtId="0" fontId="2" fillId="2" borderId="0" xfId="0" applyFont="1" applyFill="1"/>
    <xf numFmtId="0" fontId="2" fillId="0" borderId="0" xfId="0" applyFont="1"/>
    <xf numFmtId="168" fontId="8" fillId="4" borderId="1" xfId="7" applyNumberFormat="1" applyFont="1" applyFill="1" applyBorder="1" applyAlignment="1">
      <alignment horizontal="right"/>
    </xf>
    <xf numFmtId="165" fontId="6" fillId="0" borderId="0" xfId="0" applyNumberFormat="1" applyFont="1"/>
    <xf numFmtId="0" fontId="6" fillId="0" borderId="0" xfId="0" applyFont="1"/>
    <xf numFmtId="166" fontId="7" fillId="3" borderId="1" xfId="0" applyNumberFormat="1" applyFont="1" applyFill="1" applyBorder="1" applyAlignment="1" applyProtection="1">
      <alignment horizontal="left" vertical="center" wrapText="1" indent="1"/>
    </xf>
    <xf numFmtId="167" fontId="8" fillId="8" borderId="9" xfId="7" applyNumberFormat="1" applyFont="1" applyFill="1" applyBorder="1" applyAlignment="1" applyProtection="1">
      <alignment horizontal="left" vertical="center" wrapText="1"/>
    </xf>
    <xf numFmtId="167" fontId="8" fillId="8" borderId="5" xfId="7" applyNumberFormat="1" applyFont="1" applyFill="1" applyBorder="1" applyAlignment="1" applyProtection="1">
      <alignment horizontal="left" vertical="center" wrapText="1"/>
    </xf>
    <xf numFmtId="0" fontId="8" fillId="4" borderId="8" xfId="7" applyNumberFormat="1" applyFont="1" applyFill="1" applyBorder="1" applyAlignment="1" applyProtection="1">
      <alignment horizontal="left" vertical="center" wrapText="1"/>
    </xf>
    <xf numFmtId="0" fontId="8" fillId="4" borderId="9" xfId="7" applyNumberFormat="1" applyFont="1" applyFill="1" applyBorder="1" applyAlignment="1" applyProtection="1">
      <alignment horizontal="left" vertical="center" wrapText="1"/>
    </xf>
    <xf numFmtId="166" fontId="9" fillId="9" borderId="6" xfId="0" applyNumberFormat="1" applyFont="1" applyFill="1" applyBorder="1" applyAlignment="1" applyProtection="1">
      <alignment horizontal="center" vertical="center" wrapText="1"/>
    </xf>
    <xf numFmtId="166" fontId="9" fillId="9" borderId="0" xfId="0" applyNumberFormat="1" applyFont="1" applyFill="1" applyBorder="1" applyAlignment="1" applyProtection="1">
      <alignment horizontal="center" vertical="center" wrapText="1"/>
    </xf>
    <xf numFmtId="166" fontId="10" fillId="9" borderId="2" xfId="0" applyNumberFormat="1" applyFont="1" applyFill="1" applyBorder="1" applyAlignment="1" applyProtection="1">
      <alignment horizontal="left" vertical="center" wrapText="1"/>
    </xf>
    <xf numFmtId="166" fontId="10" fillId="9" borderId="3" xfId="0" applyNumberFormat="1" applyFont="1" applyFill="1" applyBorder="1" applyAlignment="1" applyProtection="1">
      <alignment horizontal="left" vertical="center" wrapText="1"/>
    </xf>
    <xf numFmtId="166" fontId="10" fillId="9" borderId="4" xfId="0" applyNumberFormat="1" applyFont="1" applyFill="1" applyBorder="1" applyAlignment="1" applyProtection="1">
      <alignment horizontal="left" vertical="center" wrapText="1"/>
    </xf>
    <xf numFmtId="166" fontId="7" fillId="3" borderId="2" xfId="0" applyNumberFormat="1" applyFont="1" applyFill="1" applyBorder="1" applyAlignment="1" applyProtection="1">
      <alignment horizontal="left" vertical="center" wrapText="1" indent="1"/>
    </xf>
    <xf numFmtId="166" fontId="7" fillId="3" borderId="3" xfId="0" applyNumberFormat="1" applyFont="1" applyFill="1" applyBorder="1" applyAlignment="1" applyProtection="1">
      <alignment horizontal="left" vertical="center" wrapText="1" indent="1"/>
    </xf>
    <xf numFmtId="166" fontId="7" fillId="3" borderId="4" xfId="0" applyNumberFormat="1" applyFont="1" applyFill="1" applyBorder="1" applyAlignment="1" applyProtection="1">
      <alignment horizontal="left" vertical="center" wrapText="1" indent="1"/>
    </xf>
    <xf numFmtId="14" fontId="8" fillId="5" borderId="2" xfId="7" applyNumberFormat="1" applyFont="1" applyFill="1" applyBorder="1" applyAlignment="1" applyProtection="1">
      <alignment horizontal="center"/>
      <protection locked="0"/>
    </xf>
    <xf numFmtId="14" fontId="8" fillId="5" borderId="3" xfId="7" applyNumberFormat="1" applyFont="1" applyFill="1" applyBorder="1" applyAlignment="1" applyProtection="1">
      <alignment horizontal="center"/>
      <protection locked="0"/>
    </xf>
    <xf numFmtId="14" fontId="8" fillId="5" borderId="4" xfId="7" applyNumberFormat="1" applyFont="1" applyFill="1" applyBorder="1" applyAlignment="1" applyProtection="1">
      <alignment horizontal="center"/>
      <protection locked="0"/>
    </xf>
    <xf numFmtId="167" fontId="8" fillId="7" borderId="2" xfId="7" applyNumberFormat="1" applyFont="1" applyFill="1" applyBorder="1" applyAlignment="1" applyProtection="1">
      <alignment horizontal="center"/>
      <protection locked="0"/>
    </xf>
    <xf numFmtId="167" fontId="8" fillId="7" borderId="3" xfId="7" applyNumberFormat="1" applyFont="1" applyFill="1" applyBorder="1" applyAlignment="1" applyProtection="1">
      <alignment horizontal="center"/>
      <protection locked="0"/>
    </xf>
    <xf numFmtId="167" fontId="8" fillId="7" borderId="4" xfId="7" applyNumberFormat="1" applyFont="1" applyFill="1" applyBorder="1" applyAlignment="1" applyProtection="1">
      <alignment horizontal="center"/>
      <protection locked="0"/>
    </xf>
    <xf numFmtId="167" fontId="8" fillId="8" borderId="0" xfId="7" applyNumberFormat="1" applyFont="1" applyFill="1" applyBorder="1" applyAlignment="1" applyProtection="1">
      <alignment horizontal="center" vertical="center" wrapText="1"/>
    </xf>
    <xf numFmtId="9" fontId="8" fillId="6" borderId="10" xfId="1" applyFont="1" applyFill="1" applyBorder="1" applyAlignment="1" applyProtection="1">
      <alignment horizontal="left" vertical="center"/>
    </xf>
    <xf numFmtId="9" fontId="8" fillId="6" borderId="5" xfId="1" applyFont="1" applyFill="1" applyBorder="1" applyAlignment="1" applyProtection="1">
      <alignment horizontal="left" vertical="center"/>
    </xf>
    <xf numFmtId="167" fontId="8" fillId="7" borderId="8" xfId="7" applyNumberFormat="1" applyFont="1" applyFill="1" applyBorder="1" applyAlignment="1" applyProtection="1">
      <alignment horizontal="center"/>
      <protection locked="0"/>
    </xf>
    <xf numFmtId="167" fontId="8" fillId="7" borderId="9" xfId="7" applyNumberFormat="1" applyFont="1" applyFill="1" applyBorder="1" applyAlignment="1" applyProtection="1">
      <alignment horizontal="center"/>
      <protection locked="0"/>
    </xf>
    <xf numFmtId="167" fontId="8" fillId="7" borderId="10" xfId="7" applyNumberFormat="1" applyFont="1" applyFill="1" applyBorder="1" applyAlignment="1" applyProtection="1">
      <alignment horizontal="center"/>
      <protection locked="0"/>
    </xf>
    <xf numFmtId="167" fontId="8" fillId="7" borderId="5" xfId="7" applyNumberFormat="1" applyFont="1" applyFill="1" applyBorder="1" applyAlignment="1" applyProtection="1">
      <alignment horizontal="center"/>
      <protection locked="0"/>
    </xf>
    <xf numFmtId="166" fontId="8" fillId="4" borderId="6" xfId="1" applyNumberFormat="1" applyFont="1" applyFill="1" applyBorder="1" applyAlignment="1" applyProtection="1">
      <alignment horizontal="left" indent="1"/>
    </xf>
    <xf numFmtId="9" fontId="8" fillId="4" borderId="0" xfId="1" applyFont="1" applyFill="1" applyBorder="1" applyAlignment="1" applyProtection="1">
      <alignment horizontal="left" indent="1"/>
    </xf>
    <xf numFmtId="9" fontId="8" fillId="4" borderId="7" xfId="1" applyFont="1" applyFill="1" applyBorder="1" applyAlignment="1" applyProtection="1">
      <alignment horizontal="left" indent="1"/>
    </xf>
    <xf numFmtId="0" fontId="2" fillId="2" borderId="0" xfId="0" applyFont="1" applyFill="1" applyBorder="1" applyProtection="1"/>
    <xf numFmtId="1" fontId="8" fillId="6" borderId="6" xfId="7" applyNumberFormat="1" applyFont="1" applyFill="1" applyBorder="1" applyAlignment="1" applyProtection="1">
      <alignment horizontal="left" vertical="top" wrapText="1"/>
    </xf>
    <xf numFmtId="1" fontId="8" fillId="6" borderId="0" xfId="7" applyNumberFormat="1" applyFont="1" applyFill="1" applyBorder="1" applyAlignment="1" applyProtection="1">
      <alignment horizontal="left" vertical="top" wrapText="1"/>
    </xf>
    <xf numFmtId="1" fontId="8" fillId="4" borderId="8" xfId="7" applyNumberFormat="1" applyFont="1" applyFill="1" applyBorder="1" applyAlignment="1" applyProtection="1">
      <alignment horizontal="left" vertical="top" wrapText="1"/>
    </xf>
    <xf numFmtId="1" fontId="8" fillId="4" borderId="9" xfId="7" applyNumberFormat="1" applyFont="1" applyFill="1" applyBorder="1" applyAlignment="1" applyProtection="1">
      <alignment horizontal="left" vertical="top" wrapText="1"/>
    </xf>
    <xf numFmtId="1" fontId="8" fillId="4" borderId="6" xfId="7" applyNumberFormat="1" applyFont="1" applyFill="1" applyBorder="1" applyAlignment="1" applyProtection="1">
      <alignment horizontal="left" vertical="top" wrapText="1"/>
    </xf>
    <xf numFmtId="1" fontId="8" fillId="4" borderId="0" xfId="7" applyNumberFormat="1" applyFont="1" applyFill="1" applyBorder="1" applyAlignment="1" applyProtection="1">
      <alignment horizontal="left" vertical="top" wrapText="1"/>
    </xf>
    <xf numFmtId="166" fontId="8" fillId="6" borderId="6" xfId="1" applyNumberFormat="1" applyFont="1" applyFill="1" applyBorder="1" applyAlignment="1" applyProtection="1">
      <alignment horizontal="left" indent="1"/>
    </xf>
    <xf numFmtId="9" fontId="8" fillId="6" borderId="0" xfId="1" applyFont="1" applyFill="1" applyBorder="1" applyAlignment="1" applyProtection="1">
      <alignment horizontal="left" indent="1"/>
    </xf>
    <xf numFmtId="9" fontId="8" fillId="6" borderId="7" xfId="1" applyFont="1" applyFill="1" applyBorder="1" applyAlignment="1" applyProtection="1">
      <alignment horizontal="left" indent="1"/>
    </xf>
    <xf numFmtId="166" fontId="15" fillId="3" borderId="1" xfId="0" applyNumberFormat="1" applyFont="1" applyFill="1" applyBorder="1" applyAlignment="1" applyProtection="1">
      <alignment horizontal="left" vertical="center" wrapText="1" indent="1"/>
    </xf>
    <xf numFmtId="166" fontId="8" fillId="4" borderId="6" xfId="7" applyNumberFormat="1" applyFont="1" applyFill="1" applyBorder="1" applyAlignment="1" applyProtection="1">
      <alignment vertical="center" wrapText="1"/>
    </xf>
    <xf numFmtId="166" fontId="8" fillId="4" borderId="0" xfId="7" applyNumberFormat="1" applyFont="1" applyFill="1" applyBorder="1" applyAlignment="1" applyProtection="1">
      <alignment vertical="center" wrapText="1"/>
    </xf>
    <xf numFmtId="166" fontId="8" fillId="4" borderId="7" xfId="7" applyNumberFormat="1" applyFont="1" applyFill="1" applyBorder="1" applyAlignment="1" applyProtection="1">
      <alignment vertical="center" wrapText="1"/>
    </xf>
    <xf numFmtId="166" fontId="8" fillId="6" borderId="6" xfId="1" applyNumberFormat="1" applyFont="1" applyFill="1" applyBorder="1" applyAlignment="1" applyProtection="1">
      <alignment vertical="center" wrapText="1"/>
    </xf>
    <xf numFmtId="166" fontId="8" fillId="6" borderId="0" xfId="1" applyNumberFormat="1" applyFont="1" applyFill="1" applyBorder="1" applyAlignment="1" applyProtection="1">
      <alignment vertical="center" wrapText="1"/>
    </xf>
    <xf numFmtId="166" fontId="8" fillId="6" borderId="7" xfId="1" applyNumberFormat="1" applyFont="1" applyFill="1" applyBorder="1" applyAlignment="1" applyProtection="1">
      <alignment vertical="center" wrapText="1"/>
    </xf>
    <xf numFmtId="167" fontId="8" fillId="8" borderId="9" xfId="7" applyNumberFormat="1" applyFont="1" applyFill="1" applyBorder="1" applyAlignment="1">
      <alignment horizontal="left" vertical="center" wrapText="1"/>
    </xf>
    <xf numFmtId="9" fontId="8" fillId="4" borderId="2" xfId="4" applyFont="1" applyFill="1" applyBorder="1" applyAlignment="1" applyProtection="1">
      <alignment horizontal="left" indent="1"/>
    </xf>
    <xf numFmtId="9" fontId="8" fillId="4" borderId="4" xfId="4" applyFont="1" applyFill="1" applyBorder="1" applyAlignment="1" applyProtection="1">
      <alignment horizontal="left" indent="1"/>
    </xf>
    <xf numFmtId="1" fontId="7" fillId="3" borderId="2" xfId="0" applyNumberFormat="1" applyFont="1" applyFill="1" applyBorder="1" applyAlignment="1" applyProtection="1">
      <alignment horizontal="left" vertical="center" wrapText="1" indent="1"/>
    </xf>
    <xf numFmtId="1" fontId="7" fillId="3" borderId="3" xfId="0" applyNumberFormat="1" applyFont="1" applyFill="1" applyBorder="1" applyAlignment="1" applyProtection="1">
      <alignment horizontal="left" vertical="center" wrapText="1" indent="1"/>
    </xf>
    <xf numFmtId="1" fontId="7" fillId="3" borderId="4" xfId="0" applyNumberFormat="1" applyFont="1" applyFill="1" applyBorder="1" applyAlignment="1" applyProtection="1">
      <alignment horizontal="left" vertical="center" wrapText="1" indent="1"/>
    </xf>
    <xf numFmtId="0" fontId="8" fillId="4" borderId="8" xfId="7" applyNumberFormat="1" applyFont="1" applyFill="1" applyBorder="1" applyAlignment="1" applyProtection="1">
      <alignment horizontal="left" vertical="center"/>
    </xf>
    <xf numFmtId="0" fontId="8" fillId="4" borderId="9" xfId="7" applyNumberFormat="1" applyFont="1" applyFill="1" applyBorder="1" applyAlignment="1" applyProtection="1">
      <alignment horizontal="left" vertical="center"/>
    </xf>
    <xf numFmtId="9" fontId="8" fillId="6" borderId="10" xfId="1" applyFont="1" applyFill="1" applyBorder="1" applyAlignment="1" applyProtection="1">
      <alignment horizontal="left" vertical="center" wrapText="1"/>
    </xf>
    <xf numFmtId="9" fontId="8" fillId="6" borderId="5" xfId="1" applyFont="1" applyFill="1" applyBorder="1" applyAlignment="1" applyProtection="1">
      <alignment horizontal="left" vertical="center" wrapText="1"/>
    </xf>
    <xf numFmtId="166" fontId="7" fillId="3" borderId="2" xfId="0" applyNumberFormat="1" applyFont="1" applyFill="1" applyBorder="1" applyAlignment="1" applyProtection="1">
      <alignment horizontal="center" vertical="center" wrapText="1"/>
    </xf>
    <xf numFmtId="166" fontId="7" fillId="3" borderId="4" xfId="0" applyNumberFormat="1" applyFont="1" applyFill="1" applyBorder="1" applyAlignment="1" applyProtection="1">
      <alignment horizontal="center" vertical="center" wrapText="1"/>
    </xf>
    <xf numFmtId="166" fontId="7" fillId="3" borderId="3" xfId="0" applyNumberFormat="1" applyFont="1" applyFill="1" applyBorder="1" applyAlignment="1" applyProtection="1">
      <alignment horizontal="center" vertical="center" wrapText="1"/>
    </xf>
  </cellXfs>
  <cellStyles count="8">
    <cellStyle name="Procent" xfId="1" builtinId="5"/>
    <cellStyle name="Procent 2" xfId="3" xr:uid="{00000000-0005-0000-0000-000001000000}"/>
    <cellStyle name="Procent 3" xfId="4" xr:uid="{00000000-0005-0000-0000-000002000000}"/>
    <cellStyle name="Standaard" xfId="0" builtinId="0"/>
    <cellStyle name="Standaard 2" xfId="2" xr:uid="{00000000-0005-0000-0000-000004000000}"/>
    <cellStyle name="Standaard 3" xfId="5" xr:uid="{00000000-0005-0000-0000-000005000000}"/>
    <cellStyle name="Standaard 4" xfId="7" xr:uid="{00000000-0005-0000-0000-000006000000}"/>
    <cellStyle name="Valuta 2" xfId="6" xr:uid="{00000000-0005-0000-0000-000007000000}"/>
  </cellStyles>
  <dxfs count="0"/>
  <tableStyles count="0" defaultTableStyle="TableStyleMedium9" defaultPivotStyle="PivotStyleLight16"/>
  <colors>
    <mruColors>
      <color rgb="FFCE97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5"/>
  <sheetViews>
    <sheetView tabSelected="1" topLeftCell="A26" zoomScaleNormal="100" workbookViewId="0">
      <selection activeCell="B61" sqref="B61:H61"/>
    </sheetView>
  </sheetViews>
  <sheetFormatPr defaultColWidth="0" defaultRowHeight="12.75" zeroHeight="1" x14ac:dyDescent="0.35"/>
  <cols>
    <col min="1" max="1" width="2.46484375" style="16" customWidth="1"/>
    <col min="2" max="2" width="10.46484375" style="21" customWidth="1"/>
    <col min="3" max="3" width="17" style="21" customWidth="1"/>
    <col min="4" max="5" width="14.59765625" style="21" customWidth="1"/>
    <col min="6" max="6" width="14.6640625" style="21" customWidth="1"/>
    <col min="7" max="7" width="14.6640625" style="16" customWidth="1"/>
    <col min="8" max="8" width="15.59765625" style="21" customWidth="1"/>
    <col min="9" max="9" width="2.46484375" style="21" customWidth="1"/>
    <col min="10" max="16384" width="23.19921875" style="21" hidden="1"/>
  </cols>
  <sheetData>
    <row r="1" spans="1:9" s="16" customFormat="1" x14ac:dyDescent="0.35">
      <c r="A1" s="47"/>
      <c r="B1" s="1"/>
      <c r="C1" s="88"/>
      <c r="D1" s="88"/>
      <c r="E1" s="1"/>
      <c r="F1" s="1"/>
      <c r="G1" s="1"/>
      <c r="H1" s="1"/>
      <c r="I1" s="1"/>
    </row>
    <row r="2" spans="1:9" s="16" customFormat="1" ht="25.05" customHeight="1" x14ac:dyDescent="0.35">
      <c r="A2" s="1"/>
      <c r="B2" s="66" t="s">
        <v>51</v>
      </c>
      <c r="C2" s="67"/>
      <c r="D2" s="67"/>
      <c r="E2" s="67"/>
      <c r="F2" s="67"/>
      <c r="G2" s="67"/>
      <c r="H2" s="68"/>
      <c r="I2" s="1"/>
    </row>
    <row r="3" spans="1:9" s="16" customFormat="1" x14ac:dyDescent="0.35">
      <c r="A3" s="1"/>
      <c r="B3" s="1"/>
      <c r="C3" s="88"/>
      <c r="D3" s="88"/>
      <c r="E3" s="88"/>
      <c r="F3" s="88"/>
      <c r="G3" s="1"/>
      <c r="H3" s="1"/>
      <c r="I3" s="1"/>
    </row>
    <row r="4" spans="1:9" x14ac:dyDescent="0.35">
      <c r="A4" s="1"/>
      <c r="B4" s="39" t="s">
        <v>3</v>
      </c>
      <c r="C4" s="69" t="s">
        <v>39</v>
      </c>
      <c r="D4" s="70"/>
      <c r="E4" s="70"/>
      <c r="F4" s="20" t="s">
        <v>0</v>
      </c>
      <c r="G4" s="39" t="s">
        <v>1</v>
      </c>
      <c r="H4" s="39" t="s">
        <v>2</v>
      </c>
      <c r="I4" s="1"/>
    </row>
    <row r="5" spans="1:9" ht="24.4" customHeight="1" x14ac:dyDescent="0.35">
      <c r="A5" s="49"/>
      <c r="B5" s="22" t="s">
        <v>8</v>
      </c>
      <c r="C5" s="91" t="s">
        <v>66</v>
      </c>
      <c r="D5" s="92"/>
      <c r="E5" s="92"/>
      <c r="F5" s="33">
        <v>0</v>
      </c>
      <c r="G5" s="37">
        <v>50</v>
      </c>
      <c r="H5" s="34">
        <f t="shared" ref="H5:H6" si="0">F5*G5</f>
        <v>0</v>
      </c>
      <c r="I5" s="49"/>
    </row>
    <row r="6" spans="1:9" x14ac:dyDescent="0.35">
      <c r="A6" s="49"/>
      <c r="B6" s="23" t="s">
        <v>9</v>
      </c>
      <c r="C6" s="89" t="s">
        <v>67</v>
      </c>
      <c r="D6" s="90"/>
      <c r="E6" s="90"/>
      <c r="F6" s="35">
        <v>0</v>
      </c>
      <c r="G6" s="38">
        <v>50</v>
      </c>
      <c r="H6" s="36">
        <f t="shared" si="0"/>
        <v>0</v>
      </c>
      <c r="I6" s="49"/>
    </row>
    <row r="7" spans="1:9" x14ac:dyDescent="0.35">
      <c r="A7" s="1"/>
      <c r="B7" s="22" t="s">
        <v>38</v>
      </c>
      <c r="C7" s="93" t="s">
        <v>68</v>
      </c>
      <c r="D7" s="94"/>
      <c r="E7" s="94"/>
      <c r="F7" s="33">
        <v>0</v>
      </c>
      <c r="G7" s="37">
        <f>G5+G6</f>
        <v>100</v>
      </c>
      <c r="H7" s="34">
        <f>F7*G7</f>
        <v>0</v>
      </c>
      <c r="I7" s="1"/>
    </row>
    <row r="8" spans="1:9" x14ac:dyDescent="0.35">
      <c r="A8" s="49"/>
      <c r="B8" s="23" t="s">
        <v>69</v>
      </c>
      <c r="C8" s="89" t="s">
        <v>77</v>
      </c>
      <c r="D8" s="90"/>
      <c r="E8" s="90"/>
      <c r="F8" s="35">
        <v>0</v>
      </c>
      <c r="G8" s="38">
        <f>G7</f>
        <v>100</v>
      </c>
      <c r="H8" s="36">
        <f t="shared" ref="H8:H9" si="1">F8*G8</f>
        <v>0</v>
      </c>
      <c r="I8" s="49"/>
    </row>
    <row r="9" spans="1:9" x14ac:dyDescent="0.35">
      <c r="A9" s="49"/>
      <c r="B9" s="22" t="s">
        <v>70</v>
      </c>
      <c r="C9" s="93" t="s">
        <v>46</v>
      </c>
      <c r="D9" s="94"/>
      <c r="E9" s="94"/>
      <c r="F9" s="33">
        <v>0</v>
      </c>
      <c r="G9" s="37">
        <f>G7</f>
        <v>100</v>
      </c>
      <c r="H9" s="34">
        <f t="shared" si="1"/>
        <v>0</v>
      </c>
      <c r="I9" s="49"/>
    </row>
    <row r="10" spans="1:9" x14ac:dyDescent="0.35">
      <c r="A10" s="1"/>
      <c r="B10" s="23" t="s">
        <v>71</v>
      </c>
      <c r="C10" s="89" t="s">
        <v>78</v>
      </c>
      <c r="D10" s="90"/>
      <c r="E10" s="90"/>
      <c r="F10" s="35">
        <v>0</v>
      </c>
      <c r="G10" s="38">
        <f>(G5*2)+2</f>
        <v>102</v>
      </c>
      <c r="H10" s="36">
        <f>F10*G10</f>
        <v>0</v>
      </c>
      <c r="I10" s="1"/>
    </row>
    <row r="11" spans="1:9" ht="24.5" customHeight="1" x14ac:dyDescent="0.35">
      <c r="A11" s="1"/>
      <c r="B11" s="11">
        <v>1</v>
      </c>
      <c r="C11" s="108" t="str">
        <f>B2</f>
        <v>Positie 1: Levering en installatie</v>
      </c>
      <c r="D11" s="109"/>
      <c r="E11" s="109"/>
      <c r="F11" s="109"/>
      <c r="G11" s="110"/>
      <c r="H11" s="32">
        <f>SUM(H5:H10)</f>
        <v>0</v>
      </c>
      <c r="I11" s="1"/>
    </row>
    <row r="12" spans="1:9" s="16" customFormat="1" x14ac:dyDescent="0.35">
      <c r="A12" s="1"/>
      <c r="B12" s="60" t="s">
        <v>79</v>
      </c>
      <c r="C12" s="60"/>
      <c r="D12" s="60"/>
      <c r="E12" s="60"/>
      <c r="F12" s="60"/>
      <c r="G12" s="60"/>
      <c r="H12" s="1"/>
      <c r="I12" s="1"/>
    </row>
    <row r="13" spans="1:9" s="16" customFormat="1" x14ac:dyDescent="0.35">
      <c r="A13" s="1"/>
      <c r="B13" s="61"/>
      <c r="C13" s="61"/>
      <c r="D13" s="61"/>
      <c r="E13" s="61"/>
      <c r="F13" s="61"/>
      <c r="G13" s="61"/>
      <c r="H13" s="1"/>
      <c r="I13" s="1"/>
    </row>
    <row r="14" spans="1:9" s="16" customFormat="1" ht="25.5" x14ac:dyDescent="0.35">
      <c r="A14" s="1"/>
      <c r="B14" s="66" t="s">
        <v>75</v>
      </c>
      <c r="C14" s="67"/>
      <c r="D14" s="67"/>
      <c r="E14" s="67"/>
      <c r="F14" s="67"/>
      <c r="G14" s="67"/>
      <c r="H14" s="68"/>
      <c r="I14" s="3" t="s">
        <v>22</v>
      </c>
    </row>
    <row r="15" spans="1:9" s="16" customFormat="1" x14ac:dyDescent="0.35">
      <c r="A15" s="1"/>
      <c r="B15" s="1"/>
      <c r="C15" s="1"/>
      <c r="D15" s="1"/>
      <c r="E15" s="1"/>
      <c r="F15" s="1"/>
      <c r="G15" s="1"/>
      <c r="H15" s="1"/>
      <c r="I15" s="1"/>
    </row>
    <row r="16" spans="1:9" s="16" customFormat="1" ht="12.5" customHeight="1" x14ac:dyDescent="0.35">
      <c r="A16" s="1"/>
      <c r="B16" s="69" t="s">
        <v>57</v>
      </c>
      <c r="C16" s="70"/>
      <c r="D16" s="71"/>
      <c r="E16" s="115" t="str">
        <f>"(zie positie "&amp;B5&amp;" + "&amp;B6&amp;")"</f>
        <v>(zie positie 1.1 + 1.2)</v>
      </c>
      <c r="F16" s="116"/>
      <c r="G16" s="44">
        <f>G5+G6</f>
        <v>100</v>
      </c>
      <c r="H16" s="40"/>
      <c r="I16" s="1"/>
    </row>
    <row r="17" spans="1:10" s="16" customFormat="1" x14ac:dyDescent="0.35">
      <c r="A17" s="1"/>
      <c r="B17" s="1"/>
      <c r="C17" s="1"/>
      <c r="D17" s="1"/>
      <c r="E17" s="1"/>
      <c r="F17" s="1"/>
      <c r="G17" s="1"/>
      <c r="H17" s="1"/>
      <c r="I17" s="1"/>
    </row>
    <row r="18" spans="1:10" s="16" customFormat="1" x14ac:dyDescent="0.35">
      <c r="A18" s="1"/>
      <c r="B18" s="1"/>
      <c r="C18" s="1"/>
      <c r="D18" s="115" t="s">
        <v>72</v>
      </c>
      <c r="E18" s="117"/>
      <c r="F18" s="117"/>
      <c r="G18" s="116"/>
      <c r="H18" s="1"/>
      <c r="I18" s="1"/>
    </row>
    <row r="19" spans="1:10" s="16" customFormat="1" ht="58.15" x14ac:dyDescent="0.35">
      <c r="A19" s="1"/>
      <c r="B19" s="50" t="s">
        <v>3</v>
      </c>
      <c r="C19" s="50" t="s">
        <v>35</v>
      </c>
      <c r="D19" s="39" t="s">
        <v>25</v>
      </c>
      <c r="E19" s="39" t="s">
        <v>36</v>
      </c>
      <c r="F19" s="39" t="s">
        <v>74</v>
      </c>
      <c r="G19" s="41" t="s">
        <v>62</v>
      </c>
      <c r="H19" s="41" t="s">
        <v>2</v>
      </c>
      <c r="I19" s="1"/>
    </row>
    <row r="20" spans="1:10" s="18" customFormat="1" x14ac:dyDescent="0.35">
      <c r="A20" s="1"/>
      <c r="B20" s="17" t="s">
        <v>10</v>
      </c>
      <c r="C20" s="14" t="s">
        <v>34</v>
      </c>
      <c r="D20" s="30">
        <v>0</v>
      </c>
      <c r="E20" s="27">
        <v>0</v>
      </c>
      <c r="F20" s="27">
        <v>0</v>
      </c>
      <c r="G20" s="27">
        <v>0</v>
      </c>
      <c r="H20" s="30">
        <f t="shared" ref="H20:H29" si="2">12*(SUM(D20:G20)*$G$16)</f>
        <v>0</v>
      </c>
      <c r="I20" s="1"/>
    </row>
    <row r="21" spans="1:10" s="18" customFormat="1" x14ac:dyDescent="0.35">
      <c r="A21" s="1"/>
      <c r="B21" s="15" t="s">
        <v>11</v>
      </c>
      <c r="C21" s="15" t="s">
        <v>26</v>
      </c>
      <c r="D21" s="28">
        <v>0</v>
      </c>
      <c r="E21" s="28">
        <v>0</v>
      </c>
      <c r="F21" s="28">
        <v>0</v>
      </c>
      <c r="G21" s="28">
        <v>0</v>
      </c>
      <c r="H21" s="31">
        <f t="shared" si="2"/>
        <v>0</v>
      </c>
      <c r="I21" s="1"/>
    </row>
    <row r="22" spans="1:10" s="18" customFormat="1" x14ac:dyDescent="0.35">
      <c r="A22" s="1"/>
      <c r="B22" s="14" t="s">
        <v>13</v>
      </c>
      <c r="C22" s="14" t="s">
        <v>27</v>
      </c>
      <c r="D22" s="27">
        <v>0</v>
      </c>
      <c r="E22" s="27">
        <v>0</v>
      </c>
      <c r="F22" s="27">
        <v>0</v>
      </c>
      <c r="G22" s="27">
        <v>0</v>
      </c>
      <c r="H22" s="30">
        <f t="shared" si="2"/>
        <v>0</v>
      </c>
      <c r="I22" s="1"/>
      <c r="J22" s="19"/>
    </row>
    <row r="23" spans="1:10" s="18" customFormat="1" x14ac:dyDescent="0.35">
      <c r="A23" s="1"/>
      <c r="B23" s="15" t="s">
        <v>14</v>
      </c>
      <c r="C23" s="15" t="s">
        <v>28</v>
      </c>
      <c r="D23" s="28">
        <v>0</v>
      </c>
      <c r="E23" s="28">
        <v>0</v>
      </c>
      <c r="F23" s="28">
        <v>0</v>
      </c>
      <c r="G23" s="28">
        <v>0</v>
      </c>
      <c r="H23" s="31">
        <f t="shared" si="2"/>
        <v>0</v>
      </c>
      <c r="I23" s="1"/>
      <c r="J23" s="19"/>
    </row>
    <row r="24" spans="1:10" s="18" customFormat="1" x14ac:dyDescent="0.35">
      <c r="A24" s="1"/>
      <c r="B24" s="14" t="s">
        <v>15</v>
      </c>
      <c r="C24" s="14" t="s">
        <v>29</v>
      </c>
      <c r="D24" s="27">
        <v>0</v>
      </c>
      <c r="E24" s="27">
        <v>0</v>
      </c>
      <c r="F24" s="27">
        <v>0</v>
      </c>
      <c r="G24" s="27">
        <v>0</v>
      </c>
      <c r="H24" s="30">
        <f t="shared" si="2"/>
        <v>0</v>
      </c>
      <c r="I24" s="1"/>
      <c r="J24" s="19"/>
    </row>
    <row r="25" spans="1:10" s="18" customFormat="1" x14ac:dyDescent="0.35">
      <c r="A25" s="1"/>
      <c r="B25" s="15" t="s">
        <v>16</v>
      </c>
      <c r="C25" s="15" t="s">
        <v>30</v>
      </c>
      <c r="D25" s="28">
        <v>0</v>
      </c>
      <c r="E25" s="28">
        <v>0</v>
      </c>
      <c r="F25" s="28">
        <v>0</v>
      </c>
      <c r="G25" s="28">
        <v>0</v>
      </c>
      <c r="H25" s="31">
        <f t="shared" si="2"/>
        <v>0</v>
      </c>
      <c r="I25" s="1"/>
      <c r="J25" s="19"/>
    </row>
    <row r="26" spans="1:10" s="18" customFormat="1" x14ac:dyDescent="0.35">
      <c r="A26" s="1"/>
      <c r="B26" s="14" t="s">
        <v>17</v>
      </c>
      <c r="C26" s="14" t="s">
        <v>31</v>
      </c>
      <c r="D26" s="27">
        <v>0</v>
      </c>
      <c r="E26" s="27">
        <v>0</v>
      </c>
      <c r="F26" s="27">
        <v>0</v>
      </c>
      <c r="G26" s="27">
        <v>0</v>
      </c>
      <c r="H26" s="30">
        <f t="shared" si="2"/>
        <v>0</v>
      </c>
      <c r="I26" s="1"/>
      <c r="J26" s="19"/>
    </row>
    <row r="27" spans="1:10" s="18" customFormat="1" x14ac:dyDescent="0.35">
      <c r="A27" s="1"/>
      <c r="B27" s="15" t="s">
        <v>18</v>
      </c>
      <c r="C27" s="15" t="s">
        <v>32</v>
      </c>
      <c r="D27" s="28">
        <v>0</v>
      </c>
      <c r="E27" s="28">
        <v>0</v>
      </c>
      <c r="F27" s="28">
        <v>0</v>
      </c>
      <c r="G27" s="28">
        <v>0</v>
      </c>
      <c r="H27" s="31">
        <f t="shared" si="2"/>
        <v>0</v>
      </c>
      <c r="I27" s="1"/>
      <c r="J27" s="19"/>
    </row>
    <row r="28" spans="1:10" s="18" customFormat="1" x14ac:dyDescent="0.35">
      <c r="A28" s="1"/>
      <c r="B28" s="14" t="s">
        <v>47</v>
      </c>
      <c r="C28" s="14" t="s">
        <v>49</v>
      </c>
      <c r="D28" s="27">
        <v>0</v>
      </c>
      <c r="E28" s="27">
        <v>0</v>
      </c>
      <c r="F28" s="27">
        <v>0</v>
      </c>
      <c r="G28" s="27">
        <v>0</v>
      </c>
      <c r="H28" s="30">
        <f t="shared" si="2"/>
        <v>0</v>
      </c>
      <c r="I28" s="1"/>
      <c r="J28" s="19"/>
    </row>
    <row r="29" spans="1:10" s="18" customFormat="1" x14ac:dyDescent="0.35">
      <c r="A29" s="1"/>
      <c r="B29" s="15" t="s">
        <v>48</v>
      </c>
      <c r="C29" s="15" t="s">
        <v>50</v>
      </c>
      <c r="D29" s="28">
        <v>0</v>
      </c>
      <c r="E29" s="28">
        <v>0</v>
      </c>
      <c r="F29" s="28">
        <v>0</v>
      </c>
      <c r="G29" s="28">
        <v>0</v>
      </c>
      <c r="H29" s="31">
        <f t="shared" si="2"/>
        <v>0</v>
      </c>
      <c r="I29" s="1"/>
      <c r="J29" s="19"/>
    </row>
    <row r="30" spans="1:10" s="58" customFormat="1" x14ac:dyDescent="0.35">
      <c r="A30" s="54"/>
      <c r="B30" s="106" t="s">
        <v>81</v>
      </c>
      <c r="C30" s="107"/>
      <c r="D30" s="56">
        <f>AVERAGE(D21:D29)</f>
        <v>0</v>
      </c>
      <c r="E30" s="56">
        <f>AVERAGE(E20:E29)</f>
        <v>0</v>
      </c>
      <c r="F30" s="56">
        <f t="shared" ref="F30:G30" si="3">AVERAGE(F20:F29)</f>
        <v>0</v>
      </c>
      <c r="G30" s="56">
        <f t="shared" si="3"/>
        <v>0</v>
      </c>
      <c r="H30" s="56"/>
      <c r="I30" s="54"/>
      <c r="J30" s="57"/>
    </row>
    <row r="31" spans="1:10" s="16" customFormat="1" ht="25.5" x14ac:dyDescent="0.35">
      <c r="A31" s="3" t="s">
        <v>22</v>
      </c>
      <c r="B31" s="11">
        <v>2</v>
      </c>
      <c r="C31" s="59" t="str">
        <f>B14</f>
        <v>Positie 2: Jaarlijkse kosten op basis van maandtarieven</v>
      </c>
      <c r="D31" s="59"/>
      <c r="E31" s="59"/>
      <c r="F31" s="59"/>
      <c r="G31" s="59"/>
      <c r="H31" s="32">
        <f>SUM(H20:H29)</f>
        <v>0</v>
      </c>
      <c r="I31" s="3" t="s">
        <v>22</v>
      </c>
    </row>
    <row r="32" spans="1:10" s="55" customFormat="1" ht="25.9" customHeight="1" x14ac:dyDescent="0.35">
      <c r="A32" s="54"/>
      <c r="B32" s="105" t="s">
        <v>80</v>
      </c>
      <c r="C32" s="105"/>
      <c r="D32" s="105"/>
      <c r="E32" s="105"/>
      <c r="F32" s="105"/>
      <c r="G32" s="105"/>
      <c r="H32" s="105"/>
      <c r="I32" s="54"/>
    </row>
    <row r="33" spans="1:9" s="5" customFormat="1" ht="25.5" customHeight="1" x14ac:dyDescent="0.35">
      <c r="A33" s="1"/>
      <c r="B33" s="66" t="s">
        <v>52</v>
      </c>
      <c r="C33" s="67"/>
      <c r="D33" s="67"/>
      <c r="E33" s="67"/>
      <c r="F33" s="67"/>
      <c r="G33" s="67"/>
      <c r="H33" s="68"/>
      <c r="I33" s="3" t="s">
        <v>22</v>
      </c>
    </row>
    <row r="34" spans="1:9" s="6" customFormat="1" ht="12.75" customHeight="1" x14ac:dyDescent="0.35">
      <c r="A34" s="1"/>
      <c r="B34" s="4"/>
      <c r="C34" s="4"/>
      <c r="D34" s="4"/>
      <c r="E34" s="4"/>
      <c r="F34" s="4"/>
      <c r="G34" s="1"/>
      <c r="H34" s="1"/>
      <c r="I34" s="3" t="s">
        <v>22</v>
      </c>
    </row>
    <row r="35" spans="1:9" s="6" customFormat="1" ht="25.5" customHeight="1" x14ac:dyDescent="0.35">
      <c r="A35" s="1"/>
      <c r="B35" s="39" t="s">
        <v>3</v>
      </c>
      <c r="C35" s="69" t="s">
        <v>44</v>
      </c>
      <c r="D35" s="70"/>
      <c r="E35" s="70"/>
      <c r="F35" s="41" t="s">
        <v>45</v>
      </c>
      <c r="G35" s="41" t="s">
        <v>23</v>
      </c>
      <c r="H35" s="41" t="s">
        <v>4</v>
      </c>
      <c r="I35" s="3" t="s">
        <v>22</v>
      </c>
    </row>
    <row r="36" spans="1:9" s="6" customFormat="1" ht="12.5" customHeight="1" x14ac:dyDescent="0.35">
      <c r="A36" s="1"/>
      <c r="B36" s="7" t="s">
        <v>12</v>
      </c>
      <c r="C36" s="111" t="s">
        <v>53</v>
      </c>
      <c r="D36" s="112"/>
      <c r="E36" s="112"/>
      <c r="F36" s="27">
        <v>0</v>
      </c>
      <c r="G36" s="8">
        <f>CEILING(10%*(Prijsformulier!$G$7)*10,1)</f>
        <v>100</v>
      </c>
      <c r="H36" s="26">
        <f>G36*F36</f>
        <v>0</v>
      </c>
      <c r="I36" s="3" t="s">
        <v>22</v>
      </c>
    </row>
    <row r="37" spans="1:9" s="6" customFormat="1" ht="12.5" customHeight="1" x14ac:dyDescent="0.35">
      <c r="A37" s="1"/>
      <c r="B37" s="9" t="s">
        <v>19</v>
      </c>
      <c r="C37" s="79" t="s">
        <v>61</v>
      </c>
      <c r="D37" s="80"/>
      <c r="E37" s="80"/>
      <c r="F37" s="28">
        <v>0</v>
      </c>
      <c r="G37" s="10">
        <f>CEILING(5%*(Prijsformulier!$G$7)*10,1)</f>
        <v>50</v>
      </c>
      <c r="H37" s="29">
        <f t="shared" ref="H37:H41" si="4">G37*F37</f>
        <v>0</v>
      </c>
      <c r="I37" s="3" t="s">
        <v>22</v>
      </c>
    </row>
    <row r="38" spans="1:9" s="6" customFormat="1" ht="12.5" customHeight="1" x14ac:dyDescent="0.35">
      <c r="A38" s="1"/>
      <c r="B38" s="7" t="s">
        <v>20</v>
      </c>
      <c r="C38" s="111" t="s">
        <v>60</v>
      </c>
      <c r="D38" s="112"/>
      <c r="E38" s="112"/>
      <c r="F38" s="27">
        <v>0</v>
      </c>
      <c r="G38" s="8">
        <f>CEILING(10%*(Prijsformulier!$G$7)*10,1)</f>
        <v>100</v>
      </c>
      <c r="H38" s="26">
        <f t="shared" si="4"/>
        <v>0</v>
      </c>
      <c r="I38" s="3"/>
    </row>
    <row r="39" spans="1:9" s="6" customFormat="1" ht="13.05" customHeight="1" x14ac:dyDescent="0.35">
      <c r="A39" s="1"/>
      <c r="B39" s="9" t="s">
        <v>21</v>
      </c>
      <c r="C39" s="79" t="s">
        <v>73</v>
      </c>
      <c r="D39" s="80"/>
      <c r="E39" s="80"/>
      <c r="F39" s="28">
        <v>0</v>
      </c>
      <c r="G39" s="10">
        <f>CEILING(5%*(Prijsformulier!$G$7)*10,1)</f>
        <v>50</v>
      </c>
      <c r="H39" s="29">
        <f>G39*F39</f>
        <v>0</v>
      </c>
      <c r="I39" s="3" t="s">
        <v>22</v>
      </c>
    </row>
    <row r="40" spans="1:9" s="6" customFormat="1" ht="12.5" customHeight="1" x14ac:dyDescent="0.35">
      <c r="A40" s="1"/>
      <c r="B40" s="7" t="s">
        <v>40</v>
      </c>
      <c r="C40" s="111" t="s">
        <v>86</v>
      </c>
      <c r="D40" s="112"/>
      <c r="E40" s="112"/>
      <c r="F40" s="27">
        <v>0</v>
      </c>
      <c r="G40" s="8">
        <f>CEILING(5%*(Prijsformulier!$G$7)*10,1)</f>
        <v>50</v>
      </c>
      <c r="H40" s="26">
        <f t="shared" si="4"/>
        <v>0</v>
      </c>
      <c r="I40" s="3" t="s">
        <v>22</v>
      </c>
    </row>
    <row r="41" spans="1:9" s="6" customFormat="1" ht="13.05" customHeight="1" x14ac:dyDescent="0.35">
      <c r="A41" s="51"/>
      <c r="B41" s="9" t="s">
        <v>54</v>
      </c>
      <c r="C41" s="79" t="s">
        <v>76</v>
      </c>
      <c r="D41" s="80"/>
      <c r="E41" s="80"/>
      <c r="F41" s="28">
        <v>0</v>
      </c>
      <c r="G41" s="10">
        <f>CEILING(5%*(Prijsformulier!$G$5)*10,1)</f>
        <v>25</v>
      </c>
      <c r="H41" s="29">
        <f t="shared" si="4"/>
        <v>0</v>
      </c>
      <c r="I41" s="3"/>
    </row>
    <row r="42" spans="1:9" s="12" customFormat="1" ht="24.5" customHeight="1" x14ac:dyDescent="0.35">
      <c r="A42" s="1"/>
      <c r="B42" s="11"/>
      <c r="C42" s="59" t="s">
        <v>41</v>
      </c>
      <c r="D42" s="59"/>
      <c r="E42" s="59"/>
      <c r="F42" s="59"/>
      <c r="G42" s="59"/>
      <c r="H42" s="2">
        <f>SUM(H36:H40)</f>
        <v>0</v>
      </c>
      <c r="I42" s="3" t="s">
        <v>22</v>
      </c>
    </row>
    <row r="43" spans="1:9" s="6" customFormat="1" ht="12.5" customHeight="1" x14ac:dyDescent="0.35">
      <c r="A43" s="1"/>
      <c r="B43" s="1"/>
      <c r="C43" s="1"/>
      <c r="D43" s="1"/>
      <c r="E43" s="1"/>
      <c r="F43" s="1"/>
      <c r="G43" s="1"/>
      <c r="H43" s="1"/>
      <c r="I43" s="3" t="s">
        <v>22</v>
      </c>
    </row>
    <row r="44" spans="1:9" s="5" customFormat="1" ht="25.05" customHeight="1" x14ac:dyDescent="0.35">
      <c r="A44" s="1"/>
      <c r="B44" s="39"/>
      <c r="C44" s="69" t="s">
        <v>43</v>
      </c>
      <c r="D44" s="70"/>
      <c r="E44" s="70"/>
      <c r="F44" s="41" t="s">
        <v>42</v>
      </c>
      <c r="G44" s="41" t="s">
        <v>23</v>
      </c>
      <c r="H44" s="41" t="s">
        <v>4</v>
      </c>
      <c r="I44" s="3" t="s">
        <v>22</v>
      </c>
    </row>
    <row r="45" spans="1:9" s="12" customFormat="1" ht="25.5" customHeight="1" x14ac:dyDescent="0.35">
      <c r="A45" s="1"/>
      <c r="B45" s="7" t="s">
        <v>54</v>
      </c>
      <c r="C45" s="62" t="s">
        <v>63</v>
      </c>
      <c r="D45" s="63"/>
      <c r="E45" s="63"/>
      <c r="F45" s="27">
        <v>0</v>
      </c>
      <c r="G45" s="13">
        <f>SUM(G36:G40)</f>
        <v>350</v>
      </c>
      <c r="H45" s="26">
        <f>G45*F45</f>
        <v>0</v>
      </c>
      <c r="I45" s="3" t="s">
        <v>22</v>
      </c>
    </row>
    <row r="46" spans="1:9" s="12" customFormat="1" ht="25.5" customHeight="1" x14ac:dyDescent="0.35">
      <c r="A46" s="1"/>
      <c r="B46" s="9" t="s">
        <v>55</v>
      </c>
      <c r="C46" s="113" t="s">
        <v>64</v>
      </c>
      <c r="D46" s="114"/>
      <c r="E46" s="114"/>
      <c r="F46" s="28">
        <v>0</v>
      </c>
      <c r="G46" s="10">
        <f>G45/2</f>
        <v>175</v>
      </c>
      <c r="H46" s="29">
        <f>G46*F46</f>
        <v>0</v>
      </c>
      <c r="I46" s="3" t="s">
        <v>22</v>
      </c>
    </row>
    <row r="47" spans="1:9" s="12" customFormat="1" ht="25.05" customHeight="1" x14ac:dyDescent="0.35">
      <c r="A47" s="1"/>
      <c r="B47" s="11"/>
      <c r="C47" s="59" t="s">
        <v>24</v>
      </c>
      <c r="D47" s="59"/>
      <c r="E47" s="59"/>
      <c r="F47" s="59"/>
      <c r="G47" s="59"/>
      <c r="H47" s="2">
        <f>SUM(H45:H46)</f>
        <v>0</v>
      </c>
      <c r="I47" s="3" t="s">
        <v>22</v>
      </c>
    </row>
    <row r="48" spans="1:9" s="12" customFormat="1" ht="12.5" customHeight="1" x14ac:dyDescent="0.35">
      <c r="A48" s="1"/>
      <c r="B48" s="4"/>
      <c r="C48" s="4"/>
      <c r="D48" s="4"/>
      <c r="E48" s="4"/>
      <c r="F48" s="4"/>
      <c r="G48" s="4"/>
      <c r="H48" s="4"/>
      <c r="I48" s="3" t="s">
        <v>22</v>
      </c>
    </row>
    <row r="49" spans="1:10" s="12" customFormat="1" ht="12.5" customHeight="1" x14ac:dyDescent="0.35">
      <c r="A49" s="3"/>
      <c r="B49" s="3"/>
      <c r="C49" s="99" t="str">
        <f>C42</f>
        <v>Totaal schade en vandalisme</v>
      </c>
      <c r="D49" s="100"/>
      <c r="E49" s="100"/>
      <c r="F49" s="100"/>
      <c r="G49" s="101"/>
      <c r="H49" s="26">
        <f>H42</f>
        <v>0</v>
      </c>
      <c r="I49" s="3" t="s">
        <v>22</v>
      </c>
    </row>
    <row r="50" spans="1:10" s="12" customFormat="1" ht="12.5" customHeight="1" x14ac:dyDescent="0.35">
      <c r="A50" s="3"/>
      <c r="B50" s="3"/>
      <c r="C50" s="102" t="str">
        <f>C47</f>
        <v>Totaal storingsherstel buiten onderhoudscontract</v>
      </c>
      <c r="D50" s="103"/>
      <c r="E50" s="103"/>
      <c r="F50" s="103"/>
      <c r="G50" s="104"/>
      <c r="H50" s="29">
        <f>H47</f>
        <v>0</v>
      </c>
      <c r="I50" s="3" t="s">
        <v>22</v>
      </c>
    </row>
    <row r="51" spans="1:10" s="5" customFormat="1" ht="25.5" customHeight="1" x14ac:dyDescent="0.35">
      <c r="A51" s="1"/>
      <c r="B51" s="11">
        <v>3</v>
      </c>
      <c r="C51" s="59" t="str">
        <f>B33</f>
        <v>Positie 3: Schade, vandalisme en storingsherstel buiten het contract</v>
      </c>
      <c r="D51" s="59"/>
      <c r="E51" s="59"/>
      <c r="F51" s="59"/>
      <c r="G51" s="59"/>
      <c r="H51" s="2">
        <f>SUM(H49:H50)</f>
        <v>0</v>
      </c>
      <c r="I51" s="3" t="s">
        <v>22</v>
      </c>
    </row>
    <row r="52" spans="1:10" s="5" customFormat="1" ht="25.5" x14ac:dyDescent="0.35">
      <c r="A52" s="1"/>
      <c r="B52" s="4"/>
      <c r="C52" s="4"/>
      <c r="D52" s="4"/>
      <c r="E52" s="4"/>
      <c r="F52" s="4"/>
      <c r="G52" s="4"/>
      <c r="H52" s="1"/>
      <c r="I52" s="3" t="s">
        <v>22</v>
      </c>
    </row>
    <row r="53" spans="1:10" s="5" customFormat="1" ht="25.5" customHeight="1" x14ac:dyDescent="0.35">
      <c r="A53" s="1"/>
      <c r="B53" s="66" t="s">
        <v>59</v>
      </c>
      <c r="C53" s="67"/>
      <c r="D53" s="67"/>
      <c r="E53" s="67"/>
      <c r="F53" s="67"/>
      <c r="G53" s="67"/>
      <c r="H53" s="68"/>
      <c r="I53" s="3" t="s">
        <v>22</v>
      </c>
    </row>
    <row r="54" spans="1:10" s="5" customFormat="1" x14ac:dyDescent="0.35">
      <c r="A54" s="1"/>
      <c r="B54" s="4"/>
      <c r="C54" s="4"/>
      <c r="D54" s="4"/>
      <c r="E54" s="4"/>
      <c r="F54" s="4"/>
      <c r="G54" s="4"/>
      <c r="H54" s="1"/>
      <c r="I54" s="3"/>
    </row>
    <row r="55" spans="1:10" s="16" customFormat="1" x14ac:dyDescent="0.35">
      <c r="A55" s="1"/>
      <c r="B55" s="39" t="s">
        <v>3</v>
      </c>
      <c r="C55" s="59" t="s">
        <v>37</v>
      </c>
      <c r="D55" s="59"/>
      <c r="E55" s="59"/>
      <c r="F55" s="59"/>
      <c r="G55" s="59"/>
      <c r="H55" s="41" t="s">
        <v>2</v>
      </c>
      <c r="I55" s="1"/>
    </row>
    <row r="56" spans="1:10" s="18" customFormat="1" x14ac:dyDescent="0.35">
      <c r="A56" s="1"/>
      <c r="B56" s="24">
        <f>B11</f>
        <v>1</v>
      </c>
      <c r="C56" s="85" t="str">
        <f>C11</f>
        <v>Positie 1: Levering en installatie</v>
      </c>
      <c r="D56" s="86"/>
      <c r="E56" s="86"/>
      <c r="F56" s="86"/>
      <c r="G56" s="87"/>
      <c r="H56" s="30">
        <f>H11</f>
        <v>0</v>
      </c>
      <c r="I56" s="1"/>
    </row>
    <row r="57" spans="1:10" s="18" customFormat="1" x14ac:dyDescent="0.35">
      <c r="A57" s="1"/>
      <c r="B57" s="25">
        <f>B31</f>
        <v>2</v>
      </c>
      <c r="C57" s="95" t="str">
        <f>C31</f>
        <v>Positie 2: Jaarlijkse kosten op basis van maandtarieven</v>
      </c>
      <c r="D57" s="96"/>
      <c r="E57" s="96"/>
      <c r="F57" s="96"/>
      <c r="G57" s="97"/>
      <c r="H57" s="31">
        <f>H31</f>
        <v>0</v>
      </c>
      <c r="I57" s="1"/>
    </row>
    <row r="58" spans="1:10" s="18" customFormat="1" x14ac:dyDescent="0.35">
      <c r="A58" s="1"/>
      <c r="B58" s="24">
        <f>B51</f>
        <v>3</v>
      </c>
      <c r="C58" s="85" t="str">
        <f>C51</f>
        <v>Positie 3: Schade, vandalisme en storingsherstel buiten het contract</v>
      </c>
      <c r="D58" s="86"/>
      <c r="E58" s="86"/>
      <c r="F58" s="86"/>
      <c r="G58" s="87"/>
      <c r="H58" s="30">
        <f>H51</f>
        <v>0</v>
      </c>
      <c r="I58" s="1"/>
    </row>
    <row r="59" spans="1:10" s="16" customFormat="1" ht="25.5" x14ac:dyDescent="0.35">
      <c r="A59" s="3" t="s">
        <v>22</v>
      </c>
      <c r="B59" s="45"/>
      <c r="C59" s="98" t="s">
        <v>56</v>
      </c>
      <c r="D59" s="98"/>
      <c r="E59" s="98"/>
      <c r="F59" s="98"/>
      <c r="G59" s="98"/>
      <c r="H59" s="46">
        <f>SUM(H56:H58)</f>
        <v>0</v>
      </c>
      <c r="I59" s="3" t="s">
        <v>22</v>
      </c>
    </row>
    <row r="60" spans="1:10" s="16" customFormat="1" x14ac:dyDescent="0.35">
      <c r="A60" s="53"/>
      <c r="B60" s="53"/>
      <c r="C60" s="53"/>
      <c r="D60" s="53"/>
      <c r="E60" s="53"/>
      <c r="F60" s="53"/>
      <c r="G60" s="53"/>
      <c r="H60" s="53"/>
      <c r="I60" s="53"/>
      <c r="J60" s="5"/>
    </row>
    <row r="61" spans="1:10" s="5" customFormat="1" ht="25.5" customHeight="1" x14ac:dyDescent="0.35">
      <c r="A61" s="53"/>
      <c r="B61" s="66" t="s">
        <v>88</v>
      </c>
      <c r="C61" s="67"/>
      <c r="D61" s="67"/>
      <c r="E61" s="67"/>
      <c r="F61" s="67"/>
      <c r="G61" s="67"/>
      <c r="H61" s="68"/>
      <c r="I61" s="3" t="s">
        <v>22</v>
      </c>
    </row>
    <row r="62" spans="1:10" s="6" customFormat="1" ht="12.75" customHeight="1" x14ac:dyDescent="0.35">
      <c r="A62" s="53"/>
      <c r="B62" s="4"/>
      <c r="C62" s="4"/>
      <c r="D62" s="4"/>
      <c r="E62" s="4"/>
      <c r="F62" s="4"/>
      <c r="G62" s="53"/>
      <c r="H62" s="53"/>
      <c r="I62" s="3" t="s">
        <v>22</v>
      </c>
    </row>
    <row r="63" spans="1:10" s="6" customFormat="1" ht="25.5" x14ac:dyDescent="0.35">
      <c r="A63" s="53"/>
      <c r="B63" s="52" t="s">
        <v>3</v>
      </c>
      <c r="C63" s="69" t="s">
        <v>87</v>
      </c>
      <c r="D63" s="70"/>
      <c r="E63" s="70"/>
      <c r="F63" s="41" t="s">
        <v>45</v>
      </c>
      <c r="G63" s="41" t="s">
        <v>85</v>
      </c>
      <c r="H63" s="41" t="s">
        <v>4</v>
      </c>
      <c r="I63" s="3" t="s">
        <v>22</v>
      </c>
    </row>
    <row r="64" spans="1:10" s="6" customFormat="1" ht="36.4" customHeight="1" x14ac:dyDescent="0.35">
      <c r="A64" s="53"/>
      <c r="B64" s="7">
        <v>4</v>
      </c>
      <c r="C64" s="62" t="s">
        <v>83</v>
      </c>
      <c r="D64" s="63"/>
      <c r="E64" s="63"/>
      <c r="F64" s="27">
        <v>0</v>
      </c>
      <c r="G64" s="8">
        <f>CEILING(10%*(Prijsformulier!$G$7)*10,1)</f>
        <v>100</v>
      </c>
      <c r="H64" s="26">
        <f>G64*F64</f>
        <v>0</v>
      </c>
      <c r="I64" s="3" t="s">
        <v>22</v>
      </c>
    </row>
    <row r="65" spans="1:10" s="12" customFormat="1" ht="24.5" customHeight="1" x14ac:dyDescent="0.35">
      <c r="A65" s="53"/>
      <c r="B65" s="11">
        <v>4</v>
      </c>
      <c r="C65" s="59" t="str">
        <f>B61</f>
        <v>Positie 4: Vuurwerkbeveiliging - verplicht aan te bieden optie</v>
      </c>
      <c r="D65" s="59"/>
      <c r="E65" s="59"/>
      <c r="F65" s="59"/>
      <c r="G65" s="59"/>
      <c r="H65" s="2">
        <f>SUM(H64:H64)</f>
        <v>0</v>
      </c>
      <c r="I65" s="3" t="s">
        <v>22</v>
      </c>
    </row>
    <row r="66" spans="1:10" s="16" customFormat="1" x14ac:dyDescent="0.35">
      <c r="A66" s="53"/>
      <c r="B66" s="60" t="s">
        <v>84</v>
      </c>
      <c r="C66" s="60"/>
      <c r="D66" s="60"/>
      <c r="E66" s="60"/>
      <c r="F66" s="60"/>
      <c r="G66" s="60"/>
      <c r="H66" s="53"/>
      <c r="I66" s="53"/>
      <c r="J66" s="5"/>
    </row>
    <row r="67" spans="1:10" s="16" customFormat="1" x14ac:dyDescent="0.35">
      <c r="A67" s="1"/>
      <c r="B67" s="61"/>
      <c r="C67" s="61"/>
      <c r="D67" s="61"/>
      <c r="E67" s="61"/>
      <c r="F67" s="61"/>
      <c r="G67" s="61"/>
      <c r="H67" s="1"/>
      <c r="I67" s="1"/>
      <c r="J67" s="5"/>
    </row>
    <row r="68" spans="1:10" s="16" customFormat="1" ht="22.8" customHeight="1" x14ac:dyDescent="0.35">
      <c r="A68" s="1"/>
      <c r="B68" s="69" t="s">
        <v>5</v>
      </c>
      <c r="C68" s="70"/>
      <c r="D68" s="70"/>
      <c r="E68" s="70"/>
      <c r="F68" s="71"/>
      <c r="G68" s="42" t="s">
        <v>58</v>
      </c>
      <c r="H68" s="43"/>
      <c r="I68" s="1"/>
      <c r="J68" s="5"/>
    </row>
    <row r="69" spans="1:10" s="16" customFormat="1" ht="22.8" customHeight="1" x14ac:dyDescent="0.35">
      <c r="A69" s="1"/>
      <c r="B69" s="14" t="s">
        <v>6</v>
      </c>
      <c r="C69" s="72"/>
      <c r="D69" s="73"/>
      <c r="E69" s="73"/>
      <c r="F69" s="74"/>
      <c r="G69" s="81"/>
      <c r="H69" s="82"/>
      <c r="I69" s="1"/>
      <c r="J69" s="5"/>
    </row>
    <row r="70" spans="1:10" s="16" customFormat="1" ht="22.8" customHeight="1" x14ac:dyDescent="0.35">
      <c r="A70" s="1"/>
      <c r="B70" s="15" t="s">
        <v>7</v>
      </c>
      <c r="C70" s="75"/>
      <c r="D70" s="76"/>
      <c r="E70" s="76"/>
      <c r="F70" s="77"/>
      <c r="G70" s="83"/>
      <c r="H70" s="84"/>
      <c r="I70" s="1"/>
      <c r="J70" s="5"/>
    </row>
    <row r="71" spans="1:10" s="16" customFormat="1" x14ac:dyDescent="0.35">
      <c r="A71" s="1"/>
      <c r="B71" s="1"/>
      <c r="C71" s="1"/>
      <c r="D71" s="1"/>
      <c r="E71" s="1"/>
      <c r="F71" s="1"/>
      <c r="G71" s="1"/>
      <c r="H71" s="1"/>
      <c r="I71" s="1"/>
      <c r="J71" s="5"/>
    </row>
    <row r="72" spans="1:10" s="16" customFormat="1" x14ac:dyDescent="0.35">
      <c r="A72" s="1"/>
      <c r="B72" s="78" t="s">
        <v>33</v>
      </c>
      <c r="C72" s="78"/>
      <c r="D72" s="78"/>
      <c r="E72" s="78"/>
      <c r="F72" s="78"/>
      <c r="G72" s="78"/>
      <c r="H72" s="78"/>
      <c r="I72" s="1"/>
    </row>
    <row r="73" spans="1:10" s="16" customFormat="1" x14ac:dyDescent="0.35">
      <c r="A73" s="1"/>
      <c r="B73" s="1"/>
      <c r="C73" s="1"/>
      <c r="D73" s="1"/>
      <c r="E73" s="1"/>
      <c r="F73" s="1"/>
      <c r="G73" s="1"/>
      <c r="H73" s="1"/>
      <c r="I73" s="1"/>
    </row>
    <row r="74" spans="1:10" s="16" customFormat="1" x14ac:dyDescent="0.35">
      <c r="A74" s="1"/>
      <c r="B74" s="64" t="s">
        <v>65</v>
      </c>
      <c r="C74" s="65"/>
      <c r="D74" s="65"/>
      <c r="E74" s="65"/>
      <c r="F74" s="65"/>
      <c r="G74" s="65"/>
      <c r="H74" s="65"/>
      <c r="I74" s="1"/>
    </row>
    <row r="75" spans="1:10" s="16" customFormat="1" x14ac:dyDescent="0.35">
      <c r="A75" s="1"/>
      <c r="B75" s="1"/>
      <c r="C75" s="1"/>
      <c r="D75" s="1"/>
      <c r="E75" s="1"/>
      <c r="F75" s="1"/>
      <c r="G75" s="1"/>
      <c r="H75" s="1"/>
      <c r="I75" s="48" t="s">
        <v>82</v>
      </c>
    </row>
  </sheetData>
  <sheetProtection algorithmName="SHA-512" hashValue="vNEBzKbjDu+Fhp0hPm/iaeE4yDKBZZWFL+V80jyw3rDLLKUhj68ipeBEi9ibUkG18Ee0CHS5fc2DhhKdS00glA==" saltValue="TIcLuV05shuV6Wwd763MdA==" spinCount="100000" sheet="1"/>
  <mergeCells count="53">
    <mergeCell ref="C9:E9"/>
    <mergeCell ref="C10:E10"/>
    <mergeCell ref="C11:G11"/>
    <mergeCell ref="C47:G47"/>
    <mergeCell ref="C42:G42"/>
    <mergeCell ref="C35:E35"/>
    <mergeCell ref="C44:E44"/>
    <mergeCell ref="C36:E36"/>
    <mergeCell ref="C38:E38"/>
    <mergeCell ref="C40:E40"/>
    <mergeCell ref="C45:E45"/>
    <mergeCell ref="C37:E37"/>
    <mergeCell ref="C39:E39"/>
    <mergeCell ref="C46:E46"/>
    <mergeCell ref="E16:F16"/>
    <mergeCell ref="C49:G49"/>
    <mergeCell ref="C50:G50"/>
    <mergeCell ref="B33:H33"/>
    <mergeCell ref="D18:G18"/>
    <mergeCell ref="B32:H32"/>
    <mergeCell ref="B30:C30"/>
    <mergeCell ref="C56:G56"/>
    <mergeCell ref="B61:H61"/>
    <mergeCell ref="C63:E63"/>
    <mergeCell ref="C1:D1"/>
    <mergeCell ref="C3:D3"/>
    <mergeCell ref="B2:H2"/>
    <mergeCell ref="E3:F3"/>
    <mergeCell ref="C8:E8"/>
    <mergeCell ref="C4:E4"/>
    <mergeCell ref="C5:E5"/>
    <mergeCell ref="C6:E6"/>
    <mergeCell ref="C7:E7"/>
    <mergeCell ref="B12:G13"/>
    <mergeCell ref="C57:G57"/>
    <mergeCell ref="C58:G58"/>
    <mergeCell ref="C59:G59"/>
    <mergeCell ref="C65:G65"/>
    <mergeCell ref="B66:G67"/>
    <mergeCell ref="C64:E64"/>
    <mergeCell ref="B74:H74"/>
    <mergeCell ref="B14:H14"/>
    <mergeCell ref="B16:D16"/>
    <mergeCell ref="C31:G31"/>
    <mergeCell ref="B68:F68"/>
    <mergeCell ref="C69:F69"/>
    <mergeCell ref="C70:F70"/>
    <mergeCell ref="B72:H72"/>
    <mergeCell ref="C41:E41"/>
    <mergeCell ref="C51:G51"/>
    <mergeCell ref="G69:H70"/>
    <mergeCell ref="B53:H53"/>
    <mergeCell ref="C55:G55"/>
  </mergeCells>
  <dataValidations disablePrompts="1" count="1">
    <dataValidation type="list" allowBlank="1" showInputMessage="1" showErrorMessage="1" sqref="G5" xr:uid="{D345D715-DA38-45D5-850A-9B67180986E3}">
      <formula1>"50, 116"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&amp;C&amp;G</oddHeader>
    <oddFooter>&amp;L&amp;F&amp;RBlad: &amp;A</oddFooter>
  </headerFooter>
  <ignoredErrors>
    <ignoredError sqref="G37:G38" formula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b07251-8126-4690-8c86-c85a42a40870">
      <Terms xmlns="http://schemas.microsoft.com/office/infopath/2007/PartnerControls"/>
    </lcf76f155ced4ddcb4097134ff3c332f>
    <TaxCatchAll xmlns="1bdea73e-2dfc-444d-8884-a9ca80697c3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C81D1D71933F48B50F3DA326A452E1" ma:contentTypeVersion="9" ma:contentTypeDescription="Een nieuw document maken." ma:contentTypeScope="" ma:versionID="c94d5496f98428bfe8fd65fcfdb2c627">
  <xsd:schema xmlns:xsd="http://www.w3.org/2001/XMLSchema" xmlns:xs="http://www.w3.org/2001/XMLSchema" xmlns:p="http://schemas.microsoft.com/office/2006/metadata/properties" xmlns:ns2="12b07251-8126-4690-8c86-c85a42a40870" xmlns:ns3="1bdea73e-2dfc-444d-8884-a9ca80697c3a" targetNamespace="http://schemas.microsoft.com/office/2006/metadata/properties" ma:root="true" ma:fieldsID="2894015b9b83b6ca7bf0a31d52bc7acd" ns2:_="" ns3:_="">
    <xsd:import namespace="12b07251-8126-4690-8c86-c85a42a40870"/>
    <xsd:import namespace="1bdea73e-2dfc-444d-8884-a9ca80697c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07251-8126-4690-8c86-c85a42a40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0e5ce9d9-975e-485d-91d7-9f3ac49512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ea73e-2dfc-444d-8884-a9ca80697c3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fc816d8-8ea3-4511-ae8f-74e881cc90db}" ma:internalName="TaxCatchAll" ma:showField="CatchAllData" ma:web="1bdea73e-2dfc-444d-8884-a9ca80697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1FF9A9-0D94-469C-AED7-6DECD570795F}">
  <ds:schemaRefs>
    <ds:schemaRef ds:uri="BAD8DF1D-E6D2-4D72-A3D6-5926C93DE0D7"/>
    <ds:schemaRef ds:uri="http://purl.org/dc/terms/"/>
    <ds:schemaRef ds:uri="http://schemas.microsoft.com/office/2006/documentManagement/types"/>
    <ds:schemaRef ds:uri="bad8df1d-e6d2-4d72-a3d6-5926c93de0d7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450df68-2203-466c-8c1d-0f0d822ca4b5"/>
    <ds:schemaRef ds:uri="http://www.w3.org/XML/1998/namespace"/>
    <ds:schemaRef ds:uri="http://purl.org/dc/dcmitype/"/>
    <ds:schemaRef ds:uri="f192279c-7a52-436d-b830-4540a15596bf"/>
    <ds:schemaRef ds:uri="ec4c331d-c593-4f4f-a5c3-e07c0f6b58a2"/>
    <ds:schemaRef ds:uri="12b07251-8126-4690-8c86-c85a42a40870"/>
    <ds:schemaRef ds:uri="1bdea73e-2dfc-444d-8884-a9ca80697c3a"/>
  </ds:schemaRefs>
</ds:datastoreItem>
</file>

<file path=customXml/itemProps2.xml><?xml version="1.0" encoding="utf-8"?>
<ds:datastoreItem xmlns:ds="http://schemas.openxmlformats.org/officeDocument/2006/customXml" ds:itemID="{328AED7C-5C93-4A6E-8CA5-0FE1C5B00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b07251-8126-4690-8c86-c85a42a40870"/>
    <ds:schemaRef ds:uri="1bdea73e-2dfc-444d-8884-a9ca80697c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5CF2F5-FF4F-48A5-B535-2FBEF0F178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Prijsformulier</vt:lpstr>
      <vt:lpstr>Prijsformulier!Afdrukbereik</vt:lpstr>
    </vt:vector>
  </TitlesOfParts>
  <Company>Spark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Prijsformulier Gemeente Oss</dc:subject>
  <dc:creator>Spark</dc:creator>
  <cp:lastModifiedBy>Arie Pijp</cp:lastModifiedBy>
  <cp:lastPrinted>2018-09-20T06:51:51Z</cp:lastPrinted>
  <dcterms:created xsi:type="dcterms:W3CDTF">2002-11-08T13:13:10Z</dcterms:created>
  <dcterms:modified xsi:type="dcterms:W3CDTF">2022-05-23T15:18:01Z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0x01010056C81D1D71933F48B50F3DA326A452E1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