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unitedqualitybv.sharepoint.com/klanten/Docs/Groningen/EA verwerking afval (928)/07. Nota van inlichtingen/NvI 2/"/>
    </mc:Choice>
  </mc:AlternateContent>
  <xr:revisionPtr revIDLastSave="34" documentId="8_{C97E7F9F-56E9-4966-9B66-89F9FEC138D9}" xr6:coauthVersionLast="47" xr6:coauthVersionMax="47" xr10:uidLastSave="{2EC3AF9B-8FE2-4DC2-A700-E4D6F042F858}"/>
  <bookViews>
    <workbookView xWindow="-120" yWindow="-120" windowWidth="29040" windowHeight="15840" activeTab="2" xr2:uid="{82060E88-1CCB-4F33-98AF-01AE61D745DA}"/>
  </bookViews>
  <sheets>
    <sheet name="Voorblad" sheetId="1" r:id="rId1"/>
    <sheet name="1. Kwaliteit Perceel 5" sheetId="3" r:id="rId2"/>
    <sheet name="2. Prijs Perceel 5" sheetId="2" r:id="rId3"/>
    <sheet name="3. Fictieve inschrijfprijs P5" sheetId="4" r:id="rId4"/>
  </sheets>
  <definedNames>
    <definedName name="_xlnm.Print_Area" localSheetId="1">'1. Kwaliteit Perceel 5'!$A$1:$G$58</definedName>
    <definedName name="_xlnm.Print_Area" localSheetId="2">'2. Prijs Perceel 5'!$A$1:$G$35</definedName>
    <definedName name="_xlnm.Print_Area" localSheetId="3">'3. Fictieve inschrijfprijs P5'!$A$1:$C$8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2" l="1"/>
  <c r="E54" i="3"/>
  <c r="F44" i="3"/>
  <c r="F32" i="3"/>
  <c r="G15" i="2" l="1"/>
  <c r="G14" i="2"/>
  <c r="G13" i="2"/>
  <c r="G24" i="3" l="1"/>
  <c r="F13" i="3"/>
  <c r="F4" i="3"/>
  <c r="G10" i="2"/>
  <c r="G4" i="2"/>
  <c r="F54" i="3" l="1"/>
  <c r="C4" i="4" s="1"/>
  <c r="G17" i="2"/>
  <c r="C5" i="4" s="1"/>
  <c r="C7" i="4" l="1"/>
</calcChain>
</file>

<file path=xl/sharedStrings.xml><?xml version="1.0" encoding="utf-8"?>
<sst xmlns="http://schemas.openxmlformats.org/spreadsheetml/2006/main" count="191" uniqueCount="127">
  <si>
    <t>T1.</t>
  </si>
  <si>
    <t>T2.</t>
  </si>
  <si>
    <t>T3.</t>
  </si>
  <si>
    <t>Ontvangst</t>
  </si>
  <si>
    <t>NR.</t>
  </si>
  <si>
    <t xml:space="preserve">Omschrijving </t>
  </si>
  <si>
    <t>Eenheid</t>
  </si>
  <si>
    <r>
      <t xml:space="preserve">Prijs per eenheid (A) excl. btw </t>
    </r>
    <r>
      <rPr>
        <b/>
        <sz val="11"/>
        <color theme="1"/>
        <rFont val="Calibri Light"/>
        <family val="2"/>
        <scheme val="major"/>
      </rPr>
      <t>(1)</t>
    </r>
  </si>
  <si>
    <r>
      <t xml:space="preserve">Aantal (B) </t>
    </r>
    <r>
      <rPr>
        <b/>
        <sz val="11"/>
        <color theme="1"/>
        <rFont val="Calibri Light"/>
        <family val="2"/>
        <scheme val="major"/>
      </rPr>
      <t>(3)</t>
    </r>
  </si>
  <si>
    <t>Subtotalen (AxB) excl. btw</t>
  </si>
  <si>
    <t>PR-1</t>
  </si>
  <si>
    <t>Prijs voor ontvangst (incl. eventueel op-, overslag en transport)</t>
  </si>
  <si>
    <t>Ton</t>
  </si>
  <si>
    <t>Verwerking</t>
  </si>
  <si>
    <t>Marktprijs (per ton)</t>
  </si>
  <si>
    <t>PR-2</t>
  </si>
  <si>
    <r>
      <t xml:space="preserve">Op- of afslag t.o.v. de marktprijs </t>
    </r>
    <r>
      <rPr>
        <b/>
        <sz val="11"/>
        <color theme="1"/>
        <rFont val="Calibri Light"/>
        <family val="2"/>
        <scheme val="major"/>
      </rPr>
      <t>(2)</t>
    </r>
  </si>
  <si>
    <r>
      <t xml:space="preserve">Prijs per eenheid voor verwerking(A) </t>
    </r>
    <r>
      <rPr>
        <b/>
        <sz val="11"/>
        <color theme="1"/>
        <rFont val="Calibri Light"/>
        <family val="2"/>
        <scheme val="major"/>
      </rPr>
      <t>(1)</t>
    </r>
  </si>
  <si>
    <t>PR-3</t>
  </si>
  <si>
    <t>Totale inschrijfprijs (4)</t>
  </si>
  <si>
    <t>Gegevens ontvangstlocatie (indien afwijkend van verwerkingslocatie)</t>
  </si>
  <si>
    <t>Naam</t>
  </si>
  <si>
    <t>Adres</t>
  </si>
  <si>
    <t>Postcode</t>
  </si>
  <si>
    <t>Plaats</t>
  </si>
  <si>
    <t>Eigenaar</t>
  </si>
  <si>
    <t>PR-7</t>
  </si>
  <si>
    <t>Gegevens verwerkingslocatie</t>
  </si>
  <si>
    <t>Stroom</t>
  </si>
  <si>
    <t>PR-8</t>
  </si>
  <si>
    <t>PR-9</t>
  </si>
  <si>
    <t>PR-10</t>
  </si>
  <si>
    <t xml:space="preserve">Voorwaarden </t>
  </si>
  <si>
    <t>Voorwaarde</t>
  </si>
  <si>
    <t>ALG</t>
  </si>
  <si>
    <t xml:space="preserve">Inschrijver past, op straffe van uitsluiting, alleen de geel gearceerde cellen aan. Inschrijver moet alle geel gearceerde cellen correct en ondubbelzinnig invullen. </t>
  </si>
  <si>
    <t xml:space="preserve">De eenheidsprijzen zijn conform alle voorwaarden uit het programma van eisen en alle overige aanbestedingsdocumenten (waaronder de kwalitatieve gunningscriteria).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</si>
  <si>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</si>
  <si>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</si>
  <si>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Beoordeling aangeboden ontvangstlocatie</t>
  </si>
  <si>
    <t>Vraag</t>
  </si>
  <si>
    <t>Vraagstelling</t>
  </si>
  <si>
    <t>Antwoord</t>
  </si>
  <si>
    <t>Maximale kwaliteitswaarde</t>
  </si>
  <si>
    <t>Behaalde fictieve korting</t>
  </si>
  <si>
    <t>Toekennen van de score</t>
  </si>
  <si>
    <t>KG-1</t>
  </si>
  <si>
    <t>A</t>
  </si>
  <si>
    <t>Wat is de aangeboden ontvangstlocatie? Minimaal de volgende gegevens moeten worden verstrekt:
- volledige naam van de ontvangstlocatie;
- volledig adres van de ontvangstlocatie;
- type locatie (verwerkingslocatie of overslaglocatie)
- eigenaar van de ontvangstlocatie.</t>
  </si>
  <si>
    <t>Naam:
Adres:
Type:
Eigenaar:</t>
  </si>
  <si>
    <r>
      <t xml:space="preserve">Als de reistijd gelijk is aan de voor dit perceel vastgestelde maximale reistijd (conform tabblad 1)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11"/>
        <color theme="1"/>
        <rFont val="Calibri Light"/>
        <family val="2"/>
        <scheme val="major"/>
      </rPr>
      <t>Formule: (1-(aangeboden reistijd-minimale reistijd)/maximale reistijd-minimale reistijd))*maximale kwaliteitswaarde = fictieve korting op inschrijfprijs</t>
    </r>
  </si>
  <si>
    <t>B</t>
  </si>
  <si>
    <t>Wat is de reistijd vanaf het centrale punt in het werkgebied naar de ontvangstlocatie (berekenen conform eis O-4)? Het gaat om een enkele reis. De reistijd moet opgegeven worden in hele minuten.</t>
  </si>
  <si>
    <t>C</t>
  </si>
  <si>
    <t>Indienen van bewijsvoering conform de in eis O-4 uitgewerkte methode.</t>
  </si>
  <si>
    <t>In een PDF document bijvoegen achter onderdeel 05  van de inschrijving.</t>
  </si>
  <si>
    <t>Minimale reistijd</t>
  </si>
  <si>
    <t>Maximale reistijd</t>
  </si>
  <si>
    <t>CO2 Prestatie ladder</t>
  </si>
  <si>
    <t>Antwoord (meerkeuze)</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</si>
  <si>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</si>
  <si>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</si>
  <si>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</si>
  <si>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</si>
  <si>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</si>
  <si>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</si>
  <si>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</si>
  <si>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</si>
  <si>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</si>
  <si>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[invullen door inschrijver]</t>
  </si>
  <si>
    <t>Ja</t>
  </si>
  <si>
    <t>N.v.t. (antwoord op de vorige vraag was 'Nee')</t>
  </si>
  <si>
    <t>1 tot 10%</t>
  </si>
  <si>
    <t>Nee</t>
  </si>
  <si>
    <t>A) Conform afvalhiërarchie uit LAP3: stap b: voorbereiding voor hergebruik</t>
  </si>
  <si>
    <t>11 tot 15%</t>
  </si>
  <si>
    <t>B) Conform afvalhiërarchie uit LAP3: stap c1: recycling van het oorspronkelijke functionele materiaal in een gelijke of vergelijkbare toepassing</t>
  </si>
  <si>
    <t>16 tot 25%</t>
  </si>
  <si>
    <t>C) Conform afvalhiërarchie uit LAP3: stap c2: recycling van het oorspronkelijke functionele materiaal in een niet gelijke of vergelijkbare toepassing</t>
  </si>
  <si>
    <t>Meer dan 25%</t>
  </si>
  <si>
    <t>Maximaal te behalen fictieve korting</t>
  </si>
  <si>
    <t>Totaal</t>
  </si>
  <si>
    <t>KG</t>
  </si>
  <si>
    <t>PR</t>
  </si>
  <si>
    <t>Totale inschrijfprijs</t>
  </si>
  <si>
    <t>Optionele prijzen (worden niet meegenomen in de inschrijfprijs)</t>
  </si>
  <si>
    <t>Prijs per eenheid</t>
  </si>
  <si>
    <t>Transport per vracht (container) van Woldjerspoor naar de ontvangstlocatie en container retour plaatsen</t>
  </si>
  <si>
    <t>Rit</t>
  </si>
  <si>
    <t>Transport per uur voor een container van Woldjerspoor naar de ontvangstlocatie en container retour plaatsen</t>
  </si>
  <si>
    <t>Uur</t>
  </si>
  <si>
    <t>Stuks</t>
  </si>
  <si>
    <t>PR-4</t>
  </si>
  <si>
    <t>PR-5</t>
  </si>
  <si>
    <t>PR-6</t>
  </si>
  <si>
    <t>Bijlage 04A - Invulformulier gunningscriteria perceel 5 
C-hout ARCG
Behorende bij de Europese openbare aanbesteding 
"Verwerking van de afval- en reststromen: Hout, BSA en Dakleer"</t>
  </si>
  <si>
    <t>Kwalitatieve gunningscriteria perceel 5</t>
  </si>
  <si>
    <t>Prijsinvulformulier perceel 5</t>
  </si>
  <si>
    <t>Fictieve inschrijfprijs perceel 5</t>
  </si>
  <si>
    <t>Bijlage 04A
Tab 1: Kwalitatieve gunningscriteria perceel 5</t>
  </si>
  <si>
    <t>Bijlage 04A
Tab 2: Prijsinvulformulier perceel 5</t>
  </si>
  <si>
    <t>Bijlage 04A
Tab 3: Fictieve inschrijfprijs perceel 5</t>
  </si>
  <si>
    <t>PSO prestatieniveau</t>
  </si>
  <si>
    <t>KG-3</t>
  </si>
  <si>
    <t>Beschikt inschrijver over een prestatieniveau van de Prestatieladder Socialer Ondernemen (PSO)?</t>
  </si>
  <si>
    <t>F) Ja, inschrijver heeft PSO Trede 3 en PSO 30+ certificering</t>
  </si>
  <si>
    <t>B) Ja, inschrijver heeft de Aspirant-status</t>
  </si>
  <si>
    <t>C) Ja, inschrijver heeft PSO Trede 1</t>
  </si>
  <si>
    <t>D) Ja, inschrijver heeft PSO Trede 2</t>
  </si>
  <si>
    <t>E) Ja, inschrijver heeft PSO Trede 3</t>
  </si>
  <si>
    <t>SROI</t>
  </si>
  <si>
    <t>Antwoord (percentage boven op het geëiste))</t>
  </si>
  <si>
    <t>KG-4</t>
  </si>
  <si>
    <t>F) meer dan 8%</t>
  </si>
  <si>
    <t>A) 0%</t>
  </si>
  <si>
    <t>Beschikbaar stellen van een 40 m3 container voor A- /B-hout per maand</t>
  </si>
  <si>
    <t>Totale fictieve inschrijfprijs
Deze prijs vermelden in TenderNed</t>
  </si>
  <si>
    <t>Garandeeert inschrijver een hogere SROI inzet dan geëist is in hoofdstuk IV paragraaf H van de aanbestedingsleidraad?
Indien inschrijve reen hogere SROI inzet garandeert, dient hij de jaarlijkse inzet (boven op het geëiste percentage per jaar) in % op te geven.</t>
  </si>
  <si>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</si>
  <si>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t>B) &gt;0% tot 2%</t>
  </si>
  <si>
    <t>Antwoordoptie 0%  = Geen fictieve korting
Antwoordoptie &gt;0% tot 2%= 20% van de maximale kwaliteitswaarde
Antwoordoptie 2% tot 4% = 40% van de maximale kwaliteitswaarde
Antwoordoptie 4% tot 6% = 60% van de maximale kwaliteitswaarde
Antwoordoptie 6% tot 8% = 80% van de maximale kwaliteitswaarde
Antwoordoptie meer dan 8% = 100% van de maximale kwaliteitswaarde</t>
  </si>
  <si>
    <t>C) 2% tot 4%</t>
  </si>
  <si>
    <t>D) 4% tot 6%</t>
  </si>
  <si>
    <t>E) 6% tot 8%</t>
  </si>
  <si>
    <t>Verwerking van C-hout 
Afslag: negatief getal
Opslag: positief getal</t>
  </si>
  <si>
    <t>Marktprijs 1 juli 2021: EUWID Recycling und Entsorgung, Behandeltes Altholz vorgebrochen (0-300 mm), Norwesten</t>
  </si>
  <si>
    <t xml:space="preserve">Als opdrachtgever een afslag (kosten boven op de marktprijs) aanbiedt moet inschrijver een positief getal invullen. Als inschrijver een opslag (extra korting op de marktprijs) aanbiedt, moet inschrijver een negatief getal (incl. het minteken) invullen. Inschrijver is zelf volledig verantwoordelijk voor het correct invullen van de op- en/of afslag per prijsonderdeel.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</si>
</sst>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quot;€&quot;\ #,##0.00"/>
  </numFmts>
  <fonts count="16"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i/>
      <sz val="11"/>
      <color theme="1"/>
      <name val="Calibri Light"/>
      <family val="2"/>
      <scheme val="major"/>
    </font>
    <font>
      <sz val="11"/>
      <color theme="0" tint="-0.14999847407452621"/>
      <name val="Calibri Light"/>
      <family val="2"/>
      <scheme val="major"/>
    </font>
    <font>
      <b/>
      <sz val="11"/>
      <color theme="0" tint="-0.14999847407452621"/>
      <name val="Calibri Light"/>
      <family val="2"/>
      <scheme val="major"/>
    </font>
    <font>
      <sz val="11"/>
      <color theme="0" tint="-0.249977111117893"/>
      <name val="Calibri Light"/>
      <family val="2"/>
      <scheme val="major"/>
    </font>
    <font>
      <b/>
      <sz val="11"/>
      <color theme="0" tint="-0.249977111117893"/>
      <name val="Calibri Light"/>
      <family val="2"/>
      <scheme val="major"/>
    </font>
    <font>
      <b/>
      <sz val="12"/>
      <name val="Calibri Light"/>
      <family val="2"/>
      <scheme val="major"/>
    </font>
    <font>
      <sz val="11"/>
      <color theme="0"/>
      <name val="Calibri Light"/>
      <family val="2"/>
      <scheme val="major"/>
    </font>
  </fonts>
  <fills count="8">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
      <patternFill patternType="solid">
        <fgColor theme="5" tint="0.39997558519241921"/>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s>
  <cellStyleXfs count="9">
    <xf numFmtId="0" fontId="0" fillId="0" borderId="0"/>
    <xf numFmtId="0" fontId="2" fillId="0" borderId="0"/>
    <xf numFmtId="0" fontId="5" fillId="0" borderId="0"/>
    <xf numFmtId="0" fontId="2" fillId="0" borderId="0"/>
    <xf numFmtId="44" fontId="2"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9" fontId="1" fillId="0" borderId="0" applyFont="0" applyFill="0" applyBorder="0" applyAlignment="0" applyProtection="0"/>
  </cellStyleXfs>
  <cellXfs count="123">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6" fillId="0" borderId="0" xfId="2" applyFont="1" applyAlignment="1">
      <alignment vertical="center"/>
    </xf>
    <xf numFmtId="0" fontId="7" fillId="0" borderId="0" xfId="2" applyFont="1" applyAlignment="1">
      <alignment vertical="center"/>
    </xf>
    <xf numFmtId="44" fontId="6" fillId="4" borderId="11" xfId="4" applyFont="1" applyFill="1" applyBorder="1" applyAlignment="1" applyProtection="1">
      <alignment horizontal="center" vertical="center" wrapText="1"/>
      <protection locked="0"/>
    </xf>
    <xf numFmtId="0" fontId="6" fillId="4" borderId="11" xfId="6" applyFont="1" applyFill="1" applyBorder="1" applyAlignment="1" applyProtection="1">
      <alignment horizontal="left" vertical="center"/>
      <protection locked="0"/>
    </xf>
    <xf numFmtId="0" fontId="6" fillId="4" borderId="11" xfId="6" applyFont="1" applyFill="1" applyBorder="1" applyAlignment="1" applyProtection="1">
      <alignment horizontal="center" vertical="center"/>
      <protection locked="0"/>
    </xf>
    <xf numFmtId="0" fontId="6" fillId="4" borderId="11" xfId="6" applyFont="1" applyFill="1" applyBorder="1" applyAlignment="1" applyProtection="1">
      <alignment horizontal="center" vertical="center" wrapText="1"/>
      <protection locked="0"/>
    </xf>
    <xf numFmtId="0" fontId="6" fillId="0" borderId="0" xfId="2" applyFont="1" applyAlignment="1">
      <alignment horizontal="center" vertical="center"/>
    </xf>
    <xf numFmtId="0" fontId="5" fillId="0" borderId="0" xfId="0" applyFont="1" applyAlignment="1">
      <alignment horizontal="left" vertical="center" wrapText="1" indent="1"/>
    </xf>
    <xf numFmtId="9" fontId="6" fillId="0" borderId="0" xfId="2" applyNumberFormat="1" applyFont="1" applyAlignment="1">
      <alignment vertical="center"/>
    </xf>
    <xf numFmtId="9" fontId="6" fillId="0" borderId="0" xfId="8" applyFont="1" applyAlignment="1">
      <alignment vertical="center"/>
    </xf>
    <xf numFmtId="0" fontId="7" fillId="2" borderId="0" xfId="1" applyFont="1" applyFill="1" applyAlignment="1" applyProtection="1">
      <alignment horizontal="center" vertical="center" wrapText="1"/>
      <protection hidden="1"/>
    </xf>
    <xf numFmtId="0" fontId="6" fillId="3" borderId="9" xfId="3" applyFont="1" applyFill="1" applyBorder="1" applyAlignment="1" applyProtection="1">
      <alignment horizontal="center" vertical="center" wrapText="1"/>
      <protection hidden="1"/>
    </xf>
    <xf numFmtId="0" fontId="6" fillId="3" borderId="0" xfId="3" applyFont="1" applyFill="1" applyAlignment="1" applyProtection="1">
      <alignment vertical="center" wrapText="1"/>
      <protection hidden="1"/>
    </xf>
    <xf numFmtId="0" fontId="6" fillId="3" borderId="0" xfId="3" applyFont="1" applyFill="1" applyAlignment="1" applyProtection="1">
      <alignment horizontal="center" vertical="center" wrapText="1"/>
      <protection hidden="1"/>
    </xf>
    <xf numFmtId="0" fontId="6" fillId="0" borderId="11" xfId="2" applyFont="1" applyBorder="1" applyAlignment="1" applyProtection="1">
      <alignment horizontal="center" vertical="center"/>
      <protection hidden="1"/>
    </xf>
    <xf numFmtId="0" fontId="6" fillId="0" borderId="11" xfId="5" applyFont="1" applyBorder="1" applyAlignment="1" applyProtection="1">
      <alignment horizontal="left" vertical="center" wrapText="1"/>
      <protection hidden="1"/>
    </xf>
    <xf numFmtId="44" fontId="6" fillId="0" borderId="11" xfId="4" applyFont="1" applyFill="1" applyBorder="1" applyAlignment="1" applyProtection="1">
      <alignment horizontal="center" vertical="center" wrapText="1"/>
      <protection hidden="1"/>
    </xf>
    <xf numFmtId="0" fontId="6" fillId="0" borderId="0" xfId="2" applyFont="1" applyBorder="1" applyAlignment="1" applyProtection="1">
      <alignment horizontal="center" vertical="center"/>
      <protection hidden="1"/>
    </xf>
    <xf numFmtId="0" fontId="6" fillId="0" borderId="0" xfId="5" applyFont="1" applyBorder="1" applyAlignment="1" applyProtection="1">
      <alignment horizontal="left" vertical="center" wrapText="1"/>
      <protection hidden="1"/>
    </xf>
    <xf numFmtId="44" fontId="6" fillId="6" borderId="0" xfId="4" applyFont="1" applyFill="1" applyBorder="1" applyAlignment="1" applyProtection="1">
      <alignment horizontal="center" vertical="center" wrapText="1"/>
      <protection hidden="1"/>
    </xf>
    <xf numFmtId="0" fontId="6" fillId="0" borderId="0" xfId="2" applyFont="1" applyAlignment="1" applyProtection="1">
      <alignment vertical="center"/>
      <protection hidden="1"/>
    </xf>
    <xf numFmtId="0" fontId="7" fillId="2" borderId="0" xfId="1" applyFont="1" applyFill="1" applyAlignment="1" applyProtection="1">
      <alignment horizontal="right" vertical="center" wrapText="1"/>
      <protection hidden="1"/>
    </xf>
    <xf numFmtId="165" fontId="8" fillId="5" borderId="0" xfId="5" applyNumberFormat="1" applyFont="1" applyFill="1" applyAlignment="1" applyProtection="1">
      <alignment horizontal="center" vertical="center" wrapText="1"/>
      <protection hidden="1"/>
    </xf>
    <xf numFmtId="0" fontId="6" fillId="0" borderId="0" xfId="5" applyFont="1" applyAlignment="1" applyProtection="1">
      <alignment horizontal="left" vertical="center"/>
      <protection hidden="1"/>
    </xf>
    <xf numFmtId="0" fontId="6" fillId="0" borderId="0" xfId="5" applyFont="1" applyAlignment="1" applyProtection="1">
      <alignment horizontal="center" vertical="center" wrapText="1"/>
      <protection hidden="1"/>
    </xf>
    <xf numFmtId="0" fontId="7" fillId="2" borderId="10" xfId="1" applyFont="1" applyFill="1" applyBorder="1" applyAlignment="1" applyProtection="1">
      <alignment horizontal="center" vertical="center" wrapText="1"/>
      <protection hidden="1"/>
    </xf>
    <xf numFmtId="0" fontId="7" fillId="0" borderId="0" xfId="2" applyFont="1" applyAlignment="1" applyProtection="1">
      <alignment vertical="center"/>
      <protection hidden="1"/>
    </xf>
    <xf numFmtId="0" fontId="6" fillId="3" borderId="10" xfId="3" applyFont="1" applyFill="1" applyBorder="1" applyAlignment="1" applyProtection="1">
      <alignment horizontal="center" vertical="center" wrapText="1"/>
      <protection hidden="1"/>
    </xf>
    <xf numFmtId="0" fontId="12" fillId="0" borderId="0" xfId="2" applyFont="1" applyAlignment="1" applyProtection="1">
      <alignment vertical="center"/>
      <protection hidden="1"/>
    </xf>
    <xf numFmtId="0" fontId="10" fillId="0" borderId="0" xfId="2" applyFont="1" applyAlignment="1" applyProtection="1">
      <alignment vertical="center"/>
      <protection hidden="1"/>
    </xf>
    <xf numFmtId="0" fontId="6" fillId="0" borderId="11" xfId="2" applyFont="1" applyBorder="1" applyAlignment="1" applyProtection="1">
      <alignment vertical="center"/>
      <protection hidden="1"/>
    </xf>
    <xf numFmtId="3" fontId="6" fillId="0" borderId="11" xfId="2" applyNumberFormat="1" applyFont="1" applyBorder="1" applyAlignment="1" applyProtection="1">
      <alignment horizontal="center" vertical="center"/>
      <protection hidden="1"/>
    </xf>
    <xf numFmtId="44" fontId="6" fillId="0" borderId="11" xfId="2" applyNumberFormat="1" applyFont="1" applyBorder="1" applyAlignment="1" applyProtection="1">
      <alignment horizontal="center" vertical="center"/>
      <protection hidden="1"/>
    </xf>
    <xf numFmtId="1" fontId="12" fillId="0" borderId="0" xfId="2" applyNumberFormat="1" applyFont="1" applyAlignment="1" applyProtection="1">
      <alignment vertical="center"/>
      <protection hidden="1"/>
    </xf>
    <xf numFmtId="0" fontId="6" fillId="0" borderId="0" xfId="2" applyFont="1" applyAlignment="1" applyProtection="1">
      <alignment horizontal="center" vertical="center"/>
      <protection hidden="1"/>
    </xf>
    <xf numFmtId="0" fontId="7" fillId="2" borderId="7" xfId="1" applyFont="1" applyFill="1" applyBorder="1" applyAlignment="1" applyProtection="1">
      <alignment horizontal="center" vertical="center" wrapText="1"/>
      <protection hidden="1"/>
    </xf>
    <xf numFmtId="0" fontId="7" fillId="2" borderId="8" xfId="1" applyFont="1" applyFill="1" applyBorder="1" applyAlignment="1" applyProtection="1">
      <alignment horizontal="center" vertical="center" wrapText="1"/>
      <protection hidden="1"/>
    </xf>
    <xf numFmtId="0" fontId="13" fillId="0" borderId="0" xfId="2" applyFont="1" applyAlignment="1" applyProtection="1">
      <alignment vertical="center"/>
      <protection hidden="1"/>
    </xf>
    <xf numFmtId="1" fontId="13" fillId="0" borderId="0" xfId="2" applyNumberFormat="1" applyFont="1" applyAlignment="1" applyProtection="1">
      <alignment vertical="center"/>
      <protection hidden="1"/>
    </xf>
    <xf numFmtId="0" fontId="11" fillId="0" borderId="0" xfId="2" applyFont="1" applyAlignment="1" applyProtection="1">
      <alignment vertical="center"/>
      <protection hidden="1"/>
    </xf>
    <xf numFmtId="164" fontId="6" fillId="0" borderId="11" xfId="5" applyNumberFormat="1" applyFont="1" applyBorder="1" applyAlignment="1" applyProtection="1">
      <alignment horizontal="center" vertical="center"/>
      <protection hidden="1"/>
    </xf>
    <xf numFmtId="0" fontId="6" fillId="0" borderId="11" xfId="6" applyFont="1" applyBorder="1" applyAlignment="1" applyProtection="1">
      <alignment vertical="center" wrapText="1"/>
      <protection hidden="1"/>
    </xf>
    <xf numFmtId="3" fontId="6" fillId="0" borderId="11" xfId="5" applyNumberFormat="1" applyFont="1" applyBorder="1" applyAlignment="1" applyProtection="1">
      <alignment horizontal="center" vertical="center" wrapText="1"/>
      <protection hidden="1"/>
    </xf>
    <xf numFmtId="165" fontId="6" fillId="0" borderId="11" xfId="5" applyNumberFormat="1" applyFont="1" applyBorder="1" applyAlignment="1" applyProtection="1">
      <alignment horizontal="center" vertical="center" wrapText="1"/>
      <protection hidden="1"/>
    </xf>
    <xf numFmtId="165" fontId="15" fillId="0" borderId="11" xfId="5" applyNumberFormat="1" applyFont="1" applyBorder="1" applyAlignment="1" applyProtection="1">
      <alignment horizontal="center" vertical="center" wrapText="1"/>
      <protection hidden="1"/>
    </xf>
    <xf numFmtId="44" fontId="6" fillId="0" borderId="0" xfId="5" applyNumberFormat="1" applyFont="1" applyAlignment="1" applyProtection="1">
      <alignment horizontal="center" vertical="center"/>
      <protection hidden="1"/>
    </xf>
    <xf numFmtId="0" fontId="6" fillId="0" borderId="0" xfId="1" applyFont="1" applyAlignment="1" applyProtection="1">
      <alignment horizontal="center" vertical="center" wrapText="1"/>
      <protection hidden="1"/>
    </xf>
    <xf numFmtId="165" fontId="6" fillId="0" borderId="0" xfId="5" applyNumberFormat="1" applyFont="1" applyAlignment="1" applyProtection="1">
      <alignment horizontal="center" vertical="center" wrapText="1"/>
      <protection hidden="1"/>
    </xf>
    <xf numFmtId="0" fontId="6" fillId="2" borderId="7" xfId="1" applyFont="1" applyFill="1" applyBorder="1" applyAlignment="1" applyProtection="1">
      <alignment horizontal="center" vertical="center" wrapText="1"/>
      <protection hidden="1"/>
    </xf>
    <xf numFmtId="0" fontId="6" fillId="2" borderId="8" xfId="1" applyFont="1" applyFill="1" applyBorder="1" applyAlignment="1" applyProtection="1">
      <alignment horizontal="center" vertical="center" wrapText="1"/>
      <protection hidden="1"/>
    </xf>
    <xf numFmtId="0" fontId="6" fillId="0" borderId="0" xfId="1" applyFont="1" applyAlignment="1" applyProtection="1">
      <alignment vertical="center"/>
      <protection hidden="1"/>
    </xf>
    <xf numFmtId="0" fontId="6" fillId="0" borderId="11" xfId="1" applyFont="1" applyBorder="1" applyAlignment="1" applyProtection="1">
      <alignment horizontal="center" vertical="center"/>
      <protection hidden="1"/>
    </xf>
    <xf numFmtId="0" fontId="6" fillId="0" borderId="0" xfId="1" applyFont="1" applyAlignment="1" applyProtection="1">
      <alignment vertical="center" wrapText="1"/>
      <protection hidden="1"/>
    </xf>
    <xf numFmtId="0" fontId="6" fillId="6" borderId="0" xfId="1" applyFont="1" applyFill="1" applyAlignment="1" applyProtection="1">
      <alignment horizontal="center" vertical="center"/>
      <protection hidden="1"/>
    </xf>
    <xf numFmtId="0" fontId="6" fillId="6" borderId="0" xfId="6" applyFont="1" applyFill="1" applyAlignment="1" applyProtection="1">
      <alignment horizontal="left" vertical="center"/>
      <protection hidden="1"/>
    </xf>
    <xf numFmtId="0" fontId="6" fillId="6" borderId="0" xfId="6" applyFont="1" applyFill="1" applyAlignment="1" applyProtection="1">
      <alignment horizontal="center" vertical="center"/>
      <protection hidden="1"/>
    </xf>
    <xf numFmtId="0" fontId="6" fillId="6" borderId="0" xfId="6" applyFont="1" applyFill="1" applyAlignment="1" applyProtection="1">
      <alignment horizontal="center" vertical="center" wrapText="1"/>
      <protection hidden="1"/>
    </xf>
    <xf numFmtId="0" fontId="6" fillId="6" borderId="0" xfId="1" applyFont="1" applyFill="1" applyAlignment="1" applyProtection="1">
      <alignment vertical="center" wrapText="1"/>
      <protection hidden="1"/>
    </xf>
    <xf numFmtId="0" fontId="6" fillId="6" borderId="0" xfId="1" applyFont="1" applyFill="1" applyAlignment="1" applyProtection="1">
      <alignment vertical="center"/>
      <protection hidden="1"/>
    </xf>
    <xf numFmtId="0" fontId="6" fillId="2" borderId="0" xfId="1" applyFont="1" applyFill="1" applyAlignment="1" applyProtection="1">
      <alignment horizontal="center" vertical="center" wrapText="1"/>
      <protection hidden="1"/>
    </xf>
    <xf numFmtId="0" fontId="6" fillId="6" borderId="11" xfId="3" applyFont="1" applyFill="1" applyBorder="1" applyAlignment="1" applyProtection="1">
      <alignment horizontal="center" vertical="center" wrapText="1"/>
      <protection hidden="1"/>
    </xf>
    <xf numFmtId="44" fontId="6" fillId="4" borderId="11" xfId="4" applyFont="1" applyFill="1" applyBorder="1" applyAlignment="1" applyProtection="1">
      <alignment horizontal="center" vertical="center"/>
      <protection locked="0"/>
    </xf>
    <xf numFmtId="0" fontId="6" fillId="3" borderId="15" xfId="3" applyFont="1" applyFill="1" applyBorder="1" applyAlignment="1" applyProtection="1">
      <alignment horizontal="center" vertical="center" wrapText="1"/>
      <protection hidden="1"/>
    </xf>
    <xf numFmtId="0" fontId="6" fillId="3" borderId="16" xfId="3" applyFont="1" applyFill="1" applyBorder="1" applyAlignment="1" applyProtection="1">
      <alignment horizontal="center" vertical="center" wrapText="1"/>
      <protection hidden="1"/>
    </xf>
    <xf numFmtId="0" fontId="6" fillId="3" borderId="16" xfId="3" applyFont="1" applyFill="1" applyBorder="1" applyAlignment="1" applyProtection="1">
      <alignment vertical="center" wrapText="1"/>
      <protection hidden="1"/>
    </xf>
    <xf numFmtId="0" fontId="6" fillId="3" borderId="17" xfId="3" applyFont="1" applyFill="1" applyBorder="1" applyAlignment="1" applyProtection="1">
      <alignment horizontal="left" vertical="center" wrapText="1"/>
      <protection hidden="1"/>
    </xf>
    <xf numFmtId="0" fontId="6" fillId="0" borderId="11" xfId="2" applyFont="1" applyBorder="1" applyAlignment="1" applyProtection="1">
      <alignment vertical="center" wrapText="1"/>
      <protection hidden="1"/>
    </xf>
    <xf numFmtId="44" fontId="6" fillId="0" borderId="0" xfId="2" applyNumberFormat="1" applyFont="1" applyAlignment="1" applyProtection="1">
      <alignment vertical="center"/>
      <protection hidden="1"/>
    </xf>
    <xf numFmtId="0" fontId="3" fillId="0" borderId="11" xfId="1" applyFont="1" applyBorder="1" applyAlignment="1" applyProtection="1">
      <alignment vertical="center" wrapText="1"/>
      <protection hidden="1"/>
    </xf>
    <xf numFmtId="3" fontId="6" fillId="0" borderId="11" xfId="5" applyNumberFormat="1" applyFont="1" applyBorder="1" applyAlignment="1" applyProtection="1">
      <alignment horizontal="left" vertical="center" wrapText="1"/>
      <protection hidden="1"/>
    </xf>
    <xf numFmtId="44" fontId="6" fillId="0" borderId="0" xfId="5" applyNumberFormat="1" applyFont="1" applyAlignment="1" applyProtection="1">
      <alignment horizontal="left" vertical="center"/>
      <protection hidden="1"/>
    </xf>
    <xf numFmtId="44" fontId="6" fillId="0" borderId="0" xfId="5" applyNumberFormat="1" applyFont="1" applyAlignment="1" applyProtection="1">
      <alignment horizontal="left" vertical="center" wrapText="1"/>
      <protection hidden="1"/>
    </xf>
    <xf numFmtId="44" fontId="6" fillId="0" borderId="0" xfId="1" applyNumberFormat="1" applyFont="1" applyAlignment="1" applyProtection="1">
      <alignment horizontal="center" vertical="center" wrapText="1"/>
      <protection hidden="1"/>
    </xf>
    <xf numFmtId="0" fontId="6" fillId="0" borderId="0" xfId="5" applyFont="1" applyAlignment="1" applyProtection="1">
      <alignment horizontal="center" vertical="center"/>
      <protection hidden="1"/>
    </xf>
    <xf numFmtId="9" fontId="6" fillId="0" borderId="0" xfId="7" applyFont="1" applyAlignment="1" applyProtection="1">
      <alignment horizontal="center" vertical="center"/>
      <protection hidden="1"/>
    </xf>
    <xf numFmtId="0" fontId="7" fillId="2" borderId="11" xfId="1" applyFont="1" applyFill="1" applyBorder="1" applyAlignment="1" applyProtection="1">
      <alignment horizontal="center" vertical="center" wrapText="1"/>
      <protection hidden="1"/>
    </xf>
    <xf numFmtId="44" fontId="8" fillId="0" borderId="17" xfId="5" applyNumberFormat="1" applyFont="1" applyBorder="1" applyAlignment="1" applyProtection="1">
      <alignment horizontal="center" vertical="center" wrapText="1"/>
      <protection hidden="1"/>
    </xf>
    <xf numFmtId="44" fontId="8" fillId="7" borderId="18" xfId="5" applyNumberFormat="1" applyFont="1" applyFill="1" applyBorder="1" applyAlignment="1" applyProtection="1">
      <alignment horizontal="center" vertical="center" wrapText="1"/>
      <protection hidden="1"/>
    </xf>
    <xf numFmtId="0" fontId="3" fillId="4" borderId="11" xfId="1" applyFont="1" applyFill="1" applyBorder="1" applyAlignment="1" applyProtection="1">
      <alignment vertical="center" wrapText="1"/>
      <protection locked="0"/>
    </xf>
    <xf numFmtId="0" fontId="3" fillId="4" borderId="11" xfId="1" applyFont="1" applyFill="1" applyBorder="1" applyAlignment="1" applyProtection="1">
      <alignment horizontal="center" vertical="center" wrapText="1"/>
      <protection locked="0"/>
    </xf>
    <xf numFmtId="164" fontId="6" fillId="4" borderId="11" xfId="5" applyNumberFormat="1" applyFont="1" applyFill="1" applyBorder="1" applyAlignment="1" applyProtection="1">
      <alignment horizontal="center" vertical="center"/>
      <protection locked="0"/>
    </xf>
    <xf numFmtId="164" fontId="6" fillId="4" borderId="11" xfId="5" applyNumberFormat="1" applyFont="1" applyFill="1" applyBorder="1" applyAlignment="1" applyProtection="1">
      <alignment horizontal="center" vertical="center" wrapText="1"/>
      <protection locked="0"/>
    </xf>
    <xf numFmtId="0" fontId="6" fillId="0" borderId="11" xfId="6" applyFont="1" applyBorder="1" applyAlignment="1">
      <alignment vertical="center" wrapText="1"/>
    </xf>
    <xf numFmtId="44" fontId="6" fillId="0" borderId="11" xfId="4" applyFont="1" applyFill="1" applyBorder="1" applyAlignment="1" applyProtection="1">
      <alignment horizontal="center" vertical="center" wrapText="1"/>
      <protection locked="0"/>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14" fillId="0" borderId="4" xfId="1" applyFont="1" applyBorder="1" applyAlignment="1">
      <alignment horizontal="center" vertical="center" wrapText="1"/>
    </xf>
    <xf numFmtId="0" fontId="14" fillId="0" borderId="0" xfId="1" applyFont="1" applyAlignment="1">
      <alignment horizontal="center" vertical="center" wrapText="1"/>
    </xf>
    <xf numFmtId="0" fontId="14" fillId="0" borderId="5" xfId="1" applyFont="1" applyBorder="1" applyAlignment="1">
      <alignment horizontal="center" vertical="center" wrapText="1"/>
    </xf>
    <xf numFmtId="0" fontId="6" fillId="3" borderId="16" xfId="3" applyFont="1" applyFill="1" applyBorder="1" applyAlignment="1" applyProtection="1">
      <alignment horizontal="left" vertical="center" wrapText="1"/>
      <protection hidden="1"/>
    </xf>
    <xf numFmtId="0" fontId="6" fillId="3" borderId="17" xfId="3" applyFont="1" applyFill="1" applyBorder="1" applyAlignment="1" applyProtection="1">
      <alignment horizontal="left" vertical="center" wrapText="1"/>
      <protection hidden="1"/>
    </xf>
    <xf numFmtId="0" fontId="6" fillId="0" borderId="12" xfId="5" applyFont="1" applyBorder="1" applyAlignment="1" applyProtection="1">
      <alignment horizontal="left" vertical="center"/>
      <protection hidden="1"/>
    </xf>
    <xf numFmtId="0" fontId="6" fillId="0" borderId="13" xfId="5" applyFont="1" applyBorder="1" applyAlignment="1" applyProtection="1">
      <alignment horizontal="left" vertical="center"/>
      <protection hidden="1"/>
    </xf>
    <xf numFmtId="0" fontId="6" fillId="0" borderId="14" xfId="5" applyFont="1" applyBorder="1" applyAlignment="1" applyProtection="1">
      <alignment horizontal="left" vertical="center"/>
      <protection hidden="1"/>
    </xf>
    <xf numFmtId="0" fontId="7" fillId="2" borderId="6" xfId="1" applyFont="1" applyFill="1" applyBorder="1" applyAlignment="1" applyProtection="1">
      <alignment horizontal="left" vertical="center" wrapText="1"/>
      <protection hidden="1"/>
    </xf>
    <xf numFmtId="0" fontId="7" fillId="2" borderId="7" xfId="1" applyFont="1" applyFill="1" applyBorder="1" applyAlignment="1" applyProtection="1">
      <alignment horizontal="left" vertical="center" wrapText="1"/>
      <protection hidden="1"/>
    </xf>
    <xf numFmtId="0" fontId="4" fillId="2" borderId="6" xfId="1" applyFont="1" applyFill="1" applyBorder="1" applyAlignment="1" applyProtection="1">
      <alignment horizontal="left" vertical="center" wrapText="1"/>
      <protection hidden="1"/>
    </xf>
    <xf numFmtId="0" fontId="4" fillId="2" borderId="7" xfId="1" applyFont="1" applyFill="1" applyBorder="1" applyAlignment="1" applyProtection="1">
      <alignment horizontal="left" vertical="center" wrapText="1"/>
      <protection hidden="1"/>
    </xf>
    <xf numFmtId="0" fontId="4" fillId="2" borderId="8" xfId="1" applyFont="1" applyFill="1" applyBorder="1" applyAlignment="1" applyProtection="1">
      <alignment horizontal="left" vertical="center" wrapText="1"/>
      <protection hidden="1"/>
    </xf>
    <xf numFmtId="0" fontId="7" fillId="2" borderId="9" xfId="1" applyFont="1" applyFill="1" applyBorder="1" applyAlignment="1" applyProtection="1">
      <alignment horizontal="left" vertical="center" wrapText="1"/>
      <protection hidden="1"/>
    </xf>
    <xf numFmtId="0" fontId="7" fillId="2" borderId="0" xfId="1" applyFont="1" applyFill="1" applyAlignment="1" applyProtection="1">
      <alignment horizontal="left" vertical="center" wrapText="1"/>
      <protection hidden="1"/>
    </xf>
    <xf numFmtId="0" fontId="6" fillId="0" borderId="11" xfId="2" applyFont="1" applyBorder="1" applyAlignment="1" applyProtection="1">
      <alignment horizontal="center" vertical="center"/>
      <protection hidden="1"/>
    </xf>
    <xf numFmtId="44" fontId="6" fillId="0" borderId="11" xfId="4" applyFont="1" applyBorder="1" applyAlignment="1" applyProtection="1">
      <alignment horizontal="center" vertical="center"/>
      <protection hidden="1"/>
    </xf>
    <xf numFmtId="44" fontId="6" fillId="0" borderId="11" xfId="4" applyFont="1" applyFill="1" applyBorder="1" applyAlignment="1" applyProtection="1">
      <alignment horizontal="center" vertical="center"/>
      <protection hidden="1"/>
    </xf>
    <xf numFmtId="3" fontId="6" fillId="0" borderId="11" xfId="2" applyNumberFormat="1" applyFont="1" applyBorder="1" applyAlignment="1" applyProtection="1">
      <alignment horizontal="left" vertical="center" wrapText="1"/>
      <protection hidden="1"/>
    </xf>
    <xf numFmtId="3" fontId="6" fillId="0" borderId="11" xfId="2" applyNumberFormat="1" applyFont="1" applyBorder="1" applyAlignment="1" applyProtection="1">
      <alignment horizontal="left" vertical="center"/>
      <protection hidden="1"/>
    </xf>
    <xf numFmtId="0" fontId="6" fillId="0" borderId="11" xfId="5" applyFont="1" applyBorder="1" applyAlignment="1" applyProtection="1">
      <alignment horizontal="left" vertical="center"/>
      <protection hidden="1"/>
    </xf>
    <xf numFmtId="0" fontId="6" fillId="3" borderId="0" xfId="3" applyFont="1" applyFill="1" applyAlignment="1" applyProtection="1">
      <alignment horizontal="left" vertical="center" wrapText="1"/>
      <protection hidden="1"/>
    </xf>
    <xf numFmtId="0" fontId="6" fillId="0" borderId="11" xfId="6" applyFont="1" applyBorder="1" applyAlignment="1">
      <alignment horizontal="left" vertical="center" wrapText="1"/>
    </xf>
    <xf numFmtId="0" fontId="6" fillId="0" borderId="11" xfId="5" applyFont="1" applyBorder="1" applyAlignment="1" applyProtection="1">
      <alignment horizontal="left" vertical="center" wrapText="1"/>
      <protection hidden="1"/>
    </xf>
    <xf numFmtId="44" fontId="6" fillId="0" borderId="12" xfId="4" applyFont="1" applyFill="1" applyBorder="1" applyAlignment="1" applyProtection="1">
      <alignment horizontal="left" vertical="center" wrapText="1"/>
      <protection hidden="1"/>
    </xf>
    <xf numFmtId="44" fontId="6" fillId="0" borderId="13" xfId="4" applyFont="1" applyFill="1" applyBorder="1" applyAlignment="1" applyProtection="1">
      <alignment horizontal="left" vertical="center" wrapText="1"/>
      <protection hidden="1"/>
    </xf>
    <xf numFmtId="44" fontId="6" fillId="0" borderId="14" xfId="4" applyFont="1" applyFill="1" applyBorder="1" applyAlignment="1" applyProtection="1">
      <alignment horizontal="left" vertical="center" wrapText="1"/>
      <protection hidden="1"/>
    </xf>
    <xf numFmtId="0" fontId="6" fillId="4" borderId="12" xfId="6" applyFont="1" applyFill="1" applyBorder="1" applyAlignment="1" applyProtection="1">
      <alignment horizontal="center" vertical="center"/>
      <protection locked="0"/>
    </xf>
    <xf numFmtId="0" fontId="6" fillId="4" borderId="14" xfId="6" applyFont="1" applyFill="1" applyBorder="1" applyAlignment="1" applyProtection="1">
      <alignment horizontal="center" vertical="center"/>
      <protection locked="0"/>
    </xf>
  </cellXfs>
  <cellStyles count="9">
    <cellStyle name="Procent" xfId="8" builtinId="5"/>
    <cellStyle name="Procent 2" xfId="7" xr:uid="{B82A014D-E8CC-4F27-BE84-94CB0FED93D5}"/>
    <cellStyle name="Standaard" xfId="0" builtinId="0"/>
    <cellStyle name="Standaard 10" xfId="1" xr:uid="{0C74B83F-1281-4FAF-9298-80D1534A6C09}"/>
    <cellStyle name="Standaard 11" xfId="3" xr:uid="{B6CA6E39-1876-4AFB-A2B0-FD9877F0FC87}"/>
    <cellStyle name="Standaard 2" xfId="2" xr:uid="{311B2D1B-AB42-476F-B90A-3E42AFA33F9C}"/>
    <cellStyle name="Standaard 27 2 2 2" xfId="6" xr:uid="{3B2A15D4-7B57-40CC-B251-0B3F5C4E3697}"/>
    <cellStyle name="Standaard 27 3 2" xfId="5" xr:uid="{A22A9785-6DB9-4528-B009-87BF063C6B4D}"/>
    <cellStyle name="Valuta 2" xfId="4" xr:uid="{2608EA12-10B7-4DCF-B6CC-33AA22DB69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22BF6FF7-5F54-4F55-B391-9A48DFDA0413}"/>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152400</xdr:colOff>
      <xdr:row>1</xdr:row>
      <xdr:rowOff>180975</xdr:rowOff>
    </xdr:from>
    <xdr:to>
      <xdr:col>6</xdr:col>
      <xdr:colOff>198382</xdr:colOff>
      <xdr:row>3</xdr:row>
      <xdr:rowOff>16914</xdr:rowOff>
    </xdr:to>
    <xdr:pic>
      <xdr:nvPicPr>
        <xdr:cNvPr id="4" name="Afbeelding 3">
          <a:extLst>
            <a:ext uri="{FF2B5EF4-FFF2-40B4-BE49-F238E27FC236}">
              <a16:creationId xmlns:a16="http://schemas.microsoft.com/office/drawing/2014/main" id="{B3A1AC35-B263-44E0-8FC4-6A2410F078B1}"/>
            </a:ext>
          </a:extLst>
        </xdr:cNvPr>
        <xdr:cNvPicPr>
          <a:picLocks noChangeAspect="1"/>
        </xdr:cNvPicPr>
      </xdr:nvPicPr>
      <xdr:blipFill>
        <a:blip xmlns:r="http://schemas.openxmlformats.org/officeDocument/2006/relationships" r:embed="rId1"/>
        <a:stretch>
          <a:fillRect/>
        </a:stretch>
      </xdr:blipFill>
      <xdr:spPr>
        <a:xfrm>
          <a:off x="1019175" y="295275"/>
          <a:ext cx="3017782" cy="173141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AEE5A-8EB0-468F-8C28-9263A40E6246}">
  <sheetPr>
    <tabColor rgb="FFFFFF00"/>
    <pageSetUpPr fitToPage="1"/>
  </sheetPr>
  <dimension ref="B1:H27"/>
  <sheetViews>
    <sheetView showGridLines="0" view="pageBreakPreview" zoomScaleNormal="100" zoomScaleSheetLayoutView="100" workbookViewId="0">
      <selection activeCell="C11" sqref="C11:H11"/>
    </sheetView>
  </sheetViews>
  <sheetFormatPr defaultColWidth="9.140625" defaultRowHeight="15" x14ac:dyDescent="0.25"/>
  <cols>
    <col min="1" max="1" width="1.85546875" style="2" customWidth="1"/>
    <col min="2" max="2" width="11.140625" style="1" customWidth="1"/>
    <col min="3" max="8" width="11.140625" style="2" customWidth="1"/>
    <col min="9" max="16384" width="9.140625" style="2"/>
  </cols>
  <sheetData>
    <row r="1" spans="2:8" ht="9" customHeight="1" thickBot="1" x14ac:dyDescent="0.3"/>
    <row r="2" spans="2:8" ht="108.75" customHeight="1" x14ac:dyDescent="0.25">
      <c r="B2" s="3"/>
      <c r="C2" s="4"/>
      <c r="D2" s="4"/>
      <c r="E2" s="4"/>
      <c r="F2" s="4"/>
      <c r="G2" s="4"/>
      <c r="H2" s="5"/>
    </row>
    <row r="3" spans="2:8" ht="40.5" customHeight="1" x14ac:dyDescent="0.25">
      <c r="B3" s="6"/>
      <c r="H3" s="7"/>
    </row>
    <row r="4" spans="2:8" ht="92.25" customHeight="1" x14ac:dyDescent="0.25">
      <c r="B4" s="94" t="s">
        <v>95</v>
      </c>
      <c r="C4" s="95"/>
      <c r="D4" s="95"/>
      <c r="E4" s="95"/>
      <c r="F4" s="95"/>
      <c r="G4" s="95"/>
      <c r="H4" s="96"/>
    </row>
    <row r="5" spans="2:8" ht="33.6" customHeight="1" x14ac:dyDescent="0.25">
      <c r="B5" s="15"/>
      <c r="H5" s="7"/>
    </row>
    <row r="6" spans="2:8" ht="39.75" customHeight="1" x14ac:dyDescent="0.25">
      <c r="B6" s="6" t="s">
        <v>0</v>
      </c>
      <c r="C6" s="92" t="s">
        <v>96</v>
      </c>
      <c r="D6" s="92"/>
      <c r="E6" s="92"/>
      <c r="F6" s="92"/>
      <c r="G6" s="92"/>
      <c r="H6" s="93"/>
    </row>
    <row r="7" spans="2:8" ht="39.75" customHeight="1" x14ac:dyDescent="0.25">
      <c r="B7" s="6" t="s">
        <v>1</v>
      </c>
      <c r="C7" s="92" t="s">
        <v>97</v>
      </c>
      <c r="D7" s="92"/>
      <c r="E7" s="92"/>
      <c r="F7" s="92"/>
      <c r="G7" s="92"/>
      <c r="H7" s="93"/>
    </row>
    <row r="8" spans="2:8" ht="39.75" customHeight="1" x14ac:dyDescent="0.25">
      <c r="B8" s="6" t="s">
        <v>2</v>
      </c>
      <c r="C8" s="92" t="s">
        <v>98</v>
      </c>
      <c r="D8" s="92"/>
      <c r="E8" s="92"/>
      <c r="F8" s="92"/>
      <c r="G8" s="92"/>
      <c r="H8" s="93"/>
    </row>
    <row r="9" spans="2:8" ht="39.75" customHeight="1" x14ac:dyDescent="0.25">
      <c r="B9" s="6"/>
      <c r="C9" s="92"/>
      <c r="D9" s="92"/>
      <c r="E9" s="92"/>
      <c r="F9" s="92"/>
      <c r="G9" s="92"/>
      <c r="H9" s="93"/>
    </row>
    <row r="10" spans="2:8" ht="39.75" customHeight="1" x14ac:dyDescent="0.25">
      <c r="B10" s="6"/>
      <c r="C10" s="92"/>
      <c r="D10" s="92"/>
      <c r="E10" s="92"/>
      <c r="F10" s="92"/>
      <c r="G10" s="92"/>
      <c r="H10" s="93"/>
    </row>
    <row r="11" spans="2:8" ht="39.75" customHeight="1" x14ac:dyDescent="0.25">
      <c r="B11" s="6"/>
      <c r="C11" s="92"/>
      <c r="D11" s="92"/>
      <c r="E11" s="92"/>
      <c r="F11" s="92"/>
      <c r="G11" s="92"/>
      <c r="H11" s="93"/>
    </row>
    <row r="12" spans="2:8" ht="14.45" customHeight="1" x14ac:dyDescent="0.25"/>
    <row r="13" spans="2:8" ht="16.5" customHeight="1" x14ac:dyDescent="0.25"/>
    <row r="14" spans="2:8" ht="16.5" customHeight="1" x14ac:dyDescent="0.25"/>
    <row r="15" spans="2:8" ht="16.5" customHeight="1" x14ac:dyDescent="0.25"/>
    <row r="16" spans="2: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sheetData>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C0C3-D188-43FC-B753-239D4C303313}">
  <sheetPr>
    <pageSetUpPr fitToPage="1"/>
  </sheetPr>
  <dimension ref="A1:H58"/>
  <sheetViews>
    <sheetView showGridLines="0" view="pageBreakPreview" topLeftCell="A5" zoomScale="90" zoomScaleNormal="100" zoomScaleSheetLayoutView="90" workbookViewId="0">
      <selection activeCell="A46" sqref="A46:XFD52"/>
    </sheetView>
  </sheetViews>
  <sheetFormatPr defaultColWidth="9.140625" defaultRowHeight="15" x14ac:dyDescent="0.25"/>
  <cols>
    <col min="1" max="1" width="6.7109375" style="28" customWidth="1"/>
    <col min="2" max="2" width="8.28515625" style="28" customWidth="1"/>
    <col min="3" max="3" width="57.28515625" style="28" customWidth="1"/>
    <col min="4" max="4" width="44.42578125" style="42" customWidth="1"/>
    <col min="5" max="6" width="25.5703125" style="42" customWidth="1"/>
    <col min="7" max="7" width="83.28515625" style="42" customWidth="1"/>
    <col min="8" max="16384" width="9.140625" style="28"/>
  </cols>
  <sheetData>
    <row r="1" spans="1:8" ht="36" customHeight="1" x14ac:dyDescent="0.25">
      <c r="A1" s="104" t="s">
        <v>99</v>
      </c>
      <c r="B1" s="105"/>
      <c r="C1" s="105"/>
      <c r="D1" s="105"/>
      <c r="E1" s="105"/>
      <c r="F1" s="105"/>
      <c r="G1" s="106"/>
    </row>
    <row r="2" spans="1:8" s="34" customFormat="1" x14ac:dyDescent="0.25">
      <c r="A2" s="107" t="s">
        <v>39</v>
      </c>
      <c r="B2" s="108"/>
      <c r="C2" s="108"/>
      <c r="D2" s="18"/>
      <c r="E2" s="18"/>
      <c r="F2" s="18"/>
      <c r="G2" s="33"/>
    </row>
    <row r="3" spans="1:8" x14ac:dyDescent="0.25">
      <c r="A3" s="70" t="s">
        <v>4</v>
      </c>
      <c r="B3" s="71" t="s">
        <v>40</v>
      </c>
      <c r="C3" s="72" t="s">
        <v>41</v>
      </c>
      <c r="D3" s="71" t="s">
        <v>42</v>
      </c>
      <c r="E3" s="71" t="s">
        <v>43</v>
      </c>
      <c r="F3" s="71" t="s">
        <v>44</v>
      </c>
      <c r="G3" s="73" t="s">
        <v>45</v>
      </c>
    </row>
    <row r="4" spans="1:8" ht="89.25" customHeight="1" x14ac:dyDescent="0.25">
      <c r="A4" s="109" t="s">
        <v>46</v>
      </c>
      <c r="B4" s="22" t="s">
        <v>47</v>
      </c>
      <c r="C4" s="74" t="s">
        <v>48</v>
      </c>
      <c r="D4" s="86" t="s">
        <v>49</v>
      </c>
      <c r="E4" s="110">
        <v>-11000</v>
      </c>
      <c r="F4" s="111">
        <f>IF(D5&lt;=D8,E4,(1-(D5-D8)/(D9-D8))*E4)</f>
        <v>-11000</v>
      </c>
      <c r="G4" s="112" t="s">
        <v>50</v>
      </c>
      <c r="H4" s="75"/>
    </row>
    <row r="5" spans="1:8" ht="47.25" customHeight="1" x14ac:dyDescent="0.25">
      <c r="A5" s="109"/>
      <c r="B5" s="22" t="s">
        <v>51</v>
      </c>
      <c r="C5" s="74" t="s">
        <v>52</v>
      </c>
      <c r="D5" s="87"/>
      <c r="E5" s="110"/>
      <c r="F5" s="111"/>
      <c r="G5" s="113"/>
    </row>
    <row r="6" spans="1:8" ht="32.25" customHeight="1" x14ac:dyDescent="0.25">
      <c r="A6" s="109"/>
      <c r="B6" s="22" t="s">
        <v>53</v>
      </c>
      <c r="C6" s="74" t="s">
        <v>54</v>
      </c>
      <c r="D6" s="76" t="s">
        <v>55</v>
      </c>
      <c r="E6" s="110"/>
      <c r="F6" s="111"/>
      <c r="G6" s="113"/>
    </row>
    <row r="7" spans="1:8" hidden="1" x14ac:dyDescent="0.25"/>
    <row r="8" spans="1:8" hidden="1" x14ac:dyDescent="0.25">
      <c r="C8" s="28" t="s">
        <v>56</v>
      </c>
      <c r="D8" s="42">
        <v>5</v>
      </c>
    </row>
    <row r="9" spans="1:8" hidden="1" x14ac:dyDescent="0.25">
      <c r="C9" s="28" t="s">
        <v>57</v>
      </c>
      <c r="D9" s="42">
        <v>35</v>
      </c>
    </row>
    <row r="10" spans="1:8" ht="2.25" customHeight="1" x14ac:dyDescent="0.25"/>
    <row r="11" spans="1:8" s="34" customFormat="1" x14ac:dyDescent="0.25">
      <c r="A11" s="102" t="s">
        <v>58</v>
      </c>
      <c r="B11" s="103"/>
      <c r="C11" s="103"/>
      <c r="D11" s="43"/>
      <c r="E11" s="43"/>
      <c r="F11" s="43"/>
      <c r="G11" s="44"/>
    </row>
    <row r="12" spans="1:8" x14ac:dyDescent="0.25">
      <c r="A12" s="70" t="s">
        <v>4</v>
      </c>
      <c r="B12" s="71" t="s">
        <v>40</v>
      </c>
      <c r="C12" s="72" t="s">
        <v>41</v>
      </c>
      <c r="D12" s="71" t="s">
        <v>59</v>
      </c>
      <c r="E12" s="71" t="s">
        <v>43</v>
      </c>
      <c r="F12" s="71" t="s">
        <v>44</v>
      </c>
      <c r="G12" s="73" t="s">
        <v>45</v>
      </c>
    </row>
    <row r="13" spans="1:8" ht="90" x14ac:dyDescent="0.25">
      <c r="A13" s="22" t="s">
        <v>60</v>
      </c>
      <c r="B13" s="22" t="s">
        <v>47</v>
      </c>
      <c r="C13" s="23" t="s">
        <v>61</v>
      </c>
      <c r="D13" s="88" t="s">
        <v>62</v>
      </c>
      <c r="E13" s="24">
        <v>-7500</v>
      </c>
      <c r="F13" s="24">
        <f>E13*(VLOOKUP(D13,D15:E21,2,FALSE))</f>
        <v>0</v>
      </c>
      <c r="G13" s="77" t="s">
        <v>118</v>
      </c>
    </row>
    <row r="14" spans="1:8" ht="2.25" customHeight="1" x14ac:dyDescent="0.25">
      <c r="C14" s="31"/>
      <c r="D14" s="53"/>
      <c r="E14" s="32"/>
      <c r="F14" s="32"/>
      <c r="G14" s="32"/>
    </row>
    <row r="15" spans="1:8" hidden="1" x14ac:dyDescent="0.25">
      <c r="C15" s="31"/>
      <c r="D15" s="78" t="s">
        <v>62</v>
      </c>
      <c r="E15" s="32">
        <v>0</v>
      </c>
      <c r="F15" s="32"/>
      <c r="G15" s="32"/>
    </row>
    <row r="16" spans="1:8" hidden="1" x14ac:dyDescent="0.25">
      <c r="C16" s="31"/>
      <c r="D16" s="79" t="s">
        <v>63</v>
      </c>
      <c r="E16" s="32">
        <v>0</v>
      </c>
      <c r="F16" s="32"/>
      <c r="G16" s="32"/>
    </row>
    <row r="17" spans="1:7" hidden="1" x14ac:dyDescent="0.25">
      <c r="C17" s="31"/>
      <c r="D17" s="78" t="s">
        <v>64</v>
      </c>
      <c r="E17" s="32">
        <v>0.2</v>
      </c>
      <c r="F17" s="32"/>
      <c r="G17" s="32"/>
    </row>
    <row r="18" spans="1:7" hidden="1" x14ac:dyDescent="0.25">
      <c r="C18" s="31"/>
      <c r="D18" s="78" t="s">
        <v>65</v>
      </c>
      <c r="E18" s="32">
        <v>0.4</v>
      </c>
      <c r="F18" s="32"/>
      <c r="G18" s="32"/>
    </row>
    <row r="19" spans="1:7" hidden="1" x14ac:dyDescent="0.25">
      <c r="C19" s="31"/>
      <c r="D19" s="78" t="s">
        <v>66</v>
      </c>
      <c r="E19" s="32">
        <v>0.6</v>
      </c>
      <c r="F19" s="32"/>
      <c r="G19" s="32"/>
    </row>
    <row r="20" spans="1:7" hidden="1" x14ac:dyDescent="0.25">
      <c r="C20" s="31"/>
      <c r="D20" s="78" t="s">
        <v>67</v>
      </c>
      <c r="E20" s="32">
        <v>0.8</v>
      </c>
      <c r="F20" s="32"/>
      <c r="G20" s="32"/>
    </row>
    <row r="21" spans="1:7" hidden="1" x14ac:dyDescent="0.25">
      <c r="C21" s="31"/>
      <c r="D21" s="78" t="s">
        <v>68</v>
      </c>
      <c r="E21" s="32">
        <v>1</v>
      </c>
      <c r="F21" s="32"/>
      <c r="G21" s="32"/>
    </row>
    <row r="22" spans="1:7" hidden="1" x14ac:dyDescent="0.25">
      <c r="C22" s="31"/>
      <c r="D22" s="53"/>
      <c r="E22" s="32"/>
      <c r="F22" s="32"/>
      <c r="G22" s="32"/>
    </row>
    <row r="23" spans="1:7" ht="2.25" hidden="1" customHeight="1" x14ac:dyDescent="0.25">
      <c r="C23" s="31"/>
      <c r="D23" s="53"/>
      <c r="E23" s="32"/>
      <c r="F23" s="32"/>
      <c r="G23" s="54"/>
    </row>
    <row r="24" spans="1:7" hidden="1" x14ac:dyDescent="0.25">
      <c r="C24" s="31"/>
      <c r="D24" s="53" t="s">
        <v>62</v>
      </c>
      <c r="E24" s="32" t="s">
        <v>69</v>
      </c>
      <c r="F24" s="32">
        <v>0</v>
      </c>
      <c r="G24" s="80" t="e">
        <f>#REF!*((1+0.25)/2)</f>
        <v>#REF!</v>
      </c>
    </row>
    <row r="25" spans="1:7" ht="30" hidden="1" x14ac:dyDescent="0.25">
      <c r="B25" s="53" t="s">
        <v>62</v>
      </c>
      <c r="C25" s="28">
        <v>0</v>
      </c>
      <c r="D25" s="53" t="s">
        <v>70</v>
      </c>
      <c r="E25" s="32" t="s">
        <v>71</v>
      </c>
      <c r="F25" s="32">
        <v>0</v>
      </c>
      <c r="G25" s="54"/>
    </row>
    <row r="26" spans="1:7" ht="60" hidden="1" x14ac:dyDescent="0.25">
      <c r="B26" s="81" t="s">
        <v>72</v>
      </c>
      <c r="C26" s="28">
        <v>0.25</v>
      </c>
      <c r="D26" s="53" t="s">
        <v>73</v>
      </c>
      <c r="E26" s="32" t="s">
        <v>74</v>
      </c>
      <c r="F26" s="32">
        <v>1</v>
      </c>
      <c r="G26" s="54"/>
    </row>
    <row r="27" spans="1:7" ht="90" hidden="1" x14ac:dyDescent="0.25">
      <c r="B27" s="81" t="s">
        <v>75</v>
      </c>
      <c r="C27" s="28">
        <v>0.5</v>
      </c>
      <c r="D27" s="82"/>
      <c r="E27" s="32" t="s">
        <v>76</v>
      </c>
      <c r="F27" s="32">
        <v>0.75</v>
      </c>
      <c r="G27" s="54"/>
    </row>
    <row r="28" spans="1:7" ht="90" hidden="1" x14ac:dyDescent="0.25">
      <c r="B28" s="81" t="s">
        <v>77</v>
      </c>
      <c r="C28" s="28">
        <v>0.75</v>
      </c>
      <c r="D28" s="82"/>
      <c r="E28" s="32" t="s">
        <v>78</v>
      </c>
      <c r="F28" s="32">
        <v>0.5</v>
      </c>
      <c r="G28" s="54"/>
    </row>
    <row r="29" spans="1:7" hidden="1" x14ac:dyDescent="0.25">
      <c r="B29" s="81" t="s">
        <v>79</v>
      </c>
      <c r="C29" s="28">
        <v>1</v>
      </c>
      <c r="D29" s="53"/>
      <c r="E29" s="32"/>
      <c r="F29" s="32"/>
      <c r="G29" s="54"/>
    </row>
    <row r="30" spans="1:7" s="34" customFormat="1" x14ac:dyDescent="0.25">
      <c r="A30" s="102" t="s">
        <v>102</v>
      </c>
      <c r="B30" s="103"/>
      <c r="C30" s="103"/>
      <c r="D30" s="43"/>
      <c r="E30" s="43"/>
      <c r="F30" s="43"/>
      <c r="G30" s="44"/>
    </row>
    <row r="31" spans="1:7" x14ac:dyDescent="0.25">
      <c r="A31" s="70" t="s">
        <v>4</v>
      </c>
      <c r="B31" s="71" t="s">
        <v>40</v>
      </c>
      <c r="C31" s="72" t="s">
        <v>41</v>
      </c>
      <c r="D31" s="71" t="s">
        <v>59</v>
      </c>
      <c r="E31" s="71" t="s">
        <v>43</v>
      </c>
      <c r="F31" s="71" t="s">
        <v>44</v>
      </c>
      <c r="G31" s="73" t="s">
        <v>45</v>
      </c>
    </row>
    <row r="32" spans="1:7" ht="90" x14ac:dyDescent="0.25">
      <c r="A32" s="22" t="s">
        <v>103</v>
      </c>
      <c r="B32" s="22" t="s">
        <v>47</v>
      </c>
      <c r="C32" s="23" t="s">
        <v>104</v>
      </c>
      <c r="D32" s="89" t="s">
        <v>62</v>
      </c>
      <c r="E32" s="24">
        <v>-7500</v>
      </c>
      <c r="F32" s="24">
        <f>E32*(VLOOKUP(D32,D34:E40,2,FALSE))</f>
        <v>0</v>
      </c>
      <c r="G32" s="77" t="s">
        <v>118</v>
      </c>
    </row>
    <row r="33" spans="1:7" ht="2.25" customHeight="1" x14ac:dyDescent="0.25">
      <c r="C33" s="31"/>
      <c r="D33" s="53"/>
      <c r="E33" s="32"/>
      <c r="F33" s="32"/>
      <c r="G33" s="32"/>
    </row>
    <row r="34" spans="1:7" hidden="1" x14ac:dyDescent="0.25">
      <c r="C34" s="31"/>
      <c r="D34" s="78" t="s">
        <v>62</v>
      </c>
      <c r="E34" s="32">
        <v>0</v>
      </c>
      <c r="F34" s="32"/>
      <c r="G34" s="32"/>
    </row>
    <row r="35" spans="1:7" hidden="1" x14ac:dyDescent="0.25">
      <c r="C35" s="31"/>
      <c r="D35" s="79" t="s">
        <v>63</v>
      </c>
      <c r="E35" s="32">
        <v>0</v>
      </c>
      <c r="F35" s="32"/>
      <c r="G35" s="32"/>
    </row>
    <row r="36" spans="1:7" hidden="1" x14ac:dyDescent="0.25">
      <c r="C36" s="31"/>
      <c r="D36" s="78" t="s">
        <v>106</v>
      </c>
      <c r="E36" s="32">
        <v>0.2</v>
      </c>
      <c r="F36" s="32"/>
      <c r="G36" s="32"/>
    </row>
    <row r="37" spans="1:7" hidden="1" x14ac:dyDescent="0.25">
      <c r="C37" s="31"/>
      <c r="D37" s="78" t="s">
        <v>107</v>
      </c>
      <c r="E37" s="32">
        <v>0.4</v>
      </c>
      <c r="F37" s="32"/>
      <c r="G37" s="32"/>
    </row>
    <row r="38" spans="1:7" hidden="1" x14ac:dyDescent="0.25">
      <c r="C38" s="31"/>
      <c r="D38" s="78" t="s">
        <v>108</v>
      </c>
      <c r="E38" s="32">
        <v>0.6</v>
      </c>
      <c r="F38" s="32"/>
      <c r="G38" s="32"/>
    </row>
    <row r="39" spans="1:7" hidden="1" x14ac:dyDescent="0.25">
      <c r="C39" s="31"/>
      <c r="D39" s="78" t="s">
        <v>109</v>
      </c>
      <c r="E39" s="32">
        <v>0.8</v>
      </c>
      <c r="F39" s="32"/>
      <c r="G39" s="32"/>
    </row>
    <row r="40" spans="1:7" hidden="1" x14ac:dyDescent="0.25">
      <c r="C40" s="31"/>
      <c r="D40" s="78" t="s">
        <v>105</v>
      </c>
      <c r="E40" s="32">
        <v>1</v>
      </c>
      <c r="F40" s="32"/>
      <c r="G40" s="32"/>
    </row>
    <row r="41" spans="1:7" hidden="1" x14ac:dyDescent="0.25">
      <c r="C41" s="31"/>
      <c r="D41" s="53"/>
      <c r="E41" s="32"/>
      <c r="F41" s="32"/>
      <c r="G41" s="32"/>
    </row>
    <row r="42" spans="1:7" s="34" customFormat="1" x14ac:dyDescent="0.25">
      <c r="A42" s="102" t="s">
        <v>110</v>
      </c>
      <c r="B42" s="103"/>
      <c r="C42" s="103"/>
      <c r="D42" s="43"/>
      <c r="E42" s="43"/>
      <c r="F42" s="43"/>
      <c r="G42" s="44"/>
    </row>
    <row r="43" spans="1:7" x14ac:dyDescent="0.25">
      <c r="A43" s="70" t="s">
        <v>4</v>
      </c>
      <c r="B43" s="71" t="s">
        <v>40</v>
      </c>
      <c r="C43" s="72" t="s">
        <v>41</v>
      </c>
      <c r="D43" s="71" t="s">
        <v>111</v>
      </c>
      <c r="E43" s="71" t="s">
        <v>43</v>
      </c>
      <c r="F43" s="71" t="s">
        <v>44</v>
      </c>
      <c r="G43" s="73" t="s">
        <v>45</v>
      </c>
    </row>
    <row r="44" spans="1:7" ht="90" x14ac:dyDescent="0.25">
      <c r="A44" s="22" t="s">
        <v>112</v>
      </c>
      <c r="B44" s="22" t="s">
        <v>47</v>
      </c>
      <c r="C44" s="23" t="s">
        <v>117</v>
      </c>
      <c r="D44" s="89" t="s">
        <v>62</v>
      </c>
      <c r="E44" s="24">
        <v>-20000</v>
      </c>
      <c r="F44" s="24">
        <f>E44*(VLOOKUP(D44,D46:E52,2,FALSE))</f>
        <v>0</v>
      </c>
      <c r="G44" s="77" t="s">
        <v>120</v>
      </c>
    </row>
    <row r="45" spans="1:7" ht="2.25" customHeight="1" x14ac:dyDescent="0.25">
      <c r="C45" s="31"/>
      <c r="D45" s="53"/>
      <c r="E45" s="32"/>
      <c r="F45" s="32"/>
      <c r="G45" s="32"/>
    </row>
    <row r="46" spans="1:7" hidden="1" x14ac:dyDescent="0.25">
      <c r="C46" s="31"/>
      <c r="D46" s="78" t="s">
        <v>62</v>
      </c>
      <c r="E46" s="32">
        <v>0</v>
      </c>
      <c r="F46" s="32"/>
      <c r="G46" s="32"/>
    </row>
    <row r="47" spans="1:7" hidden="1" x14ac:dyDescent="0.25">
      <c r="C47" s="31"/>
      <c r="D47" s="79" t="s">
        <v>114</v>
      </c>
      <c r="E47" s="32">
        <v>0</v>
      </c>
      <c r="F47" s="32"/>
      <c r="G47" s="32"/>
    </row>
    <row r="48" spans="1:7" hidden="1" x14ac:dyDescent="0.25">
      <c r="C48" s="31"/>
      <c r="D48" s="78" t="s">
        <v>119</v>
      </c>
      <c r="E48" s="32">
        <v>0.2</v>
      </c>
      <c r="F48" s="32"/>
      <c r="G48" s="32"/>
    </row>
    <row r="49" spans="1:7" hidden="1" x14ac:dyDescent="0.25">
      <c r="C49" s="31"/>
      <c r="D49" s="78" t="s">
        <v>121</v>
      </c>
      <c r="E49" s="32">
        <v>0.4</v>
      </c>
      <c r="F49" s="32"/>
      <c r="G49" s="32"/>
    </row>
    <row r="50" spans="1:7" hidden="1" x14ac:dyDescent="0.25">
      <c r="C50" s="31"/>
      <c r="D50" s="78" t="s">
        <v>122</v>
      </c>
      <c r="E50" s="32">
        <v>0.6</v>
      </c>
      <c r="F50" s="32"/>
      <c r="G50" s="32"/>
    </row>
    <row r="51" spans="1:7" hidden="1" x14ac:dyDescent="0.25">
      <c r="C51" s="31"/>
      <c r="D51" s="78" t="s">
        <v>123</v>
      </c>
      <c r="E51" s="32">
        <v>0.8</v>
      </c>
      <c r="F51" s="32"/>
      <c r="G51" s="32"/>
    </row>
    <row r="52" spans="1:7" hidden="1" x14ac:dyDescent="0.25">
      <c r="C52" s="31"/>
      <c r="D52" s="78" t="s">
        <v>113</v>
      </c>
      <c r="E52" s="32">
        <v>1</v>
      </c>
      <c r="F52" s="32"/>
      <c r="G52" s="32"/>
    </row>
    <row r="53" spans="1:7" ht="30" x14ac:dyDescent="0.25">
      <c r="B53" s="81"/>
      <c r="D53" s="53"/>
      <c r="E53" s="83" t="s">
        <v>80</v>
      </c>
      <c r="F53" s="83" t="s">
        <v>44</v>
      </c>
      <c r="G53" s="54"/>
    </row>
    <row r="54" spans="1:7" x14ac:dyDescent="0.25">
      <c r="C54" s="31"/>
      <c r="D54" s="83" t="s">
        <v>81</v>
      </c>
      <c r="E54" s="84">
        <f>SUM(E4+E13+E32+E44)</f>
        <v>-46000</v>
      </c>
      <c r="F54" s="85">
        <f>SUM(F4+F13+F32+F44)</f>
        <v>-11000</v>
      </c>
      <c r="G54" s="54"/>
    </row>
    <row r="55" spans="1:7" ht="2.25" customHeight="1" x14ac:dyDescent="0.25">
      <c r="C55" s="31"/>
      <c r="D55" s="53"/>
      <c r="E55" s="32"/>
      <c r="F55" s="32"/>
      <c r="G55" s="54"/>
    </row>
    <row r="56" spans="1:7" x14ac:dyDescent="0.25">
      <c r="A56" s="102" t="s">
        <v>32</v>
      </c>
      <c r="B56" s="103"/>
      <c r="C56" s="103"/>
      <c r="D56" s="56"/>
      <c r="E56" s="56"/>
      <c r="F56" s="56"/>
      <c r="G56" s="57"/>
    </row>
    <row r="57" spans="1:7" x14ac:dyDescent="0.25">
      <c r="A57" s="70" t="s">
        <v>4</v>
      </c>
      <c r="B57" s="71"/>
      <c r="C57" s="97" t="s">
        <v>33</v>
      </c>
      <c r="D57" s="97"/>
      <c r="E57" s="97"/>
      <c r="F57" s="97"/>
      <c r="G57" s="98"/>
    </row>
    <row r="58" spans="1:7" x14ac:dyDescent="0.25">
      <c r="A58" s="68" t="s">
        <v>34</v>
      </c>
      <c r="B58" s="99" t="s">
        <v>35</v>
      </c>
      <c r="C58" s="100"/>
      <c r="D58" s="100"/>
      <c r="E58" s="100"/>
      <c r="F58" s="100"/>
      <c r="G58" s="101"/>
    </row>
  </sheetData>
  <sheetProtection algorithmName="SHA-512" hashValue="k5L6P6SL1i3+lVQArI8Peo98URfIptbzQkXFyk8mNdE8dNqK46zep6APbscS8nUUDZgRSZ1SjL2q8plaS7GuuA==" saltValue="S/5Iwp76l8ZQYuumLErMAw==" spinCount="100000" sheet="1" objects="1" scenarios="1"/>
  <mergeCells count="12">
    <mergeCell ref="C57:G57"/>
    <mergeCell ref="B58:G58"/>
    <mergeCell ref="A11:C11"/>
    <mergeCell ref="A1:G1"/>
    <mergeCell ref="A2:C2"/>
    <mergeCell ref="A4:A6"/>
    <mergeCell ref="E4:E6"/>
    <mergeCell ref="F4:F6"/>
    <mergeCell ref="G4:G6"/>
    <mergeCell ref="A30:C30"/>
    <mergeCell ref="A42:C42"/>
    <mergeCell ref="A56:C56"/>
  </mergeCells>
  <dataValidations count="4">
    <dataValidation type="list" operator="lessThanOrEqual" allowBlank="1" showInputMessage="1" showErrorMessage="1" sqref="D13" xr:uid="{08C2A8FC-A117-4E1E-9046-6C1A0C0F6160}">
      <formula1>$D$15:$D$21</formula1>
    </dataValidation>
    <dataValidation operator="lessThanOrEqual" allowBlank="1" showInputMessage="1" showErrorMessage="1" sqref="C3:G3 D14:D22 E12:G22 D12 B58 C57 C12:C24 D23:G29 B25:B29 D53:G55 C54:C55 B53 D31 D33:D41 E31:G41 C31:C41 D43 C43:C52 D45:D52 E43:G52" xr:uid="{1C09DE1C-5477-467F-BE3D-81439B1EF33C}"/>
    <dataValidation type="list" operator="lessThanOrEqual" allowBlank="1" showInputMessage="1" showErrorMessage="1" sqref="D32" xr:uid="{3B7872F3-D138-4DEE-8EF9-DDBD00C0FE12}">
      <formula1>$D$34:$D$40</formula1>
    </dataValidation>
    <dataValidation type="list" operator="lessThanOrEqual" allowBlank="1" showInputMessage="1" showErrorMessage="1" sqref="D44" xr:uid="{D124668F-12CF-4270-B1A4-2766A82D98C1}">
      <formula1>$D$46:$D$52</formula1>
    </dataValidation>
  </dataValidations>
  <pageMargins left="0.7" right="0.7" top="0.75" bottom="0.75" header="0.3" footer="0.3"/>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4BC1-EFD4-463A-B142-1F90188B456B}">
  <dimension ref="A1:L35"/>
  <sheetViews>
    <sheetView showGridLines="0" tabSelected="1" view="pageBreakPreview" topLeftCell="A7" zoomScale="90" zoomScaleNormal="100" zoomScaleSheetLayoutView="90" workbookViewId="0">
      <selection activeCell="B33" sqref="B33:G33"/>
    </sheetView>
  </sheetViews>
  <sheetFormatPr defaultColWidth="9.140625" defaultRowHeight="15" x14ac:dyDescent="0.25"/>
  <cols>
    <col min="1" max="1" width="9.5703125" style="28" customWidth="1"/>
    <col min="2" max="2" width="57.28515625" style="28" customWidth="1"/>
    <col min="3" max="3" width="10.85546875" style="42" bestFit="1" customWidth="1"/>
    <col min="4" max="4" width="33.5703125" style="42" customWidth="1"/>
    <col min="5" max="5" width="29.5703125" style="42" customWidth="1"/>
    <col min="6" max="7" width="33.5703125" style="42" customWidth="1"/>
    <col min="8" max="16384" width="9.140625" style="28"/>
  </cols>
  <sheetData>
    <row r="1" spans="1:12" ht="36" customHeight="1" x14ac:dyDescent="0.25">
      <c r="A1" s="104" t="s">
        <v>100</v>
      </c>
      <c r="B1" s="105"/>
      <c r="C1" s="105"/>
      <c r="D1" s="105"/>
      <c r="E1" s="105"/>
      <c r="F1" s="105"/>
      <c r="G1" s="106"/>
    </row>
    <row r="2" spans="1:12" s="34" customFormat="1" x14ac:dyDescent="0.25">
      <c r="A2" s="107" t="s">
        <v>3</v>
      </c>
      <c r="B2" s="108"/>
      <c r="C2" s="18"/>
      <c r="D2" s="18"/>
      <c r="E2" s="18"/>
      <c r="F2" s="18"/>
      <c r="G2" s="33"/>
    </row>
    <row r="3" spans="1:12" x14ac:dyDescent="0.25">
      <c r="A3" s="19" t="s">
        <v>4</v>
      </c>
      <c r="B3" s="20" t="s">
        <v>5</v>
      </c>
      <c r="C3" s="21" t="s">
        <v>6</v>
      </c>
      <c r="D3" s="21"/>
      <c r="E3" s="21" t="s">
        <v>7</v>
      </c>
      <c r="F3" s="21" t="s">
        <v>8</v>
      </c>
      <c r="G3" s="35" t="s">
        <v>9</v>
      </c>
      <c r="H3" s="36"/>
      <c r="I3" s="36"/>
      <c r="J3" s="36"/>
      <c r="K3" s="36"/>
      <c r="L3" s="37"/>
    </row>
    <row r="4" spans="1:12" x14ac:dyDescent="0.25">
      <c r="A4" s="22" t="s">
        <v>10</v>
      </c>
      <c r="B4" s="38" t="s">
        <v>11</v>
      </c>
      <c r="C4" s="22" t="s">
        <v>12</v>
      </c>
      <c r="D4" s="38"/>
      <c r="E4" s="69"/>
      <c r="F4" s="39">
        <v>350</v>
      </c>
      <c r="G4" s="40">
        <f>F4*E4</f>
        <v>0</v>
      </c>
      <c r="H4" s="36"/>
      <c r="I4" s="36"/>
      <c r="J4" s="36"/>
      <c r="K4" s="41"/>
      <c r="L4" s="37"/>
    </row>
    <row r="5" spans="1:12" x14ac:dyDescent="0.25">
      <c r="H5" s="36"/>
      <c r="I5" s="36"/>
      <c r="J5" s="36"/>
      <c r="K5" s="41"/>
      <c r="L5" s="37"/>
    </row>
    <row r="6" spans="1:12" s="34" customFormat="1" x14ac:dyDescent="0.25">
      <c r="A6" s="102" t="s">
        <v>13</v>
      </c>
      <c r="B6" s="103"/>
      <c r="C6" s="43"/>
      <c r="D6" s="43"/>
      <c r="E6" s="43"/>
      <c r="F6" s="43"/>
      <c r="G6" s="44"/>
      <c r="H6" s="45"/>
      <c r="I6" s="45"/>
      <c r="J6" s="45"/>
      <c r="K6" s="46"/>
      <c r="L6" s="47"/>
    </row>
    <row r="7" spans="1:12" x14ac:dyDescent="0.25">
      <c r="A7" s="19" t="s">
        <v>4</v>
      </c>
      <c r="B7" s="20" t="s">
        <v>5</v>
      </c>
      <c r="C7" s="21" t="s">
        <v>6</v>
      </c>
      <c r="D7" s="21" t="s">
        <v>14</v>
      </c>
      <c r="E7" s="21"/>
      <c r="F7" s="21"/>
      <c r="G7" s="35"/>
      <c r="H7" s="36"/>
      <c r="I7" s="36"/>
      <c r="J7" s="36"/>
      <c r="K7" s="41"/>
      <c r="L7" s="37"/>
    </row>
    <row r="8" spans="1:12" ht="30" x14ac:dyDescent="0.25">
      <c r="A8" s="22" t="s">
        <v>15</v>
      </c>
      <c r="B8" s="23" t="s">
        <v>125</v>
      </c>
      <c r="C8" s="48" t="s">
        <v>12</v>
      </c>
      <c r="D8" s="10">
        <v>37.5</v>
      </c>
      <c r="E8" s="118"/>
      <c r="F8" s="119"/>
      <c r="G8" s="120"/>
      <c r="H8" s="36"/>
      <c r="I8" s="36"/>
      <c r="J8" s="36"/>
      <c r="K8" s="41"/>
      <c r="L8" s="37"/>
    </row>
    <row r="9" spans="1:12" ht="30" x14ac:dyDescent="0.25">
      <c r="A9" s="19" t="s">
        <v>4</v>
      </c>
      <c r="B9" s="20" t="s">
        <v>5</v>
      </c>
      <c r="C9" s="21" t="s">
        <v>6</v>
      </c>
      <c r="D9" s="21" t="s">
        <v>16</v>
      </c>
      <c r="E9" s="21" t="s">
        <v>17</v>
      </c>
      <c r="F9" s="21" t="s">
        <v>8</v>
      </c>
      <c r="G9" s="35" t="s">
        <v>9</v>
      </c>
      <c r="H9" s="36"/>
      <c r="I9" s="36"/>
      <c r="J9" s="36"/>
      <c r="K9" s="41"/>
      <c r="L9" s="37"/>
    </row>
    <row r="10" spans="1:12" ht="45" x14ac:dyDescent="0.25">
      <c r="A10" s="22" t="s">
        <v>18</v>
      </c>
      <c r="B10" s="90" t="s">
        <v>124</v>
      </c>
      <c r="C10" s="48" t="s">
        <v>12</v>
      </c>
      <c r="D10" s="10"/>
      <c r="E10" s="91">
        <f>D8+D10</f>
        <v>37.5</v>
      </c>
      <c r="F10" s="50">
        <v>350</v>
      </c>
      <c r="G10" s="51">
        <f>F10*E10</f>
        <v>13125</v>
      </c>
      <c r="H10" s="36"/>
      <c r="I10" s="36"/>
      <c r="J10" s="36"/>
      <c r="K10" s="41"/>
      <c r="L10" s="37"/>
    </row>
    <row r="11" spans="1:12" s="34" customFormat="1" x14ac:dyDescent="0.25">
      <c r="A11" s="102" t="s">
        <v>85</v>
      </c>
      <c r="B11" s="103"/>
      <c r="C11" s="43"/>
      <c r="D11" s="43"/>
      <c r="E11" s="43"/>
      <c r="F11" s="43"/>
      <c r="G11" s="44"/>
      <c r="H11" s="45"/>
      <c r="I11" s="45"/>
      <c r="J11" s="45"/>
      <c r="K11" s="46"/>
      <c r="L11" s="47"/>
    </row>
    <row r="12" spans="1:12" x14ac:dyDescent="0.25">
      <c r="A12" s="19" t="s">
        <v>4</v>
      </c>
      <c r="B12" s="20" t="s">
        <v>5</v>
      </c>
      <c r="C12" s="21" t="s">
        <v>6</v>
      </c>
      <c r="D12" s="21" t="s">
        <v>86</v>
      </c>
      <c r="E12" s="21"/>
      <c r="F12" s="21" t="s">
        <v>8</v>
      </c>
      <c r="G12" s="35" t="s">
        <v>9</v>
      </c>
      <c r="H12" s="36"/>
      <c r="I12" s="36"/>
      <c r="J12" s="36"/>
      <c r="K12" s="41"/>
      <c r="L12" s="37"/>
    </row>
    <row r="13" spans="1:12" ht="30" x14ac:dyDescent="0.25">
      <c r="A13" s="22" t="s">
        <v>92</v>
      </c>
      <c r="B13" s="49" t="s">
        <v>87</v>
      </c>
      <c r="C13" s="48" t="s">
        <v>88</v>
      </c>
      <c r="D13" s="10"/>
      <c r="E13" s="24"/>
      <c r="F13" s="50">
        <v>1</v>
      </c>
      <c r="G13" s="52">
        <f>F13*E13</f>
        <v>0</v>
      </c>
      <c r="H13" s="36"/>
      <c r="I13" s="36"/>
      <c r="J13" s="36"/>
      <c r="K13" s="41"/>
      <c r="L13" s="37"/>
    </row>
    <row r="14" spans="1:12" ht="30" x14ac:dyDescent="0.25">
      <c r="A14" s="22" t="s">
        <v>93</v>
      </c>
      <c r="B14" s="49" t="s">
        <v>89</v>
      </c>
      <c r="C14" s="48" t="s">
        <v>90</v>
      </c>
      <c r="D14" s="10"/>
      <c r="E14" s="24"/>
      <c r="F14" s="50">
        <v>1</v>
      </c>
      <c r="G14" s="52">
        <f>F14*E14</f>
        <v>0</v>
      </c>
      <c r="H14" s="36"/>
      <c r="I14" s="36"/>
      <c r="J14" s="36"/>
      <c r="K14" s="41"/>
      <c r="L14" s="37"/>
    </row>
    <row r="15" spans="1:12" ht="30" x14ac:dyDescent="0.25">
      <c r="A15" s="22" t="s">
        <v>94</v>
      </c>
      <c r="B15" s="49" t="s">
        <v>115</v>
      </c>
      <c r="C15" s="48" t="s">
        <v>91</v>
      </c>
      <c r="D15" s="10"/>
      <c r="E15" s="24"/>
      <c r="F15" s="50">
        <v>1</v>
      </c>
      <c r="G15" s="52">
        <f>F15*E15</f>
        <v>0</v>
      </c>
      <c r="H15" s="36"/>
      <c r="I15" s="36"/>
      <c r="J15" s="36"/>
      <c r="K15" s="41"/>
      <c r="L15" s="37"/>
    </row>
    <row r="16" spans="1:12" x14ac:dyDescent="0.25">
      <c r="B16" s="31"/>
      <c r="C16" s="53"/>
      <c r="D16" s="32"/>
      <c r="E16" s="32"/>
      <c r="F16" s="32"/>
      <c r="G16" s="32"/>
    </row>
    <row r="17" spans="1:8" ht="26.25" customHeight="1" x14ac:dyDescent="0.25">
      <c r="B17" s="31"/>
      <c r="C17" s="53"/>
      <c r="D17" s="32"/>
      <c r="E17" s="32"/>
      <c r="F17" s="18" t="s">
        <v>19</v>
      </c>
      <c r="G17" s="30">
        <f>SUM(G4,G10:G10)</f>
        <v>13125</v>
      </c>
    </row>
    <row r="18" spans="1:8" x14ac:dyDescent="0.25">
      <c r="B18" s="31"/>
      <c r="C18" s="53"/>
      <c r="D18" s="32"/>
      <c r="E18" s="32"/>
      <c r="F18" s="54"/>
      <c r="G18" s="55"/>
    </row>
    <row r="19" spans="1:8" s="58" customFormat="1" ht="29.25" customHeight="1" x14ac:dyDescent="0.25">
      <c r="A19" s="102" t="s">
        <v>20</v>
      </c>
      <c r="B19" s="103"/>
      <c r="C19" s="56"/>
      <c r="D19" s="56"/>
      <c r="E19" s="56"/>
      <c r="F19" s="56"/>
      <c r="G19" s="57"/>
    </row>
    <row r="20" spans="1:8" s="58" customFormat="1" x14ac:dyDescent="0.25">
      <c r="A20" s="19" t="s">
        <v>4</v>
      </c>
      <c r="B20" s="20" t="s">
        <v>21</v>
      </c>
      <c r="C20" s="21"/>
      <c r="D20" s="21" t="s">
        <v>22</v>
      </c>
      <c r="E20" s="21" t="s">
        <v>23</v>
      </c>
      <c r="F20" s="21" t="s">
        <v>24</v>
      </c>
      <c r="G20" s="35" t="s">
        <v>25</v>
      </c>
    </row>
    <row r="21" spans="1:8" s="58" customFormat="1" x14ac:dyDescent="0.25">
      <c r="A21" s="59" t="s">
        <v>26</v>
      </c>
      <c r="B21" s="121"/>
      <c r="C21" s="122"/>
      <c r="D21" s="13"/>
      <c r="E21" s="13"/>
      <c r="F21" s="13"/>
      <c r="G21" s="13"/>
      <c r="H21" s="60"/>
    </row>
    <row r="22" spans="1:8" s="66" customFormat="1" ht="15.6" customHeight="1" x14ac:dyDescent="0.25">
      <c r="A22" s="61"/>
      <c r="B22" s="62"/>
      <c r="C22" s="63"/>
      <c r="D22" s="64"/>
      <c r="E22" s="64"/>
      <c r="F22" s="64"/>
      <c r="G22" s="64"/>
      <c r="H22" s="65"/>
    </row>
    <row r="23" spans="1:8" s="58" customFormat="1" x14ac:dyDescent="0.25">
      <c r="A23" s="102" t="s">
        <v>27</v>
      </c>
      <c r="B23" s="103"/>
      <c r="C23" s="56"/>
      <c r="D23" s="56"/>
      <c r="E23" s="56"/>
      <c r="F23" s="56"/>
      <c r="G23" s="57"/>
      <c r="H23" s="60"/>
    </row>
    <row r="24" spans="1:8" s="58" customFormat="1" ht="20.45" customHeight="1" x14ac:dyDescent="0.25">
      <c r="A24" s="19" t="s">
        <v>4</v>
      </c>
      <c r="B24" s="20" t="s">
        <v>21</v>
      </c>
      <c r="C24" s="21" t="s">
        <v>28</v>
      </c>
      <c r="D24" s="21" t="s">
        <v>22</v>
      </c>
      <c r="E24" s="21" t="s">
        <v>23</v>
      </c>
      <c r="F24" s="21" t="s">
        <v>24</v>
      </c>
      <c r="G24" s="35" t="s">
        <v>25</v>
      </c>
      <c r="H24" s="60"/>
    </row>
    <row r="25" spans="1:8" s="58" customFormat="1" x14ac:dyDescent="0.25">
      <c r="A25" s="59" t="s">
        <v>29</v>
      </c>
      <c r="B25" s="11"/>
      <c r="C25" s="12"/>
      <c r="D25" s="13"/>
      <c r="E25" s="13"/>
      <c r="F25" s="13"/>
      <c r="G25" s="13"/>
      <c r="H25" s="60"/>
    </row>
    <row r="26" spans="1:8" s="58" customFormat="1" x14ac:dyDescent="0.25">
      <c r="A26" s="59" t="s">
        <v>30</v>
      </c>
      <c r="B26" s="11"/>
      <c r="C26" s="12"/>
      <c r="D26" s="13"/>
      <c r="E26" s="13"/>
      <c r="F26" s="13"/>
      <c r="G26" s="13"/>
    </row>
    <row r="27" spans="1:8" s="58" customFormat="1" x14ac:dyDescent="0.25">
      <c r="A27" s="59" t="s">
        <v>31</v>
      </c>
      <c r="B27" s="11"/>
      <c r="C27" s="12"/>
      <c r="D27" s="13"/>
      <c r="E27" s="13"/>
      <c r="F27" s="13"/>
      <c r="G27" s="13"/>
    </row>
    <row r="28" spans="1:8" x14ac:dyDescent="0.25">
      <c r="B28" s="31"/>
      <c r="C28" s="53"/>
      <c r="D28" s="32"/>
      <c r="E28" s="32"/>
      <c r="F28" s="54"/>
      <c r="G28" s="55"/>
    </row>
    <row r="29" spans="1:8" x14ac:dyDescent="0.25">
      <c r="A29" s="108" t="s">
        <v>32</v>
      </c>
      <c r="B29" s="108"/>
      <c r="C29" s="67"/>
      <c r="D29" s="67"/>
      <c r="E29" s="67"/>
      <c r="F29" s="67"/>
      <c r="G29" s="67"/>
    </row>
    <row r="30" spans="1:8" x14ac:dyDescent="0.25">
      <c r="A30" s="21" t="s">
        <v>4</v>
      </c>
      <c r="B30" s="115" t="s">
        <v>33</v>
      </c>
      <c r="C30" s="115"/>
      <c r="D30" s="115"/>
      <c r="E30" s="115"/>
      <c r="F30" s="115"/>
      <c r="G30" s="115"/>
    </row>
    <row r="31" spans="1:8" x14ac:dyDescent="0.25">
      <c r="A31" s="68" t="s">
        <v>34</v>
      </c>
      <c r="B31" s="114" t="s">
        <v>35</v>
      </c>
      <c r="C31" s="114"/>
      <c r="D31" s="114"/>
      <c r="E31" s="114"/>
      <c r="F31" s="114"/>
      <c r="G31" s="114"/>
    </row>
    <row r="32" spans="1:8" x14ac:dyDescent="0.25">
      <c r="A32" s="22">
        <v>1</v>
      </c>
      <c r="B32" s="114" t="s">
        <v>36</v>
      </c>
      <c r="C32" s="114"/>
      <c r="D32" s="114"/>
      <c r="E32" s="114"/>
      <c r="F32" s="114"/>
      <c r="G32" s="114"/>
    </row>
    <row r="33" spans="1:7" ht="29.25" customHeight="1" x14ac:dyDescent="0.25">
      <c r="A33" s="22">
        <v>2</v>
      </c>
      <c r="B33" s="116" t="s">
        <v>126</v>
      </c>
      <c r="C33" s="116"/>
      <c r="D33" s="116"/>
      <c r="E33" s="116"/>
      <c r="F33" s="116"/>
      <c r="G33" s="116"/>
    </row>
    <row r="34" spans="1:7" ht="25.5" customHeight="1" x14ac:dyDescent="0.25">
      <c r="A34" s="22">
        <v>3</v>
      </c>
      <c r="B34" s="117" t="s">
        <v>37</v>
      </c>
      <c r="C34" s="117"/>
      <c r="D34" s="117"/>
      <c r="E34" s="117"/>
      <c r="F34" s="117"/>
      <c r="G34" s="117"/>
    </row>
    <row r="35" spans="1:7" x14ac:dyDescent="0.25">
      <c r="A35" s="22">
        <v>4</v>
      </c>
      <c r="B35" s="114" t="s">
        <v>38</v>
      </c>
      <c r="C35" s="114"/>
      <c r="D35" s="114"/>
      <c r="E35" s="114"/>
      <c r="F35" s="114"/>
      <c r="G35" s="114"/>
    </row>
  </sheetData>
  <sheetProtection algorithmName="SHA-512" hashValue="sQ8AekbHLSbnLhYkq6OAKGNTb93+A+nq2LrRJfjTrcHlhiZebKJhLL5IH8agynb2iwXNpQBl/n3E8TQh8Kol4A==" saltValue="T9CjbwpdTsPAX2wBc79EJw==" spinCount="100000" sheet="1" objects="1" scenarios="1"/>
  <mergeCells count="15">
    <mergeCell ref="A23:B23"/>
    <mergeCell ref="A1:G1"/>
    <mergeCell ref="A2:B2"/>
    <mergeCell ref="A6:B6"/>
    <mergeCell ref="E8:G8"/>
    <mergeCell ref="A19:B19"/>
    <mergeCell ref="A11:B11"/>
    <mergeCell ref="B21:C21"/>
    <mergeCell ref="B35:G35"/>
    <mergeCell ref="A29:B29"/>
    <mergeCell ref="B30:G30"/>
    <mergeCell ref="B31:G31"/>
    <mergeCell ref="B32:G32"/>
    <mergeCell ref="B33:G33"/>
    <mergeCell ref="B34:G34"/>
  </mergeCells>
  <dataValidations count="1">
    <dataValidation operator="lessThanOrEqual" allowBlank="1" showInputMessage="1" showErrorMessage="1" sqref="B12:G18 B24:G28 B3:G3 F7:G7 B7:E10 F9:G10 C22 B20:B22 D20:G22 C20 B30:B35" xr:uid="{A489833A-DE15-4585-8DCD-5A7B4E20ED15}"/>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3A19-1C7B-4678-95F0-4467ED676B03}">
  <dimension ref="A1:D8"/>
  <sheetViews>
    <sheetView showGridLines="0" view="pageBreakPreview" zoomScaleNormal="100" zoomScaleSheetLayoutView="100" workbookViewId="0">
      <selection activeCell="C19" sqref="C19"/>
    </sheetView>
  </sheetViews>
  <sheetFormatPr defaultColWidth="9.140625" defaultRowHeight="15" x14ac:dyDescent="0.25"/>
  <cols>
    <col min="1" max="1" width="9.5703125" style="8" customWidth="1"/>
    <col min="2" max="2" width="57.28515625" style="8" customWidth="1"/>
    <col min="3" max="3" width="33.5703125" style="14" customWidth="1"/>
    <col min="4" max="16384" width="9.140625" style="8"/>
  </cols>
  <sheetData>
    <row r="1" spans="1:4" ht="36" customHeight="1" x14ac:dyDescent="0.25">
      <c r="A1" s="104" t="s">
        <v>101</v>
      </c>
      <c r="B1" s="105"/>
      <c r="C1" s="105"/>
    </row>
    <row r="2" spans="1:4" s="9" customFormat="1" x14ac:dyDescent="0.25">
      <c r="A2" s="107"/>
      <c r="B2" s="108"/>
      <c r="C2" s="18"/>
    </row>
    <row r="3" spans="1:4" x14ac:dyDescent="0.25">
      <c r="A3" s="19" t="s">
        <v>4</v>
      </c>
      <c r="B3" s="20" t="s">
        <v>5</v>
      </c>
      <c r="C3" s="21"/>
    </row>
    <row r="4" spans="1:4" x14ac:dyDescent="0.25">
      <c r="A4" s="22" t="s">
        <v>82</v>
      </c>
      <c r="B4" s="23" t="s">
        <v>44</v>
      </c>
      <c r="C4" s="24">
        <f>'1. Kwaliteit Perceel 5'!F54</f>
        <v>-11000</v>
      </c>
      <c r="D4" s="16"/>
    </row>
    <row r="5" spans="1:4" x14ac:dyDescent="0.25">
      <c r="A5" s="22" t="s">
        <v>83</v>
      </c>
      <c r="B5" s="23" t="s">
        <v>84</v>
      </c>
      <c r="C5" s="24">
        <f>'2. Prijs Perceel 5'!G17</f>
        <v>13125</v>
      </c>
      <c r="D5" s="17"/>
    </row>
    <row r="6" spans="1:4" x14ac:dyDescent="0.25">
      <c r="A6" s="25"/>
      <c r="B6" s="26"/>
      <c r="C6" s="27"/>
    </row>
    <row r="7" spans="1:4" ht="30" x14ac:dyDescent="0.25">
      <c r="A7" s="28"/>
      <c r="B7" s="29" t="s">
        <v>116</v>
      </c>
      <c r="C7" s="30">
        <f>SUM(C4:C5)</f>
        <v>2125</v>
      </c>
    </row>
    <row r="8" spans="1:4" x14ac:dyDescent="0.25">
      <c r="A8" s="28"/>
      <c r="B8" s="31"/>
      <c r="C8" s="32"/>
    </row>
  </sheetData>
  <sheetProtection algorithmName="SHA-512" hashValue="mxa5OBdP9ZfpNHSyOAO1E7aoX53j0w7tcgBRT9gGhDQjkVzt/VekGTMohDyzn4mFnAYm2MbfG8sJ0nTQgcym9g==" saltValue="zE7+j1t5BOAXhAIX1gE8vg==" spinCount="100000" sheet="1" objects="1" scenarios="1"/>
  <mergeCells count="2">
    <mergeCell ref="A1:C1"/>
    <mergeCell ref="A2:B2"/>
  </mergeCells>
  <dataValidations count="1">
    <dataValidation operator="lessThanOrEqual" allowBlank="1" showInputMessage="1" showErrorMessage="1" sqref="B3:C8" xr:uid="{BC0333D7-B4A4-44F9-A712-11D777960C39}"/>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A047CF-5DDF-4526-A655-FA1F26D9D0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893B002-6512-4797-AA32-7C080E29F4F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9371479-C754-48B4-ABCB-005452F745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5</vt:lpstr>
      <vt:lpstr>2. Prijs Perceel 5</vt:lpstr>
      <vt:lpstr>3. Fictieve inschrijfprijs P5</vt:lpstr>
      <vt:lpstr>'1. Kwaliteit Perceel 5'!Afdrukbereik</vt:lpstr>
      <vt:lpstr>'2. Prijs Perceel 5'!Afdrukbereik</vt:lpstr>
      <vt:lpstr>'3. Fictieve inschrijfprijs P5'!Afdrukbereik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Geert Lubbers</dc:creator>
  <cp:lastModifiedBy>Rene Janssen</cp:lastModifiedBy>
  <cp:lastPrinted>2021-05-06T12:32:45Z</cp:lastPrinted>
  <dcterms:created xsi:type="dcterms:W3CDTF">2021-05-06T12:21:12Z</dcterms:created>
  <dcterms:modified xsi:type="dcterms:W3CDTF">2022-01-20T17:13:49Z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