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harts/chart1.xml" ContentType="application/vnd.openxmlformats-officedocument.drawingml.chart+xml"/>
  <Override PartName="/xl/drawings/drawing7.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120" yWindow="-120" windowWidth="20280" windowHeight="8580" tabRatio="671"/>
  </bookViews>
  <sheets>
    <sheet name="Vergelijkingswaarde" sheetId="9" r:id="rId1"/>
    <sheet name="Realisatie" sheetId="7" r:id="rId2"/>
    <sheet name="Licenties" sheetId="3" r:id="rId3"/>
    <sheet name="Opleidingen" sheetId="6" r:id="rId4"/>
    <sheet name="Consultancy" sheetId="5" r:id="rId5"/>
    <sheet name="BPK-Grafiek" sheetId="10" r:id="rId6"/>
    <sheet name="DATA" sheetId="11" state="hidden" r:id="rId7"/>
  </sheets>
  <externalReferences>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s>
  <definedNames>
    <definedName name="_AMO_UniqueIdentifier" hidden="1">"'a8b43c25-150a-4d84-a538-779f9bcc13c1'"</definedName>
    <definedName name="A" localSheetId="4">'[1]HULP-velden'!$D$8</definedName>
    <definedName name="A">'[2]HULP-velden'!$D$8</definedName>
    <definedName name="AanpassingScriptFAQ" localSheetId="4">#REF!</definedName>
    <definedName name="AanpassingScriptFAQ" localSheetId="3">#REF!</definedName>
    <definedName name="AanpassingScriptFAQ" localSheetId="1">#REF!</definedName>
    <definedName name="AanpassingScriptFAQ" localSheetId="0">#REF!</definedName>
    <definedName name="AanpassingScriptFAQ">#REF!</definedName>
    <definedName name="AanpassingScriptHIP" localSheetId="4">#REF!</definedName>
    <definedName name="AanpassingScriptHIP" localSheetId="3">#REF!</definedName>
    <definedName name="AanpassingScriptHIP" localSheetId="1">#REF!</definedName>
    <definedName name="AanpassingScriptHIP" localSheetId="0">#REF!</definedName>
    <definedName name="AanpassingScriptHIP">#REF!</definedName>
    <definedName name="AantalPercelenIngeschreven">[3]Parameters!$E$19</definedName>
    <definedName name="AltCPU2007Perceel1">'[4]9.1'!#REF!</definedName>
    <definedName name="AltCPU2008Perceel1">'[4]9.1'!#REF!</definedName>
    <definedName name="AltCPU2009Perceel1">'[4]9.1'!#REF!</definedName>
    <definedName name="AltCPU2010Perceel1">'[4]9.1'!#REF!</definedName>
    <definedName name="AltCPU2011Perceel1">'[4]9.1'!#REF!</definedName>
    <definedName name="AltCPU2012Perceel1">'[4]9.1'!#REF!</definedName>
    <definedName name="AltCPU2013Perceel1">'[4]9.1'!#REF!</definedName>
    <definedName name="AltCPU2014Perceel1">'[4]9.1'!#REF!</definedName>
    <definedName name="AltCPU2015Perceel1">'[4]9.1'!#REF!</definedName>
    <definedName name="AltGBext2007Perceel1">'[4]9.1'!#REF!</definedName>
    <definedName name="AltGBext2008Perceel1">'[4]9.1'!#REF!</definedName>
    <definedName name="AltGBext2009Perceel1">'[4]9.1'!#REF!</definedName>
    <definedName name="AltGBext2010Perceel1">'[4]9.1'!#REF!</definedName>
    <definedName name="AltGBext2011Perceel1">'[4]9.1'!#REF!</definedName>
    <definedName name="AltGBext2012Perceel1">'[4]9.1'!#REF!</definedName>
    <definedName name="AltGBext2013Perceel1">'[4]9.1'!#REF!</definedName>
    <definedName name="AltGBext2014Perceel1">'[4]9.1'!#REF!</definedName>
    <definedName name="AltGBext2015Perceel1">'[4]9.1'!#REF!</definedName>
    <definedName name="AltGBInt2007Perceel1">'[4]9.1'!#REF!</definedName>
    <definedName name="AltGBInt2008Perceel1">'[4]9.1'!#REF!</definedName>
    <definedName name="AltGBInt2009Perceel1">'[4]9.1'!#REF!</definedName>
    <definedName name="AltGBInt2010Perceel1">'[4]9.1'!#REF!</definedName>
    <definedName name="AltGBInt2011Perceel1">'[4]9.1'!#REF!</definedName>
    <definedName name="AltGBInt2012Perceel1">'[4]9.1'!#REF!</definedName>
    <definedName name="AltGBInt2013Perceel1">'[4]9.1'!#REF!</definedName>
    <definedName name="AltGBInt2014Perceel1">'[4]9.1'!#REF!</definedName>
    <definedName name="AltGBInt2015Perceel1">'[4]9.1'!#REF!</definedName>
    <definedName name="AltMips2007Perceel1">'[4]9.1'!#REF!</definedName>
    <definedName name="AltMips2008Perceel1">'[4]9.1'!#REF!</definedName>
    <definedName name="AltMips2009Perceel1">'[4]9.1'!#REF!</definedName>
    <definedName name="AltMips2010Perceel1">'[4]9.1'!#REF!</definedName>
    <definedName name="AltMips2011Perceel1">'[4]9.1'!#REF!</definedName>
    <definedName name="AltMips2012Perceel1">'[4]9.1'!#REF!</definedName>
    <definedName name="AltMips2013Perceel1">'[4]9.1'!#REF!</definedName>
    <definedName name="AltMips2014Perceel1">'[4]9.1'!#REF!</definedName>
    <definedName name="AltMips2015Perceel1">'[4]9.1'!#REF!</definedName>
    <definedName name="AnalytischeApplicatiesKorting" localSheetId="4">#REF!</definedName>
    <definedName name="AnalytischeApplicatiesKorting" localSheetId="3">#REF!</definedName>
    <definedName name="AnalytischeApplicatiesKorting" localSheetId="1">#REF!</definedName>
    <definedName name="AnalytischeApplicatiesKorting" localSheetId="0">#REF!</definedName>
    <definedName name="AnalytischeApplicatiesKorting">#REF!</definedName>
    <definedName name="AnalytischeApplicatiesPrijs" localSheetId="4">#REF!</definedName>
    <definedName name="AnalytischeApplicatiesPrijs" localSheetId="3">#REF!</definedName>
    <definedName name="AnalytischeApplicatiesPrijs" localSheetId="1">#REF!</definedName>
    <definedName name="AnalytischeApplicatiesPrijs" localSheetId="0">#REF!</definedName>
    <definedName name="AnalytischeApplicatiesPrijs">#REF!</definedName>
    <definedName name="ApplicatiebeheerBedrijven2007" localSheetId="4">#REF!</definedName>
    <definedName name="ApplicatiebeheerBedrijven2007" localSheetId="3">#REF!</definedName>
    <definedName name="ApplicatiebeheerBedrijven2007" localSheetId="1">#REF!</definedName>
    <definedName name="ApplicatiebeheerBedrijven2007" localSheetId="0">#REF!</definedName>
    <definedName name="ApplicatiebeheerBedrijven2007">#REF!</definedName>
    <definedName name="ApplicatiebeheerBedrijven2008" localSheetId="4">#REF!</definedName>
    <definedName name="ApplicatiebeheerBedrijven2008" localSheetId="3">#REF!</definedName>
    <definedName name="ApplicatiebeheerBedrijven2008" localSheetId="1">#REF!</definedName>
    <definedName name="ApplicatiebeheerBedrijven2008" localSheetId="0">#REF!</definedName>
    <definedName name="ApplicatiebeheerBedrijven2008">#REF!</definedName>
    <definedName name="ApplicatiebeheerBedrijven2009" localSheetId="4">#REF!</definedName>
    <definedName name="ApplicatiebeheerBedrijven2009" localSheetId="3">#REF!</definedName>
    <definedName name="ApplicatiebeheerBedrijven2009" localSheetId="1">#REF!</definedName>
    <definedName name="ApplicatiebeheerBedrijven2009" localSheetId="0">#REF!</definedName>
    <definedName name="ApplicatiebeheerBedrijven2009">#REF!</definedName>
    <definedName name="ApplicatiebeheerBedrijven2010" localSheetId="4">#REF!</definedName>
    <definedName name="ApplicatiebeheerBedrijven2010" localSheetId="3">#REF!</definedName>
    <definedName name="ApplicatiebeheerBedrijven2010" localSheetId="1">#REF!</definedName>
    <definedName name="ApplicatiebeheerBedrijven2010" localSheetId="0">#REF!</definedName>
    <definedName name="ApplicatiebeheerBedrijven2010">#REF!</definedName>
    <definedName name="ApplicatiebeheerBurger2007" localSheetId="4">#REF!</definedName>
    <definedName name="ApplicatiebeheerBurger2007" localSheetId="3">#REF!</definedName>
    <definedName name="ApplicatiebeheerBurger2007" localSheetId="1">#REF!</definedName>
    <definedName name="ApplicatiebeheerBurger2007" localSheetId="0">#REF!</definedName>
    <definedName name="ApplicatiebeheerBurger2007">#REF!</definedName>
    <definedName name="ApplicatiebeheerBurger2008" localSheetId="4">#REF!</definedName>
    <definedName name="ApplicatiebeheerBurger2008" localSheetId="3">#REF!</definedName>
    <definedName name="ApplicatiebeheerBurger2008" localSheetId="1">#REF!</definedName>
    <definedName name="ApplicatiebeheerBurger2008" localSheetId="0">#REF!</definedName>
    <definedName name="ApplicatiebeheerBurger2008">#REF!</definedName>
    <definedName name="ApplicatiebeheerBurger2009" localSheetId="4">#REF!</definedName>
    <definedName name="ApplicatiebeheerBurger2009" localSheetId="3">#REF!</definedName>
    <definedName name="ApplicatiebeheerBurger2009" localSheetId="1">#REF!</definedName>
    <definedName name="ApplicatiebeheerBurger2009" localSheetId="0">#REF!</definedName>
    <definedName name="ApplicatiebeheerBurger2009">#REF!</definedName>
    <definedName name="ApplicatiebeheerBurger2010" localSheetId="4">#REF!</definedName>
    <definedName name="ApplicatiebeheerBurger2010" localSheetId="3">#REF!</definedName>
    <definedName name="ApplicatiebeheerBurger2010" localSheetId="1">#REF!</definedName>
    <definedName name="ApplicatiebeheerBurger2010" localSheetId="0">#REF!</definedName>
    <definedName name="ApplicatiebeheerBurger2010">#REF!</definedName>
    <definedName name="ApplicatiebeheerOndersteuning2007" localSheetId="4">#REF!</definedName>
    <definedName name="ApplicatiebeheerOndersteuning2007" localSheetId="3">#REF!</definedName>
    <definedName name="ApplicatiebeheerOndersteuning2007" localSheetId="1">#REF!</definedName>
    <definedName name="ApplicatiebeheerOndersteuning2007" localSheetId="0">#REF!</definedName>
    <definedName name="ApplicatiebeheerOndersteuning2007">#REF!</definedName>
    <definedName name="ApplicatiebeheerOndersteuning2008" localSheetId="4">#REF!</definedName>
    <definedName name="ApplicatiebeheerOndersteuning2008" localSheetId="3">#REF!</definedName>
    <definedName name="ApplicatiebeheerOndersteuning2008" localSheetId="1">#REF!</definedName>
    <definedName name="ApplicatiebeheerOndersteuning2008" localSheetId="0">#REF!</definedName>
    <definedName name="ApplicatiebeheerOndersteuning2008">#REF!</definedName>
    <definedName name="ApplicatiebeheerOndersteuning2009" localSheetId="4">#REF!</definedName>
    <definedName name="ApplicatiebeheerOndersteuning2009" localSheetId="3">#REF!</definedName>
    <definedName name="ApplicatiebeheerOndersteuning2009" localSheetId="1">#REF!</definedName>
    <definedName name="ApplicatiebeheerOndersteuning2009" localSheetId="0">#REF!</definedName>
    <definedName name="ApplicatiebeheerOndersteuning2009">#REF!</definedName>
    <definedName name="ApplicatiebeheerOndersteuning2010" localSheetId="4">#REF!</definedName>
    <definedName name="ApplicatiebeheerOndersteuning2010" localSheetId="3">#REF!</definedName>
    <definedName name="ApplicatiebeheerOndersteuning2010" localSheetId="1">#REF!</definedName>
    <definedName name="ApplicatiebeheerOndersteuning2010" localSheetId="0">#REF!</definedName>
    <definedName name="ApplicatiebeheerOndersteuning2010">#REF!</definedName>
    <definedName name="ApplicatiebeheerWebsite2007" localSheetId="4">#REF!</definedName>
    <definedName name="ApplicatiebeheerWebsite2007" localSheetId="3">#REF!</definedName>
    <definedName name="ApplicatiebeheerWebsite2007" localSheetId="1">#REF!</definedName>
    <definedName name="ApplicatiebeheerWebsite2007" localSheetId="0">#REF!</definedName>
    <definedName name="ApplicatiebeheerWebsite2007">#REF!</definedName>
    <definedName name="ApplicatiebeheerWebsite2008" localSheetId="4">#REF!</definedName>
    <definedName name="ApplicatiebeheerWebsite2008" localSheetId="3">#REF!</definedName>
    <definedName name="ApplicatiebeheerWebsite2008" localSheetId="1">#REF!</definedName>
    <definedName name="ApplicatiebeheerWebsite2008" localSheetId="0">#REF!</definedName>
    <definedName name="ApplicatiebeheerWebsite2008">#REF!</definedName>
    <definedName name="ApplicatiebeheerWebsite2009" localSheetId="4">#REF!</definedName>
    <definedName name="ApplicatiebeheerWebsite2009" localSheetId="3">#REF!</definedName>
    <definedName name="ApplicatiebeheerWebsite2009" localSheetId="1">#REF!</definedName>
    <definedName name="ApplicatiebeheerWebsite2009" localSheetId="0">#REF!</definedName>
    <definedName name="ApplicatiebeheerWebsite2009">#REF!</definedName>
    <definedName name="ApplicatiebeheerWebsite2010" localSheetId="4">#REF!</definedName>
    <definedName name="ApplicatiebeheerWebsite2010" localSheetId="3">#REF!</definedName>
    <definedName name="ApplicatiebeheerWebsite2010" localSheetId="1">#REF!</definedName>
    <definedName name="ApplicatiebeheerWebsite2010" localSheetId="0">#REF!</definedName>
    <definedName name="ApplicatiebeheerWebsite2010">#REF!</definedName>
    <definedName name="B" localSheetId="4">'[1]HULP-velden'!$D$9</definedName>
    <definedName name="B">'[2]HULP-velden'!$D$9</definedName>
    <definedName name="BedragenIn" localSheetId="4">#REF!</definedName>
    <definedName name="BedragenIn" localSheetId="3">#REF!</definedName>
    <definedName name="BedragenIn" localSheetId="1">#REF!</definedName>
    <definedName name="BedragenIn" localSheetId="0">#REF!</definedName>
    <definedName name="BedragenIn">#REF!</definedName>
    <definedName name="BM020Perceel1">'[4]9.1'!#REF!</definedName>
    <definedName name="BM020Perceel2" localSheetId="4">#REF!</definedName>
    <definedName name="BM020Perceel2" localSheetId="3">#REF!</definedName>
    <definedName name="BM020Perceel2" localSheetId="1">#REF!</definedName>
    <definedName name="BM020Perceel2" localSheetId="0">#REF!</definedName>
    <definedName name="BM020Perceel2">#REF!</definedName>
    <definedName name="BM020Perceel3" localSheetId="4">#REF!</definedName>
    <definedName name="BM020Perceel3" localSheetId="3">#REF!</definedName>
    <definedName name="BM020Perceel3" localSheetId="1">#REF!</definedName>
    <definedName name="BM020Perceel3" localSheetId="0">#REF!</definedName>
    <definedName name="BM020Perceel3">#REF!</definedName>
    <definedName name="BM120140Perceel1" localSheetId="4">'[4]9.1'!#REF!</definedName>
    <definedName name="BM120140Perceel1" localSheetId="3">'[4]9.1'!#REF!</definedName>
    <definedName name="BM120140Perceel1" localSheetId="1">'[4]9.1'!#REF!</definedName>
    <definedName name="BM120140Perceel1" localSheetId="0">'[4]9.1'!#REF!</definedName>
    <definedName name="BM120140Perceel1">'[4]9.1'!#REF!</definedName>
    <definedName name="BM120140Perceel2" localSheetId="4">#REF!</definedName>
    <definedName name="BM120140Perceel2" localSheetId="3">#REF!</definedName>
    <definedName name="BM120140Perceel2" localSheetId="1">#REF!</definedName>
    <definedName name="BM120140Perceel2" localSheetId="0">#REF!</definedName>
    <definedName name="BM120140Perceel2">#REF!</definedName>
    <definedName name="BM120140Perceel3" localSheetId="4">#REF!</definedName>
    <definedName name="BM120140Perceel3" localSheetId="3">#REF!</definedName>
    <definedName name="BM120140Perceel3" localSheetId="1">#REF!</definedName>
    <definedName name="BM120140Perceel3" localSheetId="0">#REF!</definedName>
    <definedName name="BM120140Perceel3">#REF!</definedName>
    <definedName name="BM140160Perceel1" localSheetId="4">'[4]9.1'!#REF!</definedName>
    <definedName name="BM140160Perceel1" localSheetId="3">'[4]9.1'!#REF!</definedName>
    <definedName name="BM140160Perceel1" localSheetId="1">'[4]9.1'!#REF!</definedName>
    <definedName name="BM140160Perceel1" localSheetId="0">'[4]9.1'!#REF!</definedName>
    <definedName name="BM140160Perceel1">'[4]9.1'!#REF!</definedName>
    <definedName name="BM140160Perceel2" localSheetId="4">#REF!</definedName>
    <definedName name="BM140160Perceel2" localSheetId="3">#REF!</definedName>
    <definedName name="BM140160Perceel2" localSheetId="1">#REF!</definedName>
    <definedName name="BM140160Perceel2" localSheetId="0">#REF!</definedName>
    <definedName name="BM140160Perceel2">#REF!</definedName>
    <definedName name="BM140160Perceel3" localSheetId="4">#REF!</definedName>
    <definedName name="BM140160Perceel3" localSheetId="3">#REF!</definedName>
    <definedName name="BM140160Perceel3" localSheetId="1">#REF!</definedName>
    <definedName name="BM140160Perceel3" localSheetId="0">#REF!</definedName>
    <definedName name="BM140160Perceel3">#REF!</definedName>
    <definedName name="BM160180Perceel1" localSheetId="4">'[4]9.1'!#REF!</definedName>
    <definedName name="BM160180Perceel1" localSheetId="3">'[4]9.1'!#REF!</definedName>
    <definedName name="BM160180Perceel1" localSheetId="1">'[4]9.1'!#REF!</definedName>
    <definedName name="BM160180Perceel1" localSheetId="0">'[4]9.1'!#REF!</definedName>
    <definedName name="BM160180Perceel1">'[4]9.1'!#REF!</definedName>
    <definedName name="BM160180Perceel2" localSheetId="4">#REF!</definedName>
    <definedName name="BM160180Perceel2" localSheetId="3">#REF!</definedName>
    <definedName name="BM160180Perceel2" localSheetId="1">#REF!</definedName>
    <definedName name="BM160180Perceel2" localSheetId="0">#REF!</definedName>
    <definedName name="BM160180Perceel2">#REF!</definedName>
    <definedName name="BM160180Perceel3" localSheetId="4">#REF!</definedName>
    <definedName name="BM160180Perceel3" localSheetId="3">#REF!</definedName>
    <definedName name="BM160180Perceel3" localSheetId="1">#REF!</definedName>
    <definedName name="BM160180Perceel3" localSheetId="0">#REF!</definedName>
    <definedName name="BM160180Perceel3">#REF!</definedName>
    <definedName name="BM180200Perceel1" localSheetId="4">'[4]9.1'!#REF!</definedName>
    <definedName name="BM180200Perceel1" localSheetId="3">'[4]9.1'!#REF!</definedName>
    <definedName name="BM180200Perceel1" localSheetId="1">'[4]9.1'!#REF!</definedName>
    <definedName name="BM180200Perceel1" localSheetId="0">'[4]9.1'!#REF!</definedName>
    <definedName name="BM180200Perceel1">'[4]9.1'!#REF!</definedName>
    <definedName name="BM180200Perceel2" localSheetId="4">#REF!</definedName>
    <definedName name="BM180200Perceel2" localSheetId="3">#REF!</definedName>
    <definedName name="BM180200Perceel2" localSheetId="1">#REF!</definedName>
    <definedName name="BM180200Perceel2" localSheetId="0">#REF!</definedName>
    <definedName name="BM180200Perceel2">#REF!</definedName>
    <definedName name="BM180200Perceel3" localSheetId="4">#REF!</definedName>
    <definedName name="BM180200Perceel3" localSheetId="3">#REF!</definedName>
    <definedName name="BM180200Perceel3" localSheetId="1">#REF!</definedName>
    <definedName name="BM180200Perceel3" localSheetId="0">#REF!</definedName>
    <definedName name="BM180200Perceel3">#REF!</definedName>
    <definedName name="BM200plusPerceel1" localSheetId="4">'[4]9.1'!#REF!</definedName>
    <definedName name="BM200plusPerceel1" localSheetId="3">'[4]9.1'!#REF!</definedName>
    <definedName name="BM200plusPerceel1" localSheetId="1">'[4]9.1'!#REF!</definedName>
    <definedName name="BM200plusPerceel1" localSheetId="0">'[4]9.1'!#REF!</definedName>
    <definedName name="BM200plusPerceel1">'[4]9.1'!#REF!</definedName>
    <definedName name="BM200plusPerceel2" localSheetId="4">#REF!</definedName>
    <definedName name="BM200plusPerceel2" localSheetId="3">#REF!</definedName>
    <definedName name="BM200plusPerceel2" localSheetId="1">#REF!</definedName>
    <definedName name="BM200plusPerceel2" localSheetId="0">#REF!</definedName>
    <definedName name="BM200plusPerceel2">#REF!</definedName>
    <definedName name="BM200plusPerceel3" localSheetId="4">#REF!</definedName>
    <definedName name="BM200plusPerceel3" localSheetId="3">#REF!</definedName>
    <definedName name="BM200plusPerceel3" localSheetId="1">#REF!</definedName>
    <definedName name="BM200plusPerceel3" localSheetId="0">#REF!</definedName>
    <definedName name="BM200plusPerceel3">#REF!</definedName>
    <definedName name="BM2040Perceel1" localSheetId="4">'[4]9.1'!#REF!</definedName>
    <definedName name="BM2040Perceel1" localSheetId="3">'[4]9.1'!#REF!</definedName>
    <definedName name="BM2040Perceel1" localSheetId="1">'[4]9.1'!#REF!</definedName>
    <definedName name="BM2040Perceel1" localSheetId="0">'[4]9.1'!#REF!</definedName>
    <definedName name="BM2040Perceel1">'[4]9.1'!#REF!</definedName>
    <definedName name="BM2040Perceel2" localSheetId="4">#REF!</definedName>
    <definedName name="BM2040Perceel2" localSheetId="3">#REF!</definedName>
    <definedName name="BM2040Perceel2" localSheetId="1">#REF!</definedName>
    <definedName name="BM2040Perceel2" localSheetId="0">#REF!</definedName>
    <definedName name="BM2040Perceel2">#REF!</definedName>
    <definedName name="BM2040Perceel3" localSheetId="4">#REF!</definedName>
    <definedName name="BM2040Perceel3" localSheetId="3">#REF!</definedName>
    <definedName name="BM2040Perceel3" localSheetId="1">#REF!</definedName>
    <definedName name="BM2040Perceel3" localSheetId="0">#REF!</definedName>
    <definedName name="BM2040Perceel3">#REF!</definedName>
    <definedName name="BM4060Perceel1" localSheetId="4">'[4]9.1'!#REF!</definedName>
    <definedName name="BM4060Perceel1" localSheetId="3">'[4]9.1'!#REF!</definedName>
    <definedName name="BM4060Perceel1" localSheetId="1">'[4]9.1'!#REF!</definedName>
    <definedName name="BM4060Perceel1" localSheetId="0">'[4]9.1'!#REF!</definedName>
    <definedName name="BM4060Perceel1">'[4]9.1'!#REF!</definedName>
    <definedName name="BM4060Perceel2" localSheetId="4">#REF!</definedName>
    <definedName name="BM4060Perceel2" localSheetId="3">#REF!</definedName>
    <definedName name="BM4060Perceel2" localSheetId="1">#REF!</definedName>
    <definedName name="BM4060Perceel2" localSheetId="0">#REF!</definedName>
    <definedName name="BM4060Perceel2">#REF!</definedName>
    <definedName name="BM4060Perceel3" localSheetId="4">#REF!</definedName>
    <definedName name="BM4060Perceel3" localSheetId="3">#REF!</definedName>
    <definedName name="BM4060Perceel3" localSheetId="1">#REF!</definedName>
    <definedName name="BM4060Perceel3" localSheetId="0">#REF!</definedName>
    <definedName name="BM4060Perceel3">#REF!</definedName>
    <definedName name="BM6080Perceel1" localSheetId="4">'[4]9.1'!#REF!</definedName>
    <definedName name="BM6080Perceel1" localSheetId="3">'[4]9.1'!#REF!</definedName>
    <definedName name="BM6080Perceel1" localSheetId="1">'[4]9.1'!#REF!</definedName>
    <definedName name="BM6080Perceel1" localSheetId="0">'[4]9.1'!#REF!</definedName>
    <definedName name="BM6080Perceel1">'[4]9.1'!#REF!</definedName>
    <definedName name="BM6080Perceel2" localSheetId="4">#REF!</definedName>
    <definedName name="BM6080Perceel2" localSheetId="3">#REF!</definedName>
    <definedName name="BM6080Perceel2" localSheetId="1">#REF!</definedName>
    <definedName name="BM6080Perceel2" localSheetId="0">#REF!</definedName>
    <definedName name="BM6080Perceel2">#REF!</definedName>
    <definedName name="BM6080Perceel3" localSheetId="4">#REF!</definedName>
    <definedName name="BM6080Perceel3" localSheetId="3">#REF!</definedName>
    <definedName name="BM6080Perceel3" localSheetId="1">#REF!</definedName>
    <definedName name="BM6080Perceel3" localSheetId="0">#REF!</definedName>
    <definedName name="BM6080Perceel3">#REF!</definedName>
    <definedName name="bron">'[5]IV-accent'!$V$20:$V$24</definedName>
    <definedName name="BurstSeat" localSheetId="4">#REF!</definedName>
    <definedName name="BurstSeat" localSheetId="3">#REF!</definedName>
    <definedName name="BurstSeat" localSheetId="1">#REF!</definedName>
    <definedName name="BurstSeat" localSheetId="0">#REF!</definedName>
    <definedName name="BurstSeat">#REF!</definedName>
    <definedName name="CodeOfferte" localSheetId="4">#REF!</definedName>
    <definedName name="CodeOfferte" localSheetId="3">#REF!</definedName>
    <definedName name="CodeOfferte" localSheetId="1">#REF!</definedName>
    <definedName name="CodeOfferte" localSheetId="0">#REF!</definedName>
    <definedName name="CodeOfferte">#REF!</definedName>
    <definedName name="CompleetIngevuldAlternatiefPerceel1" localSheetId="4">#REF!</definedName>
    <definedName name="CompleetIngevuldAlternatiefPerceel1" localSheetId="3">#REF!</definedName>
    <definedName name="CompleetIngevuldAlternatiefPerceel1" localSheetId="1">#REF!</definedName>
    <definedName name="CompleetIngevuldAlternatiefPerceel1" localSheetId="0">#REF!</definedName>
    <definedName name="CompleetIngevuldAlternatiefPerceel1">#REF!</definedName>
    <definedName name="CompleetIngevuldAlternatiefPerceel2" localSheetId="4">#REF!</definedName>
    <definedName name="CompleetIngevuldAlternatiefPerceel2" localSheetId="3">#REF!</definedName>
    <definedName name="CompleetIngevuldAlternatiefPerceel2" localSheetId="1">#REF!</definedName>
    <definedName name="CompleetIngevuldAlternatiefPerceel2" localSheetId="0">#REF!</definedName>
    <definedName name="CompleetIngevuldAlternatiefPerceel2">#REF!</definedName>
    <definedName name="CompleetIngevuldAlternatiefPerceel3" localSheetId="4">#REF!</definedName>
    <definedName name="CompleetIngevuldAlternatiefPerceel3" localSheetId="3">#REF!</definedName>
    <definedName name="CompleetIngevuldAlternatiefPerceel3" localSheetId="1">#REF!</definedName>
    <definedName name="CompleetIngevuldAlternatiefPerceel3" localSheetId="0">#REF!</definedName>
    <definedName name="CompleetIngevuldAlternatiefPerceel3">#REF!</definedName>
    <definedName name="CompleetIngevuldOrgineelPerceel1" localSheetId="4">#REF!</definedName>
    <definedName name="CompleetIngevuldOrgineelPerceel1" localSheetId="3">#REF!</definedName>
    <definedName name="CompleetIngevuldOrgineelPerceel1" localSheetId="1">#REF!</definedName>
    <definedName name="CompleetIngevuldOrgineelPerceel1" localSheetId="0">#REF!</definedName>
    <definedName name="CompleetIngevuldOrgineelPerceel1">#REF!</definedName>
    <definedName name="CompleetIngevuldOrgineelPerceel2" localSheetId="4">#REF!</definedName>
    <definedName name="CompleetIngevuldOrgineelPerceel2" localSheetId="3">#REF!</definedName>
    <definedName name="CompleetIngevuldOrgineelPerceel2" localSheetId="1">#REF!</definedName>
    <definedName name="CompleetIngevuldOrgineelPerceel2" localSheetId="0">#REF!</definedName>
    <definedName name="CompleetIngevuldOrgineelPerceel2">#REF!</definedName>
    <definedName name="CompleetIngevuldOrgineelPerceel3" localSheetId="4">#REF!</definedName>
    <definedName name="CompleetIngevuldOrgineelPerceel3" localSheetId="3">#REF!</definedName>
    <definedName name="CompleetIngevuldOrgineelPerceel3" localSheetId="1">#REF!</definedName>
    <definedName name="CompleetIngevuldOrgineelPerceel3" localSheetId="0">#REF!</definedName>
    <definedName name="CompleetIngevuldOrgineelPerceel3">#REF!</definedName>
    <definedName name="CompleetIngevuldPerceel1" localSheetId="4">#REF!</definedName>
    <definedName name="CompleetIngevuldPerceel1" localSheetId="3">#REF!</definedName>
    <definedName name="CompleetIngevuldPerceel1" localSheetId="1">#REF!</definedName>
    <definedName name="CompleetIngevuldPerceel1" localSheetId="0">#REF!</definedName>
    <definedName name="CompleetIngevuldPerceel1">#REF!</definedName>
    <definedName name="CompleetIngevuldPerceel2" localSheetId="4">#REF!</definedName>
    <definedName name="CompleetIngevuldPerceel2" localSheetId="3">#REF!</definedName>
    <definedName name="CompleetIngevuldPerceel2" localSheetId="1">#REF!</definedName>
    <definedName name="CompleetIngevuldPerceel2" localSheetId="0">#REF!</definedName>
    <definedName name="CompleetIngevuldPerceel2">#REF!</definedName>
    <definedName name="CompleetIngevuldPerceel3" localSheetId="4">#REF!</definedName>
    <definedName name="CompleetIngevuldPerceel3" localSheetId="3">#REF!</definedName>
    <definedName name="CompleetIngevuldPerceel3" localSheetId="1">#REF!</definedName>
    <definedName name="CompleetIngevuldPerceel3" localSheetId="0">#REF!</definedName>
    <definedName name="CompleetIngevuldPerceel3">#REF!</definedName>
    <definedName name="ConnectorenOntwikkelstratenKorting" localSheetId="4">#REF!</definedName>
    <definedName name="ConnectorenOntwikkelstratenKorting" localSheetId="3">#REF!</definedName>
    <definedName name="ConnectorenOntwikkelstratenKorting" localSheetId="1">#REF!</definedName>
    <definedName name="ConnectorenOntwikkelstratenKorting" localSheetId="0">#REF!</definedName>
    <definedName name="ConnectorenOntwikkelstratenKorting">#REF!</definedName>
    <definedName name="ConnectorenOntwikkelstratenPrijs" localSheetId="4">#REF!</definedName>
    <definedName name="ConnectorenOntwikkelstratenPrijs" localSheetId="3">#REF!</definedName>
    <definedName name="ConnectorenOntwikkelstratenPrijs" localSheetId="1">#REF!</definedName>
    <definedName name="ConnectorenOntwikkelstratenPrijs" localSheetId="0">#REF!</definedName>
    <definedName name="ConnectorenOntwikkelstratenPrijs">#REF!</definedName>
    <definedName name="ConsultancyApplicatiebeheerRol1" localSheetId="4">#REF!</definedName>
    <definedName name="ConsultancyApplicatiebeheerRol1" localSheetId="3">#REF!</definedName>
    <definedName name="ConsultancyApplicatiebeheerRol1" localSheetId="1">#REF!</definedName>
    <definedName name="ConsultancyApplicatiebeheerRol1" localSheetId="0">#REF!</definedName>
    <definedName name="ConsultancyApplicatiebeheerRol1">#REF!</definedName>
    <definedName name="ConsultancyApplicatiebeheerRol2" localSheetId="4">#REF!</definedName>
    <definedName name="ConsultancyApplicatiebeheerRol2" localSheetId="3">#REF!</definedName>
    <definedName name="ConsultancyApplicatiebeheerRol2" localSheetId="1">#REF!</definedName>
    <definedName name="ConsultancyApplicatiebeheerRol2" localSheetId="0">#REF!</definedName>
    <definedName name="ConsultancyApplicatiebeheerRol2">#REF!</definedName>
    <definedName name="ConsultancyApplicatiebeheerRol3" localSheetId="4">#REF!</definedName>
    <definedName name="ConsultancyApplicatiebeheerRol3" localSheetId="3">#REF!</definedName>
    <definedName name="ConsultancyApplicatiebeheerRol3" localSheetId="1">#REF!</definedName>
    <definedName name="ConsultancyApplicatiebeheerRol3" localSheetId="0">#REF!</definedName>
    <definedName name="ConsultancyApplicatiebeheerRol3">#REF!</definedName>
    <definedName name="ConsultancyApplicatiebeheerRol4" localSheetId="4">#REF!</definedName>
    <definedName name="ConsultancyApplicatiebeheerRol4" localSheetId="3">#REF!</definedName>
    <definedName name="ConsultancyApplicatiebeheerRol4" localSheetId="1">#REF!</definedName>
    <definedName name="ConsultancyApplicatiebeheerRol4" localSheetId="0">#REF!</definedName>
    <definedName name="ConsultancyApplicatiebeheerRol4">#REF!</definedName>
    <definedName name="ConsultancyApplicatiebeheerRol5" localSheetId="4">#REF!</definedName>
    <definedName name="ConsultancyApplicatiebeheerRol5" localSheetId="3">#REF!</definedName>
    <definedName name="ConsultancyApplicatiebeheerRol5" localSheetId="1">#REF!</definedName>
    <definedName name="ConsultancyApplicatiebeheerRol5" localSheetId="0">#REF!</definedName>
    <definedName name="ConsultancyApplicatiebeheerRol5">#REF!</definedName>
    <definedName name="ConsultancyCallcenterRol1" localSheetId="4">#REF!</definedName>
    <definedName name="ConsultancyCallcenterRol1" localSheetId="3">#REF!</definedName>
    <definedName name="ConsultancyCallcenterRol1" localSheetId="1">#REF!</definedName>
    <definedName name="ConsultancyCallcenterRol1" localSheetId="0">#REF!</definedName>
    <definedName name="ConsultancyCallcenterRol1">#REF!</definedName>
    <definedName name="ConsultancyCallcenterRol2" localSheetId="4">#REF!</definedName>
    <definedName name="ConsultancyCallcenterRol2" localSheetId="3">#REF!</definedName>
    <definedName name="ConsultancyCallcenterRol2" localSheetId="1">#REF!</definedName>
    <definedName name="ConsultancyCallcenterRol2" localSheetId="0">#REF!</definedName>
    <definedName name="ConsultancyCallcenterRol2">#REF!</definedName>
    <definedName name="ConsultancyCallcenterRol3" localSheetId="4">#REF!</definedName>
    <definedName name="ConsultancyCallcenterRol3" localSheetId="3">#REF!</definedName>
    <definedName name="ConsultancyCallcenterRol3" localSheetId="1">#REF!</definedName>
    <definedName name="ConsultancyCallcenterRol3" localSheetId="0">#REF!</definedName>
    <definedName name="ConsultancyCallcenterRol3">#REF!</definedName>
    <definedName name="ConsultancyCallcenterRol4" localSheetId="4">#REF!</definedName>
    <definedName name="ConsultancyCallcenterRol4" localSheetId="3">#REF!</definedName>
    <definedName name="ConsultancyCallcenterRol4" localSheetId="1">#REF!</definedName>
    <definedName name="ConsultancyCallcenterRol4" localSheetId="0">#REF!</definedName>
    <definedName name="ConsultancyCallcenterRol4">#REF!</definedName>
    <definedName name="ConsultancyCallcenterRol5" localSheetId="4">#REF!</definedName>
    <definedName name="ConsultancyCallcenterRol5" localSheetId="3">#REF!</definedName>
    <definedName name="ConsultancyCallcenterRol5" localSheetId="1">#REF!</definedName>
    <definedName name="ConsultancyCallcenterRol5" localSheetId="0">#REF!</definedName>
    <definedName name="ConsultancyCallcenterRol5">#REF!</definedName>
    <definedName name="ConsultancyCallcenterRol6" localSheetId="4">#REF!</definedName>
    <definedName name="ConsultancyCallcenterRol6" localSheetId="3">#REF!</definedName>
    <definedName name="ConsultancyCallcenterRol6" localSheetId="1">#REF!</definedName>
    <definedName name="ConsultancyCallcenterRol6" localSheetId="0">#REF!</definedName>
    <definedName name="ConsultancyCallcenterRol6">#REF!</definedName>
    <definedName name="ConsultancyHostingRol1" localSheetId="4">#REF!</definedName>
    <definedName name="ConsultancyHostingRol1" localSheetId="3">#REF!</definedName>
    <definedName name="ConsultancyHostingRol1" localSheetId="1">#REF!</definedName>
    <definedName name="ConsultancyHostingRol1" localSheetId="0">#REF!</definedName>
    <definedName name="ConsultancyHostingRol1">#REF!</definedName>
    <definedName name="ConsultancyHostingRol2" localSheetId="4">#REF!</definedName>
    <definedName name="ConsultancyHostingRol2" localSheetId="3">#REF!</definedName>
    <definedName name="ConsultancyHostingRol2" localSheetId="1">#REF!</definedName>
    <definedName name="ConsultancyHostingRol2" localSheetId="0">#REF!</definedName>
    <definedName name="ConsultancyHostingRol2">#REF!</definedName>
    <definedName name="ConsultancyHostingRol3" localSheetId="4">#REF!</definedName>
    <definedName name="ConsultancyHostingRol3" localSheetId="3">#REF!</definedName>
    <definedName name="ConsultancyHostingRol3" localSheetId="1">#REF!</definedName>
    <definedName name="ConsultancyHostingRol3" localSheetId="0">#REF!</definedName>
    <definedName name="ConsultancyHostingRol3">#REF!</definedName>
    <definedName name="ConsultancyHostingRol4" localSheetId="4">#REF!</definedName>
    <definedName name="ConsultancyHostingRol4" localSheetId="3">#REF!</definedName>
    <definedName name="ConsultancyHostingRol4" localSheetId="1">#REF!</definedName>
    <definedName name="ConsultancyHostingRol4" localSheetId="0">#REF!</definedName>
    <definedName name="ConsultancyHostingRol4">#REF!</definedName>
    <definedName name="ConsultancyHostingRol5" localSheetId="4">#REF!</definedName>
    <definedName name="ConsultancyHostingRol5" localSheetId="3">#REF!</definedName>
    <definedName name="ConsultancyHostingRol5" localSheetId="1">#REF!</definedName>
    <definedName name="ConsultancyHostingRol5" localSheetId="0">#REF!</definedName>
    <definedName name="ConsultancyHostingRol5">#REF!</definedName>
    <definedName name="ConsultancyPrintEnMailRol1" localSheetId="4">#REF!</definedName>
    <definedName name="ConsultancyPrintEnMailRol1" localSheetId="3">#REF!</definedName>
    <definedName name="ConsultancyPrintEnMailRol1" localSheetId="1">#REF!</definedName>
    <definedName name="ConsultancyPrintEnMailRol1" localSheetId="0">#REF!</definedName>
    <definedName name="ConsultancyPrintEnMailRol1">#REF!</definedName>
    <definedName name="ConsultancyPrintEnMailRol2" localSheetId="4">#REF!</definedName>
    <definedName name="ConsultancyPrintEnMailRol2" localSheetId="3">#REF!</definedName>
    <definedName name="ConsultancyPrintEnMailRol2" localSheetId="1">#REF!</definedName>
    <definedName name="ConsultancyPrintEnMailRol2" localSheetId="0">#REF!</definedName>
    <definedName name="ConsultancyPrintEnMailRol2">#REF!</definedName>
    <definedName name="ConsultancyPrintEnMailRol3" localSheetId="4">#REF!</definedName>
    <definedName name="ConsultancyPrintEnMailRol3" localSheetId="3">#REF!</definedName>
    <definedName name="ConsultancyPrintEnMailRol3" localSheetId="1">#REF!</definedName>
    <definedName name="ConsultancyPrintEnMailRol3" localSheetId="0">#REF!</definedName>
    <definedName name="ConsultancyPrintEnMailRol3">#REF!</definedName>
    <definedName name="ConsultancyPrintEnMailRol4" localSheetId="4">#REF!</definedName>
    <definedName name="ConsultancyPrintEnMailRol4" localSheetId="3">#REF!</definedName>
    <definedName name="ConsultancyPrintEnMailRol4" localSheetId="1">#REF!</definedName>
    <definedName name="ConsultancyPrintEnMailRol4" localSheetId="0">#REF!</definedName>
    <definedName name="ConsultancyPrintEnMailRol4">#REF!</definedName>
    <definedName name="ConsultancyPrintEnMailRol5" localSheetId="4">#REF!</definedName>
    <definedName name="ConsultancyPrintEnMailRol5" localSheetId="3">#REF!</definedName>
    <definedName name="ConsultancyPrintEnMailRol5" localSheetId="1">#REF!</definedName>
    <definedName name="ConsultancyPrintEnMailRol5" localSheetId="0">#REF!</definedName>
    <definedName name="ConsultancyPrintEnMailRol5">#REF!</definedName>
    <definedName name="ConsultancyUren" localSheetId="4">#REF!</definedName>
    <definedName name="ConsultancyUren" localSheetId="3">#REF!</definedName>
    <definedName name="ConsultancyUren" localSheetId="1">#REF!</definedName>
    <definedName name="ConsultancyUren" localSheetId="0">#REF!</definedName>
    <definedName name="ConsultancyUren">#REF!</definedName>
    <definedName name="CurrentRatioGemiddeld" localSheetId="3">[6]Kengetallen!$H$42</definedName>
    <definedName name="CurrentRatioGemiddeld">[7]Kengetallen!$H$42</definedName>
    <definedName name="CurrentRatioN" localSheetId="3">[6]Kengetallen!$D$42</definedName>
    <definedName name="CurrentRatioN">[7]Kengetallen!$D$42</definedName>
    <definedName name="CurrentRatioNmin1" localSheetId="3">[6]Kengetallen!$E$42</definedName>
    <definedName name="CurrentRatioNmin1">[7]Kengetallen!$E$42</definedName>
    <definedName name="CurrentRatioNmin2" localSheetId="3">[6]Kengetallen!$F$42</definedName>
    <definedName name="CurrentRatioNmin2">[7]Kengetallen!$F$42</definedName>
    <definedName name="DATA1">'[8]260000'!#REF!</definedName>
    <definedName name="DATA10">'[8]260000'!#REF!</definedName>
    <definedName name="DATA11">'[8]260000'!#REF!</definedName>
    <definedName name="DATA12">'[8]260000'!#REF!</definedName>
    <definedName name="DATA13">'[8]260000'!#REF!</definedName>
    <definedName name="DATA14">'[8]260000'!#REF!</definedName>
    <definedName name="DATA15">'[8]260000'!#REF!</definedName>
    <definedName name="DATA16">'[8]260000'!#REF!</definedName>
    <definedName name="DATA17">'[8]260000'!#REF!</definedName>
    <definedName name="DATA2">'[8]260000'!#REF!</definedName>
    <definedName name="DATA3">'[8]260000'!#REF!</definedName>
    <definedName name="DATA4">'[8]260000'!#REF!</definedName>
    <definedName name="DATA5">'[8]260000'!#REF!</definedName>
    <definedName name="DATA6">'[8]260000'!#REF!</definedName>
    <definedName name="DATA7">'[8]260000'!#REF!</definedName>
    <definedName name="DATA8">'[8]260000'!#REF!</definedName>
    <definedName name="DATA9">'[8]260000'!#REF!</definedName>
    <definedName name="DoorverbondenGesprekPerSeconde" localSheetId="4">#REF!</definedName>
    <definedName name="DoorverbondenGesprekPerSeconde" localSheetId="3">#REF!</definedName>
    <definedName name="DoorverbondenGesprekPerSeconde" localSheetId="1">#REF!</definedName>
    <definedName name="DoorverbondenGesprekPerSeconde" localSheetId="0">#REF!</definedName>
    <definedName name="DoorverbondenGesprekPerSeconde">#REF!</definedName>
    <definedName name="DVAlternatiefRol1Perceel1" localSheetId="4">'[4]9.1'!#REF!</definedName>
    <definedName name="DVAlternatiefRol1Perceel1" localSheetId="3">'[4]9.1'!#REF!</definedName>
    <definedName name="DVAlternatiefRol1Perceel1" localSheetId="1">'[4]9.1'!#REF!</definedName>
    <definedName name="DVAlternatiefRol1Perceel1" localSheetId="0">'[4]9.1'!#REF!</definedName>
    <definedName name="DVAlternatiefRol1Perceel1">'[4]9.1'!#REF!</definedName>
    <definedName name="DVAlternatiefRol1Perceel2" localSheetId="4">#REF!</definedName>
    <definedName name="DVAlternatiefRol1Perceel2" localSheetId="3">#REF!</definedName>
    <definedName name="DVAlternatiefRol1Perceel2" localSheetId="1">#REF!</definedName>
    <definedName name="DVAlternatiefRol1Perceel2" localSheetId="0">#REF!</definedName>
    <definedName name="DVAlternatiefRol1Perceel2">#REF!</definedName>
    <definedName name="DVAlternatiefRol1Perceel3" localSheetId="4">#REF!</definedName>
    <definedName name="DVAlternatiefRol1Perceel3" localSheetId="3">#REF!</definedName>
    <definedName name="DVAlternatiefRol1Perceel3" localSheetId="1">#REF!</definedName>
    <definedName name="DVAlternatiefRol1Perceel3" localSheetId="0">#REF!</definedName>
    <definedName name="DVAlternatiefRol1Perceel3">#REF!</definedName>
    <definedName name="DVAlternatiefRol2Perceel1" localSheetId="4">'[4]9.1'!#REF!</definedName>
    <definedName name="DVAlternatiefRol2Perceel1" localSheetId="3">'[4]9.1'!#REF!</definedName>
    <definedName name="DVAlternatiefRol2Perceel1" localSheetId="1">'[4]9.1'!#REF!</definedName>
    <definedName name="DVAlternatiefRol2Perceel1" localSheetId="0">'[4]9.1'!#REF!</definedName>
    <definedName name="DVAlternatiefRol2Perceel1">'[4]9.1'!#REF!</definedName>
    <definedName name="DVAlternatiefRol2Perceel2" localSheetId="4">#REF!</definedName>
    <definedName name="DVAlternatiefRol2Perceel2" localSheetId="3">#REF!</definedName>
    <definedName name="DVAlternatiefRol2Perceel2" localSheetId="1">#REF!</definedName>
    <definedName name="DVAlternatiefRol2Perceel2" localSheetId="0">#REF!</definedName>
    <definedName name="DVAlternatiefRol2Perceel2">#REF!</definedName>
    <definedName name="DVAlternatiefRol2Perceel3" localSheetId="4">#REF!</definedName>
    <definedName name="DVAlternatiefRol2Perceel3" localSheetId="3">#REF!</definedName>
    <definedName name="DVAlternatiefRol2Perceel3" localSheetId="1">#REF!</definedName>
    <definedName name="DVAlternatiefRol2Perceel3" localSheetId="0">#REF!</definedName>
    <definedName name="DVAlternatiefRol2Perceel3">#REF!</definedName>
    <definedName name="DVAlternatiefRol3Perceel1" localSheetId="4">'[4]9.1'!#REF!</definedName>
    <definedName name="DVAlternatiefRol3Perceel1" localSheetId="3">'[4]9.1'!#REF!</definedName>
    <definedName name="DVAlternatiefRol3Perceel1" localSheetId="1">'[4]9.1'!#REF!</definedName>
    <definedName name="DVAlternatiefRol3Perceel1" localSheetId="0">'[4]9.1'!#REF!</definedName>
    <definedName name="DVAlternatiefRol3Perceel1">'[4]9.1'!#REF!</definedName>
    <definedName name="DVAlternatiefRol3Perceel2" localSheetId="4">#REF!</definedName>
    <definedName name="DVAlternatiefRol3Perceel2" localSheetId="3">#REF!</definedName>
    <definedName name="DVAlternatiefRol3Perceel2" localSheetId="1">#REF!</definedName>
    <definedName name="DVAlternatiefRol3Perceel2" localSheetId="0">#REF!</definedName>
    <definedName name="DVAlternatiefRol3Perceel2">#REF!</definedName>
    <definedName name="DVAlternatiefRol3Perceel3" localSheetId="4">#REF!</definedName>
    <definedName name="DVAlternatiefRol3Perceel3" localSheetId="3">#REF!</definedName>
    <definedName name="DVAlternatiefRol3Perceel3" localSheetId="1">#REF!</definedName>
    <definedName name="DVAlternatiefRol3Perceel3" localSheetId="0">#REF!</definedName>
    <definedName name="DVAlternatiefRol3Perceel3">#REF!</definedName>
    <definedName name="DVOrgineelRol1Perceel1" localSheetId="4">'[4]9.1'!#REF!</definedName>
    <definedName name="DVOrgineelRol1Perceel1" localSheetId="3">'[4]9.1'!#REF!</definedName>
    <definedName name="DVOrgineelRol1Perceel1" localSheetId="1">'[4]9.1'!#REF!</definedName>
    <definedName name="DVOrgineelRol1Perceel1" localSheetId="0">'[4]9.1'!#REF!</definedName>
    <definedName name="DVOrgineelRol1Perceel1">'[4]9.1'!#REF!</definedName>
    <definedName name="DVOrgineelRol1Perceel2" localSheetId="4">#REF!</definedName>
    <definedName name="DVOrgineelRol1Perceel2" localSheetId="3">#REF!</definedName>
    <definedName name="DVOrgineelRol1Perceel2" localSheetId="1">#REF!</definedName>
    <definedName name="DVOrgineelRol1Perceel2" localSheetId="0">#REF!</definedName>
    <definedName name="DVOrgineelRol1Perceel2">#REF!</definedName>
    <definedName name="DVOrgineelRol1Perceel3" localSheetId="4">#REF!</definedName>
    <definedName name="DVOrgineelRol1Perceel3" localSheetId="3">#REF!</definedName>
    <definedName name="DVOrgineelRol1Perceel3" localSheetId="1">#REF!</definedName>
    <definedName name="DVOrgineelRol1Perceel3" localSheetId="0">#REF!</definedName>
    <definedName name="DVOrgineelRol1Perceel3">#REF!</definedName>
    <definedName name="DVOrgineelRol2Perceel1" localSheetId="4">'[4]9.1'!#REF!</definedName>
    <definedName name="DVOrgineelRol2Perceel1" localSheetId="3">'[4]9.1'!#REF!</definedName>
    <definedName name="DVOrgineelRol2Perceel1" localSheetId="1">'[4]9.1'!#REF!</definedName>
    <definedName name="DVOrgineelRol2Perceel1" localSheetId="0">'[4]9.1'!#REF!</definedName>
    <definedName name="DVOrgineelRol2Perceel1">'[4]9.1'!#REF!</definedName>
    <definedName name="DVOrgineelRol2Perceel2" localSheetId="4">#REF!</definedName>
    <definedName name="DVOrgineelRol2Perceel2" localSheetId="3">#REF!</definedName>
    <definedName name="DVOrgineelRol2Perceel2" localSheetId="1">#REF!</definedName>
    <definedName name="DVOrgineelRol2Perceel2" localSheetId="0">#REF!</definedName>
    <definedName name="DVOrgineelRol2Perceel2">#REF!</definedName>
    <definedName name="DVOrgineelRol2Perceel3" localSheetId="4">#REF!</definedName>
    <definedName name="DVOrgineelRol2Perceel3" localSheetId="3">#REF!</definedName>
    <definedName name="DVOrgineelRol2Perceel3" localSheetId="1">#REF!</definedName>
    <definedName name="DVOrgineelRol2Perceel3" localSheetId="0">#REF!</definedName>
    <definedName name="DVOrgineelRol2Perceel3">#REF!</definedName>
    <definedName name="DVOrgineelRol3Perceel1" localSheetId="4">'[4]9.1'!#REF!</definedName>
    <definedName name="DVOrgineelRol3Perceel1" localSheetId="3">'[4]9.1'!#REF!</definedName>
    <definedName name="DVOrgineelRol3Perceel1" localSheetId="1">'[4]9.1'!#REF!</definedName>
    <definedName name="DVOrgineelRol3Perceel1" localSheetId="0">'[4]9.1'!#REF!</definedName>
    <definedName name="DVOrgineelRol3Perceel1">'[4]9.1'!#REF!</definedName>
    <definedName name="DVOrgineelRol3Perceel2" localSheetId="4">#REF!</definedName>
    <definedName name="DVOrgineelRol3Perceel2" localSheetId="3">#REF!</definedName>
    <definedName name="DVOrgineelRol3Perceel2" localSheetId="1">#REF!</definedName>
    <definedName name="DVOrgineelRol3Perceel2" localSheetId="0">#REF!</definedName>
    <definedName name="DVOrgineelRol3Perceel2">#REF!</definedName>
    <definedName name="DVOrgineelRol3Perceel3" localSheetId="4">#REF!</definedName>
    <definedName name="DVOrgineelRol3Perceel3" localSheetId="3">#REF!</definedName>
    <definedName name="DVOrgineelRol3Perceel3" localSheetId="1">#REF!</definedName>
    <definedName name="DVOrgineelRol3Perceel3" localSheetId="0">#REF!</definedName>
    <definedName name="DVOrgineelRol3Perceel3">#REF!</definedName>
    <definedName name="DVRol1" localSheetId="4">#REF!</definedName>
    <definedName name="DVRol1" localSheetId="3">#REF!</definedName>
    <definedName name="DVRol1" localSheetId="1">#REF!</definedName>
    <definedName name="DVRol1" localSheetId="0">#REF!</definedName>
    <definedName name="DVRol1">#REF!</definedName>
    <definedName name="DVRol2" localSheetId="4">#REF!</definedName>
    <definedName name="DVRol2" localSheetId="3">#REF!</definedName>
    <definedName name="DVRol2" localSheetId="1">#REF!</definedName>
    <definedName name="DVRol2" localSheetId="0">#REF!</definedName>
    <definedName name="DVRol2">#REF!</definedName>
    <definedName name="DVRol3" localSheetId="4">#REF!</definedName>
    <definedName name="DVRol3" localSheetId="3">#REF!</definedName>
    <definedName name="DVRol3" localSheetId="1">#REF!</definedName>
    <definedName name="DVRol3" localSheetId="0">#REF!</definedName>
    <definedName name="DVRol3">#REF!</definedName>
    <definedName name="EigenVermogenN" localSheetId="3">[6]Kengetallen!$D$28</definedName>
    <definedName name="EigenVermogenN">[7]Kengetallen!$D$28</definedName>
    <definedName name="EigenVermogenNmin1" localSheetId="3">[6]Kengetallen!$E$28</definedName>
    <definedName name="EigenVermogenNmin1">[7]Kengetallen!$E$28</definedName>
    <definedName name="EigenVermogenNmin2" localSheetId="3">[6]Kengetallen!$F$28</definedName>
    <definedName name="EigenVermogenNmin2">[7]Kengetallen!$F$28</definedName>
    <definedName name="EPE">[9]bezetting!$C$5</definedName>
    <definedName name="Exponent" localSheetId="4">'[1]Invoer EMVI-kaders'!$M$28</definedName>
    <definedName name="Exponent">'[2]Invoer EMVI-kaders'!$M$28</definedName>
    <definedName name="ExtraWerkstroom" localSheetId="4">#REF!</definedName>
    <definedName name="ExtraWerkstroom" localSheetId="3">#REF!</definedName>
    <definedName name="ExtraWerkstroom" localSheetId="1">#REF!</definedName>
    <definedName name="ExtraWerkstroom" localSheetId="0">#REF!</definedName>
    <definedName name="ExtraWerkstroom">#REF!</definedName>
    <definedName name="GeavanceerdeFunctionaliteit" localSheetId="4">#REF!</definedName>
    <definedName name="GeavanceerdeFunctionaliteit" localSheetId="3">#REF!</definedName>
    <definedName name="GeavanceerdeFunctionaliteit" localSheetId="1">#REF!</definedName>
    <definedName name="GeavanceerdeFunctionaliteit" localSheetId="0">#REF!</definedName>
    <definedName name="GeavanceerdeFunctionaliteit">#REF!</definedName>
    <definedName name="GeavanceerdeFunctionaliteitAnalytischeApplicaties" localSheetId="4">#REF!</definedName>
    <definedName name="GeavanceerdeFunctionaliteitAnalytischeApplicaties" localSheetId="3">#REF!</definedName>
    <definedName name="GeavanceerdeFunctionaliteitAnalytischeApplicaties" localSheetId="1">#REF!</definedName>
    <definedName name="GeavanceerdeFunctionaliteitAnalytischeApplicaties" localSheetId="0">#REF!</definedName>
    <definedName name="GeavanceerdeFunctionaliteitAnalytischeApplicaties">#REF!</definedName>
    <definedName name="GeavanceerdeFunctionaliteitCorporatePerformance" localSheetId="4">#REF!</definedName>
    <definedName name="GeavanceerdeFunctionaliteitCorporatePerformance" localSheetId="3">#REF!</definedName>
    <definedName name="GeavanceerdeFunctionaliteitCorporatePerformance" localSheetId="1">#REF!</definedName>
    <definedName name="GeavanceerdeFunctionaliteitCorporatePerformance" localSheetId="0">#REF!</definedName>
    <definedName name="GeavanceerdeFunctionaliteitCorporatePerformance">#REF!</definedName>
    <definedName name="GeavanceerdeFunctionaliteitDatamining" localSheetId="4">#REF!</definedName>
    <definedName name="GeavanceerdeFunctionaliteitDatamining" localSheetId="3">#REF!</definedName>
    <definedName name="GeavanceerdeFunctionaliteitDatamining" localSheetId="1">#REF!</definedName>
    <definedName name="GeavanceerdeFunctionaliteitDatamining" localSheetId="0">#REF!</definedName>
    <definedName name="GeavanceerdeFunctionaliteitDatamining">#REF!</definedName>
    <definedName name="GeavanceerdeFunctionaliteitStatistischeAnalyse" localSheetId="4">#REF!</definedName>
    <definedName name="GeavanceerdeFunctionaliteitStatistischeAnalyse" localSheetId="3">#REF!</definedName>
    <definedName name="GeavanceerdeFunctionaliteitStatistischeAnalyse" localSheetId="1">#REF!</definedName>
    <definedName name="GeavanceerdeFunctionaliteitStatistischeAnalyse" localSheetId="0">#REF!</definedName>
    <definedName name="GeavanceerdeFunctionaliteitStatistischeAnalyse">#REF!</definedName>
    <definedName name="Gebruikers" localSheetId="4">#REF!</definedName>
    <definedName name="Gebruikers" localSheetId="3">#REF!</definedName>
    <definedName name="Gebruikers" localSheetId="1">#REF!</definedName>
    <definedName name="Gebruikers" localSheetId="0">#REF!</definedName>
    <definedName name="Gebruikers">#REF!</definedName>
    <definedName name="GeenBedragenIngevuld" localSheetId="4">#REF!</definedName>
    <definedName name="GeenBedragenIngevuld" localSheetId="3">#REF!</definedName>
    <definedName name="GeenBedragenIngevuld" localSheetId="1">#REF!</definedName>
    <definedName name="GeenBedragenIngevuld" localSheetId="0">#REF!</definedName>
    <definedName name="GeenBedragenIngevuld">#REF!</definedName>
    <definedName name="HostingBedrijven2007" localSheetId="4">#REF!</definedName>
    <definedName name="HostingBedrijven2007" localSheetId="3">#REF!</definedName>
    <definedName name="HostingBedrijven2007" localSheetId="1">#REF!</definedName>
    <definedName name="HostingBedrijven2007" localSheetId="0">#REF!</definedName>
    <definedName name="HostingBedrijven2007">#REF!</definedName>
    <definedName name="HostingBedrijven2008" localSheetId="4">#REF!</definedName>
    <definedName name="HostingBedrijven2008" localSheetId="3">#REF!</definedName>
    <definedName name="HostingBedrijven2008" localSheetId="1">#REF!</definedName>
    <definedName name="HostingBedrijven2008" localSheetId="0">#REF!</definedName>
    <definedName name="HostingBedrijven2008">#REF!</definedName>
    <definedName name="HostingBedrijven2009" localSheetId="4">#REF!</definedName>
    <definedName name="HostingBedrijven2009" localSheetId="3">#REF!</definedName>
    <definedName name="HostingBedrijven2009" localSheetId="1">#REF!</definedName>
    <definedName name="HostingBedrijven2009" localSheetId="0">#REF!</definedName>
    <definedName name="HostingBedrijven2009">#REF!</definedName>
    <definedName name="HostingBedrijven2010" localSheetId="4">#REF!</definedName>
    <definedName name="HostingBedrijven2010" localSheetId="3">#REF!</definedName>
    <definedName name="HostingBedrijven2010" localSheetId="1">#REF!</definedName>
    <definedName name="HostingBedrijven2010" localSheetId="0">#REF!</definedName>
    <definedName name="HostingBedrijven2010">#REF!</definedName>
    <definedName name="HostingBurger2007" localSheetId="4">#REF!</definedName>
    <definedName name="HostingBurger2007" localSheetId="3">#REF!</definedName>
    <definedName name="HostingBurger2007" localSheetId="1">#REF!</definedName>
    <definedName name="HostingBurger2007" localSheetId="0">#REF!</definedName>
    <definedName name="HostingBurger2007">#REF!</definedName>
    <definedName name="HostingBurger2008" localSheetId="4">#REF!</definedName>
    <definedName name="HostingBurger2008" localSheetId="3">#REF!</definedName>
    <definedName name="HostingBurger2008" localSheetId="1">#REF!</definedName>
    <definedName name="HostingBurger2008" localSheetId="0">#REF!</definedName>
    <definedName name="HostingBurger2008">#REF!</definedName>
    <definedName name="HostingBurger2009" localSheetId="4">#REF!</definedName>
    <definedName name="HostingBurger2009" localSheetId="3">#REF!</definedName>
    <definedName name="HostingBurger2009" localSheetId="1">#REF!</definedName>
    <definedName name="HostingBurger2009" localSheetId="0">#REF!</definedName>
    <definedName name="HostingBurger2009">#REF!</definedName>
    <definedName name="HostingBurger2010" localSheetId="4">#REF!</definedName>
    <definedName name="HostingBurger2010" localSheetId="3">#REF!</definedName>
    <definedName name="HostingBurger2010" localSheetId="1">#REF!</definedName>
    <definedName name="HostingBurger2010" localSheetId="0">#REF!</definedName>
    <definedName name="HostingBurger2010">#REF!</definedName>
    <definedName name="HostingOndersteunendeDiensten2007" localSheetId="4">#REF!</definedName>
    <definedName name="HostingOndersteunendeDiensten2007" localSheetId="3">#REF!</definedName>
    <definedName name="HostingOndersteunendeDiensten2007" localSheetId="1">#REF!</definedName>
    <definedName name="HostingOndersteunendeDiensten2007" localSheetId="0">#REF!</definedName>
    <definedName name="HostingOndersteunendeDiensten2007">#REF!</definedName>
    <definedName name="HostingOndersteunendeDiensten2008" localSheetId="4">#REF!</definedName>
    <definedName name="HostingOndersteunendeDiensten2008" localSheetId="3">#REF!</definedName>
    <definedName name="HostingOndersteunendeDiensten2008" localSheetId="1">#REF!</definedName>
    <definedName name="HostingOndersteunendeDiensten2008" localSheetId="0">#REF!</definedName>
    <definedName name="HostingOndersteunendeDiensten2008">#REF!</definedName>
    <definedName name="HostingOndersteunendeDiensten2009" localSheetId="4">#REF!</definedName>
    <definedName name="HostingOndersteunendeDiensten2009" localSheetId="3">#REF!</definedName>
    <definedName name="HostingOndersteunendeDiensten2009" localSheetId="1">#REF!</definedName>
    <definedName name="HostingOndersteunendeDiensten2009" localSheetId="0">#REF!</definedName>
    <definedName name="HostingOndersteunendeDiensten2009">#REF!</definedName>
    <definedName name="HostingOndersteunendeDiensten2010" localSheetId="4">#REF!</definedName>
    <definedName name="HostingOndersteunendeDiensten2010" localSheetId="3">#REF!</definedName>
    <definedName name="HostingOndersteunendeDiensten2010" localSheetId="1">#REF!</definedName>
    <definedName name="HostingOndersteunendeDiensten2010" localSheetId="0">#REF!</definedName>
    <definedName name="HostingOndersteunendeDiensten2010">#REF!</definedName>
    <definedName name="HostingWebsite2007" localSheetId="4">#REF!</definedName>
    <definedName name="HostingWebsite2007" localSheetId="3">#REF!</definedName>
    <definedName name="HostingWebsite2007" localSheetId="1">#REF!</definedName>
    <definedName name="HostingWebsite2007" localSheetId="0">#REF!</definedName>
    <definedName name="HostingWebsite2007">#REF!</definedName>
    <definedName name="HostingWebsite2008" localSheetId="4">#REF!</definedName>
    <definedName name="HostingWebsite2008" localSheetId="3">#REF!</definedName>
    <definedName name="HostingWebsite2008" localSheetId="1">#REF!</definedName>
    <definedName name="HostingWebsite2008" localSheetId="0">#REF!</definedName>
    <definedName name="HostingWebsite2008">#REF!</definedName>
    <definedName name="HostingWebsite2009" localSheetId="4">#REF!</definedName>
    <definedName name="HostingWebsite2009" localSheetId="3">#REF!</definedName>
    <definedName name="HostingWebsite2009" localSheetId="1">#REF!</definedName>
    <definedName name="HostingWebsite2009" localSheetId="0">#REF!</definedName>
    <definedName name="HostingWebsite2009">#REF!</definedName>
    <definedName name="HostingWebsite2010" localSheetId="4">#REF!</definedName>
    <definedName name="HostingWebsite2010" localSheetId="3">#REF!</definedName>
    <definedName name="HostingWebsite2010" localSheetId="1">#REF!</definedName>
    <definedName name="HostingWebsite2010" localSheetId="0">#REF!</definedName>
    <definedName name="HostingWebsite2010">#REF!</definedName>
    <definedName name="IHU">[9]bezetting!$C$6</definedName>
    <definedName name="InitiëleKostenInrichting" localSheetId="4">#REF!</definedName>
    <definedName name="InitiëleKostenInrichting" localSheetId="3">#REF!</definedName>
    <definedName name="InitiëleKostenInrichting" localSheetId="1">#REF!</definedName>
    <definedName name="InitiëleKostenInrichting" localSheetId="0">#REF!</definedName>
    <definedName name="InitiëleKostenInrichting">#REF!</definedName>
    <definedName name="InschrijvenPerceel1">[3]Parameters!$E$15</definedName>
    <definedName name="InschrijvenPerceel2">[3]Parameters!$E$16</definedName>
    <definedName name="InschrijvenPerceel3">[3]Parameters!$E$17</definedName>
    <definedName name="InschrijvenPerceel4">[3]Parameters!$E$18</definedName>
    <definedName name="JaarlijkseGroei" localSheetId="4">#REF!</definedName>
    <definedName name="JaarlijkseGroei" localSheetId="3">#REF!</definedName>
    <definedName name="JaarlijkseGroei" localSheetId="1">#REF!</definedName>
    <definedName name="JaarlijkseGroei" localSheetId="0">#REF!</definedName>
    <definedName name="JaarlijkseGroei">#REF!</definedName>
    <definedName name="JaNee" localSheetId="4">#REF!</definedName>
    <definedName name="JaNee" localSheetId="3">#REF!</definedName>
    <definedName name="JaNee" localSheetId="1">#REF!</definedName>
    <definedName name="JaNee" localSheetId="0">#REF!</definedName>
    <definedName name="JaNee">#REF!</definedName>
    <definedName name="KortingspercentageListprijsAlternatiefPerceel1" localSheetId="4">'[4]9.1'!#REF!</definedName>
    <definedName name="KortingspercentageListprijsAlternatiefPerceel1" localSheetId="3">'[4]9.1'!#REF!</definedName>
    <definedName name="KortingspercentageListprijsAlternatiefPerceel1" localSheetId="1">'[4]9.1'!#REF!</definedName>
    <definedName name="KortingspercentageListprijsAlternatiefPerceel1" localSheetId="0">'[4]9.1'!#REF!</definedName>
    <definedName name="KortingspercentageListprijsAlternatiefPerceel1">'[4]9.1'!#REF!</definedName>
    <definedName name="KortingspercentageListprijsAlternatiefPerceel2" localSheetId="4">#REF!</definedName>
    <definedName name="KortingspercentageListprijsAlternatiefPerceel2" localSheetId="3">#REF!</definedName>
    <definedName name="KortingspercentageListprijsAlternatiefPerceel2" localSheetId="1">#REF!</definedName>
    <definedName name="KortingspercentageListprijsAlternatiefPerceel2" localSheetId="0">#REF!</definedName>
    <definedName name="KortingspercentageListprijsAlternatiefPerceel2">#REF!</definedName>
    <definedName name="KortingspercentageListprijsAlternatiefPerceel3" localSheetId="4">#REF!</definedName>
    <definedName name="KortingspercentageListprijsAlternatiefPerceel3" localSheetId="3">#REF!</definedName>
    <definedName name="KortingspercentageListprijsAlternatiefPerceel3" localSheetId="1">#REF!</definedName>
    <definedName name="KortingspercentageListprijsAlternatiefPerceel3" localSheetId="0">#REF!</definedName>
    <definedName name="KortingspercentageListprijsAlternatiefPerceel3">#REF!</definedName>
    <definedName name="KortingspercentageListprijsOrgineelPerceel1" localSheetId="4">'[4]9.1'!#REF!</definedName>
    <definedName name="KortingspercentageListprijsOrgineelPerceel1" localSheetId="3">'[4]9.1'!#REF!</definedName>
    <definedName name="KortingspercentageListprijsOrgineelPerceel1" localSheetId="1">'[4]9.1'!#REF!</definedName>
    <definedName name="KortingspercentageListprijsOrgineelPerceel1" localSheetId="0">'[4]9.1'!#REF!</definedName>
    <definedName name="KortingspercentageListprijsOrgineelPerceel1">'[4]9.1'!#REF!</definedName>
    <definedName name="KortingspercentageListprijsOrgineelPerceel2" localSheetId="4">#REF!</definedName>
    <definedName name="KortingspercentageListprijsOrgineelPerceel2" localSheetId="3">#REF!</definedName>
    <definedName name="KortingspercentageListprijsOrgineelPerceel2" localSheetId="1">#REF!</definedName>
    <definedName name="KortingspercentageListprijsOrgineelPerceel2" localSheetId="0">#REF!</definedName>
    <definedName name="KortingspercentageListprijsOrgineelPerceel2">#REF!</definedName>
    <definedName name="KortingspercentageListprijsOrgineelPerceel3" localSheetId="4">#REF!</definedName>
    <definedName name="KortingspercentageListprijsOrgineelPerceel3" localSheetId="3">#REF!</definedName>
    <definedName name="KortingspercentageListprijsOrgineelPerceel3" localSheetId="1">#REF!</definedName>
    <definedName name="KortingspercentageListprijsOrgineelPerceel3" localSheetId="0">#REF!</definedName>
    <definedName name="KortingspercentageListprijsOrgineelPerceel3">#REF!</definedName>
    <definedName name="KostenPerCall0tot100" localSheetId="4">#REF!</definedName>
    <definedName name="KostenPerCall0tot100" localSheetId="3">#REF!</definedName>
    <definedName name="KostenPerCall0tot100" localSheetId="1">#REF!</definedName>
    <definedName name="KostenPerCall0tot100" localSheetId="0">#REF!</definedName>
    <definedName name="KostenPerCall0tot100">#REF!</definedName>
    <definedName name="KostenPerCall1001tot1500" localSheetId="4">#REF!</definedName>
    <definedName name="KostenPerCall1001tot1500" localSheetId="3">#REF!</definedName>
    <definedName name="KostenPerCall1001tot1500" localSheetId="1">#REF!</definedName>
    <definedName name="KostenPerCall1001tot1500" localSheetId="0">#REF!</definedName>
    <definedName name="KostenPerCall1001tot1500">#REF!</definedName>
    <definedName name="KostenPerCall101tot250" localSheetId="4">#REF!</definedName>
    <definedName name="KostenPerCall101tot250" localSheetId="3">#REF!</definedName>
    <definedName name="KostenPerCall101tot250" localSheetId="1">#REF!</definedName>
    <definedName name="KostenPerCall101tot250" localSheetId="0">#REF!</definedName>
    <definedName name="KostenPerCall101tot250">#REF!</definedName>
    <definedName name="KostenPerCall1501tot2000" localSheetId="4">#REF!</definedName>
    <definedName name="KostenPerCall1501tot2000" localSheetId="3">#REF!</definedName>
    <definedName name="KostenPerCall1501tot2000" localSheetId="1">#REF!</definedName>
    <definedName name="KostenPerCall1501tot2000" localSheetId="0">#REF!</definedName>
    <definedName name="KostenPerCall1501tot2000">#REF!</definedName>
    <definedName name="KostenPerCall2001tot2500" localSheetId="4">#REF!</definedName>
    <definedName name="KostenPerCall2001tot2500" localSheetId="3">#REF!</definedName>
    <definedName name="KostenPerCall2001tot2500" localSheetId="1">#REF!</definedName>
    <definedName name="KostenPerCall2001tot2500" localSheetId="0">#REF!</definedName>
    <definedName name="KostenPerCall2001tot2500">#REF!</definedName>
    <definedName name="KostenPerCall2500plus" localSheetId="4">#REF!</definedName>
    <definedName name="KostenPerCall2500plus" localSheetId="3">#REF!</definedName>
    <definedName name="KostenPerCall2500plus" localSheetId="1">#REF!</definedName>
    <definedName name="KostenPerCall2500plus" localSheetId="0">#REF!</definedName>
    <definedName name="KostenPerCall2500plus">#REF!</definedName>
    <definedName name="KostenPerCall251tot500" localSheetId="4">#REF!</definedName>
    <definedName name="KostenPerCall251tot500" localSheetId="3">#REF!</definedName>
    <definedName name="KostenPerCall251tot500" localSheetId="1">#REF!</definedName>
    <definedName name="KostenPerCall251tot500" localSheetId="0">#REF!</definedName>
    <definedName name="KostenPerCall251tot500">#REF!</definedName>
    <definedName name="KostenPerCall501tot750" localSheetId="4">#REF!</definedName>
    <definedName name="KostenPerCall501tot750" localSheetId="3">#REF!</definedName>
    <definedName name="KostenPerCall501tot750" localSheetId="1">#REF!</definedName>
    <definedName name="KostenPerCall501tot750" localSheetId="0">#REF!</definedName>
    <definedName name="KostenPerCall501tot750">#REF!</definedName>
    <definedName name="KostenPerCall751tot1000" localSheetId="4">#REF!</definedName>
    <definedName name="KostenPerCall751tot1000" localSheetId="3">#REF!</definedName>
    <definedName name="KostenPerCall751tot1000" localSheetId="1">#REF!</definedName>
    <definedName name="KostenPerCall751tot1000" localSheetId="0">#REF!</definedName>
    <definedName name="KostenPerCall751tot1000">#REF!</definedName>
    <definedName name="LAQ">[10]Superformule!$K$22</definedName>
    <definedName name="Leeg" localSheetId="4">#REF!</definedName>
    <definedName name="Leeg" localSheetId="3">#REF!</definedName>
    <definedName name="Leeg" localSheetId="1">#REF!</definedName>
    <definedName name="Leeg" localSheetId="0">#REF!</definedName>
    <definedName name="Leeg">#REF!</definedName>
    <definedName name="LiquideMiddelenN" localSheetId="3">[6]Kengetallen!$D$24</definedName>
    <definedName name="LiquideMiddelenN">[7]Kengetallen!$D$24</definedName>
    <definedName name="LiquideMiddelenNmin1" localSheetId="3">[6]Kengetallen!$E$24</definedName>
    <definedName name="LiquideMiddelenNmin1">[7]Kengetallen!$E$24</definedName>
    <definedName name="LiquideMiddelenNmin2" localSheetId="3">[6]Kengetallen!$F$24</definedName>
    <definedName name="LiquideMiddelenNmin2">[7]Kengetallen!$F$24</definedName>
    <definedName name="MaandelijkseFeeCallcenters" localSheetId="4">#REF!</definedName>
    <definedName name="MaandelijkseFeeCallcenters" localSheetId="3">#REF!</definedName>
    <definedName name="MaandelijkseFeeCallcenters" localSheetId="1">#REF!</definedName>
    <definedName name="MaandelijkseFeeCallcenters" localSheetId="0">#REF!</definedName>
    <definedName name="MaandelijkseFeeCallcenters">#REF!</definedName>
    <definedName name="MainframeToMidrange" localSheetId="4">#REF!</definedName>
    <definedName name="MainframeToMidrange" localSheetId="3">#REF!</definedName>
    <definedName name="MainframeToMidrange" localSheetId="1">#REF!</definedName>
    <definedName name="MainframeToMidrange" localSheetId="0">#REF!</definedName>
    <definedName name="MainframeToMidrange">#REF!</definedName>
    <definedName name="Maximaal">'[10]HULP-velden'!$L$20</definedName>
    <definedName name="MigratieAlternatiefPerceel1" localSheetId="4">#REF!</definedName>
    <definedName name="MigratieAlternatiefPerceel1" localSheetId="3">#REF!</definedName>
    <definedName name="MigratieAlternatiefPerceel1" localSheetId="1">#REF!</definedName>
    <definedName name="MigratieAlternatiefPerceel1" localSheetId="0">#REF!</definedName>
    <definedName name="MigratieAlternatiefPerceel1">#REF!</definedName>
    <definedName name="MigratieAlternatiefPerceel2" localSheetId="4">#REF!</definedName>
    <definedName name="MigratieAlternatiefPerceel2" localSheetId="3">#REF!</definedName>
    <definedName name="MigratieAlternatiefPerceel2" localSheetId="1">#REF!</definedName>
    <definedName name="MigratieAlternatiefPerceel2" localSheetId="0">#REF!</definedName>
    <definedName name="MigratieAlternatiefPerceel2">#REF!</definedName>
    <definedName name="MigratieAlternatiefPerceel3" localSheetId="4">#REF!</definedName>
    <definedName name="MigratieAlternatiefPerceel3" localSheetId="3">#REF!</definedName>
    <definedName name="MigratieAlternatiefPerceel3" localSheetId="1">#REF!</definedName>
    <definedName name="MigratieAlternatiefPerceel3" localSheetId="0">#REF!</definedName>
    <definedName name="MigratieAlternatiefPerceel3">#REF!</definedName>
    <definedName name="MigratieOrgineelPerceel1" localSheetId="4">#REF!</definedName>
    <definedName name="MigratieOrgineelPerceel1" localSheetId="3">#REF!</definedName>
    <definedName name="MigratieOrgineelPerceel1" localSheetId="1">#REF!</definedName>
    <definedName name="MigratieOrgineelPerceel1" localSheetId="0">#REF!</definedName>
    <definedName name="MigratieOrgineelPerceel1">#REF!</definedName>
    <definedName name="MigratieOrgineelPerceel2" localSheetId="4">#REF!</definedName>
    <definedName name="MigratieOrgineelPerceel2" localSheetId="3">#REF!</definedName>
    <definedName name="MigratieOrgineelPerceel2" localSheetId="1">#REF!</definedName>
    <definedName name="MigratieOrgineelPerceel2" localSheetId="0">#REF!</definedName>
    <definedName name="MigratieOrgineelPerceel2">#REF!</definedName>
    <definedName name="MigratieOrgineelPerceel3" localSheetId="4">#REF!</definedName>
    <definedName name="MigratieOrgineelPerceel3" localSheetId="3">#REF!</definedName>
    <definedName name="MigratieOrgineelPerceel3" localSheetId="1">#REF!</definedName>
    <definedName name="MigratieOrgineelPerceel3" localSheetId="0">#REF!</definedName>
    <definedName name="MigratieOrgineelPerceel3">#REF!</definedName>
    <definedName name="MinorityInterestInSubsidiariesN" localSheetId="4">#REF!</definedName>
    <definedName name="MinorityInterestInSubsidiariesN" localSheetId="3">#REF!</definedName>
    <definedName name="MinorityInterestInSubsidiariesN" localSheetId="1">#REF!</definedName>
    <definedName name="MinorityInterestInSubsidiariesN" localSheetId="0">#REF!</definedName>
    <definedName name="MinorityInterestInSubsidiariesN">#REF!</definedName>
    <definedName name="MinorityInterestInSubsidiariesNmin1" localSheetId="4">#REF!</definedName>
    <definedName name="MinorityInterestInSubsidiariesNmin1" localSheetId="3">#REF!</definedName>
    <definedName name="MinorityInterestInSubsidiariesNmin1" localSheetId="1">#REF!</definedName>
    <definedName name="MinorityInterestInSubsidiariesNmin1" localSheetId="0">#REF!</definedName>
    <definedName name="MinorityInterestInSubsidiariesNmin1">#REF!</definedName>
    <definedName name="MinorityInterestInSubsidiariesNmin2" localSheetId="4">#REF!</definedName>
    <definedName name="MinorityInterestInSubsidiariesNmin2" localSheetId="3">#REF!</definedName>
    <definedName name="MinorityInterestInSubsidiariesNmin2" localSheetId="1">#REF!</definedName>
    <definedName name="MinorityInterestInSubsidiariesNmin2" localSheetId="0">#REF!</definedName>
    <definedName name="MinorityInterestInSubsidiariesNmin2">#REF!</definedName>
    <definedName name="MRCPUHoog" localSheetId="4">#REF!</definedName>
    <definedName name="MRCPUHoog" localSheetId="3">#REF!</definedName>
    <definedName name="MRCPUHoog" localSheetId="1">#REF!</definedName>
    <definedName name="MRCPUHoog" localSheetId="0">#REF!</definedName>
    <definedName name="MRCPUHoog">#REF!</definedName>
    <definedName name="MRCPULaag" localSheetId="4">#REF!</definedName>
    <definedName name="MRCPULaag" localSheetId="3">#REF!</definedName>
    <definedName name="MRCPULaag" localSheetId="1">#REF!</definedName>
    <definedName name="MRCPULaag" localSheetId="0">#REF!</definedName>
    <definedName name="MRCPULaag">#REF!</definedName>
    <definedName name="MRCPUMiddel" localSheetId="4">#REF!</definedName>
    <definedName name="MRCPUMiddel" localSheetId="3">#REF!</definedName>
    <definedName name="MRCPUMiddel" localSheetId="1">#REF!</definedName>
    <definedName name="MRCPUMiddel" localSheetId="0">#REF!</definedName>
    <definedName name="MRCPUMiddel">#REF!</definedName>
    <definedName name="MRHoog" localSheetId="4">#REF!</definedName>
    <definedName name="MRHoog" localSheetId="3">#REF!</definedName>
    <definedName name="MRHoog" localSheetId="1">#REF!</definedName>
    <definedName name="MRHoog" localSheetId="0">#REF!</definedName>
    <definedName name="MRHoog">#REF!</definedName>
    <definedName name="MRInternHoog" localSheetId="4">#REF!</definedName>
    <definedName name="MRInternHoog" localSheetId="3">#REF!</definedName>
    <definedName name="MRInternHoog" localSheetId="1">#REF!</definedName>
    <definedName name="MRInternHoog" localSheetId="0">#REF!</definedName>
    <definedName name="MRInternHoog">#REF!</definedName>
    <definedName name="MRInternLaag" localSheetId="4">#REF!</definedName>
    <definedName name="MRInternLaag" localSheetId="3">#REF!</definedName>
    <definedName name="MRInternLaag" localSheetId="1">#REF!</definedName>
    <definedName name="MRInternLaag" localSheetId="0">#REF!</definedName>
    <definedName name="MRInternLaag">#REF!</definedName>
    <definedName name="MRInternMiddel" localSheetId="4">#REF!</definedName>
    <definedName name="MRInternMiddel" localSheetId="3">#REF!</definedName>
    <definedName name="MRInternMiddel" localSheetId="1">#REF!</definedName>
    <definedName name="MRInternMiddel" localSheetId="0">#REF!</definedName>
    <definedName name="MRInternMiddel">#REF!</definedName>
    <definedName name="MRLaag" localSheetId="4">#REF!</definedName>
    <definedName name="MRLaag" localSheetId="3">#REF!</definedName>
    <definedName name="MRLaag" localSheetId="1">#REF!</definedName>
    <definedName name="MRLaag" localSheetId="0">#REF!</definedName>
    <definedName name="MRLaag">#REF!</definedName>
    <definedName name="MRMiddel" localSheetId="4">#REF!</definedName>
    <definedName name="MRMiddel" localSheetId="3">#REF!</definedName>
    <definedName name="MRMiddel" localSheetId="1">#REF!</definedName>
    <definedName name="MRMiddel" localSheetId="0">#REF!</definedName>
    <definedName name="MRMiddel">#REF!</definedName>
    <definedName name="MRNaamHoog" localSheetId="4">#REF!</definedName>
    <definedName name="MRNaamHoog" localSheetId="3">#REF!</definedName>
    <definedName name="MRNaamHoog" localSheetId="1">#REF!</definedName>
    <definedName name="MRNaamHoog" localSheetId="0">#REF!</definedName>
    <definedName name="MRNaamHoog">#REF!</definedName>
    <definedName name="MRNaamLaag" localSheetId="4">#REF!</definedName>
    <definedName name="MRNaamLaag" localSheetId="3">#REF!</definedName>
    <definedName name="MRNaamLaag" localSheetId="1">#REF!</definedName>
    <definedName name="MRNaamLaag" localSheetId="0">#REF!</definedName>
    <definedName name="MRNaamLaag">#REF!</definedName>
    <definedName name="MRNaamMiddel" localSheetId="4">#REF!</definedName>
    <definedName name="MRNaamMiddel" localSheetId="3">#REF!</definedName>
    <definedName name="MRNaamMiddel" localSheetId="1">#REF!</definedName>
    <definedName name="MRNaamMiddel" localSheetId="0">#REF!</definedName>
    <definedName name="MRNaamMiddel">#REF!</definedName>
    <definedName name="Multiperceelfactor">[3]Parameters!$C$10</definedName>
    <definedName name="NaamAanbesteding" localSheetId="4">#REF!</definedName>
    <definedName name="NaamAanbesteding" localSheetId="3">#REF!</definedName>
    <definedName name="NaamAanbesteding" localSheetId="1">#REF!</definedName>
    <definedName name="NaamAanbesteding" localSheetId="0">#REF!</definedName>
    <definedName name="NaamAanbesteding">#REF!</definedName>
    <definedName name="NaamLeverancier" localSheetId="4">#REF!</definedName>
    <definedName name="NaamLeverancier" localSheetId="3">#REF!</definedName>
    <definedName name="NaamLeverancier" localSheetId="1">#REF!</definedName>
    <definedName name="NaamLeverancier" localSheetId="0">#REF!</definedName>
    <definedName name="NaamLeverancier">#REF!</definedName>
    <definedName name="NaamPerceel1" localSheetId="4">#REF!</definedName>
    <definedName name="NaamPerceel1" localSheetId="3">#REF!</definedName>
    <definedName name="NaamPerceel1" localSheetId="1">#REF!</definedName>
    <definedName name="NaamPerceel1" localSheetId="0">#REF!</definedName>
    <definedName name="NaamPerceel1">#REF!</definedName>
    <definedName name="NaamPerceel2" localSheetId="4">#REF!</definedName>
    <definedName name="NaamPerceel2" localSheetId="3">#REF!</definedName>
    <definedName name="NaamPerceel2" localSheetId="1">#REF!</definedName>
    <definedName name="NaamPerceel2" localSheetId="0">#REF!</definedName>
    <definedName name="NaamPerceel2">#REF!</definedName>
    <definedName name="NaamPerceel3" localSheetId="4">#REF!</definedName>
    <definedName name="NaamPerceel3" localSheetId="3">#REF!</definedName>
    <definedName name="NaamPerceel3" localSheetId="1">#REF!</definedName>
    <definedName name="NaamPerceel3" localSheetId="0">#REF!</definedName>
    <definedName name="NaamPerceel3">#REF!</definedName>
    <definedName name="NettoResultaatN" localSheetId="3">[6]Kengetallen!$D$34</definedName>
    <definedName name="NettoResultaatN">[7]Kengetallen!$D$34</definedName>
    <definedName name="NettoResultaatNmin1" localSheetId="3">[6]Kengetallen!$E$34</definedName>
    <definedName name="NettoResultaatNmin1">[7]Kengetallen!$E$34</definedName>
    <definedName name="NettoResultaatNmin2" localSheetId="3">[6]Kengetallen!$F$34</definedName>
    <definedName name="NettoResultaatNmin2">[7]Kengetallen!$F$34</definedName>
    <definedName name="NietCompleetIngevuld" localSheetId="4">#REF!</definedName>
    <definedName name="NietCompleetIngevuld" localSheetId="3">#REF!</definedName>
    <definedName name="NietCompleetIngevuld" localSheetId="1">#REF!</definedName>
    <definedName name="NietCompleetIngevuld" localSheetId="0">#REF!</definedName>
    <definedName name="NietCompleetIngevuld">#REF!</definedName>
    <definedName name="NietCompleetIngevuldeTemplate" localSheetId="4">#REF!</definedName>
    <definedName name="NietCompleetIngevuldeTemplate" localSheetId="3">#REF!</definedName>
    <definedName name="NietCompleetIngevuldeTemplate" localSheetId="1">#REF!</definedName>
    <definedName name="NietCompleetIngevuldeTemplate" localSheetId="0">#REF!</definedName>
    <definedName name="NietCompleetIngevuldeTemplate">#REF!</definedName>
    <definedName name="NOK" localSheetId="4">#REF!</definedName>
    <definedName name="NOK" localSheetId="3">#REF!</definedName>
    <definedName name="NOK" localSheetId="1">#REF!</definedName>
    <definedName name="NOK" localSheetId="0">#REF!</definedName>
    <definedName name="NOK">#REF!</definedName>
    <definedName name="NVT" localSheetId="4">#REF!</definedName>
    <definedName name="NVT" localSheetId="3">#REF!</definedName>
    <definedName name="NVT" localSheetId="1">#REF!</definedName>
    <definedName name="NVT" localSheetId="0">#REF!</definedName>
    <definedName name="NVT">#REF!</definedName>
    <definedName name="OHSAlternatiefPerceel1" localSheetId="4">'[4]9.1'!#REF!</definedName>
    <definedName name="OHSAlternatiefPerceel1" localSheetId="3">'[4]9.1'!#REF!</definedName>
    <definedName name="OHSAlternatiefPerceel1" localSheetId="1">'[4]9.1'!#REF!</definedName>
    <definedName name="OHSAlternatiefPerceel1" localSheetId="0">'[4]9.1'!#REF!</definedName>
    <definedName name="OHSAlternatiefPerceel1">'[4]9.1'!#REF!</definedName>
    <definedName name="OHSAlternatiefPerceel2" localSheetId="4">#REF!</definedName>
    <definedName name="OHSAlternatiefPerceel2" localSheetId="3">#REF!</definedName>
    <definedName name="OHSAlternatiefPerceel2" localSheetId="1">#REF!</definedName>
    <definedName name="OHSAlternatiefPerceel2" localSheetId="0">#REF!</definedName>
    <definedName name="OHSAlternatiefPerceel2">#REF!</definedName>
    <definedName name="OHSAlternatiefPerceel3" localSheetId="4">#REF!</definedName>
    <definedName name="OHSAlternatiefPerceel3" localSheetId="3">#REF!</definedName>
    <definedName name="OHSAlternatiefPerceel3" localSheetId="1">#REF!</definedName>
    <definedName name="OHSAlternatiefPerceel3" localSheetId="0">#REF!</definedName>
    <definedName name="OHSAlternatiefPerceel3">#REF!</definedName>
    <definedName name="OHSOrgineelPerceel1" localSheetId="4">'[4]9.1'!#REF!</definedName>
    <definedName name="OHSOrgineelPerceel1" localSheetId="3">'[4]9.1'!#REF!</definedName>
    <definedName name="OHSOrgineelPerceel1" localSheetId="1">'[4]9.1'!#REF!</definedName>
    <definedName name="OHSOrgineelPerceel1" localSheetId="0">'[4]9.1'!#REF!</definedName>
    <definedName name="OHSOrgineelPerceel1">'[4]9.1'!#REF!</definedName>
    <definedName name="OHSOrgineelPerceel2" localSheetId="4">#REF!</definedName>
    <definedName name="OHSOrgineelPerceel2" localSheetId="3">#REF!</definedName>
    <definedName name="OHSOrgineelPerceel2" localSheetId="1">#REF!</definedName>
    <definedName name="OHSOrgineelPerceel2" localSheetId="0">#REF!</definedName>
    <definedName name="OHSOrgineelPerceel2">#REF!</definedName>
    <definedName name="OHSOrgineelPerceel3" localSheetId="4">#REF!</definedName>
    <definedName name="OHSOrgineelPerceel3" localSheetId="3">#REF!</definedName>
    <definedName name="OHSOrgineelPerceel3" localSheetId="1">#REF!</definedName>
    <definedName name="OHSOrgineelPerceel3" localSheetId="0">#REF!</definedName>
    <definedName name="OHSOrgineelPerceel3">#REF!</definedName>
    <definedName name="OK" localSheetId="4">#REF!</definedName>
    <definedName name="OK" localSheetId="3">#REF!</definedName>
    <definedName name="OK" localSheetId="1">#REF!</definedName>
    <definedName name="OK" localSheetId="0">#REF!</definedName>
    <definedName name="OK">#REF!</definedName>
    <definedName name="OmzetGemiddeld">[3]Kengetallen!$H$45</definedName>
    <definedName name="OmzetN">[3]Kengetallen!$D$35</definedName>
    <definedName name="OmzetNmin1">[3]Kengetallen!$E$35</definedName>
    <definedName name="OmzetNmin2">[3]Kengetallen!$F$35</definedName>
    <definedName name="Omzetwaarde">[3]Parameters!$F$19</definedName>
    <definedName name="OpleidingADDPerceel2BF" localSheetId="4">#REF!</definedName>
    <definedName name="OpleidingADDPerceel2BF" localSheetId="3">#REF!</definedName>
    <definedName name="OpleidingADDPerceel2BF" localSheetId="1">#REF!</definedName>
    <definedName name="OpleidingADDPerceel2BF" localSheetId="0">#REF!</definedName>
    <definedName name="OpleidingADDPerceel2BF">#REF!</definedName>
    <definedName name="OpleidingADDPerceel2SA" localSheetId="4">#REF!</definedName>
    <definedName name="OpleidingADDPerceel2SA" localSheetId="3">#REF!</definedName>
    <definedName name="OpleidingADDPerceel2SA" localSheetId="1">#REF!</definedName>
    <definedName name="OpleidingADDPerceel2SA" localSheetId="0">#REF!</definedName>
    <definedName name="OpleidingADDPerceel2SA">#REF!</definedName>
    <definedName name="OpleidingAKostenPerceel2BF" localSheetId="4">#REF!</definedName>
    <definedName name="OpleidingAKostenPerceel2BF" localSheetId="3">#REF!</definedName>
    <definedName name="OpleidingAKostenPerceel2BF" localSheetId="1">#REF!</definedName>
    <definedName name="OpleidingAKostenPerceel2BF" localSheetId="0">#REF!</definedName>
    <definedName name="OpleidingAKostenPerceel2BF">#REF!</definedName>
    <definedName name="OpleidingAKostenPerceel2SA" localSheetId="4">#REF!</definedName>
    <definedName name="OpleidingAKostenPerceel2SA" localSheetId="3">#REF!</definedName>
    <definedName name="OpleidingAKostenPerceel2SA" localSheetId="1">#REF!</definedName>
    <definedName name="OpleidingAKostenPerceel2SA" localSheetId="0">#REF!</definedName>
    <definedName name="OpleidingAKostenPerceel2SA">#REF!</definedName>
    <definedName name="OpleidingBDDPerceel2BF" localSheetId="4">#REF!</definedName>
    <definedName name="OpleidingBDDPerceel2BF" localSheetId="3">#REF!</definedName>
    <definedName name="OpleidingBDDPerceel2BF" localSheetId="1">#REF!</definedName>
    <definedName name="OpleidingBDDPerceel2BF" localSheetId="0">#REF!</definedName>
    <definedName name="OpleidingBDDPerceel2BF">#REF!</definedName>
    <definedName name="OpleidingBDDPerceel2SA" localSheetId="4">#REF!</definedName>
    <definedName name="OpleidingBDDPerceel2SA" localSheetId="3">#REF!</definedName>
    <definedName name="OpleidingBDDPerceel2SA" localSheetId="1">#REF!</definedName>
    <definedName name="OpleidingBDDPerceel2SA" localSheetId="0">#REF!</definedName>
    <definedName name="OpleidingBDDPerceel2SA">#REF!</definedName>
    <definedName name="OpleidingBKostenPerceel2BF" localSheetId="4">#REF!</definedName>
    <definedName name="OpleidingBKostenPerceel2BF" localSheetId="3">#REF!</definedName>
    <definedName name="OpleidingBKostenPerceel2BF" localSheetId="1">#REF!</definedName>
    <definedName name="OpleidingBKostenPerceel2BF" localSheetId="0">#REF!</definedName>
    <definedName name="OpleidingBKostenPerceel2BF">#REF!</definedName>
    <definedName name="OpleidingBKostenPerceel2SA" localSheetId="4">#REF!</definedName>
    <definedName name="OpleidingBKostenPerceel2SA" localSheetId="3">#REF!</definedName>
    <definedName name="OpleidingBKostenPerceel2SA" localSheetId="1">#REF!</definedName>
    <definedName name="OpleidingBKostenPerceel2SA" localSheetId="0">#REF!</definedName>
    <definedName name="OpleidingBKostenPerceel2SA">#REF!</definedName>
    <definedName name="OpleidingCDDPerceel2BF" localSheetId="4">#REF!</definedName>
    <definedName name="OpleidingCDDPerceel2BF" localSheetId="3">#REF!</definedName>
    <definedName name="OpleidingCDDPerceel2BF" localSheetId="1">#REF!</definedName>
    <definedName name="OpleidingCDDPerceel2BF" localSheetId="0">#REF!</definedName>
    <definedName name="OpleidingCDDPerceel2BF">#REF!</definedName>
    <definedName name="OpleidingCDDPerceel2SA" localSheetId="4">#REF!</definedName>
    <definedName name="OpleidingCDDPerceel2SA" localSheetId="3">#REF!</definedName>
    <definedName name="OpleidingCDDPerceel2SA" localSheetId="1">#REF!</definedName>
    <definedName name="OpleidingCDDPerceel2SA" localSheetId="0">#REF!</definedName>
    <definedName name="OpleidingCDDPerceel2SA">#REF!</definedName>
    <definedName name="OpleidingCKostenPerceel2BF" localSheetId="4">#REF!</definedName>
    <definedName name="OpleidingCKostenPerceel2BF" localSheetId="3">#REF!</definedName>
    <definedName name="OpleidingCKostenPerceel2BF" localSheetId="1">#REF!</definedName>
    <definedName name="OpleidingCKostenPerceel2BF" localSheetId="0">#REF!</definedName>
    <definedName name="OpleidingCKostenPerceel2BF">#REF!</definedName>
    <definedName name="OpleidingCKostenPerceel2SA" localSheetId="4">#REF!</definedName>
    <definedName name="OpleidingCKostenPerceel2SA" localSheetId="3">#REF!</definedName>
    <definedName name="OpleidingCKostenPerceel2SA" localSheetId="1">#REF!</definedName>
    <definedName name="OpleidingCKostenPerceel2SA" localSheetId="0">#REF!</definedName>
    <definedName name="OpleidingCKostenPerceel2SA">#REF!</definedName>
    <definedName name="OpleidingDDDPerceel1BF" localSheetId="4">'[4]9.1'!#REF!</definedName>
    <definedName name="OpleidingDDDPerceel1BF" localSheetId="3">'[4]9.1'!#REF!</definedName>
    <definedName name="OpleidingDDDPerceel1BF" localSheetId="1">'[4]9.1'!#REF!</definedName>
    <definedName name="OpleidingDDDPerceel1BF" localSheetId="0">'[4]9.1'!#REF!</definedName>
    <definedName name="OpleidingDDDPerceel1BF">'[4]9.1'!#REF!</definedName>
    <definedName name="OpleidingDDDPerceel2BF" localSheetId="4">#REF!</definedName>
    <definedName name="OpleidingDDDPerceel2BF" localSheetId="3">#REF!</definedName>
    <definedName name="OpleidingDDDPerceel2BF" localSheetId="1">#REF!</definedName>
    <definedName name="OpleidingDDDPerceel2BF" localSheetId="0">#REF!</definedName>
    <definedName name="OpleidingDDDPerceel2BF">#REF!</definedName>
    <definedName name="OpleidingDDDPerceel2SA" localSheetId="4">#REF!</definedName>
    <definedName name="OpleidingDDDPerceel2SA" localSheetId="3">#REF!</definedName>
    <definedName name="OpleidingDDDPerceel2SA" localSheetId="1">#REF!</definedName>
    <definedName name="OpleidingDDDPerceel2SA" localSheetId="0">#REF!</definedName>
    <definedName name="OpleidingDDDPerceel2SA">#REF!</definedName>
    <definedName name="OpleidingDDDPerceel3BF" localSheetId="4">#REF!</definedName>
    <definedName name="OpleidingDDDPerceel3BF" localSheetId="3">#REF!</definedName>
    <definedName name="OpleidingDDDPerceel3BF" localSheetId="1">#REF!</definedName>
    <definedName name="OpleidingDDDPerceel3BF" localSheetId="0">#REF!</definedName>
    <definedName name="OpleidingDDDPerceel3BF">#REF!</definedName>
    <definedName name="OpleidingDKostenPerceel1BF" localSheetId="4">'[4]9.1'!#REF!</definedName>
    <definedName name="OpleidingDKostenPerceel1BF" localSheetId="3">'[4]9.1'!#REF!</definedName>
    <definedName name="OpleidingDKostenPerceel1BF" localSheetId="1">'[4]9.1'!#REF!</definedName>
    <definedName name="OpleidingDKostenPerceel1BF" localSheetId="0">'[4]9.1'!#REF!</definedName>
    <definedName name="OpleidingDKostenPerceel1BF">'[4]9.1'!#REF!</definedName>
    <definedName name="OpleidingDKostenPerceel2BF" localSheetId="4">#REF!</definedName>
    <definedName name="OpleidingDKostenPerceel2BF" localSheetId="3">#REF!</definedName>
    <definedName name="OpleidingDKostenPerceel2BF" localSheetId="1">#REF!</definedName>
    <definedName name="OpleidingDKostenPerceel2BF" localSheetId="0">#REF!</definedName>
    <definedName name="OpleidingDKostenPerceel2BF">#REF!</definedName>
    <definedName name="OpleidingDKostenPerceel2SA" localSheetId="4">#REF!</definedName>
    <definedName name="OpleidingDKostenPerceel2SA" localSheetId="3">#REF!</definedName>
    <definedName name="OpleidingDKostenPerceel2SA" localSheetId="1">#REF!</definedName>
    <definedName name="OpleidingDKostenPerceel2SA" localSheetId="0">#REF!</definedName>
    <definedName name="OpleidingDKostenPerceel2SA">#REF!</definedName>
    <definedName name="OpleidingDKostenPerceel3BF" localSheetId="4">#REF!</definedName>
    <definedName name="OpleidingDKostenPerceel3BF" localSheetId="3">#REF!</definedName>
    <definedName name="OpleidingDKostenPerceel3BF" localSheetId="1">#REF!</definedName>
    <definedName name="OpleidingDKostenPerceel3BF" localSheetId="0">#REF!</definedName>
    <definedName name="OpleidingDKostenPerceel3BF">#REF!</definedName>
    <definedName name="OpleidingEDDPerceel1BF" localSheetId="4">'[4]9.1'!#REF!</definedName>
    <definedName name="OpleidingEDDPerceel1BF" localSheetId="3">'[4]9.1'!#REF!</definedName>
    <definedName name="OpleidingEDDPerceel1BF" localSheetId="1">'[4]9.1'!#REF!</definedName>
    <definedName name="OpleidingEDDPerceel1BF" localSheetId="0">'[4]9.1'!#REF!</definedName>
    <definedName name="OpleidingEDDPerceel1BF">'[4]9.1'!#REF!</definedName>
    <definedName name="OpleidingEDDPerceel2BF" localSheetId="4">#REF!</definedName>
    <definedName name="OpleidingEDDPerceel2BF" localSheetId="3">#REF!</definedName>
    <definedName name="OpleidingEDDPerceel2BF" localSheetId="1">#REF!</definedName>
    <definedName name="OpleidingEDDPerceel2BF" localSheetId="0">#REF!</definedName>
    <definedName name="OpleidingEDDPerceel2BF">#REF!</definedName>
    <definedName name="OpleidingEDDPerceel2SA" localSheetId="4">#REF!</definedName>
    <definedName name="OpleidingEDDPerceel2SA" localSheetId="3">#REF!</definedName>
    <definedName name="OpleidingEDDPerceel2SA" localSheetId="1">#REF!</definedName>
    <definedName name="OpleidingEDDPerceel2SA" localSheetId="0">#REF!</definedName>
    <definedName name="OpleidingEDDPerceel2SA">#REF!</definedName>
    <definedName name="OpleidingEDDPerceel3BF" localSheetId="4">#REF!</definedName>
    <definedName name="OpleidingEDDPerceel3BF" localSheetId="3">#REF!</definedName>
    <definedName name="OpleidingEDDPerceel3BF" localSheetId="1">#REF!</definedName>
    <definedName name="OpleidingEDDPerceel3BF" localSheetId="0">#REF!</definedName>
    <definedName name="OpleidingEDDPerceel3BF">#REF!</definedName>
    <definedName name="OpleidingEKostenPerceel1BF" localSheetId="4">'[4]9.1'!#REF!</definedName>
    <definedName name="OpleidingEKostenPerceel1BF" localSheetId="3">'[4]9.1'!#REF!</definedName>
    <definedName name="OpleidingEKostenPerceel1BF" localSheetId="1">'[4]9.1'!#REF!</definedName>
    <definedName name="OpleidingEKostenPerceel1BF" localSheetId="0">'[4]9.1'!#REF!</definedName>
    <definedName name="OpleidingEKostenPerceel1BF">'[4]9.1'!#REF!</definedName>
    <definedName name="OpleidingEKostenPerceel2BF" localSheetId="4">#REF!</definedName>
    <definedName name="OpleidingEKostenPerceel2BF" localSheetId="3">#REF!</definedName>
    <definedName name="OpleidingEKostenPerceel2BF" localSheetId="1">#REF!</definedName>
    <definedName name="OpleidingEKostenPerceel2BF" localSheetId="0">#REF!</definedName>
    <definedName name="OpleidingEKostenPerceel2BF">#REF!</definedName>
    <definedName name="OpleidingEKostenPerceel2SA" localSheetId="4">#REF!</definedName>
    <definedName name="OpleidingEKostenPerceel2SA" localSheetId="3">#REF!</definedName>
    <definedName name="OpleidingEKostenPerceel2SA" localSheetId="1">#REF!</definedName>
    <definedName name="OpleidingEKostenPerceel2SA" localSheetId="0">#REF!</definedName>
    <definedName name="OpleidingEKostenPerceel2SA">#REF!</definedName>
    <definedName name="OpleidingEKostenPerceel3BF" localSheetId="4">#REF!</definedName>
    <definedName name="OpleidingEKostenPerceel3BF" localSheetId="3">#REF!</definedName>
    <definedName name="OpleidingEKostenPerceel3BF" localSheetId="1">#REF!</definedName>
    <definedName name="OpleidingEKostenPerceel3BF" localSheetId="0">#REF!</definedName>
    <definedName name="OpleidingEKostenPerceel3BF">#REF!</definedName>
    <definedName name="OpleidingFDDPerceel2BF" localSheetId="4">#REF!</definedName>
    <definedName name="OpleidingFDDPerceel2BF" localSheetId="3">#REF!</definedName>
    <definedName name="OpleidingFDDPerceel2BF" localSheetId="1">#REF!</definedName>
    <definedName name="OpleidingFDDPerceel2BF" localSheetId="0">#REF!</definedName>
    <definedName name="OpleidingFDDPerceel2BF">#REF!</definedName>
    <definedName name="OpleidingFDDPerceel2SA" localSheetId="4">#REF!</definedName>
    <definedName name="OpleidingFDDPerceel2SA" localSheetId="3">#REF!</definedName>
    <definedName name="OpleidingFDDPerceel2SA" localSheetId="1">#REF!</definedName>
    <definedName name="OpleidingFDDPerceel2SA" localSheetId="0">#REF!</definedName>
    <definedName name="OpleidingFDDPerceel2SA">#REF!</definedName>
    <definedName name="OpleidingFKostenPerceel2BF" localSheetId="4">#REF!</definedName>
    <definedName name="OpleidingFKostenPerceel2BF" localSheetId="3">#REF!</definedName>
    <definedName name="OpleidingFKostenPerceel2BF" localSheetId="1">#REF!</definedName>
    <definedName name="OpleidingFKostenPerceel2BF" localSheetId="0">#REF!</definedName>
    <definedName name="OpleidingFKostenPerceel2BF">#REF!</definedName>
    <definedName name="OpleidingFKostenPerceel2SA" localSheetId="4">#REF!</definedName>
    <definedName name="OpleidingFKostenPerceel2SA" localSheetId="3">#REF!</definedName>
    <definedName name="OpleidingFKostenPerceel2SA" localSheetId="1">#REF!</definedName>
    <definedName name="OpleidingFKostenPerceel2SA" localSheetId="0">#REF!</definedName>
    <definedName name="OpleidingFKostenPerceel2SA">#REF!</definedName>
    <definedName name="OpleidingGDDPerceel2BF" localSheetId="4">#REF!</definedName>
    <definedName name="OpleidingGDDPerceel2BF" localSheetId="3">#REF!</definedName>
    <definedName name="OpleidingGDDPerceel2BF" localSheetId="1">#REF!</definedName>
    <definedName name="OpleidingGDDPerceel2BF" localSheetId="0">#REF!</definedName>
    <definedName name="OpleidingGDDPerceel2BF">#REF!</definedName>
    <definedName name="OpleidingGDDPerceel2SA" localSheetId="4">#REF!</definedName>
    <definedName name="OpleidingGDDPerceel2SA" localSheetId="3">#REF!</definedName>
    <definedName name="OpleidingGDDPerceel2SA" localSheetId="1">#REF!</definedName>
    <definedName name="OpleidingGDDPerceel2SA" localSheetId="0">#REF!</definedName>
    <definedName name="OpleidingGDDPerceel2SA">#REF!</definedName>
    <definedName name="OpleidingGKostenPerceel2BF" localSheetId="4">#REF!</definedName>
    <definedName name="OpleidingGKostenPerceel2BF" localSheetId="3">#REF!</definedName>
    <definedName name="OpleidingGKostenPerceel2BF" localSheetId="1">#REF!</definedName>
    <definedName name="OpleidingGKostenPerceel2BF" localSheetId="0">#REF!</definedName>
    <definedName name="OpleidingGKostenPerceel2BF">#REF!</definedName>
    <definedName name="OpleidingGKostenPerceel2SA" localSheetId="4">#REF!</definedName>
    <definedName name="OpleidingGKostenPerceel2SA" localSheetId="3">#REF!</definedName>
    <definedName name="OpleidingGKostenPerceel2SA" localSheetId="1">#REF!</definedName>
    <definedName name="OpleidingGKostenPerceel2SA" localSheetId="0">#REF!</definedName>
    <definedName name="OpleidingGKostenPerceel2SA">#REF!</definedName>
    <definedName name="OpleidingZDDPerceel2BF" localSheetId="4">#REF!</definedName>
    <definedName name="OpleidingZDDPerceel2BF" localSheetId="3">#REF!</definedName>
    <definedName name="OpleidingZDDPerceel2BF" localSheetId="1">#REF!</definedName>
    <definedName name="OpleidingZDDPerceel2BF" localSheetId="0">#REF!</definedName>
    <definedName name="OpleidingZDDPerceel2BF">#REF!</definedName>
    <definedName name="OpleidingZDDPerceel2SA" localSheetId="4">#REF!</definedName>
    <definedName name="OpleidingZDDPerceel2SA" localSheetId="3">#REF!</definedName>
    <definedName name="OpleidingZDDPerceel2SA" localSheetId="1">#REF!</definedName>
    <definedName name="OpleidingZDDPerceel2SA" localSheetId="0">#REF!</definedName>
    <definedName name="OpleidingZDDPerceel2SA">#REF!</definedName>
    <definedName name="OpleidingZKostenPerceel2BF" localSheetId="4">#REF!</definedName>
    <definedName name="OpleidingZKostenPerceel2BF" localSheetId="3">#REF!</definedName>
    <definedName name="OpleidingZKostenPerceel2BF" localSheetId="1">#REF!</definedName>
    <definedName name="OpleidingZKostenPerceel2BF" localSheetId="0">#REF!</definedName>
    <definedName name="OpleidingZKostenPerceel2BF">#REF!</definedName>
    <definedName name="OpleidingZKostenPerceel2SA" localSheetId="4">#REF!</definedName>
    <definedName name="OpleidingZKostenPerceel2SA" localSheetId="3">#REF!</definedName>
    <definedName name="OpleidingZKostenPerceel2SA" localSheetId="1">#REF!</definedName>
    <definedName name="OpleidingZKostenPerceel2SA" localSheetId="0">#REF!</definedName>
    <definedName name="OpleidingZKostenPerceel2SA">#REF!</definedName>
    <definedName name="OrgCPU2007Perceel2" localSheetId="4">#REF!</definedName>
    <definedName name="OrgCPU2007Perceel2" localSheetId="3">#REF!</definedName>
    <definedName name="OrgCPU2007Perceel2" localSheetId="1">#REF!</definedName>
    <definedName name="OrgCPU2007Perceel2" localSheetId="0">#REF!</definedName>
    <definedName name="OrgCPU2007Perceel2">#REF!</definedName>
    <definedName name="OrgCPU2007Perceel3" localSheetId="4">#REF!</definedName>
    <definedName name="OrgCPU2007Perceel3" localSheetId="3">#REF!</definedName>
    <definedName name="OrgCPU2007Perceel3" localSheetId="1">#REF!</definedName>
    <definedName name="OrgCPU2007Perceel3" localSheetId="0">#REF!</definedName>
    <definedName name="OrgCPU2007Perceel3">#REF!</definedName>
    <definedName name="OrgCPU2008Perceel2" localSheetId="4">#REF!</definedName>
    <definedName name="OrgCPU2008Perceel2" localSheetId="3">#REF!</definedName>
    <definedName name="OrgCPU2008Perceel2" localSheetId="1">#REF!</definedName>
    <definedName name="OrgCPU2008Perceel2" localSheetId="0">#REF!</definedName>
    <definedName name="OrgCPU2008Perceel2">#REF!</definedName>
    <definedName name="OrgCPU2008Perceel3" localSheetId="4">#REF!</definedName>
    <definedName name="OrgCPU2008Perceel3" localSheetId="3">#REF!</definedName>
    <definedName name="OrgCPU2008Perceel3" localSheetId="1">#REF!</definedName>
    <definedName name="OrgCPU2008Perceel3" localSheetId="0">#REF!</definedName>
    <definedName name="OrgCPU2008Perceel3">#REF!</definedName>
    <definedName name="OrgCPU2009Perceel2" localSheetId="4">#REF!</definedName>
    <definedName name="OrgCPU2009Perceel2" localSheetId="3">#REF!</definedName>
    <definedName name="OrgCPU2009Perceel2" localSheetId="1">#REF!</definedName>
    <definedName name="OrgCPU2009Perceel2" localSheetId="0">#REF!</definedName>
    <definedName name="OrgCPU2009Perceel2">#REF!</definedName>
    <definedName name="OrgCPU2009Perceel3" localSheetId="4">#REF!</definedName>
    <definedName name="OrgCPU2009Perceel3" localSheetId="3">#REF!</definedName>
    <definedName name="OrgCPU2009Perceel3" localSheetId="1">#REF!</definedName>
    <definedName name="OrgCPU2009Perceel3" localSheetId="0">#REF!</definedName>
    <definedName name="OrgCPU2009Perceel3">#REF!</definedName>
    <definedName name="OrgCPU2010Perceel2" localSheetId="4">#REF!</definedName>
    <definedName name="OrgCPU2010Perceel2" localSheetId="3">#REF!</definedName>
    <definedName name="OrgCPU2010Perceel2" localSheetId="1">#REF!</definedName>
    <definedName name="OrgCPU2010Perceel2" localSheetId="0">#REF!</definedName>
    <definedName name="OrgCPU2010Perceel2">#REF!</definedName>
    <definedName name="OrgCPU2010Perceel3" localSheetId="4">#REF!</definedName>
    <definedName name="OrgCPU2010Perceel3" localSheetId="3">#REF!</definedName>
    <definedName name="OrgCPU2010Perceel3" localSheetId="1">#REF!</definedName>
    <definedName name="OrgCPU2010Perceel3" localSheetId="0">#REF!</definedName>
    <definedName name="OrgCPU2010Perceel3">#REF!</definedName>
    <definedName name="OrgCPU2011Perceel2" localSheetId="4">#REF!</definedName>
    <definedName name="OrgCPU2011Perceel2" localSheetId="3">#REF!</definedName>
    <definedName name="OrgCPU2011Perceel2" localSheetId="1">#REF!</definedName>
    <definedName name="OrgCPU2011Perceel2" localSheetId="0">#REF!</definedName>
    <definedName name="OrgCPU2011Perceel2">#REF!</definedName>
    <definedName name="OrgCPU2011Perceel3" localSheetId="4">#REF!</definedName>
    <definedName name="OrgCPU2011Perceel3" localSheetId="3">#REF!</definedName>
    <definedName name="OrgCPU2011Perceel3" localSheetId="1">#REF!</definedName>
    <definedName name="OrgCPU2011Perceel3" localSheetId="0">#REF!</definedName>
    <definedName name="OrgCPU2011Perceel3">#REF!</definedName>
    <definedName name="OrgCPU2012Perceel2" localSheetId="4">#REF!</definedName>
    <definedName name="OrgCPU2012Perceel2" localSheetId="3">#REF!</definedName>
    <definedName name="OrgCPU2012Perceel2" localSheetId="1">#REF!</definedName>
    <definedName name="OrgCPU2012Perceel2" localSheetId="0">#REF!</definedName>
    <definedName name="OrgCPU2012Perceel2">#REF!</definedName>
    <definedName name="OrgCPU2012Perceel3" localSheetId="4">#REF!</definedName>
    <definedName name="OrgCPU2012Perceel3" localSheetId="3">#REF!</definedName>
    <definedName name="OrgCPU2012Perceel3" localSheetId="1">#REF!</definedName>
    <definedName name="OrgCPU2012Perceel3" localSheetId="0">#REF!</definedName>
    <definedName name="OrgCPU2012Perceel3">#REF!</definedName>
    <definedName name="OrgCPU2013Perceel2" localSheetId="4">#REF!</definedName>
    <definedName name="OrgCPU2013Perceel2" localSheetId="3">#REF!</definedName>
    <definedName name="OrgCPU2013Perceel2" localSheetId="1">#REF!</definedName>
    <definedName name="OrgCPU2013Perceel2" localSheetId="0">#REF!</definedName>
    <definedName name="OrgCPU2013Perceel2">#REF!</definedName>
    <definedName name="OrgCPU2013Perceel3" localSheetId="4">#REF!</definedName>
    <definedName name="OrgCPU2013Perceel3" localSheetId="3">#REF!</definedName>
    <definedName name="OrgCPU2013Perceel3" localSheetId="1">#REF!</definedName>
    <definedName name="OrgCPU2013Perceel3" localSheetId="0">#REF!</definedName>
    <definedName name="OrgCPU2013Perceel3">#REF!</definedName>
    <definedName name="OrgCPU2014Perceel1" localSheetId="4">'[4]9.1'!#REF!</definedName>
    <definedName name="OrgCPU2014Perceel1" localSheetId="3">'[4]9.1'!#REF!</definedName>
    <definedName name="OrgCPU2014Perceel1" localSheetId="1">'[4]9.1'!#REF!</definedName>
    <definedName name="OrgCPU2014Perceel1" localSheetId="0">'[4]9.1'!#REF!</definedName>
    <definedName name="OrgCPU2014Perceel1">'[4]9.1'!#REF!</definedName>
    <definedName name="OrgCPU2014Perceel2" localSheetId="4">#REF!</definedName>
    <definedName name="OrgCPU2014Perceel2" localSheetId="3">#REF!</definedName>
    <definedName name="OrgCPU2014Perceel2" localSheetId="1">#REF!</definedName>
    <definedName name="OrgCPU2014Perceel2" localSheetId="0">#REF!</definedName>
    <definedName name="OrgCPU2014Perceel2">#REF!</definedName>
    <definedName name="OrgCPU2014Perceel3" localSheetId="4">#REF!</definedName>
    <definedName name="OrgCPU2014Perceel3" localSheetId="3">#REF!</definedName>
    <definedName name="OrgCPU2014Perceel3" localSheetId="1">#REF!</definedName>
    <definedName name="OrgCPU2014Perceel3" localSheetId="0">#REF!</definedName>
    <definedName name="OrgCPU2014Perceel3">#REF!</definedName>
    <definedName name="OrgCPU2015Perceel2" localSheetId="4">#REF!</definedName>
    <definedName name="OrgCPU2015Perceel2" localSheetId="3">#REF!</definedName>
    <definedName name="OrgCPU2015Perceel2" localSheetId="1">#REF!</definedName>
    <definedName name="OrgCPU2015Perceel2" localSheetId="0">#REF!</definedName>
    <definedName name="OrgCPU2015Perceel2">#REF!</definedName>
    <definedName name="OrgCPU2015Perceel3" localSheetId="4">#REF!</definedName>
    <definedName name="OrgCPU2015Perceel3" localSheetId="3">#REF!</definedName>
    <definedName name="OrgCPU2015Perceel3" localSheetId="1">#REF!</definedName>
    <definedName name="OrgCPU2015Perceel3" localSheetId="0">#REF!</definedName>
    <definedName name="OrgCPU2015Perceel3">#REF!</definedName>
    <definedName name="OrgGBext2007Perceel2" localSheetId="4">#REF!</definedName>
    <definedName name="OrgGBext2007Perceel2" localSheetId="3">#REF!</definedName>
    <definedName name="OrgGBext2007Perceel2" localSheetId="1">#REF!</definedName>
    <definedName name="OrgGBext2007Perceel2" localSheetId="0">#REF!</definedName>
    <definedName name="OrgGBext2007Perceel2">#REF!</definedName>
    <definedName name="OrgGBext2007Perceel3" localSheetId="4">#REF!</definedName>
    <definedName name="OrgGBext2007Perceel3" localSheetId="3">#REF!</definedName>
    <definedName name="OrgGBext2007Perceel3" localSheetId="1">#REF!</definedName>
    <definedName name="OrgGBext2007Perceel3" localSheetId="0">#REF!</definedName>
    <definedName name="OrgGBext2007Perceel3">#REF!</definedName>
    <definedName name="OrgGBext2008Perceel2" localSheetId="4">#REF!</definedName>
    <definedName name="OrgGBext2008Perceel2" localSheetId="3">#REF!</definedName>
    <definedName name="OrgGBext2008Perceel2" localSheetId="1">#REF!</definedName>
    <definedName name="OrgGBext2008Perceel2" localSheetId="0">#REF!</definedName>
    <definedName name="OrgGBext2008Perceel2">#REF!</definedName>
    <definedName name="OrgGBext2008Perceel3" localSheetId="4">#REF!</definedName>
    <definedName name="OrgGBext2008Perceel3" localSheetId="3">#REF!</definedName>
    <definedName name="OrgGBext2008Perceel3" localSheetId="1">#REF!</definedName>
    <definedName name="OrgGBext2008Perceel3" localSheetId="0">#REF!</definedName>
    <definedName name="OrgGBext2008Perceel3">#REF!</definedName>
    <definedName name="OrgGBext2009Perceel2" localSheetId="4">#REF!</definedName>
    <definedName name="OrgGBext2009Perceel2" localSheetId="3">#REF!</definedName>
    <definedName name="OrgGBext2009Perceel2" localSheetId="1">#REF!</definedName>
    <definedName name="OrgGBext2009Perceel2" localSheetId="0">#REF!</definedName>
    <definedName name="OrgGBext2009Perceel2">#REF!</definedName>
    <definedName name="OrgGBext2009Perceel3" localSheetId="4">#REF!</definedName>
    <definedName name="OrgGBext2009Perceel3" localSheetId="3">#REF!</definedName>
    <definedName name="OrgGBext2009Perceel3" localSheetId="1">#REF!</definedName>
    <definedName name="OrgGBext2009Perceel3" localSheetId="0">#REF!</definedName>
    <definedName name="OrgGBext2009Perceel3">#REF!</definedName>
    <definedName name="OrgGBext2010Perceel2" localSheetId="4">#REF!</definedName>
    <definedName name="OrgGBext2010Perceel2" localSheetId="3">#REF!</definedName>
    <definedName name="OrgGBext2010Perceel2" localSheetId="1">#REF!</definedName>
    <definedName name="OrgGBext2010Perceel2" localSheetId="0">#REF!</definedName>
    <definedName name="OrgGBext2010Perceel2">#REF!</definedName>
    <definedName name="OrgGBext2010Perceel3" localSheetId="4">#REF!</definedName>
    <definedName name="OrgGBext2010Perceel3" localSheetId="3">#REF!</definedName>
    <definedName name="OrgGBext2010Perceel3" localSheetId="1">#REF!</definedName>
    <definedName name="OrgGBext2010Perceel3" localSheetId="0">#REF!</definedName>
    <definedName name="OrgGBext2010Perceel3">#REF!</definedName>
    <definedName name="OrgGBext2011Perceel2" localSheetId="4">#REF!</definedName>
    <definedName name="OrgGBext2011Perceel2" localSheetId="3">#REF!</definedName>
    <definedName name="OrgGBext2011Perceel2" localSheetId="1">#REF!</definedName>
    <definedName name="OrgGBext2011Perceel2" localSheetId="0">#REF!</definedName>
    <definedName name="OrgGBext2011Perceel2">#REF!</definedName>
    <definedName name="OrgGBext2011Perceel3" localSheetId="4">#REF!</definedName>
    <definedName name="OrgGBext2011Perceel3" localSheetId="3">#REF!</definedName>
    <definedName name="OrgGBext2011Perceel3" localSheetId="1">#REF!</definedName>
    <definedName name="OrgGBext2011Perceel3" localSheetId="0">#REF!</definedName>
    <definedName name="OrgGBext2011Perceel3">#REF!</definedName>
    <definedName name="OrgGBext2012Perceel2" localSheetId="4">#REF!</definedName>
    <definedName name="OrgGBext2012Perceel2" localSheetId="3">#REF!</definedName>
    <definedName name="OrgGBext2012Perceel2" localSheetId="1">#REF!</definedName>
    <definedName name="OrgGBext2012Perceel2" localSheetId="0">#REF!</definedName>
    <definedName name="OrgGBext2012Perceel2">#REF!</definedName>
    <definedName name="OrgGBext2012Perceel3" localSheetId="4">#REF!</definedName>
    <definedName name="OrgGBext2012Perceel3" localSheetId="3">#REF!</definedName>
    <definedName name="OrgGBext2012Perceel3" localSheetId="1">#REF!</definedName>
    <definedName name="OrgGBext2012Perceel3" localSheetId="0">#REF!</definedName>
    <definedName name="OrgGBext2012Perceel3">#REF!</definedName>
    <definedName name="OrgGBext2013Perceel2" localSheetId="4">#REF!</definedName>
    <definedName name="OrgGBext2013Perceel2" localSheetId="3">#REF!</definedName>
    <definedName name="OrgGBext2013Perceel2" localSheetId="1">#REF!</definedName>
    <definedName name="OrgGBext2013Perceel2" localSheetId="0">#REF!</definedName>
    <definedName name="OrgGBext2013Perceel2">#REF!</definedName>
    <definedName name="OrgGBext2013Perceel3" localSheetId="4">#REF!</definedName>
    <definedName name="OrgGBext2013Perceel3" localSheetId="3">#REF!</definedName>
    <definedName name="OrgGBext2013Perceel3" localSheetId="1">#REF!</definedName>
    <definedName name="OrgGBext2013Perceel3" localSheetId="0">#REF!</definedName>
    <definedName name="OrgGBext2013Perceel3">#REF!</definedName>
    <definedName name="OrgGBext2014Perceel1" localSheetId="4">'[4]9.1'!#REF!</definedName>
    <definedName name="OrgGBext2014Perceel1" localSheetId="3">'[4]9.1'!#REF!</definedName>
    <definedName name="OrgGBext2014Perceel1" localSheetId="1">'[4]9.1'!#REF!</definedName>
    <definedName name="OrgGBext2014Perceel1" localSheetId="0">'[4]9.1'!#REF!</definedName>
    <definedName name="OrgGBext2014Perceel1">'[4]9.1'!#REF!</definedName>
    <definedName name="OrgGBext2014Perceel2" localSheetId="4">#REF!</definedName>
    <definedName name="OrgGBext2014Perceel2" localSheetId="3">#REF!</definedName>
    <definedName name="OrgGBext2014Perceel2" localSheetId="1">#REF!</definedName>
    <definedName name="OrgGBext2014Perceel2" localSheetId="0">#REF!</definedName>
    <definedName name="OrgGBext2014Perceel2">#REF!</definedName>
    <definedName name="OrgGBext2014Perceel3" localSheetId="4">#REF!</definedName>
    <definedName name="OrgGBext2014Perceel3" localSheetId="3">#REF!</definedName>
    <definedName name="OrgGBext2014Perceel3" localSheetId="1">#REF!</definedName>
    <definedName name="OrgGBext2014Perceel3" localSheetId="0">#REF!</definedName>
    <definedName name="OrgGBext2014Perceel3">#REF!</definedName>
    <definedName name="OrgGBext2015Perceel2" localSheetId="4">#REF!</definedName>
    <definedName name="OrgGBext2015Perceel2" localSheetId="3">#REF!</definedName>
    <definedName name="OrgGBext2015Perceel2" localSheetId="1">#REF!</definedName>
    <definedName name="OrgGBext2015Perceel2" localSheetId="0">#REF!</definedName>
    <definedName name="OrgGBext2015Perceel2">#REF!</definedName>
    <definedName name="OrgGBext2015Perceel3" localSheetId="4">#REF!</definedName>
    <definedName name="OrgGBext2015Perceel3" localSheetId="3">#REF!</definedName>
    <definedName name="OrgGBext2015Perceel3" localSheetId="1">#REF!</definedName>
    <definedName name="OrgGBext2015Perceel3" localSheetId="0">#REF!</definedName>
    <definedName name="OrgGBext2015Perceel3">#REF!</definedName>
    <definedName name="OrgGBInt2007Perceel2" localSheetId="4">#REF!</definedName>
    <definedName name="OrgGBInt2007Perceel2" localSheetId="3">#REF!</definedName>
    <definedName name="OrgGBInt2007Perceel2" localSheetId="1">#REF!</definedName>
    <definedName name="OrgGBInt2007Perceel2" localSheetId="0">#REF!</definedName>
    <definedName name="OrgGBInt2007Perceel2">#REF!</definedName>
    <definedName name="OrgGBInt2007Perceel3" localSheetId="4">#REF!</definedName>
    <definedName name="OrgGBInt2007Perceel3" localSheetId="3">#REF!</definedName>
    <definedName name="OrgGBInt2007Perceel3" localSheetId="1">#REF!</definedName>
    <definedName name="OrgGBInt2007Perceel3" localSheetId="0">#REF!</definedName>
    <definedName name="OrgGBInt2007Perceel3">#REF!</definedName>
    <definedName name="OrgGBInt2008Perceel2" localSheetId="4">#REF!</definedName>
    <definedName name="OrgGBInt2008Perceel2" localSheetId="3">#REF!</definedName>
    <definedName name="OrgGBInt2008Perceel2" localSheetId="1">#REF!</definedName>
    <definedName name="OrgGBInt2008Perceel2" localSheetId="0">#REF!</definedName>
    <definedName name="OrgGBInt2008Perceel2">#REF!</definedName>
    <definedName name="OrgGBInt2008Perceel3" localSheetId="4">#REF!</definedName>
    <definedName name="OrgGBInt2008Perceel3" localSheetId="3">#REF!</definedName>
    <definedName name="OrgGBInt2008Perceel3" localSheetId="1">#REF!</definedName>
    <definedName name="OrgGBInt2008Perceel3" localSheetId="0">#REF!</definedName>
    <definedName name="OrgGBInt2008Perceel3">#REF!</definedName>
    <definedName name="OrgGBInt2009Perceel2" localSheetId="4">#REF!</definedName>
    <definedName name="OrgGBInt2009Perceel2" localSheetId="3">#REF!</definedName>
    <definedName name="OrgGBInt2009Perceel2" localSheetId="1">#REF!</definedName>
    <definedName name="OrgGBInt2009Perceel2" localSheetId="0">#REF!</definedName>
    <definedName name="OrgGBInt2009Perceel2">#REF!</definedName>
    <definedName name="OrgGBInt2009Perceel3" localSheetId="4">#REF!</definedName>
    <definedName name="OrgGBInt2009Perceel3" localSheetId="3">#REF!</definedName>
    <definedName name="OrgGBInt2009Perceel3" localSheetId="1">#REF!</definedName>
    <definedName name="OrgGBInt2009Perceel3" localSheetId="0">#REF!</definedName>
    <definedName name="OrgGBInt2009Perceel3">#REF!</definedName>
    <definedName name="OrgGBInt2010Perceel2" localSheetId="4">#REF!</definedName>
    <definedName name="OrgGBInt2010Perceel2" localSheetId="3">#REF!</definedName>
    <definedName name="OrgGBInt2010Perceel2" localSheetId="1">#REF!</definedName>
    <definedName name="OrgGBInt2010Perceel2" localSheetId="0">#REF!</definedName>
    <definedName name="OrgGBInt2010Perceel2">#REF!</definedName>
    <definedName name="OrgGBInt2010Perceel3" localSheetId="4">#REF!</definedName>
    <definedName name="OrgGBInt2010Perceel3" localSheetId="3">#REF!</definedName>
    <definedName name="OrgGBInt2010Perceel3" localSheetId="1">#REF!</definedName>
    <definedName name="OrgGBInt2010Perceel3" localSheetId="0">#REF!</definedName>
    <definedName name="OrgGBInt2010Perceel3">#REF!</definedName>
    <definedName name="OrgGBInt2011Perceel2" localSheetId="4">#REF!</definedName>
    <definedName name="OrgGBInt2011Perceel2" localSheetId="3">#REF!</definedName>
    <definedName name="OrgGBInt2011Perceel2" localSheetId="1">#REF!</definedName>
    <definedName name="OrgGBInt2011Perceel2" localSheetId="0">#REF!</definedName>
    <definedName name="OrgGBInt2011Perceel2">#REF!</definedName>
    <definedName name="OrgGBInt2011Perceel3" localSheetId="4">#REF!</definedName>
    <definedName name="OrgGBInt2011Perceel3" localSheetId="3">#REF!</definedName>
    <definedName name="OrgGBInt2011Perceel3" localSheetId="1">#REF!</definedName>
    <definedName name="OrgGBInt2011Perceel3" localSheetId="0">#REF!</definedName>
    <definedName name="OrgGBInt2011Perceel3">#REF!</definedName>
    <definedName name="OrgGBInt2012Perceel2" localSheetId="4">#REF!</definedName>
    <definedName name="OrgGBInt2012Perceel2" localSheetId="3">#REF!</definedName>
    <definedName name="OrgGBInt2012Perceel2" localSheetId="1">#REF!</definedName>
    <definedName name="OrgGBInt2012Perceel2" localSheetId="0">#REF!</definedName>
    <definedName name="OrgGBInt2012Perceel2">#REF!</definedName>
    <definedName name="OrgGBInt2012Perceel3" localSheetId="4">#REF!</definedName>
    <definedName name="OrgGBInt2012Perceel3" localSheetId="3">#REF!</definedName>
    <definedName name="OrgGBInt2012Perceel3" localSheetId="1">#REF!</definedName>
    <definedName name="OrgGBInt2012Perceel3" localSheetId="0">#REF!</definedName>
    <definedName name="OrgGBInt2012Perceel3">#REF!</definedName>
    <definedName name="OrgGBInt2013Perceel2" localSheetId="4">#REF!</definedName>
    <definedName name="OrgGBInt2013Perceel2" localSheetId="3">#REF!</definedName>
    <definedName name="OrgGBInt2013Perceel2" localSheetId="1">#REF!</definedName>
    <definedName name="OrgGBInt2013Perceel2" localSheetId="0">#REF!</definedName>
    <definedName name="OrgGBInt2013Perceel2">#REF!</definedName>
    <definedName name="OrgGBInt2013Perceel3" localSheetId="4">#REF!</definedName>
    <definedName name="OrgGBInt2013Perceel3" localSheetId="3">#REF!</definedName>
    <definedName name="OrgGBInt2013Perceel3" localSheetId="1">#REF!</definedName>
    <definedName name="OrgGBInt2013Perceel3" localSheetId="0">#REF!</definedName>
    <definedName name="OrgGBInt2013Perceel3">#REF!</definedName>
    <definedName name="OrgGBInt2014Perceel1" localSheetId="4">'[4]9.1'!#REF!</definedName>
    <definedName name="OrgGBInt2014Perceel1" localSheetId="3">'[4]9.1'!#REF!</definedName>
    <definedName name="OrgGBInt2014Perceel1" localSheetId="1">'[4]9.1'!#REF!</definedName>
    <definedName name="OrgGBInt2014Perceel1" localSheetId="0">'[4]9.1'!#REF!</definedName>
    <definedName name="OrgGBInt2014Perceel1">'[4]9.1'!#REF!</definedName>
    <definedName name="OrgGBInt2014Perceel2" localSheetId="4">#REF!</definedName>
    <definedName name="OrgGBInt2014Perceel2" localSheetId="3">#REF!</definedName>
    <definedName name="OrgGBInt2014Perceel2" localSheetId="1">#REF!</definedName>
    <definedName name="OrgGBInt2014Perceel2" localSheetId="0">#REF!</definedName>
    <definedName name="OrgGBInt2014Perceel2">#REF!</definedName>
    <definedName name="OrgGBInt2014Perceel3" localSheetId="4">#REF!</definedName>
    <definedName name="OrgGBInt2014Perceel3" localSheetId="3">#REF!</definedName>
    <definedName name="OrgGBInt2014Perceel3" localSheetId="1">#REF!</definedName>
    <definedName name="OrgGBInt2014Perceel3" localSheetId="0">#REF!</definedName>
    <definedName name="OrgGBInt2014Perceel3">#REF!</definedName>
    <definedName name="OrgGBInt2015Perceel2" localSheetId="4">#REF!</definedName>
    <definedName name="OrgGBInt2015Perceel2" localSheetId="3">#REF!</definedName>
    <definedName name="OrgGBInt2015Perceel2" localSheetId="1">#REF!</definedName>
    <definedName name="OrgGBInt2015Perceel2" localSheetId="0">#REF!</definedName>
    <definedName name="OrgGBInt2015Perceel2">#REF!</definedName>
    <definedName name="OrgGBInt2015Perceel3" localSheetId="4">#REF!</definedName>
    <definedName name="OrgGBInt2015Perceel3" localSheetId="3">#REF!</definedName>
    <definedName name="OrgGBInt2015Perceel3" localSheetId="1">#REF!</definedName>
    <definedName name="OrgGBInt2015Perceel3" localSheetId="0">#REF!</definedName>
    <definedName name="OrgGBInt2015Perceel3">#REF!</definedName>
    <definedName name="OrgMips2007Perceel1" localSheetId="4">'[4]9.1'!#REF!</definedName>
    <definedName name="OrgMips2007Perceel1" localSheetId="3">'[4]9.1'!#REF!</definedName>
    <definedName name="OrgMips2007Perceel1" localSheetId="1">'[4]9.1'!#REF!</definedName>
    <definedName name="OrgMips2007Perceel1" localSheetId="0">'[4]9.1'!#REF!</definedName>
    <definedName name="OrgMips2007Perceel1">'[4]9.1'!#REF!</definedName>
    <definedName name="OrgMips2007Perceel2" localSheetId="4">#REF!</definedName>
    <definedName name="OrgMips2007Perceel2" localSheetId="3">#REF!</definedName>
    <definedName name="OrgMips2007Perceel2" localSheetId="1">#REF!</definedName>
    <definedName name="OrgMips2007Perceel2" localSheetId="0">#REF!</definedName>
    <definedName name="OrgMips2007Perceel2">#REF!</definedName>
    <definedName name="OrgMips2007Perceel3" localSheetId="4">#REF!</definedName>
    <definedName name="OrgMips2007Perceel3" localSheetId="3">#REF!</definedName>
    <definedName name="OrgMips2007Perceel3" localSheetId="1">#REF!</definedName>
    <definedName name="OrgMips2007Perceel3" localSheetId="0">#REF!</definedName>
    <definedName name="OrgMips2007Perceel3">#REF!</definedName>
    <definedName name="OrgMips2008Perceel1" localSheetId="4">'[4]9.1'!#REF!</definedName>
    <definedName name="OrgMips2008Perceel1" localSheetId="3">'[4]9.1'!#REF!</definedName>
    <definedName name="OrgMips2008Perceel1" localSheetId="1">'[4]9.1'!#REF!</definedName>
    <definedName name="OrgMips2008Perceel1" localSheetId="0">'[4]9.1'!#REF!</definedName>
    <definedName name="OrgMips2008Perceel1">'[4]9.1'!#REF!</definedName>
    <definedName name="OrgMips2008Perceel2" localSheetId="4">#REF!</definedName>
    <definedName name="OrgMips2008Perceel2" localSheetId="3">#REF!</definedName>
    <definedName name="OrgMips2008Perceel2" localSheetId="1">#REF!</definedName>
    <definedName name="OrgMips2008Perceel2" localSheetId="0">#REF!</definedName>
    <definedName name="OrgMips2008Perceel2">#REF!</definedName>
    <definedName name="OrgMips2008Perceel3" localSheetId="4">#REF!</definedName>
    <definedName name="OrgMips2008Perceel3" localSheetId="3">#REF!</definedName>
    <definedName name="OrgMips2008Perceel3" localSheetId="1">#REF!</definedName>
    <definedName name="OrgMips2008Perceel3" localSheetId="0">#REF!</definedName>
    <definedName name="OrgMips2008Perceel3">#REF!</definedName>
    <definedName name="OrgMips2009Perceel1" localSheetId="4">'[4]9.1'!#REF!</definedName>
    <definedName name="OrgMips2009Perceel1" localSheetId="3">'[4]9.1'!#REF!</definedName>
    <definedName name="OrgMips2009Perceel1" localSheetId="1">'[4]9.1'!#REF!</definedName>
    <definedName name="OrgMips2009Perceel1" localSheetId="0">'[4]9.1'!#REF!</definedName>
    <definedName name="OrgMips2009Perceel1">'[4]9.1'!#REF!</definedName>
    <definedName name="OrgMips2009Perceel2" localSheetId="4">#REF!</definedName>
    <definedName name="OrgMips2009Perceel2" localSheetId="3">#REF!</definedName>
    <definedName name="OrgMips2009Perceel2" localSheetId="1">#REF!</definedName>
    <definedName name="OrgMips2009Perceel2" localSheetId="0">#REF!</definedName>
    <definedName name="OrgMips2009Perceel2">#REF!</definedName>
    <definedName name="OrgMips2009Perceel3" localSheetId="4">#REF!</definedName>
    <definedName name="OrgMips2009Perceel3" localSheetId="3">#REF!</definedName>
    <definedName name="OrgMips2009Perceel3" localSheetId="1">#REF!</definedName>
    <definedName name="OrgMips2009Perceel3" localSheetId="0">#REF!</definedName>
    <definedName name="OrgMips2009Perceel3">#REF!</definedName>
    <definedName name="OrgMips2010Perceel1" localSheetId="4">'[4]9.1'!#REF!</definedName>
    <definedName name="OrgMips2010Perceel1" localSheetId="3">'[4]9.1'!#REF!</definedName>
    <definedName name="OrgMips2010Perceel1" localSheetId="1">'[4]9.1'!#REF!</definedName>
    <definedName name="OrgMips2010Perceel1" localSheetId="0">'[4]9.1'!#REF!</definedName>
    <definedName name="OrgMips2010Perceel1">'[4]9.1'!#REF!</definedName>
    <definedName name="OrgMips2010Perceel2" localSheetId="4">#REF!</definedName>
    <definedName name="OrgMips2010Perceel2" localSheetId="3">#REF!</definedName>
    <definedName name="OrgMips2010Perceel2" localSheetId="1">#REF!</definedName>
    <definedName name="OrgMips2010Perceel2" localSheetId="0">#REF!</definedName>
    <definedName name="OrgMips2010Perceel2">#REF!</definedName>
    <definedName name="OrgMips2010Perceel3" localSheetId="4">#REF!</definedName>
    <definedName name="OrgMips2010Perceel3" localSheetId="3">#REF!</definedName>
    <definedName name="OrgMips2010Perceel3" localSheetId="1">#REF!</definedName>
    <definedName name="OrgMips2010Perceel3" localSheetId="0">#REF!</definedName>
    <definedName name="OrgMips2010Perceel3">#REF!</definedName>
    <definedName name="OrgMips2011Perceel1" localSheetId="4">'[4]9.1'!#REF!</definedName>
    <definedName name="OrgMips2011Perceel1" localSheetId="3">'[4]9.1'!#REF!</definedName>
    <definedName name="OrgMips2011Perceel1" localSheetId="1">'[4]9.1'!#REF!</definedName>
    <definedName name="OrgMips2011Perceel1" localSheetId="0">'[4]9.1'!#REF!</definedName>
    <definedName name="OrgMips2011Perceel1">'[4]9.1'!#REF!</definedName>
    <definedName name="OrgMips2011Perceel2" localSheetId="4">#REF!</definedName>
    <definedName name="OrgMips2011Perceel2" localSheetId="3">#REF!</definedName>
    <definedName name="OrgMips2011Perceel2" localSheetId="1">#REF!</definedName>
    <definedName name="OrgMips2011Perceel2" localSheetId="0">#REF!</definedName>
    <definedName name="OrgMips2011Perceel2">#REF!</definedName>
    <definedName name="OrgMips2011Perceel3" localSheetId="4">#REF!</definedName>
    <definedName name="OrgMips2011Perceel3" localSheetId="3">#REF!</definedName>
    <definedName name="OrgMips2011Perceel3" localSheetId="1">#REF!</definedName>
    <definedName name="OrgMips2011Perceel3" localSheetId="0">#REF!</definedName>
    <definedName name="OrgMips2011Perceel3">#REF!</definedName>
    <definedName name="OrgMips2012Perceel1" localSheetId="4">'[4]9.1'!#REF!</definedName>
    <definedName name="OrgMips2012Perceel1" localSheetId="3">'[4]9.1'!#REF!</definedName>
    <definedName name="OrgMips2012Perceel1" localSheetId="1">'[4]9.1'!#REF!</definedName>
    <definedName name="OrgMips2012Perceel1" localSheetId="0">'[4]9.1'!#REF!</definedName>
    <definedName name="OrgMips2012Perceel1">'[4]9.1'!#REF!</definedName>
    <definedName name="OrgMips2012Perceel2" localSheetId="4">#REF!</definedName>
    <definedName name="OrgMips2012Perceel2" localSheetId="3">#REF!</definedName>
    <definedName name="OrgMips2012Perceel2" localSheetId="1">#REF!</definedName>
    <definedName name="OrgMips2012Perceel2" localSheetId="0">#REF!</definedName>
    <definedName name="OrgMips2012Perceel2">#REF!</definedName>
    <definedName name="OrgMips2012Perceel3" localSheetId="4">#REF!</definedName>
    <definedName name="OrgMips2012Perceel3" localSheetId="3">#REF!</definedName>
    <definedName name="OrgMips2012Perceel3" localSheetId="1">#REF!</definedName>
    <definedName name="OrgMips2012Perceel3" localSheetId="0">#REF!</definedName>
    <definedName name="OrgMips2012Perceel3">#REF!</definedName>
    <definedName name="OrgMips2013Perceel1" localSheetId="4">'[4]9.1'!#REF!</definedName>
    <definedName name="OrgMips2013Perceel1" localSheetId="3">'[4]9.1'!#REF!</definedName>
    <definedName name="OrgMips2013Perceel1" localSheetId="1">'[4]9.1'!#REF!</definedName>
    <definedName name="OrgMips2013Perceel1" localSheetId="0">'[4]9.1'!#REF!</definedName>
    <definedName name="OrgMips2013Perceel1">'[4]9.1'!#REF!</definedName>
    <definedName name="OrgMips2013Perceel2" localSheetId="4">#REF!</definedName>
    <definedName name="OrgMips2013Perceel2" localSheetId="3">#REF!</definedName>
    <definedName name="OrgMips2013Perceel2" localSheetId="1">#REF!</definedName>
    <definedName name="OrgMips2013Perceel2" localSheetId="0">#REF!</definedName>
    <definedName name="OrgMips2013Perceel2">#REF!</definedName>
    <definedName name="OrgMips2013Perceel3" localSheetId="4">#REF!</definedName>
    <definedName name="OrgMips2013Perceel3" localSheetId="3">#REF!</definedName>
    <definedName name="OrgMips2013Perceel3" localSheetId="1">#REF!</definedName>
    <definedName name="OrgMips2013Perceel3" localSheetId="0">#REF!</definedName>
    <definedName name="OrgMips2013Perceel3">#REF!</definedName>
    <definedName name="OrgMips2014Perceel1" localSheetId="4">'[4]9.1'!#REF!</definedName>
    <definedName name="OrgMips2014Perceel1" localSheetId="3">'[4]9.1'!#REF!</definedName>
    <definedName name="OrgMips2014Perceel1" localSheetId="1">'[4]9.1'!#REF!</definedName>
    <definedName name="OrgMips2014Perceel1" localSheetId="0">'[4]9.1'!#REF!</definedName>
    <definedName name="OrgMips2014Perceel1">'[4]9.1'!#REF!</definedName>
    <definedName name="OrgMips2014Perceel2" localSheetId="4">#REF!</definedName>
    <definedName name="OrgMips2014Perceel2" localSheetId="3">#REF!</definedName>
    <definedName name="OrgMips2014Perceel2" localSheetId="1">#REF!</definedName>
    <definedName name="OrgMips2014Perceel2" localSheetId="0">#REF!</definedName>
    <definedName name="OrgMips2014Perceel2">#REF!</definedName>
    <definedName name="OrgMips2014Perceel3" localSheetId="4">#REF!</definedName>
    <definedName name="OrgMips2014Perceel3" localSheetId="3">#REF!</definedName>
    <definedName name="OrgMips2014Perceel3" localSheetId="1">#REF!</definedName>
    <definedName name="OrgMips2014Perceel3" localSheetId="0">#REF!</definedName>
    <definedName name="OrgMips2014Perceel3">#REF!</definedName>
    <definedName name="OrgMips2015Perceel1" localSheetId="4">'[4]9.1'!#REF!</definedName>
    <definedName name="OrgMips2015Perceel1" localSheetId="3">'[4]9.1'!#REF!</definedName>
    <definedName name="OrgMips2015Perceel1" localSheetId="1">'[4]9.1'!#REF!</definedName>
    <definedName name="OrgMips2015Perceel1" localSheetId="0">'[4]9.1'!#REF!</definedName>
    <definedName name="OrgMips2015Perceel1">'[4]9.1'!#REF!</definedName>
    <definedName name="OrgMips2015Perceel2" localSheetId="4">#REF!</definedName>
    <definedName name="OrgMips2015Perceel2" localSheetId="3">#REF!</definedName>
    <definedName name="OrgMips2015Perceel2" localSheetId="1">#REF!</definedName>
    <definedName name="OrgMips2015Perceel2" localSheetId="0">#REF!</definedName>
    <definedName name="OrgMips2015Perceel2">#REF!</definedName>
    <definedName name="OrgMips2015Perceel3" localSheetId="4">#REF!</definedName>
    <definedName name="OrgMips2015Perceel3" localSheetId="3">#REF!</definedName>
    <definedName name="OrgMips2015Perceel3" localSheetId="1">#REF!</definedName>
    <definedName name="OrgMips2015Perceel3" localSheetId="0">#REF!</definedName>
    <definedName name="OrgMips2015Perceel3">#REF!</definedName>
    <definedName name="Perceelsom">[3]Parameters!$F$15:$F$18</definedName>
    <definedName name="Percentage_Qeisen">'[10]HULP-velden'!$J$80</definedName>
    <definedName name="Platforms" localSheetId="4">#REF!</definedName>
    <definedName name="Platforms" localSheetId="3">#REF!</definedName>
    <definedName name="Platforms" localSheetId="1">#REF!</definedName>
    <definedName name="Platforms" localSheetId="0">#REF!</definedName>
    <definedName name="Platforms">#REF!</definedName>
    <definedName name="Pmax" localSheetId="4">'[1]Invoer EMVI-kaders'!$M$27</definedName>
    <definedName name="Pmax">'[2]Invoer EMVI-kaders'!$M$27</definedName>
    <definedName name="Pref" localSheetId="4">'[1]Invoer EMVI-kaders'!$M$25</definedName>
    <definedName name="Pref">'[2]Invoer EMVI-kaders'!$M$25</definedName>
    <definedName name="PrijsPerMinuut120tot180" localSheetId="4">#REF!</definedName>
    <definedName name="PrijsPerMinuut120tot180" localSheetId="3">#REF!</definedName>
    <definedName name="PrijsPerMinuut120tot180" localSheetId="1">#REF!</definedName>
    <definedName name="PrijsPerMinuut120tot180" localSheetId="0">#REF!</definedName>
    <definedName name="PrijsPerMinuut120tot180">#REF!</definedName>
    <definedName name="PrijsPerMinuut15tot60" localSheetId="4">#REF!</definedName>
    <definedName name="PrijsPerMinuut15tot60" localSheetId="3">#REF!</definedName>
    <definedName name="PrijsPerMinuut15tot60" localSheetId="1">#REF!</definedName>
    <definedName name="PrijsPerMinuut15tot60" localSheetId="0">#REF!</definedName>
    <definedName name="PrijsPerMinuut15tot60">#REF!</definedName>
    <definedName name="PrijsPerMinuut180tot240" localSheetId="4">#REF!</definedName>
    <definedName name="PrijsPerMinuut180tot240" localSheetId="3">#REF!</definedName>
    <definedName name="PrijsPerMinuut180tot240" localSheetId="1">#REF!</definedName>
    <definedName name="PrijsPerMinuut180tot240" localSheetId="0">#REF!</definedName>
    <definedName name="PrijsPerMinuut180tot240">#REF!</definedName>
    <definedName name="PrijsPerMinuut240tot300" localSheetId="4">#REF!</definedName>
    <definedName name="PrijsPerMinuut240tot300" localSheetId="3">#REF!</definedName>
    <definedName name="PrijsPerMinuut240tot300" localSheetId="1">#REF!</definedName>
    <definedName name="PrijsPerMinuut240tot300" localSheetId="0">#REF!</definedName>
    <definedName name="PrijsPerMinuut240tot300">#REF!</definedName>
    <definedName name="PrijsPerMinuut300tot360" localSheetId="4">#REF!</definedName>
    <definedName name="PrijsPerMinuut300tot360" localSheetId="3">#REF!</definedName>
    <definedName name="PrijsPerMinuut300tot360" localSheetId="1">#REF!</definedName>
    <definedName name="PrijsPerMinuut300tot360" localSheetId="0">#REF!</definedName>
    <definedName name="PrijsPerMinuut300tot360">#REF!</definedName>
    <definedName name="PrijsPerMinuut360tot420" localSheetId="4">#REF!</definedName>
    <definedName name="PrijsPerMinuut360tot420" localSheetId="3">#REF!</definedName>
    <definedName name="PrijsPerMinuut360tot420" localSheetId="1">#REF!</definedName>
    <definedName name="PrijsPerMinuut360tot420" localSheetId="0">#REF!</definedName>
    <definedName name="PrijsPerMinuut360tot420">#REF!</definedName>
    <definedName name="PrijsPerMinuut60tot120" localSheetId="4">#REF!</definedName>
    <definedName name="PrijsPerMinuut60tot120" localSheetId="3">#REF!</definedName>
    <definedName name="PrijsPerMinuut60tot120" localSheetId="1">#REF!</definedName>
    <definedName name="PrijsPerMinuut60tot120" localSheetId="0">#REF!</definedName>
    <definedName name="PrijsPerMinuut60tot120">#REF!</definedName>
    <definedName name="PrijsPerSeconde120tot180" localSheetId="4">#REF!</definedName>
    <definedName name="PrijsPerSeconde120tot180" localSheetId="3">#REF!</definedName>
    <definedName name="PrijsPerSeconde120tot180" localSheetId="1">#REF!</definedName>
    <definedName name="PrijsPerSeconde120tot180" localSheetId="0">#REF!</definedName>
    <definedName name="PrijsPerSeconde120tot180">#REF!</definedName>
    <definedName name="PrijsPerSeconde15tot60" localSheetId="4">#REF!</definedName>
    <definedName name="PrijsPerSeconde15tot60" localSheetId="3">#REF!</definedName>
    <definedName name="PrijsPerSeconde15tot60" localSheetId="1">#REF!</definedName>
    <definedName name="PrijsPerSeconde15tot60" localSheetId="0">#REF!</definedName>
    <definedName name="PrijsPerSeconde15tot60">#REF!</definedName>
    <definedName name="PrijsPerSeconde180tot240" localSheetId="4">#REF!</definedName>
    <definedName name="PrijsPerSeconde180tot240" localSheetId="3">#REF!</definedName>
    <definedName name="PrijsPerSeconde180tot240" localSheetId="1">#REF!</definedName>
    <definedName name="PrijsPerSeconde180tot240" localSheetId="0">#REF!</definedName>
    <definedName name="PrijsPerSeconde180tot240">#REF!</definedName>
    <definedName name="PrijsPerSeconde240tot300" localSheetId="4">#REF!</definedName>
    <definedName name="PrijsPerSeconde240tot300" localSheetId="3">#REF!</definedName>
    <definedName name="PrijsPerSeconde240tot300" localSheetId="1">#REF!</definedName>
    <definedName name="PrijsPerSeconde240tot300" localSheetId="0">#REF!</definedName>
    <definedName name="PrijsPerSeconde240tot300">#REF!</definedName>
    <definedName name="PrijsPerSeconde300tot360" localSheetId="4">#REF!</definedName>
    <definedName name="PrijsPerSeconde300tot360" localSheetId="3">#REF!</definedName>
    <definedName name="PrijsPerSeconde300tot360" localSheetId="1">#REF!</definedName>
    <definedName name="PrijsPerSeconde300tot360" localSheetId="0">#REF!</definedName>
    <definedName name="PrijsPerSeconde300tot360">#REF!</definedName>
    <definedName name="PrijsPerSeconde360tot420" localSheetId="4">#REF!</definedName>
    <definedName name="PrijsPerSeconde360tot420" localSheetId="3">#REF!</definedName>
    <definedName name="PrijsPerSeconde360tot420" localSheetId="1">#REF!</definedName>
    <definedName name="PrijsPerSeconde360tot420" localSheetId="0">#REF!</definedName>
    <definedName name="PrijsPerSeconde360tot420">#REF!</definedName>
    <definedName name="PrijsPerSeconde60tot120" localSheetId="4">#REF!</definedName>
    <definedName name="PrijsPerSeconde60tot120" localSheetId="3">#REF!</definedName>
    <definedName name="PrijsPerSeconde60tot120" localSheetId="1">#REF!</definedName>
    <definedName name="PrijsPerSeconde60tot120" localSheetId="0">#REF!</definedName>
    <definedName name="PrijsPerSeconde60tot120">#REF!</definedName>
    <definedName name="PrintEnMailBrief001" localSheetId="4">#REF!</definedName>
    <definedName name="PrintEnMailBrief001" localSheetId="3">#REF!</definedName>
    <definedName name="PrintEnMailBrief001" localSheetId="1">#REF!</definedName>
    <definedName name="PrintEnMailBrief001" localSheetId="0">#REF!</definedName>
    <definedName name="PrintEnMailBrief001">#REF!</definedName>
    <definedName name="PrintEnMailBrief002" localSheetId="4">#REF!</definedName>
    <definedName name="PrintEnMailBrief002" localSheetId="3">#REF!</definedName>
    <definedName name="PrintEnMailBrief002" localSheetId="1">#REF!</definedName>
    <definedName name="PrintEnMailBrief002" localSheetId="0">#REF!</definedName>
    <definedName name="PrintEnMailBrief002">#REF!</definedName>
    <definedName name="PrintEnMailBrief003" localSheetId="4">#REF!</definedName>
    <definedName name="PrintEnMailBrief003" localSheetId="3">#REF!</definedName>
    <definedName name="PrintEnMailBrief003" localSheetId="1">#REF!</definedName>
    <definedName name="PrintEnMailBrief003" localSheetId="0">#REF!</definedName>
    <definedName name="PrintEnMailBrief003">#REF!</definedName>
    <definedName name="PrintEnMailBrief004" localSheetId="4">#REF!</definedName>
    <definedName name="PrintEnMailBrief004" localSheetId="3">#REF!</definedName>
    <definedName name="PrintEnMailBrief004" localSheetId="1">#REF!</definedName>
    <definedName name="PrintEnMailBrief004" localSheetId="0">#REF!</definedName>
    <definedName name="PrintEnMailBrief004">#REF!</definedName>
    <definedName name="PrintEnMailBrief005" localSheetId="4">#REF!</definedName>
    <definedName name="PrintEnMailBrief005" localSheetId="3">#REF!</definedName>
    <definedName name="PrintEnMailBrief005" localSheetId="1">#REF!</definedName>
    <definedName name="PrintEnMailBrief005" localSheetId="0">#REF!</definedName>
    <definedName name="PrintEnMailBrief005">#REF!</definedName>
    <definedName name="Prognose0tot10" localSheetId="4">#REF!</definedName>
    <definedName name="Prognose0tot10" localSheetId="3">#REF!</definedName>
    <definedName name="Prognose0tot10" localSheetId="1">#REF!</definedName>
    <definedName name="Prognose0tot10" localSheetId="0">#REF!</definedName>
    <definedName name="Prognose0tot10">#REF!</definedName>
    <definedName name="Prognose10tot20" localSheetId="4">#REF!</definedName>
    <definedName name="Prognose10tot20" localSheetId="3">#REF!</definedName>
    <definedName name="Prognose10tot20" localSheetId="1">#REF!</definedName>
    <definedName name="Prognose10tot20" localSheetId="0">#REF!</definedName>
    <definedName name="Prognose10tot20">#REF!</definedName>
    <definedName name="Prognose110tot120" localSheetId="4">#REF!</definedName>
    <definedName name="Prognose110tot120" localSheetId="3">#REF!</definedName>
    <definedName name="Prognose110tot120" localSheetId="1">#REF!</definedName>
    <definedName name="Prognose110tot120" localSheetId="0">#REF!</definedName>
    <definedName name="Prognose110tot120">#REF!</definedName>
    <definedName name="Prognose120tot130" localSheetId="4">#REF!</definedName>
    <definedName name="Prognose120tot130" localSheetId="3">#REF!</definedName>
    <definedName name="Prognose120tot130" localSheetId="1">#REF!</definedName>
    <definedName name="Prognose120tot130" localSheetId="0">#REF!</definedName>
    <definedName name="Prognose120tot130">#REF!</definedName>
    <definedName name="Prognose130tot140" localSheetId="4">#REF!</definedName>
    <definedName name="Prognose130tot140" localSheetId="3">#REF!</definedName>
    <definedName name="Prognose130tot140" localSheetId="1">#REF!</definedName>
    <definedName name="Prognose130tot140" localSheetId="0">#REF!</definedName>
    <definedName name="Prognose130tot140">#REF!</definedName>
    <definedName name="Prognose140tot150" localSheetId="4">#REF!</definedName>
    <definedName name="Prognose140tot150" localSheetId="3">#REF!</definedName>
    <definedName name="Prognose140tot150" localSheetId="1">#REF!</definedName>
    <definedName name="Prognose140tot150" localSheetId="0">#REF!</definedName>
    <definedName name="Prognose140tot150">#REF!</definedName>
    <definedName name="Prognose150tot160" localSheetId="4">#REF!</definedName>
    <definedName name="Prognose150tot160" localSheetId="3">#REF!</definedName>
    <definedName name="Prognose150tot160" localSheetId="1">#REF!</definedName>
    <definedName name="Prognose150tot160" localSheetId="0">#REF!</definedName>
    <definedName name="Prognose150tot160">#REF!</definedName>
    <definedName name="Prognose160tot170" localSheetId="4">#REF!</definedName>
    <definedName name="Prognose160tot170" localSheetId="3">#REF!</definedName>
    <definedName name="Prognose160tot170" localSheetId="1">#REF!</definedName>
    <definedName name="Prognose160tot170" localSheetId="0">#REF!</definedName>
    <definedName name="Prognose160tot170">#REF!</definedName>
    <definedName name="Prognose170tot180" localSheetId="4">#REF!</definedName>
    <definedName name="Prognose170tot180" localSheetId="3">#REF!</definedName>
    <definedName name="Prognose170tot180" localSheetId="1">#REF!</definedName>
    <definedName name="Prognose170tot180" localSheetId="0">#REF!</definedName>
    <definedName name="Prognose170tot180">#REF!</definedName>
    <definedName name="Prognose180tot190" localSheetId="4">#REF!</definedName>
    <definedName name="Prognose180tot190" localSheetId="3">#REF!</definedName>
    <definedName name="Prognose180tot190" localSheetId="1">#REF!</definedName>
    <definedName name="Prognose180tot190" localSheetId="0">#REF!</definedName>
    <definedName name="Prognose180tot190">#REF!</definedName>
    <definedName name="Prognose190tot200" localSheetId="4">#REF!</definedName>
    <definedName name="Prognose190tot200" localSheetId="3">#REF!</definedName>
    <definedName name="Prognose190tot200" localSheetId="1">#REF!</definedName>
    <definedName name="Prognose190tot200" localSheetId="0">#REF!</definedName>
    <definedName name="Prognose190tot200">#REF!</definedName>
    <definedName name="Prognose20tot30" localSheetId="4">#REF!</definedName>
    <definedName name="Prognose20tot30" localSheetId="3">#REF!</definedName>
    <definedName name="Prognose20tot30" localSheetId="1">#REF!</definedName>
    <definedName name="Prognose20tot30" localSheetId="0">#REF!</definedName>
    <definedName name="Prognose20tot30">#REF!</definedName>
    <definedName name="Prognose30tot40" localSheetId="4">#REF!</definedName>
    <definedName name="Prognose30tot40" localSheetId="3">#REF!</definedName>
    <definedName name="Prognose30tot40" localSheetId="1">#REF!</definedName>
    <definedName name="Prognose30tot40" localSheetId="0">#REF!</definedName>
    <definedName name="Prognose30tot40">#REF!</definedName>
    <definedName name="Prognose40tot50" localSheetId="4">#REF!</definedName>
    <definedName name="Prognose40tot50" localSheetId="3">#REF!</definedName>
    <definedName name="Prognose40tot50" localSheetId="1">#REF!</definedName>
    <definedName name="Prognose40tot50" localSheetId="0">#REF!</definedName>
    <definedName name="Prognose40tot50">#REF!</definedName>
    <definedName name="Prognose50tot60" localSheetId="4">#REF!</definedName>
    <definedName name="Prognose50tot60" localSheetId="3">#REF!</definedName>
    <definedName name="Prognose50tot60" localSheetId="1">#REF!</definedName>
    <definedName name="Prognose50tot60" localSheetId="0">#REF!</definedName>
    <definedName name="Prognose50tot60">#REF!</definedName>
    <definedName name="Prognose60tot70" localSheetId="4">#REF!</definedName>
    <definedName name="Prognose60tot70" localSheetId="3">#REF!</definedName>
    <definedName name="Prognose60tot70" localSheetId="1">#REF!</definedName>
    <definedName name="Prognose60tot70" localSheetId="0">#REF!</definedName>
    <definedName name="Prognose60tot70">#REF!</definedName>
    <definedName name="Prognose70tot80" localSheetId="4">#REF!</definedName>
    <definedName name="Prognose70tot80" localSheetId="3">#REF!</definedName>
    <definedName name="Prognose70tot80" localSheetId="1">#REF!</definedName>
    <definedName name="Prognose70tot80" localSheetId="0">#REF!</definedName>
    <definedName name="Prognose70tot80">#REF!</definedName>
    <definedName name="Prognose80tot90" localSheetId="4">#REF!</definedName>
    <definedName name="Prognose80tot90" localSheetId="3">#REF!</definedName>
    <definedName name="Prognose80tot90" localSheetId="1">#REF!</definedName>
    <definedName name="Prognose80tot90" localSheetId="0">#REF!</definedName>
    <definedName name="Prognose80tot90">#REF!</definedName>
    <definedName name="Qmax" localSheetId="4">'[1]Invoer EMVI-kaders'!$M$20</definedName>
    <definedName name="Qmax">'[2]Invoer EMVI-kaders'!$M$20</definedName>
    <definedName name="Qmin" localSheetId="4">'[1]Invoer EMVI-kaders'!$M$22</definedName>
    <definedName name="Qmin">'[2]Invoer EMVI-kaders'!$M$22</definedName>
    <definedName name="Qref" localSheetId="4">'[1]Invoer EMVI-kaders'!$M$26</definedName>
    <definedName name="Qref">'[2]Invoer EMVI-kaders'!$M$26</definedName>
    <definedName name="Qwensen" localSheetId="4">'[1]Invoer EMVI-kaders'!$M$21</definedName>
    <definedName name="Qwensen">'[2]Invoer EMVI-kaders'!$M$21</definedName>
    <definedName name="RentabiliteitGemiddeld" localSheetId="3">[6]Kengetallen!$H$41</definedName>
    <definedName name="RentabiliteitGemiddeld">[7]Kengetallen!$H$41</definedName>
    <definedName name="RentabiliteitN" localSheetId="3">[6]Kengetallen!$D$41</definedName>
    <definedName name="RentabiliteitN">[7]Kengetallen!$D$41</definedName>
    <definedName name="RentabiliteitNmin1" localSheetId="3">[6]Kengetallen!$E$41</definedName>
    <definedName name="RentabiliteitNmin1">[7]Kengetallen!$E$41</definedName>
    <definedName name="RentabiliteitNmin2" localSheetId="3">[6]Kengetallen!$F$41</definedName>
    <definedName name="RentabiliteitNmin2">[7]Kengetallen!$F$41</definedName>
    <definedName name="SolvabiliteitGemiddeld" localSheetId="3">[6]Kengetallen!$H$40</definedName>
    <definedName name="SolvabiliteitGemiddeld">[7]Kengetallen!$H$40</definedName>
    <definedName name="SolvabiliteitN" localSheetId="3">[6]Kengetallen!$D$40</definedName>
    <definedName name="SolvabiliteitN">[7]Kengetallen!$D$40</definedName>
    <definedName name="SolvabiliteitNmin1" localSheetId="3">[6]Kengetallen!$E$40</definedName>
    <definedName name="SolvabiliteitNmin1">[7]Kengetallen!$E$40</definedName>
    <definedName name="SolvabiliteitNmin2" localSheetId="3">[6]Kengetallen!$F$40</definedName>
    <definedName name="SolvabiliteitNmin2">[7]Kengetallen!$F$40</definedName>
    <definedName name="SOLVERWAARDE" localSheetId="4">'[1]HULP-velden'!$D$10</definedName>
    <definedName name="SOLVERWAARDE">'[2]HULP-velden'!$D$10</definedName>
    <definedName name="STA">[9]bezetting!$C$8</definedName>
    <definedName name="Staffel1" localSheetId="4">'[4]2.2'!$D$41:$W$52</definedName>
    <definedName name="Staffel1" localSheetId="3">#REF!</definedName>
    <definedName name="Staffel1" localSheetId="1">'[4]2.2'!$D$41:$W$52</definedName>
    <definedName name="Staffel1" localSheetId="0">'[4]2.2'!$D$41:$W$52</definedName>
    <definedName name="Staffel1">Licenties!$D$43:$K$54</definedName>
    <definedName name="Staffel2" localSheetId="4">'[4]2.2'!$D$88:$V$99</definedName>
    <definedName name="Staffel2" localSheetId="3">#REF!</definedName>
    <definedName name="Staffel2" localSheetId="1">'[4]2.2'!$D$88:$V$99</definedName>
    <definedName name="Staffel2" localSheetId="0">'[4]2.2'!$D$88:$V$99</definedName>
    <definedName name="Staffel2">Licenties!$D$82:$K$93</definedName>
    <definedName name="Staffel3">Licenties!$D$121:$K$132</definedName>
    <definedName name="StarttariefPerCall" localSheetId="4">#REF!</definedName>
    <definedName name="StarttariefPerCall" localSheetId="3">#REF!</definedName>
    <definedName name="StarttariefPerCall" localSheetId="1">#REF!</definedName>
    <definedName name="StarttariefPerCall" localSheetId="0">#REF!</definedName>
    <definedName name="StarttariefPerCall">#REF!</definedName>
    <definedName name="StarttariefPerDoorverbondenCall" localSheetId="4">#REF!</definedName>
    <definedName name="StarttariefPerDoorverbondenCall" localSheetId="3">#REF!</definedName>
    <definedName name="StarttariefPerDoorverbondenCall" localSheetId="1">#REF!</definedName>
    <definedName name="StarttariefPerDoorverbondenCall" localSheetId="0">#REF!</definedName>
    <definedName name="StarttariefPerDoorverbondenCall">#REF!</definedName>
    <definedName name="storage">[11]Configurator!$A$21:$A$22</definedName>
    <definedName name="StorageExp">[11]Configurator!#REF!</definedName>
    <definedName name="SWI">[9]bezetting!$C$9</definedName>
    <definedName name="TEST1">'[8]260000'!#REF!</definedName>
    <definedName name="TEST10">'[8]260000'!#REF!</definedName>
    <definedName name="TEST11">'[8]260000'!#REF!</definedName>
    <definedName name="TEST12">'[8]260000'!#REF!</definedName>
    <definedName name="TEST13">'[8]260000'!#REF!</definedName>
    <definedName name="TEST14">'[8]260000'!#REF!</definedName>
    <definedName name="TEST15">'[8]260000'!#REF!</definedName>
    <definedName name="TEST16">'[8]260000'!#REF!</definedName>
    <definedName name="TEST17">'[8]260000'!#REF!</definedName>
    <definedName name="TEST18">'[8]260000'!#REF!</definedName>
    <definedName name="TEST19">'[8]260000'!#REF!</definedName>
    <definedName name="TEST2">'[8]260000'!#REF!</definedName>
    <definedName name="TEST20">'[8]260000'!#REF!</definedName>
    <definedName name="TEST21">'[8]260000'!#REF!</definedName>
    <definedName name="TEST22">'[8]260000'!#REF!</definedName>
    <definedName name="TEST23">'[8]260000'!#REF!</definedName>
    <definedName name="TEST24">'[8]260000'!#REF!</definedName>
    <definedName name="TEST25">'[8]260000'!#REF!</definedName>
    <definedName name="TEST26">'[8]260000'!#REF!</definedName>
    <definedName name="TEST27">'[8]260000'!#REF!</definedName>
    <definedName name="TEST28">'[8]260000'!#REF!</definedName>
    <definedName name="TEST29">'[8]260000'!#REF!</definedName>
    <definedName name="TEST3">'[8]260000'!#REF!</definedName>
    <definedName name="TEST30">'[8]260000'!#REF!</definedName>
    <definedName name="TEST4">'[8]260000'!#REF!</definedName>
    <definedName name="TEST5">'[8]260000'!#REF!</definedName>
    <definedName name="TEST6">'[8]260000'!#REF!</definedName>
    <definedName name="TEST7">'[8]260000'!#REF!</definedName>
    <definedName name="TEST8">'[8]260000'!#REF!</definedName>
    <definedName name="TEST9">'[8]260000'!#REF!</definedName>
    <definedName name="TESTHKEY">'[8]260000'!#REF!</definedName>
    <definedName name="TESTKEYS">'[8]260000'!#REF!</definedName>
    <definedName name="TESTVKEY">'[8]260000'!#REF!</definedName>
    <definedName name="TextminingToolsKorting" localSheetId="4">#REF!</definedName>
    <definedName name="TextminingToolsKorting" localSheetId="3">#REF!</definedName>
    <definedName name="TextminingToolsKorting" localSheetId="1">#REF!</definedName>
    <definedName name="TextminingToolsKorting" localSheetId="0">#REF!</definedName>
    <definedName name="TextminingToolsKorting">#REF!</definedName>
    <definedName name="TextminingToolsPrijs" localSheetId="4">#REF!</definedName>
    <definedName name="TextminingToolsPrijs" localSheetId="3">#REF!</definedName>
    <definedName name="TextminingToolsPrijs" localSheetId="1">#REF!</definedName>
    <definedName name="TextminingToolsPrijs" localSheetId="0">#REF!</definedName>
    <definedName name="TextminingToolsPrijs">#REF!</definedName>
    <definedName name="TotaalVermogenN" localSheetId="3">[6]Kengetallen!$D$20</definedName>
    <definedName name="TotaalVermogenN">[7]Kengetallen!$D$20</definedName>
    <definedName name="TotaalVermogenNmin1" localSheetId="3">[6]Kengetallen!$E$20</definedName>
    <definedName name="TotaalVermogenNmin1">[7]Kengetallen!$E$20</definedName>
    <definedName name="TotaalVermogenNmin2" localSheetId="3">[6]Kengetallen!$F$20</definedName>
    <definedName name="TotaalVermogenNmin2">[7]Kengetallen!$F$20</definedName>
    <definedName name="TotaleWaarde">'[12]Kentallen EUR'!#REF!</definedName>
    <definedName name="TRA">#REF!</definedName>
    <definedName name="TypeA" localSheetId="4">#REF!</definedName>
    <definedName name="TypeA" localSheetId="3">#REF!</definedName>
    <definedName name="TypeA" localSheetId="1">#REF!</definedName>
    <definedName name="TypeA" localSheetId="0">#REF!</definedName>
    <definedName name="TypeA">#REF!</definedName>
    <definedName name="TypeB" localSheetId="4">#REF!</definedName>
    <definedName name="TypeB" localSheetId="3">#REF!</definedName>
    <definedName name="TypeB" localSheetId="1">#REF!</definedName>
    <definedName name="TypeB" localSheetId="0">#REF!</definedName>
    <definedName name="TypeB">#REF!</definedName>
    <definedName name="TypeC" localSheetId="4">#REF!</definedName>
    <definedName name="TypeC" localSheetId="3">#REF!</definedName>
    <definedName name="TypeC" localSheetId="1">#REF!</definedName>
    <definedName name="TypeC" localSheetId="0">#REF!</definedName>
    <definedName name="TypeC">#REF!</definedName>
    <definedName name="TypeD" localSheetId="4">#REF!</definedName>
    <definedName name="TypeD" localSheetId="3">#REF!</definedName>
    <definedName name="TypeD" localSheetId="1">#REF!</definedName>
    <definedName name="TypeD" localSheetId="0">#REF!</definedName>
    <definedName name="TypeD">#REF!</definedName>
    <definedName name="TypeE" localSheetId="4">#REF!</definedName>
    <definedName name="TypeE" localSheetId="3">#REF!</definedName>
    <definedName name="TypeE" localSheetId="1">#REF!</definedName>
    <definedName name="TypeE" localSheetId="0">#REF!</definedName>
    <definedName name="TypeE">#REF!</definedName>
    <definedName name="TypeF" localSheetId="4">#REF!</definedName>
    <definedName name="TypeF" localSheetId="3">#REF!</definedName>
    <definedName name="TypeF" localSheetId="1">#REF!</definedName>
    <definedName name="TypeF" localSheetId="0">#REF!</definedName>
    <definedName name="TypeF">#REF!</definedName>
    <definedName name="TypeG" localSheetId="4">#REF!</definedName>
    <definedName name="TypeG" localSheetId="3">#REF!</definedName>
    <definedName name="TypeG" localSheetId="1">#REF!</definedName>
    <definedName name="TypeG" localSheetId="0">#REF!</definedName>
    <definedName name="TypeG">#REF!</definedName>
    <definedName name="TypeH" localSheetId="4">#REF!</definedName>
    <definedName name="TypeH" localSheetId="3">#REF!</definedName>
    <definedName name="TypeH" localSheetId="1">#REF!</definedName>
    <definedName name="TypeH" localSheetId="0">#REF!</definedName>
    <definedName name="TypeH">#REF!</definedName>
    <definedName name="TypeY" localSheetId="4">#REF!</definedName>
    <definedName name="TypeY" localSheetId="3">#REF!</definedName>
    <definedName name="TypeY" localSheetId="1">#REF!</definedName>
    <definedName name="TypeY" localSheetId="0">#REF!</definedName>
    <definedName name="TypeY">#REF!</definedName>
    <definedName name="TypeZ" localSheetId="4">#REF!</definedName>
    <definedName name="TypeZ" localSheetId="3">#REF!</definedName>
    <definedName name="TypeZ" localSheetId="1">#REF!</definedName>
    <definedName name="TypeZ" localSheetId="0">#REF!</definedName>
    <definedName name="TypeZ">#REF!</definedName>
    <definedName name="UTZ">[9]bezetting!$C$7</definedName>
    <definedName name="VasteActivaN" localSheetId="3">[6]Kengetallen!$D$22</definedName>
    <definedName name="VasteActivaN">[7]Kengetallen!$D$22</definedName>
    <definedName name="VasteActivaNmin1" localSheetId="3">[6]Kengetallen!$E$22</definedName>
    <definedName name="VasteActivaNmin1">[7]Kengetallen!$E$22</definedName>
    <definedName name="VasteActivaNmin2" localSheetId="3">[6]Kengetallen!$F$22</definedName>
    <definedName name="VasteActivaNmin2">[7]Kengetallen!$F$22</definedName>
    <definedName name="Verplicht" localSheetId="4">#REF!</definedName>
    <definedName name="Verplicht" localSheetId="3">#REF!</definedName>
    <definedName name="Verplicht" localSheetId="1">#REF!</definedName>
    <definedName name="Verplicht" localSheetId="0">#REF!</definedName>
    <definedName name="Verplicht">#REF!</definedName>
    <definedName name="VlottendeActivaN" localSheetId="3">[6]Kengetallen!$D$25</definedName>
    <definedName name="VlottendeActivaN">[7]Kengetallen!$D$25</definedName>
    <definedName name="VlottendeActivaNmin1" localSheetId="3">[6]Kengetallen!$E$25</definedName>
    <definedName name="VlottendeActivaNmin1">[7]Kengetallen!$E$25</definedName>
    <definedName name="VlottendeActivaNmin2" localSheetId="3">[6]Kengetallen!$F$25</definedName>
    <definedName name="VlottendeActivaNmin2">[7]Kengetallen!$F$25</definedName>
    <definedName name="Volumekorting10Ktot20k" localSheetId="4">#REF!</definedName>
    <definedName name="Volumekorting10Ktot20k" localSheetId="3">#REF!</definedName>
    <definedName name="Volumekorting10Ktot20k" localSheetId="1">#REF!</definedName>
    <definedName name="Volumekorting10Ktot20k" localSheetId="0">#REF!</definedName>
    <definedName name="Volumekorting10Ktot20k">#REF!</definedName>
    <definedName name="Volumekorting1tot10k" localSheetId="4">#REF!</definedName>
    <definedName name="Volumekorting1tot10k" localSheetId="3">#REF!</definedName>
    <definedName name="Volumekorting1tot10k" localSheetId="1">#REF!</definedName>
    <definedName name="Volumekorting1tot10k" localSheetId="0">#REF!</definedName>
    <definedName name="Volumekorting1tot10k">#REF!</definedName>
    <definedName name="Volumekorting20Ktot30k" localSheetId="4">#REF!</definedName>
    <definedName name="Volumekorting20Ktot30k" localSheetId="3">#REF!</definedName>
    <definedName name="Volumekorting20Ktot30k" localSheetId="1">#REF!</definedName>
    <definedName name="Volumekorting20Ktot30k" localSheetId="0">#REF!</definedName>
    <definedName name="Volumekorting20Ktot30k">#REF!</definedName>
    <definedName name="Volumekorting30Ktot40k" localSheetId="4">#REF!</definedName>
    <definedName name="Volumekorting30Ktot40k" localSheetId="3">#REF!</definedName>
    <definedName name="Volumekorting30Ktot40k" localSheetId="1">#REF!</definedName>
    <definedName name="Volumekorting30Ktot40k" localSheetId="0">#REF!</definedName>
    <definedName name="Volumekorting30Ktot40k">#REF!</definedName>
    <definedName name="Volumekorting40Ktot50k" localSheetId="4">#REF!</definedName>
    <definedName name="Volumekorting40Ktot50k" localSheetId="3">#REF!</definedName>
    <definedName name="Volumekorting40Ktot50k" localSheetId="1">#REF!</definedName>
    <definedName name="Volumekorting40Ktot50k" localSheetId="0">#REF!</definedName>
    <definedName name="Volumekorting40Ktot50k">#REF!</definedName>
    <definedName name="Volumekorting50Ktot60k" localSheetId="4">#REF!</definedName>
    <definedName name="Volumekorting50Ktot60k" localSheetId="3">#REF!</definedName>
    <definedName name="Volumekorting50Ktot60k" localSheetId="1">#REF!</definedName>
    <definedName name="Volumekorting50Ktot60k" localSheetId="0">#REF!</definedName>
    <definedName name="Volumekorting50Ktot60k">#REF!</definedName>
    <definedName name="Volumekorting60Ktot70k" localSheetId="4">#REF!</definedName>
    <definedName name="Volumekorting60Ktot70k" localSheetId="3">#REF!</definedName>
    <definedName name="Volumekorting60Ktot70k" localSheetId="1">#REF!</definedName>
    <definedName name="Volumekorting60Ktot70k" localSheetId="0">#REF!</definedName>
    <definedName name="Volumekorting60Ktot70k">#REF!</definedName>
    <definedName name="Volumekorting70Ktot80k" localSheetId="4">#REF!</definedName>
    <definedName name="Volumekorting70Ktot80k" localSheetId="3">#REF!</definedName>
    <definedName name="Volumekorting70Ktot80k" localSheetId="1">#REF!</definedName>
    <definedName name="Volumekorting70Ktot80k" localSheetId="0">#REF!</definedName>
    <definedName name="Volumekorting70Ktot80k">#REF!</definedName>
    <definedName name="Volumekorting80Ktot90k" localSheetId="4">#REF!</definedName>
    <definedName name="Volumekorting80Ktot90k" localSheetId="3">#REF!</definedName>
    <definedName name="Volumekorting80Ktot90k" localSheetId="1">#REF!</definedName>
    <definedName name="Volumekorting80Ktot90k" localSheetId="0">#REF!</definedName>
    <definedName name="Volumekorting80Ktot90k">#REF!</definedName>
    <definedName name="Volumekorting90Ktot100k" localSheetId="4">#REF!</definedName>
    <definedName name="Volumekorting90Ktot100k" localSheetId="3">#REF!</definedName>
    <definedName name="Volumekorting90Ktot100k" localSheetId="1">#REF!</definedName>
    <definedName name="Volumekorting90Ktot100k" localSheetId="0">#REF!</definedName>
    <definedName name="Volumekorting90Ktot100k">#REF!</definedName>
    <definedName name="Volumekortingvanaf100K" localSheetId="4">#REF!</definedName>
    <definedName name="Volumekortingvanaf100K" localSheetId="3">#REF!</definedName>
    <definedName name="Volumekortingvanaf100K" localSheetId="1">#REF!</definedName>
    <definedName name="Volumekortingvanaf100K" localSheetId="0">#REF!</definedName>
    <definedName name="Volumekortingvanaf100K">#REF!</definedName>
    <definedName name="VoorzieningenN" localSheetId="4">'[12]Kentallen EUR'!#REF!</definedName>
    <definedName name="VoorzieningenN" localSheetId="3">'[12]Kentallen EUR'!#REF!</definedName>
    <definedName name="VoorzieningenN" localSheetId="1">'[12]Kentallen EUR'!#REF!</definedName>
    <definedName name="VoorzieningenN" localSheetId="0">'[12]Kentallen EUR'!#REF!</definedName>
    <definedName name="VoorzieningenN">'[12]Kentallen EUR'!#REF!</definedName>
    <definedName name="VoorzieningenNmin1" localSheetId="4">'[12]Kentallen EUR'!#REF!</definedName>
    <definedName name="VoorzieningenNmin1" localSheetId="3">'[12]Kentallen EUR'!#REF!</definedName>
    <definedName name="VoorzieningenNmin1" localSheetId="1">'[12]Kentallen EUR'!#REF!</definedName>
    <definedName name="VoorzieningenNmin1" localSheetId="0">'[12]Kentallen EUR'!#REF!</definedName>
    <definedName name="VoorzieningenNmin1">'[12]Kentallen EUR'!#REF!</definedName>
    <definedName name="VoorzieningenNmin2">'[12]Kentallen EUR'!#REF!</definedName>
    <definedName name="VreemdVermogenKortN" localSheetId="3">[6]Kengetallen!$D$30</definedName>
    <definedName name="VreemdVermogenKortN">[7]Kengetallen!$D$30</definedName>
    <definedName name="VreemdVermogenKortNmin1" localSheetId="3">[6]Kengetallen!$E$30</definedName>
    <definedName name="VreemdVermogenKortNmin1">[7]Kengetallen!$E$30</definedName>
    <definedName name="VreemdVermogenKortNmin2" localSheetId="3">[6]Kengetallen!$F$30</definedName>
    <definedName name="VreemdVermogenKortNmin2">[7]Kengetallen!$F$30</definedName>
    <definedName name="VreemdVermogenLangN" localSheetId="3">[6]Kengetallen!$D$29</definedName>
    <definedName name="VreemdVermogenLangN">[7]Kengetallen!$D$29</definedName>
    <definedName name="VreemdVermogenLangNmin1" localSheetId="3">[6]Kengetallen!$E$29</definedName>
    <definedName name="VreemdVermogenLangNmin1">[7]Kengetallen!$E$29</definedName>
    <definedName name="VreemdVermogenLangNmin2" localSheetId="3">[6]Kengetallen!$F$29</definedName>
    <definedName name="VreemdVermogenLangNmin2">[7]Kengetallen!$F$29</definedName>
    <definedName name="Waarden" localSheetId="4">#REF!</definedName>
    <definedName name="Waarden" localSheetId="3">#REF!</definedName>
    <definedName name="Waarden" localSheetId="1">#REF!</definedName>
    <definedName name="Waarden" localSheetId="0">#REF!</definedName>
    <definedName name="Waarden">#REF!</definedName>
    <definedName name="WeegfactorjaarN" localSheetId="3">[6]Kengetallen!$M$5</definedName>
    <definedName name="WeegfactorjaarN">[7]Kengetallen!$M$5</definedName>
    <definedName name="WeegfactorjaarNmin1" localSheetId="3">[6]Kengetallen!$M$6</definedName>
    <definedName name="WeegfactorjaarNmin1">[7]Kengetallen!$M$6</definedName>
    <definedName name="WeegfactorjaarNmin2" localSheetId="3">[6]Kengetallen!$M$7</definedName>
    <definedName name="WeegfactorjaarNmin2">[7]Kengetallen!$M$7</definedName>
    <definedName name="weegfactortotaal" localSheetId="3">[6]Kengetallen!$M$8</definedName>
    <definedName name="weegfactortotaal">[7]Kengetallen!$M$8</definedName>
  </definedNames>
  <calcPr calcId="152511"/>
</workbook>
</file>

<file path=xl/calcChain.xml><?xml version="1.0" encoding="utf-8"?>
<calcChain xmlns="http://schemas.openxmlformats.org/spreadsheetml/2006/main">
  <c r="C4" i="5" l="1"/>
  <c r="E19" i="6" l="1"/>
  <c r="L16" i="6"/>
  <c r="L17" i="6"/>
  <c r="F44" i="3"/>
  <c r="I84" i="3"/>
  <c r="I83" i="3"/>
  <c r="I82" i="3"/>
  <c r="F122" i="3"/>
  <c r="F83" i="3"/>
  <c r="I132" i="3"/>
  <c r="I131" i="3"/>
  <c r="I130" i="3"/>
  <c r="I129" i="3"/>
  <c r="I128" i="3"/>
  <c r="I127" i="3"/>
  <c r="I126" i="3"/>
  <c r="I125" i="3"/>
  <c r="B5" i="10" l="1"/>
  <c r="B3" i="10"/>
  <c r="F19" i="10" l="1"/>
  <c r="G19" i="10" s="1"/>
  <c r="F18" i="10"/>
  <c r="G18" i="10" s="1"/>
  <c r="F13" i="10"/>
  <c r="D7" i="11" s="1"/>
  <c r="F7" i="11" s="1"/>
  <c r="G12" i="10"/>
  <c r="G11" i="10"/>
  <c r="G13" i="10" s="1"/>
  <c r="F11" i="10"/>
  <c r="E15" i="10" l="1"/>
  <c r="F20" i="10"/>
  <c r="G20" i="10" s="1"/>
  <c r="G15" i="9" l="1"/>
  <c r="F15" i="9"/>
  <c r="E15" i="9"/>
  <c r="D15" i="9"/>
  <c r="G14" i="9"/>
  <c r="F14" i="9"/>
  <c r="E14" i="9"/>
  <c r="D14" i="9"/>
  <c r="G136" i="3"/>
  <c r="F136" i="3"/>
  <c r="E136" i="3"/>
  <c r="D136" i="3"/>
  <c r="D98" i="3"/>
  <c r="D97" i="3"/>
  <c r="E97" i="3"/>
  <c r="F97" i="3"/>
  <c r="G97" i="3"/>
  <c r="D58" i="3"/>
  <c r="C112" i="3"/>
  <c r="C73" i="3"/>
  <c r="C34" i="3"/>
  <c r="G23" i="3"/>
  <c r="G13" i="9" s="1"/>
  <c r="F23" i="3"/>
  <c r="F58" i="3" s="1"/>
  <c r="E23" i="3"/>
  <c r="E58" i="3" s="1"/>
  <c r="D23" i="3"/>
  <c r="D13" i="9" s="1"/>
  <c r="G58" i="3" l="1"/>
  <c r="E13" i="9"/>
  <c r="F13" i="9"/>
  <c r="D59" i="3"/>
  <c r="D132" i="3"/>
  <c r="J132" i="3" s="1"/>
  <c r="D131" i="3"/>
  <c r="J131" i="3" s="1"/>
  <c r="D130" i="3"/>
  <c r="J130" i="3" s="1"/>
  <c r="D129" i="3"/>
  <c r="J129" i="3" s="1"/>
  <c r="D128" i="3"/>
  <c r="J128" i="3" s="1"/>
  <c r="D127" i="3"/>
  <c r="J127" i="3" s="1"/>
  <c r="D126" i="3"/>
  <c r="J126" i="3" s="1"/>
  <c r="D125" i="3"/>
  <c r="J125" i="3" s="1"/>
  <c r="D124" i="3"/>
  <c r="J124" i="3" s="1"/>
  <c r="D123" i="3"/>
  <c r="J123" i="3" s="1"/>
  <c r="D122" i="3"/>
  <c r="K121" i="3"/>
  <c r="J121" i="3"/>
  <c r="G121" i="3"/>
  <c r="H121" i="3" s="1"/>
  <c r="I121" i="3" s="1"/>
  <c r="D93" i="3"/>
  <c r="K93" i="3" s="1"/>
  <c r="D92" i="3"/>
  <c r="J92" i="3" s="1"/>
  <c r="D91" i="3"/>
  <c r="K91" i="3" s="1"/>
  <c r="D90" i="3"/>
  <c r="J90" i="3" s="1"/>
  <c r="D89" i="3"/>
  <c r="K89" i="3" s="1"/>
  <c r="D88" i="3"/>
  <c r="J88" i="3" s="1"/>
  <c r="D87" i="3"/>
  <c r="K87" i="3" s="1"/>
  <c r="D86" i="3"/>
  <c r="K86" i="3" s="1"/>
  <c r="D85" i="3"/>
  <c r="K85" i="3" s="1"/>
  <c r="D84" i="3"/>
  <c r="J84" i="3" s="1"/>
  <c r="D83" i="3"/>
  <c r="K83" i="3" s="1"/>
  <c r="K82" i="3"/>
  <c r="J82" i="3"/>
  <c r="G82" i="3"/>
  <c r="H82" i="3" s="1"/>
  <c r="D158" i="3"/>
  <c r="E158" i="3"/>
  <c r="F158" i="3"/>
  <c r="G158" i="3"/>
  <c r="J122" i="3" l="1"/>
  <c r="D138" i="3"/>
  <c r="K122" i="3"/>
  <c r="K124" i="3"/>
  <c r="K126" i="3"/>
  <c r="K128" i="3"/>
  <c r="K130" i="3"/>
  <c r="K132" i="3"/>
  <c r="G122" i="3"/>
  <c r="H122" i="3" s="1"/>
  <c r="I122" i="3" s="1"/>
  <c r="G124" i="3"/>
  <c r="G126" i="3"/>
  <c r="H126" i="3" s="1"/>
  <c r="G128" i="3"/>
  <c r="H128" i="3" s="1"/>
  <c r="G130" i="3"/>
  <c r="H130" i="3" s="1"/>
  <c r="G132" i="3"/>
  <c r="H132" i="3" s="1"/>
  <c r="G123" i="3"/>
  <c r="H123" i="3" s="1"/>
  <c r="I123" i="3" s="1"/>
  <c r="K123" i="3"/>
  <c r="G125" i="3"/>
  <c r="K125" i="3"/>
  <c r="G127" i="3"/>
  <c r="H127" i="3" s="1"/>
  <c r="K127" i="3"/>
  <c r="G129" i="3"/>
  <c r="H129" i="3" s="1"/>
  <c r="K129" i="3"/>
  <c r="G131" i="3"/>
  <c r="H131" i="3" s="1"/>
  <c r="K131" i="3"/>
  <c r="F137" i="3"/>
  <c r="G137" i="3"/>
  <c r="J86" i="3"/>
  <c r="G84" i="3"/>
  <c r="K84" i="3"/>
  <c r="G86" i="3"/>
  <c r="H86" i="3" s="1"/>
  <c r="I86" i="3" s="1"/>
  <c r="G88" i="3"/>
  <c r="H88" i="3" s="1"/>
  <c r="I88" i="3" s="1"/>
  <c r="K88" i="3"/>
  <c r="G90" i="3"/>
  <c r="H90" i="3" s="1"/>
  <c r="I90" i="3" s="1"/>
  <c r="K90" i="3"/>
  <c r="G92" i="3"/>
  <c r="H92" i="3" s="1"/>
  <c r="I92" i="3" s="1"/>
  <c r="K92" i="3"/>
  <c r="J85" i="3"/>
  <c r="J89" i="3"/>
  <c r="J93" i="3"/>
  <c r="F98" i="3"/>
  <c r="J83" i="3"/>
  <c r="J87" i="3"/>
  <c r="J91" i="3"/>
  <c r="G83" i="3"/>
  <c r="H83" i="3" s="1"/>
  <c r="G85" i="3"/>
  <c r="H85" i="3" s="1"/>
  <c r="I85" i="3" s="1"/>
  <c r="G87" i="3"/>
  <c r="H87" i="3" s="1"/>
  <c r="I87" i="3" s="1"/>
  <c r="G89" i="3"/>
  <c r="H89" i="3" s="1"/>
  <c r="I89" i="3" s="1"/>
  <c r="G91" i="3"/>
  <c r="H91" i="3" s="1"/>
  <c r="I91" i="3" s="1"/>
  <c r="G93" i="3"/>
  <c r="H93" i="3" s="1"/>
  <c r="I93" i="3" s="1"/>
  <c r="G98" i="3"/>
  <c r="H84" i="3" l="1"/>
  <c r="H124" i="3"/>
  <c r="H125" i="3"/>
  <c r="G138" i="3" s="1"/>
  <c r="E138" i="3"/>
  <c r="F26" i="3"/>
  <c r="F156" i="3" s="1"/>
  <c r="E26" i="3"/>
  <c r="E156" i="3" s="1"/>
  <c r="D26" i="3"/>
  <c r="D156" i="3" s="1"/>
  <c r="G26" i="3"/>
  <c r="G156" i="3" s="1"/>
  <c r="F138" i="3" l="1"/>
  <c r="I124" i="3"/>
  <c r="D8" i="5"/>
  <c r="E8" i="6"/>
  <c r="C8" i="7"/>
  <c r="D8" i="3"/>
  <c r="G43" i="3"/>
  <c r="J43" i="3" l="1"/>
  <c r="C6" i="6" l="1"/>
  <c r="C6" i="5"/>
  <c r="C6" i="7"/>
  <c r="C4" i="6" l="1"/>
  <c r="C4" i="7"/>
  <c r="C6" i="3"/>
  <c r="C4" i="3"/>
  <c r="D45" i="3" l="1"/>
  <c r="D44" i="3"/>
  <c r="D48" i="3"/>
  <c r="D47" i="3"/>
  <c r="D46" i="3"/>
  <c r="G47" i="3" l="1"/>
  <c r="H47" i="3" s="1"/>
  <c r="I47" i="3" s="1"/>
  <c r="K47" i="3"/>
  <c r="K48" i="3"/>
  <c r="G48" i="3"/>
  <c r="H48" i="3" s="1"/>
  <c r="I48" i="3" s="1"/>
  <c r="G46" i="3"/>
  <c r="H46" i="3" s="1"/>
  <c r="I46" i="3" s="1"/>
  <c r="K46" i="3"/>
  <c r="G45" i="3"/>
  <c r="H45" i="3" s="1"/>
  <c r="I45" i="3" s="1"/>
  <c r="K45" i="3"/>
  <c r="K44" i="3"/>
  <c r="G44" i="3"/>
  <c r="H44" i="3" s="1"/>
  <c r="J48" i="3"/>
  <c r="J47" i="3"/>
  <c r="J46" i="3"/>
  <c r="J45" i="3"/>
  <c r="J44" i="3"/>
  <c r="G22" i="9"/>
  <c r="F22" i="9"/>
  <c r="E22" i="9"/>
  <c r="E16" i="7"/>
  <c r="D20" i="9" s="1"/>
  <c r="I14" i="5"/>
  <c r="D23" i="9" s="1"/>
  <c r="D22" i="9" l="1"/>
  <c r="G59" i="3"/>
  <c r="L18" i="6"/>
  <c r="L19" i="6" s="1"/>
  <c r="F59" i="3"/>
  <c r="D27" i="9"/>
  <c r="D19" i="9"/>
  <c r="K24" i="9"/>
  <c r="J24" i="9"/>
  <c r="I24" i="9"/>
  <c r="I9" i="9" s="1"/>
  <c r="K9" i="9" s="1"/>
  <c r="K15" i="9"/>
  <c r="J15" i="9"/>
  <c r="I15" i="9"/>
  <c r="I8" i="9" s="1"/>
  <c r="K8" i="9" s="1"/>
  <c r="D57" i="3" l="1"/>
  <c r="D155" i="3" s="1"/>
  <c r="D162" i="3" s="1"/>
  <c r="D54" i="3"/>
  <c r="D53" i="3"/>
  <c r="D52" i="3"/>
  <c r="D51" i="3"/>
  <c r="D50" i="3"/>
  <c r="D49" i="3"/>
  <c r="K43" i="3"/>
  <c r="K53" i="3" l="1"/>
  <c r="G53" i="3"/>
  <c r="H53" i="3" s="1"/>
  <c r="I53" i="3" s="1"/>
  <c r="G50" i="3"/>
  <c r="H50" i="3" s="1"/>
  <c r="I50" i="3" s="1"/>
  <c r="K50" i="3"/>
  <c r="G54" i="3"/>
  <c r="H54" i="3" s="1"/>
  <c r="I54" i="3" s="1"/>
  <c r="K54" i="3"/>
  <c r="K52" i="3"/>
  <c r="G52" i="3"/>
  <c r="H52" i="3" s="1"/>
  <c r="I52" i="3" s="1"/>
  <c r="K49" i="3"/>
  <c r="G49" i="3"/>
  <c r="H49" i="3" s="1"/>
  <c r="I49" i="3" s="1"/>
  <c r="F139" i="3"/>
  <c r="F141" i="3" s="1"/>
  <c r="G139" i="3"/>
  <c r="G141" i="3" s="1"/>
  <c r="G51" i="3"/>
  <c r="H51" i="3" s="1"/>
  <c r="I51" i="3" s="1"/>
  <c r="K51" i="3"/>
  <c r="J50" i="3"/>
  <c r="J51" i="3"/>
  <c r="J54" i="3"/>
  <c r="J52" i="3"/>
  <c r="J49" i="3"/>
  <c r="J53" i="3"/>
  <c r="E59" i="3"/>
  <c r="I44" i="3"/>
  <c r="G57" i="3"/>
  <c r="G155" i="3" s="1"/>
  <c r="G162" i="3" s="1"/>
  <c r="F57" i="3"/>
  <c r="F155" i="3" s="1"/>
  <c r="F162" i="3" s="1"/>
  <c r="H43" i="3"/>
  <c r="I43" i="3" s="1"/>
  <c r="E57" i="3"/>
  <c r="E155" i="3" s="1"/>
  <c r="E162" i="3" s="1"/>
  <c r="F99" i="3" l="1"/>
  <c r="F100" i="3" s="1"/>
  <c r="F102" i="3" s="1"/>
  <c r="G99" i="3"/>
  <c r="G100" i="3" s="1"/>
  <c r="G135" i="3" s="1"/>
  <c r="E99" i="3"/>
  <c r="E100" i="3" s="1"/>
  <c r="E102" i="3" s="1"/>
  <c r="F135" i="3"/>
  <c r="E139" i="3"/>
  <c r="E141" i="3" s="1"/>
  <c r="D60" i="3"/>
  <c r="E60" i="3"/>
  <c r="G102" i="3" l="1"/>
  <c r="E135" i="3"/>
  <c r="G60" i="3"/>
  <c r="F60" i="3"/>
  <c r="F61" i="3" l="1"/>
  <c r="E61" i="3"/>
  <c r="G61" i="3"/>
  <c r="D61" i="3"/>
  <c r="G63" i="3" l="1"/>
  <c r="G96" i="3"/>
  <c r="D63" i="3"/>
  <c r="D96" i="3"/>
  <c r="E63" i="3"/>
  <c r="E163" i="3" s="1"/>
  <c r="E96" i="3"/>
  <c r="F63" i="3"/>
  <c r="F96" i="3"/>
  <c r="F163" i="3" l="1"/>
  <c r="F21" i="9" s="1"/>
  <c r="F29" i="9" s="1"/>
  <c r="G163" i="3"/>
  <c r="G21" i="9" s="1"/>
  <c r="G29" i="9" s="1"/>
  <c r="D65" i="3"/>
  <c r="E21" i="9"/>
  <c r="E29" i="9" s="1"/>
  <c r="E98" i="3" l="1"/>
  <c r="D99" i="3" l="1"/>
  <c r="D100" i="3" s="1"/>
  <c r="D102" i="3" s="1"/>
  <c r="D104" i="3" l="1"/>
  <c r="D137" i="3" s="1"/>
  <c r="D135" i="3"/>
  <c r="D139" i="3" l="1"/>
  <c r="D141" i="3" s="1"/>
  <c r="D163" i="3" s="1"/>
  <c r="D165" i="3" s="1"/>
  <c r="E137" i="3"/>
  <c r="D143" i="3" l="1"/>
  <c r="D21" i="9" l="1"/>
  <c r="D29" i="9" s="1"/>
  <c r="D31" i="9" s="1"/>
  <c r="F8" i="10" s="1"/>
  <c r="C7" i="11" s="1"/>
  <c r="E7" i="11" s="1"/>
  <c r="F14" i="10" s="1"/>
</calcChain>
</file>

<file path=xl/sharedStrings.xml><?xml version="1.0" encoding="utf-8"?>
<sst xmlns="http://schemas.openxmlformats.org/spreadsheetml/2006/main" count="371" uniqueCount="172">
  <si>
    <t>Licenties</t>
  </si>
  <si>
    <t xml:space="preserve"> </t>
  </si>
  <si>
    <t>Oplossing / Licenties</t>
  </si>
  <si>
    <t xml:space="preserve"> (prijzen exclusief BTW)</t>
  </si>
  <si>
    <t>Benodigde software componenten</t>
  </si>
  <si>
    <t>Produktnaam software</t>
  </si>
  <si>
    <t>Artikelnummer</t>
  </si>
  <si>
    <t>Versie</t>
  </si>
  <si>
    <t>Omschrijving</t>
  </si>
  <si>
    <t>Dimensionering</t>
  </si>
  <si>
    <t>Licentie</t>
  </si>
  <si>
    <t>Grondslag licentie</t>
  </si>
  <si>
    <t>Korting</t>
  </si>
  <si>
    <t xml:space="preserve">"&gt;" meer dan </t>
  </si>
  <si>
    <t>aantal</t>
  </si>
  <si>
    <t>staffel</t>
  </si>
  <si>
    <t>per licentie</t>
  </si>
  <si>
    <t xml:space="preserve">van </t>
  </si>
  <si>
    <t>tot en met</t>
  </si>
  <si>
    <t>Uitbreiding</t>
  </si>
  <si>
    <t>STAFFEL 1</t>
  </si>
  <si>
    <t>STAFFEL 2</t>
  </si>
  <si>
    <t>&gt;</t>
  </si>
  <si>
    <t>STAFFEL 3</t>
  </si>
  <si>
    <t>STAFFEL 4</t>
  </si>
  <si>
    <t>STAFFEL 5</t>
  </si>
  <si>
    <t>STAFFEL 6</t>
  </si>
  <si>
    <t>STAFFEL 7</t>
  </si>
  <si>
    <t>STAFFEL 8</t>
  </si>
  <si>
    <t>STAFFEL 9</t>
  </si>
  <si>
    <t>STAFFEL 10</t>
  </si>
  <si>
    <t>STAFFEL 11</t>
  </si>
  <si>
    <t>STAFFEL 12</t>
  </si>
  <si>
    <t>Uitbreiding aantal gebruikers</t>
  </si>
  <si>
    <r>
      <t>Toelichting / onderbouwing</t>
    </r>
    <r>
      <rPr>
        <sz val="12"/>
        <color theme="1"/>
        <rFont val="Verdana"/>
        <family val="2"/>
      </rPr>
      <t xml:space="preserve"> </t>
    </r>
  </si>
  <si>
    <t>Vrije velden voor toelichting / onderbouwing / Licentie, Onderhoud &amp; Support en overige kosten.</t>
  </si>
  <si>
    <t>Naam / Omschrijving</t>
  </si>
  <si>
    <t>Inclusief documentatie</t>
  </si>
  <si>
    <t>Omschrijving / specificatie</t>
  </si>
  <si>
    <t>Bruto
Fixed price</t>
  </si>
  <si>
    <t>Tarief 
per groep</t>
  </si>
  <si>
    <t>aantal
 sessies</t>
  </si>
  <si>
    <t>Inclusief documentatie om zelfstandig opleidingen te verzorgen 
Aantal personen: 20</t>
  </si>
  <si>
    <t>Gunningswaarde</t>
  </si>
  <si>
    <t>Leveranciers Cash Out</t>
  </si>
  <si>
    <t>Kostenelementen</t>
  </si>
  <si>
    <t>Totaaloverzicht</t>
  </si>
  <si>
    <t>Opleiding</t>
  </si>
  <si>
    <t>Vergelijkingswaarde</t>
  </si>
  <si>
    <t>Kosten gebruikers, o.b.v. huurlicentie per gebruiker</t>
  </si>
  <si>
    <t>gebruik per jaar</t>
  </si>
  <si>
    <t>Cumulatief</t>
  </si>
  <si>
    <t>Staffel huurlicentie</t>
  </si>
  <si>
    <t xml:space="preserve"> Totaal prijs Licenties </t>
  </si>
  <si>
    <t>Prijs per Licentie</t>
  </si>
  <si>
    <t>Grondslag Licentie</t>
  </si>
  <si>
    <t>uurtarief Consultant</t>
  </si>
  <si>
    <t># uren</t>
  </si>
  <si>
    <t>Huur Licenties</t>
  </si>
  <si>
    <t>Kosten gebruikers, o.b.v. Enterprise licentie</t>
  </si>
  <si>
    <t>Enterprise licentie</t>
  </si>
  <si>
    <t>Basisprijs Licentie</t>
  </si>
  <si>
    <t>aantal benodigde dagen</t>
  </si>
  <si>
    <t>Tarief</t>
  </si>
  <si>
    <t>Kosten licenties</t>
  </si>
  <si>
    <t>Kosten Licentie</t>
  </si>
  <si>
    <t>Kosten</t>
  </si>
  <si>
    <t>users</t>
  </si>
  <si>
    <t>Enterprise Licentie</t>
  </si>
  <si>
    <t>Totale cash out 4 jaren</t>
  </si>
  <si>
    <t>Europese Aanbesteding</t>
  </si>
  <si>
    <t>Opleidingen</t>
  </si>
  <si>
    <t>Consultancy</t>
  </si>
  <si>
    <t>Wij vragen u een staffelvolume in te vullen tot minimaal 300 users</t>
  </si>
  <si>
    <t>per staffel</t>
  </si>
  <si>
    <t>over totaal aantal</t>
  </si>
  <si>
    <t>cumulatief</t>
  </si>
  <si>
    <t>Huurprijs</t>
  </si>
  <si>
    <t>inclusief</t>
  </si>
  <si>
    <t>korting</t>
  </si>
  <si>
    <t>opleidingstarief per medewerker</t>
  </si>
  <si>
    <t>Fictief aantal gebruikers cumulatief</t>
  </si>
  <si>
    <t>Totaal</t>
  </si>
  <si>
    <t>scenarioberekening</t>
  </si>
  <si>
    <t>Dimensioneringsscenario</t>
  </si>
  <si>
    <t>Ondersteuning bij Realisatie</t>
  </si>
  <si>
    <t>naam Inschrijver:</t>
  </si>
  <si>
    <t>jaar 1</t>
  </si>
  <si>
    <t>jaar 2</t>
  </si>
  <si>
    <t>jaar 3</t>
  </si>
  <si>
    <t>jaar 4</t>
  </si>
  <si>
    <t>1a</t>
  </si>
  <si>
    <t>1b</t>
  </si>
  <si>
    <t>1c</t>
  </si>
  <si>
    <t>Wij vragen u een staffelvolume in te vullen tot minimaal 200 users</t>
  </si>
  <si>
    <t>Heavy users</t>
  </si>
  <si>
    <t>Light users</t>
  </si>
  <si>
    <t>Wij vragen u een staffelvolume in te vullen tot minimaal 2.000 users</t>
  </si>
  <si>
    <t>Kosten gebruikers, o.b.v. huurlicentie per goedkeurder</t>
  </si>
  <si>
    <t>NB Opdrachtgever verwacht dat Opdrachtnemer geen tarief vraagt voor deze userrol. Is dat correct dan kunt u hier €0,- invullen.</t>
  </si>
  <si>
    <t>kenmerk IUC21-044</t>
  </si>
  <si>
    <t>Goedkeurder rol</t>
  </si>
  <si>
    <t>uw prijs bij een maximum aantal heavy users van 150, een aantal light users van 250 en 2.000 goedkeurdersrollen.</t>
  </si>
  <si>
    <t>BPK-Grafiek</t>
  </si>
  <si>
    <t>Indicatie eigen score</t>
  </si>
  <si>
    <t>Score Kwaliteit</t>
  </si>
  <si>
    <t>Procenten</t>
  </si>
  <si>
    <t xml:space="preserve">Kwaliteit in eisen </t>
  </si>
  <si>
    <t>%</t>
  </si>
  <si>
    <t>Totaal kwaliteit</t>
  </si>
  <si>
    <t>Indicatie BPK-score</t>
  </si>
  <si>
    <t>*1</t>
  </si>
  <si>
    <t>Opbouw Score voor kwaliteit</t>
  </si>
  <si>
    <t>Punten</t>
  </si>
  <si>
    <t xml:space="preserve">Eisen </t>
  </si>
  <si>
    <t>Wensen</t>
  </si>
  <si>
    <t>Hulpdata Grafiek Superformule</t>
  </si>
  <si>
    <t>Hulpvelden</t>
  </si>
  <si>
    <t>Uw inschrijving</t>
  </si>
  <si>
    <t>LET OP  !!!</t>
  </si>
  <si>
    <t>EVMI-punten</t>
  </si>
  <si>
    <t xml:space="preserve">P </t>
  </si>
  <si>
    <t>Q</t>
  </si>
  <si>
    <t>EMVI</t>
  </si>
  <si>
    <t>Ref</t>
  </si>
  <si>
    <t>Ref (boven)</t>
  </si>
  <si>
    <t>Ref (onder)</t>
  </si>
  <si>
    <t>EMVI-lijnen</t>
  </si>
  <si>
    <t>hulp=Q bij P=0</t>
  </si>
  <si>
    <t>Q berekend bij P=0 en EMVI=1</t>
  </si>
  <si>
    <t>P berekend uit Q en EMVI=1</t>
  </si>
  <si>
    <t>Q berekend bij P=0 en EMVI=0,9</t>
  </si>
  <si>
    <t>P berekend uit Q en EMVI=0,9</t>
  </si>
  <si>
    <t>Q berekend bij P=0 en EMVI=0,8</t>
  </si>
  <si>
    <t>P berekend uit Q en EMVI=0,8</t>
  </si>
  <si>
    <t>Q berekend bij P=0 en EMVI=0,7</t>
  </si>
  <si>
    <t>P berekend uit Q en EMVI=0,7</t>
  </si>
  <si>
    <t>Q berekend bij P=0 en EMVI=0,6</t>
  </si>
  <si>
    <t>P berekend uit Q en EMVI=0,6</t>
  </si>
  <si>
    <t>Q berekend bij P=0 en EMVI=1,1</t>
  </si>
  <si>
    <t>P berekend uit Q en EMVI=1,1</t>
  </si>
  <si>
    <t>Hulpvelden t.b.v grafiek</t>
  </si>
  <si>
    <t>Exponent</t>
  </si>
  <si>
    <t>Pref</t>
  </si>
  <si>
    <t>Qref</t>
  </si>
  <si>
    <t>Referentie</t>
  </si>
  <si>
    <t>Referentie (Qmax)</t>
  </si>
  <si>
    <t>Qmax</t>
  </si>
  <si>
    <t>Qmin</t>
  </si>
  <si>
    <t>Qwensen</t>
  </si>
  <si>
    <t>P</t>
  </si>
  <si>
    <t>LAQ</t>
  </si>
  <si>
    <t>genormaliseerd</t>
  </si>
  <si>
    <t>Bonus (extra)</t>
  </si>
  <si>
    <t>LAQ (norm)</t>
  </si>
  <si>
    <t>Qeisen</t>
  </si>
  <si>
    <t>Uw Inschrijving</t>
  </si>
  <si>
    <t>Qbonus</t>
  </si>
  <si>
    <r>
      <t xml:space="preserve">Voordat de TAB-bladen </t>
    </r>
    <r>
      <rPr>
        <i/>
        <sz val="12"/>
        <color theme="0"/>
        <rFont val="Verdana"/>
        <family val="2"/>
      </rPr>
      <t>"TBV PRIJSMODEL (1)"</t>
    </r>
    <r>
      <rPr>
        <sz val="12"/>
        <color theme="0"/>
        <rFont val="Verdana"/>
        <family val="2"/>
      </rPr>
      <t xml:space="preserve"> EN </t>
    </r>
    <r>
      <rPr>
        <i/>
        <sz val="12"/>
        <color theme="0"/>
        <rFont val="Verdana"/>
        <family val="2"/>
      </rPr>
      <t>"TBV PRIJSMODEL (2)"</t>
    </r>
    <r>
      <rPr>
        <sz val="12"/>
        <color theme="0"/>
        <rFont val="Verdana"/>
        <family val="2"/>
      </rPr>
      <t xml:space="preserve"> gekopieerd worden kan naar het Prijsmodel, moeten eerst onderstaande waarden ( oranje velden ) worden geselecteerd en worden gekopieerd en geplakt worden als WAARDEN (ctrl-C, plakken speciaal "waarden")</t>
    </r>
  </si>
  <si>
    <r>
      <t xml:space="preserve">Eigen inschatting score kwaliteit </t>
    </r>
    <r>
      <rPr>
        <vertAlign val="superscript"/>
        <sz val="11"/>
        <color theme="1"/>
        <rFont val="Verdana"/>
        <family val="2"/>
      </rPr>
      <t>*1</t>
    </r>
  </si>
  <si>
    <t>Inrichting van De Oplossing met resultaatsverplichting</t>
  </si>
  <si>
    <t>heavy user</t>
  </si>
  <si>
    <t>light user</t>
  </si>
  <si>
    <t>goedkeurder rol</t>
  </si>
  <si>
    <t>Aan opdracht gerelateerde adviezen en ondersteuning</t>
  </si>
  <si>
    <t>Realisatie</t>
  </si>
  <si>
    <t>Kosten meest gunstige Licentie
1a+1b+1c of 2</t>
  </si>
  <si>
    <t xml:space="preserve">Aantal op te leiden medewerkers: </t>
  </si>
  <si>
    <t>Het aantal gestelde opleidingen is indicatief en bedoeld ter vergelijking, derhalve geldt ook geen afnameverplichting.</t>
  </si>
  <si>
    <t>Europese Aanbesteding Inkoop Contract en LeveranciersmanagementVoorziening</t>
  </si>
  <si>
    <t>Hieronder is een 2-tal mogelijkheden opgenomen voor het offreren van de oplossing, te weten:
1 - Licenties op basis van Named Users, in de licentiesoorten Heavy user, Light user en Goedkeurder rol, desgewenst met gebruikmaking van een staffelkorting*;
2 - Enterpriselicentie, met een bandbreedte tussen de 680 en 2400 gebruikers.
Wij vragen u zo mogelijk beide prijsstrategiën in te vullen. In de vergelijkingsprijs in het gunningsmodel wordt per jaar de laagste waarde meegenomen, conform het dimensioneringsscenario (geschatte ontwikkeling) van aantallen gebruikers hieronder. Dit scenario zal afwijken van de praktijk waarin afhankelijk van de werkelijke ontwikkeling van de behoefte en uw prijsstelling wordt overwogen welke contractvorm wordt gevolgd (zie uitvoeringseis 61).
*U kunt een huurlicentie eventueel met een staffelkorting aanbieden. In kolom E kunt u steeds de drempelwaarde van een staffel op nemen, met in kolom F de bijbehorende korting op de basisprijs per user. Biedt u geen staffel dan kunt u in cellen E40 en D40 de waarden laten staan. De hoogste staffeltrede staat steeds automatisch ingevuld, behalve de eventueel bijbehorende korting. Wij vragen u volumes tot de genoemde minimale aantallen Users te beprijzen.</t>
  </si>
  <si>
    <t>Werkzaamheden Consultant betreffen advies en ondersteuning t.a.v. optimale inzet van De Oplossing binnen de bestaande tactische inkoopprocessen. Afhankelijk van de noodzaak tot en de eenvoud van benodigde aanpassingen wordt een beroep gedaan op een consultant. Het aantal gestelde uren is bedoeld ter vergelijking, derhalve geldt ook geen afnameverplichting. In dit prijsmodel wordt één jaar consultancy meegewogen, maar consultancy moet alle contractjaren tegen het genoemde tarief mogelijk zijn (met inachtneming van indexering conform Bijlage A paragraaf 6.2)</t>
  </si>
</sst>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44" formatCode="_ &quot;€&quot;\ * #,##0.00_ ;_ &quot;€&quot;\ * \-#,##0.00_ ;_ &quot;€&quot;\ * &quot;-&quot;??_ ;_ @_ "/>
    <numFmt numFmtId="43" formatCode="_ * #,##0.00_ ;_ * \-#,##0.00_ ;_ * &quot;-&quot;??_ ;_ @_ "/>
    <numFmt numFmtId="164" formatCode="&quot;€&quot;\ #,##0.00_-"/>
    <numFmt numFmtId="165" formatCode="0_ ;\-0\ "/>
    <numFmt numFmtId="166" formatCode="_-* #,##0_-;_-* #,##0\-;_-* &quot;-&quot;??_-;_-@_-"/>
    <numFmt numFmtId="167" formatCode="0.0%"/>
    <numFmt numFmtId="168" formatCode="#,##0_ ;\-#,##0\ "/>
    <numFmt numFmtId="169" formatCode="_-* #,##0.00_-;_-* #,##0.00\-;_-* &quot;-&quot;??_-;_-@_-"/>
    <numFmt numFmtId="170" formatCode="_ * #,##0_ ;_ * \-#,##0_ ;_ * &quot;-&quot;??_ ;_ @_ "/>
    <numFmt numFmtId="171" formatCode="_(&quot;€&quot;* #,##0.00_);_(&quot;€&quot;* \(#,##0.00\);_(&quot;€&quot;* &quot;-&quot;??_);_(@_)"/>
    <numFmt numFmtId="172" formatCode="_(* #,##0.00_);_(* \(#,##0.00\);_(* &quot;-&quot;??_);_(@_)"/>
    <numFmt numFmtId="173" formatCode="&quot;€&quot;#,##0.00_);\(&quot;€&quot;#,##0.00\)"/>
    <numFmt numFmtId="174" formatCode="0.0"/>
    <numFmt numFmtId="175" formatCode="0.000"/>
    <numFmt numFmtId="176" formatCode="_ &quot;€&quot;\ * #,##0_ ;_ &quot;€&quot;\ * \-#,##0_ ;_ &quot;€&quot;\ * &quot;-&quot;??_ ;_ @_ "/>
  </numFmts>
  <fonts count="54" x14ac:knownFonts="1">
    <font>
      <sz val="11"/>
      <color theme="1"/>
      <name val="Calibri"/>
      <family val="2"/>
      <scheme val="minor"/>
    </font>
    <font>
      <sz val="11"/>
      <color theme="1"/>
      <name val="Calibri"/>
      <family val="2"/>
      <scheme val="minor"/>
    </font>
    <font>
      <sz val="11"/>
      <color theme="1"/>
      <name val="Verdana"/>
      <family val="2"/>
    </font>
    <font>
      <b/>
      <sz val="8"/>
      <color indexed="10"/>
      <name val="Verdana"/>
      <family val="2"/>
    </font>
    <font>
      <sz val="10"/>
      <name val="Verdana"/>
      <family val="2"/>
    </font>
    <font>
      <sz val="8"/>
      <name val="Verdana"/>
      <family val="2"/>
    </font>
    <font>
      <sz val="10"/>
      <color theme="1"/>
      <name val="Verdana"/>
      <family val="2"/>
    </font>
    <font>
      <b/>
      <sz val="12"/>
      <color indexed="10"/>
      <name val="Verdana"/>
      <family val="2"/>
    </font>
    <font>
      <b/>
      <sz val="10"/>
      <color theme="1"/>
      <name val="Verdana"/>
      <family val="2"/>
    </font>
    <font>
      <b/>
      <sz val="12"/>
      <color theme="1"/>
      <name val="Verdana"/>
      <family val="2"/>
    </font>
    <font>
      <sz val="8"/>
      <color theme="1"/>
      <name val="Verdana"/>
      <family val="2"/>
    </font>
    <font>
      <sz val="12"/>
      <color indexed="8"/>
      <name val="Verdana"/>
      <family val="2"/>
    </font>
    <font>
      <b/>
      <sz val="18"/>
      <color indexed="10"/>
      <name val="Verdana"/>
      <family val="2"/>
    </font>
    <font>
      <b/>
      <sz val="18"/>
      <color theme="1"/>
      <name val="Verdana"/>
      <family val="2"/>
    </font>
    <font>
      <sz val="18"/>
      <color theme="1"/>
      <name val="Verdana"/>
      <family val="2"/>
    </font>
    <font>
      <sz val="18"/>
      <color indexed="8"/>
      <name val="Verdana"/>
      <family val="2"/>
    </font>
    <font>
      <b/>
      <sz val="14"/>
      <color theme="1"/>
      <name val="Verdana"/>
      <family val="2"/>
    </font>
    <font>
      <b/>
      <sz val="8"/>
      <color theme="1"/>
      <name val="Verdana"/>
      <family val="2"/>
    </font>
    <font>
      <b/>
      <sz val="8"/>
      <color theme="0"/>
      <name val="Verdana"/>
      <family val="2"/>
    </font>
    <font>
      <sz val="8"/>
      <color indexed="8"/>
      <name val="Verdana"/>
      <family val="2"/>
    </font>
    <font>
      <b/>
      <sz val="16"/>
      <color theme="0"/>
      <name val="Verdana"/>
      <family val="2"/>
    </font>
    <font>
      <b/>
      <sz val="10"/>
      <name val="Verdana"/>
      <family val="2"/>
    </font>
    <font>
      <sz val="10"/>
      <color indexed="8"/>
      <name val="Verdana"/>
      <family val="2"/>
    </font>
    <font>
      <b/>
      <u/>
      <sz val="10"/>
      <color theme="1"/>
      <name val="Verdana"/>
      <family val="2"/>
    </font>
    <font>
      <sz val="20"/>
      <color theme="1"/>
      <name val="Verdana"/>
      <family val="2"/>
    </font>
    <font>
      <sz val="10"/>
      <color theme="0"/>
      <name val="Verdana"/>
      <family val="2"/>
    </font>
    <font>
      <sz val="12"/>
      <color theme="1"/>
      <name val="Verdana"/>
      <family val="2"/>
    </font>
    <font>
      <sz val="10"/>
      <name val="Arial"/>
      <family val="2"/>
    </font>
    <font>
      <sz val="10"/>
      <color indexed="9"/>
      <name val="Verdana"/>
      <family val="2"/>
    </font>
    <font>
      <b/>
      <i/>
      <sz val="10"/>
      <color theme="1"/>
      <name val="Arial"/>
      <family val="2"/>
    </font>
    <font>
      <b/>
      <i/>
      <sz val="10"/>
      <color theme="1"/>
      <name val="Verdana"/>
      <family val="2"/>
    </font>
    <font>
      <b/>
      <i/>
      <sz val="10"/>
      <name val="Verdana"/>
      <family val="2"/>
    </font>
    <font>
      <b/>
      <sz val="11"/>
      <color theme="1"/>
      <name val="Arial"/>
      <family val="2"/>
    </font>
    <font>
      <sz val="9"/>
      <color theme="1"/>
      <name val="Verdana"/>
      <family val="2"/>
    </font>
    <font>
      <b/>
      <sz val="10"/>
      <color theme="0"/>
      <name val="Verdana"/>
      <family val="2"/>
    </font>
    <font>
      <b/>
      <sz val="14"/>
      <name val="Verdana"/>
      <family val="2"/>
    </font>
    <font>
      <i/>
      <sz val="10"/>
      <name val="Verdana"/>
      <family val="2"/>
    </font>
    <font>
      <i/>
      <sz val="8"/>
      <color theme="1"/>
      <name val="Verdana"/>
      <family val="2"/>
    </font>
    <font>
      <sz val="8"/>
      <color rgb="FFFF0000"/>
      <name val="Verdana"/>
      <family val="2"/>
    </font>
    <font>
      <sz val="11"/>
      <color theme="0"/>
      <name val="Calibri"/>
      <family val="2"/>
      <scheme val="minor"/>
    </font>
    <font>
      <b/>
      <sz val="18"/>
      <color theme="0"/>
      <name val="Verdana"/>
      <family val="2"/>
    </font>
    <font>
      <b/>
      <sz val="11"/>
      <color theme="1"/>
      <name val="Verdana"/>
      <family val="2"/>
    </font>
    <font>
      <sz val="11"/>
      <color theme="1"/>
      <name val="Arial"/>
      <family val="2"/>
    </font>
    <font>
      <i/>
      <sz val="11"/>
      <color theme="1"/>
      <name val="Verdana"/>
      <family val="2"/>
    </font>
    <font>
      <vertAlign val="superscript"/>
      <sz val="11"/>
      <color theme="1"/>
      <name val="Verdana"/>
      <family val="2"/>
    </font>
    <font>
      <b/>
      <i/>
      <sz val="11"/>
      <color theme="1"/>
      <name val="Verdana"/>
      <family val="2"/>
    </font>
    <font>
      <i/>
      <sz val="10"/>
      <color theme="1"/>
      <name val="Verdana"/>
      <family val="2"/>
    </font>
    <font>
      <sz val="11"/>
      <color theme="0"/>
      <name val="Verdana"/>
      <family val="2"/>
    </font>
    <font>
      <sz val="24"/>
      <color theme="0"/>
      <name val="Verdana"/>
      <family val="2"/>
    </font>
    <font>
      <b/>
      <sz val="11"/>
      <color theme="0"/>
      <name val="Verdana"/>
      <family val="2"/>
    </font>
    <font>
      <i/>
      <sz val="11"/>
      <color theme="0"/>
      <name val="Verdana"/>
      <family val="2"/>
    </font>
    <font>
      <b/>
      <sz val="12"/>
      <color theme="0"/>
      <name val="Verdana"/>
      <family val="2"/>
    </font>
    <font>
      <sz val="12"/>
      <color theme="0"/>
      <name val="Verdana"/>
      <family val="2"/>
    </font>
    <font>
      <i/>
      <sz val="12"/>
      <color theme="0"/>
      <name val="Verdana"/>
      <family val="2"/>
    </font>
  </fonts>
  <fills count="10">
    <fill>
      <patternFill patternType="none"/>
    </fill>
    <fill>
      <patternFill patternType="gray125"/>
    </fill>
    <fill>
      <patternFill patternType="solid">
        <fgColor rgb="FF8FCAE7"/>
        <bgColor indexed="64"/>
      </patternFill>
    </fill>
    <fill>
      <patternFill patternType="solid">
        <fgColor indexed="43"/>
        <bgColor indexed="64"/>
      </patternFill>
    </fill>
    <fill>
      <patternFill patternType="solid">
        <fgColor theme="0"/>
        <bgColor indexed="64"/>
      </patternFill>
    </fill>
    <fill>
      <patternFill patternType="solid">
        <fgColor rgb="FF92D050"/>
        <bgColor indexed="64"/>
      </patternFill>
    </fill>
    <fill>
      <patternFill patternType="solid">
        <fgColor indexed="9"/>
        <bgColor indexed="64"/>
      </patternFill>
    </fill>
    <fill>
      <patternFill patternType="solid">
        <fgColor rgb="FF00B050"/>
        <bgColor indexed="64"/>
      </patternFill>
    </fill>
    <fill>
      <patternFill patternType="solid">
        <fgColor rgb="FFFFFF99"/>
        <bgColor indexed="64"/>
      </patternFill>
    </fill>
    <fill>
      <patternFill patternType="solid">
        <fgColor rgb="FFF4F169"/>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medium">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double">
        <color indexed="64"/>
      </bottom>
      <diagonal/>
    </border>
  </borders>
  <cellStyleXfs count="11">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27" fillId="0" borderId="0"/>
    <xf numFmtId="169" fontId="27" fillId="0" borderId="0" applyFont="0" applyFill="0" applyBorder="0" applyAlignment="0" applyProtection="0"/>
    <xf numFmtId="9" fontId="27" fillId="0" borderId="0" applyFont="0" applyFill="0" applyBorder="0" applyAlignment="0" applyProtection="0"/>
    <xf numFmtId="0" fontId="33" fillId="0" borderId="0"/>
    <xf numFmtId="171" fontId="1" fillId="0" borderId="0" applyFont="0" applyFill="0" applyBorder="0" applyAlignment="0" applyProtection="0"/>
    <xf numFmtId="0" fontId="1" fillId="0" borderId="0"/>
    <xf numFmtId="172" fontId="1" fillId="0" borderId="0" applyFont="0" applyFill="0" applyBorder="0" applyAlignment="0" applyProtection="0"/>
  </cellStyleXfs>
  <cellXfs count="372">
    <xf numFmtId="0" fontId="0" fillId="0" borderId="0" xfId="0"/>
    <xf numFmtId="0" fontId="8" fillId="2" borderId="0" xfId="0" applyFont="1" applyFill="1" applyBorder="1" applyProtection="1">
      <protection hidden="1"/>
    </xf>
    <xf numFmtId="0" fontId="9" fillId="2" borderId="0" xfId="0" applyFont="1" applyFill="1" applyBorder="1" applyProtection="1">
      <protection hidden="1"/>
    </xf>
    <xf numFmtId="0" fontId="13" fillId="2" borderId="0" xfId="0" applyFont="1" applyFill="1" applyBorder="1" applyProtection="1">
      <protection hidden="1"/>
    </xf>
    <xf numFmtId="164" fontId="17" fillId="2" borderId="0" xfId="0" applyNumberFormat="1" applyFont="1" applyFill="1" applyBorder="1" applyProtection="1">
      <protection hidden="1"/>
    </xf>
    <xf numFmtId="164" fontId="17" fillId="2" borderId="0" xfId="0" applyNumberFormat="1" applyFont="1" applyFill="1" applyBorder="1" applyAlignment="1" applyProtection="1">
      <alignment horizontal="right"/>
      <protection hidden="1"/>
    </xf>
    <xf numFmtId="0" fontId="20" fillId="2" borderId="0" xfId="0" applyFont="1" applyFill="1" applyBorder="1" applyProtection="1">
      <protection hidden="1"/>
    </xf>
    <xf numFmtId="3" fontId="17" fillId="2" borderId="0" xfId="0" applyNumberFormat="1" applyFont="1" applyFill="1" applyBorder="1" applyAlignment="1" applyProtection="1">
      <alignment horizontal="right"/>
      <protection hidden="1"/>
    </xf>
    <xf numFmtId="0" fontId="22" fillId="3" borderId="3" xfId="0" applyFont="1" applyFill="1" applyBorder="1" applyAlignment="1" applyProtection="1">
      <alignment horizontal="left"/>
      <protection locked="0"/>
    </xf>
    <xf numFmtId="165" fontId="22" fillId="3" borderId="3" xfId="1" applyNumberFormat="1" applyFont="1" applyFill="1" applyBorder="1" applyAlignment="1" applyProtection="1">
      <alignment horizontal="left"/>
      <protection locked="0"/>
    </xf>
    <xf numFmtId="0" fontId="22" fillId="3" borderId="1" xfId="0" applyFont="1" applyFill="1" applyBorder="1" applyAlignment="1" applyProtection="1">
      <alignment horizontal="left"/>
      <protection locked="0"/>
    </xf>
    <xf numFmtId="165" fontId="22" fillId="3" borderId="1" xfId="1" applyNumberFormat="1" applyFont="1" applyFill="1" applyBorder="1" applyAlignment="1" applyProtection="1">
      <alignment horizontal="left"/>
      <protection locked="0"/>
    </xf>
    <xf numFmtId="0" fontId="24" fillId="0" borderId="0" xfId="0" applyFont="1" applyAlignment="1" applyProtection="1">
      <alignment horizontal="center"/>
      <protection hidden="1"/>
    </xf>
    <xf numFmtId="164" fontId="8" fillId="2" borderId="0" xfId="0" applyNumberFormat="1" applyFont="1" applyFill="1" applyBorder="1" applyAlignment="1" applyProtection="1">
      <alignment horizontal="right"/>
      <protection hidden="1"/>
    </xf>
    <xf numFmtId="44" fontId="6" fillId="3" borderId="1" xfId="2" applyFont="1" applyFill="1" applyBorder="1" applyAlignment="1" applyProtection="1">
      <protection locked="0"/>
    </xf>
    <xf numFmtId="167" fontId="6" fillId="0" borderId="1" xfId="3" applyNumberFormat="1" applyFont="1" applyFill="1" applyBorder="1" applyAlignment="1" applyProtection="1">
      <alignment horizontal="right"/>
      <protection locked="0"/>
    </xf>
    <xf numFmtId="167" fontId="6" fillId="3" borderId="1" xfId="3" applyNumberFormat="1" applyFont="1" applyFill="1" applyBorder="1" applyAlignment="1" applyProtection="1">
      <alignment horizontal="right"/>
      <protection locked="0"/>
    </xf>
    <xf numFmtId="166" fontId="22" fillId="0" borderId="1" xfId="1" applyNumberFormat="1" applyFont="1" applyFill="1" applyBorder="1" applyAlignment="1" applyProtection="1">
      <alignment horizontal="center"/>
      <protection locked="0"/>
    </xf>
    <xf numFmtId="0" fontId="3" fillId="0" borderId="0" xfId="4" applyFont="1" applyProtection="1">
      <protection hidden="1"/>
    </xf>
    <xf numFmtId="165" fontId="4" fillId="4" borderId="0" xfId="5" applyNumberFormat="1" applyFont="1" applyFill="1" applyBorder="1" applyAlignment="1" applyProtection="1">
      <alignment horizontal="right"/>
      <protection hidden="1"/>
    </xf>
    <xf numFmtId="0" fontId="3" fillId="6" borderId="0" xfId="4" applyFont="1" applyFill="1" applyBorder="1" applyProtection="1">
      <protection hidden="1"/>
    </xf>
    <xf numFmtId="0" fontId="12" fillId="0" borderId="0" xfId="4" applyFont="1" applyProtection="1">
      <protection hidden="1"/>
    </xf>
    <xf numFmtId="0" fontId="12" fillId="6" borderId="0" xfId="4" applyFont="1" applyFill="1" applyBorder="1" applyProtection="1">
      <protection hidden="1"/>
    </xf>
    <xf numFmtId="0" fontId="4" fillId="0" borderId="0" xfId="4" applyFont="1" applyProtection="1">
      <protection hidden="1"/>
    </xf>
    <xf numFmtId="0" fontId="21" fillId="0" borderId="4" xfId="4" applyFont="1" applyFill="1" applyBorder="1" applyProtection="1">
      <protection hidden="1"/>
    </xf>
    <xf numFmtId="166" fontId="28" fillId="0" borderId="4" xfId="5" applyNumberFormat="1" applyFont="1" applyFill="1" applyBorder="1" applyProtection="1">
      <protection hidden="1"/>
    </xf>
    <xf numFmtId="165" fontId="4" fillId="0" borderId="4" xfId="5" applyNumberFormat="1" applyFont="1" applyFill="1" applyBorder="1" applyProtection="1">
      <protection hidden="1"/>
    </xf>
    <xf numFmtId="0" fontId="21" fillId="0" borderId="0" xfId="4" applyFont="1" applyFill="1" applyBorder="1" applyProtection="1">
      <protection hidden="1"/>
    </xf>
    <xf numFmtId="165" fontId="4" fillId="0" borderId="0" xfId="5" applyNumberFormat="1" applyFont="1" applyFill="1" applyBorder="1" applyProtection="1">
      <protection hidden="1"/>
    </xf>
    <xf numFmtId="164" fontId="4" fillId="0" borderId="0" xfId="4" applyNumberFormat="1" applyFont="1" applyFill="1" applyBorder="1" applyAlignment="1" applyProtection="1">
      <alignment horizontal="right"/>
      <protection hidden="1"/>
    </xf>
    <xf numFmtId="164" fontId="4" fillId="0" borderId="0" xfId="4" applyNumberFormat="1" applyFont="1" applyProtection="1">
      <protection hidden="1"/>
    </xf>
    <xf numFmtId="164" fontId="16" fillId="2" borderId="0" xfId="0" applyNumberFormat="1" applyFont="1" applyFill="1" applyBorder="1" applyProtection="1">
      <protection hidden="1"/>
    </xf>
    <xf numFmtId="164" fontId="8" fillId="2" borderId="0" xfId="0" applyNumberFormat="1" applyFont="1" applyFill="1" applyBorder="1" applyProtection="1">
      <protection hidden="1"/>
    </xf>
    <xf numFmtId="164" fontId="8" fillId="2" borderId="0" xfId="0" applyNumberFormat="1" applyFont="1" applyFill="1" applyBorder="1" applyAlignment="1" applyProtection="1">
      <alignment wrapText="1"/>
      <protection hidden="1"/>
    </xf>
    <xf numFmtId="164" fontId="8" fillId="2" borderId="0" xfId="0" applyNumberFormat="1" applyFont="1" applyFill="1" applyBorder="1" applyAlignment="1" applyProtection="1">
      <alignment horizontal="right" wrapText="1"/>
      <protection hidden="1"/>
    </xf>
    <xf numFmtId="0" fontId="4" fillId="3" borderId="1" xfId="4" quotePrefix="1" applyFont="1" applyFill="1" applyBorder="1" applyProtection="1">
      <protection locked="0"/>
    </xf>
    <xf numFmtId="164" fontId="4" fillId="3" borderId="1" xfId="4" applyNumberFormat="1" applyFont="1" applyFill="1" applyBorder="1" applyProtection="1">
      <protection locked="0"/>
    </xf>
    <xf numFmtId="1" fontId="4" fillId="3" borderId="1" xfId="5" applyNumberFormat="1" applyFont="1" applyFill="1" applyBorder="1" applyAlignment="1" applyProtection="1">
      <alignment horizontal="right"/>
      <protection locked="0"/>
    </xf>
    <xf numFmtId="164" fontId="32" fillId="2" borderId="0" xfId="0" applyNumberFormat="1" applyFont="1" applyFill="1" applyBorder="1" applyAlignment="1" applyProtection="1">
      <alignment horizontal="right"/>
      <protection hidden="1"/>
    </xf>
    <xf numFmtId="166" fontId="28" fillId="0" borderId="7" xfId="5" applyNumberFormat="1" applyFont="1" applyFill="1" applyBorder="1" applyProtection="1">
      <protection hidden="1"/>
    </xf>
    <xf numFmtId="164" fontId="4" fillId="5" borderId="17" xfId="4" applyNumberFormat="1" applyFont="1" applyFill="1" applyBorder="1" applyProtection="1">
      <protection hidden="1"/>
    </xf>
    <xf numFmtId="0" fontId="4" fillId="3" borderId="12" xfId="4" applyNumberFormat="1" applyFont="1" applyFill="1" applyBorder="1" applyProtection="1">
      <protection locked="0"/>
    </xf>
    <xf numFmtId="0" fontId="2" fillId="0" borderId="0" xfId="0" applyFont="1" applyProtection="1"/>
    <xf numFmtId="0" fontId="3" fillId="0" borderId="0" xfId="0" applyFont="1" applyProtection="1"/>
    <xf numFmtId="0" fontId="4" fillId="0" borderId="0" xfId="0" applyFont="1" applyProtection="1"/>
    <xf numFmtId="164" fontId="2" fillId="0" borderId="0" xfId="0" applyNumberFormat="1" applyFont="1" applyProtection="1"/>
    <xf numFmtId="164" fontId="2" fillId="0" borderId="0" xfId="0" applyNumberFormat="1" applyFont="1" applyAlignment="1" applyProtection="1">
      <alignment horizontal="right"/>
    </xf>
    <xf numFmtId="164" fontId="7" fillId="0" borderId="0" xfId="0" applyNumberFormat="1" applyFont="1" applyProtection="1"/>
    <xf numFmtId="0" fontId="8" fillId="2" borderId="0" xfId="0" applyFont="1" applyFill="1" applyBorder="1" applyProtection="1"/>
    <xf numFmtId="0" fontId="9" fillId="2" borderId="0" xfId="0" applyFont="1" applyFill="1" applyBorder="1" applyProtection="1"/>
    <xf numFmtId="164" fontId="9" fillId="2" borderId="0" xfId="0" applyNumberFormat="1" applyFont="1" applyFill="1" applyBorder="1" applyProtection="1"/>
    <xf numFmtId="164" fontId="9" fillId="2" borderId="0" xfId="0" applyNumberFormat="1" applyFont="1" applyFill="1" applyBorder="1" applyAlignment="1" applyProtection="1">
      <alignment horizontal="right"/>
    </xf>
    <xf numFmtId="1" fontId="10" fillId="2" borderId="0" xfId="0" applyNumberFormat="1" applyFont="1" applyFill="1" applyBorder="1" applyProtection="1"/>
    <xf numFmtId="0" fontId="7" fillId="0" borderId="0" xfId="0" applyFont="1" applyProtection="1"/>
    <xf numFmtId="0" fontId="11" fillId="0" borderId="0" xfId="0" applyFont="1" applyProtection="1"/>
    <xf numFmtId="0" fontId="12" fillId="0" borderId="0" xfId="0" applyFont="1" applyProtection="1"/>
    <xf numFmtId="0" fontId="13" fillId="2" borderId="0" xfId="0" applyFont="1" applyFill="1" applyBorder="1" applyProtection="1"/>
    <xf numFmtId="164" fontId="13" fillId="2" borderId="0" xfId="0" applyNumberFormat="1" applyFont="1" applyFill="1" applyBorder="1" applyProtection="1"/>
    <xf numFmtId="164" fontId="13" fillId="2" borderId="0" xfId="0" applyNumberFormat="1" applyFont="1" applyFill="1" applyBorder="1" applyAlignment="1" applyProtection="1">
      <alignment horizontal="right"/>
    </xf>
    <xf numFmtId="1" fontId="14" fillId="2" borderId="0" xfId="0" applyNumberFormat="1" applyFont="1" applyFill="1" applyBorder="1" applyProtection="1"/>
    <xf numFmtId="164" fontId="12" fillId="0" borderId="0" xfId="0" applyNumberFormat="1" applyFont="1" applyProtection="1"/>
    <xf numFmtId="0" fontId="15" fillId="0" borderId="0" xfId="0" applyFont="1" applyProtection="1"/>
    <xf numFmtId="0" fontId="16" fillId="2" borderId="0" xfId="0" applyFont="1" applyFill="1" applyBorder="1" applyProtection="1"/>
    <xf numFmtId="164" fontId="17" fillId="2" borderId="0" xfId="0" applyNumberFormat="1" applyFont="1" applyFill="1" applyBorder="1" applyProtection="1"/>
    <xf numFmtId="164" fontId="17" fillId="2" borderId="0" xfId="0" applyNumberFormat="1" applyFont="1" applyFill="1" applyBorder="1" applyAlignment="1" applyProtection="1">
      <alignment horizontal="right"/>
    </xf>
    <xf numFmtId="0" fontId="19" fillId="0" borderId="0" xfId="0" applyFont="1" applyProtection="1"/>
    <xf numFmtId="0" fontId="20" fillId="2" borderId="0" xfId="0" applyFont="1" applyFill="1" applyBorder="1" applyProtection="1"/>
    <xf numFmtId="0" fontId="8" fillId="2" borderId="0" xfId="0" applyFont="1" applyFill="1" applyAlignment="1" applyProtection="1"/>
    <xf numFmtId="3" fontId="17" fillId="2" borderId="0" xfId="0" applyNumberFormat="1" applyFont="1" applyFill="1" applyBorder="1" applyAlignment="1" applyProtection="1">
      <alignment horizontal="right"/>
    </xf>
    <xf numFmtId="1" fontId="17" fillId="2" borderId="0" xfId="0" applyNumberFormat="1" applyFont="1" applyFill="1" applyBorder="1" applyAlignment="1" applyProtection="1">
      <alignment horizontal="right"/>
    </xf>
    <xf numFmtId="0" fontId="21" fillId="0" borderId="0" xfId="0" applyFont="1" applyFill="1" applyBorder="1" applyProtection="1"/>
    <xf numFmtId="164" fontId="5" fillId="0" borderId="0" xfId="0" applyNumberFormat="1" applyFont="1" applyFill="1" applyBorder="1" applyProtection="1"/>
    <xf numFmtId="164" fontId="5" fillId="0" borderId="0" xfId="0" applyNumberFormat="1" applyFont="1" applyFill="1" applyBorder="1" applyAlignment="1" applyProtection="1">
      <alignment horizontal="right"/>
    </xf>
    <xf numFmtId="1" fontId="5" fillId="0" borderId="0" xfId="0" applyNumberFormat="1" applyFont="1" applyFill="1" applyBorder="1" applyProtection="1"/>
    <xf numFmtId="164" fontId="9" fillId="2" borderId="6" xfId="0" applyNumberFormat="1" applyFont="1" applyFill="1" applyBorder="1" applyAlignment="1" applyProtection="1">
      <alignment vertical="center"/>
    </xf>
    <xf numFmtId="164" fontId="18" fillId="2" borderId="7" xfId="0" applyNumberFormat="1" applyFont="1" applyFill="1" applyBorder="1" applyProtection="1"/>
    <xf numFmtId="164" fontId="18" fillId="2" borderId="7" xfId="0" applyNumberFormat="1" applyFont="1" applyFill="1" applyBorder="1" applyAlignment="1" applyProtection="1">
      <alignment horizontal="right"/>
    </xf>
    <xf numFmtId="164" fontId="18" fillId="2" borderId="8" xfId="0" applyNumberFormat="1" applyFont="1" applyFill="1" applyBorder="1" applyAlignment="1" applyProtection="1">
      <alignment horizontal="right"/>
    </xf>
    <xf numFmtId="0" fontId="8" fillId="2" borderId="9" xfId="0" applyFont="1" applyFill="1" applyBorder="1" applyProtection="1"/>
    <xf numFmtId="164" fontId="8" fillId="2" borderId="10" xfId="0" applyNumberFormat="1" applyFont="1" applyFill="1" applyBorder="1" applyAlignment="1" applyProtection="1">
      <alignment horizontal="left"/>
    </xf>
    <xf numFmtId="164" fontId="8" fillId="2" borderId="10" xfId="0" applyNumberFormat="1" applyFont="1" applyFill="1" applyBorder="1" applyAlignment="1" applyProtection="1"/>
    <xf numFmtId="164" fontId="8" fillId="2" borderId="11" xfId="0" applyNumberFormat="1" applyFont="1" applyFill="1" applyBorder="1" applyAlignment="1" applyProtection="1"/>
    <xf numFmtId="1" fontId="4" fillId="0" borderId="4" xfId="0" applyNumberFormat="1" applyFont="1" applyFill="1" applyBorder="1" applyProtection="1"/>
    <xf numFmtId="1" fontId="5" fillId="0" borderId="4" xfId="0" applyNumberFormat="1" applyFont="1" applyFill="1" applyBorder="1" applyProtection="1"/>
    <xf numFmtId="1" fontId="5" fillId="0" borderId="4" xfId="0" applyNumberFormat="1" applyFont="1" applyFill="1" applyBorder="1" applyAlignment="1" applyProtection="1">
      <alignment horizontal="right"/>
    </xf>
    <xf numFmtId="1" fontId="4" fillId="0" borderId="0" xfId="0" applyNumberFormat="1" applyFont="1" applyFill="1" applyBorder="1" applyProtection="1"/>
    <xf numFmtId="1" fontId="5" fillId="0" borderId="0" xfId="0" applyNumberFormat="1" applyFont="1" applyFill="1" applyBorder="1" applyAlignment="1" applyProtection="1">
      <alignment horizontal="right"/>
    </xf>
    <xf numFmtId="0" fontId="9" fillId="2" borderId="6" xfId="0" applyFont="1" applyFill="1" applyBorder="1" applyAlignment="1" applyProtection="1">
      <alignment horizontal="left" vertical="center"/>
    </xf>
    <xf numFmtId="164" fontId="6" fillId="2" borderId="7" xfId="0" applyNumberFormat="1" applyFont="1" applyFill="1" applyBorder="1" applyAlignment="1" applyProtection="1">
      <alignment horizontal="right"/>
    </xf>
    <xf numFmtId="164" fontId="6" fillId="2" borderId="7" xfId="0" applyNumberFormat="1" applyFont="1" applyFill="1" applyBorder="1" applyProtection="1"/>
    <xf numFmtId="164" fontId="6" fillId="2" borderId="8" xfId="0" applyNumberFormat="1" applyFont="1" applyFill="1" applyBorder="1" applyAlignment="1" applyProtection="1">
      <alignment horizontal="right"/>
    </xf>
    <xf numFmtId="0" fontId="8" fillId="2" borderId="15" xfId="0" applyFont="1" applyFill="1" applyBorder="1" applyProtection="1"/>
    <xf numFmtId="1" fontId="8" fillId="2" borderId="10" xfId="0" applyNumberFormat="1" applyFont="1" applyFill="1" applyBorder="1" applyAlignment="1" applyProtection="1">
      <alignment horizontal="right"/>
    </xf>
    <xf numFmtId="0" fontId="8" fillId="2" borderId="10" xfId="0" applyNumberFormat="1" applyFont="1" applyFill="1" applyBorder="1" applyAlignment="1" applyProtection="1">
      <alignment horizontal="right"/>
    </xf>
    <xf numFmtId="0" fontId="8" fillId="2" borderId="11" xfId="0" applyNumberFormat="1" applyFont="1" applyFill="1" applyBorder="1" applyAlignment="1" applyProtection="1">
      <alignment horizontal="right"/>
    </xf>
    <xf numFmtId="0" fontId="23" fillId="2" borderId="5" xfId="0" applyFont="1" applyFill="1" applyBorder="1" applyAlignment="1" applyProtection="1">
      <alignment horizontal="right"/>
    </xf>
    <xf numFmtId="0" fontId="3" fillId="0" borderId="0" xfId="0" applyFont="1" applyBorder="1" applyProtection="1"/>
    <xf numFmtId="0" fontId="3" fillId="0" borderId="16" xfId="0" applyFont="1" applyBorder="1" applyProtection="1"/>
    <xf numFmtId="166" fontId="6" fillId="4" borderId="1" xfId="1" applyNumberFormat="1" applyFont="1" applyFill="1" applyBorder="1" applyProtection="1"/>
    <xf numFmtId="0" fontId="24" fillId="0" borderId="0" xfId="0" applyFont="1" applyAlignment="1" applyProtection="1">
      <alignment horizontal="center"/>
    </xf>
    <xf numFmtId="0" fontId="9" fillId="2" borderId="12" xfId="0" applyFont="1" applyFill="1" applyBorder="1" applyAlignment="1" applyProtection="1">
      <alignment vertical="center"/>
    </xf>
    <xf numFmtId="164" fontId="6" fillId="2" borderId="13" xfId="0" applyNumberFormat="1" applyFont="1" applyFill="1" applyBorder="1" applyProtection="1"/>
    <xf numFmtId="164" fontId="6" fillId="2" borderId="14" xfId="0" applyNumberFormat="1" applyFont="1" applyFill="1" applyBorder="1" applyProtection="1"/>
    <xf numFmtId="0" fontId="8" fillId="0" borderId="0" xfId="0" applyFont="1" applyProtection="1"/>
    <xf numFmtId="0" fontId="9" fillId="2" borderId="6" xfId="0" applyFont="1" applyFill="1" applyBorder="1" applyAlignment="1" applyProtection="1">
      <alignment horizontal="left"/>
    </xf>
    <xf numFmtId="0" fontId="8" fillId="2" borderId="7" xfId="0" applyFont="1" applyFill="1" applyBorder="1" applyAlignment="1" applyProtection="1">
      <alignment horizontal="right"/>
    </xf>
    <xf numFmtId="164" fontId="8" fillId="2" borderId="7" xfId="0" applyNumberFormat="1" applyFont="1" applyFill="1" applyBorder="1" applyAlignment="1" applyProtection="1">
      <alignment horizontal="center"/>
    </xf>
    <xf numFmtId="164" fontId="9" fillId="2" borderId="8" xfId="0" applyNumberFormat="1" applyFont="1" applyFill="1" applyBorder="1" applyAlignment="1" applyProtection="1">
      <alignment horizontal="left"/>
    </xf>
    <xf numFmtId="0" fontId="8" fillId="2" borderId="15" xfId="0" applyFont="1" applyFill="1" applyBorder="1" applyAlignment="1" applyProtection="1">
      <alignment horizontal="center"/>
    </xf>
    <xf numFmtId="0" fontId="8" fillId="2" borderId="0" xfId="0" applyFont="1" applyFill="1" applyBorder="1" applyAlignment="1" applyProtection="1">
      <alignment horizontal="right"/>
    </xf>
    <xf numFmtId="164" fontId="8" fillId="2" borderId="0" xfId="0" applyNumberFormat="1" applyFont="1" applyFill="1" applyBorder="1" applyAlignment="1" applyProtection="1">
      <alignment horizontal="center"/>
    </xf>
    <xf numFmtId="164" fontId="8" fillId="2" borderId="16" xfId="0" applyNumberFormat="1" applyFont="1" applyFill="1" applyBorder="1" applyAlignment="1" applyProtection="1">
      <alignment horizontal="center"/>
    </xf>
    <xf numFmtId="0" fontId="8" fillId="2" borderId="10" xfId="0" applyFont="1" applyFill="1" applyBorder="1" applyAlignment="1" applyProtection="1">
      <alignment horizontal="right"/>
    </xf>
    <xf numFmtId="164" fontId="8" fillId="2" borderId="15" xfId="0" applyNumberFormat="1" applyFont="1" applyFill="1" applyBorder="1" applyAlignment="1" applyProtection="1">
      <alignment horizontal="center"/>
    </xf>
    <xf numFmtId="164" fontId="8" fillId="2" borderId="15" xfId="0" applyNumberFormat="1" applyFont="1" applyFill="1" applyBorder="1" applyAlignment="1" applyProtection="1">
      <alignment horizontal="left"/>
    </xf>
    <xf numFmtId="164" fontId="8" fillId="2" borderId="0" xfId="0" applyNumberFormat="1" applyFont="1" applyFill="1" applyBorder="1" applyAlignment="1" applyProtection="1">
      <alignment horizontal="right"/>
    </xf>
    <xf numFmtId="164" fontId="8" fillId="2" borderId="16" xfId="0" applyNumberFormat="1" applyFont="1" applyFill="1" applyBorder="1" applyAlignment="1" applyProtection="1">
      <alignment horizontal="right"/>
    </xf>
    <xf numFmtId="0" fontId="6" fillId="2" borderId="15" xfId="0" applyFont="1" applyFill="1" applyBorder="1" applyAlignment="1" applyProtection="1">
      <alignment horizontal="left"/>
    </xf>
    <xf numFmtId="0" fontId="8" fillId="2" borderId="15" xfId="0" applyFont="1" applyFill="1" applyBorder="1" applyAlignment="1" applyProtection="1">
      <alignment horizontal="right"/>
    </xf>
    <xf numFmtId="164" fontId="6" fillId="2" borderId="0" xfId="0" applyNumberFormat="1" applyFont="1" applyFill="1" applyBorder="1" applyProtection="1"/>
    <xf numFmtId="49" fontId="8" fillId="2" borderId="0" xfId="0" applyNumberFormat="1" applyFont="1" applyFill="1" applyBorder="1" applyAlignment="1" applyProtection="1">
      <alignment horizontal="right"/>
    </xf>
    <xf numFmtId="0" fontId="8" fillId="2" borderId="9" xfId="0" applyFont="1" applyFill="1" applyBorder="1" applyAlignment="1" applyProtection="1">
      <alignment horizontal="right"/>
    </xf>
    <xf numFmtId="164" fontId="8" fillId="2" borderId="10" xfId="0" applyNumberFormat="1" applyFont="1" applyFill="1" applyBorder="1" applyAlignment="1" applyProtection="1">
      <alignment horizontal="right"/>
    </xf>
    <xf numFmtId="164" fontId="8" fillId="2" borderId="11" xfId="0" applyNumberFormat="1" applyFont="1" applyFill="1" applyBorder="1" applyAlignment="1" applyProtection="1">
      <alignment horizontal="center"/>
    </xf>
    <xf numFmtId="0" fontId="6" fillId="0" borderId="3" xfId="0" applyFont="1" applyFill="1" applyBorder="1" applyAlignment="1" applyProtection="1">
      <alignment horizontal="right"/>
    </xf>
    <xf numFmtId="3" fontId="6" fillId="0" borderId="1" xfId="1" applyNumberFormat="1" applyFont="1" applyFill="1" applyBorder="1" applyAlignment="1" applyProtection="1">
      <alignment horizontal="center"/>
    </xf>
    <xf numFmtId="166" fontId="22" fillId="0" borderId="1" xfId="1" applyNumberFormat="1" applyFont="1" applyFill="1" applyBorder="1" applyAlignment="1" applyProtection="1">
      <alignment horizontal="center"/>
    </xf>
    <xf numFmtId="168" fontId="10" fillId="0" borderId="3" xfId="1" applyNumberFormat="1" applyFont="1" applyFill="1" applyBorder="1" applyAlignment="1" applyProtection="1">
      <alignment horizontal="right"/>
    </xf>
    <xf numFmtId="44" fontId="10" fillId="0" borderId="3" xfId="2" applyFont="1" applyFill="1" applyBorder="1" applyAlignment="1" applyProtection="1">
      <alignment horizontal="center"/>
    </xf>
    <xf numFmtId="44" fontId="10" fillId="0" borderId="0" xfId="2" applyFont="1" applyFill="1" applyBorder="1" applyAlignment="1" applyProtection="1">
      <alignment horizontal="center"/>
    </xf>
    <xf numFmtId="0" fontId="25" fillId="4" borderId="0" xfId="0" applyFont="1" applyFill="1" applyAlignment="1" applyProtection="1">
      <alignment horizontal="center"/>
    </xf>
    <xf numFmtId="0" fontId="6" fillId="0" borderId="1" xfId="0" applyFont="1" applyFill="1" applyBorder="1" applyAlignment="1" applyProtection="1">
      <alignment horizontal="right"/>
    </xf>
    <xf numFmtId="0" fontId="4" fillId="0" borderId="1" xfId="0" applyFont="1" applyFill="1" applyBorder="1" applyAlignment="1" applyProtection="1">
      <alignment horizontal="right"/>
    </xf>
    <xf numFmtId="0" fontId="9" fillId="2" borderId="12" xfId="0" applyFont="1" applyFill="1" applyBorder="1" applyProtection="1"/>
    <xf numFmtId="1" fontId="8" fillId="2" borderId="13" xfId="0" applyNumberFormat="1" applyFont="1" applyFill="1" applyBorder="1" applyAlignment="1" applyProtection="1">
      <alignment horizontal="right"/>
    </xf>
    <xf numFmtId="1" fontId="8" fillId="2" borderId="14" xfId="0" applyNumberFormat="1" applyFont="1" applyFill="1" applyBorder="1" applyAlignment="1" applyProtection="1">
      <alignment horizontal="right"/>
    </xf>
    <xf numFmtId="44" fontId="8" fillId="0" borderId="0" xfId="0" applyNumberFormat="1" applyFont="1" applyProtection="1"/>
    <xf numFmtId="0" fontId="6" fillId="4" borderId="1" xfId="0" applyFont="1" applyFill="1" applyBorder="1" applyAlignment="1" applyProtection="1">
      <alignment horizontal="right"/>
    </xf>
    <xf numFmtId="170" fontId="6" fillId="4" borderId="1" xfId="1" applyNumberFormat="1" applyFont="1" applyFill="1" applyBorder="1" applyAlignment="1" applyProtection="1">
      <alignment horizontal="right"/>
    </xf>
    <xf numFmtId="44" fontId="6" fillId="0" borderId="1" xfId="2" applyFont="1" applyFill="1" applyBorder="1" applyAlignment="1" applyProtection="1"/>
    <xf numFmtId="44" fontId="6" fillId="0" borderId="2" xfId="2" applyFont="1" applyFill="1" applyBorder="1" applyAlignment="1" applyProtection="1"/>
    <xf numFmtId="164" fontId="8" fillId="5" borderId="17" xfId="0" applyNumberFormat="1" applyFont="1" applyFill="1" applyBorder="1" applyProtection="1"/>
    <xf numFmtId="0" fontId="8" fillId="0" borderId="1" xfId="0" applyFont="1" applyBorder="1" applyProtection="1"/>
    <xf numFmtId="164" fontId="8" fillId="0" borderId="1" xfId="0" applyNumberFormat="1" applyFont="1" applyBorder="1" applyProtection="1"/>
    <xf numFmtId="164" fontId="8" fillId="2" borderId="8" xfId="0" applyNumberFormat="1" applyFont="1" applyFill="1" applyBorder="1" applyAlignment="1" applyProtection="1">
      <alignment horizontal="center"/>
    </xf>
    <xf numFmtId="49" fontId="22" fillId="0" borderId="1" xfId="0" applyNumberFormat="1" applyFont="1" applyFill="1" applyBorder="1" applyAlignment="1" applyProtection="1">
      <alignment horizontal="center"/>
    </xf>
    <xf numFmtId="164" fontId="8" fillId="2" borderId="9" xfId="0" applyNumberFormat="1" applyFont="1" applyFill="1" applyBorder="1" applyAlignment="1" applyProtection="1">
      <alignment horizontal="center"/>
    </xf>
    <xf numFmtId="164" fontId="8" fillId="2" borderId="10" xfId="0" applyNumberFormat="1" applyFont="1" applyFill="1" applyBorder="1" applyAlignment="1" applyProtection="1">
      <alignment horizontal="center"/>
    </xf>
    <xf numFmtId="0" fontId="6" fillId="4" borderId="0" xfId="0" applyFont="1" applyFill="1" applyBorder="1" applyAlignment="1" applyProtection="1">
      <alignment horizontal="right"/>
    </xf>
    <xf numFmtId="1" fontId="4" fillId="0" borderId="15" xfId="0" applyNumberFormat="1" applyFont="1" applyFill="1" applyBorder="1" applyProtection="1"/>
    <xf numFmtId="0" fontId="4" fillId="0" borderId="0" xfId="0" applyFont="1" applyFill="1" applyBorder="1" applyAlignment="1" applyProtection="1">
      <alignment horizontal="right"/>
    </xf>
    <xf numFmtId="0" fontId="9" fillId="2" borderId="6" xfId="0" applyFont="1" applyFill="1" applyBorder="1" applyProtection="1"/>
    <xf numFmtId="17" fontId="6" fillId="2" borderId="7" xfId="0" quotePrefix="1" applyNumberFormat="1" applyFont="1" applyFill="1" applyBorder="1" applyAlignment="1" applyProtection="1">
      <alignment horizontal="left"/>
    </xf>
    <xf numFmtId="0" fontId="8" fillId="2" borderId="7" xfId="0" applyNumberFormat="1" applyFont="1" applyFill="1" applyBorder="1" applyAlignment="1" applyProtection="1">
      <alignment horizontal="right"/>
    </xf>
    <xf numFmtId="0" fontId="6" fillId="2" borderId="9" xfId="0" applyFont="1" applyFill="1" applyBorder="1" applyAlignment="1" applyProtection="1">
      <alignment horizontal="left"/>
    </xf>
    <xf numFmtId="0" fontId="8" fillId="2" borderId="10" xfId="0" applyFont="1" applyFill="1" applyBorder="1" applyProtection="1"/>
    <xf numFmtId="164" fontId="6" fillId="2" borderId="10" xfId="0" applyNumberFormat="1" applyFont="1" applyFill="1" applyBorder="1" applyProtection="1"/>
    <xf numFmtId="164" fontId="6" fillId="2" borderId="10" xfId="0" applyNumberFormat="1" applyFont="1" applyFill="1" applyBorder="1" applyAlignment="1" applyProtection="1">
      <alignment horizontal="right"/>
    </xf>
    <xf numFmtId="0" fontId="6" fillId="0" borderId="0" xfId="0" applyFont="1" applyFill="1" applyBorder="1" applyAlignment="1" applyProtection="1">
      <alignment horizontal="right"/>
    </xf>
    <xf numFmtId="165" fontId="6" fillId="3" borderId="15" xfId="1" applyNumberFormat="1" applyFont="1" applyFill="1" applyBorder="1" applyAlignment="1" applyProtection="1">
      <alignment vertical="top"/>
    </xf>
    <xf numFmtId="165" fontId="6" fillId="3" borderId="0" xfId="1" applyNumberFormat="1" applyFont="1" applyFill="1" applyBorder="1" applyAlignment="1" applyProtection="1">
      <alignment vertical="top"/>
    </xf>
    <xf numFmtId="165" fontId="6" fillId="3" borderId="9" xfId="1" applyNumberFormat="1" applyFont="1" applyFill="1" applyBorder="1" applyAlignment="1" applyProtection="1">
      <alignment vertical="top"/>
    </xf>
    <xf numFmtId="165" fontId="6" fillId="3" borderId="10" xfId="1" applyNumberFormat="1" applyFont="1" applyFill="1" applyBorder="1" applyAlignment="1" applyProtection="1">
      <alignment vertical="top"/>
    </xf>
    <xf numFmtId="0" fontId="6" fillId="0" borderId="0" xfId="0" applyFont="1" applyProtection="1"/>
    <xf numFmtId="0" fontId="16" fillId="2" borderId="0" xfId="0" applyFont="1" applyFill="1" applyBorder="1" applyAlignment="1" applyProtection="1">
      <alignment wrapText="1"/>
    </xf>
    <xf numFmtId="3" fontId="6" fillId="0" borderId="0" xfId="1" applyNumberFormat="1" applyFont="1" applyFill="1" applyBorder="1" applyAlignment="1" applyProtection="1">
      <alignment horizontal="center"/>
    </xf>
    <xf numFmtId="168" fontId="10" fillId="0" borderId="0" xfId="1" applyNumberFormat="1" applyFont="1" applyFill="1" applyBorder="1" applyAlignment="1" applyProtection="1">
      <alignment horizontal="center"/>
    </xf>
    <xf numFmtId="44" fontId="37" fillId="0" borderId="1" xfId="2" applyFont="1" applyFill="1" applyBorder="1" applyAlignment="1" applyProtection="1">
      <alignment horizontal="left"/>
    </xf>
    <xf numFmtId="0" fontId="3" fillId="0" borderId="0" xfId="4" applyFont="1" applyProtection="1"/>
    <xf numFmtId="0" fontId="3" fillId="6" borderId="0" xfId="4" applyFont="1" applyFill="1" applyBorder="1" applyProtection="1"/>
    <xf numFmtId="0" fontId="12" fillId="0" borderId="0" xfId="4" applyFont="1" applyProtection="1"/>
    <xf numFmtId="0" fontId="12" fillId="6" borderId="0" xfId="4" applyFont="1" applyFill="1" applyBorder="1" applyProtection="1"/>
    <xf numFmtId="0" fontId="8" fillId="2" borderId="0" xfId="0" applyFont="1" applyFill="1" applyBorder="1" applyAlignment="1" applyProtection="1">
      <alignment horizontal="left"/>
    </xf>
    <xf numFmtId="0" fontId="4" fillId="0" borderId="0" xfId="4" applyFont="1" applyProtection="1"/>
    <xf numFmtId="0" fontId="21" fillId="0" borderId="4" xfId="4" applyFont="1" applyFill="1" applyBorder="1" applyProtection="1"/>
    <xf numFmtId="164" fontId="4" fillId="0" borderId="4" xfId="4" applyNumberFormat="1" applyFont="1" applyFill="1" applyBorder="1" applyProtection="1"/>
    <xf numFmtId="166" fontId="28" fillId="0" borderId="4" xfId="5" applyNumberFormat="1" applyFont="1" applyFill="1" applyBorder="1" applyProtection="1"/>
    <xf numFmtId="165" fontId="4" fillId="0" borderId="4" xfId="5" applyNumberFormat="1" applyFont="1" applyFill="1" applyBorder="1" applyProtection="1"/>
    <xf numFmtId="166" fontId="4" fillId="0" borderId="4" xfId="5" applyNumberFormat="1" applyFont="1" applyFill="1" applyBorder="1" applyAlignment="1" applyProtection="1">
      <alignment horizontal="center"/>
    </xf>
    <xf numFmtId="0" fontId="21" fillId="0" borderId="0" xfId="4" applyFont="1" applyFill="1" applyBorder="1" applyProtection="1"/>
    <xf numFmtId="164" fontId="4" fillId="0" borderId="0" xfId="4" applyNumberFormat="1" applyFont="1" applyFill="1" applyBorder="1" applyAlignment="1" applyProtection="1">
      <alignment horizontal="right"/>
    </xf>
    <xf numFmtId="0" fontId="4" fillId="0" borderId="0" xfId="4" applyFont="1" applyFill="1" applyBorder="1" applyAlignment="1" applyProtection="1">
      <alignment horizontal="right"/>
    </xf>
    <xf numFmtId="164" fontId="16" fillId="2" borderId="0" xfId="0" applyNumberFormat="1" applyFont="1" applyFill="1" applyBorder="1" applyProtection="1"/>
    <xf numFmtId="164" fontId="8" fillId="2" borderId="0" xfId="0" applyNumberFormat="1" applyFont="1" applyFill="1" applyBorder="1" applyProtection="1"/>
    <xf numFmtId="0" fontId="8" fillId="2" borderId="0" xfId="0" applyNumberFormat="1" applyFont="1" applyFill="1" applyBorder="1" applyProtection="1"/>
    <xf numFmtId="164" fontId="30" fillId="2" borderId="0" xfId="0" applyNumberFormat="1" applyFont="1" applyFill="1" applyBorder="1" applyProtection="1"/>
    <xf numFmtId="164" fontId="8" fillId="2" borderId="6" xfId="0" applyNumberFormat="1" applyFont="1" applyFill="1" applyBorder="1" applyProtection="1"/>
    <xf numFmtId="164" fontId="8" fillId="2" borderId="7" xfId="0" applyNumberFormat="1" applyFont="1" applyFill="1" applyBorder="1" applyProtection="1"/>
    <xf numFmtId="164" fontId="8" fillId="2" borderId="8" xfId="0" applyNumberFormat="1" applyFont="1" applyFill="1" applyBorder="1" applyProtection="1"/>
    <xf numFmtId="164" fontId="8" fillId="2" borderId="0" xfId="0" applyNumberFormat="1" applyFont="1" applyFill="1" applyBorder="1" applyAlignment="1" applyProtection="1">
      <alignment wrapText="1"/>
    </xf>
    <xf numFmtId="0" fontId="8" fillId="2" borderId="15" xfId="0" applyNumberFormat="1" applyFont="1" applyFill="1" applyBorder="1" applyProtection="1"/>
    <xf numFmtId="0" fontId="8" fillId="2" borderId="16" xfId="0" applyNumberFormat="1" applyFont="1" applyFill="1" applyBorder="1" applyProtection="1"/>
    <xf numFmtId="0" fontId="8" fillId="2" borderId="0" xfId="0" applyNumberFormat="1" applyFont="1" applyFill="1" applyBorder="1" applyAlignment="1" applyProtection="1">
      <alignment horizontal="right" wrapText="1"/>
    </xf>
    <xf numFmtId="0" fontId="4" fillId="0" borderId="1" xfId="4" quotePrefix="1" applyFont="1" applyFill="1" applyBorder="1" applyProtection="1"/>
    <xf numFmtId="0" fontId="4" fillId="0" borderId="1" xfId="6" applyNumberFormat="1" applyFont="1" applyFill="1" applyBorder="1" applyProtection="1"/>
    <xf numFmtId="0" fontId="4" fillId="0" borderId="1" xfId="2" applyNumberFormat="1" applyFont="1" applyFill="1" applyBorder="1" applyProtection="1"/>
    <xf numFmtId="165" fontId="4" fillId="0" borderId="0" xfId="5" applyNumberFormat="1" applyFont="1" applyFill="1" applyBorder="1" applyAlignment="1" applyProtection="1">
      <alignment horizontal="right"/>
    </xf>
    <xf numFmtId="164" fontId="4" fillId="0" borderId="1" xfId="4" applyNumberFormat="1" applyFont="1" applyFill="1" applyBorder="1" applyAlignment="1" applyProtection="1">
      <alignment horizontal="right"/>
    </xf>
    <xf numFmtId="0" fontId="36" fillId="0" borderId="0" xfId="4" applyNumberFormat="1" applyFont="1" applyFill="1" applyBorder="1" applyAlignment="1" applyProtection="1">
      <alignment horizontal="right"/>
    </xf>
    <xf numFmtId="0" fontId="4" fillId="0" borderId="0" xfId="4" applyNumberFormat="1" applyFont="1" applyFill="1" applyBorder="1" applyAlignment="1" applyProtection="1">
      <alignment horizontal="right"/>
    </xf>
    <xf numFmtId="164" fontId="21" fillId="5" borderId="17" xfId="4" applyNumberFormat="1" applyFont="1" applyFill="1" applyBorder="1" applyAlignment="1" applyProtection="1">
      <alignment horizontal="right"/>
    </xf>
    <xf numFmtId="164" fontId="4" fillId="0" borderId="0" xfId="4" applyNumberFormat="1" applyFont="1" applyProtection="1"/>
    <xf numFmtId="164" fontId="21" fillId="0" borderId="0" xfId="4" applyNumberFormat="1" applyFont="1" applyProtection="1"/>
    <xf numFmtId="164" fontId="22" fillId="0" borderId="0" xfId="4" applyNumberFormat="1" applyFont="1" applyProtection="1"/>
    <xf numFmtId="164" fontId="22" fillId="4" borderId="0" xfId="4" applyNumberFormat="1" applyFont="1" applyFill="1" applyBorder="1" applyAlignment="1" applyProtection="1">
      <alignment horizontal="right"/>
    </xf>
    <xf numFmtId="165" fontId="4" fillId="4" borderId="0" xfId="5" applyNumberFormat="1" applyFont="1" applyFill="1" applyBorder="1" applyAlignment="1" applyProtection="1">
      <alignment horizontal="right"/>
    </xf>
    <xf numFmtId="164" fontId="4" fillId="0" borderId="0" xfId="4" applyNumberFormat="1" applyFont="1" applyFill="1" applyBorder="1" applyProtection="1"/>
    <xf numFmtId="166" fontId="28" fillId="0" borderId="0" xfId="5" applyNumberFormat="1" applyFont="1" applyFill="1" applyBorder="1" applyProtection="1"/>
    <xf numFmtId="165" fontId="4" fillId="0" borderId="0" xfId="5" applyNumberFormat="1" applyFont="1" applyFill="1" applyBorder="1" applyProtection="1"/>
    <xf numFmtId="166" fontId="4" fillId="0" borderId="0" xfId="5" applyNumberFormat="1" applyFont="1" applyFill="1" applyBorder="1" applyAlignment="1" applyProtection="1">
      <alignment horizontal="center"/>
    </xf>
    <xf numFmtId="164" fontId="16" fillId="2" borderId="6" xfId="0" applyNumberFormat="1" applyFont="1" applyFill="1" applyBorder="1" applyProtection="1"/>
    <xf numFmtId="164" fontId="29" fillId="2" borderId="7" xfId="0" applyNumberFormat="1" applyFont="1" applyFill="1" applyBorder="1" applyAlignment="1" applyProtection="1">
      <alignment horizontal="right"/>
    </xf>
    <xf numFmtId="164" fontId="29" fillId="2" borderId="15" xfId="0" applyNumberFormat="1" applyFont="1" applyFill="1" applyBorder="1" applyProtection="1"/>
    <xf numFmtId="164" fontId="29" fillId="2" borderId="0" xfId="0" applyNumberFormat="1" applyFont="1" applyFill="1" applyBorder="1" applyAlignment="1" applyProtection="1">
      <alignment horizontal="right"/>
    </xf>
    <xf numFmtId="164" fontId="8" fillId="2" borderId="9" xfId="0" applyNumberFormat="1" applyFont="1" applyFill="1" applyBorder="1" applyProtection="1"/>
    <xf numFmtId="164" fontId="8" fillId="2" borderId="10" xfId="0" applyNumberFormat="1" applyFont="1" applyFill="1" applyBorder="1" applyAlignment="1" applyProtection="1">
      <alignment horizontal="right" wrapText="1"/>
    </xf>
    <xf numFmtId="0" fontId="8" fillId="2" borderId="11" xfId="0" applyNumberFormat="1" applyFont="1" applyFill="1" applyBorder="1" applyAlignment="1" applyProtection="1">
      <alignment horizontal="right" wrapText="1"/>
    </xf>
    <xf numFmtId="0" fontId="4" fillId="0" borderId="12" xfId="4" quotePrefix="1" applyFont="1" applyFill="1" applyBorder="1" applyAlignment="1" applyProtection="1"/>
    <xf numFmtId="0" fontId="4" fillId="0" borderId="13" xfId="4" quotePrefix="1" applyFont="1" applyFill="1" applyBorder="1" applyAlignment="1" applyProtection="1"/>
    <xf numFmtId="164" fontId="29" fillId="2" borderId="8" xfId="0" applyNumberFormat="1" applyFont="1" applyFill="1" applyBorder="1" applyAlignment="1" applyProtection="1">
      <alignment horizontal="right"/>
    </xf>
    <xf numFmtId="164" fontId="29" fillId="2" borderId="16" xfId="0" applyNumberFormat="1" applyFont="1" applyFill="1" applyBorder="1" applyAlignment="1" applyProtection="1">
      <alignment horizontal="right"/>
    </xf>
    <xf numFmtId="164" fontId="31" fillId="5" borderId="1" xfId="4" applyNumberFormat="1" applyFont="1" applyFill="1" applyBorder="1" applyAlignment="1" applyProtection="1">
      <alignment vertical="center"/>
    </xf>
    <xf numFmtId="1" fontId="8" fillId="2" borderId="12" xfId="0" applyNumberFormat="1" applyFont="1" applyFill="1" applyBorder="1" applyAlignment="1" applyProtection="1">
      <alignment horizontal="right"/>
    </xf>
    <xf numFmtId="0" fontId="5" fillId="0" borderId="0" xfId="0" applyFont="1" applyAlignment="1" applyProtection="1"/>
    <xf numFmtId="0" fontId="23" fillId="2" borderId="0" xfId="0" applyFont="1" applyFill="1" applyAlignment="1" applyProtection="1">
      <alignment horizontal="right"/>
    </xf>
    <xf numFmtId="0" fontId="6" fillId="2" borderId="0" xfId="0" applyFont="1" applyFill="1" applyProtection="1"/>
    <xf numFmtId="0" fontId="13" fillId="2" borderId="0" xfId="0" applyFont="1" applyFill="1" applyAlignment="1" applyProtection="1"/>
    <xf numFmtId="0" fontId="34" fillId="2" borderId="0" xfId="0" applyFont="1" applyFill="1" applyProtection="1"/>
    <xf numFmtId="0" fontId="23" fillId="2" borderId="0" xfId="0" applyFont="1" applyFill="1" applyAlignment="1" applyProtection="1"/>
    <xf numFmtId="0" fontId="8" fillId="2" borderId="0" xfId="0" applyFont="1" applyFill="1" applyProtection="1"/>
    <xf numFmtId="0" fontId="28" fillId="2" borderId="0" xfId="0" applyFont="1" applyFill="1" applyProtection="1"/>
    <xf numFmtId="164" fontId="5" fillId="0" borderId="0" xfId="0" applyNumberFormat="1" applyFont="1" applyAlignment="1" applyProtection="1"/>
    <xf numFmtId="44" fontId="5" fillId="0" borderId="0" xfId="2" applyFont="1" applyAlignment="1" applyProtection="1">
      <alignment horizontal="left"/>
    </xf>
    <xf numFmtId="0" fontId="16" fillId="2" borderId="6" xfId="0" applyFont="1" applyFill="1" applyBorder="1" applyAlignment="1" applyProtection="1">
      <alignment horizontal="left"/>
    </xf>
    <xf numFmtId="164" fontId="6" fillId="2" borderId="8" xfId="0" applyNumberFormat="1" applyFont="1" applyFill="1" applyBorder="1" applyProtection="1"/>
    <xf numFmtId="0" fontId="21" fillId="2" borderId="3" xfId="0" applyFont="1" applyFill="1" applyBorder="1" applyAlignment="1" applyProtection="1">
      <alignment horizontal="right" vertical="center"/>
    </xf>
    <xf numFmtId="0" fontId="4" fillId="0" borderId="1" xfId="0" applyFont="1" applyFill="1" applyBorder="1" applyAlignment="1" applyProtection="1">
      <alignment vertical="center"/>
    </xf>
    <xf numFmtId="1" fontId="5" fillId="0" borderId="16" xfId="0" applyNumberFormat="1" applyFont="1" applyFill="1" applyBorder="1" applyAlignment="1" applyProtection="1">
      <alignment horizontal="right"/>
    </xf>
    <xf numFmtId="0" fontId="8" fillId="2" borderId="15" xfId="0" applyFont="1" applyFill="1" applyBorder="1" applyAlignment="1" applyProtection="1">
      <alignment vertical="center"/>
    </xf>
    <xf numFmtId="1" fontId="5" fillId="0" borderId="10" xfId="0" applyNumberFormat="1" applyFont="1" applyFill="1" applyBorder="1" applyProtection="1"/>
    <xf numFmtId="1" fontId="5" fillId="0" borderId="10" xfId="0" applyNumberFormat="1" applyFont="1" applyFill="1" applyBorder="1" applyAlignment="1" applyProtection="1">
      <alignment horizontal="right"/>
    </xf>
    <xf numFmtId="1" fontId="5" fillId="0" borderId="11" xfId="0" applyNumberFormat="1" applyFont="1" applyFill="1" applyBorder="1" applyAlignment="1" applyProtection="1">
      <alignment horizontal="right"/>
    </xf>
    <xf numFmtId="0" fontId="35" fillId="0" borderId="0" xfId="0" applyFont="1" applyAlignment="1" applyProtection="1"/>
    <xf numFmtId="0" fontId="4" fillId="0" borderId="0" xfId="0" applyFont="1" applyAlignment="1" applyProtection="1"/>
    <xf numFmtId="0" fontId="17" fillId="2" borderId="0" xfId="0" applyNumberFormat="1" applyFont="1" applyFill="1" applyBorder="1" applyAlignment="1" applyProtection="1">
      <alignment horizontal="right"/>
    </xf>
    <xf numFmtId="0" fontId="17" fillId="2" borderId="0" xfId="0" applyNumberFormat="1" applyFont="1" applyFill="1" applyBorder="1" applyAlignment="1" applyProtection="1">
      <alignment horizontal="left"/>
    </xf>
    <xf numFmtId="0" fontId="8" fillId="2" borderId="3" xfId="0" applyFont="1" applyFill="1" applyBorder="1" applyAlignment="1" applyProtection="1">
      <alignment horizontal="right"/>
    </xf>
    <xf numFmtId="166" fontId="6" fillId="4" borderId="17" xfId="1" applyNumberFormat="1" applyFont="1" applyFill="1" applyBorder="1" applyProtection="1"/>
    <xf numFmtId="166" fontId="8" fillId="4" borderId="3" xfId="1" applyNumberFormat="1" applyFont="1" applyFill="1" applyBorder="1" applyProtection="1"/>
    <xf numFmtId="166" fontId="6" fillId="4" borderId="2" xfId="1" applyNumberFormat="1" applyFont="1" applyFill="1" applyBorder="1" applyProtection="1"/>
    <xf numFmtId="1" fontId="38" fillId="0" borderId="0" xfId="0" applyNumberFormat="1" applyFont="1" applyFill="1" applyBorder="1" applyProtection="1"/>
    <xf numFmtId="0" fontId="6" fillId="2" borderId="5" xfId="0" applyFont="1" applyFill="1" applyBorder="1" applyAlignment="1" applyProtection="1">
      <alignment horizontal="right"/>
    </xf>
    <xf numFmtId="0" fontId="8" fillId="2" borderId="5" xfId="0" applyFont="1" applyFill="1" applyBorder="1" applyAlignment="1" applyProtection="1">
      <alignment horizontal="right"/>
    </xf>
    <xf numFmtId="44" fontId="4" fillId="0" borderId="1" xfId="2" applyFont="1" applyFill="1" applyBorder="1" applyProtection="1"/>
    <xf numFmtId="44" fontId="4" fillId="5" borderId="1" xfId="2" applyFont="1" applyFill="1" applyBorder="1" applyProtection="1"/>
    <xf numFmtId="1" fontId="4" fillId="0" borderId="0" xfId="0" applyNumberFormat="1" applyFont="1" applyFill="1" applyBorder="1" applyAlignment="1" applyProtection="1">
      <alignment horizontal="right"/>
    </xf>
    <xf numFmtId="1" fontId="4" fillId="0" borderId="16" xfId="0" applyNumberFormat="1" applyFont="1" applyFill="1" applyBorder="1" applyAlignment="1" applyProtection="1">
      <alignment horizontal="right"/>
    </xf>
    <xf numFmtId="44" fontId="21" fillId="7" borderId="1" xfId="2" applyNumberFormat="1" applyFont="1" applyFill="1" applyBorder="1" applyAlignment="1" applyProtection="1">
      <alignment vertical="center"/>
    </xf>
    <xf numFmtId="0" fontId="5" fillId="0" borderId="0" xfId="0" applyFont="1" applyAlignment="1" applyProtection="1">
      <protection hidden="1"/>
    </xf>
    <xf numFmtId="0" fontId="2" fillId="0" borderId="0" xfId="0" applyFont="1" applyProtection="1">
      <protection hidden="1"/>
    </xf>
    <xf numFmtId="0" fontId="13" fillId="2" borderId="0" xfId="0" applyFont="1" applyFill="1" applyAlignment="1" applyProtection="1">
      <protection hidden="1"/>
    </xf>
    <xf numFmtId="0" fontId="6" fillId="2" borderId="0" xfId="0" applyFont="1" applyFill="1" applyProtection="1">
      <protection hidden="1"/>
    </xf>
    <xf numFmtId="0" fontId="2" fillId="2" borderId="0" xfId="0" applyFont="1" applyFill="1" applyBorder="1" applyAlignment="1" applyProtection="1">
      <protection hidden="1"/>
    </xf>
    <xf numFmtId="0" fontId="16" fillId="2" borderId="0" xfId="0" applyFont="1" applyFill="1" applyAlignment="1" applyProtection="1">
      <protection hidden="1"/>
    </xf>
    <xf numFmtId="0" fontId="40" fillId="2" borderId="0" xfId="0" applyFont="1" applyFill="1" applyBorder="1" applyProtection="1">
      <protection hidden="1"/>
    </xf>
    <xf numFmtId="0" fontId="41" fillId="2" borderId="0" xfId="0" applyFont="1" applyFill="1" applyAlignment="1" applyProtection="1">
      <alignment vertical="center"/>
      <protection hidden="1"/>
    </xf>
    <xf numFmtId="1" fontId="4" fillId="0" borderId="4" xfId="0" applyNumberFormat="1" applyFont="1" applyFill="1" applyBorder="1" applyProtection="1">
      <protection hidden="1"/>
    </xf>
    <xf numFmtId="1" fontId="5" fillId="0" borderId="4" xfId="0" applyNumberFormat="1" applyFont="1" applyFill="1" applyBorder="1" applyAlignment="1" applyProtection="1">
      <alignment horizontal="right"/>
      <protection hidden="1"/>
    </xf>
    <xf numFmtId="1" fontId="5" fillId="0" borderId="4" xfId="0" applyNumberFormat="1" applyFont="1" applyFill="1" applyBorder="1" applyProtection="1">
      <protection hidden="1"/>
    </xf>
    <xf numFmtId="1" fontId="42" fillId="0" borderId="4" xfId="0" applyNumberFormat="1" applyFont="1" applyFill="1" applyBorder="1" applyProtection="1">
      <protection hidden="1"/>
    </xf>
    <xf numFmtId="171" fontId="5" fillId="0" borderId="0" xfId="8" applyFont="1" applyAlignment="1" applyProtection="1">
      <alignment horizontal="left"/>
      <protection hidden="1"/>
    </xf>
    <xf numFmtId="0" fontId="2" fillId="0" borderId="0" xfId="0" applyFont="1" applyAlignment="1" applyProtection="1">
      <alignment wrapText="1"/>
      <protection hidden="1"/>
    </xf>
    <xf numFmtId="173" fontId="43" fillId="5" borderId="1" xfId="8" quotePrefix="1" applyNumberFormat="1" applyFont="1" applyFill="1" applyBorder="1" applyAlignment="1" applyProtection="1">
      <alignment horizontal="right" vertical="center" wrapText="1"/>
      <protection hidden="1"/>
    </xf>
    <xf numFmtId="0" fontId="2" fillId="0" borderId="0" xfId="0" applyFont="1" applyProtection="1">
      <protection locked="0"/>
    </xf>
    <xf numFmtId="0" fontId="2" fillId="0" borderId="0" xfId="0" applyFont="1" applyAlignment="1" applyProtection="1">
      <alignment wrapText="1"/>
      <protection locked="0"/>
    </xf>
    <xf numFmtId="0" fontId="41" fillId="2" borderId="14" xfId="0" applyFont="1" applyFill="1" applyBorder="1" applyAlignment="1" applyProtection="1">
      <alignment horizontal="right" vertical="center" wrapText="1"/>
      <protection hidden="1"/>
    </xf>
    <xf numFmtId="3" fontId="43" fillId="4" borderId="1" xfId="0" quotePrefix="1" applyNumberFormat="1" applyFont="1" applyFill="1" applyBorder="1" applyAlignment="1" applyProtection="1">
      <alignment horizontal="right" vertical="center" wrapText="1"/>
      <protection hidden="1"/>
    </xf>
    <xf numFmtId="174" fontId="43" fillId="0" borderId="12" xfId="0" applyNumberFormat="1" applyFont="1" applyBorder="1" applyAlignment="1" applyProtection="1">
      <alignment horizontal="right" vertical="center"/>
      <protection hidden="1"/>
    </xf>
    <xf numFmtId="174" fontId="43" fillId="0" borderId="14" xfId="0" applyNumberFormat="1" applyFont="1" applyBorder="1" applyAlignment="1" applyProtection="1">
      <alignment horizontal="left" vertical="center"/>
      <protection hidden="1"/>
    </xf>
    <xf numFmtId="3" fontId="43" fillId="9" borderId="1" xfId="0" quotePrefix="1" applyNumberFormat="1" applyFont="1" applyFill="1" applyBorder="1" applyAlignment="1" applyProtection="1">
      <alignment horizontal="right" vertical="center" wrapText="1"/>
      <protection locked="0"/>
    </xf>
    <xf numFmtId="0" fontId="2" fillId="0" borderId="12" xfId="0" applyFont="1" applyBorder="1" applyAlignment="1" applyProtection="1">
      <alignment horizontal="center" vertical="center"/>
      <protection hidden="1"/>
    </xf>
    <xf numFmtId="0" fontId="2" fillId="0" borderId="14" xfId="0" applyFont="1" applyBorder="1" applyAlignment="1" applyProtection="1">
      <alignment horizontal="right" vertical="center"/>
      <protection hidden="1"/>
    </xf>
    <xf numFmtId="3" fontId="2" fillId="0" borderId="1" xfId="0" applyNumberFormat="1" applyFont="1" applyBorder="1" applyAlignment="1" applyProtection="1">
      <alignment horizontal="right" vertical="center"/>
      <protection hidden="1"/>
    </xf>
    <xf numFmtId="175" fontId="45" fillId="0" borderId="1" xfId="0" applyNumberFormat="1" applyFont="1" applyFill="1" applyBorder="1" applyAlignment="1" applyProtection="1">
      <alignment horizontal="right" vertical="center"/>
      <protection hidden="1"/>
    </xf>
    <xf numFmtId="0" fontId="44" fillId="0" borderId="12" xfId="0" applyFont="1" applyBorder="1" applyAlignment="1" applyProtection="1">
      <alignment horizontal="right" vertical="center"/>
      <protection hidden="1"/>
    </xf>
    <xf numFmtId="0" fontId="46" fillId="0" borderId="13" xfId="9" applyFont="1" applyBorder="1" applyAlignment="1" applyProtection="1">
      <alignment vertical="center"/>
      <protection hidden="1"/>
    </xf>
    <xf numFmtId="0" fontId="43" fillId="0" borderId="14" xfId="9" applyFont="1" applyBorder="1" applyAlignment="1" applyProtection="1">
      <alignment vertical="center"/>
      <protection hidden="1"/>
    </xf>
    <xf numFmtId="0" fontId="43" fillId="0" borderId="15" xfId="9" applyFont="1" applyBorder="1" applyAlignment="1" applyProtection="1">
      <alignment vertical="center"/>
      <protection hidden="1"/>
    </xf>
    <xf numFmtId="0" fontId="43" fillId="0" borderId="0" xfId="9" applyFont="1" applyBorder="1" applyAlignment="1" applyProtection="1">
      <alignment horizontal="left" vertical="center"/>
      <protection hidden="1"/>
    </xf>
    <xf numFmtId="0" fontId="44" fillId="0" borderId="0" xfId="0" applyFont="1" applyBorder="1" applyAlignment="1" applyProtection="1">
      <alignment horizontal="right" vertical="center"/>
      <protection hidden="1"/>
    </xf>
    <xf numFmtId="0" fontId="41" fillId="2" borderId="7" xfId="0" applyFont="1" applyFill="1" applyBorder="1" applyAlignment="1" applyProtection="1">
      <alignment horizontal="right" vertical="center" wrapText="1"/>
      <protection hidden="1"/>
    </xf>
    <xf numFmtId="0" fontId="43" fillId="0" borderId="0" xfId="0" applyFont="1" applyProtection="1">
      <protection hidden="1"/>
    </xf>
    <xf numFmtId="3" fontId="2" fillId="0" borderId="0" xfId="0" applyNumberFormat="1" applyFont="1" applyBorder="1" applyAlignment="1" applyProtection="1">
      <alignment horizontal="right" vertical="center"/>
      <protection hidden="1"/>
    </xf>
    <xf numFmtId="174" fontId="43" fillId="0" borderId="0" xfId="0" applyNumberFormat="1" applyFont="1" applyBorder="1" applyAlignment="1" applyProtection="1">
      <alignment horizontal="right" vertical="center"/>
      <protection hidden="1"/>
    </xf>
    <xf numFmtId="174" fontId="43" fillId="0" borderId="0" xfId="0" applyNumberFormat="1" applyFont="1" applyBorder="1" applyAlignment="1" applyProtection="1">
      <alignment horizontal="left" vertical="center"/>
      <protection hidden="1"/>
    </xf>
    <xf numFmtId="0" fontId="0" fillId="0" borderId="0" xfId="0" applyProtection="1">
      <protection hidden="1"/>
    </xf>
    <xf numFmtId="0" fontId="2" fillId="0" borderId="1" xfId="0" applyFont="1" applyBorder="1" applyAlignment="1" applyProtection="1">
      <alignment horizontal="right" vertical="center"/>
      <protection hidden="1"/>
    </xf>
    <xf numFmtId="0" fontId="43" fillId="0" borderId="12" xfId="3" applyNumberFormat="1" applyFont="1" applyBorder="1" applyAlignment="1" applyProtection="1">
      <alignment vertical="center"/>
      <protection hidden="1"/>
    </xf>
    <xf numFmtId="0" fontId="39" fillId="4" borderId="0" xfId="0" applyFont="1" applyFill="1" applyBorder="1" applyProtection="1">
      <protection hidden="1"/>
    </xf>
    <xf numFmtId="0" fontId="47" fillId="4" borderId="0" xfId="0" applyFont="1" applyFill="1" applyBorder="1" applyProtection="1">
      <protection hidden="1"/>
    </xf>
    <xf numFmtId="0" fontId="47" fillId="4" borderId="0" xfId="0" applyFont="1" applyFill="1" applyBorder="1" applyAlignment="1" applyProtection="1">
      <alignment wrapText="1"/>
      <protection hidden="1"/>
    </xf>
    <xf numFmtId="0" fontId="49" fillId="4" borderId="0" xfId="0" applyFont="1" applyFill="1" applyBorder="1" applyAlignment="1" applyProtection="1">
      <alignment horizontal="left" vertical="center"/>
      <protection hidden="1"/>
    </xf>
    <xf numFmtId="0" fontId="47" fillId="4" borderId="0" xfId="0" applyFont="1" applyFill="1" applyBorder="1" applyAlignment="1" applyProtection="1">
      <alignment horizontal="center" vertical="center"/>
      <protection hidden="1"/>
    </xf>
    <xf numFmtId="171" fontId="47" fillId="4" borderId="0" xfId="8" applyNumberFormat="1" applyFont="1" applyFill="1" applyBorder="1" applyAlignment="1" applyProtection="1">
      <alignment horizontal="right" vertical="center" wrapText="1"/>
      <protection hidden="1"/>
    </xf>
    <xf numFmtId="174" fontId="47" fillId="4" borderId="0" xfId="0" applyNumberFormat="1" applyFont="1" applyFill="1" applyBorder="1" applyAlignment="1" applyProtection="1">
      <alignment horizontal="right" vertical="center" wrapText="1"/>
      <protection hidden="1"/>
    </xf>
    <xf numFmtId="175" fontId="50" fillId="4" borderId="0" xfId="0" applyNumberFormat="1" applyFont="1" applyFill="1" applyBorder="1" applyAlignment="1" applyProtection="1">
      <alignment horizontal="right" vertical="center"/>
      <protection hidden="1"/>
    </xf>
    <xf numFmtId="1" fontId="50" fillId="4" borderId="0" xfId="0" applyNumberFormat="1" applyFont="1" applyFill="1" applyBorder="1" applyAlignment="1" applyProtection="1">
      <alignment horizontal="right" vertical="center"/>
      <protection hidden="1"/>
    </xf>
    <xf numFmtId="0" fontId="51" fillId="4" borderId="0" xfId="0" applyFont="1" applyFill="1" applyBorder="1" applyAlignment="1" applyProtection="1">
      <alignment vertical="center"/>
      <protection hidden="1"/>
    </xf>
    <xf numFmtId="0" fontId="52" fillId="4" borderId="0" xfId="0" applyFont="1" applyFill="1" applyBorder="1" applyAlignment="1" applyProtection="1">
      <alignment vertical="center"/>
      <protection hidden="1"/>
    </xf>
    <xf numFmtId="0" fontId="47" fillId="4" borderId="0" xfId="0" applyFont="1" applyFill="1" applyBorder="1" applyAlignment="1" applyProtection="1">
      <alignment vertical="center"/>
      <protection hidden="1"/>
    </xf>
    <xf numFmtId="0" fontId="49" fillId="4" borderId="0" xfId="0" applyFont="1" applyFill="1" applyBorder="1" applyAlignment="1" applyProtection="1">
      <alignment horizontal="left" vertical="center"/>
      <protection locked="0"/>
    </xf>
    <xf numFmtId="0" fontId="49" fillId="4" borderId="0" xfId="0" applyFont="1" applyFill="1" applyBorder="1" applyAlignment="1" applyProtection="1">
      <alignment horizontal="right" vertical="center"/>
      <protection locked="0"/>
    </xf>
    <xf numFmtId="0" fontId="47" fillId="4" borderId="0" xfId="0" applyFont="1" applyFill="1" applyBorder="1" applyProtection="1">
      <protection locked="0"/>
    </xf>
    <xf numFmtId="0" fontId="50" fillId="4" borderId="0" xfId="0" applyFont="1" applyFill="1" applyBorder="1" applyAlignment="1" applyProtection="1">
      <alignment horizontal="center" vertical="center"/>
      <protection locked="0"/>
    </xf>
    <xf numFmtId="173" fontId="50" fillId="4" borderId="0" xfId="8" applyNumberFormat="1" applyFont="1" applyFill="1" applyBorder="1" applyAlignment="1" applyProtection="1">
      <alignment horizontal="right" vertical="center"/>
      <protection locked="0"/>
    </xf>
    <xf numFmtId="174" fontId="50" fillId="4" borderId="0" xfId="0" applyNumberFormat="1" applyFont="1" applyFill="1" applyBorder="1" applyAlignment="1" applyProtection="1">
      <alignment horizontal="right" vertical="center"/>
      <protection locked="0"/>
    </xf>
    <xf numFmtId="175" fontId="50" fillId="4" borderId="0" xfId="0" applyNumberFormat="1" applyFont="1" applyFill="1" applyBorder="1" applyAlignment="1" applyProtection="1">
      <alignment horizontal="right" vertical="center"/>
      <protection locked="0"/>
    </xf>
    <xf numFmtId="0" fontId="49" fillId="4" borderId="0" xfId="0" applyFont="1" applyFill="1" applyBorder="1" applyAlignment="1" applyProtection="1">
      <alignment vertical="center"/>
      <protection locked="0"/>
    </xf>
    <xf numFmtId="172" fontId="47" fillId="4" borderId="0" xfId="10" applyNumberFormat="1" applyFont="1" applyFill="1" applyBorder="1" applyAlignment="1" applyProtection="1">
      <alignment vertical="center"/>
      <protection locked="0"/>
    </xf>
    <xf numFmtId="172" fontId="49" fillId="4" borderId="0" xfId="10" applyNumberFormat="1" applyFont="1" applyFill="1" applyBorder="1" applyAlignment="1" applyProtection="1">
      <alignment vertical="center"/>
      <protection locked="0"/>
    </xf>
    <xf numFmtId="0" fontId="47" fillId="4" borderId="0" xfId="0" applyFont="1" applyFill="1" applyBorder="1" applyAlignment="1" applyProtection="1">
      <alignment vertical="center" wrapText="1"/>
      <protection locked="0"/>
    </xf>
    <xf numFmtId="0" fontId="47" fillId="4" borderId="0" xfId="0" applyFont="1" applyFill="1" applyBorder="1" applyAlignment="1" applyProtection="1">
      <alignment vertical="center"/>
      <protection locked="0"/>
    </xf>
    <xf numFmtId="0" fontId="47" fillId="4" borderId="0" xfId="0" applyFont="1" applyFill="1" applyBorder="1" applyAlignment="1" applyProtection="1">
      <alignment wrapText="1"/>
      <protection locked="0"/>
    </xf>
    <xf numFmtId="2" fontId="47" fillId="4" borderId="0" xfId="0" applyNumberFormat="1" applyFont="1" applyFill="1" applyBorder="1" applyProtection="1">
      <protection locked="0"/>
    </xf>
    <xf numFmtId="172" fontId="47" fillId="4" borderId="0" xfId="10" applyFont="1" applyFill="1" applyBorder="1" applyAlignment="1" applyProtection="1">
      <alignment horizontal="right"/>
      <protection locked="0"/>
    </xf>
    <xf numFmtId="0" fontId="39" fillId="4" borderId="0" xfId="0" applyFont="1" applyFill="1" applyBorder="1" applyProtection="1">
      <protection locked="0"/>
    </xf>
    <xf numFmtId="0" fontId="47" fillId="4" borderId="0" xfId="0" applyFont="1" applyFill="1" applyBorder="1" applyAlignment="1" applyProtection="1">
      <alignment horizontal="center" vertical="center"/>
      <protection locked="0"/>
    </xf>
    <xf numFmtId="176" fontId="47" fillId="4" borderId="0" xfId="8" applyNumberFormat="1" applyFont="1" applyFill="1" applyBorder="1" applyAlignment="1" applyProtection="1">
      <alignment horizontal="right" vertical="center"/>
      <protection locked="0"/>
    </xf>
    <xf numFmtId="1" fontId="47" fillId="4" borderId="0" xfId="0" applyNumberFormat="1" applyFont="1" applyFill="1" applyBorder="1" applyAlignment="1" applyProtection="1">
      <alignment horizontal="right" vertical="center"/>
      <protection locked="0"/>
    </xf>
    <xf numFmtId="171" fontId="47" fillId="4" borderId="0" xfId="8" applyFont="1" applyFill="1" applyBorder="1" applyAlignment="1" applyProtection="1">
      <alignment horizontal="center" vertical="center"/>
      <protection locked="0"/>
    </xf>
    <xf numFmtId="0" fontId="47" fillId="4" borderId="0" xfId="0" applyFont="1" applyFill="1" applyBorder="1" applyAlignment="1" applyProtection="1">
      <alignment horizontal="right" vertical="center"/>
      <protection locked="0"/>
    </xf>
    <xf numFmtId="1" fontId="47" fillId="4" borderId="0" xfId="10" applyNumberFormat="1" applyFont="1" applyFill="1" applyBorder="1" applyAlignment="1" applyProtection="1">
      <alignment horizontal="center" vertical="center"/>
      <protection locked="0"/>
    </xf>
    <xf numFmtId="1" fontId="47" fillId="4" borderId="0" xfId="0" applyNumberFormat="1" applyFont="1" applyFill="1" applyBorder="1" applyAlignment="1" applyProtection="1">
      <alignment horizontal="center" vertical="center"/>
      <protection locked="0"/>
    </xf>
    <xf numFmtId="171" fontId="47" fillId="4" borderId="0" xfId="8" applyFont="1" applyFill="1" applyBorder="1" applyAlignment="1" applyProtection="1">
      <alignment horizontal="right" vertical="center"/>
      <protection locked="0"/>
    </xf>
    <xf numFmtId="0" fontId="39" fillId="4" borderId="0" xfId="0" applyFont="1" applyFill="1" applyBorder="1" applyAlignment="1" applyProtection="1">
      <alignment horizontal="center" vertical="center"/>
      <protection locked="0"/>
    </xf>
    <xf numFmtId="164" fontId="21" fillId="7" borderId="1" xfId="2" applyNumberFormat="1" applyFont="1" applyFill="1" applyBorder="1" applyAlignment="1" applyProtection="1">
      <alignment vertical="center"/>
      <protection hidden="1"/>
    </xf>
    <xf numFmtId="0" fontId="4" fillId="0" borderId="1" xfId="0" applyNumberFormat="1" applyFont="1" applyFill="1" applyBorder="1" applyAlignment="1" applyProtection="1">
      <alignment horizontal="center"/>
    </xf>
    <xf numFmtId="0" fontId="6" fillId="4" borderId="1" xfId="0" applyFont="1" applyFill="1" applyBorder="1" applyAlignment="1" applyProtection="1">
      <alignment horizontal="right" wrapText="1"/>
    </xf>
    <xf numFmtId="44" fontId="4" fillId="0" borderId="12" xfId="2" applyFont="1" applyFill="1" applyBorder="1" applyAlignment="1" applyProtection="1">
      <alignment horizontal="center"/>
    </xf>
    <xf numFmtId="44" fontId="4" fillId="0" borderId="13" xfId="2" applyFont="1" applyFill="1" applyBorder="1" applyAlignment="1" applyProtection="1">
      <alignment horizontal="center"/>
    </xf>
    <xf numFmtId="44" fontId="4" fillId="0" borderId="14" xfId="2" applyFont="1" applyFill="1" applyBorder="1" applyAlignment="1" applyProtection="1">
      <alignment horizontal="center"/>
    </xf>
    <xf numFmtId="0" fontId="16" fillId="2" borderId="0" xfId="0" applyFont="1" applyFill="1" applyAlignment="1" applyProtection="1">
      <alignment horizontal="left" vertical="top" wrapText="1"/>
    </xf>
    <xf numFmtId="0" fontId="6" fillId="8" borderId="0" xfId="0" applyFont="1" applyFill="1" applyAlignment="1" applyProtection="1">
      <alignment horizontal="center"/>
      <protection locked="0"/>
    </xf>
    <xf numFmtId="0" fontId="4" fillId="4" borderId="12" xfId="4" quotePrefix="1" applyFont="1" applyFill="1" applyBorder="1" applyAlignment="1" applyProtection="1">
      <alignment horizontal="left"/>
    </xf>
    <xf numFmtId="0" fontId="4" fillId="4" borderId="14" xfId="4" quotePrefix="1" applyFont="1" applyFill="1" applyBorder="1" applyAlignment="1" applyProtection="1">
      <alignment horizontal="left"/>
    </xf>
    <xf numFmtId="164" fontId="8" fillId="2" borderId="15" xfId="0" applyNumberFormat="1" applyFont="1" applyFill="1" applyBorder="1" applyAlignment="1" applyProtection="1">
      <alignment horizontal="left" vertical="top" wrapText="1"/>
    </xf>
    <xf numFmtId="164" fontId="8" fillId="2" borderId="0" xfId="0" applyNumberFormat="1" applyFont="1" applyFill="1" applyBorder="1" applyAlignment="1" applyProtection="1">
      <alignment horizontal="left" vertical="top" wrapText="1"/>
    </xf>
    <xf numFmtId="164" fontId="8" fillId="2" borderId="16" xfId="0" applyNumberFormat="1" applyFont="1" applyFill="1" applyBorder="1" applyAlignment="1" applyProtection="1">
      <alignment horizontal="left" vertical="top" wrapText="1"/>
    </xf>
    <xf numFmtId="165" fontId="22" fillId="3" borderId="12" xfId="1" applyNumberFormat="1" applyFont="1" applyFill="1" applyBorder="1" applyAlignment="1" applyProtection="1">
      <alignment horizontal="center"/>
      <protection locked="0"/>
    </xf>
    <xf numFmtId="165" fontId="22" fillId="3" borderId="13" xfId="1" applyNumberFormat="1" applyFont="1" applyFill="1" applyBorder="1" applyAlignment="1" applyProtection="1">
      <alignment horizontal="center"/>
      <protection locked="0"/>
    </xf>
    <xf numFmtId="165" fontId="22" fillId="3" borderId="14" xfId="1" applyNumberFormat="1" applyFont="1" applyFill="1" applyBorder="1" applyAlignment="1" applyProtection="1">
      <alignment horizontal="center"/>
      <protection locked="0"/>
    </xf>
    <xf numFmtId="164" fontId="8" fillId="2" borderId="0" xfId="0" applyNumberFormat="1" applyFont="1" applyFill="1" applyBorder="1" applyAlignment="1" applyProtection="1">
      <alignment horizontal="left" vertical="center" wrapText="1"/>
    </xf>
    <xf numFmtId="1" fontId="4" fillId="0" borderId="0" xfId="0" applyNumberFormat="1" applyFont="1" applyFill="1" applyBorder="1" applyAlignment="1" applyProtection="1">
      <alignment horizontal="left" vertical="top" wrapText="1"/>
    </xf>
    <xf numFmtId="0" fontId="16" fillId="2" borderId="0" xfId="0" applyFont="1" applyFill="1" applyBorder="1" applyAlignment="1" applyProtection="1">
      <alignment horizontal="left" vertical="top" wrapText="1"/>
    </xf>
    <xf numFmtId="164" fontId="8" fillId="2" borderId="11" xfId="0" applyNumberFormat="1" applyFont="1" applyFill="1" applyBorder="1" applyAlignment="1" applyProtection="1">
      <alignment horizontal="left" vertical="top" wrapText="1"/>
    </xf>
    <xf numFmtId="164" fontId="8" fillId="2" borderId="10" xfId="0" applyNumberFormat="1" applyFont="1" applyFill="1" applyBorder="1" applyAlignment="1" applyProtection="1">
      <alignment horizontal="left" vertical="top" wrapText="1"/>
    </xf>
    <xf numFmtId="0" fontId="36" fillId="0" borderId="4" xfId="4" applyFont="1" applyFill="1" applyBorder="1" applyAlignment="1" applyProtection="1">
      <alignment horizontal="left" vertical="top" wrapText="1"/>
    </xf>
    <xf numFmtId="0" fontId="41" fillId="0" borderId="12" xfId="0" applyFont="1" applyBorder="1" applyAlignment="1" applyProtection="1">
      <alignment horizontal="right" vertical="center"/>
      <protection hidden="1"/>
    </xf>
    <xf numFmtId="0" fontId="41" fillId="0" borderId="14" xfId="0" applyFont="1" applyBorder="1" applyAlignment="1" applyProtection="1">
      <alignment horizontal="right" vertical="center"/>
      <protection hidden="1"/>
    </xf>
    <xf numFmtId="0" fontId="41" fillId="0" borderId="1" xfId="0" applyFont="1" applyBorder="1" applyAlignment="1" applyProtection="1">
      <alignment horizontal="right" vertical="center"/>
      <protection hidden="1"/>
    </xf>
    <xf numFmtId="0" fontId="41" fillId="2" borderId="12" xfId="0" applyFont="1" applyFill="1" applyBorder="1" applyAlignment="1" applyProtection="1">
      <alignment horizontal="left" vertical="center" wrapText="1"/>
      <protection hidden="1"/>
    </xf>
    <xf numFmtId="0" fontId="41" fillId="2" borderId="14" xfId="0" applyFont="1" applyFill="1" applyBorder="1" applyAlignment="1" applyProtection="1">
      <alignment horizontal="left" vertical="center" wrapText="1"/>
      <protection hidden="1"/>
    </xf>
    <xf numFmtId="0" fontId="41" fillId="2" borderId="12" xfId="0" applyFont="1" applyFill="1" applyBorder="1" applyAlignment="1" applyProtection="1">
      <alignment horizontal="right" vertical="center" wrapText="1"/>
      <protection hidden="1"/>
    </xf>
    <xf numFmtId="0" fontId="41" fillId="2" borderId="14" xfId="0" applyFont="1" applyFill="1" applyBorder="1" applyAlignment="1" applyProtection="1">
      <alignment horizontal="right" vertical="center" wrapText="1"/>
      <protection hidden="1"/>
    </xf>
    <xf numFmtId="0" fontId="2" fillId="0" borderId="12" xfId="0" applyFont="1" applyBorder="1" applyAlignment="1" applyProtection="1">
      <alignment horizontal="right" vertical="center"/>
      <protection hidden="1"/>
    </xf>
    <xf numFmtId="0" fontId="2" fillId="0" borderId="14" xfId="0" applyFont="1" applyBorder="1" applyAlignment="1" applyProtection="1">
      <alignment horizontal="right" vertical="center"/>
      <protection hidden="1"/>
    </xf>
    <xf numFmtId="0" fontId="41" fillId="2" borderId="15" xfId="0" applyFont="1" applyFill="1" applyBorder="1" applyAlignment="1" applyProtection="1">
      <alignment horizontal="center" vertical="center"/>
      <protection hidden="1"/>
    </xf>
    <xf numFmtId="0" fontId="41" fillId="2" borderId="0" xfId="0" applyFont="1" applyFill="1" applyBorder="1" applyAlignment="1" applyProtection="1">
      <alignment horizontal="center" vertical="center"/>
      <protection hidden="1"/>
    </xf>
    <xf numFmtId="0" fontId="41" fillId="0" borderId="1" xfId="0" applyFont="1" applyFill="1" applyBorder="1" applyAlignment="1" applyProtection="1">
      <alignment horizontal="right" vertical="center"/>
      <protection hidden="1"/>
    </xf>
    <xf numFmtId="0" fontId="41" fillId="0" borderId="0" xfId="0" applyFont="1" applyFill="1" applyBorder="1" applyAlignment="1" applyProtection="1">
      <alignment horizontal="right" vertical="center"/>
      <protection hidden="1"/>
    </xf>
    <xf numFmtId="0" fontId="48" fillId="4" borderId="0" xfId="0" applyFont="1" applyFill="1" applyBorder="1" applyAlignment="1" applyProtection="1">
      <alignment vertical="center"/>
      <protection hidden="1"/>
    </xf>
    <xf numFmtId="0" fontId="52" fillId="4" borderId="0" xfId="0" applyFont="1" applyFill="1" applyBorder="1" applyAlignment="1" applyProtection="1">
      <alignment horizontal="left" vertical="top" wrapText="1"/>
      <protection hidden="1"/>
    </xf>
  </cellXfs>
  <cellStyles count="11">
    <cellStyle name="Komma" xfId="1" builtinId="3"/>
    <cellStyle name="Komma 2" xfId="5"/>
    <cellStyle name="Komma 3" xfId="10"/>
    <cellStyle name="Procent" xfId="3" builtinId="5"/>
    <cellStyle name="Procent 2" xfId="6"/>
    <cellStyle name="Standaard" xfId="0" builtinId="0"/>
    <cellStyle name="Standaard 2" xfId="7"/>
    <cellStyle name="Standaard 3" xfId="9"/>
    <cellStyle name="Standaard 4" xfId="4"/>
    <cellStyle name="Valuta" xfId="2" builtinId="4"/>
    <cellStyle name="Valuta 2" xfId="8"/>
  </cellStyles>
  <dxfs count="117">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ill>
        <patternFill>
          <bgColor rgb="FF92D050"/>
        </patternFill>
      </fill>
    </dxf>
    <dxf>
      <fill>
        <patternFill>
          <bgColor rgb="FFFF0000"/>
        </patternFill>
      </fill>
    </dxf>
    <dxf>
      <fill>
        <patternFill>
          <bgColor rgb="FF92D050"/>
        </patternFill>
      </fill>
    </dxf>
    <dxf>
      <font>
        <color auto="1"/>
      </font>
      <fill>
        <patternFill>
          <bgColor theme="0" tint="-0.14996795556505021"/>
        </patternFill>
      </fill>
    </dxf>
    <dxf>
      <fill>
        <patternFill>
          <bgColor rgb="FFFFFF99"/>
        </patternFill>
      </fill>
    </dxf>
    <dxf>
      <font>
        <color auto="1"/>
      </font>
      <fill>
        <patternFill>
          <bgColor theme="0" tint="-0.14996795556505021"/>
        </patternFill>
      </fill>
    </dxf>
    <dxf>
      <fill>
        <patternFill>
          <bgColor rgb="FFFFFF99"/>
        </patternFill>
      </fill>
    </dxf>
    <dxf>
      <font>
        <color auto="1"/>
      </font>
      <fill>
        <patternFill>
          <bgColor theme="0" tint="-0.14996795556505021"/>
        </patternFill>
      </fill>
    </dxf>
    <dxf>
      <fill>
        <patternFill>
          <bgColor rgb="FFFFFF99"/>
        </patternFill>
      </fill>
    </dxf>
    <dxf>
      <font>
        <color auto="1"/>
      </font>
      <fill>
        <patternFill>
          <bgColor theme="0" tint="-0.14996795556505021"/>
        </patternFill>
      </fill>
    </dxf>
    <dxf>
      <fill>
        <patternFill>
          <bgColor rgb="FFFFFF99"/>
        </patternFill>
      </fill>
    </dxf>
    <dxf>
      <font>
        <color auto="1"/>
      </font>
      <fill>
        <patternFill>
          <bgColor theme="0" tint="-0.14996795556505021"/>
        </patternFill>
      </fill>
    </dxf>
    <dxf>
      <fill>
        <patternFill>
          <bgColor rgb="FFFFFF99"/>
        </patternFill>
      </fill>
    </dxf>
    <dxf>
      <font>
        <color auto="1"/>
      </font>
      <fill>
        <patternFill>
          <bgColor theme="0" tint="-0.14996795556505021"/>
        </patternFill>
      </fill>
    </dxf>
    <dxf>
      <fill>
        <patternFill>
          <bgColor rgb="FFFFFF99"/>
        </patternFill>
      </fill>
    </dxf>
    <dxf>
      <font>
        <color auto="1"/>
      </font>
      <fill>
        <patternFill>
          <bgColor theme="0" tint="-0.14996795556505021"/>
        </patternFill>
      </fill>
    </dxf>
    <dxf>
      <fill>
        <patternFill>
          <bgColor rgb="FFFFFF99"/>
        </patternFill>
      </fill>
    </dxf>
    <dxf>
      <font>
        <color auto="1"/>
      </font>
      <fill>
        <patternFill>
          <bgColor theme="0" tint="-0.14996795556505021"/>
        </patternFill>
      </fill>
    </dxf>
    <dxf>
      <fill>
        <patternFill>
          <bgColor rgb="FFFFFF99"/>
        </patternFill>
      </fill>
    </dxf>
    <dxf>
      <font>
        <color auto="1"/>
      </font>
      <fill>
        <patternFill>
          <bgColor theme="0" tint="-0.14996795556505021"/>
        </patternFill>
      </fill>
    </dxf>
    <dxf>
      <fill>
        <patternFill>
          <bgColor rgb="FFFFFF99"/>
        </patternFill>
      </fill>
    </dxf>
    <dxf>
      <font>
        <color auto="1"/>
      </font>
      <fill>
        <patternFill>
          <bgColor theme="0" tint="-0.14996795556505021"/>
        </patternFill>
      </fill>
    </dxf>
    <dxf>
      <fill>
        <patternFill>
          <bgColor rgb="FFFFFF99"/>
        </patternFill>
      </fill>
    </dxf>
    <dxf>
      <font>
        <color auto="1"/>
      </font>
      <fill>
        <patternFill>
          <bgColor theme="0" tint="-0.14996795556505021"/>
        </patternFill>
      </fill>
    </dxf>
    <dxf>
      <fill>
        <patternFill>
          <bgColor rgb="FFFFFF99"/>
        </patternFill>
      </fill>
    </dxf>
    <dxf>
      <fill>
        <patternFill>
          <bgColor theme="0" tint="-0.14996795556505021"/>
        </patternFill>
      </fill>
    </dxf>
    <dxf>
      <fill>
        <patternFill>
          <bgColor rgb="FFFFFF99"/>
        </patternFill>
      </fill>
    </dxf>
    <dxf>
      <fill>
        <patternFill>
          <bgColor rgb="FFFF0000"/>
        </patternFill>
      </fill>
    </dxf>
    <dxf>
      <fill>
        <patternFill>
          <bgColor rgb="FF92D050"/>
        </patternFill>
      </fill>
    </dxf>
    <dxf>
      <fill>
        <patternFill>
          <bgColor rgb="FFFF0000"/>
        </patternFill>
      </fill>
    </dxf>
    <dxf>
      <fill>
        <patternFill>
          <bgColor rgb="FF92D050"/>
        </patternFill>
      </fill>
    </dxf>
    <dxf>
      <font>
        <color auto="1"/>
      </font>
      <fill>
        <patternFill>
          <bgColor theme="0" tint="-0.14996795556505021"/>
        </patternFill>
      </fill>
    </dxf>
    <dxf>
      <fill>
        <patternFill>
          <bgColor rgb="FFFFFF99"/>
        </patternFill>
      </fill>
    </dxf>
    <dxf>
      <font>
        <color auto="1"/>
      </font>
      <fill>
        <patternFill>
          <bgColor theme="0" tint="-0.14996795556505021"/>
        </patternFill>
      </fill>
    </dxf>
    <dxf>
      <fill>
        <patternFill>
          <bgColor rgb="FFFFFF99"/>
        </patternFill>
      </fill>
    </dxf>
    <dxf>
      <font>
        <color auto="1"/>
      </font>
      <fill>
        <patternFill>
          <bgColor theme="0" tint="-0.14996795556505021"/>
        </patternFill>
      </fill>
    </dxf>
    <dxf>
      <fill>
        <patternFill>
          <bgColor rgb="FFFFFF99"/>
        </patternFill>
      </fill>
    </dxf>
    <dxf>
      <font>
        <color auto="1"/>
      </font>
      <fill>
        <patternFill>
          <bgColor theme="0" tint="-0.14996795556505021"/>
        </patternFill>
      </fill>
    </dxf>
    <dxf>
      <fill>
        <patternFill>
          <bgColor rgb="FFFFFF99"/>
        </patternFill>
      </fill>
    </dxf>
    <dxf>
      <font>
        <color auto="1"/>
      </font>
      <fill>
        <patternFill>
          <bgColor theme="0" tint="-0.14996795556505021"/>
        </patternFill>
      </fill>
    </dxf>
    <dxf>
      <fill>
        <patternFill>
          <bgColor rgb="FFFFFF99"/>
        </patternFill>
      </fill>
    </dxf>
    <dxf>
      <font>
        <color auto="1"/>
      </font>
      <fill>
        <patternFill>
          <bgColor theme="0" tint="-0.14996795556505021"/>
        </patternFill>
      </fill>
    </dxf>
    <dxf>
      <fill>
        <patternFill>
          <bgColor rgb="FFFFFF99"/>
        </patternFill>
      </fill>
    </dxf>
    <dxf>
      <font>
        <color auto="1"/>
      </font>
      <fill>
        <patternFill>
          <bgColor theme="0" tint="-0.14996795556505021"/>
        </patternFill>
      </fill>
    </dxf>
    <dxf>
      <fill>
        <patternFill>
          <bgColor rgb="FFFFFF99"/>
        </patternFill>
      </fill>
    </dxf>
    <dxf>
      <font>
        <color auto="1"/>
      </font>
      <fill>
        <patternFill>
          <bgColor theme="0" tint="-0.14996795556505021"/>
        </patternFill>
      </fill>
    </dxf>
    <dxf>
      <fill>
        <patternFill>
          <bgColor rgb="FFFFFF99"/>
        </patternFill>
      </fill>
    </dxf>
    <dxf>
      <font>
        <color auto="1"/>
      </font>
      <fill>
        <patternFill>
          <bgColor theme="0" tint="-0.14996795556505021"/>
        </patternFill>
      </fill>
    </dxf>
    <dxf>
      <fill>
        <patternFill>
          <bgColor rgb="FFFFFF99"/>
        </patternFill>
      </fill>
    </dxf>
    <dxf>
      <font>
        <color auto="1"/>
      </font>
      <fill>
        <patternFill>
          <bgColor theme="0" tint="-0.14996795556505021"/>
        </patternFill>
      </fill>
    </dxf>
    <dxf>
      <fill>
        <patternFill>
          <bgColor rgb="FFFFFF99"/>
        </patternFill>
      </fill>
    </dxf>
    <dxf>
      <font>
        <color auto="1"/>
      </font>
      <fill>
        <patternFill>
          <bgColor theme="0" tint="-0.14996795556505021"/>
        </patternFill>
      </fill>
    </dxf>
    <dxf>
      <fill>
        <patternFill>
          <bgColor rgb="FFFFFF99"/>
        </patternFill>
      </fill>
    </dxf>
    <dxf>
      <fill>
        <patternFill>
          <bgColor theme="0" tint="-0.14996795556505021"/>
        </patternFill>
      </fill>
    </dxf>
    <dxf>
      <fill>
        <patternFill>
          <bgColor rgb="FFFFFF99"/>
        </patternFill>
      </fill>
    </dxf>
    <dxf>
      <fill>
        <patternFill>
          <bgColor rgb="FFFF0000"/>
        </patternFill>
      </fill>
    </dxf>
    <dxf>
      <fill>
        <patternFill>
          <bgColor rgb="FF92D050"/>
        </patternFill>
      </fill>
    </dxf>
    <dxf>
      <fill>
        <patternFill>
          <bgColor rgb="FFFF0000"/>
        </patternFill>
      </fill>
    </dxf>
    <dxf>
      <fill>
        <patternFill>
          <bgColor rgb="FF92D050"/>
        </patternFill>
      </fill>
    </dxf>
    <dxf>
      <font>
        <color auto="1"/>
      </font>
      <fill>
        <patternFill>
          <bgColor theme="0" tint="-0.14996795556505021"/>
        </patternFill>
      </fill>
    </dxf>
    <dxf>
      <fill>
        <patternFill>
          <bgColor rgb="FFFFFF99"/>
        </patternFill>
      </fill>
    </dxf>
    <dxf>
      <font>
        <color auto="1"/>
      </font>
      <fill>
        <patternFill>
          <bgColor theme="0" tint="-0.14996795556505021"/>
        </patternFill>
      </fill>
    </dxf>
    <dxf>
      <fill>
        <patternFill>
          <bgColor rgb="FFFFFF99"/>
        </patternFill>
      </fill>
    </dxf>
    <dxf>
      <font>
        <color auto="1"/>
      </font>
      <fill>
        <patternFill>
          <bgColor theme="0" tint="-0.14996795556505021"/>
        </patternFill>
      </fill>
    </dxf>
    <dxf>
      <fill>
        <patternFill>
          <bgColor rgb="FFFFFF99"/>
        </patternFill>
      </fill>
    </dxf>
    <dxf>
      <font>
        <color auto="1"/>
      </font>
      <fill>
        <patternFill>
          <bgColor theme="0" tint="-0.14996795556505021"/>
        </patternFill>
      </fill>
    </dxf>
    <dxf>
      <fill>
        <patternFill>
          <bgColor rgb="FFFFFF99"/>
        </patternFill>
      </fill>
    </dxf>
    <dxf>
      <font>
        <color auto="1"/>
      </font>
      <fill>
        <patternFill>
          <bgColor theme="0" tint="-0.14996795556505021"/>
        </patternFill>
      </fill>
    </dxf>
    <dxf>
      <fill>
        <patternFill>
          <bgColor rgb="FFFFFF99"/>
        </patternFill>
      </fill>
    </dxf>
    <dxf>
      <font>
        <color auto="1"/>
      </font>
      <fill>
        <patternFill>
          <bgColor theme="0" tint="-0.14996795556505021"/>
        </patternFill>
      </fill>
    </dxf>
    <dxf>
      <fill>
        <patternFill>
          <bgColor rgb="FFFFFF99"/>
        </patternFill>
      </fill>
    </dxf>
    <dxf>
      <font>
        <color auto="1"/>
      </font>
      <fill>
        <patternFill>
          <bgColor theme="0" tint="-0.14996795556505021"/>
        </patternFill>
      </fill>
    </dxf>
    <dxf>
      <fill>
        <patternFill>
          <bgColor rgb="FFFFFF99"/>
        </patternFill>
      </fill>
    </dxf>
    <dxf>
      <font>
        <color auto="1"/>
      </font>
      <fill>
        <patternFill>
          <bgColor theme="0" tint="-0.14996795556505021"/>
        </patternFill>
      </fill>
    </dxf>
    <dxf>
      <fill>
        <patternFill>
          <bgColor rgb="FFFFFF99"/>
        </patternFill>
      </fill>
    </dxf>
    <dxf>
      <font>
        <color auto="1"/>
      </font>
      <fill>
        <patternFill>
          <bgColor theme="0" tint="-0.14996795556505021"/>
        </patternFill>
      </fill>
    </dxf>
    <dxf>
      <fill>
        <patternFill>
          <bgColor rgb="FFFFFF99"/>
        </patternFill>
      </fill>
    </dxf>
    <dxf>
      <font>
        <color auto="1"/>
      </font>
      <fill>
        <patternFill>
          <bgColor theme="0" tint="-0.14996795556505021"/>
        </patternFill>
      </fill>
    </dxf>
    <dxf>
      <fill>
        <patternFill>
          <bgColor rgb="FFFFFF99"/>
        </patternFill>
      </fill>
    </dxf>
    <dxf>
      <font>
        <color auto="1"/>
      </font>
      <fill>
        <patternFill>
          <bgColor theme="0" tint="-0.14996795556505021"/>
        </patternFill>
      </fill>
    </dxf>
    <dxf>
      <fill>
        <patternFill>
          <bgColor rgb="FFFFFF99"/>
        </patternFill>
      </fill>
    </dxf>
    <dxf>
      <fill>
        <patternFill>
          <bgColor theme="0" tint="-0.14996795556505021"/>
        </patternFill>
      </fill>
    </dxf>
    <dxf>
      <fill>
        <patternFill>
          <bgColor rgb="FFFFFF99"/>
        </patternFill>
      </fill>
    </dxf>
    <dxf>
      <fill>
        <patternFill>
          <bgColor rgb="FFFF0000"/>
        </patternFill>
      </fill>
    </dxf>
  </dxfs>
  <tableStyles count="0" defaultTableStyle="TableStyleMedium2" defaultPivotStyle="PivotStyleMedium9"/>
  <colors>
    <mruColors>
      <color rgb="FFFFFF99"/>
      <color rgb="FFCCFF33"/>
      <color rgb="FFCCFF99"/>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externalLink" Target="externalLinks/externalLink6.xml"/><Relationship Id="rId18" Type="http://schemas.openxmlformats.org/officeDocument/2006/relationships/externalLink" Target="externalLinks/externalLink11.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externalLink" Target="externalLinks/externalLink5.xml"/><Relationship Id="rId17" Type="http://schemas.openxmlformats.org/officeDocument/2006/relationships/externalLink" Target="externalLinks/externalLink10.xml"/><Relationship Id="rId2" Type="http://schemas.openxmlformats.org/officeDocument/2006/relationships/worksheet" Target="worksheets/sheet2.xml"/><Relationship Id="rId16" Type="http://schemas.openxmlformats.org/officeDocument/2006/relationships/externalLink" Target="externalLinks/externalLink9.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externalLink" Target="externalLinks/externalLink8.xml"/><Relationship Id="rId23" Type="http://schemas.openxmlformats.org/officeDocument/2006/relationships/calcChain" Target="calcChain.xml"/><Relationship Id="rId10" Type="http://schemas.openxmlformats.org/officeDocument/2006/relationships/externalLink" Target="externalLinks/externalLink3.xml"/><Relationship Id="rId19" Type="http://schemas.openxmlformats.org/officeDocument/2006/relationships/externalLink" Target="externalLinks/externalLink12.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externalLink" Target="externalLinks/externalLink7.xml"/><Relationship Id="rId22"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7.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2.8000000000000001E-2"/>
          <c:y val="2.8406040868911714E-2"/>
          <c:w val="0.96"/>
          <c:h val="0.94"/>
        </c:manualLayout>
      </c:layout>
      <c:scatterChart>
        <c:scatterStyle val="lineMarker"/>
        <c:varyColors val="0"/>
        <c:ser>
          <c:idx val="26"/>
          <c:order val="0"/>
          <c:tx>
            <c:v>BPK = 1</c:v>
          </c:tx>
          <c:spPr>
            <a:ln w="44450" cap="rnd" cmpd="sng" algn="ctr">
              <a:solidFill>
                <a:srgbClr val="DCA848"/>
              </a:solidFill>
              <a:prstDash val="solid"/>
              <a:round/>
              <a:headEnd type="none" w="med" len="med"/>
              <a:tailEnd type="none" w="med" len="med"/>
            </a:ln>
          </c:spPr>
          <c:marker>
            <c:symbol val="none"/>
          </c:marker>
          <c:xVal>
            <c:numRef>
              <c:f>DATA!$D$20:$Z$20</c:f>
              <c:numCache>
                <c:formatCode>_(* #,##0.00_);_(* \(#,##0.00\);_(* "-"??_);_(@_)</c:formatCode>
                <c:ptCount val="23"/>
                <c:pt idx="0">
                  <c:v>51.549206511167633</c:v>
                </c:pt>
                <c:pt idx="1">
                  <c:v>52.154841429778031</c:v>
                </c:pt>
                <c:pt idx="2">
                  <c:v>52.760476348388444</c:v>
                </c:pt>
                <c:pt idx="3">
                  <c:v>53.971746185609263</c:v>
                </c:pt>
                <c:pt idx="4">
                  <c:v>56.394285860050864</c:v>
                </c:pt>
                <c:pt idx="5">
                  <c:v>58.816825534492487</c:v>
                </c:pt>
                <c:pt idx="6">
                  <c:v>61.239365208934103</c:v>
                </c:pt>
                <c:pt idx="7">
                  <c:v>63.661904883375719</c:v>
                </c:pt>
                <c:pt idx="8">
                  <c:v>66.084444557817349</c:v>
                </c:pt>
                <c:pt idx="9">
                  <c:v>68.506984232258958</c:v>
                </c:pt>
                <c:pt idx="10">
                  <c:v>70.929523906700581</c:v>
                </c:pt>
                <c:pt idx="11">
                  <c:v>73.35206358114219</c:v>
                </c:pt>
                <c:pt idx="12">
                  <c:v>75.774603255583813</c:v>
                </c:pt>
                <c:pt idx="13">
                  <c:v>78.19714293002545</c:v>
                </c:pt>
                <c:pt idx="14">
                  <c:v>80.619682604467044</c:v>
                </c:pt>
                <c:pt idx="15">
                  <c:v>83.042222278908667</c:v>
                </c:pt>
                <c:pt idx="16">
                  <c:v>85.46476195335029</c:v>
                </c:pt>
                <c:pt idx="17">
                  <c:v>87.887301627791899</c:v>
                </c:pt>
                <c:pt idx="18">
                  <c:v>90.309841302233522</c:v>
                </c:pt>
                <c:pt idx="19">
                  <c:v>92.732380976675145</c:v>
                </c:pt>
                <c:pt idx="20">
                  <c:v>95.154920651116768</c:v>
                </c:pt>
                <c:pt idx="21">
                  <c:v>97.577460325558377</c:v>
                </c:pt>
                <c:pt idx="22">
                  <c:v>100</c:v>
                </c:pt>
              </c:numCache>
            </c:numRef>
          </c:xVal>
          <c:yVal>
            <c:numRef>
              <c:f>DATA!$D$19:$Z$19</c:f>
              <c:numCache>
                <c:formatCode>_(* #,##0.00_);_(* \(#,##0.00\);_(* "-"??_);_(@_)</c:formatCode>
                <c:ptCount val="23"/>
                <c:pt idx="0">
                  <c:v>0</c:v>
                </c:pt>
                <c:pt idx="1">
                  <c:v>278700.40298917942</c:v>
                </c:pt>
                <c:pt idx="2">
                  <c:v>393660.90761968208</c:v>
                </c:pt>
                <c:pt idx="3">
                  <c:v>555357.67224110686</c:v>
                </c:pt>
                <c:pt idx="4">
                  <c:v>781525.1647891734</c:v>
                </c:pt>
                <c:pt idx="5">
                  <c:v>952406.59239898925</c:v>
                </c:pt>
                <c:pt idx="6">
                  <c:v>1094217.6868685633</c:v>
                </c:pt>
                <c:pt idx="7">
                  <c:v>1217162.1380208749</c:v>
                </c:pt>
                <c:pt idx="8">
                  <c:v>1326496.245442003</c:v>
                </c:pt>
                <c:pt idx="9">
                  <c:v>1425355.4655160718</c:v>
                </c:pt>
                <c:pt idx="10">
                  <c:v>1515790.6886987959</c:v>
                </c:pt>
                <c:pt idx="11">
                  <c:v>1599231.6642000382</c:v>
                </c:pt>
                <c:pt idx="12">
                  <c:v>1676722.9093021611</c:v>
                </c:pt>
                <c:pt idx="13">
                  <c:v>1749055.4045947224</c:v>
                </c:pt>
                <c:pt idx="14">
                  <c:v>1816845.3971293028</c:v>
                </c:pt>
                <c:pt idx="15">
                  <c:v>1880584.1860343523</c:v>
                </c:pt>
                <c:pt idx="16">
                  <c:v>1940670.9817533894</c:v>
                </c:pt>
                <c:pt idx="17">
                  <c:v>1997435.3889529109</c:v>
                </c:pt>
                <c:pt idx="18">
                  <c:v>2051153.2613697816</c:v>
                </c:pt>
                <c:pt idx="19">
                  <c:v>2102058.1735953316</c:v>
                </c:pt>
                <c:pt idx="20">
                  <c:v>2150349.9072696553</c:v>
                </c:pt>
                <c:pt idx="21">
                  <c:v>2196200.850827381</c:v>
                </c:pt>
                <c:pt idx="22">
                  <c:v>2239760.9081372581</c:v>
                </c:pt>
              </c:numCache>
            </c:numRef>
          </c:yVal>
          <c:smooth val="0"/>
        </c:ser>
        <c:ser>
          <c:idx val="27"/>
          <c:order val="1"/>
          <c:tx>
            <c:v>BPK = 0,9</c:v>
          </c:tx>
          <c:spPr>
            <a:ln w="44450" cap="rnd" cmpd="sng" algn="ctr">
              <a:solidFill>
                <a:srgbClr val="FFCC99"/>
              </a:solidFill>
              <a:prstDash val="solid"/>
              <a:round/>
              <a:headEnd type="none" w="med" len="med"/>
              <a:tailEnd type="none" w="med" len="med"/>
            </a:ln>
          </c:spPr>
          <c:marker>
            <c:symbol val="none"/>
          </c:marker>
          <c:xVal>
            <c:numRef>
              <c:f>DATA!$D$23:$Z$23</c:f>
              <c:numCache>
                <c:formatCode>_(* #,##0.00_);_(* \(#,##0.00\);_(* "-"??_);_(@_)</c:formatCode>
                <c:ptCount val="23"/>
                <c:pt idx="0">
                  <c:v>63.994285860050859</c:v>
                </c:pt>
                <c:pt idx="1">
                  <c:v>64.444357286800226</c:v>
                </c:pt>
                <c:pt idx="2">
                  <c:v>64.894428713549587</c:v>
                </c:pt>
                <c:pt idx="3">
                  <c:v>65.794571567048308</c:v>
                </c:pt>
                <c:pt idx="4">
                  <c:v>67.594857274045779</c:v>
                </c:pt>
                <c:pt idx="5">
                  <c:v>69.395142981043222</c:v>
                </c:pt>
                <c:pt idx="6">
                  <c:v>71.195428688040678</c:v>
                </c:pt>
                <c:pt idx="7">
                  <c:v>72.995714395038135</c:v>
                </c:pt>
                <c:pt idx="8">
                  <c:v>74.796000102035592</c:v>
                </c:pt>
                <c:pt idx="9">
                  <c:v>76.596285809033049</c:v>
                </c:pt>
                <c:pt idx="10">
                  <c:v>78.396571516030505</c:v>
                </c:pt>
                <c:pt idx="11">
                  <c:v>80.196857223027976</c:v>
                </c:pt>
                <c:pt idx="12">
                  <c:v>81.997142930025419</c:v>
                </c:pt>
                <c:pt idx="13">
                  <c:v>83.79742863702289</c:v>
                </c:pt>
                <c:pt idx="14">
                  <c:v>85.597714344020346</c:v>
                </c:pt>
                <c:pt idx="15">
                  <c:v>87.398000051017803</c:v>
                </c:pt>
                <c:pt idx="16">
                  <c:v>89.198285758015246</c:v>
                </c:pt>
                <c:pt idx="17">
                  <c:v>90.998571465012716</c:v>
                </c:pt>
                <c:pt idx="18">
                  <c:v>92.798857172010173</c:v>
                </c:pt>
                <c:pt idx="19">
                  <c:v>94.59914287900763</c:v>
                </c:pt>
                <c:pt idx="20">
                  <c:v>96.399428586005087</c:v>
                </c:pt>
                <c:pt idx="21">
                  <c:v>98.199714293002543</c:v>
                </c:pt>
                <c:pt idx="22">
                  <c:v>100</c:v>
                </c:pt>
              </c:numCache>
            </c:numRef>
          </c:xVal>
          <c:yVal>
            <c:numRef>
              <c:f>DATA!$D$22:$Z$22</c:f>
              <c:numCache>
                <c:formatCode>_(* #,##0.00_);_(* \(#,##0.00\);_(* "-"??_);_(@_)</c:formatCode>
                <c:ptCount val="23"/>
                <c:pt idx="0">
                  <c:v>0</c:v>
                </c:pt>
                <c:pt idx="1">
                  <c:v>227974.57408263494</c:v>
                </c:pt>
                <c:pt idx="2">
                  <c:v>322080.04009408667</c:v>
                </c:pt>
                <c:pt idx="3">
                  <c:v>454570.19472987589</c:v>
                </c:pt>
                <c:pt idx="4">
                  <c:v>640249.91511478613</c:v>
                </c:pt>
                <c:pt idx="5">
                  <c:v>780933.8484168764</c:v>
                </c:pt>
                <c:pt idx="6">
                  <c:v>898024.06834832113</c:v>
                </c:pt>
                <c:pt idx="7">
                  <c:v>999844.2923743251</c:v>
                </c:pt>
                <c:pt idx="8">
                  <c:v>1090679.5224011205</c:v>
                </c:pt>
                <c:pt idx="9">
                  <c:v>1173084.3371675052</c:v>
                </c:pt>
                <c:pt idx="10">
                  <c:v>1248728.8470926296</c:v>
                </c:pt>
                <c:pt idx="11">
                  <c:v>1318776.870795747</c:v>
                </c:pt>
                <c:pt idx="12">
                  <c:v>1384078.3815453982</c:v>
                </c:pt>
                <c:pt idx="13">
                  <c:v>1445276.9034021841</c:v>
                </c:pt>
                <c:pt idx="14">
                  <c:v>1502873.7534088674</c:v>
                </c:pt>
                <c:pt idx="15">
                  <c:v>1557268.6151700604</c:v>
                </c:pt>
                <c:pt idx="16">
                  <c:v>1608786.3098724673</c:v>
                </c:pt>
                <c:pt idx="17">
                  <c:v>1657695.108216054</c:v>
                </c:pt>
                <c:pt idx="18">
                  <c:v>1704219.6403940343</c:v>
                </c:pt>
                <c:pt idx="19">
                  <c:v>1748550.2347765362</c:v>
                </c:pt>
                <c:pt idx="20">
                  <c:v>1790849.8246085183</c:v>
                </c:pt>
                <c:pt idx="21">
                  <c:v>1831259.1556070403</c:v>
                </c:pt>
                <c:pt idx="22">
                  <c:v>1869900.7796190246</c:v>
                </c:pt>
              </c:numCache>
            </c:numRef>
          </c:yVal>
          <c:smooth val="0"/>
        </c:ser>
        <c:ser>
          <c:idx val="28"/>
          <c:order val="2"/>
          <c:tx>
            <c:v>BPK = 0,8</c:v>
          </c:tx>
          <c:spPr>
            <a:ln w="44450" cap="rnd" cmpd="sng" algn="ctr">
              <a:solidFill>
                <a:srgbClr val="FFCC99"/>
              </a:solidFill>
              <a:prstDash val="solid"/>
              <a:round/>
              <a:headEnd type="none" w="med" len="med"/>
              <a:tailEnd type="none" w="med" len="med"/>
            </a:ln>
          </c:spPr>
          <c:marker>
            <c:symbol val="none"/>
          </c:marker>
          <c:xVal>
            <c:numRef>
              <c:f>DATA!$D$26:$Z$26</c:f>
              <c:numCache>
                <c:formatCode>_(* #,##0.00_);_(* \(#,##0.00\);_(* "-"??_);_(@_)</c:formatCode>
                <c:ptCount val="23"/>
                <c:pt idx="0">
                  <c:v>76.439365208934078</c:v>
                </c:pt>
                <c:pt idx="1">
                  <c:v>76.733873143822422</c:v>
                </c:pt>
                <c:pt idx="2">
                  <c:v>77.028381078710723</c:v>
                </c:pt>
                <c:pt idx="3">
                  <c:v>77.617396948487382</c:v>
                </c:pt>
                <c:pt idx="4">
                  <c:v>78.795428688040687</c:v>
                </c:pt>
                <c:pt idx="5">
                  <c:v>79.973460427593977</c:v>
                </c:pt>
                <c:pt idx="6">
                  <c:v>81.151492167147282</c:v>
                </c:pt>
                <c:pt idx="7">
                  <c:v>82.329523906700572</c:v>
                </c:pt>
                <c:pt idx="8">
                  <c:v>83.507555646253863</c:v>
                </c:pt>
                <c:pt idx="9">
                  <c:v>84.685587385807153</c:v>
                </c:pt>
                <c:pt idx="10">
                  <c:v>85.863619125360458</c:v>
                </c:pt>
                <c:pt idx="11">
                  <c:v>87.041650864913748</c:v>
                </c:pt>
                <c:pt idx="12">
                  <c:v>88.219682604467039</c:v>
                </c:pt>
                <c:pt idx="13">
                  <c:v>89.397714344020358</c:v>
                </c:pt>
                <c:pt idx="14">
                  <c:v>90.575746083573634</c:v>
                </c:pt>
                <c:pt idx="15">
                  <c:v>91.753777823126939</c:v>
                </c:pt>
                <c:pt idx="16">
                  <c:v>92.931809562680229</c:v>
                </c:pt>
                <c:pt idx="17">
                  <c:v>94.109841302233519</c:v>
                </c:pt>
                <c:pt idx="18">
                  <c:v>95.287873041786824</c:v>
                </c:pt>
                <c:pt idx="19">
                  <c:v>96.465904781340114</c:v>
                </c:pt>
                <c:pt idx="20">
                  <c:v>97.643936520893405</c:v>
                </c:pt>
                <c:pt idx="21">
                  <c:v>98.821968260446695</c:v>
                </c:pt>
                <c:pt idx="22">
                  <c:v>100</c:v>
                </c:pt>
              </c:numCache>
            </c:numRef>
          </c:xVal>
          <c:yVal>
            <c:numRef>
              <c:f>DATA!$D$25:$Z$25</c:f>
              <c:numCache>
                <c:formatCode>_(* #,##0.00_);_(* \(#,##0.00\);_(* "-"??_);_(@_)</c:formatCode>
                <c:ptCount val="23"/>
                <c:pt idx="0">
                  <c:v>0</c:v>
                </c:pt>
                <c:pt idx="1">
                  <c:v>173913.47914980285</c:v>
                </c:pt>
                <c:pt idx="2">
                  <c:v>245768.57867934121</c:v>
                </c:pt>
                <c:pt idx="3">
                  <c:v>347053.2808611056</c:v>
                </c:pt>
                <c:pt idx="4">
                  <c:v>489344.79092990811</c:v>
                </c:pt>
                <c:pt idx="5">
                  <c:v>597525.76008180191</c:v>
                </c:pt>
                <c:pt idx="6">
                  <c:v>687882.33616640558</c:v>
                </c:pt>
                <c:pt idx="7">
                  <c:v>766742.16510864161</c:v>
                </c:pt>
                <c:pt idx="8">
                  <c:v>837359.75064397661</c:v>
                </c:pt>
                <c:pt idx="9">
                  <c:v>901673.73319783306</c:v>
                </c:pt>
                <c:pt idx="10">
                  <c:v>960950.59975870245</c:v>
                </c:pt>
                <c:pt idx="11">
                  <c:v>1016072.3173631012</c:v>
                </c:pt>
                <c:pt idx="12">
                  <c:v>1067682.6391507699</c:v>
                </c:pt>
                <c:pt idx="13">
                  <c:v>1116268.7161582585</c:v>
                </c:pt>
                <c:pt idx="14">
                  <c:v>1162209.8951138633</c:v>
                </c:pt>
                <c:pt idx="15">
                  <c:v>1205808.5249428563</c:v>
                </c:pt>
                <c:pt idx="16">
                  <c:v>1247310.2750504687</c:v>
                </c:pt>
                <c:pt idx="17">
                  <c:v>1286918.0279121913</c:v>
                </c:pt>
                <c:pt idx="18">
                  <c:v>1324801.6696025303</c:v>
                </c:pt>
                <c:pt idx="19">
                  <c:v>1361105.1693000137</c:v>
                </c:pt>
                <c:pt idx="20">
                  <c:v>1395951.813246469</c:v>
                </c:pt>
                <c:pt idx="21">
                  <c:v>1429448.1497467163</c:v>
                </c:pt>
                <c:pt idx="22">
                  <c:v>1461687.0135633813</c:v>
                </c:pt>
              </c:numCache>
            </c:numRef>
          </c:yVal>
          <c:smooth val="0"/>
        </c:ser>
        <c:ser>
          <c:idx val="29"/>
          <c:order val="3"/>
          <c:tx>
            <c:v>BPK = 0,7</c:v>
          </c:tx>
          <c:spPr>
            <a:ln w="44450" cap="rnd" cmpd="sng" algn="ctr">
              <a:solidFill>
                <a:srgbClr val="FFCC99"/>
              </a:solidFill>
              <a:prstDash val="solid"/>
              <a:round/>
              <a:headEnd type="none" w="med" len="med"/>
              <a:tailEnd type="none" w="med" len="med"/>
            </a:ln>
          </c:spPr>
          <c:marker>
            <c:symbol val="none"/>
          </c:marker>
          <c:xVal>
            <c:numRef>
              <c:f>DATA!$D$29:$Z$29</c:f>
              <c:numCache>
                <c:formatCode>_(* #,##0.00_);_(* \(#,##0.00\);_(* "-"??_);_(@_)</c:formatCode>
                <c:ptCount val="23"/>
                <c:pt idx="0">
                  <c:v>88.884444557817346</c:v>
                </c:pt>
                <c:pt idx="1">
                  <c:v>89.023389000844631</c:v>
                </c:pt>
                <c:pt idx="2">
                  <c:v>89.162333443871916</c:v>
                </c:pt>
                <c:pt idx="3">
                  <c:v>89.440222329926485</c:v>
                </c:pt>
                <c:pt idx="4">
                  <c:v>89.996000102035609</c:v>
                </c:pt>
                <c:pt idx="5">
                  <c:v>90.551777874144747</c:v>
                </c:pt>
                <c:pt idx="6">
                  <c:v>91.107555646253886</c:v>
                </c:pt>
                <c:pt idx="7">
                  <c:v>91.663333418362996</c:v>
                </c:pt>
                <c:pt idx="8">
                  <c:v>92.219111190472148</c:v>
                </c:pt>
                <c:pt idx="9">
                  <c:v>92.774888962581286</c:v>
                </c:pt>
                <c:pt idx="10">
                  <c:v>93.330666734690411</c:v>
                </c:pt>
                <c:pt idx="11">
                  <c:v>93.886444506799535</c:v>
                </c:pt>
                <c:pt idx="12">
                  <c:v>94.442222278908673</c:v>
                </c:pt>
                <c:pt idx="13">
                  <c:v>94.998000051017812</c:v>
                </c:pt>
                <c:pt idx="14">
                  <c:v>95.553777823126936</c:v>
                </c:pt>
                <c:pt idx="15">
                  <c:v>96.10955559523606</c:v>
                </c:pt>
                <c:pt idx="16">
                  <c:v>96.665333367345212</c:v>
                </c:pt>
                <c:pt idx="17">
                  <c:v>97.221111139454337</c:v>
                </c:pt>
                <c:pt idx="18">
                  <c:v>97.776888911563461</c:v>
                </c:pt>
                <c:pt idx="19">
                  <c:v>98.332666683672599</c:v>
                </c:pt>
                <c:pt idx="20">
                  <c:v>98.888444455781737</c:v>
                </c:pt>
                <c:pt idx="21">
                  <c:v>99.444222227890876</c:v>
                </c:pt>
                <c:pt idx="22">
                  <c:v>100</c:v>
                </c:pt>
              </c:numCache>
            </c:numRef>
          </c:xVal>
          <c:yVal>
            <c:numRef>
              <c:f>DATA!$D$28:$Z$28</c:f>
              <c:numCache>
                <c:formatCode>_(* #,##0.00_);_(* \(#,##0.00\);_(* "-"??_);_(@_)</c:formatCode>
                <c:ptCount val="23"/>
                <c:pt idx="0">
                  <c:v>0</c:v>
                </c:pt>
                <c:pt idx="1">
                  <c:v>111778.30751903898</c:v>
                </c:pt>
                <c:pt idx="2">
                  <c:v>158015.3040218578</c:v>
                </c:pt>
                <c:pt idx="3">
                  <c:v>223288.82098339882</c:v>
                </c:pt>
                <c:pt idx="4">
                  <c:v>315272.41397874017</c:v>
                </c:pt>
                <c:pt idx="5">
                  <c:v>385507.96660960582</c:v>
                </c:pt>
                <c:pt idx="6">
                  <c:v>444428.83512057434</c:v>
                </c:pt>
                <c:pt idx="7">
                  <c:v>496083.14476250362</c:v>
                </c:pt>
                <c:pt idx="8">
                  <c:v>542550.35103845107</c:v>
                </c:pt>
                <c:pt idx="9">
                  <c:v>585067.67144502676</c:v>
                </c:pt>
                <c:pt idx="10">
                  <c:v>624442.45274639234</c:v>
                </c:pt>
                <c:pt idx="11">
                  <c:v>661236.32180743059</c:v>
                </c:pt>
                <c:pt idx="12">
                  <c:v>695858.80006405024</c:v>
                </c:pt>
                <c:pt idx="13">
                  <c:v>728619.49317830137</c:v>
                </c:pt>
                <c:pt idx="14">
                  <c:v>759759.27892714541</c:v>
                </c:pt>
                <c:pt idx="15">
                  <c:v>789469.98540543299</c:v>
                </c:pt>
                <c:pt idx="16">
                  <c:v>817907.36251722381</c:v>
                </c:pt>
                <c:pt idx="17">
                  <c:v>845199.94636025222</c:v>
                </c:pt>
                <c:pt idx="18">
                  <c:v>871455.3028460677</c:v>
                </c:pt>
                <c:pt idx="19">
                  <c:v>896764.54002896266</c:v>
                </c:pt>
                <c:pt idx="20">
                  <c:v>921205.64235780097</c:v>
                </c:pt>
                <c:pt idx="21">
                  <c:v>944845.98249344807</c:v>
                </c:pt>
                <c:pt idx="22">
                  <c:v>967744.24597609206</c:v>
                </c:pt>
              </c:numCache>
            </c:numRef>
          </c:yVal>
          <c:smooth val="0"/>
        </c:ser>
        <c:ser>
          <c:idx val="13"/>
          <c:order val="4"/>
          <c:tx>
            <c:v>min</c:v>
          </c:tx>
          <c:spPr>
            <a:ln w="44450" cap="rnd" cmpd="sng" algn="ctr">
              <a:solidFill>
                <a:srgbClr val="4F81BD"/>
              </a:solidFill>
              <a:prstDash val="solid"/>
              <a:round/>
              <a:headEnd type="none" w="med" len="med"/>
              <a:tailEnd type="none" w="med" len="med"/>
            </a:ln>
          </c:spPr>
          <c:marker>
            <c:symbol val="none"/>
          </c:marker>
          <c:xVal>
            <c:numRef>
              <c:f>DATA!$C$41:$D$41</c:f>
              <c:numCache>
                <c:formatCode>General</c:formatCode>
                <c:ptCount val="2"/>
                <c:pt idx="0">
                  <c:v>60</c:v>
                </c:pt>
                <c:pt idx="1">
                  <c:v>60</c:v>
                </c:pt>
              </c:numCache>
            </c:numRef>
          </c:xVal>
          <c:yVal>
            <c:numRef>
              <c:f>DATA!$C$43:$D$43</c:f>
              <c:numCache>
                <c:formatCode>_ "€"\ * #,##0_ ;_ "€"\ * \-#,##0_ ;_ "€"\ * "-"??_ ;_ @_ </c:formatCode>
                <c:ptCount val="2"/>
                <c:pt idx="0" formatCode="_(&quot;€&quot;* #,##0.00_);_(&quot;€&quot;* \(#,##0.00\);_(&quot;€&quot;* &quot;-&quot;??_);_(@_)">
                  <c:v>0</c:v>
                </c:pt>
                <c:pt idx="1">
                  <c:v>4000000.0000000009</c:v>
                </c:pt>
              </c:numCache>
            </c:numRef>
          </c:yVal>
          <c:smooth val="0"/>
        </c:ser>
        <c:ser>
          <c:idx val="14"/>
          <c:order val="5"/>
          <c:tx>
            <c:v>max</c:v>
          </c:tx>
          <c:spPr>
            <a:ln w="44450" cap="rnd" cmpd="sng" algn="ctr">
              <a:solidFill>
                <a:srgbClr val="1F497D"/>
              </a:solidFill>
              <a:prstDash val="solid"/>
              <a:round/>
              <a:headEnd type="none" w="med" len="med"/>
              <a:tailEnd type="none" w="med" len="med"/>
            </a:ln>
          </c:spPr>
          <c:marker>
            <c:symbol val="none"/>
          </c:marker>
          <c:xVal>
            <c:numRef>
              <c:f>DATA!$C$40:$D$40</c:f>
              <c:numCache>
                <c:formatCode>General</c:formatCode>
                <c:ptCount val="2"/>
                <c:pt idx="0">
                  <c:v>100</c:v>
                </c:pt>
                <c:pt idx="1">
                  <c:v>100</c:v>
                </c:pt>
              </c:numCache>
            </c:numRef>
          </c:xVal>
          <c:yVal>
            <c:numRef>
              <c:f>DATA!$C$43:$D$43</c:f>
              <c:numCache>
                <c:formatCode>_ "€"\ * #,##0_ ;_ "€"\ * \-#,##0_ ;_ "€"\ * "-"??_ ;_ @_ </c:formatCode>
                <c:ptCount val="2"/>
                <c:pt idx="0" formatCode="_(&quot;€&quot;* #,##0.00_);_(&quot;€&quot;* \(#,##0.00\);_(&quot;€&quot;* &quot;-&quot;??_);_(@_)">
                  <c:v>0</c:v>
                </c:pt>
                <c:pt idx="1">
                  <c:v>4000000.0000000009</c:v>
                </c:pt>
              </c:numCache>
            </c:numRef>
          </c:yVal>
          <c:smooth val="0"/>
          <c:extLst/>
        </c:ser>
        <c:ser>
          <c:idx val="15"/>
          <c:order val="6"/>
          <c:tx>
            <c:strRef>
              <c:f>DATA!$B$38</c:f>
              <c:strCache>
                <c:ptCount val="1"/>
                <c:pt idx="0">
                  <c:v>Referentie</c:v>
                </c:pt>
              </c:strCache>
            </c:strRef>
          </c:tx>
          <c:spPr>
            <a:ln>
              <a:noFill/>
            </a:ln>
            <a:effectLst>
              <a:outerShdw blurRad="40000" dist="23000" dir="5400000" rotWithShape="0">
                <a:srgbClr val="000000">
                  <a:alpha val="35000"/>
                </a:srgbClr>
              </a:outerShdw>
            </a:effectLst>
          </c:spPr>
          <c:marker>
            <c:symbol val="circle"/>
            <c:size val="12"/>
            <c:spPr>
              <a:solidFill>
                <a:srgbClr val="DCA848"/>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s>
            <c:dLbl>
              <c:idx val="0"/>
              <c:layout>
                <c:manualLayout>
                  <c:x val="-0.10183826159556043"/>
                  <c:y val="-3.4827755226200276E-2"/>
                </c:manualLayout>
              </c:layout>
              <c:showLegendKey val="0"/>
              <c:showVal val="0"/>
              <c:showCatName val="0"/>
              <c:showSerName val="1"/>
              <c:showPercent val="0"/>
              <c:showBubbleSize val="0"/>
              <c:extLst>
                <c:ext xmlns:c15="http://schemas.microsoft.com/office/drawing/2012/chart" uri="{CE6537A1-D6FC-4f65-9D91-7224C49458BB}"/>
              </c:extLst>
            </c:dLbl>
            <c:spPr>
              <a:noFill/>
              <a:ln>
                <a:noFill/>
              </a:ln>
              <a:effectLst/>
            </c:spPr>
            <c:txPr>
              <a:bodyPr wrap="square" lIns="38100" tIns="19050" rIns="38100" bIns="19050" anchor="ctr">
                <a:spAutoFit/>
              </a:bodyPr>
              <a:lstStyle/>
              <a:p>
                <a:pPr>
                  <a:defRPr b="1" i="1"/>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DATA!$D$38</c:f>
              <c:numCache>
                <c:formatCode>0</c:formatCode>
                <c:ptCount val="1"/>
                <c:pt idx="0">
                  <c:v>88</c:v>
                </c:pt>
              </c:numCache>
            </c:numRef>
          </c:xVal>
          <c:yVal>
            <c:numRef>
              <c:f>DATA!$C$38</c:f>
              <c:numCache>
                <c:formatCode>_ "€"\ * #,##0_ ;_ "€"\ * \-#,##0_ ;_ "€"\ * "-"??_ ;_ @_ </c:formatCode>
                <c:ptCount val="1"/>
                <c:pt idx="0">
                  <c:v>2000000</c:v>
                </c:pt>
              </c:numCache>
            </c:numRef>
          </c:yVal>
          <c:smooth val="0"/>
        </c:ser>
        <c:ser>
          <c:idx val="16"/>
          <c:order val="7"/>
          <c:tx>
            <c:strRef>
              <c:f>DATA!$B$39</c:f>
              <c:strCache>
                <c:ptCount val="1"/>
                <c:pt idx="0">
                  <c:v>Referentie (Qmax)</c:v>
                </c:pt>
              </c:strCache>
            </c:strRef>
          </c:tx>
          <c:spPr>
            <a:ln>
              <a:noFill/>
            </a:ln>
            <a:effectLst>
              <a:outerShdw blurRad="40000" dist="23000" dir="5400000" rotWithShape="0">
                <a:srgbClr val="000000">
                  <a:alpha val="35000"/>
                </a:srgbClr>
              </a:outerShdw>
            </a:effectLst>
          </c:spPr>
          <c:marker>
            <c:symbol val="circle"/>
            <c:size val="12"/>
            <c:spPr>
              <a:solidFill>
                <a:srgbClr val="DCA848"/>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s>
            <c:dLbl>
              <c:idx val="0"/>
              <c:layout>
                <c:manualLayout>
                  <c:x val="-1.53887880429271E-2"/>
                  <c:y val="-1.5207296997459114E-2"/>
                </c:manualLayout>
              </c:layout>
              <c:spPr>
                <a:noFill/>
                <a:ln>
                  <a:noFill/>
                </a:ln>
                <a:effectLst/>
              </c:spPr>
              <c:txPr>
                <a:bodyPr wrap="square" lIns="38100" tIns="19050" rIns="38100" bIns="19050" anchor="ctr">
                  <a:noAutofit/>
                </a:bodyPr>
                <a:lstStyle/>
                <a:p>
                  <a:pPr>
                    <a:defRPr b="1" i="1"/>
                  </a:pPr>
                  <a:endParaRPr lang="nl-NL"/>
                </a:p>
              </c:txPr>
              <c:showLegendKey val="0"/>
              <c:showVal val="0"/>
              <c:showCatName val="0"/>
              <c:showSerName val="1"/>
              <c:showPercent val="0"/>
              <c:showBubbleSize val="0"/>
              <c:extLst>
                <c:ext xmlns:c15="http://schemas.microsoft.com/office/drawing/2012/chart" uri="{CE6537A1-D6FC-4f65-9D91-7224C49458BB}">
                  <c15:layout>
                    <c:manualLayout>
                      <c:w val="0.11246139006003851"/>
                      <c:h val="8.3605145167969491E-2"/>
                    </c:manualLayout>
                  </c15:layout>
                </c:ext>
              </c:extLst>
            </c:dLbl>
            <c:spPr>
              <a:noFill/>
              <a:ln>
                <a:noFill/>
              </a:ln>
              <a:effectLst/>
            </c:spPr>
            <c:txPr>
              <a:bodyPr wrap="square" lIns="38100" tIns="19050" rIns="38100" bIns="19050" anchor="ctr">
                <a:spAutoFit/>
              </a:bodyPr>
              <a:lstStyle/>
              <a:p>
                <a:pPr>
                  <a:defRPr b="1" i="1"/>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DATA!$D$39</c:f>
              <c:numCache>
                <c:formatCode>0</c:formatCode>
                <c:ptCount val="1"/>
                <c:pt idx="0">
                  <c:v>100</c:v>
                </c:pt>
              </c:numCache>
            </c:numRef>
          </c:xVal>
          <c:yVal>
            <c:numRef>
              <c:f>DATA!$C$39</c:f>
              <c:numCache>
                <c:formatCode>_ "€"\ * #,##0_ ;_ "€"\ * \-#,##0_ ;_ "€"\ * "-"??_ ;_ @_ </c:formatCode>
                <c:ptCount val="1"/>
                <c:pt idx="0">
                  <c:v>2239760.9081372581</c:v>
                </c:pt>
              </c:numCache>
            </c:numRef>
          </c:yVal>
          <c:smooth val="0"/>
        </c:ser>
        <c:ser>
          <c:idx val="1"/>
          <c:order val="8"/>
          <c:tx>
            <c:strRef>
              <c:f>DATA!$B$7</c:f>
              <c:strCache>
                <c:ptCount val="1"/>
                <c:pt idx="0">
                  <c:v>Uw inschrijving</c:v>
                </c:pt>
              </c:strCache>
            </c:strRef>
          </c:tx>
          <c:spPr>
            <a:ln>
              <a:noFill/>
            </a:ln>
            <a:effectLst>
              <a:outerShdw blurRad="40000" dist="23000" dir="5400000" rotWithShape="0">
                <a:srgbClr val="000000">
                  <a:alpha val="35000"/>
                </a:srgbClr>
              </a:outerShdw>
            </a:effectLst>
          </c:spPr>
          <c:marker>
            <c:symbol val="circle"/>
            <c:size val="12"/>
            <c:spPr>
              <a:solidFill>
                <a:srgbClr val="76E176"/>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s>
            <c:dLbl>
              <c:idx val="0"/>
              <c:layout>
                <c:manualLayout>
                  <c:x val="-0.17"/>
                  <c:y val="-0.03"/>
                </c:manualLayout>
              </c:layout>
              <c:showLegendKey val="0"/>
              <c:showVal val="0"/>
              <c:showCatName val="0"/>
              <c:showSerName val="1"/>
              <c:showPercent val="0"/>
              <c:showBubbleSize val="0"/>
              <c:extLst>
                <c:ext xmlns:c15="http://schemas.microsoft.com/office/drawing/2012/chart" uri="{CE6537A1-D6FC-4f65-9D91-7224C49458BB}"/>
              </c:extLst>
            </c:dLbl>
            <c:spPr>
              <a:noFill/>
              <a:ln>
                <a:noFill/>
              </a:ln>
              <a:effectLst/>
            </c:spPr>
            <c:txPr>
              <a:bodyPr wrap="square" lIns="38100" tIns="19050" rIns="38100" bIns="19050" anchor="ctr">
                <a:spAutoFit/>
              </a:bodyPr>
              <a:lstStyle/>
              <a:p>
                <a:pPr>
                  <a:defRPr b="1"/>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DATA!$F$7</c:f>
              <c:numCache>
                <c:formatCode>0</c:formatCode>
                <c:ptCount val="1"/>
                <c:pt idx="0">
                  <c:v>60</c:v>
                </c:pt>
              </c:numCache>
            </c:numRef>
          </c:xVal>
          <c:yVal>
            <c:numRef>
              <c:f>DATA!$C$7</c:f>
              <c:numCache>
                <c:formatCode>_("€"* #,##0.00_);_("€"* \(#,##0.00\);_("€"* "-"??_);_(@_)</c:formatCode>
                <c:ptCount val="1"/>
                <c:pt idx="0">
                  <c:v>0</c:v>
                </c:pt>
              </c:numCache>
            </c:numRef>
          </c:yVal>
          <c:smooth val="0"/>
        </c:ser>
        <c:ser>
          <c:idx val="3"/>
          <c:order val="9"/>
          <c:tx>
            <c:strRef>
              <c:f>DATA!$G$41</c:f>
              <c:strCache>
                <c:ptCount val="1"/>
                <c:pt idx="0">
                  <c:v>150</c:v>
                </c:pt>
              </c:strCache>
            </c:strRef>
          </c:tx>
          <c:marker>
            <c:symbol val="none"/>
          </c:marker>
          <c:dLbls>
            <c:dLbl>
              <c:idx val="0"/>
              <c:layout>
                <c:manualLayout>
                  <c:x val="-3.5936535433070869E-2"/>
                  <c:y val="5.5337952755905362E-2"/>
                </c:manualLayout>
              </c:layout>
              <c:showLegendKey val="0"/>
              <c:showVal val="0"/>
              <c:showCatName val="0"/>
              <c:showSerName val="1"/>
              <c:showPercent val="0"/>
              <c:showBubbleSize val="0"/>
              <c:extLst>
                <c:ext xmlns:c15="http://schemas.microsoft.com/office/drawing/2012/chart" uri="{CE6537A1-D6FC-4f65-9D91-7224C49458BB}"/>
              </c:extLst>
            </c:dLbl>
            <c:spPr>
              <a:noFill/>
              <a:ln>
                <a:noFill/>
              </a:ln>
              <a:effectLst/>
            </c:spPr>
            <c:txPr>
              <a:bodyPr wrap="square" lIns="38100" tIns="19050" rIns="38100" bIns="19050" anchor="ctr">
                <a:spAutoFit/>
              </a:bodyPr>
              <a:lstStyle/>
              <a:p>
                <a:pPr>
                  <a:defRPr b="1"/>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DATA!$C$41</c:f>
              <c:numCache>
                <c:formatCode>General</c:formatCode>
                <c:ptCount val="1"/>
                <c:pt idx="0">
                  <c:v>60</c:v>
                </c:pt>
              </c:numCache>
            </c:numRef>
          </c:xVal>
          <c:yVal>
            <c:numRef>
              <c:f>DATA!$C$43</c:f>
              <c:numCache>
                <c:formatCode>_("€"* #,##0.00_);_("€"* \(#,##0.00\);_("€"* "-"??_);_(@_)</c:formatCode>
                <c:ptCount val="1"/>
                <c:pt idx="0">
                  <c:v>0</c:v>
                </c:pt>
              </c:numCache>
            </c:numRef>
          </c:yVal>
          <c:smooth val="0"/>
          <c:extLst/>
        </c:ser>
        <c:ser>
          <c:idx val="5"/>
          <c:order val="10"/>
          <c:tx>
            <c:strRef>
              <c:f>DATA!$G$40</c:f>
              <c:strCache>
                <c:ptCount val="1"/>
                <c:pt idx="0">
                  <c:v>250</c:v>
                </c:pt>
              </c:strCache>
            </c:strRef>
          </c:tx>
          <c:marker>
            <c:symbol val="none"/>
          </c:marker>
          <c:dLbls>
            <c:dLbl>
              <c:idx val="0"/>
              <c:layout>
                <c:manualLayout>
                  <c:x val="-3.4000000000000002E-2"/>
                  <c:y val="5.275407589940747E-2"/>
                </c:manualLayout>
              </c:layout>
              <c:showLegendKey val="0"/>
              <c:showVal val="0"/>
              <c:showCatName val="0"/>
              <c:showSerName val="1"/>
              <c:showPercent val="0"/>
              <c:showBubbleSize val="0"/>
              <c:extLst>
                <c:ext xmlns:c15="http://schemas.microsoft.com/office/drawing/2012/chart" uri="{CE6537A1-D6FC-4f65-9D91-7224C49458BB}"/>
              </c:extLst>
            </c:dLbl>
            <c:spPr>
              <a:noFill/>
              <a:ln>
                <a:noFill/>
              </a:ln>
              <a:effectLst/>
            </c:spPr>
            <c:txPr>
              <a:bodyPr wrap="square" lIns="38100" tIns="19050" rIns="38100" bIns="19050" anchor="ctr">
                <a:spAutoFit/>
              </a:bodyPr>
              <a:lstStyle/>
              <a:p>
                <a:pPr>
                  <a:defRPr b="1"/>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DATA!$C$40</c:f>
              <c:numCache>
                <c:formatCode>General</c:formatCode>
                <c:ptCount val="1"/>
                <c:pt idx="0">
                  <c:v>100</c:v>
                </c:pt>
              </c:numCache>
            </c:numRef>
          </c:xVal>
          <c:yVal>
            <c:numRef>
              <c:f>DATA!$C$43</c:f>
              <c:numCache>
                <c:formatCode>_("€"* #,##0.00_);_("€"* \(#,##0.00\);_("€"* "-"??_);_(@_)</c:formatCode>
                <c:ptCount val="1"/>
                <c:pt idx="0">
                  <c:v>0</c:v>
                </c:pt>
              </c:numCache>
            </c:numRef>
          </c:yVal>
          <c:smooth val="0"/>
        </c:ser>
        <c:ser>
          <c:idx val="4"/>
          <c:order val="11"/>
          <c:tx>
            <c:v>Vergelijkingswaarde x1000</c:v>
          </c:tx>
          <c:marker>
            <c:symbol val="none"/>
          </c:marker>
          <c:dLbls>
            <c:spPr>
              <a:noFill/>
              <a:ln>
                <a:noFill/>
              </a:ln>
              <a:effectLst/>
            </c:spPr>
            <c:txPr>
              <a:bodyPr wrap="square" lIns="38100" tIns="19050" rIns="38100" bIns="19050" anchor="ctr" anchorCtr="0">
                <a:spAutoFit/>
              </a:bodyPr>
              <a:lstStyle/>
              <a:p>
                <a:pPr algn="l">
                  <a:defRPr sz="1100" b="1"/>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Lit>
              <c:formatCode>General</c:formatCode>
              <c:ptCount val="1"/>
              <c:pt idx="0">
                <c:v>0</c:v>
              </c:pt>
            </c:numLit>
          </c:xVal>
          <c:yVal>
            <c:numRef>
              <c:f>DATA!$D$43</c:f>
              <c:numCache>
                <c:formatCode>_ "€"\ * #,##0_ ;_ "€"\ * \-#,##0_ ;_ "€"\ * "-"??_ ;_ @_ </c:formatCode>
                <c:ptCount val="1"/>
                <c:pt idx="0">
                  <c:v>4000000.0000000009</c:v>
                </c:pt>
              </c:numCache>
            </c:numRef>
          </c:yVal>
          <c:smooth val="0"/>
        </c:ser>
        <c:ser>
          <c:idx val="0"/>
          <c:order val="12"/>
          <c:tx>
            <c:v>QKnockOut</c:v>
          </c:tx>
          <c:spPr>
            <a:ln w="44450" cap="rnd" cmpd="sng" algn="ctr">
              <a:solidFill>
                <a:srgbClr val="C0504D"/>
              </a:solidFill>
              <a:prstDash val="sysDash"/>
              <a:round/>
              <a:headEnd type="none" w="med" len="med"/>
              <a:tailEnd type="none" w="med" len="med"/>
            </a:ln>
          </c:spPr>
          <c:marker>
            <c:symbol val="none"/>
          </c:marker>
          <c:xVal>
            <c:numRef>
              <c:f>DATA!$G$44:$H$44</c:f>
              <c:numCache>
                <c:formatCode>0</c:formatCode>
                <c:ptCount val="2"/>
                <c:pt idx="0">
                  <c:v>-4</c:v>
                </c:pt>
                <c:pt idx="1">
                  <c:v>-4</c:v>
                </c:pt>
              </c:numCache>
            </c:numRef>
          </c:xVal>
          <c:yVal>
            <c:numRef>
              <c:f>DATA!$C$43:$D$43</c:f>
              <c:numCache>
                <c:formatCode>_ "€"\ * #,##0_ ;_ "€"\ * \-#,##0_ ;_ "€"\ * "-"??_ ;_ @_ </c:formatCode>
                <c:ptCount val="2"/>
                <c:pt idx="0" formatCode="_(&quot;€&quot;* #,##0.00_);_(&quot;€&quot;* \(#,##0.00\);_(&quot;€&quot;* &quot;-&quot;??_);_(@_)">
                  <c:v>0</c:v>
                </c:pt>
                <c:pt idx="1">
                  <c:v>4000000.0000000009</c:v>
                </c:pt>
              </c:numCache>
            </c:numRef>
          </c:yVal>
          <c:smooth val="0"/>
        </c:ser>
        <c:dLbls>
          <c:showLegendKey val="0"/>
          <c:showVal val="0"/>
          <c:showCatName val="0"/>
          <c:showSerName val="0"/>
          <c:showPercent val="0"/>
          <c:showBubbleSize val="0"/>
        </c:dLbls>
        <c:axId val="199291648"/>
        <c:axId val="199292040"/>
        <c:extLst/>
      </c:scatterChart>
      <c:valAx>
        <c:axId val="199291648"/>
        <c:scaling>
          <c:orientation val="minMax"/>
          <c:max val="120"/>
          <c:min val="0"/>
        </c:scaling>
        <c:delete val="0"/>
        <c:axPos val="b"/>
        <c:numFmt formatCode="#,##0" sourceLinked="0"/>
        <c:majorTickMark val="in"/>
        <c:minorTickMark val="none"/>
        <c:tickLblPos val="nextTo"/>
        <c:spPr>
          <a:ln>
            <a:solidFill>
              <a:schemeClr val="tx1"/>
            </a:solidFill>
          </a:ln>
        </c:spPr>
        <c:txPr>
          <a:bodyPr/>
          <a:lstStyle/>
          <a:p>
            <a:pPr>
              <a:defRPr sz="1000"/>
            </a:pPr>
            <a:endParaRPr lang="nl-NL"/>
          </a:p>
        </c:txPr>
        <c:crossAx val="199292040"/>
        <c:crosses val="autoZero"/>
        <c:crossBetween val="midCat"/>
        <c:majorUnit val="10"/>
      </c:valAx>
      <c:valAx>
        <c:axId val="199292040"/>
        <c:scaling>
          <c:orientation val="minMax"/>
          <c:max val="4000000.0000000009"/>
          <c:min val="0"/>
        </c:scaling>
        <c:delete val="0"/>
        <c:axPos val="l"/>
        <c:numFmt formatCode="&quot;€&quot;\ #,##0" sourceLinked="0"/>
        <c:majorTickMark val="in"/>
        <c:minorTickMark val="none"/>
        <c:tickLblPos val="nextTo"/>
        <c:spPr>
          <a:ln>
            <a:solidFill>
              <a:schemeClr val="tx1"/>
            </a:solidFill>
          </a:ln>
        </c:spPr>
        <c:txPr>
          <a:bodyPr/>
          <a:lstStyle/>
          <a:p>
            <a:pPr>
              <a:defRPr sz="1000"/>
            </a:pPr>
            <a:endParaRPr lang="nl-NL"/>
          </a:p>
        </c:txPr>
        <c:crossAx val="199291648"/>
        <c:crosses val="autoZero"/>
        <c:crossBetween val="midCat"/>
        <c:majorUnit val="200000"/>
        <c:dispUnits>
          <c:builtInUnit val="thousands"/>
          <c:dispUnitsLbl/>
        </c:dispUnits>
      </c:valAx>
      <c:spPr>
        <a:solidFill>
          <a:srgbClr val="8FCAE7"/>
        </a:solidFill>
        <a:ln w="9525">
          <a:noFill/>
        </a:ln>
      </c:spPr>
    </c:plotArea>
    <c:plotVisOnly val="1"/>
    <c:dispBlanksAs val="gap"/>
    <c:showDLblsOverMax val="0"/>
  </c:chart>
  <c:spPr>
    <a:solidFill>
      <a:srgbClr val="8FCAE7"/>
    </a:solidFill>
    <a:ln>
      <a:solidFill>
        <a:schemeClr val="tx1"/>
      </a:solidFill>
    </a:ln>
  </c:spPr>
  <c:printSettings>
    <c:headerFooter/>
    <c:pageMargins b="0.75" l="0.7" r="0.7" t="0.75" header="0.3" footer="0.3"/>
    <c:pageSetup/>
  </c:printSettings>
  <c:userShapes r:id="rId1"/>
</c:chartSpac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chart" Target="../charts/chart1.xml"/><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oneCellAnchor>
    <xdr:from>
      <xdr:col>6</xdr:col>
      <xdr:colOff>7620</xdr:colOff>
      <xdr:row>1</xdr:row>
      <xdr:rowOff>120015</xdr:rowOff>
    </xdr:from>
    <xdr:ext cx="1076325" cy="801902"/>
    <xdr:pic>
      <xdr:nvPicPr>
        <xdr:cNvPr id="2" name="Afbeelding 1">
          <a:extLst>
            <a:ext uri="{FF2B5EF4-FFF2-40B4-BE49-F238E27FC236}">
              <a16:creationId xmlns="" xmlns:a16="http://schemas.microsoft.com/office/drawing/2014/main" id="{00000000-0008-0000-0300-000002000000}"/>
            </a:ext>
          </a:extLst>
        </xdr:cNvPr>
        <xdr:cNvPicPr>
          <a:picLocks noChangeAspect="1"/>
        </xdr:cNvPicPr>
      </xdr:nvPicPr>
      <xdr:blipFill rotWithShape="1">
        <a:blip xmlns:r="http://schemas.openxmlformats.org/officeDocument/2006/relationships" r:embed="rId1">
          <a:clrChange>
            <a:clrFrom>
              <a:srgbClr val="FFFFFF"/>
            </a:clrFrom>
            <a:clrTo>
              <a:srgbClr val="FFFFFF">
                <a:alpha val="0"/>
              </a:srgbClr>
            </a:clrTo>
          </a:clrChange>
        </a:blip>
        <a:srcRect l="-907"/>
        <a:stretch/>
      </xdr:blipFill>
      <xdr:spPr>
        <a:xfrm>
          <a:off x="6842760" y="249555"/>
          <a:ext cx="1076325" cy="801902"/>
        </a:xfrm>
        <a:prstGeom prst="rect">
          <a:avLst/>
        </a:prstGeom>
      </xdr:spPr>
    </xdr:pic>
    <xdr:clientData/>
  </xdr:oneCellAnchor>
  <xdr:oneCellAnchor>
    <xdr:from>
      <xdr:col>5</xdr:col>
      <xdr:colOff>205740</xdr:colOff>
      <xdr:row>5</xdr:row>
      <xdr:rowOff>106680</xdr:rowOff>
    </xdr:from>
    <xdr:ext cx="2304762" cy="281940"/>
    <xdr:pic>
      <xdr:nvPicPr>
        <xdr:cNvPr id="3" name="Afbeelding 2">
          <a:extLst>
            <a:ext uri="{FF2B5EF4-FFF2-40B4-BE49-F238E27FC236}">
              <a16:creationId xmlns="" xmlns:a16="http://schemas.microsoft.com/office/drawing/2014/main" id="{00000000-0008-0000-0400-000003000000}"/>
            </a:ext>
          </a:extLst>
        </xdr:cNvPr>
        <xdr:cNvPicPr>
          <a:picLocks noChangeAspect="1"/>
        </xdr:cNvPicPr>
      </xdr:nvPicPr>
      <xdr:blipFill rotWithShape="1">
        <a:blip xmlns:r="http://schemas.openxmlformats.org/officeDocument/2006/relationships" r:embed="rId2"/>
        <a:srcRect t="27544" b="23925"/>
        <a:stretch/>
      </xdr:blipFill>
      <xdr:spPr>
        <a:xfrm>
          <a:off x="5707380" y="1303020"/>
          <a:ext cx="2304762" cy="28194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2</xdr:col>
      <xdr:colOff>2695575</xdr:colOff>
      <xdr:row>4</xdr:row>
      <xdr:rowOff>30480</xdr:rowOff>
    </xdr:from>
    <xdr:to>
      <xdr:col>4</xdr:col>
      <xdr:colOff>146397</xdr:colOff>
      <xdr:row>6</xdr:row>
      <xdr:rowOff>15240</xdr:rowOff>
    </xdr:to>
    <xdr:pic>
      <xdr:nvPicPr>
        <xdr:cNvPr id="2" name="Afbeelding 1">
          <a:extLst>
            <a:ext uri="{FF2B5EF4-FFF2-40B4-BE49-F238E27FC236}">
              <a16:creationId xmlns="" xmlns:a16="http://schemas.microsoft.com/office/drawing/2014/main" id="{00000000-0008-0000-0500-000002000000}"/>
            </a:ext>
          </a:extLst>
        </xdr:cNvPr>
        <xdr:cNvPicPr>
          <a:picLocks noChangeAspect="1"/>
        </xdr:cNvPicPr>
      </xdr:nvPicPr>
      <xdr:blipFill rotWithShape="1">
        <a:blip xmlns:r="http://schemas.openxmlformats.org/officeDocument/2006/relationships" r:embed="rId1"/>
        <a:srcRect b="31795"/>
        <a:stretch/>
      </xdr:blipFill>
      <xdr:spPr>
        <a:xfrm>
          <a:off x="3175635" y="1348740"/>
          <a:ext cx="2419062" cy="396240"/>
        </a:xfrm>
        <a:prstGeom prst="rect">
          <a:avLst/>
        </a:prstGeom>
      </xdr:spPr>
    </xdr:pic>
    <xdr:clientData/>
  </xdr:twoCellAnchor>
  <xdr:twoCellAnchor editAs="oneCell">
    <xdr:from>
      <xdr:col>3</xdr:col>
      <xdr:colOff>1059180</xdr:colOff>
      <xdr:row>2</xdr:row>
      <xdr:rowOff>150495</xdr:rowOff>
    </xdr:from>
    <xdr:to>
      <xdr:col>4</xdr:col>
      <xdr:colOff>1076325</xdr:colOff>
      <xdr:row>3</xdr:row>
      <xdr:rowOff>660932</xdr:rowOff>
    </xdr:to>
    <xdr:pic>
      <xdr:nvPicPr>
        <xdr:cNvPr id="3" name="Afbeelding 2">
          <a:extLst>
            <a:ext uri="{FF2B5EF4-FFF2-40B4-BE49-F238E27FC236}">
              <a16:creationId xmlns="" xmlns:a16="http://schemas.microsoft.com/office/drawing/2014/main" id="{00000000-0008-0000-0500-000003000000}"/>
            </a:ext>
          </a:extLst>
        </xdr:cNvPr>
        <xdr:cNvPicPr>
          <a:picLocks noChangeAspect="1"/>
        </xdr:cNvPicPr>
      </xdr:nvPicPr>
      <xdr:blipFill rotWithShape="1">
        <a:blip xmlns:r="http://schemas.openxmlformats.org/officeDocument/2006/relationships" r:embed="rId2">
          <a:clrChange>
            <a:clrFrom>
              <a:srgbClr val="FFFFFF"/>
            </a:clrFrom>
            <a:clrTo>
              <a:srgbClr val="FFFFFF">
                <a:alpha val="0"/>
              </a:srgbClr>
            </a:clrTo>
          </a:clrChange>
        </a:blip>
        <a:srcRect l="-907"/>
        <a:stretch/>
      </xdr:blipFill>
      <xdr:spPr>
        <a:xfrm>
          <a:off x="5730240" y="485775"/>
          <a:ext cx="1076325" cy="79237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8</xdr:col>
      <xdr:colOff>537303</xdr:colOff>
      <xdr:row>2</xdr:row>
      <xdr:rowOff>119118</xdr:rowOff>
    </xdr:from>
    <xdr:ext cx="1076325" cy="801902"/>
    <xdr:pic>
      <xdr:nvPicPr>
        <xdr:cNvPr id="2" name="Afbeelding 1">
          <a:extLst>
            <a:ext uri="{FF2B5EF4-FFF2-40B4-BE49-F238E27FC236}">
              <a16:creationId xmlns="" xmlns:a16="http://schemas.microsoft.com/office/drawing/2014/main" id="{00000000-0008-0000-0400-000002000000}"/>
            </a:ext>
          </a:extLst>
        </xdr:cNvPr>
        <xdr:cNvPicPr>
          <a:picLocks noChangeAspect="1"/>
        </xdr:cNvPicPr>
      </xdr:nvPicPr>
      <xdr:blipFill rotWithShape="1">
        <a:blip xmlns:r="http://schemas.openxmlformats.org/officeDocument/2006/relationships" r:embed="rId1">
          <a:clrChange>
            <a:clrFrom>
              <a:srgbClr val="FFFFFF"/>
            </a:clrFrom>
            <a:clrTo>
              <a:srgbClr val="FFFFFF">
                <a:alpha val="0"/>
              </a:srgbClr>
            </a:clrTo>
          </a:clrChange>
        </a:blip>
        <a:srcRect l="-907"/>
        <a:stretch/>
      </xdr:blipFill>
      <xdr:spPr>
        <a:xfrm>
          <a:off x="10084715" y="531494"/>
          <a:ext cx="1076325" cy="801902"/>
        </a:xfrm>
        <a:prstGeom prst="rect">
          <a:avLst/>
        </a:prstGeom>
      </xdr:spPr>
    </xdr:pic>
    <xdr:clientData/>
  </xdr:oneCellAnchor>
  <xdr:oneCellAnchor>
    <xdr:from>
      <xdr:col>3</xdr:col>
      <xdr:colOff>409575</xdr:colOff>
      <xdr:row>4</xdr:row>
      <xdr:rowOff>114300</xdr:rowOff>
    </xdr:from>
    <xdr:ext cx="2304762" cy="419100"/>
    <xdr:pic>
      <xdr:nvPicPr>
        <xdr:cNvPr id="3" name="Afbeelding 2">
          <a:extLst>
            <a:ext uri="{FF2B5EF4-FFF2-40B4-BE49-F238E27FC236}">
              <a16:creationId xmlns="" xmlns:a16="http://schemas.microsoft.com/office/drawing/2014/main" id="{00000000-0008-0000-0400-000003000000}"/>
            </a:ext>
          </a:extLst>
        </xdr:cNvPr>
        <xdr:cNvPicPr>
          <a:picLocks noChangeAspect="1"/>
        </xdr:cNvPicPr>
      </xdr:nvPicPr>
      <xdr:blipFill rotWithShape="1">
        <a:blip xmlns:r="http://schemas.openxmlformats.org/officeDocument/2006/relationships" r:embed="rId2"/>
        <a:srcRect b="27859"/>
        <a:stretch/>
      </xdr:blipFill>
      <xdr:spPr>
        <a:xfrm>
          <a:off x="3350895" y="1028700"/>
          <a:ext cx="2304762" cy="419100"/>
        </a:xfrm>
        <a:prstGeom prst="rect">
          <a:avLst/>
        </a:prstGeom>
      </xdr:spPr>
    </xdr:pic>
    <xdr:clientData/>
  </xdr:oneCellAnchor>
  <xdr:twoCellAnchor editAs="oneCell">
    <xdr:from>
      <xdr:col>5</xdr:col>
      <xdr:colOff>140970</xdr:colOff>
      <xdr:row>54</xdr:row>
      <xdr:rowOff>28575</xdr:rowOff>
    </xdr:from>
    <xdr:to>
      <xdr:col>5</xdr:col>
      <xdr:colOff>1264775</xdr:colOff>
      <xdr:row>54</xdr:row>
      <xdr:rowOff>232384</xdr:rowOff>
    </xdr:to>
    <xdr:pic>
      <xdr:nvPicPr>
        <xdr:cNvPr id="6" name="Afbeelding 5">
          <a:extLst>
            <a:ext uri="{FF2B5EF4-FFF2-40B4-BE49-F238E27FC236}">
              <a16:creationId xmlns="" xmlns:a16="http://schemas.microsoft.com/office/drawing/2014/main" id="{00000000-0008-0000-0400-000006000000}"/>
            </a:ext>
          </a:extLst>
        </xdr:cNvPr>
        <xdr:cNvPicPr>
          <a:picLocks noChangeAspect="1"/>
        </xdr:cNvPicPr>
      </xdr:nvPicPr>
      <xdr:blipFill>
        <a:blip xmlns:r="http://schemas.openxmlformats.org/officeDocument/2006/relationships" r:embed="rId3"/>
        <a:stretch>
          <a:fillRect/>
        </a:stretch>
      </xdr:blipFill>
      <xdr:spPr>
        <a:xfrm>
          <a:off x="5916930" y="12517755"/>
          <a:ext cx="1123805" cy="203809"/>
        </a:xfrm>
        <a:prstGeom prst="rect">
          <a:avLst/>
        </a:prstGeom>
      </xdr:spPr>
    </xdr:pic>
    <xdr:clientData/>
  </xdr:twoCellAnchor>
  <xdr:oneCellAnchor>
    <xdr:from>
      <xdr:col>5</xdr:col>
      <xdr:colOff>140970</xdr:colOff>
      <xdr:row>93</xdr:row>
      <xdr:rowOff>28575</xdr:rowOff>
    </xdr:from>
    <xdr:ext cx="1123805" cy="203809"/>
    <xdr:pic>
      <xdr:nvPicPr>
        <xdr:cNvPr id="8" name="Afbeelding 7">
          <a:extLst>
            <a:ext uri="{FF2B5EF4-FFF2-40B4-BE49-F238E27FC236}">
              <a16:creationId xmlns="" xmlns:a16="http://schemas.microsoft.com/office/drawing/2014/main" id="{00000000-0008-0000-0400-000006000000}"/>
            </a:ext>
          </a:extLst>
        </xdr:cNvPr>
        <xdr:cNvPicPr>
          <a:picLocks noChangeAspect="1"/>
        </xdr:cNvPicPr>
      </xdr:nvPicPr>
      <xdr:blipFill>
        <a:blip xmlns:r="http://schemas.openxmlformats.org/officeDocument/2006/relationships" r:embed="rId3"/>
        <a:stretch>
          <a:fillRect/>
        </a:stretch>
      </xdr:blipFill>
      <xdr:spPr>
        <a:xfrm>
          <a:off x="5916930" y="13150215"/>
          <a:ext cx="1123805" cy="203809"/>
        </a:xfrm>
        <a:prstGeom prst="rect">
          <a:avLst/>
        </a:prstGeom>
      </xdr:spPr>
    </xdr:pic>
    <xdr:clientData/>
  </xdr:oneCellAnchor>
  <xdr:oneCellAnchor>
    <xdr:from>
      <xdr:col>5</xdr:col>
      <xdr:colOff>140970</xdr:colOff>
      <xdr:row>132</xdr:row>
      <xdr:rowOff>28575</xdr:rowOff>
    </xdr:from>
    <xdr:ext cx="1123805" cy="203809"/>
    <xdr:pic>
      <xdr:nvPicPr>
        <xdr:cNvPr id="9" name="Afbeelding 8">
          <a:extLst>
            <a:ext uri="{FF2B5EF4-FFF2-40B4-BE49-F238E27FC236}">
              <a16:creationId xmlns="" xmlns:a16="http://schemas.microsoft.com/office/drawing/2014/main" id="{00000000-0008-0000-0400-000006000000}"/>
            </a:ext>
          </a:extLst>
        </xdr:cNvPr>
        <xdr:cNvPicPr>
          <a:picLocks noChangeAspect="1"/>
        </xdr:cNvPicPr>
      </xdr:nvPicPr>
      <xdr:blipFill>
        <a:blip xmlns:r="http://schemas.openxmlformats.org/officeDocument/2006/relationships" r:embed="rId3"/>
        <a:stretch>
          <a:fillRect/>
        </a:stretch>
      </xdr:blipFill>
      <xdr:spPr>
        <a:xfrm>
          <a:off x="5916930" y="21577935"/>
          <a:ext cx="1123805" cy="203809"/>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5</xdr:col>
      <xdr:colOff>0</xdr:colOff>
      <xdr:row>4</xdr:row>
      <xdr:rowOff>66675</xdr:rowOff>
    </xdr:from>
    <xdr:to>
      <xdr:col>7</xdr:col>
      <xdr:colOff>491202</xdr:colOff>
      <xdr:row>6</xdr:row>
      <xdr:rowOff>68580</xdr:rowOff>
    </xdr:to>
    <xdr:pic>
      <xdr:nvPicPr>
        <xdr:cNvPr id="2" name="Afbeelding 1">
          <a:extLst>
            <a:ext uri="{FF2B5EF4-FFF2-40B4-BE49-F238E27FC236}">
              <a16:creationId xmlns="" xmlns:a16="http://schemas.microsoft.com/office/drawing/2014/main" id="{00000000-0008-0000-0700-000002000000}"/>
            </a:ext>
          </a:extLst>
        </xdr:cNvPr>
        <xdr:cNvPicPr>
          <a:picLocks noChangeAspect="1"/>
        </xdr:cNvPicPr>
      </xdr:nvPicPr>
      <xdr:blipFill rotWithShape="1">
        <a:blip xmlns:r="http://schemas.openxmlformats.org/officeDocument/2006/relationships" r:embed="rId1"/>
        <a:srcRect b="28844"/>
        <a:stretch/>
      </xdr:blipFill>
      <xdr:spPr>
        <a:xfrm>
          <a:off x="4099560" y="1141095"/>
          <a:ext cx="2365722" cy="413385"/>
        </a:xfrm>
        <a:prstGeom prst="rect">
          <a:avLst/>
        </a:prstGeom>
      </xdr:spPr>
    </xdr:pic>
    <xdr:clientData/>
  </xdr:twoCellAnchor>
  <xdr:twoCellAnchor editAs="oneCell">
    <xdr:from>
      <xdr:col>11</xdr:col>
      <xdr:colOff>0</xdr:colOff>
      <xdr:row>2</xdr:row>
      <xdr:rowOff>219075</xdr:rowOff>
    </xdr:from>
    <xdr:to>
      <xdr:col>11</xdr:col>
      <xdr:colOff>1076325</xdr:colOff>
      <xdr:row>5</xdr:row>
      <xdr:rowOff>20852</xdr:rowOff>
    </xdr:to>
    <xdr:pic>
      <xdr:nvPicPr>
        <xdr:cNvPr id="3" name="Afbeelding 2">
          <a:extLst>
            <a:ext uri="{FF2B5EF4-FFF2-40B4-BE49-F238E27FC236}">
              <a16:creationId xmlns="" xmlns:a16="http://schemas.microsoft.com/office/drawing/2014/main" id="{00000000-0008-0000-0700-000003000000}"/>
            </a:ext>
          </a:extLst>
        </xdr:cNvPr>
        <xdr:cNvPicPr>
          <a:picLocks noChangeAspect="1"/>
        </xdr:cNvPicPr>
      </xdr:nvPicPr>
      <xdr:blipFill rotWithShape="1">
        <a:blip xmlns:r="http://schemas.openxmlformats.org/officeDocument/2006/relationships" r:embed="rId2">
          <a:clrChange>
            <a:clrFrom>
              <a:srgbClr val="FFFFFF"/>
            </a:clrFrom>
            <a:clrTo>
              <a:srgbClr val="FFFFFF">
                <a:alpha val="0"/>
              </a:srgbClr>
            </a:clrTo>
          </a:clrChange>
        </a:blip>
        <a:srcRect l="-907"/>
        <a:stretch/>
      </xdr:blipFill>
      <xdr:spPr>
        <a:xfrm>
          <a:off x="9776460" y="554355"/>
          <a:ext cx="1076325" cy="79237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57150</xdr:colOff>
      <xdr:row>2</xdr:row>
      <xdr:rowOff>278130</xdr:rowOff>
    </xdr:from>
    <xdr:to>
      <xdr:col>8</xdr:col>
      <xdr:colOff>950595</xdr:colOff>
      <xdr:row>5</xdr:row>
      <xdr:rowOff>39902</xdr:rowOff>
    </xdr:to>
    <xdr:pic>
      <xdr:nvPicPr>
        <xdr:cNvPr id="2" name="Afbeelding 1">
          <a:extLst>
            <a:ext uri="{FF2B5EF4-FFF2-40B4-BE49-F238E27FC236}">
              <a16:creationId xmlns="" xmlns:a16="http://schemas.microsoft.com/office/drawing/2014/main" id="{00000000-0008-0000-0600-000002000000}"/>
            </a:ext>
          </a:extLst>
        </xdr:cNvPr>
        <xdr:cNvPicPr>
          <a:picLocks noChangeAspect="1"/>
        </xdr:cNvPicPr>
      </xdr:nvPicPr>
      <xdr:blipFill rotWithShape="1">
        <a:blip xmlns:r="http://schemas.openxmlformats.org/officeDocument/2006/relationships" r:embed="rId1">
          <a:clrChange>
            <a:clrFrom>
              <a:srgbClr val="FFFFFF"/>
            </a:clrFrom>
            <a:clrTo>
              <a:srgbClr val="FFFFFF">
                <a:alpha val="0"/>
              </a:srgbClr>
            </a:clrTo>
          </a:clrChange>
        </a:blip>
        <a:srcRect l="-907"/>
        <a:stretch/>
      </xdr:blipFill>
      <xdr:spPr>
        <a:xfrm>
          <a:off x="7158990" y="643890"/>
          <a:ext cx="1076325" cy="798092"/>
        </a:xfrm>
        <a:prstGeom prst="rect">
          <a:avLst/>
        </a:prstGeom>
      </xdr:spPr>
    </xdr:pic>
    <xdr:clientData/>
  </xdr:twoCellAnchor>
  <xdr:twoCellAnchor editAs="oneCell">
    <xdr:from>
      <xdr:col>4</xdr:col>
      <xdr:colOff>560070</xdr:colOff>
      <xdr:row>3</xdr:row>
      <xdr:rowOff>493395</xdr:rowOff>
    </xdr:from>
    <xdr:to>
      <xdr:col>6</xdr:col>
      <xdr:colOff>1251297</xdr:colOff>
      <xdr:row>6</xdr:row>
      <xdr:rowOff>159947</xdr:rowOff>
    </xdr:to>
    <xdr:pic>
      <xdr:nvPicPr>
        <xdr:cNvPr id="3" name="Afbeelding 2">
          <a:extLst>
            <a:ext uri="{FF2B5EF4-FFF2-40B4-BE49-F238E27FC236}">
              <a16:creationId xmlns="" xmlns:a16="http://schemas.microsoft.com/office/drawing/2014/main" id="{00000000-0008-0000-0600-000003000000}"/>
            </a:ext>
          </a:extLst>
        </xdr:cNvPr>
        <xdr:cNvPicPr>
          <a:picLocks noChangeAspect="1"/>
        </xdr:cNvPicPr>
      </xdr:nvPicPr>
      <xdr:blipFill rotWithShape="1">
        <a:blip xmlns:r="http://schemas.openxmlformats.org/officeDocument/2006/relationships" r:embed="rId2"/>
        <a:srcRect l="11158"/>
        <a:stretch/>
      </xdr:blipFill>
      <xdr:spPr>
        <a:xfrm>
          <a:off x="4964430" y="1141095"/>
          <a:ext cx="2093307" cy="580952"/>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3574676</xdr:colOff>
      <xdr:row>2</xdr:row>
      <xdr:rowOff>84605</xdr:rowOff>
    </xdr:from>
    <xdr:to>
      <xdr:col>5</xdr:col>
      <xdr:colOff>1329962</xdr:colOff>
      <xdr:row>3</xdr:row>
      <xdr:rowOff>255999</xdr:rowOff>
    </xdr:to>
    <xdr:pic>
      <xdr:nvPicPr>
        <xdr:cNvPr id="2" name="Afbeelding 1"/>
        <xdr:cNvPicPr>
          <a:picLocks noChangeAspect="1"/>
        </xdr:cNvPicPr>
      </xdr:nvPicPr>
      <xdr:blipFill>
        <a:blip xmlns:r="http://schemas.openxmlformats.org/officeDocument/2006/relationships" r:embed="rId1"/>
        <a:stretch>
          <a:fillRect/>
        </a:stretch>
      </xdr:blipFill>
      <xdr:spPr>
        <a:xfrm>
          <a:off x="10699376" y="618005"/>
          <a:ext cx="1496706" cy="438094"/>
        </a:xfrm>
        <a:prstGeom prst="rect">
          <a:avLst/>
        </a:prstGeom>
      </xdr:spPr>
    </xdr:pic>
    <xdr:clientData/>
  </xdr:twoCellAnchor>
  <xdr:twoCellAnchor>
    <xdr:from>
      <xdr:col>1</xdr:col>
      <xdr:colOff>2988</xdr:colOff>
      <xdr:row>7</xdr:row>
      <xdr:rowOff>5976</xdr:rowOff>
    </xdr:from>
    <xdr:to>
      <xdr:col>1</xdr:col>
      <xdr:colOff>6352988</xdr:colOff>
      <xdr:row>25</xdr:row>
      <xdr:rowOff>251012</xdr:rowOff>
    </xdr:to>
    <xdr:graphicFrame macro="">
      <xdr:nvGraphicFramePr>
        <xdr:cNvPr id="3" name="Grafiek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xdr:col>
      <xdr:colOff>862853</xdr:colOff>
      <xdr:row>9</xdr:row>
      <xdr:rowOff>11206</xdr:rowOff>
    </xdr:from>
    <xdr:to>
      <xdr:col>1</xdr:col>
      <xdr:colOff>2364442</xdr:colOff>
      <xdr:row>14</xdr:row>
      <xdr:rowOff>123265</xdr:rowOff>
    </xdr:to>
    <xdr:pic>
      <xdr:nvPicPr>
        <xdr:cNvPr id="4" name="Afbeelding 3"/>
        <xdr:cNvPicPr>
          <a:picLocks noChangeAspect="1"/>
        </xdr:cNvPicPr>
      </xdr:nvPicPr>
      <xdr:blipFill>
        <a:blip xmlns:r="http://schemas.openxmlformats.org/officeDocument/2006/relationships" r:embed="rId3">
          <a:clrChange>
            <a:clrFrom>
              <a:srgbClr val="8FCAE7"/>
            </a:clrFrom>
            <a:clrTo>
              <a:srgbClr val="8FCAE7">
                <a:alpha val="0"/>
              </a:srgbClr>
            </a:clrTo>
          </a:clrChange>
          <a:extLst>
            <a:ext uri="{28A0092B-C50C-407E-A947-70E740481C1C}">
              <a14:useLocalDpi xmlns:a14="http://schemas.microsoft.com/office/drawing/2010/main" val="0"/>
            </a:ext>
          </a:extLst>
        </a:blip>
        <a:stretch>
          <a:fillRect/>
        </a:stretch>
      </xdr:blipFill>
      <xdr:spPr>
        <a:xfrm>
          <a:off x="1114313" y="2236246"/>
          <a:ext cx="1501589" cy="1864659"/>
        </a:xfrm>
        <a:prstGeom prst="rect">
          <a:avLst/>
        </a:prstGeom>
      </xdr:spPr>
    </xdr:pic>
    <xdr:clientData/>
  </xdr:twoCellAnchor>
</xdr:wsDr>
</file>

<file path=xl/drawings/drawing7.xml><?xml version="1.0" encoding="utf-8"?>
<c:userShapes xmlns:c="http://schemas.openxmlformats.org/drawingml/2006/chart">
  <cdr:relSizeAnchor xmlns:cdr="http://schemas.openxmlformats.org/drawingml/2006/chartDrawing">
    <cdr:from>
      <cdr:x>0.8518</cdr:x>
      <cdr:y>0.90326</cdr:y>
    </cdr:from>
    <cdr:to>
      <cdr:x>0.99625</cdr:x>
      <cdr:y>0.98466</cdr:y>
    </cdr:to>
    <cdr:sp macro="" textlink="">
      <cdr:nvSpPr>
        <cdr:cNvPr id="4" name="Rechthoek 3"/>
        <cdr:cNvSpPr/>
      </cdr:nvSpPr>
      <cdr:spPr>
        <a:xfrm xmlns:a="http://schemas.openxmlformats.org/drawingml/2006/main">
          <a:off x="5408915" y="5690152"/>
          <a:ext cx="917258" cy="512786"/>
        </a:xfrm>
        <a:prstGeom xmlns:a="http://schemas.openxmlformats.org/drawingml/2006/main" prst="rect">
          <a:avLst/>
        </a:prstGeom>
        <a:solidFill xmlns:a="http://schemas.openxmlformats.org/drawingml/2006/main">
          <a:srgbClr val="8FCAE7"/>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tlCol="0" anchor="t"/>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nl-NL" sz="1100" b="1">
              <a:solidFill>
                <a:schemeClr val="tx1"/>
              </a:solidFill>
            </a:rPr>
            <a:t>Kwaliteit </a:t>
          </a:r>
          <a:r>
            <a:rPr lang="nl-NL" sz="1100" b="1" baseline="0">
              <a:solidFill>
                <a:schemeClr val="tx1"/>
              </a:solidFill>
            </a:rPr>
            <a:t>in procenten en punten</a:t>
          </a:r>
          <a:endParaRPr lang="nl-NL" sz="1100" b="1">
            <a:solidFill>
              <a:schemeClr val="tx1"/>
            </a:solidFill>
          </a:endParaRPr>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file:///C:\VSPROW55\CFD_UG_HKT\Inkoop-UNIT\60-ONDERSTEUNING\604-FINANCE\Persoonlijke%20mappen\Projecten%20Pieter\01%20AANBESTEDINGEN\IUC%2017-006%20HR-Support%202.0\EMVI%20-%20Superformule%20%20IUC%2017-006%20Perceel%202%20(vast).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VSPROW55\CFD_UG_HKT\Inkoop-UNIT\80-INKOOPDOSSIERS-ICT\IUC19-027%20Inkoop%20en%20Contractmanagement%20Tool\01%20-%20VOORBEREIDING\Econoom\UITGANGSPUNTEN%20-%20IUC19-027%20-%20Inkoop%20en%20Contractmanagement%20Tool.xlsm"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Users\broef10\LFFiles\ConnectPeople\W49cf50f647d1_439d_b8ec_b5063a5c4ccb\d28e4b61-dc79-4c65-8a72-9018f8c21a0a\IPAS_Config_Gen3_jul%202018%20rg%202019.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pc.belastingdienst.nl\Homes\APPROW55\CICT_AR_Algemeen\PFC@A\PFC%20IMAR\Projecten%20PvD\IAM-tooling\XML-tooling\PTC\Finance%20NL%20version%201_11%20(Excel%2097)%20PvD%20aangepas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vbprow18\vbprow18.USR\Dortp00\Mijn%20Documenten\Desktop\Uitgangspunten%20(vast).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Dortp00\AppData\Local\Temp\notesDD8340\prijsmodel%20basis%20drukwerk%201.0.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VSPROW55\CFD_UG_HKT\Inkoop-UNIT\60-ONDERSTEUNING\604-FINANCE\STANDAARD%20MODELLEN%20NIEUW\MODELLENBIBLIOTHEEK\Prijsmodel%20Framework%201.0%20Build%206%20(concept).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DEKKE05\AppData\Local\Temp\notes46E1E4\IV-accent%20-%20Meerjarenraming%202019%20-%202025%20IV-accent%20versie%200.72%20(13-7-2018)%20incl.%20cirkeldiagrammen.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N:\Mijn%20Documenten\00%20STANDAARDEN%20TBV%20AANBESTEDINGEN\Prijsblokken\Prijsblok%20Opleidingen%20v0.9.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Users\Dortp00\AppData\Local\Temp\notesDD8340\Bijlage%2013%20Financieel%20Model%201.2.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VIPROW63\BCIEVERT_DIVERS\Bedrijfsburo\1100%20Kasrapportage\01.%20PSM\2020\2020-03-23%20verscherpt%20toezicht%20standen.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Users\limbr00\AppData\Local\Temp\notes030940\20190627%20P-View%20juni%202019%20-%20input%20budgetrapportag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sclaimer"/>
      <sheetName val="Invoer EMVI-kaders"/>
      <sheetName val=" EMVI-Superformule"/>
      <sheetName val="Grafiek EMVI-Superformule"/>
      <sheetName val="Versiebeheer"/>
      <sheetName val="TBV PRIJSMODEL (1)"/>
      <sheetName val="TBV PRIJSMODEL (2)"/>
      <sheetName val="HULP-velden"/>
      <sheetName val="Blad2"/>
    </sheetNames>
    <sheetDataSet>
      <sheetData sheetId="0" refreshError="1"/>
      <sheetData sheetId="1">
        <row r="20">
          <cell r="M20">
            <v>250</v>
          </cell>
        </row>
        <row r="21">
          <cell r="M21">
            <v>150</v>
          </cell>
        </row>
        <row r="22">
          <cell r="M22">
            <v>100</v>
          </cell>
        </row>
        <row r="25">
          <cell r="M25">
            <v>280000</v>
          </cell>
        </row>
        <row r="26">
          <cell r="M26">
            <v>150</v>
          </cell>
        </row>
        <row r="27">
          <cell r="M27">
            <v>384823.19172431499</v>
          </cell>
        </row>
        <row r="28">
          <cell r="M28">
            <v>2</v>
          </cell>
        </row>
      </sheetData>
      <sheetData sheetId="2" refreshError="1"/>
      <sheetData sheetId="3" refreshError="1"/>
      <sheetData sheetId="4" refreshError="1"/>
      <sheetData sheetId="5"/>
      <sheetData sheetId="6">
        <row r="6">
          <cell r="C6">
            <v>200000</v>
          </cell>
        </row>
      </sheetData>
      <sheetData sheetId="7">
        <row r="8">
          <cell r="D8">
            <v>1.3743685418725535</v>
          </cell>
        </row>
        <row r="9">
          <cell r="D9">
            <v>1.6666666666666667</v>
          </cell>
        </row>
        <row r="10">
          <cell r="D10">
            <v>2.0002</v>
          </cell>
        </row>
      </sheetData>
      <sheetData sheetId="8"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sclaimer"/>
      <sheetName val="Superformule"/>
      <sheetName val="Info BD"/>
      <sheetName val="Evaluatie"/>
      <sheetName val="TBV Onderzoek"/>
      <sheetName val="BPK-Grafiek"/>
      <sheetName val="HULP-velden"/>
      <sheetName val="DATA"/>
      <sheetName val="HULP-data"/>
    </sheetNames>
    <sheetDataSet>
      <sheetData sheetId="0"/>
      <sheetData sheetId="1">
        <row r="22">
          <cell r="K22">
            <v>0</v>
          </cell>
        </row>
      </sheetData>
      <sheetData sheetId="2"/>
      <sheetData sheetId="3"/>
      <sheetData sheetId="4"/>
      <sheetData sheetId="5"/>
      <sheetData sheetId="6">
        <row r="20">
          <cell r="L20">
            <v>1.1363636363636365</v>
          </cell>
        </row>
        <row r="80">
          <cell r="J80">
            <v>0.6</v>
          </cell>
        </row>
      </sheetData>
      <sheetData sheetId="7"/>
      <sheetData sheetId="8"/>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ll 3550 configs"/>
      <sheetName val="Configurator"/>
    </sheetNames>
    <sheetDataSet>
      <sheetData sheetId="0"/>
      <sheetData sheetId="1">
        <row r="21">
          <cell r="A21">
            <v>2</v>
          </cell>
        </row>
        <row r="22">
          <cell r="A22">
            <v>3</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oorblad"/>
      <sheetName val="Kentallen EUR"/>
      <sheetName val="Parameters"/>
      <sheetName val="Kentallen (exchange rates)"/>
      <sheetName val="Kentallen USD"/>
      <sheetName val="LicentieXMLAuteurstool"/>
      <sheetName val="LicentieXMLPublishertool"/>
      <sheetName val="Aansluiting_op_ECM"/>
      <sheetName val="Implementatieservices"/>
      <sheetName val="Overigekosten"/>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sclaimer"/>
      <sheetName val="Invoer EMVI-kaders"/>
      <sheetName val=" EMVI-Superformule"/>
      <sheetName val="Grafiek EMVI-Superformule"/>
      <sheetName val="Versiebeheer"/>
      <sheetName val="TBV PRIJSMODEL (1)"/>
      <sheetName val="TBV PRIJSMODEL (2)"/>
      <sheetName val="HULP-velden"/>
      <sheetName val="Blad2"/>
    </sheetNames>
    <sheetDataSet>
      <sheetData sheetId="0" refreshError="1"/>
      <sheetData sheetId="1">
        <row r="20">
          <cell r="M20">
            <v>400</v>
          </cell>
        </row>
        <row r="21">
          <cell r="M21">
            <v>200</v>
          </cell>
        </row>
        <row r="22">
          <cell r="M22">
            <v>200</v>
          </cell>
        </row>
        <row r="25">
          <cell r="M25">
            <v>10000000</v>
          </cell>
        </row>
        <row r="26">
          <cell r="M26">
            <v>300</v>
          </cell>
        </row>
        <row r="27">
          <cell r="M27">
            <v>12472191.28924647</v>
          </cell>
        </row>
        <row r="28">
          <cell r="M28">
            <v>2</v>
          </cell>
        </row>
      </sheetData>
      <sheetData sheetId="2" refreshError="1"/>
      <sheetData sheetId="3" refreshError="1"/>
      <sheetData sheetId="4" refreshError="1"/>
      <sheetData sheetId="5"/>
      <sheetData sheetId="6">
        <row r="6">
          <cell r="C6">
            <v>200000</v>
          </cell>
        </row>
      </sheetData>
      <sheetData sheetId="7">
        <row r="8">
          <cell r="D8">
            <v>1.247219128924647</v>
          </cell>
        </row>
        <row r="9">
          <cell r="D9">
            <v>1.3333333333333333</v>
          </cell>
        </row>
        <row r="10">
          <cell r="D10">
            <v>2.0003000000000002</v>
          </cell>
        </row>
      </sheetData>
      <sheetData sheetId="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e !"/>
      <sheetName val="Kengetallen"/>
      <sheetName val="Parameters"/>
      <sheetName val="Drukwerk 1 (niet af!)"/>
      <sheetName val="Drukwerk 2"/>
      <sheetName val="nog verwijderen !"/>
    </sheetNames>
    <sheetDataSet>
      <sheetData sheetId="0" refreshError="1"/>
      <sheetData sheetId="1">
        <row r="22">
          <cell r="D22">
            <v>0</v>
          </cell>
        </row>
        <row r="35">
          <cell r="D35">
            <v>0</v>
          </cell>
          <cell r="E35">
            <v>0</v>
          </cell>
          <cell r="F35">
            <v>0</v>
          </cell>
        </row>
        <row r="45">
          <cell r="H45">
            <v>0</v>
          </cell>
        </row>
      </sheetData>
      <sheetData sheetId="2">
        <row r="5">
          <cell r="C5">
            <v>1</v>
          </cell>
        </row>
        <row r="10">
          <cell r="C10">
            <v>1</v>
          </cell>
        </row>
        <row r="15">
          <cell r="E15" t="b">
            <v>0</v>
          </cell>
          <cell r="F15">
            <v>0</v>
          </cell>
        </row>
        <row r="16">
          <cell r="E16" t="b">
            <v>0</v>
          </cell>
          <cell r="F16">
            <v>0</v>
          </cell>
        </row>
        <row r="17">
          <cell r="E17">
            <v>0</v>
          </cell>
          <cell r="F17">
            <v>0</v>
          </cell>
        </row>
        <row r="18">
          <cell r="E18">
            <v>0</v>
          </cell>
          <cell r="F18">
            <v>0</v>
          </cell>
        </row>
        <row r="19">
          <cell r="E19">
            <v>0</v>
          </cell>
          <cell r="F19">
            <v>0</v>
          </cell>
        </row>
      </sheetData>
      <sheetData sheetId="3" refreshError="1"/>
      <sheetData sheetId="4"/>
      <sheetData sheetId="5"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ramework 1.0"/>
      <sheetName val="Checklist ICT"/>
      <sheetName val="1.3"/>
      <sheetName val="2.2"/>
      <sheetName val="2.3"/>
      <sheetName val="2.5"/>
      <sheetName val="2.6"/>
      <sheetName val="2.7"/>
      <sheetName val="4.1"/>
      <sheetName val="4.2"/>
      <sheetName val="5.2"/>
      <sheetName val="6.1"/>
      <sheetName val="6.2"/>
      <sheetName val="7.1"/>
      <sheetName val="7.2"/>
      <sheetName val="8.1"/>
      <sheetName val="9.1"/>
      <sheetName val="9.2"/>
    </sheetNames>
    <sheetDataSet>
      <sheetData sheetId="0"/>
      <sheetData sheetId="1"/>
      <sheetData sheetId="2"/>
      <sheetData sheetId="3">
        <row r="41">
          <cell r="D41">
            <v>1</v>
          </cell>
          <cell r="E41">
            <v>5500</v>
          </cell>
          <cell r="F41">
            <v>0</v>
          </cell>
          <cell r="G41">
            <v>5500</v>
          </cell>
          <cell r="H41">
            <v>5500</v>
          </cell>
          <cell r="I41">
            <v>0</v>
          </cell>
          <cell r="J41">
            <v>0</v>
          </cell>
          <cell r="K41">
            <v>0</v>
          </cell>
          <cell r="L41">
            <v>0</v>
          </cell>
          <cell r="M41">
            <v>0</v>
          </cell>
          <cell r="N41">
            <v>0</v>
          </cell>
          <cell r="O41">
            <v>0</v>
          </cell>
          <cell r="P41">
            <v>0</v>
          </cell>
          <cell r="Q41">
            <v>1</v>
          </cell>
          <cell r="R41">
            <v>0</v>
          </cell>
          <cell r="S41">
            <v>0</v>
          </cell>
          <cell r="T41">
            <v>0</v>
          </cell>
          <cell r="U41">
            <v>5500</v>
          </cell>
          <cell r="V41">
            <v>0</v>
          </cell>
          <cell r="W41">
            <v>0</v>
          </cell>
        </row>
        <row r="42">
          <cell r="D42">
            <v>5501</v>
          </cell>
          <cell r="E42" t="str">
            <v>&gt;</v>
          </cell>
          <cell r="F42">
            <v>0</v>
          </cell>
          <cell r="G42" t="str">
            <v>&gt;</v>
          </cell>
          <cell r="H42">
            <v>1</v>
          </cell>
          <cell r="I42">
            <v>0</v>
          </cell>
          <cell r="J42">
            <v>0</v>
          </cell>
          <cell r="K42">
            <v>0</v>
          </cell>
          <cell r="L42">
            <v>0</v>
          </cell>
          <cell r="M42">
            <v>0</v>
          </cell>
          <cell r="N42">
            <v>0</v>
          </cell>
          <cell r="O42">
            <v>0</v>
          </cell>
          <cell r="P42">
            <v>0</v>
          </cell>
          <cell r="Q42">
            <v>0</v>
          </cell>
          <cell r="R42">
            <v>0</v>
          </cell>
          <cell r="S42">
            <v>0</v>
          </cell>
          <cell r="T42">
            <v>0</v>
          </cell>
          <cell r="U42" t="str">
            <v>&gt;</v>
          </cell>
          <cell r="V42">
            <v>0</v>
          </cell>
          <cell r="W42">
            <v>0</v>
          </cell>
        </row>
        <row r="43">
          <cell r="D43" t="str">
            <v xml:space="preserve"> </v>
          </cell>
          <cell r="E43" t="str">
            <v>&gt;</v>
          </cell>
          <cell r="F43">
            <v>0</v>
          </cell>
          <cell r="G43" t="str">
            <v/>
          </cell>
          <cell r="H43" t="str">
            <v xml:space="preserve"> </v>
          </cell>
          <cell r="I43" t="str">
            <v/>
          </cell>
          <cell r="J43">
            <v>0</v>
          </cell>
          <cell r="K43" t="str">
            <v/>
          </cell>
          <cell r="L43" t="str">
            <v/>
          </cell>
          <cell r="M43" t="str">
            <v/>
          </cell>
          <cell r="N43" t="str">
            <v/>
          </cell>
          <cell r="O43">
            <v>0</v>
          </cell>
          <cell r="P43" t="str">
            <v/>
          </cell>
          <cell r="Q43">
            <v>2</v>
          </cell>
          <cell r="R43" t="str">
            <v/>
          </cell>
          <cell r="S43" t="str">
            <v/>
          </cell>
          <cell r="T43">
            <v>0</v>
          </cell>
          <cell r="U43" t="str">
            <v/>
          </cell>
          <cell r="V43" t="str">
            <v/>
          </cell>
          <cell r="W43" t="str">
            <v/>
          </cell>
        </row>
        <row r="44">
          <cell r="D44" t="str">
            <v xml:space="preserve"> </v>
          </cell>
          <cell r="E44" t="str">
            <v>&gt;</v>
          </cell>
          <cell r="F44">
            <v>0</v>
          </cell>
          <cell r="G44" t="str">
            <v/>
          </cell>
          <cell r="H44" t="str">
            <v xml:space="preserve"> </v>
          </cell>
          <cell r="I44" t="str">
            <v/>
          </cell>
          <cell r="J44">
            <v>0</v>
          </cell>
          <cell r="K44" t="str">
            <v/>
          </cell>
          <cell r="L44" t="str">
            <v/>
          </cell>
          <cell r="M44" t="str">
            <v/>
          </cell>
          <cell r="N44" t="str">
            <v/>
          </cell>
          <cell r="O44">
            <v>0</v>
          </cell>
          <cell r="P44" t="str">
            <v/>
          </cell>
          <cell r="Q44">
            <v>2</v>
          </cell>
          <cell r="R44" t="str">
            <v/>
          </cell>
          <cell r="S44" t="str">
            <v/>
          </cell>
          <cell r="T44">
            <v>0</v>
          </cell>
          <cell r="U44" t="str">
            <v/>
          </cell>
          <cell r="V44" t="str">
            <v/>
          </cell>
          <cell r="W44" t="str">
            <v/>
          </cell>
        </row>
        <row r="45">
          <cell r="D45" t="str">
            <v xml:space="preserve"> </v>
          </cell>
          <cell r="E45" t="str">
            <v>&gt;</v>
          </cell>
          <cell r="F45">
            <v>0</v>
          </cell>
          <cell r="G45" t="str">
            <v/>
          </cell>
          <cell r="H45" t="str">
            <v xml:space="preserve"> </v>
          </cell>
          <cell r="I45" t="str">
            <v/>
          </cell>
          <cell r="J45">
            <v>0</v>
          </cell>
          <cell r="K45" t="str">
            <v/>
          </cell>
          <cell r="L45" t="str">
            <v/>
          </cell>
          <cell r="M45" t="str">
            <v/>
          </cell>
          <cell r="N45" t="str">
            <v/>
          </cell>
          <cell r="O45">
            <v>0</v>
          </cell>
          <cell r="P45" t="str">
            <v/>
          </cell>
          <cell r="Q45">
            <v>2</v>
          </cell>
          <cell r="R45" t="str">
            <v/>
          </cell>
          <cell r="S45" t="str">
            <v/>
          </cell>
          <cell r="T45">
            <v>0</v>
          </cell>
          <cell r="U45" t="str">
            <v/>
          </cell>
          <cell r="V45" t="str">
            <v/>
          </cell>
          <cell r="W45" t="str">
            <v/>
          </cell>
        </row>
        <row r="46">
          <cell r="D46" t="str">
            <v xml:space="preserve"> </v>
          </cell>
          <cell r="E46" t="str">
            <v>&gt;</v>
          </cell>
          <cell r="F46">
            <v>0</v>
          </cell>
          <cell r="G46" t="str">
            <v/>
          </cell>
          <cell r="H46" t="str">
            <v xml:space="preserve"> </v>
          </cell>
          <cell r="I46" t="str">
            <v/>
          </cell>
          <cell r="J46">
            <v>0</v>
          </cell>
          <cell r="K46" t="str">
            <v/>
          </cell>
          <cell r="L46" t="str">
            <v/>
          </cell>
          <cell r="M46" t="str">
            <v/>
          </cell>
          <cell r="N46" t="str">
            <v/>
          </cell>
          <cell r="O46">
            <v>0</v>
          </cell>
          <cell r="P46" t="str">
            <v/>
          </cell>
          <cell r="Q46">
            <v>2</v>
          </cell>
          <cell r="R46" t="str">
            <v/>
          </cell>
          <cell r="S46" t="str">
            <v/>
          </cell>
          <cell r="T46">
            <v>0</v>
          </cell>
          <cell r="U46" t="str">
            <v/>
          </cell>
          <cell r="V46" t="str">
            <v/>
          </cell>
          <cell r="W46" t="str">
            <v/>
          </cell>
        </row>
        <row r="47">
          <cell r="D47" t="str">
            <v xml:space="preserve"> </v>
          </cell>
          <cell r="E47" t="str">
            <v>&gt;</v>
          </cell>
          <cell r="F47">
            <v>0</v>
          </cell>
          <cell r="G47" t="str">
            <v/>
          </cell>
          <cell r="H47" t="str">
            <v xml:space="preserve"> </v>
          </cell>
          <cell r="I47" t="str">
            <v/>
          </cell>
          <cell r="J47">
            <v>0</v>
          </cell>
          <cell r="K47" t="str">
            <v/>
          </cell>
          <cell r="L47" t="str">
            <v/>
          </cell>
          <cell r="M47" t="str">
            <v/>
          </cell>
          <cell r="N47" t="str">
            <v/>
          </cell>
          <cell r="O47">
            <v>0</v>
          </cell>
          <cell r="P47" t="str">
            <v/>
          </cell>
          <cell r="Q47">
            <v>2</v>
          </cell>
          <cell r="R47" t="str">
            <v/>
          </cell>
          <cell r="S47" t="str">
            <v/>
          </cell>
          <cell r="T47">
            <v>0</v>
          </cell>
          <cell r="U47" t="str">
            <v/>
          </cell>
          <cell r="V47" t="str">
            <v/>
          </cell>
          <cell r="W47" t="str">
            <v/>
          </cell>
        </row>
        <row r="48">
          <cell r="D48" t="str">
            <v xml:space="preserve"> </v>
          </cell>
          <cell r="E48" t="str">
            <v>&gt;</v>
          </cell>
          <cell r="F48">
            <v>0</v>
          </cell>
          <cell r="G48" t="str">
            <v/>
          </cell>
          <cell r="H48" t="str">
            <v xml:space="preserve"> </v>
          </cell>
          <cell r="I48" t="str">
            <v/>
          </cell>
          <cell r="J48">
            <v>0</v>
          </cell>
          <cell r="K48" t="str">
            <v/>
          </cell>
          <cell r="L48" t="str">
            <v/>
          </cell>
          <cell r="M48" t="str">
            <v/>
          </cell>
          <cell r="N48" t="str">
            <v/>
          </cell>
          <cell r="O48">
            <v>0</v>
          </cell>
          <cell r="P48" t="str">
            <v/>
          </cell>
          <cell r="Q48">
            <v>2</v>
          </cell>
          <cell r="R48" t="str">
            <v/>
          </cell>
          <cell r="S48" t="str">
            <v/>
          </cell>
          <cell r="T48">
            <v>0</v>
          </cell>
          <cell r="U48" t="str">
            <v/>
          </cell>
          <cell r="V48" t="str">
            <v/>
          </cell>
          <cell r="W48" t="str">
            <v/>
          </cell>
        </row>
        <row r="49">
          <cell r="D49" t="str">
            <v xml:space="preserve"> </v>
          </cell>
          <cell r="E49" t="str">
            <v>&gt;</v>
          </cell>
          <cell r="F49">
            <v>0</v>
          </cell>
          <cell r="G49" t="str">
            <v/>
          </cell>
          <cell r="H49" t="str">
            <v xml:space="preserve"> </v>
          </cell>
          <cell r="I49" t="str">
            <v/>
          </cell>
          <cell r="J49">
            <v>0</v>
          </cell>
          <cell r="K49" t="str">
            <v/>
          </cell>
          <cell r="L49" t="str">
            <v/>
          </cell>
          <cell r="M49" t="str">
            <v/>
          </cell>
          <cell r="N49" t="str">
            <v/>
          </cell>
          <cell r="O49">
            <v>0</v>
          </cell>
          <cell r="P49" t="str">
            <v/>
          </cell>
          <cell r="Q49">
            <v>2</v>
          </cell>
          <cell r="R49" t="str">
            <v/>
          </cell>
          <cell r="S49" t="str">
            <v/>
          </cell>
          <cell r="T49">
            <v>0</v>
          </cell>
          <cell r="U49" t="str">
            <v/>
          </cell>
          <cell r="V49" t="str">
            <v/>
          </cell>
          <cell r="W49" t="str">
            <v/>
          </cell>
        </row>
        <row r="50">
          <cell r="D50" t="str">
            <v xml:space="preserve"> </v>
          </cell>
          <cell r="E50" t="str">
            <v>&gt;</v>
          </cell>
          <cell r="F50">
            <v>0</v>
          </cell>
          <cell r="G50" t="str">
            <v/>
          </cell>
          <cell r="H50" t="str">
            <v xml:space="preserve"> </v>
          </cell>
          <cell r="I50" t="str">
            <v/>
          </cell>
          <cell r="J50">
            <v>0</v>
          </cell>
          <cell r="K50" t="str">
            <v/>
          </cell>
          <cell r="L50" t="str">
            <v/>
          </cell>
          <cell r="M50" t="str">
            <v/>
          </cell>
          <cell r="N50" t="str">
            <v/>
          </cell>
          <cell r="O50">
            <v>0</v>
          </cell>
          <cell r="P50" t="str">
            <v/>
          </cell>
          <cell r="Q50">
            <v>2</v>
          </cell>
          <cell r="R50" t="str">
            <v/>
          </cell>
          <cell r="S50" t="str">
            <v/>
          </cell>
          <cell r="T50">
            <v>0</v>
          </cell>
          <cell r="U50" t="str">
            <v/>
          </cell>
          <cell r="V50" t="str">
            <v/>
          </cell>
          <cell r="W50" t="str">
            <v/>
          </cell>
        </row>
        <row r="51">
          <cell r="D51" t="str">
            <v xml:space="preserve"> </v>
          </cell>
          <cell r="E51" t="str">
            <v>&gt;</v>
          </cell>
          <cell r="F51">
            <v>0</v>
          </cell>
          <cell r="G51" t="str">
            <v/>
          </cell>
          <cell r="H51" t="str">
            <v xml:space="preserve"> </v>
          </cell>
          <cell r="I51" t="str">
            <v/>
          </cell>
          <cell r="J51">
            <v>0</v>
          </cell>
          <cell r="K51" t="str">
            <v/>
          </cell>
          <cell r="L51" t="str">
            <v/>
          </cell>
          <cell r="M51" t="str">
            <v/>
          </cell>
          <cell r="N51" t="str">
            <v/>
          </cell>
          <cell r="O51">
            <v>0</v>
          </cell>
          <cell r="P51" t="str">
            <v/>
          </cell>
          <cell r="Q51">
            <v>2</v>
          </cell>
          <cell r="R51" t="str">
            <v/>
          </cell>
          <cell r="S51" t="str">
            <v/>
          </cell>
          <cell r="T51">
            <v>0</v>
          </cell>
          <cell r="U51" t="str">
            <v/>
          </cell>
          <cell r="V51" t="str">
            <v/>
          </cell>
          <cell r="W51" t="str">
            <v/>
          </cell>
        </row>
        <row r="52">
          <cell r="D52" t="str">
            <v xml:space="preserve"> </v>
          </cell>
          <cell r="E52" t="str">
            <v>&gt;</v>
          </cell>
          <cell r="F52">
            <v>0</v>
          </cell>
          <cell r="G52" t="str">
            <v/>
          </cell>
          <cell r="H52" t="str">
            <v xml:space="preserve"> </v>
          </cell>
          <cell r="I52" t="str">
            <v/>
          </cell>
          <cell r="J52">
            <v>0</v>
          </cell>
          <cell r="K52" t="str">
            <v/>
          </cell>
          <cell r="L52" t="str">
            <v/>
          </cell>
          <cell r="M52" t="str">
            <v/>
          </cell>
          <cell r="N52" t="str">
            <v/>
          </cell>
          <cell r="O52">
            <v>0</v>
          </cell>
          <cell r="P52" t="str">
            <v/>
          </cell>
          <cell r="Q52">
            <v>2</v>
          </cell>
          <cell r="R52" t="str">
            <v/>
          </cell>
          <cell r="S52" t="str">
            <v/>
          </cell>
          <cell r="T52">
            <v>0</v>
          </cell>
          <cell r="U52" t="str">
            <v/>
          </cell>
          <cell r="V52" t="str">
            <v/>
          </cell>
          <cell r="W52" t="str">
            <v/>
          </cell>
        </row>
        <row r="88">
          <cell r="D88">
            <v>1</v>
          </cell>
          <cell r="E88">
            <v>5500</v>
          </cell>
          <cell r="F88">
            <v>0.1</v>
          </cell>
          <cell r="G88">
            <v>5500</v>
          </cell>
          <cell r="H88">
            <v>5500</v>
          </cell>
          <cell r="I88">
            <v>0</v>
          </cell>
          <cell r="J88">
            <v>5500</v>
          </cell>
          <cell r="K88">
            <v>0</v>
          </cell>
          <cell r="L88">
            <v>0</v>
          </cell>
          <cell r="M88">
            <v>0</v>
          </cell>
          <cell r="N88">
            <v>0</v>
          </cell>
          <cell r="O88">
            <v>1</v>
          </cell>
          <cell r="P88">
            <v>0</v>
          </cell>
          <cell r="Q88">
            <v>0</v>
          </cell>
          <cell r="R88">
            <v>0</v>
          </cell>
          <cell r="S88">
            <v>0</v>
          </cell>
          <cell r="T88">
            <v>5500</v>
          </cell>
          <cell r="U88">
            <v>0</v>
          </cell>
          <cell r="V88">
            <v>0</v>
          </cell>
        </row>
        <row r="89">
          <cell r="D89">
            <v>5501</v>
          </cell>
          <cell r="E89" t="str">
            <v>&gt;</v>
          </cell>
          <cell r="F89">
            <v>0</v>
          </cell>
          <cell r="G89" t="str">
            <v>&gt;</v>
          </cell>
          <cell r="H89">
            <v>1</v>
          </cell>
          <cell r="I89">
            <v>0</v>
          </cell>
          <cell r="J89">
            <v>5501</v>
          </cell>
          <cell r="K89">
            <v>0</v>
          </cell>
          <cell r="L89">
            <v>0</v>
          </cell>
          <cell r="M89">
            <v>0</v>
          </cell>
          <cell r="N89">
            <v>0</v>
          </cell>
          <cell r="O89">
            <v>0</v>
          </cell>
          <cell r="P89">
            <v>0</v>
          </cell>
          <cell r="Q89">
            <v>0</v>
          </cell>
          <cell r="R89">
            <v>0</v>
          </cell>
          <cell r="S89">
            <v>0</v>
          </cell>
          <cell r="T89" t="str">
            <v>&gt;</v>
          </cell>
          <cell r="U89">
            <v>0</v>
          </cell>
          <cell r="V89">
            <v>0</v>
          </cell>
        </row>
        <row r="90">
          <cell r="D90" t="str">
            <v xml:space="preserve"> </v>
          </cell>
          <cell r="E90" t="str">
            <v>&gt;</v>
          </cell>
          <cell r="F90">
            <v>0</v>
          </cell>
          <cell r="G90" t="str">
            <v/>
          </cell>
          <cell r="H90" t="str">
            <v xml:space="preserve"> </v>
          </cell>
          <cell r="I90" t="str">
            <v/>
          </cell>
          <cell r="J90" t="str">
            <v/>
          </cell>
          <cell r="K90" t="str">
            <v/>
          </cell>
          <cell r="L90" t="str">
            <v/>
          </cell>
          <cell r="M90" t="str">
            <v/>
          </cell>
          <cell r="N90" t="str">
            <v/>
          </cell>
          <cell r="O90">
            <v>2</v>
          </cell>
          <cell r="P90" t="str">
            <v/>
          </cell>
          <cell r="Q90">
            <v>0</v>
          </cell>
          <cell r="R90" t="str">
            <v/>
          </cell>
          <cell r="S90">
            <v>0</v>
          </cell>
          <cell r="T90" t="str">
            <v/>
          </cell>
          <cell r="U90" t="str">
            <v/>
          </cell>
          <cell r="V90" t="str">
            <v/>
          </cell>
        </row>
        <row r="91">
          <cell r="D91" t="str">
            <v xml:space="preserve"> </v>
          </cell>
          <cell r="E91" t="str">
            <v>&gt;</v>
          </cell>
          <cell r="F91">
            <v>0</v>
          </cell>
          <cell r="G91" t="str">
            <v/>
          </cell>
          <cell r="H91" t="str">
            <v xml:space="preserve"> </v>
          </cell>
          <cell r="I91" t="str">
            <v/>
          </cell>
          <cell r="J91" t="str">
            <v/>
          </cell>
          <cell r="K91" t="str">
            <v/>
          </cell>
          <cell r="L91" t="str">
            <v/>
          </cell>
          <cell r="M91" t="str">
            <v/>
          </cell>
          <cell r="N91" t="str">
            <v/>
          </cell>
          <cell r="O91">
            <v>2</v>
          </cell>
          <cell r="P91" t="str">
            <v/>
          </cell>
          <cell r="Q91">
            <v>0</v>
          </cell>
          <cell r="R91" t="str">
            <v/>
          </cell>
          <cell r="S91">
            <v>0</v>
          </cell>
          <cell r="T91" t="str">
            <v/>
          </cell>
          <cell r="U91" t="str">
            <v/>
          </cell>
          <cell r="V91" t="str">
            <v/>
          </cell>
        </row>
        <row r="92">
          <cell r="D92" t="str">
            <v xml:space="preserve"> </v>
          </cell>
          <cell r="E92" t="str">
            <v>&gt;</v>
          </cell>
          <cell r="F92">
            <v>0</v>
          </cell>
          <cell r="G92" t="str">
            <v/>
          </cell>
          <cell r="H92" t="str">
            <v xml:space="preserve"> </v>
          </cell>
          <cell r="I92" t="str">
            <v/>
          </cell>
          <cell r="J92" t="str">
            <v/>
          </cell>
          <cell r="K92" t="str">
            <v/>
          </cell>
          <cell r="L92" t="str">
            <v/>
          </cell>
          <cell r="M92" t="str">
            <v/>
          </cell>
          <cell r="N92" t="str">
            <v/>
          </cell>
          <cell r="O92">
            <v>2</v>
          </cell>
          <cell r="P92" t="str">
            <v/>
          </cell>
          <cell r="Q92">
            <v>0</v>
          </cell>
          <cell r="R92" t="str">
            <v/>
          </cell>
          <cell r="S92">
            <v>0</v>
          </cell>
          <cell r="T92" t="str">
            <v/>
          </cell>
          <cell r="U92" t="str">
            <v/>
          </cell>
          <cell r="V92" t="str">
            <v/>
          </cell>
        </row>
        <row r="93">
          <cell r="D93" t="str">
            <v xml:space="preserve"> </v>
          </cell>
          <cell r="E93" t="str">
            <v>&gt;</v>
          </cell>
          <cell r="F93">
            <v>0</v>
          </cell>
          <cell r="G93" t="str">
            <v/>
          </cell>
          <cell r="H93" t="str">
            <v xml:space="preserve"> </v>
          </cell>
          <cell r="I93" t="str">
            <v/>
          </cell>
          <cell r="J93" t="str">
            <v/>
          </cell>
          <cell r="K93" t="str">
            <v/>
          </cell>
          <cell r="L93" t="str">
            <v/>
          </cell>
          <cell r="M93" t="str">
            <v/>
          </cell>
          <cell r="N93" t="str">
            <v/>
          </cell>
          <cell r="O93">
            <v>2</v>
          </cell>
          <cell r="P93" t="str">
            <v/>
          </cell>
          <cell r="Q93">
            <v>0</v>
          </cell>
          <cell r="R93" t="str">
            <v/>
          </cell>
          <cell r="S93">
            <v>0</v>
          </cell>
          <cell r="T93" t="str">
            <v/>
          </cell>
          <cell r="U93" t="str">
            <v/>
          </cell>
          <cell r="V93" t="str">
            <v/>
          </cell>
        </row>
        <row r="94">
          <cell r="D94" t="str">
            <v xml:space="preserve"> </v>
          </cell>
          <cell r="E94" t="str">
            <v>&gt;</v>
          </cell>
          <cell r="F94">
            <v>0</v>
          </cell>
          <cell r="G94" t="str">
            <v/>
          </cell>
          <cell r="H94" t="str">
            <v xml:space="preserve"> </v>
          </cell>
          <cell r="I94" t="str">
            <v/>
          </cell>
          <cell r="J94" t="str">
            <v/>
          </cell>
          <cell r="K94" t="str">
            <v/>
          </cell>
          <cell r="L94" t="str">
            <v/>
          </cell>
          <cell r="M94" t="str">
            <v/>
          </cell>
          <cell r="N94" t="str">
            <v/>
          </cell>
          <cell r="O94">
            <v>2</v>
          </cell>
          <cell r="P94" t="str">
            <v/>
          </cell>
          <cell r="Q94">
            <v>0</v>
          </cell>
          <cell r="R94" t="str">
            <v/>
          </cell>
          <cell r="S94">
            <v>0</v>
          </cell>
          <cell r="T94" t="str">
            <v/>
          </cell>
          <cell r="U94" t="str">
            <v/>
          </cell>
          <cell r="V94" t="str">
            <v/>
          </cell>
        </row>
        <row r="95">
          <cell r="D95" t="str">
            <v xml:space="preserve"> </v>
          </cell>
          <cell r="E95" t="str">
            <v>&gt;</v>
          </cell>
          <cell r="F95">
            <v>0</v>
          </cell>
          <cell r="G95" t="str">
            <v/>
          </cell>
          <cell r="H95" t="str">
            <v xml:space="preserve"> </v>
          </cell>
          <cell r="I95" t="str">
            <v/>
          </cell>
          <cell r="J95" t="str">
            <v/>
          </cell>
          <cell r="K95" t="str">
            <v/>
          </cell>
          <cell r="L95" t="str">
            <v/>
          </cell>
          <cell r="M95" t="str">
            <v/>
          </cell>
          <cell r="N95" t="str">
            <v/>
          </cell>
          <cell r="O95">
            <v>2</v>
          </cell>
          <cell r="P95" t="str">
            <v/>
          </cell>
          <cell r="Q95">
            <v>0</v>
          </cell>
          <cell r="R95" t="str">
            <v/>
          </cell>
          <cell r="S95">
            <v>0</v>
          </cell>
          <cell r="T95" t="str">
            <v/>
          </cell>
          <cell r="U95" t="str">
            <v/>
          </cell>
          <cell r="V95" t="str">
            <v/>
          </cell>
        </row>
        <row r="96">
          <cell r="D96" t="str">
            <v xml:space="preserve"> </v>
          </cell>
          <cell r="E96" t="str">
            <v>&gt;</v>
          </cell>
          <cell r="F96">
            <v>0</v>
          </cell>
          <cell r="G96" t="str">
            <v/>
          </cell>
          <cell r="H96" t="str">
            <v xml:space="preserve"> </v>
          </cell>
          <cell r="I96" t="str">
            <v/>
          </cell>
          <cell r="J96" t="str">
            <v/>
          </cell>
          <cell r="K96" t="str">
            <v/>
          </cell>
          <cell r="L96" t="str">
            <v/>
          </cell>
          <cell r="M96" t="str">
            <v/>
          </cell>
          <cell r="N96" t="str">
            <v/>
          </cell>
          <cell r="O96">
            <v>2</v>
          </cell>
          <cell r="P96" t="str">
            <v/>
          </cell>
          <cell r="Q96">
            <v>0</v>
          </cell>
          <cell r="R96" t="str">
            <v/>
          </cell>
          <cell r="S96">
            <v>0</v>
          </cell>
          <cell r="T96" t="str">
            <v/>
          </cell>
          <cell r="U96" t="str">
            <v/>
          </cell>
          <cell r="V96" t="str">
            <v/>
          </cell>
        </row>
        <row r="97">
          <cell r="D97" t="str">
            <v xml:space="preserve"> </v>
          </cell>
          <cell r="E97" t="str">
            <v>&gt;</v>
          </cell>
          <cell r="F97">
            <v>0</v>
          </cell>
          <cell r="G97" t="str">
            <v/>
          </cell>
          <cell r="H97" t="str">
            <v xml:space="preserve"> </v>
          </cell>
          <cell r="I97" t="str">
            <v/>
          </cell>
          <cell r="J97" t="str">
            <v/>
          </cell>
          <cell r="K97" t="str">
            <v/>
          </cell>
          <cell r="L97" t="str">
            <v/>
          </cell>
          <cell r="M97" t="str">
            <v/>
          </cell>
          <cell r="N97" t="str">
            <v/>
          </cell>
          <cell r="O97">
            <v>2</v>
          </cell>
          <cell r="P97" t="str">
            <v/>
          </cell>
          <cell r="Q97">
            <v>0</v>
          </cell>
          <cell r="R97" t="str">
            <v/>
          </cell>
          <cell r="S97">
            <v>0</v>
          </cell>
          <cell r="T97" t="str">
            <v/>
          </cell>
          <cell r="U97" t="str">
            <v/>
          </cell>
          <cell r="V97" t="str">
            <v/>
          </cell>
        </row>
        <row r="98">
          <cell r="D98" t="str">
            <v xml:space="preserve"> </v>
          </cell>
          <cell r="E98" t="str">
            <v>&gt;</v>
          </cell>
          <cell r="F98">
            <v>0</v>
          </cell>
          <cell r="G98" t="str">
            <v/>
          </cell>
          <cell r="H98" t="str">
            <v xml:space="preserve"> </v>
          </cell>
          <cell r="I98" t="str">
            <v/>
          </cell>
          <cell r="J98" t="str">
            <v/>
          </cell>
          <cell r="K98" t="str">
            <v/>
          </cell>
          <cell r="L98" t="str">
            <v/>
          </cell>
          <cell r="M98" t="str">
            <v/>
          </cell>
          <cell r="N98" t="str">
            <v/>
          </cell>
          <cell r="O98">
            <v>2</v>
          </cell>
          <cell r="P98" t="str">
            <v/>
          </cell>
          <cell r="Q98">
            <v>0</v>
          </cell>
          <cell r="R98" t="str">
            <v/>
          </cell>
          <cell r="S98">
            <v>0</v>
          </cell>
          <cell r="T98" t="str">
            <v/>
          </cell>
          <cell r="U98" t="str">
            <v/>
          </cell>
          <cell r="V98" t="str">
            <v/>
          </cell>
        </row>
        <row r="99">
          <cell r="D99" t="str">
            <v xml:space="preserve"> </v>
          </cell>
          <cell r="E99" t="str">
            <v>&gt;</v>
          </cell>
          <cell r="F99">
            <v>0</v>
          </cell>
          <cell r="G99" t="str">
            <v/>
          </cell>
          <cell r="H99" t="str">
            <v xml:space="preserve"> </v>
          </cell>
          <cell r="I99" t="str">
            <v/>
          </cell>
          <cell r="J99" t="str">
            <v/>
          </cell>
          <cell r="K99" t="str">
            <v/>
          </cell>
          <cell r="L99" t="str">
            <v/>
          </cell>
          <cell r="M99" t="str">
            <v/>
          </cell>
          <cell r="N99" t="str">
            <v/>
          </cell>
          <cell r="O99">
            <v>2</v>
          </cell>
          <cell r="P99" t="str">
            <v/>
          </cell>
          <cell r="Q99">
            <v>0</v>
          </cell>
          <cell r="R99" t="str">
            <v/>
          </cell>
          <cell r="S99">
            <v>0</v>
          </cell>
          <cell r="T99" t="str">
            <v/>
          </cell>
          <cell r="U99" t="str">
            <v/>
          </cell>
          <cell r="V99" t="str">
            <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Cirkeldiagram Financiering"/>
      <sheetName val="2. Cirkeldiagram EP - IH"/>
      <sheetName val="3. Cirkeldiagram Keten"/>
      <sheetName val="4. Cont. vs Vernieuwing P"/>
      <sheetName val="4. Cont. vs Vernieuwing M"/>
      <sheetName val="Tabellen"/>
      <sheetName val="Financieringsbron"/>
      <sheetName val="IV-accent (kopie tbv grafieken)"/>
      <sheetName val="IV-accent"/>
      <sheetName val="MJR IV-accent 18-25"/>
      <sheetName val="FTE Aanbod"/>
      <sheetName val="Onderbouwing materieel"/>
      <sheetName val="IV-accent (oud)"/>
      <sheetName val="MJR IV-accent 18-22 (oud)"/>
      <sheetName val="FTE Aanbod (oud)"/>
      <sheetName val="Onderbouwing materieel (oud)"/>
      <sheetName val="beschrijving"/>
      <sheetName val="statusvelden"/>
      <sheetName val="KPI Rapportage A&amp;P testen"/>
      <sheetName val="stamtabel variabele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20">
          <cell r="V20" t="str">
            <v>I. Overdracht regulier</v>
          </cell>
        </row>
        <row r="21">
          <cell r="V21" t="str">
            <v>II. IA</v>
          </cell>
        </row>
        <row r="22">
          <cell r="V22" t="str">
            <v>III. HIA</v>
          </cell>
        </row>
        <row r="23">
          <cell r="V23" t="str">
            <v>IV. VJN Fiod / Douane</v>
          </cell>
        </row>
        <row r="24">
          <cell r="V24" t="str">
            <v>V. Mix</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erekening Kengetallen"/>
      <sheetName val="Kengetallen"/>
      <sheetName val="Opleiding - Training"/>
    </sheetNames>
    <sheetDataSet>
      <sheetData sheetId="0"/>
      <sheetData sheetId="1">
        <row r="5">
          <cell r="M5">
            <v>4</v>
          </cell>
        </row>
        <row r="6">
          <cell r="M6">
            <v>2</v>
          </cell>
        </row>
        <row r="7">
          <cell r="M7">
            <v>1</v>
          </cell>
        </row>
        <row r="8">
          <cell r="M8">
            <v>7</v>
          </cell>
        </row>
        <row r="25">
          <cell r="D25">
            <v>0</v>
          </cell>
          <cell r="E25">
            <v>0</v>
          </cell>
          <cell r="F25">
            <v>0</v>
          </cell>
        </row>
        <row r="30">
          <cell r="D30">
            <v>0</v>
          </cell>
          <cell r="E30">
            <v>0</v>
          </cell>
          <cell r="F30">
            <v>0</v>
          </cell>
        </row>
        <row r="40">
          <cell r="D40">
            <v>0</v>
          </cell>
          <cell r="E40">
            <v>0</v>
          </cell>
          <cell r="F40">
            <v>0</v>
          </cell>
          <cell r="H40">
            <v>0</v>
          </cell>
        </row>
        <row r="41">
          <cell r="D41">
            <v>0</v>
          </cell>
          <cell r="E41">
            <v>0</v>
          </cell>
          <cell r="F41">
            <v>0</v>
          </cell>
          <cell r="H41">
            <v>0</v>
          </cell>
        </row>
        <row r="42">
          <cell r="D42">
            <v>0</v>
          </cell>
          <cell r="E42">
            <v>0</v>
          </cell>
          <cell r="F42">
            <v>0</v>
          </cell>
          <cell r="H42">
            <v>0</v>
          </cell>
        </row>
      </sheetData>
      <sheetData sheetId="2"/>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engetallen"/>
      <sheetName val="Berekening Kengetallen"/>
      <sheetName val="Samenvatting"/>
      <sheetName val="Oplossing - Licentie"/>
      <sheetName val="Additionele diensten"/>
      <sheetName val="EMVI-grafiek"/>
      <sheetName val="DATA"/>
    </sheetNames>
    <sheetDataSet>
      <sheetData sheetId="0">
        <row r="5">
          <cell r="M5">
            <v>4</v>
          </cell>
        </row>
        <row r="6">
          <cell r="M6">
            <v>2</v>
          </cell>
        </row>
        <row r="7">
          <cell r="M7">
            <v>1</v>
          </cell>
        </row>
        <row r="8">
          <cell r="M8">
            <v>7</v>
          </cell>
        </row>
        <row r="20">
          <cell r="D20">
            <v>0</v>
          </cell>
          <cell r="E20">
            <v>0</v>
          </cell>
          <cell r="F20">
            <v>0</v>
          </cell>
        </row>
        <row r="22">
          <cell r="D22">
            <v>0</v>
          </cell>
          <cell r="E22">
            <v>0</v>
          </cell>
          <cell r="F22">
            <v>0</v>
          </cell>
        </row>
        <row r="24">
          <cell r="D24">
            <v>0</v>
          </cell>
          <cell r="E24">
            <v>0</v>
          </cell>
          <cell r="F24">
            <v>0</v>
          </cell>
        </row>
        <row r="25">
          <cell r="D25">
            <v>0</v>
          </cell>
          <cell r="E25">
            <v>0</v>
          </cell>
          <cell r="F25">
            <v>0</v>
          </cell>
        </row>
        <row r="28">
          <cell r="D28">
            <v>0</v>
          </cell>
          <cell r="E28">
            <v>0</v>
          </cell>
          <cell r="F28">
            <v>0</v>
          </cell>
        </row>
        <row r="29">
          <cell r="D29">
            <v>0</v>
          </cell>
          <cell r="E29">
            <v>0</v>
          </cell>
          <cell r="F29">
            <v>0</v>
          </cell>
        </row>
        <row r="30">
          <cell r="D30">
            <v>0</v>
          </cell>
          <cell r="E30">
            <v>0</v>
          </cell>
          <cell r="F30">
            <v>0</v>
          </cell>
        </row>
        <row r="34">
          <cell r="D34">
            <v>0</v>
          </cell>
          <cell r="E34">
            <v>0</v>
          </cell>
          <cell r="F34">
            <v>0</v>
          </cell>
        </row>
        <row r="40">
          <cell r="D40">
            <v>0</v>
          </cell>
          <cell r="E40">
            <v>0</v>
          </cell>
          <cell r="F40">
            <v>0</v>
          </cell>
          <cell r="H40">
            <v>0</v>
          </cell>
        </row>
        <row r="41">
          <cell r="D41">
            <v>0</v>
          </cell>
          <cell r="E41">
            <v>0</v>
          </cell>
          <cell r="F41">
            <v>0</v>
          </cell>
          <cell r="H41">
            <v>0</v>
          </cell>
        </row>
        <row r="42">
          <cell r="D42">
            <v>0</v>
          </cell>
          <cell r="E42">
            <v>0</v>
          </cell>
          <cell r="F42">
            <v>0</v>
          </cell>
          <cell r="H42">
            <v>0</v>
          </cell>
        </row>
      </sheetData>
      <sheetData sheetId="1"/>
      <sheetData sheetId="2">
        <row r="3">
          <cell r="C3" t="str">
            <v>Europese Aanbesteding</v>
          </cell>
        </row>
      </sheetData>
      <sheetData sheetId="3"/>
      <sheetData sheetId="4"/>
      <sheetData sheetId="5"/>
      <sheetData sheetId="6"/>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vesteringen per PC (01032018)"/>
      <sheetName val="Invest. en uitbest. 02032020"/>
      <sheetName val=" Kasvpl (23032020)"/>
      <sheetName val="PSM VT 230320"/>
      <sheetName val="260000"/>
      <sheetName val="Tabellen"/>
      <sheetName val="WBS element"/>
      <sheetName val="Koptekst"/>
      <sheetName val="kstgroep"/>
    </sheetNames>
    <sheetDataSet>
      <sheetData sheetId="0"/>
      <sheetData sheetId="1"/>
      <sheetData sheetId="2"/>
      <sheetData sheetId="3"/>
      <sheetData sheetId="4"/>
      <sheetData sheetId="5"/>
      <sheetData sheetId="6"/>
      <sheetData sheetId="7"/>
      <sheetData sheetId="8"/>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ezetting"/>
      <sheetName val="input budgetrapportage"/>
      <sheetName val="bron bezetting"/>
      <sheetName val="stamtabel afdeling"/>
      <sheetName val="stamtabel direct"/>
      <sheetName val="stamtabel variabelen"/>
    </sheetNames>
    <sheetDataSet>
      <sheetData sheetId="0">
        <row r="5">
          <cell r="C5" t="str">
            <v>nee</v>
          </cell>
        </row>
        <row r="6">
          <cell r="C6" t="str">
            <v>ja</v>
          </cell>
        </row>
        <row r="7">
          <cell r="C7" t="str">
            <v>nee</v>
          </cell>
        </row>
        <row r="8">
          <cell r="C8" t="str">
            <v>nee</v>
          </cell>
        </row>
        <row r="9">
          <cell r="C9" t="str">
            <v>nee</v>
          </cell>
        </row>
      </sheetData>
      <sheetData sheetId="1"/>
      <sheetData sheetId="2">
        <row r="4">
          <cell r="E4" t="str">
            <v>organisatieonderdeel</v>
          </cell>
        </row>
      </sheetData>
      <sheetData sheetId="3"/>
      <sheetData sheetId="4"/>
      <sheetData sheetId="5"/>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
  <dimension ref="A1:O171"/>
  <sheetViews>
    <sheetView showGridLines="0" tabSelected="1" zoomScaleNormal="100" workbookViewId="0">
      <selection activeCell="D7" sqref="D7:E7"/>
    </sheetView>
  </sheetViews>
  <sheetFormatPr defaultColWidth="0" defaultRowHeight="0" customHeight="1" zeroHeight="1" x14ac:dyDescent="0.15"/>
  <cols>
    <col min="1" max="1" width="1.7109375" style="223" customWidth="1"/>
    <col min="2" max="2" width="4.28515625" style="223" bestFit="1" customWidth="1"/>
    <col min="3" max="3" width="35.28515625" style="223" customWidth="1"/>
    <col min="4" max="7" width="19.42578125" style="223" customWidth="1"/>
    <col min="8" max="8" width="1.7109375" style="223" customWidth="1"/>
    <col min="9" max="9" width="19.5703125" style="223" hidden="1" customWidth="1"/>
    <col min="10" max="10" width="5.85546875" style="223" hidden="1" customWidth="1"/>
    <col min="11" max="11" width="37.5703125" style="223" hidden="1" customWidth="1"/>
    <col min="12" max="12" width="19.5703125" style="223" hidden="1" customWidth="1"/>
    <col min="13" max="13" width="5.85546875" style="223" hidden="1" customWidth="1"/>
    <col min="14" max="15" width="37.5703125" style="223" hidden="1" customWidth="1"/>
    <col min="16" max="16384" width="19.5703125" style="223" hidden="1"/>
  </cols>
  <sheetData>
    <row r="1" spans="2:11" ht="10.5" x14ac:dyDescent="0.15"/>
    <row r="2" spans="2:11" ht="12.75" x14ac:dyDescent="0.2">
      <c r="C2" s="224"/>
      <c r="D2" s="225"/>
      <c r="E2" s="225"/>
      <c r="F2" s="225"/>
      <c r="G2" s="225"/>
    </row>
    <row r="3" spans="2:11" ht="22.5" x14ac:dyDescent="0.3">
      <c r="C3" s="226" t="s">
        <v>46</v>
      </c>
      <c r="D3" s="225"/>
      <c r="E3" s="225"/>
      <c r="F3" s="227"/>
      <c r="G3" s="225"/>
    </row>
    <row r="4" spans="2:11" ht="36.6" customHeight="1" x14ac:dyDescent="0.2">
      <c r="C4" s="341" t="s">
        <v>169</v>
      </c>
      <c r="D4" s="341"/>
      <c r="E4" s="341"/>
      <c r="F4" s="341"/>
      <c r="G4" s="225"/>
    </row>
    <row r="5" spans="2:11" ht="12.75" x14ac:dyDescent="0.2">
      <c r="C5" s="67" t="s">
        <v>100</v>
      </c>
      <c r="D5" s="225"/>
      <c r="E5" s="225"/>
      <c r="F5" s="225"/>
      <c r="G5" s="225"/>
    </row>
    <row r="6" spans="2:11" ht="12.75" x14ac:dyDescent="0.2">
      <c r="C6" s="228"/>
      <c r="D6" s="225"/>
      <c r="E6" s="225"/>
      <c r="F6" s="225"/>
      <c r="G6" s="225"/>
    </row>
    <row r="7" spans="2:11" ht="12.75" x14ac:dyDescent="0.2">
      <c r="C7" s="224" t="s">
        <v>86</v>
      </c>
      <c r="D7" s="342"/>
      <c r="E7" s="342"/>
      <c r="F7" s="225"/>
      <c r="G7" s="225"/>
    </row>
    <row r="8" spans="2:11" ht="12.75" x14ac:dyDescent="0.2">
      <c r="C8" s="229"/>
      <c r="D8" s="230"/>
      <c r="E8" s="230"/>
      <c r="F8" s="230"/>
      <c r="G8" s="230"/>
      <c r="I8" s="231" t="e">
        <f>+I15</f>
        <v>#REF!</v>
      </c>
      <c r="J8" s="223">
        <v>2</v>
      </c>
      <c r="K8" s="232" t="e">
        <f>IF(I8&lt;=0,"xxxxx",I8)</f>
        <v>#REF!</v>
      </c>
    </row>
    <row r="9" spans="2:11" ht="13.5" thickBot="1" x14ac:dyDescent="0.25">
      <c r="C9" s="82"/>
      <c r="D9" s="83"/>
      <c r="E9" s="83"/>
      <c r="F9" s="84"/>
      <c r="G9" s="84"/>
      <c r="I9" s="231" t="e">
        <f>+I24</f>
        <v>#REF!</v>
      </c>
      <c r="J9" s="223">
        <v>3</v>
      </c>
      <c r="K9" s="232" t="e">
        <f>IF(I9&lt;=0,"xxxxx",I9)</f>
        <v>#REF!</v>
      </c>
    </row>
    <row r="10" spans="2:11" ht="12.75" x14ac:dyDescent="0.2">
      <c r="C10" s="85"/>
      <c r="D10" s="73"/>
      <c r="E10" s="73"/>
      <c r="F10" s="86"/>
      <c r="G10" s="86"/>
      <c r="I10" s="231"/>
      <c r="K10" s="232"/>
    </row>
    <row r="11" spans="2:11" ht="18" x14ac:dyDescent="0.25">
      <c r="B11" s="43"/>
      <c r="C11" s="233" t="s">
        <v>9</v>
      </c>
      <c r="D11" s="88"/>
      <c r="E11" s="89"/>
      <c r="F11" s="89"/>
      <c r="G11" s="234"/>
    </row>
    <row r="12" spans="2:11" ht="12.75" x14ac:dyDescent="0.2">
      <c r="B12" s="43"/>
      <c r="C12" s="91" t="s">
        <v>1</v>
      </c>
      <c r="D12" s="92" t="s">
        <v>87</v>
      </c>
      <c r="E12" s="92" t="s">
        <v>88</v>
      </c>
      <c r="F12" s="93" t="s">
        <v>89</v>
      </c>
      <c r="G12" s="94" t="s">
        <v>90</v>
      </c>
    </row>
    <row r="13" spans="2:11" ht="12.75" x14ac:dyDescent="0.2">
      <c r="B13" s="43"/>
      <c r="C13" s="252" t="s">
        <v>95</v>
      </c>
      <c r="D13" s="236">
        <f>Licenties!D23</f>
        <v>80</v>
      </c>
      <c r="E13" s="236">
        <f>Licenties!E23</f>
        <v>132</v>
      </c>
      <c r="F13" s="236">
        <f>Licenties!F23</f>
        <v>132</v>
      </c>
      <c r="G13" s="236">
        <f>Licenties!G23</f>
        <v>132</v>
      </c>
      <c r="H13" s="231"/>
      <c r="I13" s="231"/>
    </row>
    <row r="14" spans="2:11" ht="12.75" x14ac:dyDescent="0.2">
      <c r="B14" s="43"/>
      <c r="C14" s="252" t="s">
        <v>96</v>
      </c>
      <c r="D14" s="236">
        <f>Licenties!D24</f>
        <v>100</v>
      </c>
      <c r="E14" s="236">
        <f>Licenties!E24</f>
        <v>220</v>
      </c>
      <c r="F14" s="236">
        <f>Licenties!F24</f>
        <v>220</v>
      </c>
      <c r="G14" s="236">
        <f>Licenties!G24</f>
        <v>220</v>
      </c>
      <c r="H14" s="231"/>
      <c r="I14" s="231"/>
    </row>
    <row r="15" spans="2:11" ht="12.75" x14ac:dyDescent="0.15">
      <c r="B15" s="43"/>
      <c r="C15" s="235" t="s">
        <v>101</v>
      </c>
      <c r="D15" s="236">
        <f>Licenties!D25</f>
        <v>500</v>
      </c>
      <c r="E15" s="236">
        <f>Licenties!E25</f>
        <v>1000</v>
      </c>
      <c r="F15" s="236">
        <f>Licenties!F25</f>
        <v>1250</v>
      </c>
      <c r="G15" s="236">
        <f>Licenties!G25</f>
        <v>1500</v>
      </c>
      <c r="I15" s="231" t="e">
        <f>+#REF!</f>
        <v>#REF!</v>
      </c>
      <c r="J15" s="223">
        <f>+B48</f>
        <v>0</v>
      </c>
      <c r="K15" s="223" t="e">
        <f>+#REF!</f>
        <v>#REF!</v>
      </c>
    </row>
    <row r="16" spans="2:11" ht="13.5" thickBot="1" x14ac:dyDescent="0.25">
      <c r="B16" s="43"/>
      <c r="C16" s="82"/>
      <c r="D16" s="83"/>
      <c r="E16" s="83"/>
      <c r="F16" s="84"/>
      <c r="G16" s="84"/>
    </row>
    <row r="17" spans="2:11" ht="12.75" x14ac:dyDescent="0.2">
      <c r="B17" s="43"/>
      <c r="C17" s="85"/>
      <c r="D17" s="73"/>
      <c r="E17" s="73"/>
      <c r="F17" s="86"/>
      <c r="G17" s="86"/>
    </row>
    <row r="18" spans="2:11" ht="18" x14ac:dyDescent="0.25">
      <c r="B18" s="43"/>
      <c r="C18" s="233" t="s">
        <v>45</v>
      </c>
      <c r="D18" s="88"/>
      <c r="E18" s="89"/>
      <c r="F18" s="89"/>
      <c r="G18" s="234"/>
    </row>
    <row r="19" spans="2:11" ht="12.75" x14ac:dyDescent="0.2">
      <c r="B19" s="43"/>
      <c r="C19" s="91" t="s">
        <v>1</v>
      </c>
      <c r="D19" s="92" t="str">
        <f>D12</f>
        <v>jaar 1</v>
      </c>
      <c r="E19" s="92" t="s">
        <v>88</v>
      </c>
      <c r="F19" s="93" t="s">
        <v>89</v>
      </c>
      <c r="G19" s="94" t="s">
        <v>90</v>
      </c>
    </row>
    <row r="20" spans="2:11" ht="15" customHeight="1" x14ac:dyDescent="0.2">
      <c r="B20" s="43"/>
      <c r="C20" s="118" t="s">
        <v>165</v>
      </c>
      <c r="D20" s="253">
        <f>Realisatie!E16</f>
        <v>0</v>
      </c>
      <c r="E20" s="338"/>
      <c r="F20" s="339"/>
      <c r="G20" s="340"/>
    </row>
    <row r="21" spans="2:11" ht="15" customHeight="1" x14ac:dyDescent="0.2">
      <c r="B21" s="43"/>
      <c r="C21" s="118" t="s">
        <v>0</v>
      </c>
      <c r="D21" s="253">
        <f>Licenties!D163</f>
        <v>0</v>
      </c>
      <c r="E21" s="253">
        <f>Licenties!E163</f>
        <v>0</v>
      </c>
      <c r="F21" s="253">
        <f>Licenties!F163</f>
        <v>0</v>
      </c>
      <c r="G21" s="253">
        <f>Licenties!G163</f>
        <v>0</v>
      </c>
    </row>
    <row r="22" spans="2:11" ht="15" customHeight="1" x14ac:dyDescent="0.2">
      <c r="B22" s="43"/>
      <c r="C22" s="118" t="s">
        <v>47</v>
      </c>
      <c r="D22" s="253">
        <f>Opleidingen!G16*Opleidingen!$F$16+Opleidingen!G18*Opleidingen!$F$18</f>
        <v>0</v>
      </c>
      <c r="E22" s="253">
        <f>Opleidingen!H16*Opleidingen!$F$16+Opleidingen!H18*Opleidingen!$F$18</f>
        <v>0</v>
      </c>
      <c r="F22" s="253">
        <f>Opleidingen!I16*Opleidingen!$F$16+Opleidingen!I18*Opleidingen!$F$18</f>
        <v>0</v>
      </c>
      <c r="G22" s="253">
        <f>Opleidingen!J16*Opleidingen!$F$16+Opleidingen!J18*Opleidingen!$F$18</f>
        <v>0</v>
      </c>
    </row>
    <row r="23" spans="2:11" ht="15" customHeight="1" x14ac:dyDescent="0.2">
      <c r="B23" s="43"/>
      <c r="C23" s="121" t="s">
        <v>72</v>
      </c>
      <c r="D23" s="253">
        <f>Consultancy!I14</f>
        <v>0</v>
      </c>
      <c r="E23" s="338"/>
      <c r="F23" s="339"/>
      <c r="G23" s="340"/>
    </row>
    <row r="24" spans="2:11" ht="13.5" thickBot="1" x14ac:dyDescent="0.25">
      <c r="B24" s="43"/>
      <c r="C24" s="82"/>
      <c r="D24" s="83"/>
      <c r="E24" s="83"/>
      <c r="F24" s="84"/>
      <c r="G24" s="84"/>
      <c r="I24" s="231" t="e">
        <f>+#REF!</f>
        <v>#REF!</v>
      </c>
      <c r="J24" s="223">
        <f>+B57</f>
        <v>0</v>
      </c>
      <c r="K24" s="223" t="e">
        <f>+#REF!</f>
        <v>#REF!</v>
      </c>
    </row>
    <row r="25" spans="2:11" ht="12.75" x14ac:dyDescent="0.2">
      <c r="B25" s="43"/>
      <c r="C25" s="85"/>
      <c r="D25" s="73"/>
      <c r="E25" s="73"/>
      <c r="F25" s="86"/>
      <c r="G25" s="86"/>
    </row>
    <row r="26" spans="2:11" ht="18" x14ac:dyDescent="0.25">
      <c r="B26" s="43"/>
      <c r="C26" s="233" t="s">
        <v>43</v>
      </c>
      <c r="D26" s="88"/>
      <c r="E26" s="89"/>
      <c r="F26" s="89"/>
      <c r="G26" s="234"/>
    </row>
    <row r="27" spans="2:11" ht="12.75" x14ac:dyDescent="0.2">
      <c r="B27" s="43"/>
      <c r="C27" s="91" t="s">
        <v>1</v>
      </c>
      <c r="D27" s="92" t="str">
        <f>D12</f>
        <v>jaar 1</v>
      </c>
      <c r="E27" s="92" t="s">
        <v>88</v>
      </c>
      <c r="F27" s="93" t="s">
        <v>89</v>
      </c>
      <c r="G27" s="94" t="s">
        <v>90</v>
      </c>
    </row>
    <row r="28" spans="2:11" ht="12.75" x14ac:dyDescent="0.2">
      <c r="B28" s="43"/>
      <c r="C28" s="91"/>
      <c r="D28" s="73"/>
      <c r="E28" s="73"/>
      <c r="F28" s="86"/>
      <c r="G28" s="237"/>
    </row>
    <row r="29" spans="2:11" ht="12.75" x14ac:dyDescent="0.2">
      <c r="B29" s="43"/>
      <c r="C29" s="91" t="s">
        <v>44</v>
      </c>
      <c r="D29" s="254">
        <f>SUM(D20:D23)</f>
        <v>0</v>
      </c>
      <c r="E29" s="254">
        <f>SUM(E21:E23)</f>
        <v>0</v>
      </c>
      <c r="F29" s="254">
        <f>SUM(F21:F23)</f>
        <v>0</v>
      </c>
      <c r="G29" s="254">
        <f>SUM(G21:G23)</f>
        <v>0</v>
      </c>
    </row>
    <row r="30" spans="2:11" ht="12.75" x14ac:dyDescent="0.2">
      <c r="B30" s="43"/>
      <c r="C30" s="91"/>
      <c r="D30" s="85"/>
      <c r="E30" s="85"/>
      <c r="F30" s="255"/>
      <c r="G30" s="256"/>
    </row>
    <row r="31" spans="2:11" ht="21.75" customHeight="1" x14ac:dyDescent="0.2">
      <c r="B31" s="43"/>
      <c r="C31" s="238" t="s">
        <v>48</v>
      </c>
      <c r="D31" s="257">
        <f>SUM(D29:G29)</f>
        <v>0</v>
      </c>
      <c r="E31" s="85"/>
      <c r="F31" s="255"/>
      <c r="G31" s="256"/>
    </row>
    <row r="32" spans="2:11" ht="12.75" x14ac:dyDescent="0.2">
      <c r="B32" s="43"/>
      <c r="C32" s="78"/>
      <c r="D32" s="239"/>
      <c r="E32" s="239"/>
      <c r="F32" s="240"/>
      <c r="G32" s="241"/>
    </row>
    <row r="33" spans="2:10" ht="12.75" x14ac:dyDescent="0.2">
      <c r="B33" s="43"/>
      <c r="C33" s="85"/>
      <c r="D33" s="73"/>
      <c r="E33" s="73"/>
      <c r="F33" s="86"/>
      <c r="G33" s="86"/>
    </row>
    <row r="34" spans="2:10" ht="12.75" hidden="1" x14ac:dyDescent="0.2">
      <c r="B34" s="43"/>
      <c r="C34" s="85"/>
      <c r="D34" s="73"/>
      <c r="E34" s="73"/>
      <c r="F34" s="86"/>
      <c r="G34" s="86"/>
    </row>
    <row r="35" spans="2:10" ht="12.75" hidden="1" x14ac:dyDescent="0.2">
      <c r="B35" s="43"/>
      <c r="C35" s="85"/>
      <c r="D35" s="73"/>
      <c r="E35" s="73"/>
      <c r="F35" s="86"/>
      <c r="G35" s="86"/>
    </row>
    <row r="36" spans="2:10" ht="12.75" hidden="1" x14ac:dyDescent="0.2">
      <c r="B36" s="43"/>
      <c r="C36" s="85"/>
      <c r="D36" s="73"/>
      <c r="E36" s="73"/>
      <c r="F36" s="86"/>
      <c r="G36" s="86"/>
    </row>
    <row r="37" spans="2:10" ht="10.5" hidden="1" x14ac:dyDescent="0.15">
      <c r="B37" s="43"/>
    </row>
    <row r="38" spans="2:10" ht="10.5" hidden="1" x14ac:dyDescent="0.15">
      <c r="B38" s="43"/>
    </row>
    <row r="39" spans="2:10" ht="10.5" hidden="1" x14ac:dyDescent="0.15">
      <c r="B39" s="43"/>
    </row>
    <row r="40" spans="2:10" ht="24.75" hidden="1" x14ac:dyDescent="0.3">
      <c r="B40" s="99"/>
      <c r="J40" s="223" t="s">
        <v>1</v>
      </c>
    </row>
    <row r="41" spans="2:10" ht="18" hidden="1" x14ac:dyDescent="0.25">
      <c r="B41" s="242"/>
      <c r="J41" s="223" t="s">
        <v>1</v>
      </c>
    </row>
    <row r="42" spans="2:10" ht="12.75" hidden="1" x14ac:dyDescent="0.2">
      <c r="B42" s="243"/>
      <c r="J42" s="223" t="s">
        <v>1</v>
      </c>
    </row>
    <row r="43" spans="2:10" ht="12.75" hidden="1" x14ac:dyDescent="0.2">
      <c r="B43" s="243"/>
    </row>
    <row r="44" spans="2:10" ht="12.75" hidden="1" x14ac:dyDescent="0.2">
      <c r="B44" s="243"/>
    </row>
    <row r="45" spans="2:10" ht="12.75" hidden="1" x14ac:dyDescent="0.2">
      <c r="B45" s="243"/>
    </row>
    <row r="46" spans="2:10" ht="12.75" hidden="1" x14ac:dyDescent="0.2">
      <c r="B46" s="243"/>
    </row>
    <row r="47" spans="2:10" ht="12.75" hidden="1" x14ac:dyDescent="0.2">
      <c r="B47" s="243"/>
    </row>
    <row r="48" spans="2:10" ht="24.75" hidden="1" x14ac:dyDescent="0.3">
      <c r="B48" s="99"/>
    </row>
    <row r="49" spans="2:2" ht="12.75" hidden="1" x14ac:dyDescent="0.2">
      <c r="B49" s="243"/>
    </row>
    <row r="50" spans="2:2" ht="12.75" hidden="1" x14ac:dyDescent="0.2">
      <c r="B50" s="243"/>
    </row>
    <row r="51" spans="2:2" ht="12.75" hidden="1" x14ac:dyDescent="0.2">
      <c r="B51" s="243"/>
    </row>
    <row r="52" spans="2:2" ht="12.75" hidden="1" x14ac:dyDescent="0.2">
      <c r="B52" s="243"/>
    </row>
    <row r="53" spans="2:2" ht="12.75" hidden="1" x14ac:dyDescent="0.2">
      <c r="B53" s="243"/>
    </row>
    <row r="54" spans="2:2" ht="12.75" hidden="1" x14ac:dyDescent="0.2">
      <c r="B54" s="243"/>
    </row>
    <row r="55" spans="2:2" ht="12.75" hidden="1" x14ac:dyDescent="0.2">
      <c r="B55" s="243"/>
    </row>
    <row r="56" spans="2:2" ht="12.75" hidden="1" x14ac:dyDescent="0.2">
      <c r="B56" s="243"/>
    </row>
    <row r="57" spans="2:2" ht="24.75" hidden="1" x14ac:dyDescent="0.3">
      <c r="B57" s="99"/>
    </row>
    <row r="58" spans="2:2" ht="12.75" hidden="1" x14ac:dyDescent="0.2">
      <c r="B58" s="243"/>
    </row>
    <row r="59" spans="2:2" ht="12.75" hidden="1" x14ac:dyDescent="0.2">
      <c r="B59" s="243"/>
    </row>
    <row r="60" spans="2:2" ht="12.75" hidden="1" x14ac:dyDescent="0.2">
      <c r="B60" s="243"/>
    </row>
    <row r="61" spans="2:2" ht="12.75" hidden="1" x14ac:dyDescent="0.2">
      <c r="B61" s="243"/>
    </row>
    <row r="62" spans="2:2" ht="12.75" hidden="1" x14ac:dyDescent="0.2">
      <c r="B62" s="243"/>
    </row>
    <row r="63" spans="2:2" ht="12.75" hidden="1" x14ac:dyDescent="0.2">
      <c r="B63" s="243"/>
    </row>
    <row r="64" spans="2:2" ht="12.75" hidden="1" x14ac:dyDescent="0.2">
      <c r="B64" s="243"/>
    </row>
    <row r="65" spans="2:2" ht="12.75" hidden="1" x14ac:dyDescent="0.2">
      <c r="B65" s="243"/>
    </row>
    <row r="66" spans="2:2" ht="10.5" hidden="1" x14ac:dyDescent="0.15"/>
    <row r="67" spans="2:2" ht="10.5" hidden="1" x14ac:dyDescent="0.15"/>
    <row r="68" spans="2:2" ht="10.5" hidden="1" x14ac:dyDescent="0.15"/>
    <row r="69" spans="2:2" ht="10.5" hidden="1" x14ac:dyDescent="0.15"/>
    <row r="70" spans="2:2" ht="10.5" hidden="1" x14ac:dyDescent="0.15"/>
    <row r="71" spans="2:2" ht="10.5" hidden="1" x14ac:dyDescent="0.15"/>
    <row r="72" spans="2:2" ht="10.5" hidden="1" x14ac:dyDescent="0.15"/>
    <row r="73" spans="2:2" ht="10.5" hidden="1" x14ac:dyDescent="0.15"/>
    <row r="74" spans="2:2" ht="10.5" hidden="1" x14ac:dyDescent="0.15"/>
    <row r="75" spans="2:2" ht="10.5" hidden="1" x14ac:dyDescent="0.15"/>
    <row r="76" spans="2:2" ht="10.5" hidden="1" x14ac:dyDescent="0.15"/>
    <row r="77" spans="2:2" ht="10.5" hidden="1" x14ac:dyDescent="0.15"/>
    <row r="78" spans="2:2" ht="10.5" hidden="1" x14ac:dyDescent="0.15"/>
    <row r="79" spans="2:2" ht="10.5" hidden="1" x14ac:dyDescent="0.15"/>
    <row r="80" spans="2:2" ht="10.5" hidden="1" x14ac:dyDescent="0.15"/>
    <row r="81" ht="10.5" hidden="1" x14ac:dyDescent="0.15"/>
    <row r="82" ht="10.5" hidden="1" x14ac:dyDescent="0.15"/>
    <row r="83" ht="10.5" hidden="1" x14ac:dyDescent="0.15"/>
    <row r="84" ht="10.5" hidden="1" x14ac:dyDescent="0.15"/>
    <row r="85" ht="10.5" hidden="1" x14ac:dyDescent="0.15"/>
    <row r="86" ht="10.5" hidden="1" x14ac:dyDescent="0.15"/>
    <row r="87" ht="10.5" hidden="1" x14ac:dyDescent="0.15"/>
    <row r="88" ht="10.5" hidden="1" x14ac:dyDescent="0.15"/>
    <row r="89" ht="10.5" hidden="1" x14ac:dyDescent="0.15"/>
    <row r="90" ht="10.5" hidden="1" x14ac:dyDescent="0.15"/>
    <row r="91" ht="10.5" hidden="1" x14ac:dyDescent="0.15"/>
    <row r="92" ht="10.5" hidden="1" x14ac:dyDescent="0.15"/>
    <row r="93" ht="10.5" hidden="1" x14ac:dyDescent="0.15"/>
    <row r="94" ht="10.5" hidden="1" x14ac:dyDescent="0.15"/>
    <row r="95" ht="10.5" hidden="1" x14ac:dyDescent="0.15"/>
    <row r="96" ht="10.5" hidden="1" x14ac:dyDescent="0.15"/>
    <row r="97" ht="10.5" hidden="1" x14ac:dyDescent="0.15"/>
    <row r="98" ht="10.5" hidden="1" x14ac:dyDescent="0.15"/>
    <row r="99" ht="10.5" hidden="1" x14ac:dyDescent="0.15"/>
    <row r="100" ht="10.5" hidden="1" x14ac:dyDescent="0.15"/>
    <row r="101" ht="10.5" hidden="1" x14ac:dyDescent="0.15"/>
    <row r="102" ht="10.5" hidden="1" x14ac:dyDescent="0.15"/>
    <row r="103" ht="10.5" hidden="1" x14ac:dyDescent="0.15"/>
    <row r="104" ht="10.5" hidden="1" x14ac:dyDescent="0.15"/>
    <row r="105" ht="10.5" hidden="1" x14ac:dyDescent="0.15"/>
    <row r="106" ht="10.5" hidden="1" x14ac:dyDescent="0.15"/>
    <row r="107" ht="10.5" hidden="1" x14ac:dyDescent="0.15"/>
    <row r="108" ht="10.5" hidden="1" x14ac:dyDescent="0.15"/>
    <row r="109" ht="10.5" hidden="1" x14ac:dyDescent="0.15"/>
    <row r="110" ht="10.5" hidden="1" x14ac:dyDescent="0.15"/>
    <row r="111" ht="10.5" hidden="1" x14ac:dyDescent="0.15"/>
    <row r="112" ht="10.5" hidden="1" x14ac:dyDescent="0.15"/>
    <row r="113" ht="10.5" hidden="1" x14ac:dyDescent="0.15"/>
    <row r="114" ht="10.5" hidden="1" x14ac:dyDescent="0.15"/>
    <row r="115" ht="10.5" hidden="1" x14ac:dyDescent="0.15"/>
    <row r="116" ht="10.5" hidden="1" x14ac:dyDescent="0.15"/>
    <row r="117" ht="10.5" hidden="1" x14ac:dyDescent="0.15"/>
    <row r="118" ht="10.5" hidden="1" x14ac:dyDescent="0.15"/>
    <row r="119" ht="10.5" hidden="1" x14ac:dyDescent="0.15"/>
    <row r="120" ht="10.5" hidden="1" x14ac:dyDescent="0.15"/>
    <row r="121" ht="10.5" hidden="1" x14ac:dyDescent="0.15"/>
    <row r="122" ht="10.5" hidden="1" x14ac:dyDescent="0.15"/>
    <row r="123" ht="10.5" hidden="1" x14ac:dyDescent="0.15"/>
    <row r="124" ht="10.5" hidden="1" x14ac:dyDescent="0.15"/>
    <row r="125" ht="10.5" hidden="1" x14ac:dyDescent="0.15"/>
    <row r="126" ht="10.5" hidden="1" x14ac:dyDescent="0.15"/>
    <row r="127" ht="10.5" hidden="1" x14ac:dyDescent="0.15"/>
    <row r="128" ht="10.5" hidden="1" x14ac:dyDescent="0.15"/>
    <row r="129" ht="10.5" hidden="1" x14ac:dyDescent="0.15"/>
    <row r="130" ht="10.5" hidden="1" x14ac:dyDescent="0.15"/>
    <row r="131" ht="10.5" hidden="1" x14ac:dyDescent="0.15"/>
    <row r="132" ht="10.5" hidden="1" x14ac:dyDescent="0.15"/>
    <row r="133" ht="10.5" hidden="1" x14ac:dyDescent="0.15"/>
    <row r="134" ht="10.5" hidden="1" x14ac:dyDescent="0.15"/>
    <row r="135" ht="10.5" hidden="1" x14ac:dyDescent="0.15"/>
    <row r="136" ht="10.5" hidden="1" x14ac:dyDescent="0.15"/>
    <row r="137" ht="10.5" hidden="1" x14ac:dyDescent="0.15"/>
    <row r="138" ht="10.5" hidden="1" x14ac:dyDescent="0.15"/>
    <row r="139" ht="10.5" hidden="1" x14ac:dyDescent="0.15"/>
    <row r="140" ht="10.5" hidden="1" x14ac:dyDescent="0.15"/>
    <row r="141" ht="10.5" hidden="1" x14ac:dyDescent="0.15"/>
    <row r="142" ht="10.5" hidden="1" x14ac:dyDescent="0.15"/>
    <row r="143" ht="10.5" hidden="1" x14ac:dyDescent="0.15"/>
    <row r="144" ht="10.5" hidden="1" x14ac:dyDescent="0.15"/>
    <row r="145" ht="10.5" hidden="1" x14ac:dyDescent="0.15"/>
    <row r="146" ht="10.5" hidden="1" x14ac:dyDescent="0.15"/>
    <row r="147" ht="10.5" hidden="1" x14ac:dyDescent="0.15"/>
    <row r="148" ht="10.5" hidden="1" x14ac:dyDescent="0.15"/>
    <row r="149" ht="10.5" hidden="1" x14ac:dyDescent="0.15"/>
    <row r="150" ht="10.15" customHeight="1" x14ac:dyDescent="0.15"/>
    <row r="151" ht="10.15" customHeight="1" x14ac:dyDescent="0.15"/>
    <row r="152" ht="10.15" customHeight="1" x14ac:dyDescent="0.15"/>
    <row r="153" ht="10.15" customHeight="1" x14ac:dyDescent="0.15"/>
    <row r="154" ht="10.15" customHeight="1" x14ac:dyDescent="0.15"/>
    <row r="155" ht="10.15" customHeight="1" x14ac:dyDescent="0.15"/>
    <row r="156" ht="10.15" customHeight="1" x14ac:dyDescent="0.15"/>
    <row r="157" ht="10.15" customHeight="1" x14ac:dyDescent="0.15"/>
    <row r="158" ht="10.15" customHeight="1" x14ac:dyDescent="0.15"/>
    <row r="159" ht="10.15" customHeight="1" x14ac:dyDescent="0.15"/>
    <row r="160" ht="10.15" customHeight="1" x14ac:dyDescent="0.15"/>
    <row r="161" ht="10.15" customHeight="1" x14ac:dyDescent="0.15"/>
    <row r="162" ht="10.15" customHeight="1" x14ac:dyDescent="0.15"/>
    <row r="163" ht="10.15" customHeight="1" x14ac:dyDescent="0.15"/>
    <row r="164" ht="10.15" customHeight="1" x14ac:dyDescent="0.15"/>
    <row r="165" ht="10.15" customHeight="1" x14ac:dyDescent="0.15"/>
    <row r="166" ht="10.15" customHeight="1" x14ac:dyDescent="0.15"/>
    <row r="167" ht="10.15" customHeight="1" x14ac:dyDescent="0.15"/>
    <row r="168" ht="10.15" customHeight="1" x14ac:dyDescent="0.15"/>
    <row r="169" ht="10.15" customHeight="1" x14ac:dyDescent="0.15"/>
    <row r="170" ht="10.15" customHeight="1" x14ac:dyDescent="0.15"/>
    <row r="171" ht="10.15" customHeight="1" x14ac:dyDescent="0.15"/>
  </sheetData>
  <sheetProtection algorithmName="SHA-512" hashValue="xDlm7tNCG6Sz8Qi7XqVzrasOEIoZR1Px7vXhqNl7gooTx0K8ZAVhdzLt7lSlXU6tY/WhvgdjF25x5Y6L+7jNNA==" saltValue="3CKlDJI7/vtOPehioCCMOA==" spinCount="100000" sheet="1" objects="1" scenarios="1"/>
  <mergeCells count="4">
    <mergeCell ref="E20:G20"/>
    <mergeCell ref="E23:G23"/>
    <mergeCell ref="C4:F4"/>
    <mergeCell ref="D7:E7"/>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7">
    <pageSetUpPr fitToPage="1"/>
  </sheetPr>
  <dimension ref="A1:R132"/>
  <sheetViews>
    <sheetView showGridLines="0" showRowColHeaders="0" showZeros="0" zoomScale="115" zoomScaleNormal="115" workbookViewId="0">
      <selection activeCell="E16" sqref="E16"/>
    </sheetView>
  </sheetViews>
  <sheetFormatPr defaultColWidth="0" defaultRowHeight="0" customHeight="1" zeroHeight="1" x14ac:dyDescent="0.2"/>
  <cols>
    <col min="1" max="1" width="2.7109375" style="23" customWidth="1"/>
    <col min="2" max="2" width="4.28515625" style="23" bestFit="1" customWidth="1"/>
    <col min="3" max="3" width="61.140625" style="23" customWidth="1"/>
    <col min="4" max="4" width="11.28515625" style="23" customWidth="1"/>
    <col min="5" max="5" width="24.140625" style="30" customWidth="1"/>
    <col min="6" max="6" width="1.7109375" style="30" customWidth="1"/>
    <col min="7" max="7" width="1.7109375" style="23" customWidth="1"/>
    <col min="8" max="9" width="2.7109375" style="23" hidden="1" customWidth="1"/>
    <col min="10" max="18" width="10.7109375" style="23" hidden="1" customWidth="1"/>
    <col min="19" max="16384" width="0" style="23" hidden="1"/>
  </cols>
  <sheetData>
    <row r="1" spans="1:6" s="20" customFormat="1" ht="10.5" x14ac:dyDescent="0.15">
      <c r="A1" s="18"/>
      <c r="B1" s="18"/>
      <c r="C1" s="18"/>
      <c r="D1" s="18"/>
      <c r="E1" s="18"/>
      <c r="F1" s="18"/>
    </row>
    <row r="2" spans="1:6" s="20" customFormat="1" ht="15" x14ac:dyDescent="0.2">
      <c r="A2" s="18"/>
      <c r="B2" s="18"/>
      <c r="C2" s="1"/>
      <c r="D2" s="2"/>
      <c r="E2" s="2"/>
      <c r="F2" s="2"/>
    </row>
    <row r="3" spans="1:6" s="22" customFormat="1" ht="22.5" x14ac:dyDescent="0.3">
      <c r="A3" s="21"/>
      <c r="B3" s="21"/>
      <c r="C3" s="56" t="s">
        <v>70</v>
      </c>
      <c r="D3" s="3"/>
      <c r="E3" s="3"/>
      <c r="F3" s="3"/>
    </row>
    <row r="4" spans="1:6" s="20" customFormat="1" ht="55.15" customHeight="1" x14ac:dyDescent="0.25">
      <c r="A4" s="18"/>
      <c r="B4" s="18"/>
      <c r="C4" s="164" t="str">
        <f>Vergelijkingswaarde!C4</f>
        <v>Europese Aanbesteding Inkoop Contract en LeveranciersmanagementVoorziening</v>
      </c>
      <c r="D4" s="4"/>
      <c r="E4" s="4"/>
      <c r="F4" s="4"/>
    </row>
    <row r="5" spans="1:6" s="20" customFormat="1" ht="19.5" x14ac:dyDescent="0.25">
      <c r="A5" s="18"/>
      <c r="B5" s="18"/>
      <c r="C5" s="6" t="s">
        <v>2</v>
      </c>
      <c r="D5" s="4"/>
      <c r="E5" s="4"/>
      <c r="F5" s="4"/>
    </row>
    <row r="6" spans="1:6" s="20" customFormat="1" ht="12.75" x14ac:dyDescent="0.2">
      <c r="A6" s="18"/>
      <c r="B6" s="18"/>
      <c r="C6" s="67" t="str">
        <f>Vergelijkingswaarde!C5</f>
        <v>kenmerk IUC21-044</v>
      </c>
      <c r="D6" s="4"/>
      <c r="E6" s="4"/>
      <c r="F6" s="4"/>
    </row>
    <row r="7" spans="1:6" s="20" customFormat="1" ht="12.75" x14ac:dyDescent="0.2">
      <c r="A7" s="18"/>
      <c r="B7" s="18"/>
      <c r="C7" s="1" t="s">
        <v>3</v>
      </c>
      <c r="D7" s="4"/>
      <c r="E7" s="4"/>
      <c r="F7" s="4"/>
    </row>
    <row r="8" spans="1:6" s="20" customFormat="1" ht="10.5" x14ac:dyDescent="0.15">
      <c r="A8" s="18"/>
      <c r="B8" s="18"/>
      <c r="C8" s="244" t="str">
        <f>"Inschrijver: "&amp;IF(Vergelijkingswaarde!$D$7="","",Vergelijkingswaarde!$D$7)</f>
        <v xml:space="preserve">Inschrijver: </v>
      </c>
      <c r="D8" s="7"/>
      <c r="E8" s="5"/>
      <c r="F8" s="5"/>
    </row>
    <row r="9" spans="1:6" ht="13.5" thickBot="1" x14ac:dyDescent="0.25">
      <c r="C9" s="24"/>
      <c r="D9" s="24"/>
      <c r="E9" s="25"/>
      <c r="F9" s="26"/>
    </row>
    <row r="10" spans="1:6" ht="12.75" x14ac:dyDescent="0.2">
      <c r="C10" s="27"/>
      <c r="D10" s="29"/>
      <c r="E10" s="29"/>
      <c r="F10" s="29"/>
    </row>
    <row r="11" spans="1:6" ht="24.75" x14ac:dyDescent="0.3">
      <c r="B11" s="12"/>
      <c r="C11" s="31" t="s">
        <v>85</v>
      </c>
      <c r="D11" s="13"/>
      <c r="E11" s="13"/>
      <c r="F11" s="13"/>
    </row>
    <row r="12" spans="1:6" ht="12.75" x14ac:dyDescent="0.2">
      <c r="C12" s="32" t="s">
        <v>37</v>
      </c>
      <c r="D12" s="13"/>
      <c r="E12" s="13"/>
      <c r="F12" s="13"/>
    </row>
    <row r="13" spans="1:6" ht="12.75" x14ac:dyDescent="0.2">
      <c r="C13" s="32"/>
      <c r="D13" s="13"/>
      <c r="E13" s="13"/>
      <c r="F13" s="13"/>
    </row>
    <row r="14" spans="1:6" ht="26.25" x14ac:dyDescent="0.25">
      <c r="C14" s="32" t="s">
        <v>38</v>
      </c>
      <c r="D14" s="34"/>
      <c r="E14" s="34" t="s">
        <v>39</v>
      </c>
      <c r="F14" s="38"/>
    </row>
    <row r="15" spans="1:6" ht="12.75" x14ac:dyDescent="0.2">
      <c r="C15" s="343" t="s">
        <v>160</v>
      </c>
      <c r="D15" s="344"/>
      <c r="E15" s="36"/>
      <c r="F15" s="19"/>
    </row>
    <row r="16" spans="1:6" ht="13.5" thickBot="1" x14ac:dyDescent="0.25">
      <c r="C16" s="29"/>
      <c r="D16" s="29"/>
      <c r="E16" s="40">
        <f>SUM(E15:E15)</f>
        <v>0</v>
      </c>
      <c r="F16" s="29"/>
    </row>
    <row r="17" spans="3:6" ht="13.5" thickTop="1" x14ac:dyDescent="0.2">
      <c r="E17" s="23"/>
      <c r="F17" s="23"/>
    </row>
    <row r="18" spans="3:6" ht="12.75" hidden="1" x14ac:dyDescent="0.2">
      <c r="E18" s="23"/>
      <c r="F18" s="23"/>
    </row>
    <row r="19" spans="3:6" ht="12.75" hidden="1" x14ac:dyDescent="0.2">
      <c r="E19" s="23"/>
      <c r="F19" s="23"/>
    </row>
    <row r="20" spans="3:6" ht="38.25" hidden="1" x14ac:dyDescent="0.2">
      <c r="C20" s="33" t="s">
        <v>42</v>
      </c>
      <c r="D20" s="34" t="s">
        <v>40</v>
      </c>
      <c r="E20" s="34" t="s">
        <v>41</v>
      </c>
      <c r="F20" s="13"/>
    </row>
    <row r="21" spans="3:6" ht="12.75" hidden="1" x14ac:dyDescent="0.2">
      <c r="C21" s="35"/>
      <c r="D21" s="36"/>
      <c r="E21" s="37"/>
      <c r="F21" s="28"/>
    </row>
    <row r="22" spans="3:6" ht="12.75" hidden="1" x14ac:dyDescent="0.2">
      <c r="C22" s="35"/>
      <c r="D22" s="36"/>
      <c r="E22" s="37"/>
      <c r="F22" s="28"/>
    </row>
    <row r="23" spans="3:6" ht="12.75" hidden="1" x14ac:dyDescent="0.2">
      <c r="C23" s="35"/>
      <c r="D23" s="36"/>
      <c r="E23" s="37"/>
      <c r="F23" s="28"/>
    </row>
    <row r="24" spans="3:6" ht="12.75" hidden="1" x14ac:dyDescent="0.2">
      <c r="C24" s="39"/>
      <c r="D24" s="39"/>
      <c r="E24" s="39"/>
      <c r="F24" s="28"/>
    </row>
    <row r="25" spans="3:6" ht="13.5" hidden="1" thickBot="1" x14ac:dyDescent="0.25">
      <c r="C25" s="24"/>
      <c r="D25" s="24"/>
      <c r="E25" s="25"/>
      <c r="F25" s="26"/>
    </row>
    <row r="26" spans="3:6" ht="12.75" hidden="1" x14ac:dyDescent="0.2">
      <c r="C26" s="27"/>
      <c r="D26" s="29"/>
      <c r="E26" s="29"/>
      <c r="F26" s="29"/>
    </row>
    <row r="27" spans="3:6" ht="12.75" hidden="1" x14ac:dyDescent="0.2"/>
    <row r="28" spans="3:6" ht="12.75" hidden="1" x14ac:dyDescent="0.2"/>
    <row r="29" spans="3:6" ht="12.75" hidden="1" x14ac:dyDescent="0.2"/>
    <row r="30" spans="3:6" ht="12.75" hidden="1" x14ac:dyDescent="0.2"/>
    <row r="31" spans="3:6" ht="12.75" hidden="1" x14ac:dyDescent="0.2"/>
    <row r="32" spans="3:6" ht="12.75" hidden="1" x14ac:dyDescent="0.2"/>
    <row r="33" spans="7:8" ht="12.75" hidden="1" x14ac:dyDescent="0.2"/>
    <row r="34" spans="7:8" ht="12.75" hidden="1" x14ac:dyDescent="0.2"/>
    <row r="35" spans="7:8" ht="12.75" hidden="1" x14ac:dyDescent="0.2"/>
    <row r="36" spans="7:8" ht="12.75" hidden="1" x14ac:dyDescent="0.2"/>
    <row r="37" spans="7:8" ht="12.75" hidden="1" x14ac:dyDescent="0.2"/>
    <row r="38" spans="7:8" ht="12.75" hidden="1" x14ac:dyDescent="0.2"/>
    <row r="39" spans="7:8" ht="12.75" hidden="1" x14ac:dyDescent="0.2"/>
    <row r="40" spans="7:8" ht="12.75" hidden="1" x14ac:dyDescent="0.2">
      <c r="G40" s="30"/>
      <c r="H40" s="30"/>
    </row>
    <row r="41" spans="7:8" ht="12.75" hidden="1" customHeight="1" x14ac:dyDescent="0.2"/>
    <row r="42" spans="7:8" ht="12.75" hidden="1" customHeight="1" x14ac:dyDescent="0.2"/>
    <row r="43" spans="7:8" ht="12.75" hidden="1" customHeight="1" x14ac:dyDescent="0.2"/>
    <row r="44" spans="7:8" ht="12.75" hidden="1" customHeight="1" x14ac:dyDescent="0.2"/>
    <row r="45" spans="7:8" ht="12.75" hidden="1" customHeight="1" x14ac:dyDescent="0.2"/>
    <row r="46" spans="7:8" ht="12.75" hidden="1" customHeight="1" x14ac:dyDescent="0.2"/>
    <row r="47" spans="7:8" ht="12.75" hidden="1" customHeight="1" x14ac:dyDescent="0.2"/>
    <row r="48" spans="7:8" ht="12.75" hidden="1" customHeight="1" x14ac:dyDescent="0.2"/>
    <row r="49" ht="12.75" hidden="1" customHeight="1" x14ac:dyDescent="0.2"/>
    <row r="50" ht="12.75" hidden="1" customHeight="1" x14ac:dyDescent="0.2"/>
    <row r="51" ht="12.75" hidden="1" customHeight="1" x14ac:dyDescent="0.2"/>
    <row r="52" ht="12.75" hidden="1" customHeight="1" x14ac:dyDescent="0.2"/>
    <row r="53" ht="12.75" hidden="1" customHeight="1" x14ac:dyDescent="0.2"/>
    <row r="54" ht="12.75" hidden="1" customHeight="1" x14ac:dyDescent="0.2"/>
    <row r="55" ht="12.75" hidden="1" customHeight="1" x14ac:dyDescent="0.2"/>
    <row r="56" ht="12.75" hidden="1" customHeight="1" x14ac:dyDescent="0.2"/>
    <row r="57" ht="12.75" hidden="1" customHeight="1" x14ac:dyDescent="0.2"/>
    <row r="58" ht="12.75" hidden="1" customHeight="1" x14ac:dyDescent="0.2"/>
    <row r="59" ht="12.75" hidden="1" customHeight="1" x14ac:dyDescent="0.2"/>
    <row r="60" ht="12.75" hidden="1" customHeight="1" x14ac:dyDescent="0.2"/>
    <row r="61" ht="12.75" hidden="1" customHeight="1" x14ac:dyDescent="0.2"/>
    <row r="62" ht="12.75" hidden="1" customHeight="1" x14ac:dyDescent="0.2"/>
    <row r="63" ht="12.75" hidden="1" customHeight="1" x14ac:dyDescent="0.2"/>
    <row r="64" ht="12.75" hidden="1" customHeight="1" x14ac:dyDescent="0.2"/>
    <row r="65" ht="12.75" hidden="1" customHeight="1" x14ac:dyDescent="0.2"/>
    <row r="66" ht="12.75" hidden="1" customHeight="1" x14ac:dyDescent="0.2"/>
    <row r="67" ht="12.75" hidden="1" customHeight="1" x14ac:dyDescent="0.2"/>
    <row r="68" ht="12.75" hidden="1" customHeight="1" x14ac:dyDescent="0.2"/>
    <row r="69" ht="12.75" hidden="1" customHeight="1" x14ac:dyDescent="0.2"/>
    <row r="70" ht="12.75" hidden="1" customHeight="1" x14ac:dyDescent="0.2"/>
    <row r="71" ht="12.75" hidden="1" customHeight="1" x14ac:dyDescent="0.2"/>
    <row r="72" ht="12.75" hidden="1" customHeight="1" x14ac:dyDescent="0.2"/>
    <row r="73" ht="12.75" hidden="1" customHeight="1" x14ac:dyDescent="0.2"/>
    <row r="74" ht="12.75" hidden="1" customHeight="1" x14ac:dyDescent="0.2"/>
    <row r="75" ht="12.75" hidden="1" customHeight="1" x14ac:dyDescent="0.2"/>
    <row r="76" ht="12.75" hidden="1" customHeight="1" x14ac:dyDescent="0.2"/>
    <row r="77" ht="12.75" hidden="1" customHeight="1" x14ac:dyDescent="0.2"/>
    <row r="78" ht="12.75" hidden="1" customHeight="1" x14ac:dyDescent="0.2"/>
    <row r="79" ht="12.75" hidden="1" customHeight="1" x14ac:dyDescent="0.2"/>
    <row r="80" ht="12.75" hidden="1" customHeight="1" x14ac:dyDescent="0.2"/>
    <row r="81" ht="12.75" hidden="1" customHeight="1" x14ac:dyDescent="0.2"/>
    <row r="82" ht="12.75" hidden="1" customHeight="1" x14ac:dyDescent="0.2"/>
    <row r="83" ht="12.75" hidden="1" customHeight="1" x14ac:dyDescent="0.2"/>
    <row r="84" ht="12.75" hidden="1" customHeight="1" x14ac:dyDescent="0.2"/>
    <row r="85" ht="12.75" hidden="1" customHeight="1" x14ac:dyDescent="0.2"/>
    <row r="86" ht="12.75" hidden="1" customHeight="1" x14ac:dyDescent="0.2"/>
    <row r="87" ht="12.75" hidden="1" customHeight="1" x14ac:dyDescent="0.2"/>
    <row r="88" ht="12.75" hidden="1" customHeight="1" x14ac:dyDescent="0.2"/>
    <row r="89" ht="12.75" hidden="1" customHeight="1" x14ac:dyDescent="0.2"/>
    <row r="90" ht="12.75" hidden="1" customHeight="1" x14ac:dyDescent="0.2"/>
    <row r="91" ht="12.75" hidden="1" customHeight="1" x14ac:dyDescent="0.2"/>
    <row r="92" ht="12.75" hidden="1" customHeight="1" x14ac:dyDescent="0.2"/>
    <row r="93" ht="12.75" hidden="1" customHeight="1" x14ac:dyDescent="0.2"/>
    <row r="94" ht="12.75" hidden="1" customHeight="1" x14ac:dyDescent="0.2"/>
    <row r="95" ht="12.75" hidden="1" customHeight="1" x14ac:dyDescent="0.2"/>
    <row r="96" ht="12.75" hidden="1" customHeight="1" x14ac:dyDescent="0.2"/>
    <row r="97" ht="12.75" hidden="1" customHeight="1" x14ac:dyDescent="0.2"/>
    <row r="98" ht="12.75" hidden="1" customHeight="1" x14ac:dyDescent="0.2"/>
    <row r="99" ht="12.75" hidden="1" customHeight="1" x14ac:dyDescent="0.2"/>
    <row r="100" ht="12.75" hidden="1" customHeight="1" x14ac:dyDescent="0.2"/>
    <row r="101" ht="12.75" hidden="1" customHeight="1" x14ac:dyDescent="0.2"/>
    <row r="102" ht="12.75" hidden="1" customHeight="1" x14ac:dyDescent="0.2"/>
    <row r="103" ht="12.75" hidden="1" customHeight="1" x14ac:dyDescent="0.2"/>
    <row r="104" ht="12.75" hidden="1" customHeight="1" x14ac:dyDescent="0.2"/>
    <row r="105" ht="12.75" hidden="1" customHeight="1" x14ac:dyDescent="0.2"/>
    <row r="106" ht="12.75" hidden="1" customHeight="1" x14ac:dyDescent="0.2"/>
    <row r="107" ht="12.75" hidden="1" customHeight="1" x14ac:dyDescent="0.2"/>
    <row r="108" ht="12.75" hidden="1" customHeight="1" x14ac:dyDescent="0.2"/>
    <row r="109" ht="12.75" hidden="1" customHeight="1" x14ac:dyDescent="0.2"/>
    <row r="110" ht="12.75" hidden="1" customHeight="1" x14ac:dyDescent="0.2"/>
    <row r="111" ht="12.75" hidden="1" customHeight="1" x14ac:dyDescent="0.2"/>
    <row r="112" ht="12.75" hidden="1" customHeight="1" x14ac:dyDescent="0.2"/>
    <row r="113" ht="12.75" hidden="1" customHeight="1" x14ac:dyDescent="0.2"/>
    <row r="114" ht="12.75" hidden="1" customHeight="1" x14ac:dyDescent="0.2"/>
    <row r="115" ht="12.75" hidden="1" customHeight="1" x14ac:dyDescent="0.2"/>
    <row r="116" ht="12.75" hidden="1" customHeight="1" x14ac:dyDescent="0.2"/>
    <row r="117" ht="12.75" hidden="1" customHeight="1" x14ac:dyDescent="0.2"/>
    <row r="118" ht="12.75" hidden="1" customHeight="1" x14ac:dyDescent="0.2"/>
    <row r="119" ht="12.75" hidden="1" customHeight="1" x14ac:dyDescent="0.2"/>
    <row r="120" ht="12.75" hidden="1" customHeight="1" x14ac:dyDescent="0.2"/>
    <row r="121" ht="12.75" hidden="1" customHeight="1" x14ac:dyDescent="0.2"/>
    <row r="122" ht="12.75" hidden="1" customHeight="1" x14ac:dyDescent="0.2"/>
    <row r="123" ht="12.75" hidden="1" customHeight="1" x14ac:dyDescent="0.2"/>
    <row r="124" ht="12.75" hidden="1" customHeight="1" x14ac:dyDescent="0.2"/>
    <row r="125" ht="12.75" hidden="1" customHeight="1" x14ac:dyDescent="0.2"/>
    <row r="126" ht="12.75" hidden="1" customHeight="1" x14ac:dyDescent="0.2"/>
    <row r="127" ht="12.75" hidden="1" customHeight="1" x14ac:dyDescent="0.2"/>
    <row r="128" ht="12.75" hidden="1" customHeight="1" x14ac:dyDescent="0.2"/>
    <row r="129" ht="12.75" hidden="1" customHeight="1" x14ac:dyDescent="0.2"/>
    <row r="130" ht="12.75" hidden="1" customHeight="1" x14ac:dyDescent="0.2"/>
    <row r="131" ht="12.75" hidden="1" customHeight="1" x14ac:dyDescent="0.2"/>
    <row r="132" ht="12.75" hidden="1" customHeight="1" x14ac:dyDescent="0.2"/>
  </sheetData>
  <mergeCells count="1">
    <mergeCell ref="C15:D15"/>
  </mergeCells>
  <pageMargins left="0.75" right="0.75" top="0.51" bottom="0.46" header="0.5" footer="0.5"/>
  <pageSetup paperSize="9" scale="97"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8"/>
  <dimension ref="A1:Z812"/>
  <sheetViews>
    <sheetView showGridLines="0" topLeftCell="A106" zoomScale="85" zoomScaleNormal="85" workbookViewId="0">
      <selection activeCell="D163" sqref="D163"/>
    </sheetView>
  </sheetViews>
  <sheetFormatPr defaultColWidth="0" defaultRowHeight="14.25" customHeight="1" zeroHeight="1" x14ac:dyDescent="0.2"/>
  <cols>
    <col min="1" max="1" width="1.7109375" style="42" customWidth="1"/>
    <col min="2" max="2" width="5.7109375" style="42" customWidth="1"/>
    <col min="3" max="3" width="36.85546875" style="44" customWidth="1"/>
    <col min="4" max="4" width="20.7109375" style="42" customWidth="1"/>
    <col min="5" max="5" width="20.7109375" style="45" customWidth="1"/>
    <col min="6" max="6" width="20.7109375" style="46" customWidth="1"/>
    <col min="7" max="7" width="20.7109375" style="45" customWidth="1"/>
    <col min="8" max="8" width="13.7109375" style="45" customWidth="1"/>
    <col min="9" max="9" width="20.7109375" style="45" customWidth="1"/>
    <col min="10" max="10" width="24.140625" style="45" customWidth="1"/>
    <col min="11" max="11" width="3.5703125" style="45" customWidth="1"/>
    <col min="12" max="12" width="5.42578125" style="163" customWidth="1"/>
    <col min="13" max="15" width="8.85546875" style="163" hidden="1" customWidth="1"/>
    <col min="16" max="16384" width="8.85546875" style="42" hidden="1"/>
  </cols>
  <sheetData>
    <row r="1" spans="1:26" ht="15" x14ac:dyDescent="0.2">
      <c r="B1" s="43"/>
      <c r="L1" s="47"/>
      <c r="M1" s="47"/>
      <c r="N1" s="47"/>
      <c r="O1" s="47"/>
      <c r="P1" s="47"/>
      <c r="Q1" s="47"/>
      <c r="R1" s="47"/>
      <c r="S1" s="47"/>
      <c r="T1" s="47"/>
      <c r="U1" s="47"/>
    </row>
    <row r="2" spans="1:26" s="53" customFormat="1" ht="15" x14ac:dyDescent="0.2">
      <c r="A2" s="43"/>
      <c r="B2" s="43"/>
      <c r="C2" s="48"/>
      <c r="D2" s="49"/>
      <c r="E2" s="50"/>
      <c r="F2" s="51"/>
      <c r="G2" s="49"/>
      <c r="H2" s="49"/>
      <c r="I2" s="52"/>
      <c r="J2" s="52"/>
      <c r="K2" s="52"/>
      <c r="L2" s="47"/>
      <c r="M2" s="47"/>
      <c r="N2" s="47"/>
      <c r="O2" s="47"/>
      <c r="P2" s="47"/>
      <c r="Q2" s="47"/>
      <c r="R2" s="47"/>
      <c r="S2" s="47"/>
      <c r="T2" s="47"/>
      <c r="U2" s="47"/>
      <c r="V2" s="47"/>
      <c r="Y2" s="54"/>
    </row>
    <row r="3" spans="1:26" s="55" customFormat="1" ht="22.5" x14ac:dyDescent="0.3">
      <c r="C3" s="56" t="s">
        <v>70</v>
      </c>
      <c r="D3" s="56"/>
      <c r="E3" s="57"/>
      <c r="F3" s="58"/>
      <c r="G3" s="56"/>
      <c r="H3" s="56"/>
      <c r="I3" s="59"/>
      <c r="J3" s="59"/>
      <c r="K3" s="59"/>
      <c r="L3" s="60"/>
      <c r="M3" s="60"/>
      <c r="N3" s="60"/>
      <c r="O3" s="60"/>
      <c r="P3" s="60"/>
      <c r="Q3" s="60"/>
      <c r="R3" s="60"/>
      <c r="S3" s="60"/>
      <c r="T3" s="60"/>
      <c r="U3" s="60"/>
      <c r="V3" s="60"/>
      <c r="Y3" s="61"/>
    </row>
    <row r="4" spans="1:26" s="43" customFormat="1" ht="18" x14ac:dyDescent="0.25">
      <c r="C4" s="62" t="str">
        <f>Vergelijkingswaarde!C4</f>
        <v>Europese Aanbesteding Inkoop Contract en LeveranciersmanagementVoorziening</v>
      </c>
      <c r="D4" s="63"/>
      <c r="E4" s="63"/>
      <c r="F4" s="64"/>
      <c r="G4" s="63"/>
      <c r="H4" s="63"/>
      <c r="I4" s="63"/>
      <c r="J4" s="63"/>
      <c r="K4" s="63"/>
      <c r="L4" s="47"/>
      <c r="M4" s="47"/>
      <c r="N4" s="47"/>
      <c r="O4" s="47"/>
      <c r="P4" s="47"/>
      <c r="Q4" s="47"/>
      <c r="R4" s="47"/>
      <c r="S4" s="47"/>
      <c r="T4" s="47"/>
      <c r="U4" s="47"/>
      <c r="V4" s="47"/>
      <c r="Y4" s="65"/>
    </row>
    <row r="5" spans="1:26" s="43" customFormat="1" ht="19.5" x14ac:dyDescent="0.25">
      <c r="C5" s="66" t="s">
        <v>2</v>
      </c>
      <c r="D5" s="63"/>
      <c r="E5" s="63"/>
      <c r="F5" s="64"/>
      <c r="G5" s="63"/>
      <c r="H5" s="63"/>
      <c r="I5" s="63"/>
      <c r="J5" s="63"/>
      <c r="K5" s="63"/>
      <c r="L5" s="47"/>
      <c r="M5" s="47"/>
      <c r="N5" s="47"/>
      <c r="O5" s="47"/>
      <c r="P5" s="47"/>
      <c r="Q5" s="47"/>
      <c r="R5" s="47"/>
      <c r="S5" s="47"/>
      <c r="T5" s="47"/>
      <c r="U5" s="47"/>
      <c r="V5" s="47"/>
      <c r="Y5" s="65"/>
    </row>
    <row r="6" spans="1:26" s="43" customFormat="1" ht="15" x14ac:dyDescent="0.2">
      <c r="C6" s="67" t="str">
        <f>Vergelijkingswaarde!C5</f>
        <v>kenmerk IUC21-044</v>
      </c>
      <c r="D6" s="63"/>
      <c r="E6" s="63"/>
      <c r="F6" s="64"/>
      <c r="G6" s="63"/>
      <c r="H6" s="63"/>
      <c r="I6" s="63"/>
      <c r="J6" s="63"/>
      <c r="K6" s="63"/>
      <c r="L6" s="47"/>
      <c r="M6" s="47"/>
      <c r="N6" s="47"/>
      <c r="O6" s="47"/>
      <c r="P6" s="47"/>
      <c r="Q6" s="47"/>
      <c r="R6" s="47"/>
      <c r="S6" s="47"/>
      <c r="T6" s="47"/>
      <c r="U6" s="47"/>
      <c r="V6" s="47"/>
      <c r="Y6" s="65"/>
    </row>
    <row r="7" spans="1:26" s="43" customFormat="1" ht="15" x14ac:dyDescent="0.2">
      <c r="C7" s="48" t="s">
        <v>3</v>
      </c>
      <c r="D7" s="63"/>
      <c r="E7" s="63"/>
      <c r="F7" s="64"/>
      <c r="G7" s="63"/>
      <c r="H7" s="63"/>
      <c r="I7" s="63"/>
      <c r="J7" s="63"/>
      <c r="K7" s="63"/>
      <c r="L7" s="47"/>
      <c r="M7" s="47"/>
      <c r="N7" s="47"/>
      <c r="O7" s="47"/>
      <c r="P7" s="47"/>
      <c r="Q7" s="47"/>
      <c r="R7" s="47"/>
      <c r="S7" s="47"/>
      <c r="T7" s="47"/>
      <c r="U7" s="47"/>
      <c r="V7" s="47"/>
      <c r="Y7" s="65"/>
    </row>
    <row r="8" spans="1:26" s="43" customFormat="1" ht="15" x14ac:dyDescent="0.2">
      <c r="C8" s="48"/>
      <c r="D8" s="245" t="str">
        <f>"Inschrijver: "&amp;IF(Vergelijkingswaarde!$D$7="","",Vergelijkingswaarde!$D$7)</f>
        <v xml:space="preserve">Inschrijver: </v>
      </c>
      <c r="E8" s="69"/>
      <c r="F8" s="69"/>
      <c r="G8" s="64"/>
      <c r="H8" s="69"/>
      <c r="I8" s="64"/>
      <c r="J8" s="64"/>
      <c r="K8" s="64"/>
      <c r="L8" s="47"/>
      <c r="M8" s="47"/>
      <c r="N8" s="47"/>
      <c r="O8" s="47"/>
      <c r="P8" s="47"/>
      <c r="Q8" s="47"/>
      <c r="R8" s="47"/>
      <c r="S8" s="47"/>
      <c r="T8" s="47"/>
      <c r="U8" s="47"/>
      <c r="V8" s="47"/>
      <c r="W8" s="47"/>
      <c r="X8" s="47"/>
      <c r="Y8" s="47"/>
      <c r="Z8" s="47"/>
    </row>
    <row r="9" spans="1:26" s="43" customFormat="1" ht="15" x14ac:dyDescent="0.2">
      <c r="C9" s="70" t="s">
        <v>1</v>
      </c>
      <c r="D9" s="71"/>
      <c r="E9" s="71"/>
      <c r="F9" s="72"/>
      <c r="G9" s="73"/>
      <c r="H9" s="72"/>
      <c r="I9" s="72"/>
      <c r="J9" s="72"/>
      <c r="K9" s="72"/>
      <c r="L9" s="47"/>
      <c r="M9" s="47"/>
      <c r="N9" s="47"/>
      <c r="O9" s="47"/>
      <c r="P9" s="47"/>
      <c r="Q9" s="47"/>
      <c r="R9" s="47"/>
      <c r="S9" s="47"/>
      <c r="T9" s="47"/>
      <c r="U9" s="47"/>
      <c r="V9" s="47"/>
      <c r="W9" s="47"/>
      <c r="X9" s="47"/>
      <c r="Y9" s="47"/>
    </row>
    <row r="10" spans="1:26" s="43" customFormat="1" ht="15" x14ac:dyDescent="0.2">
      <c r="C10" s="74" t="s">
        <v>4</v>
      </c>
      <c r="D10" s="75"/>
      <c r="E10" s="75"/>
      <c r="F10" s="76"/>
      <c r="G10" s="76"/>
      <c r="H10" s="76"/>
      <c r="I10" s="76"/>
      <c r="J10" s="76"/>
      <c r="K10" s="77"/>
      <c r="L10" s="47"/>
      <c r="M10" s="47"/>
      <c r="N10" s="47"/>
      <c r="O10" s="47"/>
      <c r="P10" s="47"/>
      <c r="Q10" s="47"/>
      <c r="R10" s="47"/>
      <c r="S10" s="47"/>
      <c r="T10" s="47"/>
    </row>
    <row r="11" spans="1:26" s="43" customFormat="1" ht="15" x14ac:dyDescent="0.2">
      <c r="C11" s="78" t="s">
        <v>5</v>
      </c>
      <c r="D11" s="79" t="s">
        <v>6</v>
      </c>
      <c r="E11" s="79" t="s">
        <v>7</v>
      </c>
      <c r="F11" s="80" t="s">
        <v>8</v>
      </c>
      <c r="G11" s="80"/>
      <c r="H11" s="80"/>
      <c r="I11" s="80"/>
      <c r="J11" s="80"/>
      <c r="K11" s="81"/>
      <c r="L11" s="47"/>
      <c r="M11" s="47"/>
      <c r="N11" s="47"/>
      <c r="O11" s="47"/>
      <c r="P11" s="47"/>
      <c r="Q11" s="47"/>
      <c r="R11" s="47"/>
      <c r="S11" s="47"/>
      <c r="T11" s="47"/>
    </row>
    <row r="12" spans="1:26" s="43" customFormat="1" ht="15" x14ac:dyDescent="0.2">
      <c r="C12" s="8" t="s">
        <v>1</v>
      </c>
      <c r="D12" s="9"/>
      <c r="E12" s="9"/>
      <c r="F12" s="348" t="s">
        <v>1</v>
      </c>
      <c r="G12" s="349"/>
      <c r="H12" s="349"/>
      <c r="I12" s="349"/>
      <c r="J12" s="349"/>
      <c r="K12" s="350"/>
      <c r="L12" s="47"/>
      <c r="M12" s="47"/>
      <c r="N12" s="47"/>
      <c r="O12" s="47"/>
      <c r="P12" s="47"/>
      <c r="Q12" s="47"/>
      <c r="R12" s="47"/>
      <c r="S12" s="47"/>
      <c r="T12" s="47"/>
    </row>
    <row r="13" spans="1:26" s="43" customFormat="1" ht="15" x14ac:dyDescent="0.2">
      <c r="C13" s="10" t="s">
        <v>1</v>
      </c>
      <c r="D13" s="11"/>
      <c r="E13" s="11"/>
      <c r="F13" s="348" t="s">
        <v>1</v>
      </c>
      <c r="G13" s="349"/>
      <c r="H13" s="349"/>
      <c r="I13" s="349"/>
      <c r="J13" s="349"/>
      <c r="K13" s="350"/>
      <c r="L13" s="47"/>
      <c r="M13" s="47"/>
      <c r="N13" s="47"/>
      <c r="O13" s="47"/>
      <c r="P13" s="47"/>
      <c r="Q13" s="47"/>
      <c r="R13" s="47"/>
      <c r="S13" s="47"/>
      <c r="T13" s="47"/>
    </row>
    <row r="14" spans="1:26" s="43" customFormat="1" ht="15" x14ac:dyDescent="0.2">
      <c r="C14" s="10" t="s">
        <v>1</v>
      </c>
      <c r="D14" s="11"/>
      <c r="E14" s="11"/>
      <c r="F14" s="348" t="s">
        <v>1</v>
      </c>
      <c r="G14" s="349"/>
      <c r="H14" s="349"/>
      <c r="I14" s="349"/>
      <c r="J14" s="349"/>
      <c r="K14" s="350"/>
      <c r="L14" s="47"/>
      <c r="M14" s="47"/>
      <c r="N14" s="47"/>
      <c r="O14" s="47"/>
      <c r="P14" s="47"/>
      <c r="Q14" s="47"/>
      <c r="R14" s="47"/>
      <c r="S14" s="47"/>
      <c r="T14" s="47"/>
    </row>
    <row r="15" spans="1:26" s="43" customFormat="1" ht="15.75" thickBot="1" x14ac:dyDescent="0.25">
      <c r="C15" s="82"/>
      <c r="D15" s="83"/>
      <c r="E15" s="83"/>
      <c r="F15" s="84"/>
      <c r="G15" s="83"/>
      <c r="H15" s="83"/>
      <c r="I15" s="83"/>
      <c r="J15" s="83"/>
      <c r="K15" s="83"/>
      <c r="L15" s="47"/>
      <c r="M15" s="47"/>
      <c r="N15" s="47"/>
      <c r="O15" s="47"/>
      <c r="P15" s="47"/>
      <c r="Q15" s="47"/>
      <c r="R15" s="47"/>
      <c r="S15" s="47"/>
      <c r="T15" s="47"/>
      <c r="U15" s="47"/>
      <c r="V15" s="47"/>
      <c r="W15" s="47"/>
      <c r="X15" s="47"/>
      <c r="Y15" s="47"/>
    </row>
    <row r="16" spans="1:26" s="43" customFormat="1" ht="15" x14ac:dyDescent="0.2">
      <c r="C16" s="85"/>
      <c r="D16" s="73"/>
      <c r="E16" s="73"/>
      <c r="F16" s="86"/>
      <c r="G16" s="73"/>
      <c r="H16" s="73"/>
      <c r="I16" s="73"/>
      <c r="J16" s="73"/>
      <c r="K16" s="73"/>
      <c r="L16" s="47"/>
      <c r="M16" s="47"/>
      <c r="N16" s="47"/>
      <c r="O16" s="47"/>
      <c r="P16" s="47"/>
      <c r="Q16" s="47"/>
      <c r="R16" s="47"/>
      <c r="S16" s="47"/>
      <c r="T16" s="47"/>
      <c r="U16" s="47"/>
      <c r="V16" s="47"/>
      <c r="W16" s="47"/>
      <c r="X16" s="47"/>
      <c r="Y16" s="47"/>
    </row>
    <row r="17" spans="2:25" s="43" customFormat="1" ht="136.15" customHeight="1" x14ac:dyDescent="0.2">
      <c r="C17" s="352" t="s">
        <v>170</v>
      </c>
      <c r="D17" s="352"/>
      <c r="E17" s="352"/>
      <c r="F17" s="352"/>
      <c r="G17" s="352"/>
      <c r="H17" s="352"/>
      <c r="I17" s="352"/>
      <c r="J17" s="73"/>
      <c r="K17" s="73"/>
      <c r="L17" s="47"/>
      <c r="M17" s="47"/>
      <c r="N17" s="47"/>
      <c r="O17" s="47"/>
      <c r="P17" s="47"/>
      <c r="Q17" s="47"/>
      <c r="R17" s="47"/>
      <c r="S17" s="47"/>
      <c r="T17" s="47"/>
      <c r="U17" s="47"/>
      <c r="V17" s="47"/>
      <c r="W17" s="47"/>
      <c r="X17" s="47"/>
      <c r="Y17" s="47"/>
    </row>
    <row r="18" spans="2:25" s="43" customFormat="1" ht="15.75" thickBot="1" x14ac:dyDescent="0.25">
      <c r="C18" s="82"/>
      <c r="D18" s="83"/>
      <c r="E18" s="83"/>
      <c r="F18" s="84"/>
      <c r="G18" s="83"/>
      <c r="H18" s="83"/>
      <c r="I18" s="83"/>
      <c r="J18" s="83"/>
      <c r="K18" s="83"/>
      <c r="L18" s="47"/>
      <c r="M18" s="47"/>
      <c r="N18" s="47"/>
      <c r="O18" s="47"/>
      <c r="P18" s="47"/>
      <c r="Q18" s="47"/>
      <c r="R18" s="47"/>
      <c r="S18" s="47"/>
      <c r="T18" s="47"/>
      <c r="U18" s="47"/>
      <c r="V18" s="47"/>
      <c r="W18" s="47"/>
      <c r="X18" s="47"/>
      <c r="Y18" s="47"/>
    </row>
    <row r="19" spans="2:25" s="43" customFormat="1" ht="15" x14ac:dyDescent="0.2">
      <c r="C19" s="85"/>
      <c r="D19" s="73"/>
      <c r="E19" s="73"/>
      <c r="F19" s="86"/>
      <c r="G19" s="73"/>
      <c r="H19" s="73"/>
      <c r="I19" s="73"/>
      <c r="J19" s="73"/>
      <c r="K19" s="73"/>
      <c r="L19" s="47"/>
      <c r="M19" s="47"/>
      <c r="N19" s="47"/>
      <c r="O19" s="47"/>
      <c r="P19" s="47"/>
      <c r="Q19" s="47"/>
      <c r="R19" s="47"/>
      <c r="S19" s="47"/>
      <c r="T19" s="47"/>
      <c r="U19" s="47"/>
      <c r="V19" s="47"/>
      <c r="W19" s="47"/>
      <c r="X19" s="47"/>
      <c r="Y19" s="47"/>
    </row>
    <row r="20" spans="2:25" s="43" customFormat="1" ht="15" x14ac:dyDescent="0.2">
      <c r="C20" s="87" t="s">
        <v>84</v>
      </c>
      <c r="D20" s="88"/>
      <c r="E20" s="89"/>
      <c r="F20" s="89"/>
      <c r="G20" s="90"/>
      <c r="H20" s="73"/>
      <c r="I20" s="73"/>
      <c r="J20" s="73"/>
      <c r="K20" s="73"/>
      <c r="L20" s="47"/>
      <c r="M20" s="47"/>
      <c r="N20" s="47"/>
      <c r="O20" s="47"/>
      <c r="P20" s="47"/>
      <c r="Q20" s="47"/>
      <c r="R20" s="47"/>
      <c r="S20" s="47"/>
      <c r="T20" s="47"/>
      <c r="U20" s="47"/>
      <c r="V20" s="47"/>
      <c r="W20" s="47"/>
      <c r="X20" s="47"/>
    </row>
    <row r="21" spans="2:25" s="43" customFormat="1" ht="15" x14ac:dyDescent="0.2">
      <c r="C21" s="91" t="s">
        <v>1</v>
      </c>
      <c r="D21" s="92" t="s">
        <v>87</v>
      </c>
      <c r="E21" s="92" t="s">
        <v>88</v>
      </c>
      <c r="F21" s="93" t="s">
        <v>89</v>
      </c>
      <c r="G21" s="94" t="s">
        <v>90</v>
      </c>
      <c r="H21" s="73"/>
      <c r="I21" s="73"/>
      <c r="J21" s="73"/>
      <c r="K21" s="73"/>
      <c r="L21" s="47"/>
      <c r="M21" s="47"/>
      <c r="N21" s="47"/>
      <c r="O21" s="47"/>
      <c r="P21" s="47"/>
      <c r="Q21" s="47"/>
      <c r="R21" s="47"/>
      <c r="S21" s="47"/>
      <c r="T21" s="47"/>
      <c r="U21" s="47"/>
      <c r="V21" s="47"/>
      <c r="W21" s="47"/>
      <c r="X21" s="47"/>
    </row>
    <row r="22" spans="2:25" s="43" customFormat="1" ht="15" x14ac:dyDescent="0.2">
      <c r="C22" s="95"/>
      <c r="D22" s="96"/>
      <c r="E22" s="96"/>
      <c r="F22" s="96"/>
      <c r="G22" s="97"/>
      <c r="H22" s="73"/>
      <c r="I22" s="73"/>
      <c r="J22" s="73"/>
      <c r="K22" s="73"/>
      <c r="L22" s="47"/>
      <c r="M22" s="47"/>
      <c r="N22" s="47"/>
      <c r="O22" s="47"/>
      <c r="P22" s="47"/>
      <c r="Q22" s="47"/>
      <c r="R22" s="47"/>
      <c r="S22" s="47"/>
      <c r="T22" s="47"/>
      <c r="U22" s="47"/>
      <c r="V22" s="47"/>
      <c r="W22" s="47"/>
      <c r="X22" s="47"/>
    </row>
    <row r="23" spans="2:25" s="43" customFormat="1" ht="15" x14ac:dyDescent="0.2">
      <c r="C23" s="251" t="s">
        <v>95</v>
      </c>
      <c r="D23" s="98">
        <f>(40+12+48+4+8+8+10+2)-52</f>
        <v>80</v>
      </c>
      <c r="E23" s="98">
        <f>(40+12+48+4+8+8+10+2)</f>
        <v>132</v>
      </c>
      <c r="F23" s="98">
        <f t="shared" ref="F23:G23" si="0">(40+12+48+4+8+8+10+2)</f>
        <v>132</v>
      </c>
      <c r="G23" s="98">
        <f t="shared" si="0"/>
        <v>132</v>
      </c>
      <c r="H23" s="250"/>
      <c r="I23" s="73"/>
      <c r="J23" s="73"/>
      <c r="K23" s="73"/>
      <c r="L23" s="47"/>
      <c r="M23" s="47"/>
      <c r="N23" s="47"/>
      <c r="O23" s="47"/>
      <c r="P23" s="47"/>
      <c r="Q23" s="47"/>
      <c r="R23" s="47"/>
      <c r="S23" s="47"/>
      <c r="T23" s="47"/>
      <c r="U23" s="47"/>
      <c r="V23" s="47"/>
      <c r="W23" s="47"/>
      <c r="X23" s="47"/>
    </row>
    <row r="24" spans="2:25" s="43" customFormat="1" ht="15" x14ac:dyDescent="0.2">
      <c r="C24" s="251" t="s">
        <v>96</v>
      </c>
      <c r="D24" s="249">
        <v>100</v>
      </c>
      <c r="E24" s="249">
        <v>220</v>
      </c>
      <c r="F24" s="249">
        <v>220</v>
      </c>
      <c r="G24" s="249">
        <v>220</v>
      </c>
      <c r="H24" s="250"/>
      <c r="I24" s="73"/>
      <c r="J24" s="73"/>
      <c r="K24" s="73"/>
      <c r="L24" s="47"/>
      <c r="M24" s="47"/>
      <c r="N24" s="47"/>
      <c r="O24" s="47"/>
      <c r="P24" s="47"/>
      <c r="Q24" s="47"/>
      <c r="R24" s="47"/>
      <c r="S24" s="47"/>
      <c r="T24" s="47"/>
      <c r="U24" s="47"/>
      <c r="V24" s="47"/>
      <c r="W24" s="47"/>
      <c r="X24" s="47"/>
    </row>
    <row r="25" spans="2:25" s="43" customFormat="1" ht="15.75" thickBot="1" x14ac:dyDescent="0.25">
      <c r="C25" s="251" t="s">
        <v>101</v>
      </c>
      <c r="D25" s="247">
        <v>500</v>
      </c>
      <c r="E25" s="247">
        <v>1000</v>
      </c>
      <c r="F25" s="247">
        <v>1250</v>
      </c>
      <c r="G25" s="247">
        <v>1500</v>
      </c>
      <c r="H25" s="250"/>
      <c r="I25" s="73"/>
      <c r="J25" s="73"/>
      <c r="K25" s="73"/>
      <c r="L25" s="47"/>
      <c r="M25" s="47"/>
      <c r="N25" s="47"/>
      <c r="O25" s="47"/>
      <c r="P25" s="47"/>
      <c r="Q25" s="47"/>
      <c r="R25" s="47"/>
      <c r="S25" s="47"/>
      <c r="T25" s="47"/>
      <c r="U25" s="47"/>
      <c r="V25" s="47"/>
      <c r="W25" s="47"/>
      <c r="X25" s="47"/>
    </row>
    <row r="26" spans="2:25" s="43" customFormat="1" ht="15.75" thickTop="1" x14ac:dyDescent="0.2">
      <c r="C26" s="246" t="s">
        <v>82</v>
      </c>
      <c r="D26" s="248">
        <f t="shared" ref="D26:F26" si="1">SUM(D23:D25)</f>
        <v>680</v>
      </c>
      <c r="E26" s="248">
        <f t="shared" si="1"/>
        <v>1352</v>
      </c>
      <c r="F26" s="248">
        <f t="shared" si="1"/>
        <v>1602</v>
      </c>
      <c r="G26" s="248">
        <f>SUM(G23:G25)</f>
        <v>1852</v>
      </c>
      <c r="H26" s="73"/>
      <c r="I26" s="73"/>
      <c r="J26" s="73"/>
      <c r="K26" s="73"/>
      <c r="L26" s="47"/>
      <c r="M26" s="47"/>
      <c r="N26" s="47"/>
      <c r="O26" s="47"/>
      <c r="P26" s="47"/>
      <c r="Q26" s="47"/>
      <c r="R26" s="47"/>
      <c r="S26" s="47"/>
      <c r="T26" s="47"/>
      <c r="U26" s="47"/>
      <c r="V26" s="47"/>
      <c r="W26" s="47"/>
      <c r="X26" s="47"/>
    </row>
    <row r="27" spans="2:25" s="43" customFormat="1" ht="15.75" thickBot="1" x14ac:dyDescent="0.25">
      <c r="C27" s="82"/>
      <c r="D27" s="83"/>
      <c r="E27" s="83"/>
      <c r="F27" s="84"/>
      <c r="G27" s="83"/>
      <c r="H27" s="83"/>
      <c r="I27" s="83"/>
      <c r="J27" s="83"/>
      <c r="K27" s="83"/>
      <c r="L27" s="47"/>
      <c r="M27" s="47"/>
      <c r="N27" s="47"/>
      <c r="O27" s="47"/>
      <c r="P27" s="47"/>
      <c r="Q27" s="47"/>
      <c r="R27" s="47"/>
      <c r="S27" s="47"/>
      <c r="T27" s="47"/>
      <c r="U27" s="47"/>
      <c r="V27" s="47"/>
      <c r="W27" s="47"/>
      <c r="X27" s="47"/>
      <c r="Y27" s="47"/>
    </row>
    <row r="28" spans="2:25" s="43" customFormat="1" ht="15" x14ac:dyDescent="0.2">
      <c r="C28" s="85"/>
      <c r="D28" s="73"/>
      <c r="E28" s="73"/>
      <c r="F28" s="86"/>
      <c r="G28" s="73"/>
      <c r="H28" s="73"/>
      <c r="I28" s="73"/>
      <c r="J28" s="73"/>
      <c r="K28" s="73"/>
      <c r="L28" s="47"/>
      <c r="M28" s="47"/>
      <c r="N28" s="47"/>
      <c r="O28" s="47"/>
      <c r="P28" s="47"/>
      <c r="Q28" s="47"/>
      <c r="R28" s="47"/>
      <c r="S28" s="47"/>
      <c r="T28" s="47"/>
      <c r="U28" s="47"/>
      <c r="V28" s="47"/>
      <c r="W28" s="47"/>
      <c r="X28" s="47"/>
      <c r="Y28" s="47"/>
    </row>
    <row r="29" spans="2:25" s="43" customFormat="1" ht="24.75" x14ac:dyDescent="0.3">
      <c r="B29" s="99" t="s">
        <v>91</v>
      </c>
      <c r="C29" s="100" t="s">
        <v>49</v>
      </c>
      <c r="D29" s="101"/>
      <c r="E29" s="101"/>
      <c r="F29" s="101"/>
      <c r="G29" s="101"/>
      <c r="H29" s="102"/>
      <c r="I29" s="47"/>
      <c r="J29" s="47"/>
      <c r="K29" s="47"/>
      <c r="L29" s="47"/>
      <c r="M29" s="47"/>
      <c r="N29" s="47"/>
      <c r="O29" s="47"/>
      <c r="P29" s="47"/>
      <c r="Q29" s="47"/>
      <c r="R29" s="47"/>
      <c r="S29" s="47"/>
      <c r="T29" s="47"/>
      <c r="U29" s="47"/>
    </row>
    <row r="30" spans="2:25" s="43" customFormat="1" ht="15" x14ac:dyDescent="0.2">
      <c r="C30" s="103"/>
      <c r="D30" s="103"/>
      <c r="E30" s="103"/>
      <c r="F30" s="103"/>
      <c r="G30" s="103"/>
      <c r="H30" s="103"/>
      <c r="I30" s="103"/>
      <c r="J30" s="103"/>
      <c r="K30" s="103"/>
      <c r="L30" s="47"/>
      <c r="M30" s="47"/>
      <c r="N30" s="47"/>
    </row>
    <row r="31" spans="2:25" s="43" customFormat="1" ht="15" x14ac:dyDescent="0.2">
      <c r="C31" s="104" t="s">
        <v>52</v>
      </c>
      <c r="D31" s="105"/>
      <c r="E31" s="106"/>
      <c r="F31" s="106"/>
      <c r="G31" s="106" t="s">
        <v>1</v>
      </c>
      <c r="H31" s="106"/>
      <c r="I31" s="106"/>
      <c r="J31" s="106"/>
      <c r="K31" s="107" t="s">
        <v>1</v>
      </c>
      <c r="L31" s="47"/>
      <c r="M31" s="47"/>
      <c r="N31" s="47"/>
      <c r="O31" s="47"/>
    </row>
    <row r="32" spans="2:25" s="43" customFormat="1" ht="15" x14ac:dyDescent="0.2">
      <c r="C32" s="108" t="s">
        <v>1</v>
      </c>
      <c r="D32" s="109" t="s">
        <v>61</v>
      </c>
      <c r="E32" s="110"/>
      <c r="F32" s="110"/>
      <c r="G32" s="110"/>
      <c r="H32" s="110"/>
      <c r="I32" s="110"/>
      <c r="J32" s="110"/>
      <c r="K32" s="111"/>
      <c r="L32" s="47"/>
      <c r="M32" s="47"/>
      <c r="N32" s="47"/>
      <c r="O32" s="47"/>
    </row>
    <row r="33" spans="3:16" s="43" customFormat="1" ht="15" x14ac:dyDescent="0.2">
      <c r="C33" s="108" t="s">
        <v>55</v>
      </c>
      <c r="D33" s="112" t="s">
        <v>50</v>
      </c>
      <c r="E33" s="110"/>
      <c r="F33" s="110"/>
      <c r="G33" s="110"/>
      <c r="H33" s="110"/>
      <c r="I33" s="110"/>
      <c r="J33" s="110"/>
      <c r="K33" s="111"/>
      <c r="L33" s="47"/>
      <c r="M33" s="47"/>
      <c r="N33" s="47"/>
      <c r="O33" s="47"/>
    </row>
    <row r="34" spans="3:16" s="43" customFormat="1" ht="15" x14ac:dyDescent="0.2">
      <c r="C34" s="336" t="str">
        <f>"Named User ("&amp;C23&amp;")"</f>
        <v>Named User (Heavy users)</v>
      </c>
      <c r="D34" s="14">
        <v>0</v>
      </c>
      <c r="E34" s="110"/>
      <c r="F34" s="110"/>
      <c r="G34" s="110"/>
      <c r="H34" s="110"/>
      <c r="I34" s="110"/>
      <c r="J34" s="110"/>
      <c r="K34" s="111"/>
      <c r="L34" s="47"/>
      <c r="M34" s="47"/>
      <c r="N34" s="47"/>
      <c r="O34" s="47"/>
    </row>
    <row r="35" spans="3:16" s="43" customFormat="1" ht="15" x14ac:dyDescent="0.2">
      <c r="C35" s="113"/>
      <c r="D35" s="110"/>
      <c r="E35" s="110"/>
      <c r="F35" s="110"/>
      <c r="G35" s="110"/>
      <c r="H35" s="110"/>
      <c r="I35" s="110"/>
      <c r="J35" s="110"/>
      <c r="K35" s="111"/>
      <c r="L35" s="47"/>
      <c r="M35" s="47"/>
      <c r="N35" s="47"/>
      <c r="O35" s="47"/>
    </row>
    <row r="36" spans="3:16" s="43" customFormat="1" ht="15" x14ac:dyDescent="0.2">
      <c r="C36" s="113"/>
      <c r="D36" s="110"/>
      <c r="E36" s="110"/>
      <c r="F36" s="110"/>
      <c r="G36" s="110"/>
      <c r="H36" s="110"/>
      <c r="I36" s="110"/>
      <c r="J36" s="110"/>
      <c r="K36" s="111"/>
      <c r="L36" s="47"/>
      <c r="M36" s="47"/>
      <c r="N36" s="47"/>
      <c r="O36" s="47"/>
    </row>
    <row r="37" spans="3:16" s="43" customFormat="1" ht="15" x14ac:dyDescent="0.2">
      <c r="C37" s="113"/>
      <c r="D37" s="110"/>
      <c r="E37" s="110"/>
      <c r="F37" s="110"/>
      <c r="G37" s="110"/>
      <c r="H37" s="110"/>
      <c r="I37" s="110"/>
      <c r="J37" s="110"/>
      <c r="K37" s="111"/>
      <c r="L37" s="47"/>
      <c r="M37" s="47"/>
      <c r="N37" s="47"/>
      <c r="O37" s="47"/>
    </row>
    <row r="38" spans="3:16" s="43" customFormat="1" ht="15" x14ac:dyDescent="0.2">
      <c r="C38" s="114" t="s">
        <v>94</v>
      </c>
      <c r="D38" s="110"/>
      <c r="E38" s="110"/>
      <c r="F38" s="110"/>
      <c r="G38" s="110"/>
      <c r="H38" s="110"/>
      <c r="I38" s="115"/>
      <c r="J38" s="115"/>
      <c r="K38" s="116"/>
      <c r="L38" s="47"/>
      <c r="M38" s="47"/>
      <c r="N38" s="47"/>
      <c r="O38" s="47"/>
    </row>
    <row r="39" spans="3:16" s="43" customFormat="1" ht="15" x14ac:dyDescent="0.2">
      <c r="C39" s="113"/>
      <c r="D39" s="110"/>
      <c r="E39" s="110"/>
      <c r="F39" s="115" t="s">
        <v>12</v>
      </c>
      <c r="G39" s="115"/>
      <c r="H39" s="110"/>
      <c r="I39" s="115" t="s">
        <v>77</v>
      </c>
      <c r="J39" s="110"/>
      <c r="K39" s="111"/>
      <c r="L39" s="47"/>
      <c r="M39" s="47"/>
      <c r="N39" s="47"/>
      <c r="O39" s="47"/>
      <c r="P39" s="47"/>
    </row>
    <row r="40" spans="3:16" s="43" customFormat="1" ht="15" x14ac:dyDescent="0.2">
      <c r="C40" s="117" t="s">
        <v>13</v>
      </c>
      <c r="D40" s="110"/>
      <c r="E40" s="110"/>
      <c r="F40" s="115" t="s">
        <v>74</v>
      </c>
      <c r="G40" s="115" t="s">
        <v>14</v>
      </c>
      <c r="H40" s="115"/>
      <c r="I40" s="120" t="s">
        <v>16</v>
      </c>
      <c r="J40" s="115"/>
      <c r="K40" s="111"/>
      <c r="L40" s="47"/>
      <c r="M40" s="47"/>
      <c r="N40" s="47"/>
      <c r="O40" s="47"/>
      <c r="P40" s="47"/>
    </row>
    <row r="41" spans="3:16" s="43" customFormat="1" ht="15" x14ac:dyDescent="0.2">
      <c r="C41" s="118"/>
      <c r="D41" s="119"/>
      <c r="E41" s="119"/>
      <c r="F41" s="115" t="s">
        <v>75</v>
      </c>
      <c r="G41" s="120" t="s">
        <v>67</v>
      </c>
      <c r="H41" s="120" t="s">
        <v>1</v>
      </c>
      <c r="I41" s="120" t="s">
        <v>78</v>
      </c>
      <c r="J41" s="120"/>
      <c r="K41" s="111"/>
      <c r="L41" s="47"/>
      <c r="M41" s="47"/>
      <c r="N41" s="47"/>
      <c r="O41" s="47"/>
      <c r="P41" s="47"/>
    </row>
    <row r="42" spans="3:16" s="43" customFormat="1" ht="15" x14ac:dyDescent="0.2">
      <c r="C42" s="121" t="s">
        <v>15</v>
      </c>
      <c r="D42" s="122" t="s">
        <v>17</v>
      </c>
      <c r="E42" s="122" t="s">
        <v>18</v>
      </c>
      <c r="F42" s="122" t="s">
        <v>76</v>
      </c>
      <c r="G42" s="122" t="s">
        <v>51</v>
      </c>
      <c r="H42" s="122" t="s">
        <v>19</v>
      </c>
      <c r="I42" s="122" t="s">
        <v>79</v>
      </c>
      <c r="J42" s="122"/>
      <c r="K42" s="123"/>
      <c r="L42" s="47"/>
      <c r="M42" s="47"/>
      <c r="N42" s="47"/>
      <c r="O42" s="47"/>
      <c r="P42" s="47"/>
    </row>
    <row r="43" spans="3:16" s="43" customFormat="1" ht="15" x14ac:dyDescent="0.2">
      <c r="C43" s="124" t="s">
        <v>20</v>
      </c>
      <c r="D43" s="125">
        <v>1</v>
      </c>
      <c r="E43" s="17">
        <v>200</v>
      </c>
      <c r="F43" s="16">
        <v>0</v>
      </c>
      <c r="G43" s="127">
        <f>IF(D43=" "," ",IF(+E43&lt;&gt;0,E43,"&gt;"))</f>
        <v>200</v>
      </c>
      <c r="H43" s="127">
        <f>+G43</f>
        <v>200</v>
      </c>
      <c r="I43" s="128">
        <f>IF(H43=" "," ",+$D$34*(1-F43))</f>
        <v>0</v>
      </c>
      <c r="J43" s="167" t="str">
        <f>IF(D43=" "," ","over cumulatief aantal users")</f>
        <v>over cumulatief aantal users</v>
      </c>
      <c r="K43" s="130">
        <f>IF(AND(D43&lt;&gt;" ",E43="&gt;"),0,IF(AND(D43=" ",E43="&gt;"),2,1))</f>
        <v>1</v>
      </c>
      <c r="L43" s="47"/>
      <c r="M43" s="47"/>
      <c r="N43" s="47"/>
      <c r="O43" s="47"/>
      <c r="P43" s="47"/>
    </row>
    <row r="44" spans="3:16" s="43" customFormat="1" ht="15" x14ac:dyDescent="0.2">
      <c r="C44" s="131" t="s">
        <v>21</v>
      </c>
      <c r="D44" s="125">
        <f t="shared" ref="D44:D48" si="2">IF(ISERROR(+E43+1)," ",E43+1)</f>
        <v>201</v>
      </c>
      <c r="E44" s="17" t="s">
        <v>22</v>
      </c>
      <c r="F44" s="15">
        <f>F43</f>
        <v>0</v>
      </c>
      <c r="G44" s="127" t="str">
        <f t="shared" ref="G44:G54" si="3">IF(D44=" "," ",IF(+E44&lt;&gt;0,E44,"&gt;"))</f>
        <v>&gt;</v>
      </c>
      <c r="H44" s="127">
        <f>IF(G44=" "," ",IF(G44="&gt;",1,G44-G43))</f>
        <v>1</v>
      </c>
      <c r="I44" s="128">
        <f>IF(H44=" "," ",+$D$34*(1-F44))</f>
        <v>0</v>
      </c>
      <c r="J44" s="167" t="str">
        <f t="shared" ref="J44:J54" si="4">IF(D44=" "," ","over cumulatief aantal users")</f>
        <v>over cumulatief aantal users</v>
      </c>
      <c r="K44" s="130">
        <f>IF(D44=" ",0,IF(F44&lt;F43,1,0))</f>
        <v>0</v>
      </c>
      <c r="L44" s="47"/>
      <c r="M44" s="47"/>
      <c r="N44" s="47"/>
      <c r="O44" s="47"/>
      <c r="P44" s="47"/>
    </row>
    <row r="45" spans="3:16" s="43" customFormat="1" ht="15" x14ac:dyDescent="0.2">
      <c r="C45" s="132" t="s">
        <v>23</v>
      </c>
      <c r="D45" s="125" t="str">
        <f t="shared" si="2"/>
        <v xml:space="preserve"> </v>
      </c>
      <c r="E45" s="17" t="s">
        <v>22</v>
      </c>
      <c r="F45" s="15"/>
      <c r="G45" s="127" t="str">
        <f t="shared" si="3"/>
        <v xml:space="preserve"> </v>
      </c>
      <c r="H45" s="127" t="str">
        <f t="shared" ref="H45:H54" si="5">IF(G45=" "," ",IF(G45="&gt;",1,G45-G44))</f>
        <v xml:space="preserve"> </v>
      </c>
      <c r="I45" s="128" t="str">
        <f t="shared" ref="I45:I54" si="6">IF(H45=" "," ",+$D$34*(1-F45))</f>
        <v xml:space="preserve"> </v>
      </c>
      <c r="J45" s="167" t="str">
        <f t="shared" si="4"/>
        <v xml:space="preserve"> </v>
      </c>
      <c r="K45" s="130">
        <f t="shared" ref="K45:K54" si="7">IF(D45=" ",0,IF(F45&lt;F44,1,0))</f>
        <v>0</v>
      </c>
      <c r="L45" s="47" t="s">
        <v>1</v>
      </c>
      <c r="M45" s="47"/>
      <c r="N45" s="47"/>
      <c r="O45" s="47"/>
      <c r="P45" s="47"/>
    </row>
    <row r="46" spans="3:16" s="43" customFormat="1" ht="15" x14ac:dyDescent="0.2">
      <c r="C46" s="132" t="s">
        <v>24</v>
      </c>
      <c r="D46" s="125" t="str">
        <f t="shared" si="2"/>
        <v xml:space="preserve"> </v>
      </c>
      <c r="E46" s="17" t="s">
        <v>22</v>
      </c>
      <c r="F46" s="15"/>
      <c r="G46" s="127" t="str">
        <f t="shared" si="3"/>
        <v xml:space="preserve"> </v>
      </c>
      <c r="H46" s="127" t="str">
        <f t="shared" si="5"/>
        <v xml:space="preserve"> </v>
      </c>
      <c r="I46" s="128" t="str">
        <f t="shared" si="6"/>
        <v xml:space="preserve"> </v>
      </c>
      <c r="J46" s="167" t="str">
        <f t="shared" si="4"/>
        <v xml:space="preserve"> </v>
      </c>
      <c r="K46" s="130">
        <f t="shared" si="7"/>
        <v>0</v>
      </c>
      <c r="L46" s="47"/>
      <c r="M46" s="47"/>
      <c r="N46" s="47"/>
      <c r="O46" s="47"/>
      <c r="P46" s="47"/>
    </row>
    <row r="47" spans="3:16" s="43" customFormat="1" ht="15" x14ac:dyDescent="0.2">
      <c r="C47" s="124" t="s">
        <v>25</v>
      </c>
      <c r="D47" s="125" t="str">
        <f t="shared" si="2"/>
        <v xml:space="preserve"> </v>
      </c>
      <c r="E47" s="17" t="s">
        <v>22</v>
      </c>
      <c r="F47" s="15"/>
      <c r="G47" s="127" t="str">
        <f t="shared" si="3"/>
        <v xml:space="preserve"> </v>
      </c>
      <c r="H47" s="127" t="str">
        <f t="shared" si="5"/>
        <v xml:space="preserve"> </v>
      </c>
      <c r="I47" s="128" t="str">
        <f t="shared" si="6"/>
        <v xml:space="preserve"> </v>
      </c>
      <c r="J47" s="167" t="str">
        <f t="shared" si="4"/>
        <v xml:space="preserve"> </v>
      </c>
      <c r="K47" s="130">
        <f t="shared" si="7"/>
        <v>0</v>
      </c>
      <c r="L47" s="47"/>
      <c r="M47" s="47"/>
      <c r="N47" s="47"/>
      <c r="O47" s="47"/>
      <c r="P47" s="47"/>
    </row>
    <row r="48" spans="3:16" s="43" customFormat="1" ht="15" x14ac:dyDescent="0.2">
      <c r="C48" s="131" t="s">
        <v>26</v>
      </c>
      <c r="D48" s="125" t="str">
        <f t="shared" si="2"/>
        <v xml:space="preserve"> </v>
      </c>
      <c r="E48" s="17" t="s">
        <v>22</v>
      </c>
      <c r="F48" s="15"/>
      <c r="G48" s="127" t="str">
        <f t="shared" si="3"/>
        <v xml:space="preserve"> </v>
      </c>
      <c r="H48" s="127" t="str">
        <f t="shared" si="5"/>
        <v xml:space="preserve"> </v>
      </c>
      <c r="I48" s="128" t="str">
        <f t="shared" si="6"/>
        <v xml:space="preserve"> </v>
      </c>
      <c r="J48" s="167" t="str">
        <f t="shared" si="4"/>
        <v xml:space="preserve"> </v>
      </c>
      <c r="K48" s="130">
        <f t="shared" si="7"/>
        <v>0</v>
      </c>
      <c r="L48" s="47"/>
      <c r="M48" s="47"/>
      <c r="N48" s="47"/>
      <c r="O48" s="47"/>
      <c r="P48" s="47"/>
    </row>
    <row r="49" spans="3:16" s="43" customFormat="1" ht="15" x14ac:dyDescent="0.2">
      <c r="C49" s="132" t="s">
        <v>27</v>
      </c>
      <c r="D49" s="125" t="str">
        <f t="shared" ref="D49:D54" si="8">IF(ISERROR(+E48+1)," ",E48+1)</f>
        <v xml:space="preserve"> </v>
      </c>
      <c r="E49" s="17" t="s">
        <v>22</v>
      </c>
      <c r="F49" s="15"/>
      <c r="G49" s="127" t="str">
        <f t="shared" si="3"/>
        <v xml:space="preserve"> </v>
      </c>
      <c r="H49" s="127" t="str">
        <f t="shared" si="5"/>
        <v xml:space="preserve"> </v>
      </c>
      <c r="I49" s="128" t="str">
        <f t="shared" si="6"/>
        <v xml:space="preserve"> </v>
      </c>
      <c r="J49" s="167" t="str">
        <f t="shared" si="4"/>
        <v xml:space="preserve"> </v>
      </c>
      <c r="K49" s="130">
        <f t="shared" si="7"/>
        <v>0</v>
      </c>
      <c r="L49" s="47"/>
      <c r="M49" s="47"/>
      <c r="N49" s="47"/>
      <c r="O49" s="47"/>
      <c r="P49" s="47"/>
    </row>
    <row r="50" spans="3:16" s="43" customFormat="1" ht="15" x14ac:dyDescent="0.2">
      <c r="C50" s="132" t="s">
        <v>28</v>
      </c>
      <c r="D50" s="125" t="str">
        <f t="shared" si="8"/>
        <v xml:space="preserve"> </v>
      </c>
      <c r="E50" s="17" t="s">
        <v>22</v>
      </c>
      <c r="F50" s="15"/>
      <c r="G50" s="127" t="str">
        <f t="shared" si="3"/>
        <v xml:space="preserve"> </v>
      </c>
      <c r="H50" s="127" t="str">
        <f t="shared" si="5"/>
        <v xml:space="preserve"> </v>
      </c>
      <c r="I50" s="128" t="str">
        <f t="shared" si="6"/>
        <v xml:space="preserve"> </v>
      </c>
      <c r="J50" s="167" t="str">
        <f t="shared" si="4"/>
        <v xml:space="preserve"> </v>
      </c>
      <c r="K50" s="130">
        <f t="shared" si="7"/>
        <v>0</v>
      </c>
      <c r="L50" s="47"/>
      <c r="M50" s="47"/>
      <c r="N50" s="47"/>
      <c r="O50" s="47"/>
      <c r="P50" s="47"/>
    </row>
    <row r="51" spans="3:16" s="43" customFormat="1" ht="15" x14ac:dyDescent="0.2">
      <c r="C51" s="124" t="s">
        <v>29</v>
      </c>
      <c r="D51" s="125" t="str">
        <f t="shared" si="8"/>
        <v xml:space="preserve"> </v>
      </c>
      <c r="E51" s="17" t="s">
        <v>22</v>
      </c>
      <c r="F51" s="15"/>
      <c r="G51" s="127" t="str">
        <f t="shared" si="3"/>
        <v xml:space="preserve"> </v>
      </c>
      <c r="H51" s="127" t="str">
        <f t="shared" si="5"/>
        <v xml:space="preserve"> </v>
      </c>
      <c r="I51" s="128" t="str">
        <f t="shared" si="6"/>
        <v xml:space="preserve"> </v>
      </c>
      <c r="J51" s="167" t="str">
        <f t="shared" si="4"/>
        <v xml:space="preserve"> </v>
      </c>
      <c r="K51" s="130">
        <f t="shared" si="7"/>
        <v>0</v>
      </c>
      <c r="L51" s="47"/>
      <c r="M51" s="47"/>
      <c r="N51" s="47"/>
      <c r="O51" s="47"/>
      <c r="P51" s="47"/>
    </row>
    <row r="52" spans="3:16" s="43" customFormat="1" ht="15" x14ac:dyDescent="0.2">
      <c r="C52" s="131" t="s">
        <v>30</v>
      </c>
      <c r="D52" s="125" t="str">
        <f t="shared" si="8"/>
        <v xml:space="preserve"> </v>
      </c>
      <c r="E52" s="17" t="s">
        <v>22</v>
      </c>
      <c r="F52" s="15"/>
      <c r="G52" s="127" t="str">
        <f t="shared" si="3"/>
        <v xml:space="preserve"> </v>
      </c>
      <c r="H52" s="127" t="str">
        <f t="shared" si="5"/>
        <v xml:space="preserve"> </v>
      </c>
      <c r="I52" s="128" t="str">
        <f t="shared" si="6"/>
        <v xml:space="preserve"> </v>
      </c>
      <c r="J52" s="167" t="str">
        <f t="shared" si="4"/>
        <v xml:space="preserve"> </v>
      </c>
      <c r="K52" s="130">
        <f t="shared" si="7"/>
        <v>0</v>
      </c>
      <c r="L52" s="47"/>
      <c r="M52" s="47"/>
      <c r="N52" s="47"/>
      <c r="O52" s="47"/>
      <c r="P52" s="47"/>
    </row>
    <row r="53" spans="3:16" s="43" customFormat="1" ht="15" x14ac:dyDescent="0.2">
      <c r="C53" s="132" t="s">
        <v>31</v>
      </c>
      <c r="D53" s="125" t="str">
        <f t="shared" si="8"/>
        <v xml:space="preserve"> </v>
      </c>
      <c r="E53" s="17" t="s">
        <v>22</v>
      </c>
      <c r="F53" s="15"/>
      <c r="G53" s="127" t="str">
        <f t="shared" si="3"/>
        <v xml:space="preserve"> </v>
      </c>
      <c r="H53" s="127" t="str">
        <f t="shared" si="5"/>
        <v xml:space="preserve"> </v>
      </c>
      <c r="I53" s="128" t="str">
        <f t="shared" si="6"/>
        <v xml:space="preserve"> </v>
      </c>
      <c r="J53" s="167" t="str">
        <f t="shared" si="4"/>
        <v xml:space="preserve"> </v>
      </c>
      <c r="K53" s="130">
        <f t="shared" si="7"/>
        <v>0</v>
      </c>
      <c r="L53" s="47"/>
      <c r="M53" s="47"/>
      <c r="N53" s="47"/>
      <c r="O53" s="47"/>
      <c r="P53" s="47"/>
    </row>
    <row r="54" spans="3:16" s="43" customFormat="1" ht="15" x14ac:dyDescent="0.2">
      <c r="C54" s="132" t="s">
        <v>32</v>
      </c>
      <c r="D54" s="125" t="str">
        <f t="shared" si="8"/>
        <v xml:space="preserve"> </v>
      </c>
      <c r="E54" s="126" t="s">
        <v>22</v>
      </c>
      <c r="F54" s="15"/>
      <c r="G54" s="127" t="str">
        <f t="shared" si="3"/>
        <v xml:space="preserve"> </v>
      </c>
      <c r="H54" s="127" t="str">
        <f t="shared" si="5"/>
        <v xml:space="preserve"> </v>
      </c>
      <c r="I54" s="128" t="str">
        <f t="shared" si="6"/>
        <v xml:space="preserve"> </v>
      </c>
      <c r="J54" s="167" t="str">
        <f t="shared" si="4"/>
        <v xml:space="preserve"> </v>
      </c>
      <c r="K54" s="130">
        <f t="shared" si="7"/>
        <v>0</v>
      </c>
      <c r="L54" s="47"/>
      <c r="M54" s="47"/>
      <c r="N54" s="47"/>
      <c r="O54" s="47"/>
      <c r="P54" s="47"/>
    </row>
    <row r="55" spans="3:16" s="43" customFormat="1" ht="21.6" customHeight="1" x14ac:dyDescent="0.2">
      <c r="C55" s="150"/>
      <c r="D55" s="165"/>
      <c r="E55" s="165"/>
      <c r="F55" s="125"/>
      <c r="G55" s="166"/>
      <c r="H55" s="166"/>
      <c r="I55" s="129"/>
      <c r="J55" s="129"/>
      <c r="K55" s="130"/>
      <c r="L55" s="47"/>
      <c r="M55" s="47"/>
      <c r="N55" s="47"/>
      <c r="O55" s="47"/>
      <c r="P55" s="47"/>
    </row>
    <row r="56" spans="3:16" s="43" customFormat="1" ht="15" x14ac:dyDescent="0.2">
      <c r="C56" s="103"/>
      <c r="D56" s="103"/>
      <c r="E56" s="103"/>
      <c r="F56" s="103"/>
      <c r="G56" s="103"/>
      <c r="H56" s="103"/>
      <c r="I56" s="103"/>
      <c r="J56" s="103"/>
      <c r="K56" s="103"/>
      <c r="L56" s="47"/>
      <c r="M56" s="47"/>
      <c r="N56" s="47"/>
    </row>
    <row r="57" spans="3:16" s="43" customFormat="1" ht="15" x14ac:dyDescent="0.2">
      <c r="C57" s="133" t="s">
        <v>58</v>
      </c>
      <c r="D57" s="134" t="str">
        <f>+D21</f>
        <v>jaar 1</v>
      </c>
      <c r="E57" s="134" t="str">
        <f>+E21</f>
        <v>jaar 2</v>
      </c>
      <c r="F57" s="134" t="str">
        <f>+F21</f>
        <v>jaar 3</v>
      </c>
      <c r="G57" s="135" t="str">
        <f>+G21</f>
        <v>jaar 4</v>
      </c>
      <c r="H57" s="103"/>
      <c r="I57" s="136"/>
      <c r="J57" s="103"/>
      <c r="K57" s="103"/>
      <c r="L57" s="47"/>
      <c r="M57" s="47"/>
    </row>
    <row r="58" spans="3:16" s="43" customFormat="1" ht="15" x14ac:dyDescent="0.2">
      <c r="C58" s="137" t="s">
        <v>81</v>
      </c>
      <c r="D58" s="138">
        <f>+D23</f>
        <v>80</v>
      </c>
      <c r="E58" s="138">
        <f t="shared" ref="E58:G58" si="9">+E23</f>
        <v>132</v>
      </c>
      <c r="F58" s="138">
        <f t="shared" si="9"/>
        <v>132</v>
      </c>
      <c r="G58" s="138">
        <f t="shared" si="9"/>
        <v>132</v>
      </c>
      <c r="H58" s="103"/>
      <c r="I58" s="103"/>
      <c r="J58" s="103"/>
      <c r="K58" s="103"/>
      <c r="L58" s="47"/>
      <c r="M58" s="47"/>
    </row>
    <row r="59" spans="3:16" s="43" customFormat="1" ht="15" x14ac:dyDescent="0.2">
      <c r="C59" s="137" t="s">
        <v>33</v>
      </c>
      <c r="D59" s="138">
        <f>D23</f>
        <v>80</v>
      </c>
      <c r="E59" s="138">
        <f>E58-D58</f>
        <v>52</v>
      </c>
      <c r="F59" s="138">
        <f t="shared" ref="F59:G59" si="10">F58-E58</f>
        <v>0</v>
      </c>
      <c r="G59" s="138">
        <f t="shared" si="10"/>
        <v>0</v>
      </c>
      <c r="H59" s="103"/>
      <c r="I59" s="103"/>
      <c r="J59" s="103"/>
      <c r="K59" s="103"/>
      <c r="L59" s="47"/>
      <c r="M59" s="47"/>
    </row>
    <row r="60" spans="3:16" s="43" customFormat="1" ht="15" x14ac:dyDescent="0.2">
      <c r="C60" s="137" t="s">
        <v>54</v>
      </c>
      <c r="D60" s="139">
        <f>IF(ISERROR(+VLOOKUP(D58,Staffel1,6,TRUE)),0,+VLOOKUP(D58,Staffel1,6,TRUE))</f>
        <v>0</v>
      </c>
      <c r="E60" s="139">
        <f>IF(ISERROR(+VLOOKUP(E58,Staffel1,6,TRUE)),0,+VLOOKUP(E58,Staffel1,6,TRUE))</f>
        <v>0</v>
      </c>
      <c r="F60" s="139">
        <f>IF(ISERROR(+VLOOKUP(F58,Staffel1,6,TRUE)),0,+VLOOKUP(F58,Staffel1,6,TRUE))</f>
        <v>0</v>
      </c>
      <c r="G60" s="139">
        <f>IF(ISERROR(+VLOOKUP(G58,Staffel1,6,TRUE)),0,+VLOOKUP(G58,Staffel1,6,TRUE))</f>
        <v>0</v>
      </c>
      <c r="H60" s="103"/>
      <c r="I60" s="103"/>
      <c r="J60" s="103"/>
      <c r="K60" s="103"/>
      <c r="L60" s="47"/>
      <c r="M60" s="47"/>
    </row>
    <row r="61" spans="3:16" s="43" customFormat="1" ht="15" x14ac:dyDescent="0.2">
      <c r="C61" s="137" t="s">
        <v>53</v>
      </c>
      <c r="D61" s="140">
        <f>IF(ISERROR(+D60*D58),0,+D60*D58)</f>
        <v>0</v>
      </c>
      <c r="E61" s="140">
        <f t="shared" ref="E61:G61" si="11">IF(ISERROR(+E60*E58),0,+E60*E58)</f>
        <v>0</v>
      </c>
      <c r="F61" s="140">
        <f t="shared" si="11"/>
        <v>0</v>
      </c>
      <c r="G61" s="140">
        <f t="shared" si="11"/>
        <v>0</v>
      </c>
      <c r="H61" s="103"/>
      <c r="I61" s="103"/>
      <c r="J61" s="103"/>
      <c r="K61" s="103"/>
      <c r="L61" s="47"/>
      <c r="M61" s="47"/>
    </row>
    <row r="62" spans="3:16" s="43" customFormat="1" ht="15" x14ac:dyDescent="0.2">
      <c r="C62" s="137"/>
      <c r="D62" s="140"/>
      <c r="E62" s="140"/>
      <c r="F62" s="140"/>
      <c r="G62" s="140"/>
      <c r="H62" s="103"/>
      <c r="I62" s="103"/>
      <c r="J62" s="103"/>
      <c r="K62" s="103"/>
      <c r="L62" s="47"/>
      <c r="M62" s="47"/>
    </row>
    <row r="63" spans="3:16" s="43" customFormat="1" ht="15.75" thickBot="1" x14ac:dyDescent="0.25">
      <c r="C63" s="131" t="s">
        <v>64</v>
      </c>
      <c r="D63" s="141">
        <f>+D61</f>
        <v>0</v>
      </c>
      <c r="E63" s="141">
        <f>+E61</f>
        <v>0</v>
      </c>
      <c r="F63" s="141">
        <f>+F61</f>
        <v>0</v>
      </c>
      <c r="G63" s="141">
        <f>+G61</f>
        <v>0</v>
      </c>
      <c r="H63" s="103"/>
      <c r="I63" s="103"/>
      <c r="J63" s="103"/>
      <c r="K63" s="103"/>
      <c r="L63" s="47"/>
      <c r="M63" s="47"/>
    </row>
    <row r="64" spans="3:16" s="43" customFormat="1" ht="15.75" thickTop="1" x14ac:dyDescent="0.2">
      <c r="C64" s="103"/>
      <c r="D64" s="103"/>
      <c r="E64" s="103"/>
      <c r="F64" s="103"/>
      <c r="G64" s="103"/>
      <c r="H64" s="103"/>
      <c r="I64" s="103"/>
      <c r="J64" s="103"/>
      <c r="K64" s="103"/>
      <c r="L64" s="47"/>
      <c r="M64" s="47"/>
    </row>
    <row r="65" spans="2:25" s="43" customFormat="1" ht="15" x14ac:dyDescent="0.2">
      <c r="C65" s="142" t="s">
        <v>69</v>
      </c>
      <c r="D65" s="143">
        <f>SUM(D63:G63)</f>
        <v>0</v>
      </c>
      <c r="E65" s="103" t="s">
        <v>1</v>
      </c>
      <c r="F65" s="103"/>
      <c r="G65" s="103"/>
      <c r="H65" s="103"/>
      <c r="I65" s="103"/>
      <c r="J65" s="103"/>
      <c r="K65" s="103"/>
      <c r="L65" s="47"/>
      <c r="M65" s="47"/>
    </row>
    <row r="66" spans="2:25" s="43" customFormat="1" ht="15.75" thickBot="1" x14ac:dyDescent="0.25">
      <c r="C66" s="82"/>
      <c r="D66" s="83"/>
      <c r="E66" s="83"/>
      <c r="F66" s="84"/>
      <c r="G66" s="83"/>
      <c r="H66" s="83"/>
      <c r="I66" s="83"/>
      <c r="J66" s="83"/>
      <c r="K66" s="83"/>
      <c r="L66" s="47"/>
      <c r="M66" s="47"/>
    </row>
    <row r="67" spans="2:25" s="43" customFormat="1" ht="15" x14ac:dyDescent="0.2">
      <c r="C67" s="85"/>
      <c r="D67" s="73"/>
      <c r="E67" s="73"/>
      <c r="F67" s="86"/>
      <c r="G67" s="73"/>
      <c r="H67" s="73"/>
      <c r="I67" s="73"/>
      <c r="J67" s="73"/>
      <c r="K67" s="73"/>
      <c r="L67" s="47"/>
      <c r="M67" s="47"/>
      <c r="N67" s="47"/>
      <c r="O67" s="47"/>
      <c r="P67" s="47"/>
      <c r="Q67" s="47"/>
      <c r="R67" s="47"/>
      <c r="S67" s="47"/>
      <c r="T67" s="47"/>
      <c r="U67" s="47"/>
      <c r="V67" s="47"/>
      <c r="W67" s="47"/>
      <c r="X67" s="47"/>
      <c r="Y67" s="47"/>
    </row>
    <row r="68" spans="2:25" s="43" customFormat="1" ht="24.75" x14ac:dyDescent="0.3">
      <c r="B68" s="99" t="s">
        <v>92</v>
      </c>
      <c r="C68" s="100" t="s">
        <v>49</v>
      </c>
      <c r="D68" s="101"/>
      <c r="E68" s="101"/>
      <c r="F68" s="101"/>
      <c r="G68" s="101"/>
      <c r="H68" s="102"/>
      <c r="I68" s="47"/>
      <c r="J68" s="47"/>
      <c r="K68" s="47"/>
      <c r="L68" s="47"/>
      <c r="M68" s="47"/>
      <c r="N68" s="47"/>
      <c r="O68" s="47"/>
      <c r="P68" s="47"/>
      <c r="Q68" s="47"/>
      <c r="R68" s="47"/>
      <c r="S68" s="47"/>
      <c r="T68" s="47"/>
      <c r="U68" s="47"/>
    </row>
    <row r="69" spans="2:25" s="43" customFormat="1" ht="15" x14ac:dyDescent="0.2">
      <c r="C69" s="103"/>
      <c r="D69" s="103"/>
      <c r="E69" s="103"/>
      <c r="F69" s="103"/>
      <c r="G69" s="103"/>
      <c r="H69" s="103"/>
      <c r="I69" s="103"/>
      <c r="J69" s="103"/>
      <c r="K69" s="103"/>
      <c r="L69" s="47"/>
      <c r="M69" s="47"/>
      <c r="N69" s="47"/>
    </row>
    <row r="70" spans="2:25" s="43" customFormat="1" ht="15" x14ac:dyDescent="0.2">
      <c r="C70" s="104" t="s">
        <v>52</v>
      </c>
      <c r="D70" s="105"/>
      <c r="E70" s="106"/>
      <c r="F70" s="106"/>
      <c r="G70" s="106" t="s">
        <v>1</v>
      </c>
      <c r="H70" s="106"/>
      <c r="I70" s="106"/>
      <c r="J70" s="106"/>
      <c r="K70" s="107" t="s">
        <v>1</v>
      </c>
      <c r="L70" s="47"/>
      <c r="M70" s="47"/>
      <c r="N70" s="47"/>
      <c r="O70" s="47"/>
    </row>
    <row r="71" spans="2:25" s="43" customFormat="1" ht="15" x14ac:dyDescent="0.2">
      <c r="C71" s="108" t="s">
        <v>1</v>
      </c>
      <c r="D71" s="109" t="s">
        <v>61</v>
      </c>
      <c r="E71" s="110"/>
      <c r="F71" s="110"/>
      <c r="G71" s="110"/>
      <c r="H71" s="110"/>
      <c r="I71" s="110"/>
      <c r="J71" s="110"/>
      <c r="K71" s="111"/>
      <c r="L71" s="47"/>
      <c r="M71" s="47"/>
      <c r="N71" s="47"/>
      <c r="O71" s="47"/>
    </row>
    <row r="72" spans="2:25" s="43" customFormat="1" ht="15" x14ac:dyDescent="0.2">
      <c r="C72" s="108" t="s">
        <v>55</v>
      </c>
      <c r="D72" s="112" t="s">
        <v>50</v>
      </c>
      <c r="E72" s="110"/>
      <c r="F72" s="110"/>
      <c r="G72" s="110"/>
      <c r="H72" s="110"/>
      <c r="I72" s="110"/>
      <c r="J72" s="110"/>
      <c r="K72" s="111"/>
      <c r="L72" s="47"/>
      <c r="M72" s="47"/>
      <c r="N72" s="47"/>
      <c r="O72" s="47"/>
    </row>
    <row r="73" spans="2:25" s="43" customFormat="1" ht="15" x14ac:dyDescent="0.2">
      <c r="C73" s="336" t="str">
        <f>"Named User ("&amp;C24&amp;")"</f>
        <v>Named User (Light users)</v>
      </c>
      <c r="D73" s="14">
        <v>0</v>
      </c>
      <c r="E73" s="110"/>
      <c r="F73" s="110"/>
      <c r="G73" s="110"/>
      <c r="H73" s="110"/>
      <c r="I73" s="110"/>
      <c r="J73" s="110"/>
      <c r="K73" s="111"/>
      <c r="L73" s="47"/>
      <c r="M73" s="47"/>
      <c r="N73" s="47"/>
      <c r="O73" s="47"/>
    </row>
    <row r="74" spans="2:25" s="43" customFormat="1" ht="15" x14ac:dyDescent="0.2">
      <c r="C74" s="113"/>
      <c r="D74" s="110"/>
      <c r="E74" s="110"/>
      <c r="F74" s="110"/>
      <c r="G74" s="110"/>
      <c r="H74" s="110"/>
      <c r="I74" s="110"/>
      <c r="J74" s="110"/>
      <c r="K74" s="111"/>
      <c r="L74" s="47"/>
      <c r="M74" s="47"/>
      <c r="N74" s="47"/>
      <c r="O74" s="47"/>
    </row>
    <row r="75" spans="2:25" s="43" customFormat="1" ht="15" x14ac:dyDescent="0.2">
      <c r="C75" s="113"/>
      <c r="D75" s="110"/>
      <c r="E75" s="110"/>
      <c r="F75" s="110"/>
      <c r="G75" s="110"/>
      <c r="H75" s="110"/>
      <c r="I75" s="110"/>
      <c r="J75" s="110"/>
      <c r="K75" s="111"/>
      <c r="L75" s="47"/>
      <c r="M75" s="47"/>
      <c r="N75" s="47"/>
      <c r="O75" s="47"/>
    </row>
    <row r="76" spans="2:25" s="43" customFormat="1" ht="15" x14ac:dyDescent="0.2">
      <c r="C76" s="113"/>
      <c r="D76" s="110"/>
      <c r="E76" s="110"/>
      <c r="F76" s="110"/>
      <c r="G76" s="110"/>
      <c r="H76" s="110"/>
      <c r="I76" s="110"/>
      <c r="J76" s="110"/>
      <c r="K76" s="111"/>
      <c r="L76" s="47"/>
      <c r="M76" s="47"/>
      <c r="N76" s="47"/>
      <c r="O76" s="47"/>
    </row>
    <row r="77" spans="2:25" s="43" customFormat="1" ht="15" x14ac:dyDescent="0.2">
      <c r="C77" s="114" t="s">
        <v>73</v>
      </c>
      <c r="D77" s="110"/>
      <c r="E77" s="110"/>
      <c r="F77" s="110"/>
      <c r="G77" s="110"/>
      <c r="H77" s="110"/>
      <c r="I77" s="115"/>
      <c r="J77" s="115"/>
      <c r="K77" s="116"/>
      <c r="L77" s="47"/>
      <c r="M77" s="47"/>
      <c r="N77" s="47"/>
      <c r="O77" s="47"/>
    </row>
    <row r="78" spans="2:25" s="43" customFormat="1" ht="15" x14ac:dyDescent="0.2">
      <c r="C78" s="113"/>
      <c r="D78" s="110"/>
      <c r="E78" s="110"/>
      <c r="F78" s="115" t="s">
        <v>12</v>
      </c>
      <c r="G78" s="115"/>
      <c r="H78" s="110"/>
      <c r="I78" s="115" t="s">
        <v>77</v>
      </c>
      <c r="J78" s="110"/>
      <c r="K78" s="111"/>
      <c r="L78" s="47"/>
      <c r="M78" s="47"/>
      <c r="N78" s="47"/>
      <c r="O78" s="47"/>
      <c r="P78" s="47"/>
    </row>
    <row r="79" spans="2:25" s="43" customFormat="1" ht="15" x14ac:dyDescent="0.2">
      <c r="C79" s="117" t="s">
        <v>13</v>
      </c>
      <c r="D79" s="110"/>
      <c r="E79" s="110"/>
      <c r="F79" s="115" t="s">
        <v>74</v>
      </c>
      <c r="G79" s="115" t="s">
        <v>14</v>
      </c>
      <c r="H79" s="115"/>
      <c r="I79" s="120" t="s">
        <v>16</v>
      </c>
      <c r="J79" s="115"/>
      <c r="K79" s="111"/>
      <c r="L79" s="47"/>
      <c r="M79" s="47"/>
      <c r="N79" s="47"/>
      <c r="O79" s="47"/>
      <c r="P79" s="47"/>
    </row>
    <row r="80" spans="2:25" s="43" customFormat="1" ht="15" x14ac:dyDescent="0.2">
      <c r="C80" s="118"/>
      <c r="D80" s="119"/>
      <c r="E80" s="119"/>
      <c r="F80" s="115" t="s">
        <v>75</v>
      </c>
      <c r="G80" s="120" t="s">
        <v>67</v>
      </c>
      <c r="H80" s="120" t="s">
        <v>1</v>
      </c>
      <c r="I80" s="120" t="s">
        <v>78</v>
      </c>
      <c r="J80" s="120"/>
      <c r="K80" s="111"/>
      <c r="L80" s="47"/>
      <c r="M80" s="47"/>
      <c r="N80" s="47"/>
      <c r="O80" s="47"/>
      <c r="P80" s="47"/>
    </row>
    <row r="81" spans="3:16" s="43" customFormat="1" ht="15" x14ac:dyDescent="0.2">
      <c r="C81" s="121" t="s">
        <v>15</v>
      </c>
      <c r="D81" s="122" t="s">
        <v>17</v>
      </c>
      <c r="E81" s="122" t="s">
        <v>18</v>
      </c>
      <c r="F81" s="122" t="s">
        <v>76</v>
      </c>
      <c r="G81" s="122" t="s">
        <v>51</v>
      </c>
      <c r="H81" s="122" t="s">
        <v>19</v>
      </c>
      <c r="I81" s="122" t="s">
        <v>79</v>
      </c>
      <c r="J81" s="122"/>
      <c r="K81" s="123"/>
      <c r="L81" s="47"/>
      <c r="M81" s="47"/>
      <c r="N81" s="47"/>
      <c r="O81" s="47"/>
      <c r="P81" s="47"/>
    </row>
    <row r="82" spans="3:16" s="43" customFormat="1" ht="15" x14ac:dyDescent="0.2">
      <c r="C82" s="124" t="s">
        <v>20</v>
      </c>
      <c r="D82" s="125">
        <v>1</v>
      </c>
      <c r="E82" s="17">
        <v>300</v>
      </c>
      <c r="F82" s="16">
        <v>0</v>
      </c>
      <c r="G82" s="127">
        <f>IF(D82=" "," ",IF(+E82&lt;&gt;0,E82,"&gt;"))</f>
        <v>300</v>
      </c>
      <c r="H82" s="127">
        <f>+G82</f>
        <v>300</v>
      </c>
      <c r="I82" s="128">
        <f>IF(H82=" "," ",+$D$73*(1-F82))</f>
        <v>0</v>
      </c>
      <c r="J82" s="167" t="str">
        <f>IF(D82=" "," ","over cumulatief aantal users")</f>
        <v>over cumulatief aantal users</v>
      </c>
      <c r="K82" s="130">
        <f>IF(AND(D82&lt;&gt;" ",E82="&gt;"),0,IF(AND(D82=" ",E82="&gt;"),2,1))</f>
        <v>1</v>
      </c>
      <c r="L82" s="47"/>
      <c r="M82" s="47"/>
      <c r="N82" s="47"/>
      <c r="O82" s="47"/>
      <c r="P82" s="47"/>
    </row>
    <row r="83" spans="3:16" s="43" customFormat="1" ht="15" x14ac:dyDescent="0.2">
      <c r="C83" s="131" t="s">
        <v>21</v>
      </c>
      <c r="D83" s="125">
        <f t="shared" ref="D83:D93" si="12">IF(ISERROR(+E82+1)," ",E82+1)</f>
        <v>301</v>
      </c>
      <c r="E83" s="17" t="s">
        <v>22</v>
      </c>
      <c r="F83" s="15">
        <f>F82</f>
        <v>0</v>
      </c>
      <c r="G83" s="127" t="str">
        <f t="shared" ref="G83:G93" si="13">IF(D83=" "," ",IF(+E83&lt;&gt;0,E83,"&gt;"))</f>
        <v>&gt;</v>
      </c>
      <c r="H83" s="127">
        <f>IF(G83=" "," ",IF(G83="&gt;",1,G83-G82))</f>
        <v>1</v>
      </c>
      <c r="I83" s="128">
        <f>IF(H83=" "," ",+$D$73*(1-F83))</f>
        <v>0</v>
      </c>
      <c r="J83" s="167" t="str">
        <f t="shared" ref="J83:J93" si="14">IF(D83=" "," ","over cumulatief aantal users")</f>
        <v>over cumulatief aantal users</v>
      </c>
      <c r="K83" s="130">
        <f>IF(D83=" ",0,IF(F83&lt;F82,1,0))</f>
        <v>0</v>
      </c>
      <c r="L83" s="47"/>
      <c r="M83" s="47"/>
      <c r="N83" s="47"/>
      <c r="O83" s="47"/>
      <c r="P83" s="47"/>
    </row>
    <row r="84" spans="3:16" s="43" customFormat="1" ht="15" x14ac:dyDescent="0.2">
      <c r="C84" s="132" t="s">
        <v>23</v>
      </c>
      <c r="D84" s="125" t="str">
        <f t="shared" si="12"/>
        <v xml:space="preserve"> </v>
      </c>
      <c r="E84" s="17" t="s">
        <v>22</v>
      </c>
      <c r="F84" s="15"/>
      <c r="G84" s="127" t="str">
        <f t="shared" si="13"/>
        <v xml:space="preserve"> </v>
      </c>
      <c r="H84" s="127" t="str">
        <f t="shared" ref="H84:H93" si="15">IF(G84=" "," ",IF(G84="&gt;",1,G84-G83))</f>
        <v xml:space="preserve"> </v>
      </c>
      <c r="I84" s="128" t="str">
        <f>IF(H84=" "," ",+$D$73*(1-F84))</f>
        <v xml:space="preserve"> </v>
      </c>
      <c r="J84" s="167" t="str">
        <f t="shared" si="14"/>
        <v xml:space="preserve"> </v>
      </c>
      <c r="K84" s="130">
        <f t="shared" ref="K84:K93" si="16">IF(D84=" ",0,IF(F84&lt;F83,1,0))</f>
        <v>0</v>
      </c>
      <c r="L84" s="47" t="s">
        <v>1</v>
      </c>
      <c r="M84" s="47"/>
      <c r="N84" s="47"/>
      <c r="O84" s="47"/>
      <c r="P84" s="47"/>
    </row>
    <row r="85" spans="3:16" s="43" customFormat="1" ht="15" x14ac:dyDescent="0.2">
      <c r="C85" s="132" t="s">
        <v>24</v>
      </c>
      <c r="D85" s="125" t="str">
        <f t="shared" si="12"/>
        <v xml:space="preserve"> </v>
      </c>
      <c r="E85" s="17" t="s">
        <v>22</v>
      </c>
      <c r="F85" s="15"/>
      <c r="G85" s="127" t="str">
        <f t="shared" si="13"/>
        <v xml:space="preserve"> </v>
      </c>
      <c r="H85" s="127" t="str">
        <f t="shared" si="15"/>
        <v xml:space="preserve"> </v>
      </c>
      <c r="I85" s="128" t="str">
        <f t="shared" ref="I85:I93" si="17">IF(H85=" "," ",+$D$73*(1-F85))</f>
        <v xml:space="preserve"> </v>
      </c>
      <c r="J85" s="167" t="str">
        <f t="shared" si="14"/>
        <v xml:space="preserve"> </v>
      </c>
      <c r="K85" s="130">
        <f t="shared" si="16"/>
        <v>0</v>
      </c>
      <c r="L85" s="47"/>
      <c r="M85" s="47"/>
      <c r="N85" s="47"/>
      <c r="O85" s="47"/>
      <c r="P85" s="47"/>
    </row>
    <row r="86" spans="3:16" s="43" customFormat="1" ht="15" x14ac:dyDescent="0.2">
      <c r="C86" s="124" t="s">
        <v>25</v>
      </c>
      <c r="D86" s="125" t="str">
        <f t="shared" si="12"/>
        <v xml:space="preserve"> </v>
      </c>
      <c r="E86" s="17" t="s">
        <v>22</v>
      </c>
      <c r="F86" s="15"/>
      <c r="G86" s="127" t="str">
        <f t="shared" si="13"/>
        <v xml:space="preserve"> </v>
      </c>
      <c r="H86" s="127" t="str">
        <f t="shared" si="15"/>
        <v xml:space="preserve"> </v>
      </c>
      <c r="I86" s="128" t="str">
        <f t="shared" si="17"/>
        <v xml:space="preserve"> </v>
      </c>
      <c r="J86" s="167" t="str">
        <f t="shared" si="14"/>
        <v xml:space="preserve"> </v>
      </c>
      <c r="K86" s="130">
        <f t="shared" si="16"/>
        <v>0</v>
      </c>
      <c r="L86" s="47"/>
      <c r="M86" s="47"/>
      <c r="N86" s="47"/>
      <c r="O86" s="47"/>
      <c r="P86" s="47"/>
    </row>
    <row r="87" spans="3:16" s="43" customFormat="1" ht="15" x14ac:dyDescent="0.2">
      <c r="C87" s="131" t="s">
        <v>26</v>
      </c>
      <c r="D87" s="125" t="str">
        <f t="shared" si="12"/>
        <v xml:space="preserve"> </v>
      </c>
      <c r="E87" s="17" t="s">
        <v>22</v>
      </c>
      <c r="F87" s="15"/>
      <c r="G87" s="127" t="str">
        <f t="shared" si="13"/>
        <v xml:space="preserve"> </v>
      </c>
      <c r="H87" s="127" t="str">
        <f t="shared" si="15"/>
        <v xml:space="preserve"> </v>
      </c>
      <c r="I87" s="128" t="str">
        <f t="shared" si="17"/>
        <v xml:space="preserve"> </v>
      </c>
      <c r="J87" s="167" t="str">
        <f t="shared" si="14"/>
        <v xml:space="preserve"> </v>
      </c>
      <c r="K87" s="130">
        <f t="shared" si="16"/>
        <v>0</v>
      </c>
      <c r="L87" s="47"/>
      <c r="M87" s="47"/>
      <c r="N87" s="47"/>
      <c r="O87" s="47"/>
      <c r="P87" s="47"/>
    </row>
    <row r="88" spans="3:16" s="43" customFormat="1" ht="15" x14ac:dyDescent="0.2">
      <c r="C88" s="132" t="s">
        <v>27</v>
      </c>
      <c r="D88" s="125" t="str">
        <f t="shared" si="12"/>
        <v xml:space="preserve"> </v>
      </c>
      <c r="E88" s="17" t="s">
        <v>22</v>
      </c>
      <c r="F88" s="15"/>
      <c r="G88" s="127" t="str">
        <f t="shared" si="13"/>
        <v xml:space="preserve"> </v>
      </c>
      <c r="H88" s="127" t="str">
        <f t="shared" si="15"/>
        <v xml:space="preserve"> </v>
      </c>
      <c r="I88" s="128" t="str">
        <f t="shared" si="17"/>
        <v xml:space="preserve"> </v>
      </c>
      <c r="J88" s="167" t="str">
        <f t="shared" si="14"/>
        <v xml:space="preserve"> </v>
      </c>
      <c r="K88" s="130">
        <f t="shared" si="16"/>
        <v>0</v>
      </c>
      <c r="L88" s="47"/>
      <c r="M88" s="47"/>
      <c r="N88" s="47"/>
      <c r="O88" s="47"/>
      <c r="P88" s="47"/>
    </row>
    <row r="89" spans="3:16" s="43" customFormat="1" ht="15" x14ac:dyDescent="0.2">
      <c r="C89" s="132" t="s">
        <v>28</v>
      </c>
      <c r="D89" s="125" t="str">
        <f t="shared" si="12"/>
        <v xml:space="preserve"> </v>
      </c>
      <c r="E89" s="17" t="s">
        <v>22</v>
      </c>
      <c r="F89" s="15"/>
      <c r="G89" s="127" t="str">
        <f t="shared" si="13"/>
        <v xml:space="preserve"> </v>
      </c>
      <c r="H89" s="127" t="str">
        <f t="shared" si="15"/>
        <v xml:space="preserve"> </v>
      </c>
      <c r="I89" s="128" t="str">
        <f t="shared" si="17"/>
        <v xml:space="preserve"> </v>
      </c>
      <c r="J89" s="167" t="str">
        <f t="shared" si="14"/>
        <v xml:space="preserve"> </v>
      </c>
      <c r="K89" s="130">
        <f t="shared" si="16"/>
        <v>0</v>
      </c>
      <c r="L89" s="47"/>
      <c r="M89" s="47"/>
      <c r="N89" s="47"/>
      <c r="O89" s="47"/>
      <c r="P89" s="47"/>
    </row>
    <row r="90" spans="3:16" s="43" customFormat="1" ht="15" x14ac:dyDescent="0.2">
      <c r="C90" s="124" t="s">
        <v>29</v>
      </c>
      <c r="D90" s="125" t="str">
        <f t="shared" si="12"/>
        <v xml:space="preserve"> </v>
      </c>
      <c r="E90" s="17" t="s">
        <v>22</v>
      </c>
      <c r="F90" s="15"/>
      <c r="G90" s="127" t="str">
        <f t="shared" si="13"/>
        <v xml:space="preserve"> </v>
      </c>
      <c r="H90" s="127" t="str">
        <f t="shared" si="15"/>
        <v xml:space="preserve"> </v>
      </c>
      <c r="I90" s="128" t="str">
        <f t="shared" si="17"/>
        <v xml:space="preserve"> </v>
      </c>
      <c r="J90" s="167" t="str">
        <f t="shared" si="14"/>
        <v xml:space="preserve"> </v>
      </c>
      <c r="K90" s="130">
        <f t="shared" si="16"/>
        <v>0</v>
      </c>
      <c r="L90" s="47"/>
      <c r="M90" s="47"/>
      <c r="N90" s="47"/>
      <c r="O90" s="47"/>
      <c r="P90" s="47"/>
    </row>
    <row r="91" spans="3:16" s="43" customFormat="1" ht="15" x14ac:dyDescent="0.2">
      <c r="C91" s="131" t="s">
        <v>30</v>
      </c>
      <c r="D91" s="125" t="str">
        <f t="shared" si="12"/>
        <v xml:space="preserve"> </v>
      </c>
      <c r="E91" s="17" t="s">
        <v>22</v>
      </c>
      <c r="F91" s="15"/>
      <c r="G91" s="127" t="str">
        <f t="shared" si="13"/>
        <v xml:space="preserve"> </v>
      </c>
      <c r="H91" s="127" t="str">
        <f t="shared" si="15"/>
        <v xml:space="preserve"> </v>
      </c>
      <c r="I91" s="128" t="str">
        <f t="shared" si="17"/>
        <v xml:space="preserve"> </v>
      </c>
      <c r="J91" s="167" t="str">
        <f t="shared" si="14"/>
        <v xml:space="preserve"> </v>
      </c>
      <c r="K91" s="130">
        <f t="shared" si="16"/>
        <v>0</v>
      </c>
      <c r="L91" s="47"/>
      <c r="M91" s="47"/>
      <c r="N91" s="47"/>
      <c r="O91" s="47"/>
      <c r="P91" s="47"/>
    </row>
    <row r="92" spans="3:16" s="43" customFormat="1" ht="15" x14ac:dyDescent="0.2">
      <c r="C92" s="132" t="s">
        <v>31</v>
      </c>
      <c r="D92" s="125" t="str">
        <f t="shared" si="12"/>
        <v xml:space="preserve"> </v>
      </c>
      <c r="E92" s="17" t="s">
        <v>22</v>
      </c>
      <c r="F92" s="15"/>
      <c r="G92" s="127" t="str">
        <f t="shared" si="13"/>
        <v xml:space="preserve"> </v>
      </c>
      <c r="H92" s="127" t="str">
        <f t="shared" si="15"/>
        <v xml:space="preserve"> </v>
      </c>
      <c r="I92" s="128" t="str">
        <f t="shared" si="17"/>
        <v xml:space="preserve"> </v>
      </c>
      <c r="J92" s="167" t="str">
        <f t="shared" si="14"/>
        <v xml:space="preserve"> </v>
      </c>
      <c r="K92" s="130">
        <f t="shared" si="16"/>
        <v>0</v>
      </c>
      <c r="L92" s="47"/>
      <c r="M92" s="47"/>
      <c r="N92" s="47"/>
      <c r="O92" s="47"/>
      <c r="P92" s="47"/>
    </row>
    <row r="93" spans="3:16" s="43" customFormat="1" ht="15" x14ac:dyDescent="0.2">
      <c r="C93" s="132" t="s">
        <v>32</v>
      </c>
      <c r="D93" s="125" t="str">
        <f t="shared" si="12"/>
        <v xml:space="preserve"> </v>
      </c>
      <c r="E93" s="126" t="s">
        <v>22</v>
      </c>
      <c r="F93" s="15"/>
      <c r="G93" s="127" t="str">
        <f t="shared" si="13"/>
        <v xml:space="preserve"> </v>
      </c>
      <c r="H93" s="127" t="str">
        <f t="shared" si="15"/>
        <v xml:space="preserve"> </v>
      </c>
      <c r="I93" s="128" t="str">
        <f t="shared" si="17"/>
        <v xml:space="preserve"> </v>
      </c>
      <c r="J93" s="167" t="str">
        <f t="shared" si="14"/>
        <v xml:space="preserve"> </v>
      </c>
      <c r="K93" s="130">
        <f t="shared" si="16"/>
        <v>0</v>
      </c>
      <c r="L93" s="47"/>
      <c r="M93" s="47"/>
      <c r="N93" s="47"/>
      <c r="O93" s="47"/>
      <c r="P93" s="47"/>
    </row>
    <row r="94" spans="3:16" s="43" customFormat="1" ht="21.6" customHeight="1" x14ac:dyDescent="0.2">
      <c r="C94" s="150"/>
      <c r="D94" s="165"/>
      <c r="E94" s="165"/>
      <c r="F94" s="125"/>
      <c r="G94" s="166"/>
      <c r="H94" s="166"/>
      <c r="I94" s="129"/>
      <c r="J94" s="129"/>
      <c r="K94" s="130"/>
      <c r="L94" s="47"/>
      <c r="M94" s="47"/>
      <c r="N94" s="47"/>
      <c r="O94" s="47"/>
      <c r="P94" s="47"/>
    </row>
    <row r="95" spans="3:16" s="43" customFormat="1" ht="15" x14ac:dyDescent="0.2">
      <c r="C95" s="103"/>
      <c r="D95" s="103"/>
      <c r="E95" s="103"/>
      <c r="F95" s="103"/>
      <c r="G95" s="103"/>
      <c r="H95" s="103"/>
      <c r="I95" s="103"/>
      <c r="J95" s="103"/>
      <c r="K95" s="103"/>
      <c r="L95" s="47"/>
      <c r="M95" s="47"/>
      <c r="N95" s="47"/>
    </row>
    <row r="96" spans="3:16" s="43" customFormat="1" ht="15" x14ac:dyDescent="0.2">
      <c r="C96" s="133" t="s">
        <v>58</v>
      </c>
      <c r="D96" s="134">
        <f>+D61</f>
        <v>0</v>
      </c>
      <c r="E96" s="134">
        <f>+E61</f>
        <v>0</v>
      </c>
      <c r="F96" s="134">
        <f>+F61</f>
        <v>0</v>
      </c>
      <c r="G96" s="135">
        <f>+G61</f>
        <v>0</v>
      </c>
      <c r="H96" s="103"/>
      <c r="I96" s="136"/>
      <c r="J96" s="103"/>
      <c r="K96" s="103"/>
      <c r="L96" s="47"/>
      <c r="M96" s="47"/>
    </row>
    <row r="97" spans="2:25" s="43" customFormat="1" ht="15" x14ac:dyDescent="0.2">
      <c r="C97" s="137" t="s">
        <v>81</v>
      </c>
      <c r="D97" s="138">
        <f>+D24</f>
        <v>100</v>
      </c>
      <c r="E97" s="138">
        <f t="shared" ref="E97:G97" si="18">+E24</f>
        <v>220</v>
      </c>
      <c r="F97" s="138">
        <f t="shared" si="18"/>
        <v>220</v>
      </c>
      <c r="G97" s="138">
        <f t="shared" si="18"/>
        <v>220</v>
      </c>
      <c r="H97" s="103"/>
      <c r="I97" s="103"/>
      <c r="J97" s="103"/>
      <c r="K97" s="103"/>
      <c r="L97" s="47"/>
      <c r="M97" s="47"/>
    </row>
    <row r="98" spans="2:25" s="43" customFormat="1" ht="15" x14ac:dyDescent="0.2">
      <c r="C98" s="137" t="s">
        <v>33</v>
      </c>
      <c r="D98" s="138">
        <f>+D24</f>
        <v>100</v>
      </c>
      <c r="E98" s="138">
        <f>E97-D97</f>
        <v>120</v>
      </c>
      <c r="F98" s="138">
        <f t="shared" ref="F98" si="19">F97-E97</f>
        <v>0</v>
      </c>
      <c r="G98" s="138">
        <f t="shared" ref="G98" si="20">G97-F97</f>
        <v>0</v>
      </c>
      <c r="H98" s="103"/>
      <c r="I98" s="103"/>
      <c r="J98" s="103"/>
      <c r="K98" s="103"/>
      <c r="L98" s="47"/>
      <c r="M98" s="47"/>
    </row>
    <row r="99" spans="2:25" s="43" customFormat="1" ht="15" x14ac:dyDescent="0.2">
      <c r="C99" s="137" t="s">
        <v>54</v>
      </c>
      <c r="D99" s="139">
        <f>IF(ISERROR(+VLOOKUP(D97,Staffel1,6,TRUE)),0,+VLOOKUP(D97,Staffel1,6,TRUE))</f>
        <v>0</v>
      </c>
      <c r="E99" s="139">
        <f>IF(ISERROR(+VLOOKUP(E97,Staffel1,6,TRUE)),0,+VLOOKUP(E97,Staffel1,6,TRUE))</f>
        <v>0</v>
      </c>
      <c r="F99" s="139">
        <f>IF(ISERROR(+VLOOKUP(F97,Staffel1,6,TRUE)),0,+VLOOKUP(F97,Staffel1,6,TRUE))</f>
        <v>0</v>
      </c>
      <c r="G99" s="139">
        <f>IF(ISERROR(+VLOOKUP(G97,Staffel1,6,TRUE)),0,+VLOOKUP(G97,Staffel1,6,TRUE))</f>
        <v>0</v>
      </c>
      <c r="H99" s="103"/>
      <c r="I99" s="103"/>
      <c r="J99" s="103"/>
      <c r="K99" s="103"/>
      <c r="L99" s="47"/>
      <c r="M99" s="47"/>
    </row>
    <row r="100" spans="2:25" s="43" customFormat="1" ht="15" x14ac:dyDescent="0.2">
      <c r="C100" s="137" t="s">
        <v>53</v>
      </c>
      <c r="D100" s="140">
        <f>IF(ISERROR(+D99*D97),0,+D99*D97)</f>
        <v>0</v>
      </c>
      <c r="E100" s="140">
        <f t="shared" ref="E100:G100" si="21">IF(ISERROR(+E99*E97),0,+E99*E97)</f>
        <v>0</v>
      </c>
      <c r="F100" s="140">
        <f t="shared" si="21"/>
        <v>0</v>
      </c>
      <c r="G100" s="140">
        <f t="shared" si="21"/>
        <v>0</v>
      </c>
      <c r="H100" s="103"/>
      <c r="I100" s="103"/>
      <c r="J100" s="103"/>
      <c r="K100" s="103"/>
      <c r="L100" s="47"/>
      <c r="M100" s="47"/>
    </row>
    <row r="101" spans="2:25" s="43" customFormat="1" ht="15" x14ac:dyDescent="0.2">
      <c r="C101" s="137"/>
      <c r="D101" s="140"/>
      <c r="E101" s="140"/>
      <c r="F101" s="140"/>
      <c r="G101" s="140"/>
      <c r="H101" s="103"/>
      <c r="I101" s="103"/>
      <c r="J101" s="103"/>
      <c r="K101" s="103"/>
      <c r="L101" s="47"/>
      <c r="M101" s="47"/>
    </row>
    <row r="102" spans="2:25" s="43" customFormat="1" ht="15.75" thickBot="1" x14ac:dyDescent="0.25">
      <c r="C102" s="131" t="s">
        <v>64</v>
      </c>
      <c r="D102" s="141">
        <f>+D100</f>
        <v>0</v>
      </c>
      <c r="E102" s="141">
        <f>+E100</f>
        <v>0</v>
      </c>
      <c r="F102" s="141">
        <f>+F100</f>
        <v>0</v>
      </c>
      <c r="G102" s="141">
        <f>+G100</f>
        <v>0</v>
      </c>
      <c r="H102" s="103"/>
      <c r="I102" s="103"/>
      <c r="J102" s="103"/>
      <c r="K102" s="103"/>
      <c r="L102" s="47"/>
      <c r="M102" s="47"/>
    </row>
    <row r="103" spans="2:25" s="43" customFormat="1" ht="15.75" thickTop="1" x14ac:dyDescent="0.2">
      <c r="C103" s="103"/>
      <c r="D103" s="103"/>
      <c r="E103" s="103"/>
      <c r="F103" s="103"/>
      <c r="G103" s="103"/>
      <c r="H103" s="103"/>
      <c r="I103" s="103"/>
      <c r="J103" s="103"/>
      <c r="K103" s="103"/>
      <c r="L103" s="47"/>
      <c r="M103" s="47"/>
    </row>
    <row r="104" spans="2:25" s="43" customFormat="1" ht="15" x14ac:dyDescent="0.2">
      <c r="C104" s="142" t="s">
        <v>69</v>
      </c>
      <c r="D104" s="143">
        <f>SUM(D102:G102)</f>
        <v>0</v>
      </c>
      <c r="E104" s="103" t="s">
        <v>1</v>
      </c>
      <c r="F104" s="103"/>
      <c r="G104" s="103"/>
      <c r="H104" s="103"/>
      <c r="I104" s="103"/>
      <c r="J104" s="103"/>
      <c r="K104" s="103"/>
      <c r="L104" s="47"/>
      <c r="M104" s="47"/>
    </row>
    <row r="105" spans="2:25" s="43" customFormat="1" ht="15.75" thickBot="1" x14ac:dyDescent="0.25">
      <c r="C105" s="82"/>
      <c r="D105" s="83"/>
      <c r="E105" s="83"/>
      <c r="F105" s="84"/>
      <c r="G105" s="83"/>
      <c r="H105" s="83"/>
      <c r="I105" s="83"/>
      <c r="J105" s="83"/>
      <c r="K105" s="83"/>
      <c r="L105" s="47"/>
      <c r="M105" s="47"/>
    </row>
    <row r="106" spans="2:25" s="43" customFormat="1" ht="15" x14ac:dyDescent="0.2">
      <c r="C106" s="85"/>
      <c r="D106" s="73"/>
      <c r="E106" s="73"/>
      <c r="F106" s="86"/>
      <c r="G106" s="73"/>
      <c r="H106" s="73"/>
      <c r="I106" s="73"/>
      <c r="J106" s="73"/>
      <c r="K106" s="73"/>
      <c r="L106" s="47"/>
      <c r="M106" s="47"/>
      <c r="N106" s="47"/>
      <c r="O106" s="47"/>
      <c r="P106" s="47"/>
      <c r="Q106" s="47"/>
      <c r="R106" s="47"/>
      <c r="S106" s="47"/>
      <c r="T106" s="47"/>
      <c r="U106" s="47"/>
      <c r="V106" s="47"/>
      <c r="W106" s="47"/>
      <c r="X106" s="47"/>
      <c r="Y106" s="47"/>
    </row>
    <row r="107" spans="2:25" s="43" customFormat="1" ht="24.75" x14ac:dyDescent="0.3">
      <c r="B107" s="99" t="s">
        <v>93</v>
      </c>
      <c r="C107" s="100" t="s">
        <v>98</v>
      </c>
      <c r="D107" s="101"/>
      <c r="E107" s="101"/>
      <c r="F107" s="101"/>
      <c r="G107" s="101"/>
      <c r="H107" s="102"/>
      <c r="I107" s="47"/>
      <c r="J107" s="47"/>
      <c r="K107" s="47"/>
      <c r="L107" s="47"/>
      <c r="M107" s="47"/>
      <c r="N107" s="47"/>
      <c r="O107" s="47"/>
      <c r="P107" s="47"/>
      <c r="Q107" s="47"/>
      <c r="R107" s="47"/>
      <c r="S107" s="47"/>
      <c r="T107" s="47"/>
      <c r="U107" s="47"/>
    </row>
    <row r="108" spans="2:25" s="43" customFormat="1" ht="15" x14ac:dyDescent="0.2">
      <c r="C108" s="103"/>
      <c r="D108" s="103"/>
      <c r="E108" s="103"/>
      <c r="F108" s="103"/>
      <c r="G108" s="103"/>
      <c r="H108" s="103"/>
      <c r="I108" s="103"/>
      <c r="J108" s="103"/>
      <c r="K108" s="103"/>
      <c r="L108" s="47"/>
      <c r="M108" s="47"/>
      <c r="N108" s="47"/>
    </row>
    <row r="109" spans="2:25" s="43" customFormat="1" ht="15" x14ac:dyDescent="0.2">
      <c r="C109" s="104" t="s">
        <v>52</v>
      </c>
      <c r="D109" s="105"/>
      <c r="E109" s="106"/>
      <c r="F109" s="106"/>
      <c r="G109" s="106" t="s">
        <v>1</v>
      </c>
      <c r="H109" s="106"/>
      <c r="I109" s="106"/>
      <c r="J109" s="106"/>
      <c r="K109" s="107" t="s">
        <v>1</v>
      </c>
      <c r="L109" s="47"/>
      <c r="M109" s="47"/>
      <c r="N109" s="47"/>
      <c r="O109" s="47"/>
    </row>
    <row r="110" spans="2:25" s="43" customFormat="1" ht="15" x14ac:dyDescent="0.2">
      <c r="C110" s="108" t="s">
        <v>1</v>
      </c>
      <c r="D110" s="109" t="s">
        <v>61</v>
      </c>
      <c r="E110" s="110"/>
      <c r="F110" s="351" t="s">
        <v>99</v>
      </c>
      <c r="G110" s="351"/>
      <c r="H110" s="351"/>
      <c r="I110" s="110"/>
      <c r="J110" s="110"/>
      <c r="K110" s="111"/>
      <c r="L110" s="47"/>
      <c r="M110" s="47"/>
      <c r="N110" s="47"/>
      <c r="O110" s="47"/>
    </row>
    <row r="111" spans="2:25" s="43" customFormat="1" ht="15" x14ac:dyDescent="0.2">
      <c r="C111" s="108" t="s">
        <v>55</v>
      </c>
      <c r="D111" s="112" t="s">
        <v>50</v>
      </c>
      <c r="E111" s="110"/>
      <c r="F111" s="351"/>
      <c r="G111" s="351"/>
      <c r="H111" s="351"/>
      <c r="I111" s="110"/>
      <c r="J111" s="110"/>
      <c r="K111" s="111"/>
      <c r="L111" s="47"/>
      <c r="M111" s="47"/>
      <c r="N111" s="47"/>
      <c r="O111" s="47"/>
    </row>
    <row r="112" spans="2:25" s="43" customFormat="1" ht="15" x14ac:dyDescent="0.2">
      <c r="C112" s="336" t="str">
        <f>"Named User ("&amp;C25&amp;")"</f>
        <v>Named User (Goedkeurder rol)</v>
      </c>
      <c r="D112" s="14">
        <v>0</v>
      </c>
      <c r="E112" s="110"/>
      <c r="F112" s="351"/>
      <c r="G112" s="351"/>
      <c r="H112" s="351"/>
      <c r="I112" s="110"/>
      <c r="J112" s="110"/>
      <c r="K112" s="111"/>
      <c r="L112" s="47"/>
      <c r="M112" s="47"/>
      <c r="N112" s="47"/>
      <c r="O112" s="47"/>
    </row>
    <row r="113" spans="3:16" s="43" customFormat="1" ht="15" x14ac:dyDescent="0.2">
      <c r="C113" s="113"/>
      <c r="D113" s="110"/>
      <c r="E113" s="110"/>
      <c r="F113" s="110"/>
      <c r="G113" s="110"/>
      <c r="H113" s="110"/>
      <c r="I113" s="110"/>
      <c r="J113" s="110"/>
      <c r="K113" s="111"/>
      <c r="L113" s="47"/>
      <c r="M113" s="47"/>
      <c r="N113" s="47"/>
      <c r="O113" s="47"/>
    </row>
    <row r="114" spans="3:16" s="43" customFormat="1" ht="15" x14ac:dyDescent="0.2">
      <c r="C114" s="113"/>
      <c r="D114" s="110"/>
      <c r="E114" s="110"/>
      <c r="F114" s="110"/>
      <c r="G114" s="110"/>
      <c r="H114" s="110"/>
      <c r="I114" s="110"/>
      <c r="J114" s="110"/>
      <c r="K114" s="111"/>
      <c r="L114" s="47"/>
      <c r="M114" s="47"/>
      <c r="N114" s="47"/>
      <c r="O114" s="47"/>
    </row>
    <row r="115" spans="3:16" s="43" customFormat="1" ht="15" x14ac:dyDescent="0.2">
      <c r="C115" s="113"/>
      <c r="D115" s="110"/>
      <c r="E115" s="110"/>
      <c r="F115" s="110"/>
      <c r="G115" s="110"/>
      <c r="H115" s="110"/>
      <c r="I115" s="110"/>
      <c r="J115" s="110"/>
      <c r="K115" s="111"/>
      <c r="L115" s="47"/>
      <c r="M115" s="47"/>
      <c r="N115" s="47"/>
      <c r="O115" s="47"/>
    </row>
    <row r="116" spans="3:16" s="43" customFormat="1" ht="15" x14ac:dyDescent="0.2">
      <c r="C116" s="114" t="s">
        <v>97</v>
      </c>
      <c r="D116" s="110"/>
      <c r="E116" s="110"/>
      <c r="F116" s="110"/>
      <c r="G116" s="110"/>
      <c r="H116" s="110"/>
      <c r="I116" s="115"/>
      <c r="J116" s="115"/>
      <c r="K116" s="116"/>
      <c r="L116" s="47"/>
      <c r="M116" s="47"/>
      <c r="N116" s="47"/>
      <c r="O116" s="47"/>
    </row>
    <row r="117" spans="3:16" s="43" customFormat="1" ht="15" x14ac:dyDescent="0.2">
      <c r="C117" s="113"/>
      <c r="D117" s="110"/>
      <c r="E117" s="110"/>
      <c r="F117" s="115" t="s">
        <v>12</v>
      </c>
      <c r="G117" s="115"/>
      <c r="H117" s="110"/>
      <c r="I117" s="115" t="s">
        <v>77</v>
      </c>
      <c r="J117" s="110"/>
      <c r="K117" s="111"/>
      <c r="L117" s="47"/>
      <c r="M117" s="47"/>
      <c r="N117" s="47"/>
      <c r="O117" s="47"/>
      <c r="P117" s="47"/>
    </row>
    <row r="118" spans="3:16" s="43" customFormat="1" ht="15" x14ac:dyDescent="0.2">
      <c r="C118" s="117" t="s">
        <v>13</v>
      </c>
      <c r="D118" s="110"/>
      <c r="E118" s="110"/>
      <c r="F118" s="115" t="s">
        <v>74</v>
      </c>
      <c r="G118" s="115" t="s">
        <v>14</v>
      </c>
      <c r="H118" s="115"/>
      <c r="I118" s="120" t="s">
        <v>16</v>
      </c>
      <c r="J118" s="115"/>
      <c r="K118" s="111"/>
      <c r="L118" s="47"/>
      <c r="M118" s="47"/>
      <c r="N118" s="47"/>
      <c r="O118" s="47"/>
      <c r="P118" s="47"/>
    </row>
    <row r="119" spans="3:16" s="43" customFormat="1" ht="15" x14ac:dyDescent="0.2">
      <c r="C119" s="118"/>
      <c r="D119" s="119"/>
      <c r="E119" s="119"/>
      <c r="F119" s="115" t="s">
        <v>75</v>
      </c>
      <c r="G119" s="120" t="s">
        <v>67</v>
      </c>
      <c r="H119" s="120" t="s">
        <v>1</v>
      </c>
      <c r="I119" s="120" t="s">
        <v>78</v>
      </c>
      <c r="J119" s="120"/>
      <c r="K119" s="111"/>
      <c r="L119" s="47"/>
      <c r="M119" s="47"/>
      <c r="N119" s="47"/>
      <c r="O119" s="47"/>
      <c r="P119" s="47"/>
    </row>
    <row r="120" spans="3:16" s="43" customFormat="1" ht="15" x14ac:dyDescent="0.2">
      <c r="C120" s="121" t="s">
        <v>15</v>
      </c>
      <c r="D120" s="122" t="s">
        <v>17</v>
      </c>
      <c r="E120" s="122" t="s">
        <v>18</v>
      </c>
      <c r="F120" s="122" t="s">
        <v>76</v>
      </c>
      <c r="G120" s="122" t="s">
        <v>51</v>
      </c>
      <c r="H120" s="122" t="s">
        <v>19</v>
      </c>
      <c r="I120" s="122" t="s">
        <v>79</v>
      </c>
      <c r="J120" s="122"/>
      <c r="K120" s="123"/>
      <c r="L120" s="47"/>
      <c r="M120" s="47"/>
      <c r="N120" s="47"/>
      <c r="O120" s="47"/>
      <c r="P120" s="47"/>
    </row>
    <row r="121" spans="3:16" s="43" customFormat="1" ht="15" x14ac:dyDescent="0.2">
      <c r="C121" s="124" t="s">
        <v>20</v>
      </c>
      <c r="D121" s="125">
        <v>1</v>
      </c>
      <c r="E121" s="17">
        <v>2000</v>
      </c>
      <c r="F121" s="16">
        <v>0</v>
      </c>
      <c r="G121" s="127">
        <f>IF(D121=" "," ",IF(+E121&lt;&gt;0,E121,"&gt;"))</f>
        <v>2000</v>
      </c>
      <c r="H121" s="127">
        <f>+G121</f>
        <v>2000</v>
      </c>
      <c r="I121" s="128">
        <f>IF(H121=" "," ",+$D$112*(1-F121))</f>
        <v>0</v>
      </c>
      <c r="J121" s="167" t="str">
        <f>IF(D121=" "," ","over cumulatief aantal users")</f>
        <v>over cumulatief aantal users</v>
      </c>
      <c r="K121" s="130">
        <f>IF(AND(D121&lt;&gt;" ",E121="&gt;"),0,IF(AND(D121=" ",E121="&gt;"),2,1))</f>
        <v>1</v>
      </c>
      <c r="L121" s="47"/>
      <c r="M121" s="47"/>
      <c r="N121" s="47"/>
      <c r="O121" s="47"/>
      <c r="P121" s="47"/>
    </row>
    <row r="122" spans="3:16" s="43" customFormat="1" ht="15" x14ac:dyDescent="0.2">
      <c r="C122" s="131" t="s">
        <v>21</v>
      </c>
      <c r="D122" s="125">
        <f t="shared" ref="D122:D132" si="22">IF(ISERROR(+E121+1)," ",E121+1)</f>
        <v>2001</v>
      </c>
      <c r="E122" s="17" t="s">
        <v>22</v>
      </c>
      <c r="F122" s="15">
        <f>F121</f>
        <v>0</v>
      </c>
      <c r="G122" s="127" t="str">
        <f t="shared" ref="G122:G132" si="23">IF(D122=" "," ",IF(+E122&lt;&gt;0,E122,"&gt;"))</f>
        <v>&gt;</v>
      </c>
      <c r="H122" s="127">
        <f>IF(G122=" "," ",IF(G122="&gt;",1,G122-G121))</f>
        <v>1</v>
      </c>
      <c r="I122" s="128">
        <f>IF(H122=" "," ",$D$112*(1-F122))</f>
        <v>0</v>
      </c>
      <c r="J122" s="167" t="str">
        <f t="shared" ref="J122:J132" si="24">IF(D122=" "," ","over cumulatief aantal users")</f>
        <v>over cumulatief aantal users</v>
      </c>
      <c r="K122" s="130">
        <f>IF(D122=" ",0,IF(F122&lt;F121,1,0))</f>
        <v>0</v>
      </c>
      <c r="L122" s="47"/>
      <c r="M122" s="47"/>
      <c r="N122" s="47"/>
      <c r="O122" s="47"/>
      <c r="P122" s="47"/>
    </row>
    <row r="123" spans="3:16" s="43" customFormat="1" ht="15" x14ac:dyDescent="0.2">
      <c r="C123" s="132" t="s">
        <v>23</v>
      </c>
      <c r="D123" s="125" t="str">
        <f t="shared" si="22"/>
        <v xml:space="preserve"> </v>
      </c>
      <c r="E123" s="17" t="s">
        <v>22</v>
      </c>
      <c r="F123" s="15"/>
      <c r="G123" s="127" t="str">
        <f t="shared" si="23"/>
        <v xml:space="preserve"> </v>
      </c>
      <c r="H123" s="127" t="str">
        <f t="shared" ref="H123:H132" si="25">IF(G123=" "," ",IF(G123="&gt;",1,G123-G122))</f>
        <v xml:space="preserve"> </v>
      </c>
      <c r="I123" s="128" t="str">
        <f t="shared" ref="I123:I132" si="26">IF(H123=" "," ",$D$112*(1-F123))</f>
        <v xml:space="preserve"> </v>
      </c>
      <c r="J123" s="167" t="str">
        <f t="shared" si="24"/>
        <v xml:space="preserve"> </v>
      </c>
      <c r="K123" s="130">
        <f t="shared" ref="K123:K132" si="27">IF(D123=" ",0,IF(F123&lt;F122,1,0))</f>
        <v>0</v>
      </c>
      <c r="L123" s="47" t="s">
        <v>1</v>
      </c>
      <c r="M123" s="47"/>
      <c r="N123" s="47"/>
      <c r="O123" s="47"/>
      <c r="P123" s="47"/>
    </row>
    <row r="124" spans="3:16" s="43" customFormat="1" ht="15" x14ac:dyDescent="0.2">
      <c r="C124" s="132" t="s">
        <v>24</v>
      </c>
      <c r="D124" s="125" t="str">
        <f t="shared" si="22"/>
        <v xml:space="preserve"> </v>
      </c>
      <c r="E124" s="17" t="s">
        <v>22</v>
      </c>
      <c r="F124" s="15"/>
      <c r="G124" s="127" t="str">
        <f t="shared" si="23"/>
        <v xml:space="preserve"> </v>
      </c>
      <c r="H124" s="127" t="str">
        <f t="shared" si="25"/>
        <v xml:space="preserve"> </v>
      </c>
      <c r="I124" s="128" t="str">
        <f t="shared" si="26"/>
        <v xml:space="preserve"> </v>
      </c>
      <c r="J124" s="167" t="str">
        <f t="shared" si="24"/>
        <v xml:space="preserve"> </v>
      </c>
      <c r="K124" s="130">
        <f t="shared" si="27"/>
        <v>0</v>
      </c>
      <c r="L124" s="47"/>
      <c r="M124" s="47"/>
      <c r="N124" s="47"/>
      <c r="O124" s="47"/>
      <c r="P124" s="47"/>
    </row>
    <row r="125" spans="3:16" s="43" customFormat="1" ht="15" x14ac:dyDescent="0.2">
      <c r="C125" s="124" t="s">
        <v>25</v>
      </c>
      <c r="D125" s="125" t="str">
        <f t="shared" si="22"/>
        <v xml:space="preserve"> </v>
      </c>
      <c r="E125" s="17" t="s">
        <v>22</v>
      </c>
      <c r="F125" s="15"/>
      <c r="G125" s="127" t="str">
        <f t="shared" si="23"/>
        <v xml:space="preserve"> </v>
      </c>
      <c r="H125" s="127" t="str">
        <f t="shared" si="25"/>
        <v xml:space="preserve"> </v>
      </c>
      <c r="I125" s="128" t="str">
        <f t="shared" si="26"/>
        <v xml:space="preserve"> </v>
      </c>
      <c r="J125" s="167" t="str">
        <f t="shared" si="24"/>
        <v xml:space="preserve"> </v>
      </c>
      <c r="K125" s="130">
        <f t="shared" si="27"/>
        <v>0</v>
      </c>
      <c r="L125" s="47"/>
      <c r="M125" s="47"/>
      <c r="N125" s="47"/>
      <c r="O125" s="47"/>
      <c r="P125" s="47"/>
    </row>
    <row r="126" spans="3:16" s="43" customFormat="1" ht="15" x14ac:dyDescent="0.2">
      <c r="C126" s="131" t="s">
        <v>26</v>
      </c>
      <c r="D126" s="125" t="str">
        <f t="shared" si="22"/>
        <v xml:space="preserve"> </v>
      </c>
      <c r="E126" s="17" t="s">
        <v>22</v>
      </c>
      <c r="F126" s="15"/>
      <c r="G126" s="127" t="str">
        <f t="shared" si="23"/>
        <v xml:space="preserve"> </v>
      </c>
      <c r="H126" s="127" t="str">
        <f t="shared" si="25"/>
        <v xml:space="preserve"> </v>
      </c>
      <c r="I126" s="128" t="str">
        <f t="shared" si="26"/>
        <v xml:space="preserve"> </v>
      </c>
      <c r="J126" s="167" t="str">
        <f t="shared" si="24"/>
        <v xml:space="preserve"> </v>
      </c>
      <c r="K126" s="130">
        <f t="shared" si="27"/>
        <v>0</v>
      </c>
      <c r="L126" s="47"/>
      <c r="M126" s="47"/>
      <c r="N126" s="47"/>
      <c r="O126" s="47"/>
      <c r="P126" s="47"/>
    </row>
    <row r="127" spans="3:16" s="43" customFormat="1" ht="15" x14ac:dyDescent="0.2">
      <c r="C127" s="132" t="s">
        <v>27</v>
      </c>
      <c r="D127" s="125" t="str">
        <f t="shared" si="22"/>
        <v xml:space="preserve"> </v>
      </c>
      <c r="E127" s="17" t="s">
        <v>22</v>
      </c>
      <c r="F127" s="15"/>
      <c r="G127" s="127" t="str">
        <f t="shared" si="23"/>
        <v xml:space="preserve"> </v>
      </c>
      <c r="H127" s="127" t="str">
        <f t="shared" si="25"/>
        <v xml:space="preserve"> </v>
      </c>
      <c r="I127" s="128" t="str">
        <f t="shared" si="26"/>
        <v xml:space="preserve"> </v>
      </c>
      <c r="J127" s="167" t="str">
        <f t="shared" si="24"/>
        <v xml:space="preserve"> </v>
      </c>
      <c r="K127" s="130">
        <f t="shared" si="27"/>
        <v>0</v>
      </c>
      <c r="L127" s="47"/>
      <c r="M127" s="47"/>
      <c r="N127" s="47"/>
      <c r="O127" s="47"/>
      <c r="P127" s="47"/>
    </row>
    <row r="128" spans="3:16" s="43" customFormat="1" ht="15" x14ac:dyDescent="0.2">
      <c r="C128" s="132" t="s">
        <v>28</v>
      </c>
      <c r="D128" s="125" t="str">
        <f t="shared" si="22"/>
        <v xml:space="preserve"> </v>
      </c>
      <c r="E128" s="17" t="s">
        <v>22</v>
      </c>
      <c r="F128" s="15"/>
      <c r="G128" s="127" t="str">
        <f t="shared" si="23"/>
        <v xml:space="preserve"> </v>
      </c>
      <c r="H128" s="127" t="str">
        <f t="shared" si="25"/>
        <v xml:space="preserve"> </v>
      </c>
      <c r="I128" s="128" t="str">
        <f t="shared" si="26"/>
        <v xml:space="preserve"> </v>
      </c>
      <c r="J128" s="167" t="str">
        <f t="shared" si="24"/>
        <v xml:space="preserve"> </v>
      </c>
      <c r="K128" s="130">
        <f t="shared" si="27"/>
        <v>0</v>
      </c>
      <c r="L128" s="47"/>
      <c r="M128" s="47"/>
      <c r="N128" s="47"/>
      <c r="O128" s="47"/>
      <c r="P128" s="47"/>
    </row>
    <row r="129" spans="3:16" s="43" customFormat="1" ht="15" x14ac:dyDescent="0.2">
      <c r="C129" s="124" t="s">
        <v>29</v>
      </c>
      <c r="D129" s="125" t="str">
        <f t="shared" si="22"/>
        <v xml:space="preserve"> </v>
      </c>
      <c r="E129" s="17" t="s">
        <v>22</v>
      </c>
      <c r="F129" s="15"/>
      <c r="G129" s="127" t="str">
        <f t="shared" si="23"/>
        <v xml:space="preserve"> </v>
      </c>
      <c r="H129" s="127" t="str">
        <f t="shared" si="25"/>
        <v xml:space="preserve"> </v>
      </c>
      <c r="I129" s="128" t="str">
        <f t="shared" si="26"/>
        <v xml:space="preserve"> </v>
      </c>
      <c r="J129" s="167" t="str">
        <f t="shared" si="24"/>
        <v xml:space="preserve"> </v>
      </c>
      <c r="K129" s="130">
        <f t="shared" si="27"/>
        <v>0</v>
      </c>
      <c r="L129" s="47"/>
      <c r="M129" s="47"/>
      <c r="N129" s="47"/>
      <c r="O129" s="47"/>
      <c r="P129" s="47"/>
    </row>
    <row r="130" spans="3:16" s="43" customFormat="1" ht="15" x14ac:dyDescent="0.2">
      <c r="C130" s="131" t="s">
        <v>30</v>
      </c>
      <c r="D130" s="125" t="str">
        <f t="shared" si="22"/>
        <v xml:space="preserve"> </v>
      </c>
      <c r="E130" s="17" t="s">
        <v>22</v>
      </c>
      <c r="F130" s="15"/>
      <c r="G130" s="127" t="str">
        <f t="shared" si="23"/>
        <v xml:space="preserve"> </v>
      </c>
      <c r="H130" s="127" t="str">
        <f t="shared" si="25"/>
        <v xml:space="preserve"> </v>
      </c>
      <c r="I130" s="128" t="str">
        <f t="shared" si="26"/>
        <v xml:space="preserve"> </v>
      </c>
      <c r="J130" s="167" t="str">
        <f t="shared" si="24"/>
        <v xml:space="preserve"> </v>
      </c>
      <c r="K130" s="130">
        <f t="shared" si="27"/>
        <v>0</v>
      </c>
      <c r="L130" s="47"/>
      <c r="M130" s="47"/>
      <c r="N130" s="47"/>
      <c r="O130" s="47"/>
      <c r="P130" s="47"/>
    </row>
    <row r="131" spans="3:16" s="43" customFormat="1" ht="15" x14ac:dyDescent="0.2">
      <c r="C131" s="132" t="s">
        <v>31</v>
      </c>
      <c r="D131" s="125" t="str">
        <f t="shared" si="22"/>
        <v xml:space="preserve"> </v>
      </c>
      <c r="E131" s="17" t="s">
        <v>22</v>
      </c>
      <c r="F131" s="15"/>
      <c r="G131" s="127" t="str">
        <f t="shared" si="23"/>
        <v xml:space="preserve"> </v>
      </c>
      <c r="H131" s="127" t="str">
        <f t="shared" si="25"/>
        <v xml:space="preserve"> </v>
      </c>
      <c r="I131" s="128" t="str">
        <f t="shared" si="26"/>
        <v xml:space="preserve"> </v>
      </c>
      <c r="J131" s="167" t="str">
        <f t="shared" si="24"/>
        <v xml:space="preserve"> </v>
      </c>
      <c r="K131" s="130">
        <f t="shared" si="27"/>
        <v>0</v>
      </c>
      <c r="L131" s="47"/>
      <c r="M131" s="47"/>
      <c r="N131" s="47"/>
      <c r="O131" s="47"/>
      <c r="P131" s="47"/>
    </row>
    <row r="132" spans="3:16" s="43" customFormat="1" ht="15" x14ac:dyDescent="0.2">
      <c r="C132" s="132" t="s">
        <v>32</v>
      </c>
      <c r="D132" s="125" t="str">
        <f t="shared" si="22"/>
        <v xml:space="preserve"> </v>
      </c>
      <c r="E132" s="126" t="s">
        <v>22</v>
      </c>
      <c r="F132" s="15"/>
      <c r="G132" s="127" t="str">
        <f t="shared" si="23"/>
        <v xml:space="preserve"> </v>
      </c>
      <c r="H132" s="127" t="str">
        <f t="shared" si="25"/>
        <v xml:space="preserve"> </v>
      </c>
      <c r="I132" s="128" t="str">
        <f t="shared" si="26"/>
        <v xml:space="preserve"> </v>
      </c>
      <c r="J132" s="167" t="str">
        <f t="shared" si="24"/>
        <v xml:space="preserve"> </v>
      </c>
      <c r="K132" s="130">
        <f t="shared" si="27"/>
        <v>0</v>
      </c>
      <c r="L132" s="47"/>
      <c r="M132" s="47"/>
      <c r="N132" s="47"/>
      <c r="O132" s="47"/>
      <c r="P132" s="47"/>
    </row>
    <row r="133" spans="3:16" s="43" customFormat="1" ht="21.6" customHeight="1" x14ac:dyDescent="0.2">
      <c r="C133" s="150"/>
      <c r="D133" s="165"/>
      <c r="E133" s="165"/>
      <c r="F133" s="125"/>
      <c r="G133" s="166"/>
      <c r="H133" s="166"/>
      <c r="I133" s="129"/>
      <c r="J133" s="129"/>
      <c r="K133" s="130"/>
      <c r="L133" s="47"/>
      <c r="M133" s="47"/>
      <c r="N133" s="47"/>
      <c r="O133" s="47"/>
      <c r="P133" s="47"/>
    </row>
    <row r="134" spans="3:16" s="43" customFormat="1" ht="15" x14ac:dyDescent="0.2">
      <c r="C134" s="103"/>
      <c r="D134" s="103"/>
      <c r="E134" s="103"/>
      <c r="F134" s="103"/>
      <c r="G134" s="103"/>
      <c r="H134" s="103"/>
      <c r="I134" s="103"/>
      <c r="J134" s="103"/>
      <c r="K134" s="103"/>
      <c r="L134" s="47"/>
      <c r="M134" s="47"/>
      <c r="N134" s="47"/>
    </row>
    <row r="135" spans="3:16" s="43" customFormat="1" ht="15" x14ac:dyDescent="0.2">
      <c r="C135" s="133" t="s">
        <v>58</v>
      </c>
      <c r="D135" s="134">
        <f>+D100</f>
        <v>0</v>
      </c>
      <c r="E135" s="134">
        <f>+E100</f>
        <v>0</v>
      </c>
      <c r="F135" s="134">
        <f>+F100</f>
        <v>0</v>
      </c>
      <c r="G135" s="135">
        <f>+G100</f>
        <v>0</v>
      </c>
      <c r="H135" s="103"/>
      <c r="I135" s="136"/>
      <c r="J135" s="103"/>
      <c r="K135" s="103"/>
      <c r="L135" s="47"/>
      <c r="M135" s="47"/>
    </row>
    <row r="136" spans="3:16" s="43" customFormat="1" ht="15" x14ac:dyDescent="0.2">
      <c r="C136" s="137" t="s">
        <v>81</v>
      </c>
      <c r="D136" s="138">
        <f>D25</f>
        <v>500</v>
      </c>
      <c r="E136" s="138">
        <f t="shared" ref="E136:G136" si="28">E25</f>
        <v>1000</v>
      </c>
      <c r="F136" s="138">
        <f t="shared" si="28"/>
        <v>1250</v>
      </c>
      <c r="G136" s="138">
        <f t="shared" si="28"/>
        <v>1500</v>
      </c>
      <c r="H136" s="103"/>
      <c r="I136" s="103"/>
      <c r="J136" s="103"/>
      <c r="K136" s="103"/>
      <c r="L136" s="47"/>
      <c r="M136" s="47"/>
    </row>
    <row r="137" spans="3:16" s="43" customFormat="1" ht="15" x14ac:dyDescent="0.2">
      <c r="C137" s="137" t="s">
        <v>33</v>
      </c>
      <c r="D137" s="138">
        <f>+D104</f>
        <v>0</v>
      </c>
      <c r="E137" s="138">
        <f>E136-D136</f>
        <v>500</v>
      </c>
      <c r="F137" s="138">
        <f t="shared" ref="F137" si="29">F136-E136</f>
        <v>250</v>
      </c>
      <c r="G137" s="138">
        <f t="shared" ref="G137" si="30">G136-F136</f>
        <v>250</v>
      </c>
      <c r="H137" s="103"/>
      <c r="I137" s="103"/>
      <c r="J137" s="103"/>
      <c r="K137" s="103"/>
      <c r="L137" s="47"/>
      <c r="M137" s="47"/>
    </row>
    <row r="138" spans="3:16" s="43" customFormat="1" ht="15" x14ac:dyDescent="0.2">
      <c r="C138" s="137" t="s">
        <v>54</v>
      </c>
      <c r="D138" s="139">
        <f>IF(ISERROR(+VLOOKUP(D136,Staffel3,6,TRUE)),0,+VLOOKUP(D136,Staffel3,6,TRUE))</f>
        <v>0</v>
      </c>
      <c r="E138" s="139">
        <f>IF(ISERROR(+VLOOKUP(E136,Staffel3,6,TRUE)),0,+VLOOKUP(E136,Staffel3,6,TRUE))</f>
        <v>0</v>
      </c>
      <c r="F138" s="139">
        <f>IF(ISERROR(+VLOOKUP(F136,Staffel3,6,TRUE)),0,+VLOOKUP(F136,Staffel3,6,TRUE))</f>
        <v>0</v>
      </c>
      <c r="G138" s="139">
        <f>IF(ISERROR(+VLOOKUP(G136,Staffel3,6,TRUE)),0,+VLOOKUP(G136,Staffel3,6,TRUE))</f>
        <v>0</v>
      </c>
      <c r="H138" s="103"/>
      <c r="I138" s="103"/>
      <c r="J138" s="103"/>
      <c r="K138" s="103"/>
      <c r="L138" s="47"/>
      <c r="M138" s="47"/>
    </row>
    <row r="139" spans="3:16" s="43" customFormat="1" ht="15" x14ac:dyDescent="0.2">
      <c r="C139" s="137" t="s">
        <v>53</v>
      </c>
      <c r="D139" s="140">
        <f>IF(ISERROR(+D138*D136),0,+D138*D136)</f>
        <v>0</v>
      </c>
      <c r="E139" s="140">
        <f t="shared" ref="E139:G139" si="31">IF(ISERROR(+E138*E136),0,+E138*E136)</f>
        <v>0</v>
      </c>
      <c r="F139" s="140">
        <f t="shared" si="31"/>
        <v>0</v>
      </c>
      <c r="G139" s="140">
        <f t="shared" si="31"/>
        <v>0</v>
      </c>
      <c r="H139" s="103"/>
      <c r="I139" s="103"/>
      <c r="J139" s="103"/>
      <c r="K139" s="103"/>
      <c r="L139" s="47"/>
      <c r="M139" s="47"/>
    </row>
    <row r="140" spans="3:16" s="43" customFormat="1" ht="15" x14ac:dyDescent="0.2">
      <c r="C140" s="137"/>
      <c r="D140" s="140"/>
      <c r="E140" s="140"/>
      <c r="F140" s="140"/>
      <c r="G140" s="140"/>
      <c r="H140" s="103"/>
      <c r="I140" s="103"/>
      <c r="J140" s="103"/>
      <c r="K140" s="103"/>
      <c r="L140" s="47"/>
      <c r="M140" s="47"/>
    </row>
    <row r="141" spans="3:16" s="43" customFormat="1" ht="15.75" thickBot="1" x14ac:dyDescent="0.25">
      <c r="C141" s="131" t="s">
        <v>64</v>
      </c>
      <c r="D141" s="141">
        <f>+D139</f>
        <v>0</v>
      </c>
      <c r="E141" s="141">
        <f>+E139</f>
        <v>0</v>
      </c>
      <c r="F141" s="141">
        <f>+F139</f>
        <v>0</v>
      </c>
      <c r="G141" s="141">
        <f>+G139</f>
        <v>0</v>
      </c>
      <c r="H141" s="103"/>
      <c r="I141" s="103"/>
      <c r="J141" s="103"/>
      <c r="K141" s="103"/>
      <c r="L141" s="47"/>
      <c r="M141" s="47"/>
    </row>
    <row r="142" spans="3:16" s="43" customFormat="1" ht="15.75" thickTop="1" x14ac:dyDescent="0.2">
      <c r="C142" s="103"/>
      <c r="D142" s="103"/>
      <c r="E142" s="103"/>
      <c r="F142" s="103"/>
      <c r="G142" s="103"/>
      <c r="H142" s="103"/>
      <c r="I142" s="103"/>
      <c r="J142" s="103"/>
      <c r="K142" s="103"/>
      <c r="L142" s="47"/>
      <c r="M142" s="47"/>
    </row>
    <row r="143" spans="3:16" s="43" customFormat="1" ht="15" x14ac:dyDescent="0.2">
      <c r="C143" s="142" t="s">
        <v>69</v>
      </c>
      <c r="D143" s="143">
        <f>SUM(D141:G141)</f>
        <v>0</v>
      </c>
      <c r="E143" s="103" t="s">
        <v>1</v>
      </c>
      <c r="F143" s="103"/>
      <c r="G143" s="103"/>
      <c r="H143" s="103"/>
      <c r="I143" s="103"/>
      <c r="J143" s="103"/>
      <c r="K143" s="103"/>
      <c r="L143" s="47"/>
      <c r="M143" s="47"/>
    </row>
    <row r="144" spans="3:16" s="43" customFormat="1" ht="15.75" thickBot="1" x14ac:dyDescent="0.25">
      <c r="C144" s="82"/>
      <c r="D144" s="83"/>
      <c r="E144" s="83"/>
      <c r="F144" s="84"/>
      <c r="G144" s="83"/>
      <c r="H144" s="83"/>
      <c r="I144" s="83"/>
      <c r="J144" s="83"/>
      <c r="K144" s="83"/>
      <c r="L144" s="47"/>
      <c r="M144" s="47"/>
    </row>
    <row r="145" spans="2:13" s="43" customFormat="1" ht="15" x14ac:dyDescent="0.2">
      <c r="C145" s="85"/>
      <c r="D145" s="73"/>
      <c r="E145" s="73"/>
      <c r="F145" s="86"/>
      <c r="G145" s="73"/>
      <c r="H145" s="73"/>
      <c r="I145" s="73"/>
      <c r="J145" s="73"/>
      <c r="K145" s="73"/>
      <c r="L145" s="47"/>
      <c r="M145" s="47"/>
    </row>
    <row r="146" spans="2:13" s="43" customFormat="1" ht="24.75" x14ac:dyDescent="0.3">
      <c r="B146" s="99">
        <v>2</v>
      </c>
      <c r="C146" s="100" t="s">
        <v>59</v>
      </c>
      <c r="D146" s="101"/>
      <c r="E146" s="101"/>
      <c r="F146" s="101"/>
      <c r="G146" s="102"/>
      <c r="I146" s="103"/>
      <c r="J146" s="103"/>
      <c r="K146" s="103"/>
      <c r="L146" s="47"/>
      <c r="M146" s="47"/>
    </row>
    <row r="147" spans="2:13" s="43" customFormat="1" ht="15" x14ac:dyDescent="0.2">
      <c r="C147" s="103"/>
      <c r="D147" s="103"/>
      <c r="E147" s="103"/>
      <c r="F147" s="103"/>
      <c r="G147" s="103"/>
      <c r="I147" s="103"/>
      <c r="J147" s="103"/>
      <c r="K147" s="103"/>
      <c r="L147" s="47"/>
      <c r="M147" s="47"/>
    </row>
    <row r="148" spans="2:13" s="43" customFormat="1" ht="15" x14ac:dyDescent="0.2">
      <c r="C148" s="104"/>
      <c r="D148" s="105" t="s">
        <v>1</v>
      </c>
      <c r="E148" s="106"/>
      <c r="F148" s="106"/>
      <c r="G148" s="144"/>
      <c r="I148" s="103"/>
      <c r="J148" s="103"/>
      <c r="K148" s="103"/>
      <c r="L148" s="47"/>
    </row>
    <row r="149" spans="2:13" s="43" customFormat="1" ht="15" x14ac:dyDescent="0.2">
      <c r="C149" s="108" t="s">
        <v>1</v>
      </c>
      <c r="D149" s="109" t="s">
        <v>1</v>
      </c>
      <c r="E149" s="110"/>
      <c r="F149" s="110"/>
      <c r="G149" s="111"/>
      <c r="I149" s="103"/>
      <c r="J149" s="103"/>
      <c r="K149" s="103"/>
      <c r="L149" s="47"/>
    </row>
    <row r="150" spans="2:13" s="43" customFormat="1" ht="15" x14ac:dyDescent="0.2">
      <c r="C150" s="108" t="s">
        <v>1</v>
      </c>
      <c r="D150" s="109" t="s">
        <v>10</v>
      </c>
      <c r="E150" s="110"/>
      <c r="F150" s="110"/>
      <c r="G150" s="111"/>
      <c r="I150" s="103"/>
      <c r="J150" s="103"/>
      <c r="K150" s="103"/>
      <c r="L150" s="47"/>
    </row>
    <row r="151" spans="2:13" s="43" customFormat="1" ht="15" x14ac:dyDescent="0.2">
      <c r="C151" s="108" t="s">
        <v>11</v>
      </c>
      <c r="D151" s="112" t="s">
        <v>50</v>
      </c>
      <c r="E151" s="110"/>
      <c r="F151" s="110"/>
      <c r="G151" s="111"/>
      <c r="I151" s="103"/>
      <c r="J151" s="103"/>
      <c r="K151" s="103"/>
      <c r="L151" s="47"/>
    </row>
    <row r="152" spans="2:13" s="43" customFormat="1" ht="34.9" customHeight="1" x14ac:dyDescent="0.2">
      <c r="C152" s="145" t="s">
        <v>60</v>
      </c>
      <c r="D152" s="14">
        <v>0</v>
      </c>
      <c r="E152" s="345" t="s">
        <v>102</v>
      </c>
      <c r="F152" s="346"/>
      <c r="G152" s="347"/>
      <c r="I152" s="103"/>
      <c r="J152" s="103"/>
      <c r="K152" s="103"/>
      <c r="L152" s="47"/>
    </row>
    <row r="153" spans="2:13" s="43" customFormat="1" ht="15" x14ac:dyDescent="0.2">
      <c r="C153" s="146"/>
      <c r="D153" s="147"/>
      <c r="E153" s="147"/>
      <c r="F153" s="147"/>
      <c r="G153" s="123"/>
      <c r="I153" s="103"/>
      <c r="J153" s="103"/>
      <c r="K153" s="103"/>
      <c r="L153" s="47"/>
    </row>
    <row r="154" spans="2:13" s="43" customFormat="1" ht="15" x14ac:dyDescent="0.2">
      <c r="C154" s="103"/>
      <c r="D154" s="103"/>
      <c r="E154" s="103"/>
      <c r="F154" s="103"/>
      <c r="G154" s="103"/>
      <c r="H154" s="103"/>
      <c r="I154" s="103"/>
      <c r="J154" s="103"/>
      <c r="K154" s="103"/>
      <c r="L154" s="47"/>
      <c r="M154" s="47"/>
    </row>
    <row r="155" spans="2:13" s="43" customFormat="1" ht="15" x14ac:dyDescent="0.2">
      <c r="C155" s="133" t="s">
        <v>68</v>
      </c>
      <c r="D155" s="134" t="str">
        <f>D57</f>
        <v>jaar 1</v>
      </c>
      <c r="E155" s="134" t="str">
        <f>E57</f>
        <v>jaar 2</v>
      </c>
      <c r="F155" s="134" t="str">
        <f>F57</f>
        <v>jaar 3</v>
      </c>
      <c r="G155" s="135" t="str">
        <f>G57</f>
        <v>jaar 4</v>
      </c>
      <c r="H155" s="103"/>
      <c r="I155" s="103"/>
      <c r="J155" s="103"/>
      <c r="K155" s="47"/>
    </row>
    <row r="156" spans="2:13" s="43" customFormat="1" ht="15" x14ac:dyDescent="0.2">
      <c r="C156" s="137" t="s">
        <v>81</v>
      </c>
      <c r="D156" s="138">
        <f>D26</f>
        <v>680</v>
      </c>
      <c r="E156" s="138">
        <f>E26</f>
        <v>1352</v>
      </c>
      <c r="F156" s="138">
        <f>F26</f>
        <v>1602</v>
      </c>
      <c r="G156" s="138">
        <f>G26</f>
        <v>1852</v>
      </c>
      <c r="H156" s="103"/>
      <c r="I156" s="103"/>
      <c r="J156" s="103"/>
      <c r="K156" s="103"/>
      <c r="L156" s="47"/>
      <c r="M156" s="47"/>
    </row>
    <row r="157" spans="2:13" s="43" customFormat="1" ht="15" x14ac:dyDescent="0.2">
      <c r="C157" s="137"/>
      <c r="D157" s="139"/>
      <c r="E157" s="139"/>
      <c r="F157" s="139"/>
      <c r="G157" s="139"/>
      <c r="H157" s="103"/>
      <c r="I157" s="103"/>
      <c r="J157" s="103"/>
      <c r="K157" s="47"/>
    </row>
    <row r="158" spans="2:13" s="43" customFormat="1" ht="15.75" thickBot="1" x14ac:dyDescent="0.25">
      <c r="C158" s="137" t="s">
        <v>65</v>
      </c>
      <c r="D158" s="141">
        <f>$D$152</f>
        <v>0</v>
      </c>
      <c r="E158" s="141">
        <f t="shared" ref="E158:G158" si="32">$D$152</f>
        <v>0</v>
      </c>
      <c r="F158" s="141">
        <f t="shared" si="32"/>
        <v>0</v>
      </c>
      <c r="G158" s="141">
        <f t="shared" si="32"/>
        <v>0</v>
      </c>
      <c r="H158" s="103"/>
      <c r="I158" s="103"/>
      <c r="J158" s="103"/>
      <c r="K158" s="47"/>
    </row>
    <row r="159" spans="2:13" s="43" customFormat="1" ht="15.75" thickTop="1" x14ac:dyDescent="0.2">
      <c r="C159" s="148"/>
      <c r="D159" s="148"/>
      <c r="E159" s="103"/>
      <c r="F159" s="103"/>
      <c r="G159" s="103"/>
      <c r="H159" s="103"/>
      <c r="I159" s="103"/>
      <c r="J159" s="103"/>
      <c r="K159" s="47"/>
    </row>
    <row r="160" spans="2:13" s="43" customFormat="1" ht="15.75" thickBot="1" x14ac:dyDescent="0.25">
      <c r="C160" s="82"/>
      <c r="D160" s="83"/>
      <c r="E160" s="83"/>
      <c r="F160" s="84"/>
      <c r="G160" s="83"/>
      <c r="H160" s="83"/>
      <c r="I160" s="83"/>
      <c r="J160" s="83"/>
      <c r="K160" s="83"/>
      <c r="L160" s="47"/>
      <c r="M160" s="47"/>
    </row>
    <row r="161" spans="3:13" s="43" customFormat="1" ht="15" x14ac:dyDescent="0.2">
      <c r="C161" s="103"/>
      <c r="D161" s="103"/>
      <c r="E161" s="103"/>
      <c r="F161" s="103"/>
      <c r="G161" s="103"/>
      <c r="H161" s="103"/>
      <c r="I161" s="103"/>
      <c r="J161" s="103"/>
      <c r="K161" s="103"/>
      <c r="L161" s="47"/>
      <c r="M161" s="47"/>
    </row>
    <row r="162" spans="3:13" s="43" customFormat="1" ht="15" x14ac:dyDescent="0.2">
      <c r="C162" s="103" t="s">
        <v>83</v>
      </c>
      <c r="D162" s="222" t="str">
        <f>D155</f>
        <v>jaar 1</v>
      </c>
      <c r="E162" s="134" t="str">
        <f t="shared" ref="E162:G162" si="33">E155</f>
        <v>jaar 2</v>
      </c>
      <c r="F162" s="134" t="str">
        <f t="shared" si="33"/>
        <v>jaar 3</v>
      </c>
      <c r="G162" s="135" t="str">
        <f t="shared" si="33"/>
        <v>jaar 4</v>
      </c>
      <c r="H162" s="103"/>
      <c r="I162" s="103"/>
      <c r="J162" s="103"/>
      <c r="K162" s="103"/>
      <c r="L162" s="47"/>
      <c r="M162" s="47"/>
    </row>
    <row r="163" spans="3:13" s="43" customFormat="1" ht="36" customHeight="1" thickBot="1" x14ac:dyDescent="0.25">
      <c r="C163" s="337" t="s">
        <v>166</v>
      </c>
      <c r="D163" s="141">
        <f>IF(OR(D63=0,D158=0),D63+D158,MIN(D63+D102+D141,D158))</f>
        <v>0</v>
      </c>
      <c r="E163" s="141">
        <f t="shared" ref="E163:G163" si="34">IF(OR(E63=0,E158=0),E63+E158,MIN(E63+E102+E141,E158))</f>
        <v>0</v>
      </c>
      <c r="F163" s="141">
        <f t="shared" si="34"/>
        <v>0</v>
      </c>
      <c r="G163" s="141">
        <f t="shared" si="34"/>
        <v>0</v>
      </c>
      <c r="H163" s="103"/>
      <c r="I163" s="103"/>
      <c r="J163" s="103"/>
      <c r="K163" s="103"/>
      <c r="L163" s="47"/>
      <c r="M163" s="47"/>
    </row>
    <row r="164" spans="3:13" s="43" customFormat="1" ht="15.75" thickTop="1" x14ac:dyDescent="0.2">
      <c r="C164" s="103"/>
      <c r="D164" s="103"/>
      <c r="E164" s="103"/>
      <c r="F164" s="103"/>
      <c r="G164" s="103"/>
      <c r="H164" s="103"/>
      <c r="I164" s="103"/>
      <c r="J164" s="103"/>
      <c r="K164" s="103"/>
      <c r="L164" s="47"/>
      <c r="M164" s="47"/>
    </row>
    <row r="165" spans="3:13" s="43" customFormat="1" ht="15" x14ac:dyDescent="0.2">
      <c r="C165" s="142" t="s">
        <v>69</v>
      </c>
      <c r="D165" s="335">
        <f>SUM(D163:G163)</f>
        <v>0</v>
      </c>
      <c r="E165" s="103"/>
      <c r="F165" s="103"/>
      <c r="G165" s="103"/>
      <c r="H165" s="103"/>
      <c r="I165" s="103"/>
      <c r="J165" s="103"/>
      <c r="K165" s="103"/>
      <c r="L165" s="47"/>
      <c r="M165" s="47"/>
    </row>
    <row r="166" spans="3:13" s="43" customFormat="1" ht="15" x14ac:dyDescent="0.2">
      <c r="C166" s="103"/>
      <c r="D166" s="103"/>
      <c r="E166" s="103"/>
      <c r="F166" s="103"/>
      <c r="G166" s="103"/>
      <c r="H166" s="103"/>
      <c r="I166" s="103"/>
      <c r="J166" s="103"/>
      <c r="K166" s="103"/>
      <c r="L166" s="47"/>
      <c r="M166" s="47"/>
    </row>
    <row r="167" spans="3:13" s="43" customFormat="1" ht="15" hidden="1" x14ac:dyDescent="0.2">
      <c r="C167" s="103"/>
      <c r="D167" s="103"/>
      <c r="E167" s="103"/>
      <c r="F167" s="103"/>
      <c r="G167" s="103"/>
      <c r="H167" s="103"/>
      <c r="I167" s="103"/>
      <c r="J167" s="103"/>
      <c r="K167" s="103"/>
      <c r="L167" s="47"/>
      <c r="M167" s="47"/>
    </row>
    <row r="168" spans="3:13" s="43" customFormat="1" ht="15" hidden="1" x14ac:dyDescent="0.2">
      <c r="C168" s="103"/>
      <c r="D168" s="103"/>
      <c r="E168" s="103"/>
      <c r="F168" s="103"/>
      <c r="G168" s="103"/>
      <c r="H168" s="103"/>
      <c r="I168" s="103"/>
      <c r="J168" s="103"/>
      <c r="K168" s="103"/>
      <c r="L168" s="47"/>
      <c r="M168" s="47"/>
    </row>
    <row r="169" spans="3:13" s="43" customFormat="1" ht="15" hidden="1" x14ac:dyDescent="0.2">
      <c r="C169" s="103"/>
      <c r="D169" s="103"/>
      <c r="E169" s="103"/>
      <c r="F169" s="103"/>
      <c r="G169" s="103"/>
      <c r="H169" s="103"/>
      <c r="I169" s="103"/>
      <c r="J169" s="103"/>
      <c r="K169" s="103"/>
      <c r="L169" s="47"/>
      <c r="M169" s="47"/>
    </row>
    <row r="170" spans="3:13" s="43" customFormat="1" ht="15" hidden="1" x14ac:dyDescent="0.2">
      <c r="C170" s="103"/>
      <c r="D170" s="103"/>
      <c r="E170" s="103"/>
      <c r="F170" s="103"/>
      <c r="G170" s="103"/>
      <c r="H170" s="103"/>
      <c r="I170" s="103"/>
      <c r="J170" s="103"/>
      <c r="K170" s="103"/>
      <c r="L170" s="47"/>
      <c r="M170" s="47"/>
    </row>
    <row r="171" spans="3:13" s="43" customFormat="1" ht="15" hidden="1" x14ac:dyDescent="0.2">
      <c r="C171" s="103"/>
      <c r="D171" s="103"/>
      <c r="E171" s="103"/>
      <c r="F171" s="103"/>
      <c r="G171" s="103"/>
      <c r="H171" s="103"/>
      <c r="I171" s="103"/>
      <c r="J171" s="103"/>
      <c r="K171" s="103"/>
      <c r="L171" s="47"/>
      <c r="M171" s="47"/>
    </row>
    <row r="172" spans="3:13" s="43" customFormat="1" ht="15" hidden="1" x14ac:dyDescent="0.2">
      <c r="C172" s="103"/>
      <c r="D172" s="103"/>
      <c r="E172" s="103"/>
      <c r="F172" s="103"/>
      <c r="G172" s="103"/>
      <c r="H172" s="103"/>
      <c r="I172" s="103"/>
      <c r="J172" s="103"/>
      <c r="K172" s="103"/>
      <c r="L172" s="47"/>
      <c r="M172" s="47"/>
    </row>
    <row r="173" spans="3:13" s="43" customFormat="1" ht="15" hidden="1" x14ac:dyDescent="0.2">
      <c r="C173" s="103"/>
      <c r="D173" s="103"/>
      <c r="E173" s="103"/>
      <c r="F173" s="103"/>
      <c r="G173" s="103"/>
      <c r="H173" s="103"/>
      <c r="I173" s="103"/>
      <c r="J173" s="103"/>
      <c r="K173" s="103"/>
      <c r="L173" s="47"/>
      <c r="M173" s="47"/>
    </row>
    <row r="174" spans="3:13" s="43" customFormat="1" ht="15" hidden="1" x14ac:dyDescent="0.2">
      <c r="C174" s="103"/>
      <c r="D174" s="103"/>
      <c r="E174" s="103"/>
      <c r="F174" s="103"/>
      <c r="G174" s="103"/>
      <c r="H174" s="103"/>
      <c r="I174" s="103"/>
      <c r="J174" s="103"/>
      <c r="K174" s="103"/>
      <c r="L174" s="47"/>
      <c r="M174" s="47"/>
    </row>
    <row r="175" spans="3:13" s="43" customFormat="1" ht="15" hidden="1" x14ac:dyDescent="0.2">
      <c r="C175" s="103"/>
      <c r="D175" s="103"/>
      <c r="E175" s="103"/>
      <c r="F175" s="103"/>
      <c r="G175" s="103"/>
      <c r="H175" s="103"/>
      <c r="I175" s="103"/>
      <c r="J175" s="103"/>
      <c r="K175" s="103"/>
      <c r="L175" s="47"/>
      <c r="M175" s="47"/>
    </row>
    <row r="176" spans="3:13" s="43" customFormat="1" ht="15" hidden="1" x14ac:dyDescent="0.2">
      <c r="C176" s="103"/>
      <c r="D176" s="103"/>
      <c r="E176" s="103"/>
      <c r="F176" s="103"/>
      <c r="G176" s="103"/>
      <c r="H176" s="103"/>
      <c r="I176" s="103"/>
      <c r="J176" s="103"/>
      <c r="K176" s="103"/>
      <c r="L176" s="47"/>
      <c r="M176" s="47"/>
    </row>
    <row r="177" spans="3:13" s="43" customFormat="1" ht="15" hidden="1" x14ac:dyDescent="0.2">
      <c r="C177" s="103"/>
      <c r="D177" s="103"/>
      <c r="E177" s="103"/>
      <c r="F177" s="103"/>
      <c r="G177" s="103"/>
      <c r="H177" s="103"/>
      <c r="I177" s="103"/>
      <c r="J177" s="103"/>
      <c r="K177" s="103"/>
      <c r="L177" s="47"/>
      <c r="M177" s="47"/>
    </row>
    <row r="178" spans="3:13" s="43" customFormat="1" ht="15" hidden="1" x14ac:dyDescent="0.2">
      <c r="C178" s="103"/>
      <c r="D178" s="103"/>
      <c r="E178" s="103"/>
      <c r="F178" s="103"/>
      <c r="G178" s="103"/>
      <c r="H178" s="103"/>
      <c r="I178" s="103"/>
      <c r="J178" s="103"/>
      <c r="K178" s="103"/>
      <c r="L178" s="47"/>
      <c r="M178" s="47"/>
    </row>
    <row r="179" spans="3:13" s="43" customFormat="1" ht="15" hidden="1" x14ac:dyDescent="0.2">
      <c r="C179" s="103"/>
      <c r="D179" s="103"/>
      <c r="E179" s="103"/>
      <c r="F179" s="103"/>
      <c r="G179" s="103"/>
      <c r="H179" s="103"/>
      <c r="I179" s="103"/>
      <c r="J179" s="103"/>
      <c r="K179" s="103"/>
      <c r="L179" s="47"/>
      <c r="M179" s="47"/>
    </row>
    <row r="180" spans="3:13" s="43" customFormat="1" ht="15" hidden="1" x14ac:dyDescent="0.2">
      <c r="C180" s="103"/>
      <c r="D180" s="103"/>
      <c r="E180" s="103"/>
      <c r="F180" s="103"/>
      <c r="G180" s="103"/>
      <c r="H180" s="103"/>
      <c r="I180" s="103"/>
      <c r="J180" s="103"/>
      <c r="K180" s="103"/>
      <c r="L180" s="47"/>
      <c r="M180" s="47"/>
    </row>
    <row r="181" spans="3:13" s="43" customFormat="1" ht="15" hidden="1" x14ac:dyDescent="0.2">
      <c r="C181" s="103"/>
      <c r="D181" s="103"/>
      <c r="E181" s="103"/>
      <c r="F181" s="103"/>
      <c r="G181" s="103"/>
      <c r="H181" s="103"/>
      <c r="I181" s="103"/>
      <c r="J181" s="103"/>
      <c r="K181" s="103"/>
      <c r="L181" s="47"/>
      <c r="M181" s="47"/>
    </row>
    <row r="182" spans="3:13" s="43" customFormat="1" ht="15" hidden="1" x14ac:dyDescent="0.2">
      <c r="C182" s="103"/>
      <c r="D182" s="103"/>
      <c r="E182" s="103"/>
      <c r="F182" s="103"/>
      <c r="G182" s="103"/>
      <c r="H182" s="103"/>
      <c r="I182" s="103"/>
      <c r="J182" s="103"/>
      <c r="K182" s="103"/>
      <c r="L182" s="47"/>
      <c r="M182" s="47"/>
    </row>
    <row r="183" spans="3:13" s="43" customFormat="1" ht="15" hidden="1" x14ac:dyDescent="0.2">
      <c r="C183" s="103"/>
      <c r="D183" s="103"/>
      <c r="E183" s="103"/>
      <c r="F183" s="103"/>
      <c r="G183" s="103"/>
      <c r="H183" s="103"/>
      <c r="I183" s="103"/>
      <c r="J183" s="103"/>
      <c r="K183" s="103"/>
      <c r="L183" s="47"/>
      <c r="M183" s="47"/>
    </row>
    <row r="184" spans="3:13" s="43" customFormat="1" ht="15" hidden="1" x14ac:dyDescent="0.2">
      <c r="C184" s="103"/>
      <c r="D184" s="103"/>
      <c r="E184" s="103"/>
      <c r="F184" s="103"/>
      <c r="G184" s="103"/>
      <c r="H184" s="103"/>
      <c r="I184" s="103"/>
      <c r="J184" s="103"/>
      <c r="K184" s="103"/>
      <c r="L184" s="47"/>
      <c r="M184" s="47"/>
    </row>
    <row r="185" spans="3:13" s="43" customFormat="1" ht="15" hidden="1" x14ac:dyDescent="0.2">
      <c r="C185" s="103"/>
      <c r="D185" s="103"/>
      <c r="E185" s="103"/>
      <c r="F185" s="103"/>
      <c r="G185" s="103"/>
      <c r="H185" s="103"/>
      <c r="I185" s="103"/>
      <c r="J185" s="103"/>
      <c r="K185" s="103"/>
      <c r="L185" s="47"/>
      <c r="M185" s="47"/>
    </row>
    <row r="186" spans="3:13" s="43" customFormat="1" ht="15" hidden="1" x14ac:dyDescent="0.2">
      <c r="C186" s="103"/>
      <c r="D186" s="103"/>
      <c r="E186" s="103"/>
      <c r="F186" s="103"/>
      <c r="G186" s="103"/>
      <c r="H186" s="103"/>
      <c r="I186" s="103"/>
      <c r="J186" s="103"/>
      <c r="K186" s="103"/>
      <c r="L186" s="47"/>
      <c r="M186" s="47"/>
    </row>
    <row r="187" spans="3:13" s="43" customFormat="1" ht="15" hidden="1" x14ac:dyDescent="0.2">
      <c r="C187" s="103"/>
      <c r="D187" s="103"/>
      <c r="E187" s="103"/>
      <c r="F187" s="103"/>
      <c r="G187" s="103"/>
      <c r="H187" s="103"/>
      <c r="I187" s="103"/>
      <c r="J187" s="103"/>
      <c r="K187" s="103"/>
      <c r="L187" s="47"/>
      <c r="M187" s="47"/>
    </row>
    <row r="188" spans="3:13" s="43" customFormat="1" ht="15" hidden="1" x14ac:dyDescent="0.2">
      <c r="C188" s="103"/>
      <c r="D188" s="103"/>
      <c r="E188" s="103"/>
      <c r="F188" s="103"/>
      <c r="G188" s="103"/>
      <c r="H188" s="103"/>
      <c r="I188" s="103"/>
      <c r="J188" s="103"/>
      <c r="K188" s="103"/>
      <c r="L188" s="47"/>
      <c r="M188" s="47"/>
    </row>
    <row r="189" spans="3:13" s="43" customFormat="1" ht="15" hidden="1" x14ac:dyDescent="0.2">
      <c r="C189" s="103"/>
      <c r="D189" s="103"/>
      <c r="E189" s="103"/>
      <c r="F189" s="103"/>
      <c r="G189" s="103"/>
      <c r="H189" s="103"/>
      <c r="I189" s="103"/>
      <c r="J189" s="103"/>
      <c r="K189" s="103"/>
      <c r="L189" s="47"/>
      <c r="M189" s="47"/>
    </row>
    <row r="190" spans="3:13" s="43" customFormat="1" ht="15" hidden="1" x14ac:dyDescent="0.2">
      <c r="C190" s="103"/>
      <c r="D190" s="103"/>
      <c r="E190" s="103"/>
      <c r="F190" s="103"/>
      <c r="G190" s="103"/>
      <c r="H190" s="103"/>
      <c r="I190" s="103"/>
      <c r="J190" s="103"/>
      <c r="K190" s="103"/>
      <c r="L190" s="47"/>
      <c r="M190" s="47"/>
    </row>
    <row r="191" spans="3:13" s="43" customFormat="1" ht="15" hidden="1" x14ac:dyDescent="0.2">
      <c r="C191" s="103"/>
      <c r="D191" s="103"/>
      <c r="E191" s="103"/>
      <c r="F191" s="103"/>
      <c r="G191" s="103"/>
      <c r="H191" s="103"/>
      <c r="I191" s="103"/>
      <c r="J191" s="103"/>
      <c r="K191" s="103"/>
      <c r="L191" s="47"/>
      <c r="M191" s="47"/>
    </row>
    <row r="192" spans="3:13" s="43" customFormat="1" ht="15" hidden="1" x14ac:dyDescent="0.2">
      <c r="C192" s="103"/>
      <c r="D192" s="103"/>
      <c r="E192" s="103"/>
      <c r="F192" s="103"/>
      <c r="G192" s="103"/>
      <c r="H192" s="103"/>
      <c r="I192" s="103"/>
      <c r="J192" s="103"/>
      <c r="K192" s="103"/>
      <c r="L192" s="47"/>
      <c r="M192" s="47"/>
    </row>
    <row r="193" spans="3:13" s="43" customFormat="1" ht="15" hidden="1" x14ac:dyDescent="0.2">
      <c r="C193" s="103"/>
      <c r="D193" s="103"/>
      <c r="E193" s="103"/>
      <c r="F193" s="103"/>
      <c r="G193" s="103"/>
      <c r="H193" s="103"/>
      <c r="I193" s="103"/>
      <c r="J193" s="103"/>
      <c r="K193" s="103"/>
      <c r="L193" s="47"/>
      <c r="M193" s="47"/>
    </row>
    <row r="194" spans="3:13" s="43" customFormat="1" ht="15" hidden="1" x14ac:dyDescent="0.2">
      <c r="C194" s="103"/>
      <c r="D194" s="103"/>
      <c r="E194" s="103"/>
      <c r="F194" s="103"/>
      <c r="G194" s="103"/>
      <c r="H194" s="103"/>
      <c r="I194" s="103"/>
      <c r="J194" s="103"/>
      <c r="K194" s="103"/>
      <c r="L194" s="47"/>
      <c r="M194" s="47"/>
    </row>
    <row r="195" spans="3:13" s="43" customFormat="1" ht="15" hidden="1" x14ac:dyDescent="0.2">
      <c r="C195" s="103"/>
      <c r="D195" s="103"/>
      <c r="E195" s="103"/>
      <c r="F195" s="103"/>
      <c r="G195" s="103"/>
      <c r="H195" s="103"/>
      <c r="I195" s="103"/>
      <c r="J195" s="103"/>
      <c r="K195" s="103"/>
      <c r="L195" s="47"/>
      <c r="M195" s="47"/>
    </row>
    <row r="196" spans="3:13" s="43" customFormat="1" ht="15" hidden="1" x14ac:dyDescent="0.2">
      <c r="C196" s="103"/>
      <c r="D196" s="103"/>
      <c r="E196" s="103"/>
      <c r="F196" s="103"/>
      <c r="G196" s="103"/>
      <c r="H196" s="103"/>
      <c r="I196" s="103"/>
      <c r="J196" s="103"/>
      <c r="K196" s="103"/>
      <c r="L196" s="47"/>
      <c r="M196" s="47"/>
    </row>
    <row r="197" spans="3:13" s="43" customFormat="1" ht="15" hidden="1" x14ac:dyDescent="0.2">
      <c r="C197" s="103"/>
      <c r="D197" s="103"/>
      <c r="E197" s="103"/>
      <c r="F197" s="103"/>
      <c r="G197" s="103"/>
      <c r="H197" s="103"/>
      <c r="I197" s="103"/>
      <c r="J197" s="103"/>
      <c r="K197" s="103"/>
      <c r="L197" s="47"/>
      <c r="M197" s="47"/>
    </row>
    <row r="198" spans="3:13" s="43" customFormat="1" ht="15" hidden="1" x14ac:dyDescent="0.2">
      <c r="C198" s="103"/>
      <c r="D198" s="103"/>
      <c r="E198" s="103"/>
      <c r="F198" s="103"/>
      <c r="G198" s="103"/>
      <c r="H198" s="103"/>
      <c r="I198" s="103"/>
      <c r="J198" s="103"/>
      <c r="K198" s="103"/>
      <c r="L198" s="47"/>
      <c r="M198" s="47"/>
    </row>
    <row r="199" spans="3:13" s="43" customFormat="1" ht="15" hidden="1" x14ac:dyDescent="0.2">
      <c r="C199" s="103"/>
      <c r="D199" s="103"/>
      <c r="E199" s="103"/>
      <c r="F199" s="103"/>
      <c r="G199" s="103"/>
      <c r="H199" s="103"/>
      <c r="I199" s="103"/>
      <c r="J199" s="103"/>
      <c r="K199" s="103"/>
      <c r="L199" s="47"/>
      <c r="M199" s="47"/>
    </row>
    <row r="200" spans="3:13" s="43" customFormat="1" ht="15" hidden="1" x14ac:dyDescent="0.2">
      <c r="C200" s="103"/>
      <c r="D200" s="103"/>
      <c r="E200" s="103"/>
      <c r="F200" s="103"/>
      <c r="G200" s="103"/>
      <c r="H200" s="103"/>
      <c r="I200" s="103"/>
      <c r="J200" s="103"/>
      <c r="K200" s="103"/>
      <c r="L200" s="47"/>
      <c r="M200" s="47"/>
    </row>
    <row r="201" spans="3:13" s="43" customFormat="1" ht="15" hidden="1" x14ac:dyDescent="0.2">
      <c r="C201" s="103"/>
      <c r="D201" s="103"/>
      <c r="E201" s="103"/>
      <c r="F201" s="103"/>
      <c r="G201" s="103"/>
      <c r="H201" s="103"/>
      <c r="I201" s="103"/>
      <c r="J201" s="103"/>
      <c r="K201" s="103"/>
      <c r="L201" s="47"/>
      <c r="M201" s="47"/>
    </row>
    <row r="202" spans="3:13" s="43" customFormat="1" ht="15" hidden="1" x14ac:dyDescent="0.2">
      <c r="C202" s="103"/>
      <c r="D202" s="103"/>
      <c r="E202" s="103"/>
      <c r="F202" s="103"/>
      <c r="G202" s="103"/>
      <c r="H202" s="103"/>
      <c r="I202" s="103"/>
      <c r="J202" s="103"/>
      <c r="K202" s="103"/>
      <c r="L202" s="47"/>
      <c r="M202" s="47"/>
    </row>
    <row r="203" spans="3:13" s="43" customFormat="1" ht="15" hidden="1" x14ac:dyDescent="0.2">
      <c r="C203" s="103"/>
      <c r="D203" s="103"/>
      <c r="E203" s="103"/>
      <c r="F203" s="103"/>
      <c r="G203" s="103"/>
      <c r="H203" s="103"/>
      <c r="I203" s="103"/>
      <c r="J203" s="103"/>
      <c r="K203" s="103"/>
      <c r="L203" s="47"/>
      <c r="M203" s="47"/>
    </row>
    <row r="204" spans="3:13" s="43" customFormat="1" ht="15" hidden="1" x14ac:dyDescent="0.2">
      <c r="C204" s="103"/>
      <c r="D204" s="103"/>
      <c r="E204" s="103"/>
      <c r="F204" s="103"/>
      <c r="G204" s="103"/>
      <c r="H204" s="103"/>
      <c r="I204" s="103"/>
      <c r="J204" s="103"/>
      <c r="K204" s="103"/>
      <c r="L204" s="47"/>
      <c r="M204" s="47"/>
    </row>
    <row r="205" spans="3:13" s="43" customFormat="1" ht="15" hidden="1" x14ac:dyDescent="0.2">
      <c r="C205" s="103"/>
      <c r="D205" s="103"/>
      <c r="E205" s="103"/>
      <c r="F205" s="103"/>
      <c r="G205" s="103"/>
      <c r="H205" s="103"/>
      <c r="I205" s="103"/>
      <c r="J205" s="103"/>
      <c r="K205" s="103"/>
      <c r="L205" s="47"/>
      <c r="M205" s="47"/>
    </row>
    <row r="206" spans="3:13" s="43" customFormat="1" ht="15" hidden="1" x14ac:dyDescent="0.2">
      <c r="C206" s="103"/>
      <c r="D206" s="103"/>
      <c r="E206" s="103"/>
      <c r="F206" s="103"/>
      <c r="G206" s="103"/>
      <c r="H206" s="103"/>
      <c r="I206" s="103"/>
      <c r="J206" s="103"/>
      <c r="K206" s="103"/>
      <c r="L206" s="47"/>
      <c r="M206" s="47"/>
    </row>
    <row r="207" spans="3:13" s="43" customFormat="1" ht="15" hidden="1" x14ac:dyDescent="0.2">
      <c r="C207" s="103"/>
      <c r="D207" s="103"/>
      <c r="E207" s="103"/>
      <c r="F207" s="103"/>
      <c r="G207" s="103"/>
      <c r="H207" s="103"/>
      <c r="I207" s="103"/>
      <c r="J207" s="103"/>
      <c r="K207" s="103"/>
      <c r="L207" s="47"/>
      <c r="M207" s="47"/>
    </row>
    <row r="208" spans="3:13" s="43" customFormat="1" ht="15" hidden="1" x14ac:dyDescent="0.2">
      <c r="C208" s="103"/>
      <c r="D208" s="103"/>
      <c r="E208" s="103"/>
      <c r="F208" s="103"/>
      <c r="G208" s="103"/>
      <c r="H208" s="103"/>
      <c r="I208" s="103"/>
      <c r="J208" s="103"/>
      <c r="K208" s="103"/>
      <c r="L208" s="47"/>
      <c r="M208" s="47"/>
    </row>
    <row r="209" spans="3:13" s="43" customFormat="1" ht="15" hidden="1" x14ac:dyDescent="0.2">
      <c r="C209" s="103"/>
      <c r="D209" s="103"/>
      <c r="E209" s="103"/>
      <c r="F209" s="103"/>
      <c r="G209" s="103"/>
      <c r="H209" s="103"/>
      <c r="I209" s="103"/>
      <c r="J209" s="103"/>
      <c r="K209" s="103"/>
      <c r="L209" s="47"/>
      <c r="M209" s="47"/>
    </row>
    <row r="210" spans="3:13" s="43" customFormat="1" ht="15" hidden="1" x14ac:dyDescent="0.2">
      <c r="C210" s="103"/>
      <c r="D210" s="103"/>
      <c r="E210" s="103"/>
      <c r="F210" s="103"/>
      <c r="G210" s="103"/>
      <c r="H210" s="103"/>
      <c r="I210" s="103"/>
      <c r="J210" s="103"/>
      <c r="K210" s="103"/>
      <c r="L210" s="47"/>
      <c r="M210" s="47"/>
    </row>
    <row r="211" spans="3:13" s="43" customFormat="1" ht="15" hidden="1" x14ac:dyDescent="0.2">
      <c r="C211" s="103"/>
      <c r="D211" s="103"/>
      <c r="E211" s="103"/>
      <c r="F211" s="103"/>
      <c r="G211" s="103"/>
      <c r="H211" s="103"/>
      <c r="I211" s="103"/>
      <c r="J211" s="103"/>
      <c r="K211" s="103"/>
      <c r="L211" s="47"/>
      <c r="M211" s="47"/>
    </row>
    <row r="212" spans="3:13" s="43" customFormat="1" ht="15" hidden="1" x14ac:dyDescent="0.2">
      <c r="C212" s="103"/>
      <c r="D212" s="103"/>
      <c r="E212" s="103"/>
      <c r="F212" s="103"/>
      <c r="G212" s="103"/>
      <c r="H212" s="103"/>
      <c r="I212" s="103"/>
      <c r="J212" s="103"/>
      <c r="K212" s="103"/>
      <c r="L212" s="47"/>
      <c r="M212" s="47"/>
    </row>
    <row r="213" spans="3:13" s="43" customFormat="1" ht="15" hidden="1" x14ac:dyDescent="0.2">
      <c r="C213" s="103"/>
      <c r="D213" s="103"/>
      <c r="E213" s="103"/>
      <c r="F213" s="103"/>
      <c r="G213" s="103"/>
      <c r="H213" s="103"/>
      <c r="I213" s="103"/>
      <c r="J213" s="103"/>
      <c r="K213" s="103"/>
      <c r="L213" s="47"/>
      <c r="M213" s="47"/>
    </row>
    <row r="214" spans="3:13" s="43" customFormat="1" ht="15" hidden="1" x14ac:dyDescent="0.2">
      <c r="C214" s="103"/>
      <c r="D214" s="103"/>
      <c r="E214" s="103"/>
      <c r="F214" s="103"/>
      <c r="G214" s="103"/>
      <c r="H214" s="103"/>
      <c r="I214" s="103"/>
      <c r="J214" s="103"/>
      <c r="K214" s="103"/>
      <c r="L214" s="47"/>
      <c r="M214" s="47"/>
    </row>
    <row r="215" spans="3:13" s="43" customFormat="1" ht="15" hidden="1" x14ac:dyDescent="0.2">
      <c r="C215" s="103"/>
      <c r="D215" s="103"/>
      <c r="E215" s="103"/>
      <c r="F215" s="103"/>
      <c r="G215" s="103"/>
      <c r="H215" s="103"/>
      <c r="I215" s="103"/>
      <c r="J215" s="103"/>
      <c r="K215" s="103"/>
      <c r="L215" s="47"/>
      <c r="M215" s="47"/>
    </row>
    <row r="216" spans="3:13" s="43" customFormat="1" ht="15" hidden="1" x14ac:dyDescent="0.2">
      <c r="C216" s="103"/>
      <c r="D216" s="103"/>
      <c r="E216" s="103"/>
      <c r="F216" s="103"/>
      <c r="G216" s="103"/>
      <c r="H216" s="103"/>
      <c r="I216" s="103"/>
      <c r="J216" s="103"/>
      <c r="K216" s="103"/>
      <c r="L216" s="47"/>
      <c r="M216" s="47"/>
    </row>
    <row r="217" spans="3:13" s="43" customFormat="1" ht="15" hidden="1" x14ac:dyDescent="0.2">
      <c r="C217" s="103"/>
      <c r="D217" s="103"/>
      <c r="E217" s="103"/>
      <c r="F217" s="103"/>
      <c r="G217" s="103"/>
      <c r="H217" s="103"/>
      <c r="I217" s="103"/>
      <c r="J217" s="103"/>
      <c r="K217" s="103"/>
      <c r="L217" s="47"/>
      <c r="M217" s="47"/>
    </row>
    <row r="218" spans="3:13" s="43" customFormat="1" ht="15" hidden="1" x14ac:dyDescent="0.2">
      <c r="C218" s="103"/>
      <c r="D218" s="103"/>
      <c r="E218" s="103"/>
      <c r="F218" s="103"/>
      <c r="G218" s="103"/>
      <c r="H218" s="103"/>
      <c r="I218" s="103"/>
      <c r="J218" s="103"/>
      <c r="K218" s="103"/>
      <c r="L218" s="47"/>
      <c r="M218" s="47"/>
    </row>
    <row r="219" spans="3:13" s="43" customFormat="1" ht="15" hidden="1" x14ac:dyDescent="0.2">
      <c r="C219" s="103"/>
      <c r="D219" s="103"/>
      <c r="E219" s="103"/>
      <c r="F219" s="103"/>
      <c r="G219" s="103"/>
      <c r="H219" s="103"/>
      <c r="I219" s="103"/>
      <c r="J219" s="103"/>
      <c r="K219" s="103"/>
      <c r="L219" s="47"/>
      <c r="M219" s="47"/>
    </row>
    <row r="220" spans="3:13" s="43" customFormat="1" ht="15" hidden="1" x14ac:dyDescent="0.2">
      <c r="C220" s="103"/>
      <c r="D220" s="103"/>
      <c r="E220" s="103"/>
      <c r="F220" s="103"/>
      <c r="G220" s="103"/>
      <c r="H220" s="103"/>
      <c r="I220" s="103"/>
      <c r="J220" s="103"/>
      <c r="K220" s="103"/>
      <c r="L220" s="47"/>
      <c r="M220" s="47"/>
    </row>
    <row r="221" spans="3:13" s="43" customFormat="1" ht="15" hidden="1" x14ac:dyDescent="0.2">
      <c r="C221" s="103"/>
      <c r="D221" s="103"/>
      <c r="E221" s="103"/>
      <c r="F221" s="103"/>
      <c r="G221" s="103"/>
      <c r="H221" s="103"/>
      <c r="I221" s="103"/>
      <c r="J221" s="103"/>
      <c r="K221" s="103"/>
      <c r="L221" s="47"/>
      <c r="M221" s="47"/>
    </row>
    <row r="222" spans="3:13" s="43" customFormat="1" ht="15" hidden="1" x14ac:dyDescent="0.2">
      <c r="C222" s="103"/>
      <c r="D222" s="103"/>
      <c r="E222" s="103"/>
      <c r="F222" s="103"/>
      <c r="G222" s="103"/>
      <c r="H222" s="103"/>
      <c r="I222" s="103"/>
      <c r="J222" s="103"/>
      <c r="K222" s="103"/>
      <c r="L222" s="47"/>
      <c r="M222" s="47"/>
    </row>
    <row r="223" spans="3:13" s="43" customFormat="1" ht="15" hidden="1" x14ac:dyDescent="0.2">
      <c r="C223" s="103"/>
      <c r="D223" s="103"/>
      <c r="E223" s="103"/>
      <c r="F223" s="103"/>
      <c r="G223" s="103"/>
      <c r="H223" s="103"/>
      <c r="I223" s="103"/>
      <c r="J223" s="103"/>
      <c r="K223" s="103"/>
      <c r="L223" s="47"/>
      <c r="M223" s="47"/>
    </row>
    <row r="224" spans="3:13" s="43" customFormat="1" ht="15" hidden="1" x14ac:dyDescent="0.2">
      <c r="C224" s="103"/>
      <c r="D224" s="103"/>
      <c r="E224" s="103"/>
      <c r="F224" s="103"/>
      <c r="G224" s="103"/>
      <c r="H224" s="103"/>
      <c r="I224" s="103"/>
      <c r="J224" s="103"/>
      <c r="K224" s="103"/>
      <c r="L224" s="47"/>
      <c r="M224" s="47"/>
    </row>
    <row r="225" spans="3:13" s="43" customFormat="1" ht="15" hidden="1" x14ac:dyDescent="0.2">
      <c r="C225" s="103"/>
      <c r="D225" s="103"/>
      <c r="E225" s="103"/>
      <c r="F225" s="103"/>
      <c r="G225" s="103"/>
      <c r="H225" s="103"/>
      <c r="I225" s="103"/>
      <c r="J225" s="103"/>
      <c r="K225" s="103"/>
      <c r="L225" s="47"/>
      <c r="M225" s="47"/>
    </row>
    <row r="226" spans="3:13" s="43" customFormat="1" ht="15" hidden="1" x14ac:dyDescent="0.2">
      <c r="C226" s="103"/>
      <c r="D226" s="103"/>
      <c r="E226" s="103"/>
      <c r="F226" s="103"/>
      <c r="G226" s="103"/>
      <c r="H226" s="103"/>
      <c r="I226" s="103"/>
      <c r="J226" s="103"/>
      <c r="K226" s="103"/>
      <c r="L226" s="47"/>
      <c r="M226" s="47"/>
    </row>
    <row r="227" spans="3:13" s="43" customFormat="1" ht="15" hidden="1" x14ac:dyDescent="0.2">
      <c r="C227" s="103"/>
      <c r="D227" s="103"/>
      <c r="E227" s="103"/>
      <c r="F227" s="103"/>
      <c r="G227" s="103"/>
      <c r="H227" s="103"/>
      <c r="I227" s="103"/>
      <c r="J227" s="103"/>
      <c r="K227" s="103"/>
      <c r="L227" s="47"/>
      <c r="M227" s="47"/>
    </row>
    <row r="228" spans="3:13" s="43" customFormat="1" ht="15" hidden="1" x14ac:dyDescent="0.2">
      <c r="C228" s="103"/>
      <c r="D228" s="103"/>
      <c r="E228" s="103"/>
      <c r="F228" s="103"/>
      <c r="G228" s="103"/>
      <c r="H228" s="103"/>
      <c r="I228" s="103"/>
      <c r="J228" s="103"/>
      <c r="K228" s="103"/>
      <c r="L228" s="47"/>
      <c r="M228" s="47"/>
    </row>
    <row r="229" spans="3:13" s="43" customFormat="1" ht="15" hidden="1" x14ac:dyDescent="0.2">
      <c r="C229" s="103"/>
      <c r="D229" s="103"/>
      <c r="E229" s="103"/>
      <c r="F229" s="103"/>
      <c r="G229" s="103"/>
      <c r="H229" s="103"/>
      <c r="I229" s="103"/>
      <c r="J229" s="103"/>
      <c r="K229" s="103"/>
      <c r="L229" s="47"/>
      <c r="M229" s="47"/>
    </row>
    <row r="230" spans="3:13" s="43" customFormat="1" ht="15" hidden="1" x14ac:dyDescent="0.2">
      <c r="C230" s="103"/>
      <c r="D230" s="103"/>
      <c r="E230" s="103"/>
      <c r="F230" s="103"/>
      <c r="G230" s="103"/>
      <c r="H230" s="103"/>
      <c r="I230" s="103"/>
      <c r="J230" s="103"/>
      <c r="K230" s="103"/>
      <c r="L230" s="47"/>
      <c r="M230" s="47"/>
    </row>
    <row r="231" spans="3:13" s="43" customFormat="1" ht="15" hidden="1" x14ac:dyDescent="0.2">
      <c r="C231" s="103"/>
      <c r="D231" s="103"/>
      <c r="E231" s="103"/>
      <c r="F231" s="103"/>
      <c r="G231" s="103"/>
      <c r="H231" s="103"/>
      <c r="I231" s="103"/>
      <c r="J231" s="103"/>
      <c r="K231" s="103"/>
      <c r="L231" s="47"/>
      <c r="M231" s="47"/>
    </row>
    <row r="232" spans="3:13" s="43" customFormat="1" ht="15" hidden="1" x14ac:dyDescent="0.2">
      <c r="C232" s="103"/>
      <c r="D232" s="103"/>
      <c r="E232" s="103"/>
      <c r="F232" s="103"/>
      <c r="G232" s="103"/>
      <c r="H232" s="103"/>
      <c r="I232" s="103"/>
      <c r="J232" s="103"/>
      <c r="K232" s="103"/>
      <c r="L232" s="47"/>
      <c r="M232" s="47"/>
    </row>
    <row r="233" spans="3:13" s="43" customFormat="1" ht="15" hidden="1" x14ac:dyDescent="0.2">
      <c r="C233" s="103"/>
      <c r="D233" s="103"/>
      <c r="E233" s="103"/>
      <c r="F233" s="103"/>
      <c r="G233" s="103"/>
      <c r="H233" s="103"/>
      <c r="I233" s="103"/>
      <c r="J233" s="103"/>
      <c r="K233" s="103"/>
      <c r="L233" s="47"/>
      <c r="M233" s="47"/>
    </row>
    <row r="234" spans="3:13" s="43" customFormat="1" ht="15" hidden="1" x14ac:dyDescent="0.2">
      <c r="C234" s="103"/>
      <c r="D234" s="103"/>
      <c r="E234" s="103"/>
      <c r="F234" s="103"/>
      <c r="G234" s="103"/>
      <c r="H234" s="103"/>
      <c r="I234" s="103"/>
      <c r="J234" s="103"/>
      <c r="K234" s="103"/>
      <c r="L234" s="47"/>
      <c r="M234" s="47"/>
    </row>
    <row r="235" spans="3:13" s="43" customFormat="1" ht="15" hidden="1" x14ac:dyDescent="0.2">
      <c r="C235" s="103"/>
      <c r="D235" s="103"/>
      <c r="E235" s="103"/>
      <c r="F235" s="103"/>
      <c r="G235" s="103"/>
      <c r="H235" s="103"/>
      <c r="I235" s="103"/>
      <c r="J235" s="103"/>
      <c r="K235" s="103"/>
      <c r="L235" s="47"/>
      <c r="M235" s="47"/>
    </row>
    <row r="236" spans="3:13" s="43" customFormat="1" ht="15" hidden="1" x14ac:dyDescent="0.2">
      <c r="C236" s="103"/>
      <c r="D236" s="103"/>
      <c r="E236" s="103"/>
      <c r="F236" s="103"/>
      <c r="G236" s="103"/>
      <c r="H236" s="103"/>
      <c r="I236" s="103"/>
      <c r="J236" s="103"/>
      <c r="K236" s="103"/>
      <c r="L236" s="47"/>
      <c r="M236" s="47"/>
    </row>
    <row r="237" spans="3:13" s="43" customFormat="1" ht="15" hidden="1" x14ac:dyDescent="0.2">
      <c r="C237" s="103"/>
      <c r="D237" s="103"/>
      <c r="E237" s="103"/>
      <c r="F237" s="103"/>
      <c r="G237" s="103"/>
      <c r="H237" s="103"/>
      <c r="I237" s="103"/>
      <c r="J237" s="103"/>
      <c r="K237" s="103"/>
      <c r="L237" s="47"/>
      <c r="M237" s="47"/>
    </row>
    <row r="238" spans="3:13" s="43" customFormat="1" ht="15" hidden="1" x14ac:dyDescent="0.2">
      <c r="C238" s="103"/>
      <c r="D238" s="103"/>
      <c r="E238" s="103"/>
      <c r="F238" s="103"/>
      <c r="G238" s="103"/>
      <c r="H238" s="103"/>
      <c r="I238" s="103"/>
      <c r="J238" s="103"/>
      <c r="K238" s="103"/>
      <c r="L238" s="47"/>
      <c r="M238" s="47"/>
    </row>
    <row r="239" spans="3:13" s="43" customFormat="1" ht="15" hidden="1" x14ac:dyDescent="0.2">
      <c r="C239" s="103"/>
      <c r="D239" s="103"/>
      <c r="E239" s="103"/>
      <c r="F239" s="103"/>
      <c r="G239" s="103"/>
      <c r="H239" s="103"/>
      <c r="I239" s="103"/>
      <c r="J239" s="103"/>
      <c r="K239" s="103"/>
      <c r="L239" s="47"/>
      <c r="M239" s="47"/>
    </row>
    <row r="240" spans="3:13" s="43" customFormat="1" ht="15" hidden="1" x14ac:dyDescent="0.2">
      <c r="C240" s="103"/>
      <c r="D240" s="103"/>
      <c r="E240" s="103"/>
      <c r="F240" s="103"/>
      <c r="G240" s="103"/>
      <c r="H240" s="103"/>
      <c r="I240" s="103"/>
      <c r="J240" s="103"/>
      <c r="K240" s="103"/>
      <c r="L240" s="47"/>
      <c r="M240" s="47"/>
    </row>
    <row r="241" spans="3:13" s="43" customFormat="1" ht="15" hidden="1" x14ac:dyDescent="0.2">
      <c r="C241" s="103"/>
      <c r="D241" s="103"/>
      <c r="E241" s="103"/>
      <c r="F241" s="103"/>
      <c r="G241" s="103"/>
      <c r="H241" s="103"/>
      <c r="I241" s="103"/>
      <c r="J241" s="103"/>
      <c r="K241" s="103"/>
      <c r="L241" s="47"/>
      <c r="M241" s="47"/>
    </row>
    <row r="242" spans="3:13" s="43" customFormat="1" ht="15" hidden="1" x14ac:dyDescent="0.2">
      <c r="C242" s="103"/>
      <c r="D242" s="103"/>
      <c r="E242" s="103"/>
      <c r="F242" s="103"/>
      <c r="G242" s="103"/>
      <c r="H242" s="103"/>
      <c r="I242" s="103"/>
      <c r="J242" s="103"/>
      <c r="K242" s="103"/>
      <c r="L242" s="47"/>
      <c r="M242" s="47"/>
    </row>
    <row r="243" spans="3:13" s="43" customFormat="1" ht="15" hidden="1" x14ac:dyDescent="0.2">
      <c r="C243" s="103"/>
      <c r="D243" s="103"/>
      <c r="E243" s="103"/>
      <c r="F243" s="103"/>
      <c r="G243" s="103"/>
      <c r="H243" s="103"/>
      <c r="I243" s="103"/>
      <c r="J243" s="103"/>
      <c r="K243" s="103"/>
      <c r="L243" s="47"/>
      <c r="M243" s="47"/>
    </row>
    <row r="244" spans="3:13" s="43" customFormat="1" ht="15" hidden="1" x14ac:dyDescent="0.2">
      <c r="C244" s="103"/>
      <c r="D244" s="103"/>
      <c r="E244" s="103"/>
      <c r="F244" s="103"/>
      <c r="G244" s="103"/>
      <c r="H244" s="103"/>
      <c r="I244" s="103"/>
      <c r="J244" s="103"/>
      <c r="K244" s="103"/>
      <c r="L244" s="47"/>
      <c r="M244" s="47"/>
    </row>
    <row r="245" spans="3:13" s="43" customFormat="1" ht="15" hidden="1" x14ac:dyDescent="0.2">
      <c r="C245" s="103"/>
      <c r="D245" s="103"/>
      <c r="E245" s="103"/>
      <c r="F245" s="103"/>
      <c r="G245" s="103"/>
      <c r="H245" s="103"/>
      <c r="I245" s="103"/>
      <c r="J245" s="103"/>
      <c r="K245" s="103"/>
      <c r="L245" s="47"/>
      <c r="M245" s="47"/>
    </row>
    <row r="246" spans="3:13" s="43" customFormat="1" ht="15" hidden="1" x14ac:dyDescent="0.2">
      <c r="C246" s="103"/>
      <c r="D246" s="103"/>
      <c r="E246" s="103"/>
      <c r="F246" s="103"/>
      <c r="G246" s="103"/>
      <c r="H246" s="103"/>
      <c r="I246" s="103"/>
      <c r="J246" s="103"/>
      <c r="K246" s="103"/>
      <c r="L246" s="47"/>
      <c r="M246" s="47"/>
    </row>
    <row r="247" spans="3:13" s="43" customFormat="1" ht="15" hidden="1" x14ac:dyDescent="0.2">
      <c r="C247" s="103"/>
      <c r="D247" s="103"/>
      <c r="E247" s="103"/>
      <c r="F247" s="103"/>
      <c r="G247" s="103"/>
      <c r="H247" s="103"/>
      <c r="I247" s="103"/>
      <c r="J247" s="103"/>
      <c r="K247" s="103"/>
      <c r="L247" s="47"/>
      <c r="M247" s="47"/>
    </row>
    <row r="248" spans="3:13" s="43" customFormat="1" ht="15" hidden="1" x14ac:dyDescent="0.2">
      <c r="C248" s="103"/>
      <c r="D248" s="103"/>
      <c r="E248" s="103"/>
      <c r="F248" s="103"/>
      <c r="G248" s="103"/>
      <c r="H248" s="103"/>
      <c r="I248" s="103"/>
      <c r="J248" s="103"/>
      <c r="K248" s="103"/>
      <c r="L248" s="47"/>
      <c r="M248" s="47"/>
    </row>
    <row r="249" spans="3:13" s="43" customFormat="1" ht="15" hidden="1" x14ac:dyDescent="0.2">
      <c r="C249" s="103"/>
      <c r="D249" s="103"/>
      <c r="E249" s="103"/>
      <c r="F249" s="103"/>
      <c r="G249" s="103"/>
      <c r="H249" s="103"/>
      <c r="I249" s="103"/>
      <c r="J249" s="103"/>
      <c r="K249" s="103"/>
      <c r="L249" s="47"/>
      <c r="M249" s="47"/>
    </row>
    <row r="250" spans="3:13" s="43" customFormat="1" ht="15" hidden="1" x14ac:dyDescent="0.2">
      <c r="C250" s="103"/>
      <c r="D250" s="103"/>
      <c r="E250" s="103"/>
      <c r="F250" s="103"/>
      <c r="G250" s="103"/>
      <c r="H250" s="103"/>
      <c r="I250" s="103"/>
      <c r="J250" s="103"/>
      <c r="K250" s="103"/>
      <c r="L250" s="47"/>
      <c r="M250" s="47"/>
    </row>
    <row r="251" spans="3:13" s="43" customFormat="1" ht="15" hidden="1" x14ac:dyDescent="0.2">
      <c r="C251" s="103"/>
      <c r="D251" s="103"/>
      <c r="E251" s="103"/>
      <c r="F251" s="103"/>
      <c r="G251" s="103"/>
      <c r="H251" s="103"/>
      <c r="I251" s="103"/>
      <c r="J251" s="103"/>
      <c r="K251" s="103"/>
      <c r="L251" s="47"/>
      <c r="M251" s="47"/>
    </row>
    <row r="252" spans="3:13" s="43" customFormat="1" ht="15" hidden="1" x14ac:dyDescent="0.2">
      <c r="C252" s="103"/>
      <c r="D252" s="103"/>
      <c r="E252" s="103"/>
      <c r="F252" s="103"/>
      <c r="G252" s="103"/>
      <c r="H252" s="103"/>
      <c r="I252" s="103"/>
      <c r="J252" s="103"/>
      <c r="K252" s="103"/>
      <c r="L252" s="47"/>
      <c r="M252" s="47"/>
    </row>
    <row r="253" spans="3:13" s="43" customFormat="1" ht="15" hidden="1" x14ac:dyDescent="0.2">
      <c r="C253" s="103"/>
      <c r="D253" s="103"/>
      <c r="E253" s="103"/>
      <c r="F253" s="103"/>
      <c r="G253" s="103"/>
      <c r="H253" s="103"/>
      <c r="I253" s="103"/>
      <c r="J253" s="103"/>
      <c r="K253" s="103"/>
      <c r="L253" s="47"/>
      <c r="M253" s="47"/>
    </row>
    <row r="254" spans="3:13" s="43" customFormat="1" ht="15" hidden="1" x14ac:dyDescent="0.2">
      <c r="C254" s="103"/>
      <c r="D254" s="103"/>
      <c r="E254" s="103"/>
      <c r="F254" s="103"/>
      <c r="G254" s="103"/>
      <c r="H254" s="103"/>
      <c r="I254" s="103"/>
      <c r="J254" s="103"/>
      <c r="K254" s="103"/>
      <c r="L254" s="47"/>
      <c r="M254" s="47"/>
    </row>
    <row r="255" spans="3:13" s="43" customFormat="1" ht="15" hidden="1" x14ac:dyDescent="0.2">
      <c r="C255" s="103"/>
      <c r="D255" s="103"/>
      <c r="E255" s="103"/>
      <c r="F255" s="103"/>
      <c r="G255" s="103"/>
      <c r="H255" s="103"/>
      <c r="I255" s="103"/>
      <c r="J255" s="103"/>
      <c r="K255" s="103"/>
      <c r="L255" s="47"/>
      <c r="M255" s="47"/>
    </row>
    <row r="256" spans="3:13" s="43" customFormat="1" ht="15" hidden="1" x14ac:dyDescent="0.2">
      <c r="C256" s="103"/>
      <c r="D256" s="103"/>
      <c r="E256" s="103"/>
      <c r="F256" s="103"/>
      <c r="G256" s="103"/>
      <c r="H256" s="103"/>
      <c r="I256" s="103"/>
      <c r="J256" s="103"/>
      <c r="K256" s="103"/>
      <c r="L256" s="47"/>
      <c r="M256" s="47"/>
    </row>
    <row r="257" spans="3:13" s="43" customFormat="1" ht="15" hidden="1" x14ac:dyDescent="0.2">
      <c r="C257" s="103"/>
      <c r="D257" s="103"/>
      <c r="E257" s="103"/>
      <c r="F257" s="103"/>
      <c r="G257" s="103"/>
      <c r="H257" s="103"/>
      <c r="I257" s="103"/>
      <c r="J257" s="103"/>
      <c r="K257" s="103"/>
      <c r="L257" s="47"/>
      <c r="M257" s="47"/>
    </row>
    <row r="258" spans="3:13" s="43" customFormat="1" ht="15" hidden="1" x14ac:dyDescent="0.2">
      <c r="C258" s="103"/>
      <c r="D258" s="103"/>
      <c r="E258" s="103"/>
      <c r="F258" s="103"/>
      <c r="G258" s="103"/>
      <c r="H258" s="103"/>
      <c r="I258" s="103"/>
      <c r="J258" s="103"/>
      <c r="K258" s="103"/>
      <c r="L258" s="47"/>
      <c r="M258" s="47"/>
    </row>
    <row r="259" spans="3:13" s="43" customFormat="1" ht="15" hidden="1" x14ac:dyDescent="0.2">
      <c r="C259" s="103"/>
      <c r="D259" s="103"/>
      <c r="E259" s="103"/>
      <c r="F259" s="103"/>
      <c r="G259" s="103"/>
      <c r="H259" s="103"/>
      <c r="I259" s="103"/>
      <c r="J259" s="103"/>
      <c r="K259" s="103"/>
      <c r="L259" s="47"/>
      <c r="M259" s="47"/>
    </row>
    <row r="260" spans="3:13" s="43" customFormat="1" ht="15" hidden="1" x14ac:dyDescent="0.2">
      <c r="C260" s="103"/>
      <c r="D260" s="103"/>
      <c r="E260" s="103"/>
      <c r="F260" s="103"/>
      <c r="G260" s="103"/>
      <c r="H260" s="103"/>
      <c r="I260" s="103"/>
      <c r="J260" s="103"/>
      <c r="K260" s="103"/>
      <c r="L260" s="47"/>
      <c r="M260" s="47"/>
    </row>
    <row r="261" spans="3:13" s="43" customFormat="1" ht="15" hidden="1" x14ac:dyDescent="0.2">
      <c r="C261" s="103"/>
      <c r="D261" s="103"/>
      <c r="E261" s="103"/>
      <c r="F261" s="103"/>
      <c r="G261" s="103"/>
      <c r="H261" s="103"/>
      <c r="I261" s="103"/>
      <c r="J261" s="103"/>
      <c r="K261" s="103"/>
      <c r="L261" s="47"/>
      <c r="M261" s="47"/>
    </row>
    <row r="262" spans="3:13" s="43" customFormat="1" ht="15" hidden="1" x14ac:dyDescent="0.2">
      <c r="C262" s="103"/>
      <c r="D262" s="103"/>
      <c r="E262" s="103"/>
      <c r="F262" s="103"/>
      <c r="G262" s="103"/>
      <c r="H262" s="103"/>
      <c r="I262" s="103"/>
      <c r="J262" s="103"/>
      <c r="K262" s="103"/>
      <c r="L262" s="47"/>
      <c r="M262" s="47"/>
    </row>
    <row r="263" spans="3:13" s="43" customFormat="1" ht="15" hidden="1" x14ac:dyDescent="0.2">
      <c r="C263" s="103"/>
      <c r="D263" s="103"/>
      <c r="E263" s="103"/>
      <c r="F263" s="103"/>
      <c r="G263" s="103"/>
      <c r="H263" s="103"/>
      <c r="I263" s="103"/>
      <c r="J263" s="103"/>
      <c r="K263" s="103"/>
      <c r="L263" s="47"/>
      <c r="M263" s="47"/>
    </row>
    <row r="264" spans="3:13" s="43" customFormat="1" ht="15" hidden="1" x14ac:dyDescent="0.2">
      <c r="C264" s="103"/>
      <c r="D264" s="103"/>
      <c r="E264" s="103"/>
      <c r="F264" s="103"/>
      <c r="G264" s="103"/>
      <c r="H264" s="103"/>
      <c r="I264" s="103"/>
      <c r="J264" s="103"/>
      <c r="K264" s="103"/>
      <c r="L264" s="47"/>
      <c r="M264" s="47"/>
    </row>
    <row r="265" spans="3:13" s="43" customFormat="1" ht="15" hidden="1" x14ac:dyDescent="0.2">
      <c r="C265" s="103"/>
      <c r="D265" s="103"/>
      <c r="E265" s="103"/>
      <c r="F265" s="103"/>
      <c r="G265" s="103"/>
      <c r="H265" s="103"/>
      <c r="I265" s="103"/>
      <c r="J265" s="103"/>
      <c r="K265" s="103"/>
      <c r="L265" s="47"/>
      <c r="M265" s="47"/>
    </row>
    <row r="266" spans="3:13" s="43" customFormat="1" ht="15" hidden="1" x14ac:dyDescent="0.2">
      <c r="C266" s="103"/>
      <c r="D266" s="103"/>
      <c r="E266" s="103"/>
      <c r="F266" s="103"/>
      <c r="G266" s="103"/>
      <c r="H266" s="103"/>
      <c r="I266" s="103"/>
      <c r="J266" s="103"/>
      <c r="K266" s="103"/>
      <c r="L266" s="47"/>
      <c r="M266" s="47"/>
    </row>
    <row r="267" spans="3:13" s="43" customFormat="1" ht="15" hidden="1" x14ac:dyDescent="0.2">
      <c r="C267" s="103"/>
      <c r="D267" s="103"/>
      <c r="E267" s="103"/>
      <c r="F267" s="103"/>
      <c r="G267" s="103"/>
      <c r="H267" s="103"/>
      <c r="I267" s="103"/>
      <c r="J267" s="103"/>
      <c r="K267" s="103"/>
      <c r="L267" s="47"/>
      <c r="M267" s="47"/>
    </row>
    <row r="268" spans="3:13" s="43" customFormat="1" ht="15" hidden="1" x14ac:dyDescent="0.2">
      <c r="C268" s="103"/>
      <c r="D268" s="103"/>
      <c r="E268" s="103"/>
      <c r="F268" s="103"/>
      <c r="G268" s="103"/>
      <c r="H268" s="103"/>
      <c r="I268" s="103"/>
      <c r="J268" s="103"/>
      <c r="K268" s="103"/>
      <c r="L268" s="47"/>
      <c r="M268" s="47"/>
    </row>
    <row r="269" spans="3:13" s="43" customFormat="1" ht="15" hidden="1" x14ac:dyDescent="0.2">
      <c r="C269" s="103"/>
      <c r="D269" s="103"/>
      <c r="E269" s="103"/>
      <c r="F269" s="103"/>
      <c r="G269" s="103"/>
      <c r="H269" s="103"/>
      <c r="I269" s="103"/>
      <c r="J269" s="103"/>
      <c r="K269" s="103"/>
      <c r="L269" s="47"/>
      <c r="M269" s="47"/>
    </row>
    <row r="270" spans="3:13" s="43" customFormat="1" ht="15" hidden="1" x14ac:dyDescent="0.2">
      <c r="C270" s="103"/>
      <c r="D270" s="103"/>
      <c r="E270" s="103"/>
      <c r="F270" s="103"/>
      <c r="G270" s="103"/>
      <c r="H270" s="103"/>
      <c r="I270" s="103"/>
      <c r="J270" s="103"/>
      <c r="K270" s="103"/>
      <c r="L270" s="47"/>
      <c r="M270" s="47"/>
    </row>
    <row r="271" spans="3:13" s="43" customFormat="1" ht="15" hidden="1" x14ac:dyDescent="0.2">
      <c r="C271" s="103"/>
      <c r="D271" s="103"/>
      <c r="E271" s="103"/>
      <c r="F271" s="103"/>
      <c r="G271" s="103"/>
      <c r="H271" s="103"/>
      <c r="I271" s="103"/>
      <c r="J271" s="103"/>
      <c r="K271" s="103"/>
      <c r="L271" s="47"/>
      <c r="M271" s="47"/>
    </row>
    <row r="272" spans="3:13" s="43" customFormat="1" ht="15" hidden="1" x14ac:dyDescent="0.2">
      <c r="C272" s="103"/>
      <c r="D272" s="103"/>
      <c r="E272" s="103"/>
      <c r="F272" s="103"/>
      <c r="G272" s="103"/>
      <c r="H272" s="103"/>
      <c r="I272" s="103"/>
      <c r="J272" s="103"/>
      <c r="K272" s="103"/>
      <c r="L272" s="47"/>
      <c r="M272" s="47"/>
    </row>
    <row r="273" spans="3:13" s="43" customFormat="1" ht="15" hidden="1" x14ac:dyDescent="0.2">
      <c r="C273" s="103"/>
      <c r="D273" s="103"/>
      <c r="E273" s="103"/>
      <c r="F273" s="103"/>
      <c r="G273" s="103"/>
      <c r="H273" s="103"/>
      <c r="I273" s="103"/>
      <c r="J273" s="103"/>
      <c r="K273" s="103"/>
      <c r="L273" s="47"/>
      <c r="M273" s="47"/>
    </row>
    <row r="274" spans="3:13" s="43" customFormat="1" ht="15" hidden="1" x14ac:dyDescent="0.2">
      <c r="C274" s="103"/>
      <c r="D274" s="103"/>
      <c r="E274" s="103"/>
      <c r="F274" s="103"/>
      <c r="G274" s="103"/>
      <c r="H274" s="103"/>
      <c r="I274" s="103"/>
      <c r="J274" s="103"/>
      <c r="K274" s="103"/>
      <c r="L274" s="47"/>
      <c r="M274" s="47"/>
    </row>
    <row r="275" spans="3:13" s="43" customFormat="1" ht="15" hidden="1" x14ac:dyDescent="0.2">
      <c r="C275" s="103"/>
      <c r="D275" s="103"/>
      <c r="E275" s="103"/>
      <c r="F275" s="103"/>
      <c r="G275" s="103"/>
      <c r="H275" s="103"/>
      <c r="I275" s="103"/>
      <c r="J275" s="103"/>
      <c r="K275" s="103"/>
      <c r="L275" s="47"/>
      <c r="M275" s="47"/>
    </row>
    <row r="276" spans="3:13" s="43" customFormat="1" ht="15" hidden="1" x14ac:dyDescent="0.2">
      <c r="C276" s="103"/>
      <c r="D276" s="103"/>
      <c r="E276" s="103"/>
      <c r="F276" s="103"/>
      <c r="G276" s="103"/>
      <c r="H276" s="103"/>
      <c r="I276" s="103"/>
      <c r="J276" s="103"/>
      <c r="K276" s="103"/>
      <c r="L276" s="47"/>
      <c r="M276" s="47"/>
    </row>
    <row r="277" spans="3:13" s="43" customFormat="1" ht="15" hidden="1" x14ac:dyDescent="0.2">
      <c r="C277" s="103"/>
      <c r="D277" s="103"/>
      <c r="E277" s="103"/>
      <c r="F277" s="103"/>
      <c r="G277" s="103"/>
      <c r="H277" s="103"/>
      <c r="I277" s="103"/>
      <c r="J277" s="103"/>
      <c r="K277" s="103"/>
      <c r="L277" s="47"/>
      <c r="M277" s="47"/>
    </row>
    <row r="278" spans="3:13" s="43" customFormat="1" ht="15" hidden="1" x14ac:dyDescent="0.2">
      <c r="C278" s="103"/>
      <c r="D278" s="103"/>
      <c r="E278" s="103"/>
      <c r="F278" s="103"/>
      <c r="G278" s="103"/>
      <c r="H278" s="103"/>
      <c r="I278" s="103"/>
      <c r="J278" s="103"/>
      <c r="K278" s="103"/>
      <c r="L278" s="47"/>
      <c r="M278" s="47"/>
    </row>
    <row r="279" spans="3:13" s="43" customFormat="1" ht="15" hidden="1" x14ac:dyDescent="0.2">
      <c r="C279" s="103"/>
      <c r="D279" s="103"/>
      <c r="E279" s="103"/>
      <c r="F279" s="103"/>
      <c r="G279" s="103"/>
      <c r="H279" s="103"/>
      <c r="I279" s="103"/>
      <c r="J279" s="103"/>
      <c r="K279" s="103"/>
      <c r="L279" s="47"/>
      <c r="M279" s="47"/>
    </row>
    <row r="280" spans="3:13" s="43" customFormat="1" ht="15" hidden="1" x14ac:dyDescent="0.2">
      <c r="C280" s="103"/>
      <c r="D280" s="103"/>
      <c r="E280" s="103"/>
      <c r="F280" s="103"/>
      <c r="G280" s="103"/>
      <c r="H280" s="103"/>
      <c r="I280" s="103"/>
      <c r="J280" s="103"/>
      <c r="K280" s="103"/>
      <c r="L280" s="47"/>
      <c r="M280" s="47"/>
    </row>
    <row r="281" spans="3:13" s="43" customFormat="1" ht="15" hidden="1" x14ac:dyDescent="0.2">
      <c r="C281" s="103"/>
      <c r="D281" s="103"/>
      <c r="E281" s="103"/>
      <c r="F281" s="103"/>
      <c r="G281" s="103"/>
      <c r="H281" s="103"/>
      <c r="I281" s="103"/>
      <c r="J281" s="103"/>
      <c r="K281" s="103"/>
      <c r="L281" s="47"/>
      <c r="M281" s="47"/>
    </row>
    <row r="282" spans="3:13" s="43" customFormat="1" ht="15" hidden="1" x14ac:dyDescent="0.2">
      <c r="C282" s="103"/>
      <c r="D282" s="103"/>
      <c r="E282" s="103"/>
      <c r="F282" s="103"/>
      <c r="G282" s="103"/>
      <c r="H282" s="103"/>
      <c r="I282" s="103"/>
      <c r="J282" s="103"/>
      <c r="K282" s="103"/>
      <c r="L282" s="47"/>
      <c r="M282" s="47"/>
    </row>
    <row r="283" spans="3:13" s="43" customFormat="1" ht="15" hidden="1" x14ac:dyDescent="0.2">
      <c r="C283" s="103"/>
      <c r="D283" s="103"/>
      <c r="E283" s="103"/>
      <c r="F283" s="103"/>
      <c r="G283" s="103"/>
      <c r="H283" s="103"/>
      <c r="I283" s="103"/>
      <c r="J283" s="103"/>
      <c r="K283" s="103"/>
      <c r="L283" s="47"/>
      <c r="M283" s="47"/>
    </row>
    <row r="284" spans="3:13" s="43" customFormat="1" ht="15" hidden="1" x14ac:dyDescent="0.2">
      <c r="C284" s="103"/>
      <c r="D284" s="103"/>
      <c r="E284" s="103"/>
      <c r="F284" s="103"/>
      <c r="G284" s="103"/>
      <c r="H284" s="103"/>
      <c r="I284" s="103"/>
      <c r="J284" s="103"/>
      <c r="K284" s="103"/>
      <c r="L284" s="47"/>
      <c r="M284" s="47"/>
    </row>
    <row r="285" spans="3:13" s="43" customFormat="1" ht="15" hidden="1" x14ac:dyDescent="0.2">
      <c r="C285" s="103"/>
      <c r="D285" s="103"/>
      <c r="E285" s="103"/>
      <c r="F285" s="103"/>
      <c r="G285" s="103"/>
      <c r="H285" s="103"/>
      <c r="I285" s="103"/>
      <c r="J285" s="103"/>
      <c r="K285" s="103"/>
      <c r="L285" s="47"/>
      <c r="M285" s="47"/>
    </row>
    <row r="286" spans="3:13" s="43" customFormat="1" ht="15" hidden="1" x14ac:dyDescent="0.2">
      <c r="C286" s="103"/>
      <c r="D286" s="103"/>
      <c r="E286" s="103"/>
      <c r="F286" s="103"/>
      <c r="G286" s="103"/>
      <c r="H286" s="103"/>
      <c r="I286" s="103"/>
      <c r="J286" s="103"/>
      <c r="K286" s="103"/>
      <c r="L286" s="47"/>
      <c r="M286" s="47"/>
    </row>
    <row r="287" spans="3:13" s="43" customFormat="1" ht="15" hidden="1" x14ac:dyDescent="0.2">
      <c r="C287" s="103"/>
      <c r="D287" s="103"/>
      <c r="E287" s="103"/>
      <c r="F287" s="103"/>
      <c r="G287" s="103"/>
      <c r="H287" s="103"/>
      <c r="I287" s="103"/>
      <c r="J287" s="103"/>
      <c r="K287" s="103"/>
      <c r="L287" s="47"/>
      <c r="M287" s="47"/>
    </row>
    <row r="288" spans="3:13" s="43" customFormat="1" ht="15" hidden="1" x14ac:dyDescent="0.2">
      <c r="C288" s="103"/>
      <c r="D288" s="103"/>
      <c r="E288" s="103"/>
      <c r="F288" s="103"/>
      <c r="G288" s="103"/>
      <c r="H288" s="103"/>
      <c r="I288" s="103"/>
      <c r="J288" s="103"/>
      <c r="K288" s="103"/>
      <c r="L288" s="47"/>
      <c r="M288" s="47"/>
    </row>
    <row r="289" spans="3:13" s="43" customFormat="1" ht="15" hidden="1" x14ac:dyDescent="0.2">
      <c r="C289" s="103"/>
      <c r="D289" s="103"/>
      <c r="E289" s="103"/>
      <c r="F289" s="103"/>
      <c r="G289" s="103"/>
      <c r="H289" s="103"/>
      <c r="I289" s="103"/>
      <c r="J289" s="103"/>
      <c r="K289" s="103"/>
      <c r="L289" s="47"/>
      <c r="M289" s="47"/>
    </row>
    <row r="290" spans="3:13" s="43" customFormat="1" ht="15" hidden="1" x14ac:dyDescent="0.2">
      <c r="C290" s="103"/>
      <c r="D290" s="103"/>
      <c r="E290" s="103"/>
      <c r="F290" s="103"/>
      <c r="G290" s="103"/>
      <c r="H290" s="103"/>
      <c r="I290" s="103"/>
      <c r="J290" s="103"/>
      <c r="K290" s="103"/>
      <c r="L290" s="47"/>
      <c r="M290" s="47"/>
    </row>
    <row r="291" spans="3:13" s="43" customFormat="1" ht="15" hidden="1" x14ac:dyDescent="0.2">
      <c r="C291" s="103"/>
      <c r="D291" s="103"/>
      <c r="E291" s="103"/>
      <c r="F291" s="103"/>
      <c r="G291" s="103"/>
      <c r="H291" s="103"/>
      <c r="I291" s="103"/>
      <c r="J291" s="103"/>
      <c r="K291" s="103"/>
      <c r="L291" s="47"/>
      <c r="M291" s="47"/>
    </row>
    <row r="292" spans="3:13" s="43" customFormat="1" ht="15" hidden="1" x14ac:dyDescent="0.2">
      <c r="C292" s="103"/>
      <c r="D292" s="103"/>
      <c r="E292" s="103"/>
      <c r="F292" s="103"/>
      <c r="G292" s="103"/>
      <c r="H292" s="103"/>
      <c r="I292" s="103"/>
      <c r="J292" s="103"/>
      <c r="K292" s="103"/>
      <c r="L292" s="47"/>
      <c r="M292" s="47"/>
    </row>
    <row r="293" spans="3:13" s="43" customFormat="1" ht="15" hidden="1" x14ac:dyDescent="0.2">
      <c r="C293" s="103"/>
      <c r="D293" s="103"/>
      <c r="E293" s="103"/>
      <c r="F293" s="103"/>
      <c r="G293" s="103"/>
      <c r="H293" s="103"/>
      <c r="I293" s="103"/>
      <c r="J293" s="103"/>
      <c r="K293" s="103"/>
      <c r="L293" s="47"/>
      <c r="M293" s="47"/>
    </row>
    <row r="294" spans="3:13" s="43" customFormat="1" ht="15" hidden="1" x14ac:dyDescent="0.2">
      <c r="C294" s="103"/>
      <c r="D294" s="103"/>
      <c r="E294" s="103"/>
      <c r="F294" s="103"/>
      <c r="G294" s="103"/>
      <c r="H294" s="103"/>
      <c r="I294" s="103"/>
      <c r="J294" s="103"/>
      <c r="K294" s="103"/>
      <c r="L294" s="47"/>
      <c r="M294" s="47"/>
    </row>
    <row r="295" spans="3:13" s="43" customFormat="1" ht="15" hidden="1" x14ac:dyDescent="0.2">
      <c r="C295" s="103"/>
      <c r="D295" s="103"/>
      <c r="E295" s="103"/>
      <c r="F295" s="103"/>
      <c r="G295" s="103"/>
      <c r="H295" s="103"/>
      <c r="I295" s="103"/>
      <c r="J295" s="103"/>
      <c r="K295" s="103"/>
      <c r="L295" s="47"/>
      <c r="M295" s="47"/>
    </row>
    <row r="296" spans="3:13" s="43" customFormat="1" ht="15" hidden="1" x14ac:dyDescent="0.2">
      <c r="C296" s="103"/>
      <c r="D296" s="103"/>
      <c r="E296" s="103"/>
      <c r="F296" s="103"/>
      <c r="G296" s="103"/>
      <c r="H296" s="103"/>
      <c r="I296" s="103"/>
      <c r="J296" s="103"/>
      <c r="K296" s="103"/>
      <c r="L296" s="47"/>
      <c r="M296" s="47"/>
    </row>
    <row r="297" spans="3:13" s="43" customFormat="1" ht="15" hidden="1" x14ac:dyDescent="0.2">
      <c r="C297" s="103"/>
      <c r="D297" s="103"/>
      <c r="E297" s="103"/>
      <c r="F297" s="103"/>
      <c r="G297" s="103"/>
      <c r="H297" s="103"/>
      <c r="I297" s="103"/>
      <c r="J297" s="103"/>
      <c r="K297" s="103"/>
      <c r="L297" s="47"/>
      <c r="M297" s="47"/>
    </row>
    <row r="298" spans="3:13" s="43" customFormat="1" ht="15" hidden="1" x14ac:dyDescent="0.2">
      <c r="C298" s="103"/>
      <c r="D298" s="103"/>
      <c r="E298" s="103"/>
      <c r="F298" s="103"/>
      <c r="G298" s="103"/>
      <c r="H298" s="103"/>
      <c r="I298" s="103"/>
      <c r="J298" s="103"/>
      <c r="K298" s="103"/>
      <c r="L298" s="47"/>
      <c r="M298" s="47"/>
    </row>
    <row r="299" spans="3:13" s="43" customFormat="1" ht="15" hidden="1" x14ac:dyDescent="0.2">
      <c r="C299" s="103"/>
      <c r="D299" s="103"/>
      <c r="E299" s="103"/>
      <c r="F299" s="103"/>
      <c r="G299" s="103"/>
      <c r="H299" s="103"/>
      <c r="I299" s="103"/>
      <c r="J299" s="103"/>
      <c r="K299" s="103"/>
      <c r="L299" s="47"/>
      <c r="M299" s="47"/>
    </row>
    <row r="300" spans="3:13" s="43" customFormat="1" ht="15" hidden="1" x14ac:dyDescent="0.2">
      <c r="C300" s="103"/>
      <c r="D300" s="103"/>
      <c r="E300" s="103"/>
      <c r="F300" s="103"/>
      <c r="G300" s="103"/>
      <c r="H300" s="103"/>
      <c r="I300" s="103"/>
      <c r="J300" s="103"/>
      <c r="K300" s="103"/>
      <c r="L300" s="47"/>
      <c r="M300" s="47"/>
    </row>
    <row r="301" spans="3:13" s="43" customFormat="1" ht="15" hidden="1" x14ac:dyDescent="0.2">
      <c r="C301" s="103"/>
      <c r="D301" s="103"/>
      <c r="E301" s="103"/>
      <c r="F301" s="103"/>
      <c r="G301" s="103"/>
      <c r="H301" s="103"/>
      <c r="I301" s="103"/>
      <c r="J301" s="103"/>
      <c r="K301" s="103"/>
      <c r="L301" s="47"/>
      <c r="M301" s="47"/>
    </row>
    <row r="302" spans="3:13" s="43" customFormat="1" ht="15" hidden="1" x14ac:dyDescent="0.2">
      <c r="C302" s="103"/>
      <c r="D302" s="103"/>
      <c r="E302" s="103"/>
      <c r="F302" s="103"/>
      <c r="G302" s="103"/>
      <c r="H302" s="103"/>
      <c r="I302" s="103"/>
      <c r="J302" s="103"/>
      <c r="K302" s="103"/>
      <c r="L302" s="47"/>
      <c r="M302" s="47"/>
    </row>
    <row r="303" spans="3:13" s="43" customFormat="1" ht="15" hidden="1" x14ac:dyDescent="0.2">
      <c r="C303" s="103"/>
      <c r="D303" s="103"/>
      <c r="E303" s="103"/>
      <c r="F303" s="103"/>
      <c r="G303" s="103"/>
      <c r="H303" s="103"/>
      <c r="I303" s="103"/>
      <c r="J303" s="103"/>
      <c r="K303" s="103"/>
      <c r="L303" s="47"/>
      <c r="M303" s="47"/>
    </row>
    <row r="304" spans="3:13" s="43" customFormat="1" ht="15" hidden="1" x14ac:dyDescent="0.2">
      <c r="C304" s="103"/>
      <c r="D304" s="103"/>
      <c r="E304" s="103"/>
      <c r="F304" s="103"/>
      <c r="G304" s="103"/>
      <c r="H304" s="103"/>
      <c r="I304" s="103"/>
      <c r="J304" s="103"/>
      <c r="K304" s="103"/>
      <c r="L304" s="47"/>
      <c r="M304" s="47"/>
    </row>
    <row r="305" spans="3:13" s="43" customFormat="1" ht="15" hidden="1" x14ac:dyDescent="0.2">
      <c r="C305" s="103"/>
      <c r="D305" s="103"/>
      <c r="E305" s="103"/>
      <c r="F305" s="103"/>
      <c r="G305" s="103"/>
      <c r="H305" s="103"/>
      <c r="I305" s="103"/>
      <c r="J305" s="103"/>
      <c r="K305" s="103"/>
      <c r="L305" s="47"/>
      <c r="M305" s="47"/>
    </row>
    <row r="306" spans="3:13" s="43" customFormat="1" ht="15" hidden="1" x14ac:dyDescent="0.2">
      <c r="C306" s="103"/>
      <c r="D306" s="103"/>
      <c r="E306" s="103"/>
      <c r="F306" s="103"/>
      <c r="G306" s="103"/>
      <c r="H306" s="103"/>
      <c r="I306" s="103"/>
      <c r="J306" s="103"/>
      <c r="K306" s="103"/>
      <c r="L306" s="47"/>
      <c r="M306" s="47"/>
    </row>
    <row r="307" spans="3:13" s="43" customFormat="1" ht="15" hidden="1" x14ac:dyDescent="0.2">
      <c r="C307" s="103"/>
      <c r="D307" s="103"/>
      <c r="E307" s="103"/>
      <c r="F307" s="103"/>
      <c r="G307" s="103"/>
      <c r="H307" s="103"/>
      <c r="I307" s="103"/>
      <c r="J307" s="103"/>
      <c r="K307" s="103"/>
      <c r="L307" s="47"/>
      <c r="M307" s="47"/>
    </row>
    <row r="308" spans="3:13" s="43" customFormat="1" ht="15" hidden="1" x14ac:dyDescent="0.2">
      <c r="C308" s="103"/>
      <c r="D308" s="103"/>
      <c r="E308" s="103"/>
      <c r="F308" s="103"/>
      <c r="G308" s="103"/>
      <c r="H308" s="103"/>
      <c r="I308" s="103"/>
      <c r="J308" s="103"/>
      <c r="K308" s="103"/>
      <c r="L308" s="47"/>
      <c r="M308" s="47"/>
    </row>
    <row r="309" spans="3:13" s="43" customFormat="1" ht="15" hidden="1" x14ac:dyDescent="0.2">
      <c r="C309" s="103"/>
      <c r="D309" s="103"/>
      <c r="E309" s="103"/>
      <c r="F309" s="103"/>
      <c r="G309" s="103"/>
      <c r="H309" s="103"/>
      <c r="I309" s="103"/>
      <c r="J309" s="103"/>
      <c r="K309" s="103"/>
      <c r="L309" s="47"/>
      <c r="M309" s="47"/>
    </row>
    <row r="310" spans="3:13" s="43" customFormat="1" ht="15" hidden="1" x14ac:dyDescent="0.2">
      <c r="C310" s="103"/>
      <c r="D310" s="103"/>
      <c r="E310" s="103"/>
      <c r="F310" s="103"/>
      <c r="G310" s="103"/>
      <c r="H310" s="103"/>
      <c r="I310" s="103"/>
      <c r="J310" s="103"/>
      <c r="K310" s="103"/>
      <c r="L310" s="47"/>
      <c r="M310" s="47"/>
    </row>
    <row r="311" spans="3:13" s="43" customFormat="1" ht="15" hidden="1" x14ac:dyDescent="0.2">
      <c r="C311" s="103"/>
      <c r="D311" s="103"/>
      <c r="E311" s="103"/>
      <c r="F311" s="103"/>
      <c r="G311" s="103"/>
      <c r="H311" s="103"/>
      <c r="I311" s="103"/>
      <c r="J311" s="103"/>
      <c r="K311" s="103"/>
      <c r="L311" s="47"/>
      <c r="M311" s="47"/>
    </row>
    <row r="312" spans="3:13" s="43" customFormat="1" ht="15" hidden="1" x14ac:dyDescent="0.2">
      <c r="C312" s="103"/>
      <c r="D312" s="103"/>
      <c r="E312" s="103"/>
      <c r="F312" s="103"/>
      <c r="G312" s="103"/>
      <c r="H312" s="103"/>
      <c r="I312" s="103"/>
      <c r="J312" s="103"/>
      <c r="K312" s="103"/>
      <c r="L312" s="47"/>
      <c r="M312" s="47"/>
    </row>
    <row r="313" spans="3:13" s="43" customFormat="1" ht="15" hidden="1" x14ac:dyDescent="0.2">
      <c r="C313" s="103"/>
      <c r="D313" s="103"/>
      <c r="E313" s="103"/>
      <c r="F313" s="103"/>
      <c r="G313" s="103"/>
      <c r="H313" s="103"/>
      <c r="I313" s="103"/>
      <c r="J313" s="103"/>
      <c r="K313" s="103"/>
      <c r="L313" s="47"/>
      <c r="M313" s="47"/>
    </row>
    <row r="314" spans="3:13" s="43" customFormat="1" ht="15" hidden="1" x14ac:dyDescent="0.2">
      <c r="C314" s="103"/>
      <c r="D314" s="103"/>
      <c r="E314" s="103"/>
      <c r="F314" s="103"/>
      <c r="G314" s="103"/>
      <c r="H314" s="103"/>
      <c r="I314" s="103"/>
      <c r="J314" s="103"/>
      <c r="K314" s="103"/>
      <c r="L314" s="47"/>
      <c r="M314" s="47"/>
    </row>
    <row r="315" spans="3:13" s="43" customFormat="1" ht="15" hidden="1" x14ac:dyDescent="0.2">
      <c r="C315" s="103"/>
      <c r="D315" s="103"/>
      <c r="E315" s="103"/>
      <c r="F315" s="103"/>
      <c r="G315" s="103"/>
      <c r="H315" s="103"/>
      <c r="I315" s="103"/>
      <c r="J315" s="103"/>
      <c r="K315" s="103"/>
      <c r="L315" s="47"/>
      <c r="M315" s="47"/>
    </row>
    <row r="316" spans="3:13" s="43" customFormat="1" ht="15" hidden="1" x14ac:dyDescent="0.2">
      <c r="C316" s="103"/>
      <c r="D316" s="103"/>
      <c r="E316" s="103"/>
      <c r="F316" s="103"/>
      <c r="G316" s="103"/>
      <c r="H316" s="103"/>
      <c r="I316" s="103"/>
      <c r="J316" s="103"/>
      <c r="K316" s="103"/>
      <c r="L316" s="47"/>
      <c r="M316" s="47"/>
    </row>
    <row r="317" spans="3:13" s="43" customFormat="1" ht="15" hidden="1" x14ac:dyDescent="0.2">
      <c r="C317" s="103"/>
      <c r="D317" s="103"/>
      <c r="E317" s="103"/>
      <c r="F317" s="103"/>
      <c r="G317" s="103"/>
      <c r="H317" s="103"/>
      <c r="I317" s="103"/>
      <c r="J317" s="103"/>
      <c r="K317" s="103"/>
      <c r="L317" s="47"/>
      <c r="M317" s="47"/>
    </row>
    <row r="318" spans="3:13" s="43" customFormat="1" ht="15" hidden="1" x14ac:dyDescent="0.2">
      <c r="C318" s="103"/>
      <c r="D318" s="103"/>
      <c r="E318" s="103"/>
      <c r="F318" s="103"/>
      <c r="G318" s="103"/>
      <c r="H318" s="103"/>
      <c r="I318" s="103"/>
      <c r="J318" s="103"/>
      <c r="K318" s="103"/>
      <c r="L318" s="47"/>
      <c r="M318" s="47"/>
    </row>
    <row r="319" spans="3:13" s="43" customFormat="1" ht="15" hidden="1" x14ac:dyDescent="0.2">
      <c r="C319" s="103"/>
      <c r="D319" s="103"/>
      <c r="E319" s="103"/>
      <c r="F319" s="103"/>
      <c r="G319" s="103"/>
      <c r="H319" s="103"/>
      <c r="I319" s="103"/>
      <c r="J319" s="103"/>
      <c r="K319" s="103"/>
      <c r="L319" s="47"/>
      <c r="M319" s="47"/>
    </row>
    <row r="320" spans="3:13" s="43" customFormat="1" ht="15" hidden="1" x14ac:dyDescent="0.2">
      <c r="C320" s="103"/>
      <c r="D320" s="103"/>
      <c r="E320" s="103"/>
      <c r="F320" s="103"/>
      <c r="G320" s="103"/>
      <c r="H320" s="103"/>
      <c r="I320" s="103"/>
      <c r="J320" s="103"/>
      <c r="K320" s="103"/>
      <c r="L320" s="47"/>
      <c r="M320" s="47"/>
    </row>
    <row r="321" spans="3:13" s="43" customFormat="1" ht="15" hidden="1" x14ac:dyDescent="0.2">
      <c r="C321" s="103"/>
      <c r="D321" s="103"/>
      <c r="E321" s="103"/>
      <c r="F321" s="103"/>
      <c r="G321" s="103"/>
      <c r="H321" s="103"/>
      <c r="I321" s="103"/>
      <c r="J321" s="103"/>
      <c r="K321" s="103"/>
      <c r="L321" s="47"/>
      <c r="M321" s="47"/>
    </row>
    <row r="322" spans="3:13" s="43" customFormat="1" ht="15" hidden="1" x14ac:dyDescent="0.2">
      <c r="C322" s="103"/>
      <c r="D322" s="103"/>
      <c r="E322" s="103"/>
      <c r="F322" s="103"/>
      <c r="G322" s="103"/>
      <c r="H322" s="103"/>
      <c r="I322" s="103"/>
      <c r="J322" s="103"/>
      <c r="K322" s="103"/>
      <c r="L322" s="47"/>
      <c r="M322" s="47"/>
    </row>
    <row r="323" spans="3:13" s="43" customFormat="1" ht="15" hidden="1" x14ac:dyDescent="0.2">
      <c r="C323" s="103"/>
      <c r="D323" s="103"/>
      <c r="E323" s="103"/>
      <c r="F323" s="103"/>
      <c r="G323" s="103"/>
      <c r="H323" s="103"/>
      <c r="I323" s="103"/>
      <c r="J323" s="103"/>
      <c r="K323" s="103"/>
      <c r="L323" s="47"/>
      <c r="M323" s="47"/>
    </row>
    <row r="324" spans="3:13" s="43" customFormat="1" ht="15" hidden="1" x14ac:dyDescent="0.2">
      <c r="C324" s="103"/>
      <c r="D324" s="103"/>
      <c r="E324" s="103"/>
      <c r="F324" s="103"/>
      <c r="G324" s="103"/>
      <c r="H324" s="103"/>
      <c r="I324" s="103"/>
      <c r="J324" s="103"/>
      <c r="K324" s="103"/>
      <c r="L324" s="47"/>
      <c r="M324" s="47"/>
    </row>
    <row r="325" spans="3:13" s="43" customFormat="1" ht="15" hidden="1" x14ac:dyDescent="0.2">
      <c r="C325" s="103"/>
      <c r="D325" s="103"/>
      <c r="E325" s="103"/>
      <c r="F325" s="103"/>
      <c r="G325" s="103"/>
      <c r="H325" s="103"/>
      <c r="I325" s="103"/>
      <c r="J325" s="103"/>
      <c r="K325" s="103"/>
      <c r="L325" s="47"/>
      <c r="M325" s="47"/>
    </row>
    <row r="326" spans="3:13" s="43" customFormat="1" ht="15" hidden="1" x14ac:dyDescent="0.2">
      <c r="C326" s="103"/>
      <c r="D326" s="103"/>
      <c r="E326" s="103"/>
      <c r="F326" s="103"/>
      <c r="G326" s="103"/>
      <c r="H326" s="103"/>
      <c r="I326" s="103"/>
      <c r="J326" s="103"/>
      <c r="K326" s="103"/>
      <c r="L326" s="47"/>
      <c r="M326" s="47"/>
    </row>
    <row r="327" spans="3:13" s="43" customFormat="1" ht="15" hidden="1" x14ac:dyDescent="0.2">
      <c r="C327" s="103"/>
      <c r="D327" s="103"/>
      <c r="E327" s="103"/>
      <c r="F327" s="103"/>
      <c r="G327" s="103"/>
      <c r="H327" s="103"/>
      <c r="I327" s="103"/>
      <c r="J327" s="103"/>
      <c r="K327" s="103"/>
      <c r="L327" s="47"/>
      <c r="M327" s="47"/>
    </row>
    <row r="328" spans="3:13" s="43" customFormat="1" ht="15" hidden="1" x14ac:dyDescent="0.2">
      <c r="C328" s="103"/>
      <c r="D328" s="103"/>
      <c r="E328" s="103"/>
      <c r="F328" s="103"/>
      <c r="G328" s="103"/>
      <c r="H328" s="103"/>
      <c r="I328" s="103"/>
      <c r="J328" s="103"/>
      <c r="K328" s="103"/>
      <c r="L328" s="47"/>
      <c r="M328" s="47"/>
    </row>
    <row r="329" spans="3:13" s="43" customFormat="1" ht="15" hidden="1" x14ac:dyDescent="0.2">
      <c r="C329" s="103"/>
      <c r="D329" s="103"/>
      <c r="E329" s="103"/>
      <c r="F329" s="103"/>
      <c r="G329" s="103"/>
      <c r="H329" s="103"/>
      <c r="I329" s="103"/>
      <c r="J329" s="103"/>
      <c r="K329" s="103"/>
      <c r="L329" s="47"/>
      <c r="M329" s="47"/>
    </row>
    <row r="330" spans="3:13" s="43" customFormat="1" ht="15" hidden="1" x14ac:dyDescent="0.2">
      <c r="C330" s="103"/>
      <c r="D330" s="103"/>
      <c r="E330" s="103"/>
      <c r="F330" s="103"/>
      <c r="G330" s="103"/>
      <c r="H330" s="103"/>
      <c r="I330" s="103"/>
      <c r="J330" s="103"/>
      <c r="K330" s="103"/>
      <c r="L330" s="47"/>
      <c r="M330" s="47"/>
    </row>
    <row r="331" spans="3:13" s="43" customFormat="1" ht="15" hidden="1" x14ac:dyDescent="0.2">
      <c r="C331" s="103"/>
      <c r="D331" s="103"/>
      <c r="E331" s="103"/>
      <c r="F331" s="103"/>
      <c r="G331" s="103"/>
      <c r="H331" s="103"/>
      <c r="I331" s="103"/>
      <c r="J331" s="103"/>
      <c r="K331" s="103"/>
      <c r="L331" s="47"/>
      <c r="M331" s="47"/>
    </row>
    <row r="332" spans="3:13" s="43" customFormat="1" ht="15" hidden="1" x14ac:dyDescent="0.2">
      <c r="C332" s="103"/>
      <c r="D332" s="103"/>
      <c r="E332" s="103"/>
      <c r="F332" s="103"/>
      <c r="G332" s="103"/>
      <c r="H332" s="103"/>
      <c r="I332" s="103"/>
      <c r="J332" s="103"/>
      <c r="K332" s="103"/>
      <c r="L332" s="47"/>
      <c r="M332" s="47"/>
    </row>
    <row r="333" spans="3:13" s="43" customFormat="1" ht="15" hidden="1" x14ac:dyDescent="0.2">
      <c r="C333" s="103"/>
      <c r="D333" s="103"/>
      <c r="E333" s="103"/>
      <c r="F333" s="103"/>
      <c r="G333" s="103"/>
      <c r="H333" s="103"/>
      <c r="I333" s="103"/>
      <c r="J333" s="103"/>
      <c r="K333" s="103"/>
      <c r="L333" s="47"/>
      <c r="M333" s="47"/>
    </row>
    <row r="334" spans="3:13" s="43" customFormat="1" ht="15" hidden="1" x14ac:dyDescent="0.2">
      <c r="C334" s="103"/>
      <c r="D334" s="103"/>
      <c r="E334" s="103"/>
      <c r="F334" s="103"/>
      <c r="G334" s="103"/>
      <c r="H334" s="103"/>
      <c r="I334" s="103"/>
      <c r="J334" s="103"/>
      <c r="K334" s="103"/>
      <c r="L334" s="47"/>
      <c r="M334" s="47"/>
    </row>
    <row r="335" spans="3:13" s="43" customFormat="1" ht="15" hidden="1" x14ac:dyDescent="0.2">
      <c r="C335" s="103"/>
      <c r="D335" s="103"/>
      <c r="E335" s="103"/>
      <c r="F335" s="103"/>
      <c r="G335" s="103"/>
      <c r="H335" s="103"/>
      <c r="I335" s="103"/>
      <c r="J335" s="103"/>
      <c r="K335" s="103"/>
      <c r="L335" s="47"/>
      <c r="M335" s="47"/>
    </row>
    <row r="336" spans="3:13" s="43" customFormat="1" ht="15" hidden="1" x14ac:dyDescent="0.2">
      <c r="C336" s="103"/>
      <c r="D336" s="103"/>
      <c r="E336" s="103"/>
      <c r="F336" s="103"/>
      <c r="G336" s="103"/>
      <c r="H336" s="103"/>
      <c r="I336" s="103"/>
      <c r="J336" s="103"/>
      <c r="K336" s="103"/>
      <c r="L336" s="47"/>
      <c r="M336" s="47"/>
    </row>
    <row r="337" spans="3:13" s="43" customFormat="1" ht="15" hidden="1" x14ac:dyDescent="0.2">
      <c r="C337" s="103"/>
      <c r="D337" s="103"/>
      <c r="E337" s="103"/>
      <c r="F337" s="103"/>
      <c r="G337" s="103"/>
      <c r="H337" s="103"/>
      <c r="I337" s="103"/>
      <c r="J337" s="103"/>
      <c r="K337" s="103"/>
      <c r="L337" s="47"/>
      <c r="M337" s="47"/>
    </row>
    <row r="338" spans="3:13" s="43" customFormat="1" ht="15" hidden="1" x14ac:dyDescent="0.2">
      <c r="C338" s="103"/>
      <c r="D338" s="103"/>
      <c r="E338" s="103"/>
      <c r="F338" s="103"/>
      <c r="G338" s="103"/>
      <c r="H338" s="103"/>
      <c r="I338" s="103"/>
      <c r="J338" s="103"/>
      <c r="K338" s="103"/>
      <c r="L338" s="47"/>
      <c r="M338" s="47"/>
    </row>
    <row r="339" spans="3:13" s="43" customFormat="1" ht="15" hidden="1" x14ac:dyDescent="0.2">
      <c r="C339" s="103"/>
      <c r="D339" s="103"/>
      <c r="E339" s="103"/>
      <c r="F339" s="103"/>
      <c r="G339" s="103"/>
      <c r="H339" s="103"/>
      <c r="I339" s="103"/>
      <c r="J339" s="103"/>
      <c r="K339" s="103"/>
      <c r="L339" s="47"/>
      <c r="M339" s="47"/>
    </row>
    <row r="340" spans="3:13" s="43" customFormat="1" ht="15" hidden="1" x14ac:dyDescent="0.2">
      <c r="C340" s="103"/>
      <c r="D340" s="103"/>
      <c r="E340" s="103"/>
      <c r="F340" s="103"/>
      <c r="G340" s="103"/>
      <c r="H340" s="103"/>
      <c r="I340" s="103"/>
      <c r="J340" s="103"/>
      <c r="K340" s="103"/>
      <c r="L340" s="47"/>
      <c r="M340" s="47"/>
    </row>
    <row r="341" spans="3:13" s="43" customFormat="1" ht="15" hidden="1" x14ac:dyDescent="0.2">
      <c r="C341" s="103"/>
      <c r="D341" s="103"/>
      <c r="E341" s="103"/>
      <c r="F341" s="103"/>
      <c r="G341" s="103"/>
      <c r="H341" s="103"/>
      <c r="I341" s="103"/>
      <c r="J341" s="103"/>
      <c r="K341" s="103"/>
      <c r="L341" s="47"/>
      <c r="M341" s="47"/>
    </row>
    <row r="342" spans="3:13" s="43" customFormat="1" ht="15" hidden="1" x14ac:dyDescent="0.2">
      <c r="C342" s="103"/>
      <c r="D342" s="103"/>
      <c r="E342" s="103"/>
      <c r="F342" s="103"/>
      <c r="G342" s="103"/>
      <c r="H342" s="103"/>
      <c r="I342" s="103"/>
      <c r="J342" s="103"/>
      <c r="K342" s="103"/>
      <c r="L342" s="47"/>
      <c r="M342" s="47"/>
    </row>
    <row r="343" spans="3:13" s="43" customFormat="1" ht="15" hidden="1" x14ac:dyDescent="0.2">
      <c r="C343" s="103"/>
      <c r="D343" s="103"/>
      <c r="E343" s="103"/>
      <c r="F343" s="103"/>
      <c r="G343" s="103"/>
      <c r="H343" s="103"/>
      <c r="I343" s="103"/>
      <c r="J343" s="103"/>
      <c r="K343" s="103"/>
      <c r="L343" s="47"/>
      <c r="M343" s="47"/>
    </row>
    <row r="344" spans="3:13" s="43" customFormat="1" ht="15" hidden="1" x14ac:dyDescent="0.2">
      <c r="C344" s="103"/>
      <c r="D344" s="103"/>
      <c r="E344" s="103"/>
      <c r="F344" s="103"/>
      <c r="G344" s="103"/>
      <c r="H344" s="103"/>
      <c r="I344" s="103"/>
      <c r="J344" s="103"/>
      <c r="K344" s="103"/>
      <c r="L344" s="47"/>
      <c r="M344" s="47"/>
    </row>
    <row r="345" spans="3:13" s="43" customFormat="1" ht="15" hidden="1" x14ac:dyDescent="0.2">
      <c r="C345" s="103"/>
      <c r="D345" s="103"/>
      <c r="E345" s="103"/>
      <c r="F345" s="103"/>
      <c r="G345" s="103"/>
      <c r="H345" s="103"/>
      <c r="I345" s="103"/>
      <c r="J345" s="103"/>
      <c r="K345" s="103"/>
      <c r="L345" s="47"/>
      <c r="M345" s="47"/>
    </row>
    <row r="346" spans="3:13" s="43" customFormat="1" ht="15" hidden="1" x14ac:dyDescent="0.2">
      <c r="C346" s="103"/>
      <c r="D346" s="103"/>
      <c r="E346" s="103"/>
      <c r="F346" s="103"/>
      <c r="G346" s="103"/>
      <c r="H346" s="103"/>
      <c r="I346" s="103"/>
      <c r="J346" s="103"/>
      <c r="K346" s="103"/>
      <c r="L346" s="47"/>
      <c r="M346" s="47"/>
    </row>
    <row r="347" spans="3:13" s="43" customFormat="1" ht="15" hidden="1" x14ac:dyDescent="0.2">
      <c r="C347" s="103"/>
      <c r="D347" s="103"/>
      <c r="E347" s="103"/>
      <c r="F347" s="103"/>
      <c r="G347" s="103"/>
      <c r="H347" s="103"/>
      <c r="I347" s="103"/>
      <c r="J347" s="103"/>
      <c r="K347" s="103"/>
      <c r="L347" s="47"/>
      <c r="M347" s="47"/>
    </row>
    <row r="348" spans="3:13" s="43" customFormat="1" ht="15" hidden="1" x14ac:dyDescent="0.2">
      <c r="C348" s="103"/>
      <c r="D348" s="103"/>
      <c r="E348" s="103"/>
      <c r="F348" s="103"/>
      <c r="G348" s="103"/>
      <c r="H348" s="103"/>
      <c r="I348" s="103"/>
      <c r="J348" s="103"/>
      <c r="K348" s="103"/>
      <c r="L348" s="47"/>
      <c r="M348" s="47"/>
    </row>
    <row r="349" spans="3:13" s="43" customFormat="1" ht="15" hidden="1" x14ac:dyDescent="0.2">
      <c r="C349" s="103"/>
      <c r="D349" s="103"/>
      <c r="E349" s="103"/>
      <c r="F349" s="103"/>
      <c r="G349" s="103"/>
      <c r="H349" s="103"/>
      <c r="I349" s="103"/>
      <c r="J349" s="103"/>
      <c r="K349" s="103"/>
      <c r="L349" s="47"/>
      <c r="M349" s="47"/>
    </row>
    <row r="350" spans="3:13" s="43" customFormat="1" ht="15" hidden="1" x14ac:dyDescent="0.2">
      <c r="C350" s="103"/>
      <c r="D350" s="103"/>
      <c r="E350" s="103"/>
      <c r="F350" s="103"/>
      <c r="G350" s="103"/>
      <c r="H350" s="103"/>
      <c r="I350" s="103"/>
      <c r="J350" s="103"/>
      <c r="K350" s="103"/>
      <c r="L350" s="47"/>
      <c r="M350" s="47"/>
    </row>
    <row r="351" spans="3:13" s="43" customFormat="1" ht="15" hidden="1" x14ac:dyDescent="0.2">
      <c r="C351" s="103"/>
      <c r="D351" s="103"/>
      <c r="E351" s="103"/>
      <c r="F351" s="103"/>
      <c r="G351" s="103"/>
      <c r="H351" s="103"/>
      <c r="I351" s="103"/>
      <c r="J351" s="103"/>
      <c r="K351" s="103"/>
      <c r="L351" s="47"/>
      <c r="M351" s="47"/>
    </row>
    <row r="352" spans="3:13" s="43" customFormat="1" ht="15" hidden="1" x14ac:dyDescent="0.2">
      <c r="C352" s="103"/>
      <c r="D352" s="103"/>
      <c r="E352" s="103"/>
      <c r="F352" s="103"/>
      <c r="G352" s="103"/>
      <c r="H352" s="103"/>
      <c r="I352" s="103"/>
      <c r="J352" s="103"/>
      <c r="K352" s="103"/>
      <c r="L352" s="47"/>
      <c r="M352" s="47"/>
    </row>
    <row r="353" spans="3:13" s="43" customFormat="1" ht="15" hidden="1" x14ac:dyDescent="0.2">
      <c r="C353" s="103"/>
      <c r="D353" s="103"/>
      <c r="E353" s="103"/>
      <c r="F353" s="103"/>
      <c r="G353" s="103"/>
      <c r="H353" s="103"/>
      <c r="I353" s="103"/>
      <c r="J353" s="103"/>
      <c r="K353" s="103"/>
      <c r="L353" s="47"/>
      <c r="M353" s="47"/>
    </row>
    <row r="354" spans="3:13" s="43" customFormat="1" ht="15" hidden="1" x14ac:dyDescent="0.2">
      <c r="C354" s="103"/>
      <c r="D354" s="103"/>
      <c r="E354" s="103"/>
      <c r="F354" s="103"/>
      <c r="G354" s="103"/>
      <c r="H354" s="103"/>
      <c r="I354" s="103"/>
      <c r="J354" s="103"/>
      <c r="K354" s="103"/>
      <c r="L354" s="47"/>
      <c r="M354" s="47"/>
    </row>
    <row r="355" spans="3:13" s="43" customFormat="1" ht="15" hidden="1" x14ac:dyDescent="0.2">
      <c r="C355" s="103"/>
      <c r="D355" s="103"/>
      <c r="E355" s="103"/>
      <c r="F355" s="103"/>
      <c r="G355" s="103"/>
      <c r="H355" s="103"/>
      <c r="I355" s="103"/>
      <c r="J355" s="103"/>
      <c r="K355" s="103"/>
      <c r="L355" s="47"/>
      <c r="M355" s="47"/>
    </row>
    <row r="356" spans="3:13" s="43" customFormat="1" ht="15" hidden="1" x14ac:dyDescent="0.2">
      <c r="C356" s="103"/>
      <c r="D356" s="103"/>
      <c r="E356" s="103"/>
      <c r="F356" s="103"/>
      <c r="G356" s="103"/>
      <c r="H356" s="103"/>
      <c r="I356" s="103"/>
      <c r="J356" s="103"/>
      <c r="K356" s="103"/>
      <c r="L356" s="47"/>
      <c r="M356" s="47"/>
    </row>
    <row r="357" spans="3:13" s="43" customFormat="1" ht="15" hidden="1" x14ac:dyDescent="0.2">
      <c r="C357" s="103"/>
      <c r="D357" s="103"/>
      <c r="E357" s="103"/>
      <c r="F357" s="103"/>
      <c r="G357" s="103"/>
      <c r="H357" s="103"/>
      <c r="I357" s="103"/>
      <c r="J357" s="103"/>
      <c r="K357" s="103"/>
      <c r="L357" s="47"/>
      <c r="M357" s="47"/>
    </row>
    <row r="358" spans="3:13" s="43" customFormat="1" ht="15" hidden="1" x14ac:dyDescent="0.2">
      <c r="C358" s="103"/>
      <c r="D358" s="103"/>
      <c r="E358" s="103"/>
      <c r="F358" s="103"/>
      <c r="G358" s="103"/>
      <c r="H358" s="103"/>
      <c r="I358" s="103"/>
      <c r="J358" s="103"/>
      <c r="K358" s="103"/>
      <c r="L358" s="47"/>
      <c r="M358" s="47"/>
    </row>
    <row r="359" spans="3:13" s="43" customFormat="1" ht="15" hidden="1" x14ac:dyDescent="0.2">
      <c r="C359" s="103"/>
      <c r="D359" s="103"/>
      <c r="E359" s="103"/>
      <c r="F359" s="103"/>
      <c r="G359" s="103"/>
      <c r="H359" s="103"/>
      <c r="I359" s="103"/>
      <c r="J359" s="103"/>
      <c r="K359" s="103"/>
      <c r="L359" s="47"/>
      <c r="M359" s="47"/>
    </row>
    <row r="360" spans="3:13" s="43" customFormat="1" ht="15" hidden="1" x14ac:dyDescent="0.2">
      <c r="C360" s="103"/>
      <c r="D360" s="103"/>
      <c r="E360" s="103"/>
      <c r="F360" s="103"/>
      <c r="G360" s="103"/>
      <c r="H360" s="103"/>
      <c r="I360" s="103"/>
      <c r="J360" s="103"/>
      <c r="K360" s="103"/>
      <c r="L360" s="47"/>
      <c r="M360" s="47"/>
    </row>
    <row r="361" spans="3:13" s="43" customFormat="1" ht="15" hidden="1" x14ac:dyDescent="0.2">
      <c r="C361" s="103"/>
      <c r="D361" s="103"/>
      <c r="E361" s="103"/>
      <c r="F361" s="103"/>
      <c r="G361" s="103"/>
      <c r="H361" s="103"/>
      <c r="I361" s="103"/>
      <c r="J361" s="103"/>
      <c r="K361" s="103"/>
      <c r="L361" s="47"/>
      <c r="M361" s="47"/>
    </row>
    <row r="362" spans="3:13" s="43" customFormat="1" ht="15" hidden="1" x14ac:dyDescent="0.2">
      <c r="C362" s="103"/>
      <c r="D362" s="103"/>
      <c r="E362" s="103"/>
      <c r="F362" s="103"/>
      <c r="G362" s="103"/>
      <c r="H362" s="103"/>
      <c r="I362" s="103"/>
      <c r="J362" s="103"/>
      <c r="K362" s="103"/>
      <c r="L362" s="47"/>
      <c r="M362" s="47"/>
    </row>
    <row r="363" spans="3:13" s="43" customFormat="1" ht="15" hidden="1" x14ac:dyDescent="0.2">
      <c r="C363" s="103"/>
      <c r="D363" s="103"/>
      <c r="E363" s="103"/>
      <c r="F363" s="103"/>
      <c r="G363" s="103"/>
      <c r="H363" s="103"/>
      <c r="I363" s="103"/>
      <c r="J363" s="103"/>
      <c r="K363" s="103"/>
      <c r="L363" s="47"/>
      <c r="M363" s="47"/>
    </row>
    <row r="364" spans="3:13" s="43" customFormat="1" ht="15" hidden="1" x14ac:dyDescent="0.2">
      <c r="C364" s="103"/>
      <c r="D364" s="103"/>
      <c r="E364" s="103"/>
      <c r="F364" s="103"/>
      <c r="G364" s="103"/>
      <c r="H364" s="103"/>
      <c r="I364" s="103"/>
      <c r="J364" s="103"/>
      <c r="K364" s="103"/>
      <c r="L364" s="47"/>
      <c r="M364" s="47"/>
    </row>
    <row r="365" spans="3:13" s="43" customFormat="1" ht="15" hidden="1" x14ac:dyDescent="0.2">
      <c r="C365" s="103"/>
      <c r="D365" s="103"/>
      <c r="E365" s="103"/>
      <c r="F365" s="103"/>
      <c r="G365" s="103"/>
      <c r="H365" s="103"/>
      <c r="I365" s="103"/>
      <c r="J365" s="103"/>
      <c r="K365" s="103"/>
      <c r="L365" s="47"/>
      <c r="M365" s="47"/>
    </row>
    <row r="366" spans="3:13" s="43" customFormat="1" ht="15" hidden="1" x14ac:dyDescent="0.2">
      <c r="C366" s="103"/>
      <c r="D366" s="103"/>
      <c r="E366" s="103"/>
      <c r="F366" s="103"/>
      <c r="G366" s="103"/>
      <c r="H366" s="103"/>
      <c r="I366" s="103"/>
      <c r="J366" s="103"/>
      <c r="K366" s="103"/>
      <c r="L366" s="47"/>
      <c r="M366" s="47"/>
    </row>
    <row r="367" spans="3:13" s="43" customFormat="1" ht="15" hidden="1" x14ac:dyDescent="0.2">
      <c r="C367" s="103"/>
      <c r="D367" s="103"/>
      <c r="E367" s="103"/>
      <c r="F367" s="103"/>
      <c r="G367" s="103"/>
      <c r="H367" s="103"/>
      <c r="I367" s="103"/>
      <c r="J367" s="103"/>
      <c r="K367" s="103"/>
      <c r="L367" s="47"/>
      <c r="M367" s="47"/>
    </row>
    <row r="368" spans="3:13" s="43" customFormat="1" ht="15" hidden="1" x14ac:dyDescent="0.2">
      <c r="C368" s="103"/>
      <c r="D368" s="103"/>
      <c r="E368" s="103"/>
      <c r="F368" s="103"/>
      <c r="G368" s="103"/>
      <c r="H368" s="103"/>
      <c r="I368" s="103"/>
      <c r="J368" s="103"/>
      <c r="K368" s="103"/>
      <c r="L368" s="47"/>
      <c r="M368" s="47"/>
    </row>
    <row r="369" spans="3:13" s="43" customFormat="1" ht="15" hidden="1" x14ac:dyDescent="0.2">
      <c r="C369" s="103"/>
      <c r="D369" s="103"/>
      <c r="E369" s="103"/>
      <c r="F369" s="103"/>
      <c r="G369" s="103"/>
      <c r="H369" s="103"/>
      <c r="I369" s="103"/>
      <c r="J369" s="103"/>
      <c r="K369" s="103"/>
      <c r="L369" s="47"/>
      <c r="M369" s="47"/>
    </row>
    <row r="370" spans="3:13" s="43" customFormat="1" ht="15" hidden="1" x14ac:dyDescent="0.2">
      <c r="C370" s="103"/>
      <c r="D370" s="103"/>
      <c r="E370" s="103"/>
      <c r="F370" s="103"/>
      <c r="G370" s="103"/>
      <c r="H370" s="103"/>
      <c r="I370" s="103"/>
      <c r="J370" s="103"/>
      <c r="K370" s="103"/>
      <c r="L370" s="47"/>
      <c r="M370" s="47"/>
    </row>
    <row r="371" spans="3:13" s="43" customFormat="1" ht="15" hidden="1" x14ac:dyDescent="0.2">
      <c r="C371" s="103"/>
      <c r="D371" s="103"/>
      <c r="E371" s="103"/>
      <c r="F371" s="103"/>
      <c r="G371" s="103"/>
      <c r="H371" s="103"/>
      <c r="I371" s="103"/>
      <c r="J371" s="103"/>
      <c r="K371" s="103"/>
      <c r="L371" s="47"/>
      <c r="M371" s="47"/>
    </row>
    <row r="372" spans="3:13" s="43" customFormat="1" ht="15" hidden="1" x14ac:dyDescent="0.2">
      <c r="C372" s="103"/>
      <c r="D372" s="103"/>
      <c r="E372" s="103"/>
      <c r="F372" s="103"/>
      <c r="G372" s="103"/>
      <c r="H372" s="103"/>
      <c r="I372" s="103"/>
      <c r="J372" s="103"/>
      <c r="K372" s="103"/>
      <c r="L372" s="47"/>
      <c r="M372" s="47"/>
    </row>
    <row r="373" spans="3:13" s="43" customFormat="1" ht="15" hidden="1" x14ac:dyDescent="0.2">
      <c r="C373" s="103"/>
      <c r="D373" s="103"/>
      <c r="E373" s="103"/>
      <c r="F373" s="103"/>
      <c r="G373" s="103"/>
      <c r="H373" s="103"/>
      <c r="I373" s="103"/>
      <c r="J373" s="103"/>
      <c r="K373" s="103"/>
      <c r="L373" s="47"/>
      <c r="M373" s="47"/>
    </row>
    <row r="374" spans="3:13" s="43" customFormat="1" ht="15" hidden="1" x14ac:dyDescent="0.2">
      <c r="C374" s="103"/>
      <c r="D374" s="103"/>
      <c r="E374" s="103"/>
      <c r="F374" s="103"/>
      <c r="G374" s="103"/>
      <c r="H374" s="103"/>
      <c r="I374" s="103"/>
      <c r="J374" s="103"/>
      <c r="K374" s="103"/>
      <c r="L374" s="47"/>
      <c r="M374" s="47"/>
    </row>
    <row r="375" spans="3:13" s="43" customFormat="1" ht="15" hidden="1" x14ac:dyDescent="0.2">
      <c r="C375" s="103"/>
      <c r="D375" s="103"/>
      <c r="E375" s="103"/>
      <c r="F375" s="103"/>
      <c r="G375" s="103"/>
      <c r="H375" s="103"/>
      <c r="I375" s="103"/>
      <c r="J375" s="103"/>
      <c r="K375" s="103"/>
      <c r="L375" s="47"/>
      <c r="M375" s="47"/>
    </row>
    <row r="376" spans="3:13" s="43" customFormat="1" ht="15" hidden="1" x14ac:dyDescent="0.2">
      <c r="C376" s="103"/>
      <c r="D376" s="103"/>
      <c r="E376" s="103"/>
      <c r="F376" s="103"/>
      <c r="G376" s="103"/>
      <c r="H376" s="103"/>
      <c r="I376" s="103"/>
      <c r="J376" s="103"/>
      <c r="K376" s="103"/>
      <c r="L376" s="47"/>
      <c r="M376" s="47"/>
    </row>
    <row r="377" spans="3:13" s="43" customFormat="1" ht="15" hidden="1" x14ac:dyDescent="0.2">
      <c r="C377" s="103"/>
      <c r="D377" s="103"/>
      <c r="E377" s="103"/>
      <c r="F377" s="103"/>
      <c r="G377" s="103"/>
      <c r="H377" s="103"/>
      <c r="I377" s="103"/>
      <c r="J377" s="103"/>
      <c r="K377" s="103"/>
      <c r="L377" s="47"/>
      <c r="M377" s="47"/>
    </row>
    <row r="378" spans="3:13" s="43" customFormat="1" ht="15" hidden="1" x14ac:dyDescent="0.2">
      <c r="C378" s="103"/>
      <c r="D378" s="103"/>
      <c r="E378" s="103"/>
      <c r="F378" s="103"/>
      <c r="G378" s="103"/>
      <c r="H378" s="103"/>
      <c r="I378" s="103"/>
      <c r="J378" s="103"/>
      <c r="K378" s="103"/>
      <c r="L378" s="47"/>
      <c r="M378" s="47"/>
    </row>
    <row r="379" spans="3:13" s="43" customFormat="1" ht="15" hidden="1" x14ac:dyDescent="0.2">
      <c r="C379" s="103"/>
      <c r="D379" s="103"/>
      <c r="E379" s="103"/>
      <c r="F379" s="103"/>
      <c r="G379" s="103"/>
      <c r="H379" s="103"/>
      <c r="I379" s="103"/>
      <c r="J379" s="103"/>
      <c r="K379" s="103"/>
      <c r="L379" s="47"/>
      <c r="M379" s="47"/>
    </row>
    <row r="380" spans="3:13" s="43" customFormat="1" ht="15" hidden="1" x14ac:dyDescent="0.2">
      <c r="C380" s="103"/>
      <c r="D380" s="103"/>
      <c r="E380" s="103"/>
      <c r="F380" s="103"/>
      <c r="G380" s="103"/>
      <c r="H380" s="103"/>
      <c r="I380" s="103"/>
      <c r="J380" s="103"/>
      <c r="K380" s="103"/>
      <c r="L380" s="47"/>
      <c r="M380" s="47"/>
    </row>
    <row r="381" spans="3:13" s="43" customFormat="1" ht="15" hidden="1" x14ac:dyDescent="0.2">
      <c r="C381" s="103"/>
      <c r="D381" s="103"/>
      <c r="E381" s="103"/>
      <c r="F381" s="103"/>
      <c r="G381" s="103"/>
      <c r="H381" s="103"/>
      <c r="I381" s="103"/>
      <c r="J381" s="103"/>
      <c r="K381" s="103"/>
      <c r="L381" s="47"/>
      <c r="M381" s="47"/>
    </row>
    <row r="382" spans="3:13" s="43" customFormat="1" ht="15" hidden="1" x14ac:dyDescent="0.2">
      <c r="C382" s="103"/>
      <c r="D382" s="103"/>
      <c r="E382" s="103"/>
      <c r="F382" s="103"/>
      <c r="G382" s="103"/>
      <c r="H382" s="103"/>
      <c r="I382" s="103"/>
      <c r="J382" s="103"/>
      <c r="K382" s="103"/>
      <c r="L382" s="47"/>
      <c r="M382" s="47"/>
    </row>
    <row r="383" spans="3:13" s="43" customFormat="1" ht="15" hidden="1" x14ac:dyDescent="0.2">
      <c r="C383" s="103"/>
      <c r="D383" s="103"/>
      <c r="E383" s="103"/>
      <c r="F383" s="103"/>
      <c r="G383" s="103"/>
      <c r="H383" s="103"/>
      <c r="I383" s="103"/>
      <c r="J383" s="103"/>
      <c r="K383" s="103"/>
      <c r="L383" s="47"/>
      <c r="M383" s="47"/>
    </row>
    <row r="384" spans="3:13" s="43" customFormat="1" ht="15" hidden="1" x14ac:dyDescent="0.2">
      <c r="C384" s="103"/>
      <c r="D384" s="103"/>
      <c r="E384" s="103"/>
      <c r="F384" s="103"/>
      <c r="G384" s="103"/>
      <c r="H384" s="103"/>
      <c r="I384" s="103"/>
      <c r="J384" s="103"/>
      <c r="K384" s="103"/>
      <c r="L384" s="47"/>
      <c r="M384" s="47"/>
    </row>
    <row r="385" spans="3:13" s="43" customFormat="1" ht="15" hidden="1" x14ac:dyDescent="0.2">
      <c r="C385" s="103"/>
      <c r="D385" s="103"/>
      <c r="E385" s="103"/>
      <c r="F385" s="103"/>
      <c r="G385" s="103"/>
      <c r="H385" s="103"/>
      <c r="I385" s="103"/>
      <c r="J385" s="103"/>
      <c r="K385" s="103"/>
      <c r="L385" s="47"/>
      <c r="M385" s="47"/>
    </row>
    <row r="386" spans="3:13" s="43" customFormat="1" ht="15" hidden="1" x14ac:dyDescent="0.2">
      <c r="C386" s="103"/>
      <c r="D386" s="103"/>
      <c r="E386" s="103"/>
      <c r="F386" s="103"/>
      <c r="G386" s="103"/>
      <c r="H386" s="103"/>
      <c r="I386" s="103"/>
      <c r="J386" s="103"/>
      <c r="K386" s="103"/>
      <c r="L386" s="47"/>
      <c r="M386" s="47"/>
    </row>
    <row r="387" spans="3:13" s="43" customFormat="1" ht="15" hidden="1" x14ac:dyDescent="0.2">
      <c r="C387" s="103"/>
      <c r="D387" s="103"/>
      <c r="E387" s="103"/>
      <c r="F387" s="103"/>
      <c r="G387" s="103"/>
      <c r="H387" s="103"/>
      <c r="I387" s="103"/>
      <c r="J387" s="103"/>
      <c r="K387" s="103"/>
      <c r="L387" s="47"/>
      <c r="M387" s="47"/>
    </row>
    <row r="388" spans="3:13" s="43" customFormat="1" ht="15" hidden="1" x14ac:dyDescent="0.2">
      <c r="C388" s="103"/>
      <c r="D388" s="103"/>
      <c r="E388" s="103"/>
      <c r="F388" s="103"/>
      <c r="G388" s="103"/>
      <c r="H388" s="103"/>
      <c r="I388" s="103"/>
      <c r="J388" s="103"/>
      <c r="K388" s="103"/>
      <c r="L388" s="47"/>
      <c r="M388" s="47"/>
    </row>
    <row r="389" spans="3:13" s="43" customFormat="1" ht="15" hidden="1" x14ac:dyDescent="0.2">
      <c r="C389" s="103"/>
      <c r="D389" s="103"/>
      <c r="E389" s="103"/>
      <c r="F389" s="103"/>
      <c r="G389" s="103"/>
      <c r="H389" s="103"/>
      <c r="I389" s="103"/>
      <c r="J389" s="103"/>
      <c r="K389" s="103"/>
      <c r="L389" s="47"/>
      <c r="M389" s="47"/>
    </row>
    <row r="390" spans="3:13" s="43" customFormat="1" ht="15" hidden="1" x14ac:dyDescent="0.2">
      <c r="C390" s="103"/>
      <c r="D390" s="103"/>
      <c r="E390" s="103"/>
      <c r="F390" s="103"/>
      <c r="G390" s="103"/>
      <c r="H390" s="103"/>
      <c r="I390" s="103"/>
      <c r="J390" s="103"/>
      <c r="K390" s="103"/>
      <c r="L390" s="47"/>
      <c r="M390" s="47"/>
    </row>
    <row r="391" spans="3:13" s="43" customFormat="1" ht="15" hidden="1" x14ac:dyDescent="0.2">
      <c r="C391" s="103"/>
      <c r="D391" s="103"/>
      <c r="E391" s="103"/>
      <c r="F391" s="103"/>
      <c r="G391" s="103"/>
      <c r="H391" s="103"/>
      <c r="I391" s="103"/>
      <c r="J391" s="103"/>
      <c r="K391" s="103"/>
      <c r="L391" s="47"/>
      <c r="M391" s="47"/>
    </row>
    <row r="392" spans="3:13" s="43" customFormat="1" ht="15" hidden="1" x14ac:dyDescent="0.2">
      <c r="C392" s="103"/>
      <c r="D392" s="103"/>
      <c r="E392" s="103"/>
      <c r="F392" s="103"/>
      <c r="G392" s="103"/>
      <c r="H392" s="103"/>
      <c r="I392" s="103"/>
      <c r="J392" s="103"/>
      <c r="K392" s="103"/>
      <c r="L392" s="47"/>
      <c r="M392" s="47"/>
    </row>
    <row r="393" spans="3:13" s="43" customFormat="1" ht="15" hidden="1" x14ac:dyDescent="0.2">
      <c r="C393" s="103"/>
      <c r="D393" s="103"/>
      <c r="E393" s="103"/>
      <c r="F393" s="103"/>
      <c r="G393" s="103"/>
      <c r="H393" s="103"/>
      <c r="I393" s="103"/>
      <c r="J393" s="103"/>
      <c r="K393" s="103"/>
      <c r="L393" s="47"/>
      <c r="M393" s="47"/>
    </row>
    <row r="394" spans="3:13" s="43" customFormat="1" ht="15" hidden="1" x14ac:dyDescent="0.2">
      <c r="C394" s="103"/>
      <c r="D394" s="103"/>
      <c r="E394" s="103"/>
      <c r="F394" s="103"/>
      <c r="G394" s="103"/>
      <c r="H394" s="103"/>
      <c r="I394" s="103"/>
      <c r="J394" s="103"/>
      <c r="K394" s="103"/>
      <c r="L394" s="47"/>
      <c r="M394" s="47"/>
    </row>
    <row r="395" spans="3:13" s="43" customFormat="1" ht="15" hidden="1" x14ac:dyDescent="0.2">
      <c r="C395" s="103"/>
      <c r="D395" s="103"/>
      <c r="E395" s="103"/>
      <c r="F395" s="103"/>
      <c r="G395" s="103"/>
      <c r="H395" s="103"/>
      <c r="I395" s="103"/>
      <c r="J395" s="103"/>
      <c r="K395" s="103"/>
      <c r="L395" s="47"/>
      <c r="M395" s="47"/>
    </row>
    <row r="396" spans="3:13" s="43" customFormat="1" ht="15" hidden="1" x14ac:dyDescent="0.2">
      <c r="C396" s="103"/>
      <c r="D396" s="103"/>
      <c r="E396" s="103"/>
      <c r="F396" s="103"/>
      <c r="G396" s="103"/>
      <c r="H396" s="103"/>
      <c r="I396" s="103"/>
      <c r="J396" s="103"/>
      <c r="K396" s="103"/>
      <c r="L396" s="47"/>
      <c r="M396" s="47"/>
    </row>
    <row r="397" spans="3:13" s="43" customFormat="1" ht="15" hidden="1" x14ac:dyDescent="0.2">
      <c r="C397" s="103"/>
      <c r="D397" s="103"/>
      <c r="E397" s="103"/>
      <c r="F397" s="103"/>
      <c r="G397" s="103"/>
      <c r="H397" s="103"/>
      <c r="I397" s="103"/>
      <c r="J397" s="103"/>
      <c r="K397" s="103"/>
      <c r="L397" s="47"/>
      <c r="M397" s="47"/>
    </row>
    <row r="398" spans="3:13" s="43" customFormat="1" ht="15" hidden="1" x14ac:dyDescent="0.2">
      <c r="C398" s="103"/>
      <c r="D398" s="103"/>
      <c r="E398" s="103"/>
      <c r="F398" s="103"/>
      <c r="G398" s="103"/>
      <c r="H398" s="103"/>
      <c r="I398" s="103"/>
      <c r="J398" s="103"/>
      <c r="K398" s="103"/>
      <c r="L398" s="47"/>
      <c r="M398" s="47"/>
    </row>
    <row r="399" spans="3:13" s="43" customFormat="1" ht="15" hidden="1" x14ac:dyDescent="0.2">
      <c r="C399" s="103"/>
      <c r="D399" s="103"/>
      <c r="E399" s="103"/>
      <c r="F399" s="103"/>
      <c r="G399" s="103"/>
      <c r="H399" s="103"/>
      <c r="I399" s="103"/>
      <c r="J399" s="103"/>
      <c r="K399" s="103"/>
      <c r="L399" s="47"/>
      <c r="M399" s="47"/>
    </row>
    <row r="400" spans="3:13" s="43" customFormat="1" ht="15" hidden="1" x14ac:dyDescent="0.2">
      <c r="C400" s="103"/>
      <c r="D400" s="103"/>
      <c r="E400" s="103"/>
      <c r="F400" s="103"/>
      <c r="G400" s="103"/>
      <c r="H400" s="103"/>
      <c r="I400" s="103"/>
      <c r="J400" s="103"/>
      <c r="K400" s="103"/>
      <c r="L400" s="47"/>
      <c r="M400" s="47"/>
    </row>
    <row r="401" spans="3:13" s="43" customFormat="1" ht="15" hidden="1" x14ac:dyDescent="0.2">
      <c r="C401" s="103"/>
      <c r="D401" s="103"/>
      <c r="E401" s="103"/>
      <c r="F401" s="103"/>
      <c r="G401" s="103"/>
      <c r="H401" s="103"/>
      <c r="I401" s="103"/>
      <c r="J401" s="103"/>
      <c r="K401" s="103"/>
      <c r="L401" s="47"/>
      <c r="M401" s="47"/>
    </row>
    <row r="402" spans="3:13" s="43" customFormat="1" ht="15" hidden="1" x14ac:dyDescent="0.2">
      <c r="C402" s="103"/>
      <c r="D402" s="103"/>
      <c r="E402" s="103"/>
      <c r="F402" s="103"/>
      <c r="G402" s="103"/>
      <c r="H402" s="103"/>
      <c r="I402" s="103"/>
      <c r="J402" s="103"/>
      <c r="K402" s="103"/>
      <c r="L402" s="47"/>
      <c r="M402" s="47"/>
    </row>
    <row r="403" spans="3:13" s="43" customFormat="1" ht="15" hidden="1" x14ac:dyDescent="0.2">
      <c r="C403" s="103"/>
      <c r="D403" s="103"/>
      <c r="E403" s="103"/>
      <c r="F403" s="103"/>
      <c r="G403" s="103"/>
      <c r="H403" s="103"/>
      <c r="I403" s="103"/>
      <c r="J403" s="103"/>
      <c r="K403" s="103"/>
      <c r="L403" s="47"/>
      <c r="M403" s="47"/>
    </row>
    <row r="404" spans="3:13" s="43" customFormat="1" ht="15" hidden="1" x14ac:dyDescent="0.2">
      <c r="C404" s="103"/>
      <c r="D404" s="103"/>
      <c r="E404" s="103"/>
      <c r="F404" s="103"/>
      <c r="G404" s="103"/>
      <c r="H404" s="103"/>
      <c r="I404" s="103"/>
      <c r="J404" s="103"/>
      <c r="K404" s="103"/>
      <c r="L404" s="47"/>
      <c r="M404" s="47"/>
    </row>
    <row r="405" spans="3:13" s="43" customFormat="1" ht="15" hidden="1" x14ac:dyDescent="0.2">
      <c r="C405" s="103"/>
      <c r="D405" s="103"/>
      <c r="E405" s="103"/>
      <c r="F405" s="103"/>
      <c r="G405" s="103"/>
      <c r="H405" s="103"/>
      <c r="I405" s="103"/>
      <c r="J405" s="103"/>
      <c r="K405" s="103"/>
      <c r="L405" s="47"/>
      <c r="M405" s="47"/>
    </row>
    <row r="406" spans="3:13" s="43" customFormat="1" ht="15" hidden="1" x14ac:dyDescent="0.2">
      <c r="C406" s="103"/>
      <c r="D406" s="103"/>
      <c r="E406" s="103"/>
      <c r="F406" s="103"/>
      <c r="G406" s="103"/>
      <c r="H406" s="103"/>
      <c r="I406" s="103"/>
      <c r="J406" s="103"/>
      <c r="K406" s="103"/>
      <c r="L406" s="47"/>
      <c r="M406" s="47"/>
    </row>
    <row r="407" spans="3:13" s="43" customFormat="1" ht="15" hidden="1" x14ac:dyDescent="0.2">
      <c r="C407" s="103"/>
      <c r="D407" s="103"/>
      <c r="E407" s="103"/>
      <c r="F407" s="103"/>
      <c r="G407" s="103"/>
      <c r="H407" s="103"/>
      <c r="I407" s="103"/>
      <c r="J407" s="103"/>
      <c r="K407" s="103"/>
      <c r="L407" s="47"/>
      <c r="M407" s="47"/>
    </row>
    <row r="408" spans="3:13" s="43" customFormat="1" ht="15" hidden="1" x14ac:dyDescent="0.2">
      <c r="C408" s="103"/>
      <c r="D408" s="103"/>
      <c r="E408" s="103"/>
      <c r="F408" s="103"/>
      <c r="G408" s="103"/>
      <c r="H408" s="103"/>
      <c r="I408" s="103"/>
      <c r="J408" s="103"/>
      <c r="K408" s="103"/>
      <c r="L408" s="47"/>
      <c r="M408" s="47"/>
    </row>
    <row r="409" spans="3:13" s="43" customFormat="1" ht="15" hidden="1" x14ac:dyDescent="0.2">
      <c r="C409" s="103"/>
      <c r="D409" s="103"/>
      <c r="E409" s="103"/>
      <c r="F409" s="103"/>
      <c r="G409" s="103"/>
      <c r="H409" s="103"/>
      <c r="I409" s="103"/>
      <c r="J409" s="103"/>
      <c r="K409" s="103"/>
      <c r="L409" s="47"/>
      <c r="M409" s="47"/>
    </row>
    <row r="410" spans="3:13" s="43" customFormat="1" ht="15" hidden="1" x14ac:dyDescent="0.2">
      <c r="C410" s="103"/>
      <c r="D410" s="103"/>
      <c r="E410" s="103"/>
      <c r="F410" s="103"/>
      <c r="G410" s="103"/>
      <c r="H410" s="103"/>
      <c r="I410" s="103"/>
      <c r="J410" s="103"/>
      <c r="K410" s="103"/>
      <c r="L410" s="47"/>
      <c r="M410" s="47"/>
    </row>
    <row r="411" spans="3:13" s="43" customFormat="1" ht="15" hidden="1" x14ac:dyDescent="0.2">
      <c r="C411" s="103"/>
      <c r="D411" s="103"/>
      <c r="E411" s="103"/>
      <c r="F411" s="103"/>
      <c r="G411" s="103"/>
      <c r="H411" s="103"/>
      <c r="I411" s="103"/>
      <c r="J411" s="103"/>
      <c r="K411" s="103"/>
      <c r="L411" s="47"/>
      <c r="M411" s="47"/>
    </row>
    <row r="412" spans="3:13" s="43" customFormat="1" ht="15" hidden="1" x14ac:dyDescent="0.2">
      <c r="C412" s="103"/>
      <c r="D412" s="103"/>
      <c r="E412" s="103"/>
      <c r="F412" s="103"/>
      <c r="G412" s="103"/>
      <c r="H412" s="103"/>
      <c r="I412" s="103"/>
      <c r="J412" s="103"/>
      <c r="K412" s="103"/>
      <c r="L412" s="47"/>
      <c r="M412" s="47"/>
    </row>
    <row r="413" spans="3:13" s="43" customFormat="1" ht="15" hidden="1" x14ac:dyDescent="0.2">
      <c r="C413" s="103"/>
      <c r="D413" s="103"/>
      <c r="E413" s="103"/>
      <c r="F413" s="103"/>
      <c r="G413" s="103"/>
      <c r="H413" s="103"/>
      <c r="I413" s="103"/>
      <c r="J413" s="103"/>
      <c r="K413" s="103"/>
      <c r="L413" s="47"/>
      <c r="M413" s="47"/>
    </row>
    <row r="414" spans="3:13" s="43" customFormat="1" ht="15" hidden="1" x14ac:dyDescent="0.2">
      <c r="C414" s="103"/>
      <c r="D414" s="103"/>
      <c r="E414" s="103"/>
      <c r="F414" s="103"/>
      <c r="G414" s="103"/>
      <c r="H414" s="103"/>
      <c r="I414" s="103"/>
      <c r="J414" s="103"/>
      <c r="K414" s="103"/>
      <c r="L414" s="47"/>
      <c r="M414" s="47"/>
    </row>
    <row r="415" spans="3:13" s="43" customFormat="1" ht="15" hidden="1" x14ac:dyDescent="0.2">
      <c r="C415" s="103"/>
      <c r="D415" s="103"/>
      <c r="E415" s="103"/>
      <c r="F415" s="103"/>
      <c r="G415" s="103"/>
      <c r="H415" s="103"/>
      <c r="I415" s="103"/>
      <c r="J415" s="103"/>
      <c r="K415" s="103"/>
      <c r="L415" s="47"/>
      <c r="M415" s="47"/>
    </row>
    <row r="416" spans="3:13" s="43" customFormat="1" ht="15" hidden="1" x14ac:dyDescent="0.2">
      <c r="C416" s="103"/>
      <c r="D416" s="103"/>
      <c r="E416" s="103"/>
      <c r="F416" s="103"/>
      <c r="G416" s="103"/>
      <c r="H416" s="103"/>
      <c r="I416" s="103"/>
      <c r="J416" s="103"/>
      <c r="K416" s="103"/>
      <c r="L416" s="47"/>
      <c r="M416" s="47"/>
    </row>
    <row r="417" spans="3:25" s="43" customFormat="1" ht="15" hidden="1" x14ac:dyDescent="0.2">
      <c r="C417" s="103"/>
      <c r="D417" s="103"/>
      <c r="E417" s="103"/>
      <c r="F417" s="103"/>
      <c r="G417" s="103"/>
      <c r="H417" s="103"/>
      <c r="I417" s="103"/>
      <c r="J417" s="103"/>
      <c r="K417" s="103"/>
      <c r="L417" s="47"/>
      <c r="M417" s="47"/>
    </row>
    <row r="418" spans="3:25" s="43" customFormat="1" ht="15" hidden="1" x14ac:dyDescent="0.2">
      <c r="C418" s="103"/>
      <c r="D418" s="103"/>
      <c r="E418" s="103"/>
      <c r="F418" s="103"/>
      <c r="G418" s="103"/>
      <c r="H418" s="103"/>
      <c r="I418" s="103"/>
      <c r="J418" s="103"/>
      <c r="K418" s="103"/>
      <c r="L418" s="47"/>
      <c r="M418" s="47"/>
    </row>
    <row r="419" spans="3:25" s="43" customFormat="1" ht="15" hidden="1" x14ac:dyDescent="0.2">
      <c r="C419" s="103"/>
      <c r="D419" s="103"/>
      <c r="E419" s="103"/>
      <c r="F419" s="103"/>
      <c r="G419" s="103"/>
      <c r="H419" s="103"/>
      <c r="I419" s="103"/>
      <c r="J419" s="103"/>
      <c r="K419" s="103"/>
      <c r="L419" s="47"/>
      <c r="M419" s="47"/>
    </row>
    <row r="420" spans="3:25" s="43" customFormat="1" ht="15" hidden="1" x14ac:dyDescent="0.2">
      <c r="C420" s="149"/>
      <c r="D420" s="73"/>
      <c r="E420" s="73"/>
      <c r="F420" s="86"/>
      <c r="G420" s="73"/>
      <c r="H420" s="73"/>
      <c r="I420" s="73"/>
      <c r="J420" s="73"/>
      <c r="K420" s="73"/>
      <c r="L420" s="150"/>
      <c r="M420" s="150"/>
      <c r="N420" s="150"/>
      <c r="O420" s="150"/>
      <c r="P420" s="150"/>
      <c r="Q420" s="47"/>
      <c r="R420" s="47"/>
      <c r="S420" s="47"/>
      <c r="T420" s="47"/>
      <c r="U420" s="47"/>
      <c r="V420" s="47"/>
      <c r="W420" s="47"/>
      <c r="X420" s="47"/>
      <c r="Y420" s="47"/>
    </row>
    <row r="421" spans="3:25" s="43" customFormat="1" ht="15" hidden="1" x14ac:dyDescent="0.2">
      <c r="C421" s="151" t="s">
        <v>34</v>
      </c>
      <c r="D421" s="152"/>
      <c r="E421" s="153"/>
      <c r="F421" s="153"/>
      <c r="G421" s="153"/>
      <c r="H421" s="153"/>
      <c r="I421" s="153"/>
      <c r="J421" s="153"/>
      <c r="K421" s="153"/>
      <c r="L421" s="150"/>
      <c r="M421" s="150"/>
      <c r="N421" s="150"/>
      <c r="O421" s="150"/>
      <c r="P421" s="150"/>
      <c r="Q421" s="47"/>
      <c r="R421" s="47"/>
      <c r="S421" s="47"/>
      <c r="T421" s="47"/>
      <c r="U421" s="47"/>
      <c r="V421" s="47"/>
      <c r="W421" s="47"/>
      <c r="X421" s="47"/>
      <c r="Y421" s="47"/>
    </row>
    <row r="422" spans="3:25" s="43" customFormat="1" ht="15" hidden="1" x14ac:dyDescent="0.2">
      <c r="C422" s="154" t="s">
        <v>35</v>
      </c>
      <c r="D422" s="155"/>
      <c r="E422" s="156"/>
      <c r="F422" s="157"/>
      <c r="G422" s="147"/>
      <c r="H422" s="147"/>
      <c r="I422" s="147"/>
      <c r="J422" s="147"/>
      <c r="K422" s="147"/>
      <c r="L422" s="158"/>
      <c r="M422" s="158"/>
      <c r="N422" s="158"/>
      <c r="O422" s="158"/>
      <c r="P422" s="158"/>
      <c r="Q422" s="47"/>
      <c r="R422" s="47"/>
      <c r="S422" s="47"/>
      <c r="T422" s="47"/>
      <c r="U422" s="47"/>
      <c r="V422" s="47"/>
      <c r="W422" s="47"/>
      <c r="X422" s="47"/>
      <c r="Y422" s="47"/>
    </row>
    <row r="423" spans="3:25" s="43" customFormat="1" ht="15" hidden="1" x14ac:dyDescent="0.2">
      <c r="C423" s="159"/>
      <c r="D423" s="160"/>
      <c r="E423" s="160"/>
      <c r="F423" s="160"/>
      <c r="G423" s="160"/>
      <c r="H423" s="160"/>
      <c r="I423" s="160"/>
      <c r="J423" s="160"/>
      <c r="K423" s="160"/>
      <c r="L423" s="158"/>
      <c r="M423" s="158"/>
      <c r="N423" s="158"/>
      <c r="O423" s="158"/>
      <c r="P423" s="158"/>
      <c r="Q423" s="47"/>
      <c r="R423" s="47"/>
      <c r="S423" s="47"/>
      <c r="T423" s="47"/>
      <c r="U423" s="47"/>
      <c r="V423" s="47"/>
      <c r="W423" s="47"/>
      <c r="X423" s="47"/>
      <c r="Y423" s="47"/>
    </row>
    <row r="424" spans="3:25" s="43" customFormat="1" ht="15" hidden="1" x14ac:dyDescent="0.2">
      <c r="C424" s="159"/>
      <c r="D424" s="160"/>
      <c r="E424" s="160"/>
      <c r="F424" s="160"/>
      <c r="G424" s="160"/>
      <c r="H424" s="160"/>
      <c r="I424" s="160"/>
      <c r="J424" s="160"/>
      <c r="K424" s="160"/>
      <c r="L424" s="158"/>
      <c r="M424" s="158"/>
      <c r="N424" s="158"/>
      <c r="O424" s="158"/>
      <c r="P424" s="158"/>
      <c r="Q424" s="47"/>
      <c r="R424" s="47"/>
      <c r="S424" s="47"/>
      <c r="T424" s="47"/>
      <c r="U424" s="47"/>
      <c r="V424" s="47"/>
      <c r="W424" s="47"/>
      <c r="X424" s="47"/>
      <c r="Y424" s="47"/>
    </row>
    <row r="425" spans="3:25" s="43" customFormat="1" ht="15" hidden="1" x14ac:dyDescent="0.2">
      <c r="C425" s="159"/>
      <c r="D425" s="160"/>
      <c r="E425" s="160"/>
      <c r="F425" s="160"/>
      <c r="G425" s="160"/>
      <c r="H425" s="160"/>
      <c r="I425" s="160"/>
      <c r="J425" s="160"/>
      <c r="K425" s="160"/>
      <c r="L425" s="158"/>
      <c r="M425" s="158"/>
      <c r="N425" s="158"/>
      <c r="O425" s="158"/>
      <c r="P425" s="158"/>
      <c r="Q425" s="47"/>
      <c r="R425" s="47"/>
      <c r="S425" s="47"/>
      <c r="T425" s="47"/>
      <c r="U425" s="47"/>
      <c r="V425" s="47"/>
      <c r="W425" s="47"/>
      <c r="X425" s="47"/>
      <c r="Y425" s="47"/>
    </row>
    <row r="426" spans="3:25" s="43" customFormat="1" ht="15" hidden="1" x14ac:dyDescent="0.2">
      <c r="C426" s="159"/>
      <c r="D426" s="160"/>
      <c r="E426" s="160"/>
      <c r="F426" s="160"/>
      <c r="G426" s="160"/>
      <c r="H426" s="160"/>
      <c r="I426" s="160"/>
      <c r="J426" s="160"/>
      <c r="K426" s="160"/>
      <c r="L426" s="158"/>
      <c r="M426" s="158"/>
      <c r="N426" s="158"/>
      <c r="O426" s="158"/>
      <c r="P426" s="158"/>
      <c r="Q426" s="47"/>
      <c r="R426" s="47"/>
      <c r="S426" s="47"/>
      <c r="T426" s="47"/>
      <c r="U426" s="47"/>
      <c r="V426" s="47"/>
      <c r="W426" s="47"/>
      <c r="X426" s="47"/>
      <c r="Y426" s="47"/>
    </row>
    <row r="427" spans="3:25" s="43" customFormat="1" ht="15" hidden="1" x14ac:dyDescent="0.2">
      <c r="C427" s="159"/>
      <c r="D427" s="160"/>
      <c r="E427" s="160"/>
      <c r="F427" s="160"/>
      <c r="G427" s="160"/>
      <c r="H427" s="160"/>
      <c r="I427" s="160"/>
      <c r="J427" s="160"/>
      <c r="K427" s="160"/>
      <c r="L427" s="158"/>
      <c r="M427" s="158"/>
      <c r="N427" s="158"/>
      <c r="O427" s="158"/>
      <c r="P427" s="158"/>
      <c r="Q427" s="47"/>
      <c r="R427" s="47"/>
      <c r="S427" s="47"/>
      <c r="T427" s="47"/>
      <c r="U427" s="47"/>
      <c r="V427" s="47"/>
      <c r="W427" s="47"/>
      <c r="X427" s="47"/>
      <c r="Y427" s="47"/>
    </row>
    <row r="428" spans="3:25" s="43" customFormat="1" ht="15" hidden="1" x14ac:dyDescent="0.2">
      <c r="C428" s="159"/>
      <c r="D428" s="160"/>
      <c r="E428" s="160"/>
      <c r="F428" s="160"/>
      <c r="G428" s="160"/>
      <c r="H428" s="160"/>
      <c r="I428" s="160"/>
      <c r="J428" s="160"/>
      <c r="K428" s="160"/>
      <c r="L428" s="158"/>
      <c r="M428" s="158"/>
      <c r="N428" s="158"/>
      <c r="O428" s="158"/>
      <c r="P428" s="158"/>
      <c r="Q428" s="47"/>
      <c r="R428" s="47"/>
      <c r="S428" s="47"/>
      <c r="T428" s="47"/>
      <c r="U428" s="47"/>
      <c r="V428" s="47"/>
      <c r="W428" s="47"/>
      <c r="X428" s="47"/>
      <c r="Y428" s="47"/>
    </row>
    <row r="429" spans="3:25" s="43" customFormat="1" ht="15" hidden="1" x14ac:dyDescent="0.2">
      <c r="C429" s="159"/>
      <c r="D429" s="160"/>
      <c r="E429" s="160"/>
      <c r="F429" s="160"/>
      <c r="G429" s="160"/>
      <c r="H429" s="160"/>
      <c r="I429" s="160"/>
      <c r="J429" s="160"/>
      <c r="K429" s="160"/>
      <c r="L429" s="158"/>
      <c r="M429" s="158"/>
      <c r="N429" s="158"/>
      <c r="O429" s="158"/>
      <c r="P429" s="158"/>
      <c r="Q429" s="47"/>
      <c r="R429" s="47"/>
      <c r="S429" s="47"/>
      <c r="T429" s="47"/>
      <c r="U429" s="47"/>
      <c r="V429" s="47"/>
      <c r="W429" s="47"/>
      <c r="X429" s="47"/>
      <c r="Y429" s="47"/>
    </row>
    <row r="430" spans="3:25" s="43" customFormat="1" ht="15" hidden="1" x14ac:dyDescent="0.2">
      <c r="C430" s="159"/>
      <c r="D430" s="160"/>
      <c r="E430" s="160"/>
      <c r="F430" s="160"/>
      <c r="G430" s="160"/>
      <c r="H430" s="160"/>
      <c r="I430" s="160"/>
      <c r="J430" s="160"/>
      <c r="K430" s="160"/>
      <c r="L430" s="158"/>
      <c r="M430" s="158"/>
      <c r="N430" s="158"/>
      <c r="O430" s="158"/>
      <c r="P430" s="158"/>
      <c r="Q430" s="47"/>
      <c r="R430" s="47"/>
      <c r="S430" s="47"/>
      <c r="T430" s="47"/>
      <c r="U430" s="47"/>
      <c r="V430" s="47"/>
      <c r="W430" s="47"/>
      <c r="X430" s="47"/>
      <c r="Y430" s="47"/>
    </row>
    <row r="431" spans="3:25" s="43" customFormat="1" ht="15" hidden="1" x14ac:dyDescent="0.2">
      <c r="C431" s="159"/>
      <c r="D431" s="160"/>
      <c r="E431" s="160"/>
      <c r="F431" s="160"/>
      <c r="G431" s="160"/>
      <c r="H431" s="160"/>
      <c r="I431" s="160"/>
      <c r="J431" s="160"/>
      <c r="K431" s="160"/>
      <c r="L431" s="158"/>
      <c r="M431" s="158"/>
      <c r="N431" s="158"/>
      <c r="O431" s="158"/>
      <c r="P431" s="158"/>
      <c r="Q431" s="47"/>
      <c r="R431" s="47"/>
      <c r="S431" s="47"/>
      <c r="T431" s="47"/>
      <c r="U431" s="47"/>
      <c r="V431" s="47"/>
      <c r="W431" s="47"/>
      <c r="X431" s="47"/>
      <c r="Y431" s="47"/>
    </row>
    <row r="432" spans="3:25" s="43" customFormat="1" ht="15" hidden="1" x14ac:dyDescent="0.2">
      <c r="C432" s="159"/>
      <c r="D432" s="160"/>
      <c r="E432" s="160"/>
      <c r="F432" s="160"/>
      <c r="G432" s="160"/>
      <c r="H432" s="160"/>
      <c r="I432" s="160"/>
      <c r="J432" s="160"/>
      <c r="K432" s="160"/>
      <c r="L432" s="158"/>
      <c r="M432" s="158"/>
      <c r="N432" s="158"/>
      <c r="O432" s="158"/>
      <c r="P432" s="158"/>
      <c r="Q432" s="47"/>
      <c r="R432" s="47"/>
      <c r="S432" s="47"/>
      <c r="T432" s="47"/>
      <c r="U432" s="47"/>
      <c r="V432" s="47"/>
      <c r="W432" s="47"/>
      <c r="X432" s="47"/>
      <c r="Y432" s="47"/>
    </row>
    <row r="433" spans="1:25" s="43" customFormat="1" ht="15" hidden="1" x14ac:dyDescent="0.2">
      <c r="C433" s="159"/>
      <c r="D433" s="160"/>
      <c r="E433" s="160"/>
      <c r="F433" s="160"/>
      <c r="G433" s="160"/>
      <c r="H433" s="160"/>
      <c r="I433" s="160"/>
      <c r="J433" s="160"/>
      <c r="K433" s="160"/>
      <c r="L433" s="158"/>
      <c r="M433" s="158"/>
      <c r="N433" s="158"/>
      <c r="O433" s="158"/>
      <c r="P433" s="158"/>
      <c r="Q433" s="47"/>
      <c r="R433" s="47"/>
      <c r="S433" s="47"/>
      <c r="T433" s="47"/>
      <c r="U433" s="47"/>
      <c r="V433" s="47"/>
      <c r="W433" s="47"/>
      <c r="X433" s="47"/>
      <c r="Y433" s="47"/>
    </row>
    <row r="434" spans="1:25" s="43" customFormat="1" ht="15" hidden="1" x14ac:dyDescent="0.2">
      <c r="C434" s="159"/>
      <c r="D434" s="160"/>
      <c r="E434" s="160"/>
      <c r="F434" s="160"/>
      <c r="G434" s="160"/>
      <c r="H434" s="160"/>
      <c r="I434" s="160"/>
      <c r="J434" s="160"/>
      <c r="K434" s="160"/>
      <c r="L434" s="158"/>
      <c r="M434" s="158"/>
      <c r="N434" s="158"/>
      <c r="O434" s="158"/>
      <c r="P434" s="158"/>
      <c r="Q434" s="47"/>
      <c r="R434" s="47"/>
      <c r="S434" s="47"/>
      <c r="T434" s="47"/>
      <c r="U434" s="47"/>
      <c r="V434" s="47"/>
      <c r="W434" s="47"/>
      <c r="X434" s="47"/>
      <c r="Y434" s="47"/>
    </row>
    <row r="435" spans="1:25" s="43" customFormat="1" ht="15" hidden="1" x14ac:dyDescent="0.2">
      <c r="C435" s="159"/>
      <c r="D435" s="160"/>
      <c r="E435" s="160"/>
      <c r="F435" s="160"/>
      <c r="G435" s="160"/>
      <c r="H435" s="160"/>
      <c r="I435" s="160"/>
      <c r="J435" s="160"/>
      <c r="K435" s="160"/>
      <c r="L435" s="158"/>
      <c r="M435" s="158"/>
      <c r="N435" s="158"/>
      <c r="O435" s="158"/>
      <c r="P435" s="158"/>
      <c r="Q435" s="47"/>
      <c r="R435" s="47"/>
      <c r="S435" s="47"/>
      <c r="T435" s="47"/>
      <c r="U435" s="47"/>
      <c r="V435" s="47"/>
      <c r="W435" s="47"/>
      <c r="X435" s="47"/>
      <c r="Y435" s="47"/>
    </row>
    <row r="436" spans="1:25" s="43" customFormat="1" ht="15" hidden="1" x14ac:dyDescent="0.2">
      <c r="C436" s="159"/>
      <c r="D436" s="160"/>
      <c r="E436" s="160"/>
      <c r="F436" s="160"/>
      <c r="G436" s="160"/>
      <c r="H436" s="160"/>
      <c r="I436" s="160"/>
      <c r="J436" s="160"/>
      <c r="K436" s="160"/>
      <c r="L436" s="158"/>
      <c r="M436" s="158"/>
      <c r="N436" s="158"/>
      <c r="O436" s="158"/>
      <c r="P436" s="158"/>
      <c r="Q436" s="47"/>
      <c r="R436" s="47"/>
      <c r="S436" s="47"/>
      <c r="T436" s="47"/>
      <c r="U436" s="47"/>
      <c r="V436" s="47"/>
      <c r="W436" s="47"/>
      <c r="X436" s="47"/>
      <c r="Y436" s="47"/>
    </row>
    <row r="437" spans="1:25" s="43" customFormat="1" ht="15" hidden="1" x14ac:dyDescent="0.2">
      <c r="C437" s="159"/>
      <c r="D437" s="160"/>
      <c r="E437" s="160"/>
      <c r="F437" s="160"/>
      <c r="G437" s="160"/>
      <c r="H437" s="160"/>
      <c r="I437" s="160"/>
      <c r="J437" s="160"/>
      <c r="K437" s="160"/>
      <c r="L437" s="158"/>
      <c r="M437" s="158"/>
      <c r="N437" s="158"/>
      <c r="O437" s="158"/>
      <c r="P437" s="158"/>
      <c r="Q437" s="47"/>
      <c r="R437" s="47"/>
      <c r="S437" s="47"/>
      <c r="T437" s="47"/>
      <c r="U437" s="47"/>
      <c r="V437" s="47"/>
      <c r="W437" s="47"/>
      <c r="X437" s="47"/>
      <c r="Y437" s="47"/>
    </row>
    <row r="438" spans="1:25" s="43" customFormat="1" ht="15" hidden="1" x14ac:dyDescent="0.2">
      <c r="C438" s="159"/>
      <c r="D438" s="160"/>
      <c r="E438" s="160"/>
      <c r="F438" s="160"/>
      <c r="G438" s="160"/>
      <c r="H438" s="160"/>
      <c r="I438" s="160"/>
      <c r="J438" s="160"/>
      <c r="K438" s="160"/>
      <c r="L438" s="158"/>
      <c r="M438" s="158"/>
      <c r="N438" s="158"/>
      <c r="O438" s="158"/>
      <c r="P438" s="158"/>
      <c r="Q438" s="47"/>
      <c r="R438" s="47"/>
      <c r="S438" s="47"/>
      <c r="T438" s="47"/>
      <c r="U438" s="47"/>
      <c r="V438" s="47"/>
      <c r="W438" s="47"/>
      <c r="X438" s="47"/>
      <c r="Y438" s="47"/>
    </row>
    <row r="439" spans="1:25" s="43" customFormat="1" ht="15" hidden="1" x14ac:dyDescent="0.2">
      <c r="C439" s="159"/>
      <c r="D439" s="160"/>
      <c r="E439" s="160"/>
      <c r="F439" s="160"/>
      <c r="G439" s="160"/>
      <c r="H439" s="160"/>
      <c r="I439" s="160"/>
      <c r="J439" s="160"/>
      <c r="K439" s="160"/>
      <c r="L439" s="158"/>
      <c r="M439" s="158"/>
      <c r="N439" s="158"/>
      <c r="O439" s="158"/>
      <c r="P439" s="158"/>
      <c r="Q439" s="47"/>
      <c r="R439" s="47"/>
      <c r="S439" s="47"/>
      <c r="T439" s="47"/>
      <c r="U439" s="47"/>
      <c r="V439" s="47"/>
      <c r="W439" s="47"/>
      <c r="X439" s="47"/>
      <c r="Y439" s="47"/>
    </row>
    <row r="440" spans="1:25" s="43" customFormat="1" ht="15" hidden="1" x14ac:dyDescent="0.2">
      <c r="C440" s="159"/>
      <c r="D440" s="160"/>
      <c r="E440" s="160"/>
      <c r="F440" s="160"/>
      <c r="G440" s="160"/>
      <c r="H440" s="160"/>
      <c r="I440" s="160"/>
      <c r="J440" s="160"/>
      <c r="K440" s="160"/>
      <c r="L440" s="158"/>
      <c r="M440" s="158"/>
      <c r="N440" s="158"/>
      <c r="O440" s="158"/>
      <c r="P440" s="158"/>
      <c r="Q440" s="47"/>
      <c r="R440" s="47"/>
      <c r="S440" s="47"/>
      <c r="T440" s="47"/>
      <c r="U440" s="47"/>
      <c r="V440" s="47"/>
      <c r="W440" s="47"/>
      <c r="X440" s="47"/>
      <c r="Y440" s="47"/>
    </row>
    <row r="441" spans="1:25" s="43" customFormat="1" ht="15" hidden="1" x14ac:dyDescent="0.2">
      <c r="C441" s="159"/>
      <c r="D441" s="160"/>
      <c r="E441" s="160"/>
      <c r="F441" s="160"/>
      <c r="G441" s="160"/>
      <c r="H441" s="160"/>
      <c r="I441" s="160"/>
      <c r="J441" s="160"/>
      <c r="K441" s="160"/>
      <c r="L441" s="158"/>
      <c r="M441" s="158"/>
      <c r="N441" s="158"/>
      <c r="O441" s="158"/>
      <c r="P441" s="158"/>
      <c r="Q441" s="47"/>
      <c r="R441" s="47"/>
      <c r="S441" s="47"/>
      <c r="T441" s="47"/>
      <c r="U441" s="47"/>
      <c r="V441" s="47"/>
      <c r="W441" s="47"/>
      <c r="X441" s="47"/>
      <c r="Y441" s="47"/>
    </row>
    <row r="442" spans="1:25" s="43" customFormat="1" ht="15" hidden="1" x14ac:dyDescent="0.2">
      <c r="C442" s="159"/>
      <c r="D442" s="160"/>
      <c r="E442" s="160"/>
      <c r="F442" s="160"/>
      <c r="G442" s="160"/>
      <c r="H442" s="160"/>
      <c r="I442" s="160"/>
      <c r="J442" s="160"/>
      <c r="K442" s="160"/>
      <c r="L442" s="158"/>
      <c r="M442" s="158"/>
      <c r="N442" s="158"/>
      <c r="O442" s="158"/>
      <c r="P442" s="158"/>
      <c r="Q442" s="47"/>
      <c r="R442" s="47"/>
      <c r="S442" s="47"/>
      <c r="T442" s="47"/>
      <c r="U442" s="47"/>
      <c r="V442" s="47"/>
      <c r="W442" s="47"/>
      <c r="X442" s="47"/>
      <c r="Y442" s="47"/>
    </row>
    <row r="443" spans="1:25" s="43" customFormat="1" ht="15" hidden="1" x14ac:dyDescent="0.2">
      <c r="C443" s="159"/>
      <c r="D443" s="160"/>
      <c r="E443" s="160"/>
      <c r="F443" s="160"/>
      <c r="G443" s="160"/>
      <c r="H443" s="160"/>
      <c r="I443" s="160"/>
      <c r="J443" s="160"/>
      <c r="K443" s="160"/>
      <c r="L443" s="158"/>
      <c r="M443" s="158"/>
      <c r="N443" s="158"/>
      <c r="O443" s="158"/>
      <c r="P443" s="158"/>
      <c r="Q443" s="47"/>
      <c r="R443" s="47"/>
      <c r="S443" s="47"/>
      <c r="T443" s="47"/>
      <c r="U443" s="47"/>
      <c r="V443" s="47"/>
      <c r="W443" s="47"/>
      <c r="X443" s="47"/>
      <c r="Y443" s="47"/>
    </row>
    <row r="444" spans="1:25" s="43" customFormat="1" ht="15" hidden="1" x14ac:dyDescent="0.2">
      <c r="C444" s="161"/>
      <c r="D444" s="162"/>
      <c r="E444" s="162"/>
      <c r="F444" s="162"/>
      <c r="G444" s="162"/>
      <c r="H444" s="162"/>
      <c r="I444" s="162"/>
      <c r="J444" s="162"/>
      <c r="K444" s="162"/>
      <c r="L444" s="163"/>
      <c r="M444" s="163"/>
      <c r="N444" s="163"/>
      <c r="O444" s="163"/>
      <c r="P444" s="163"/>
      <c r="Q444" s="163"/>
      <c r="R444" s="163"/>
      <c r="S444" s="47"/>
      <c r="T444" s="47"/>
      <c r="U444" s="47"/>
      <c r="V444" s="47"/>
      <c r="W444" s="47"/>
      <c r="X444" s="47"/>
      <c r="Y444" s="47"/>
    </row>
    <row r="445" spans="1:25" s="43" customFormat="1" ht="15.75" hidden="1" thickBot="1" x14ac:dyDescent="0.25">
      <c r="C445" s="82"/>
      <c r="D445" s="83"/>
      <c r="E445" s="83"/>
      <c r="F445" s="84"/>
      <c r="G445" s="83"/>
      <c r="H445" s="83"/>
      <c r="I445" s="83"/>
      <c r="J445" s="83"/>
      <c r="K445" s="83"/>
      <c r="L445" s="163"/>
      <c r="M445" s="163"/>
      <c r="N445" s="163"/>
      <c r="O445" s="163"/>
      <c r="P445" s="163"/>
      <c r="Q445" s="163"/>
      <c r="R445" s="163"/>
      <c r="S445" s="47"/>
      <c r="T445" s="47"/>
      <c r="U445" s="47"/>
      <c r="V445" s="47"/>
      <c r="W445" s="47"/>
      <c r="X445" s="47"/>
      <c r="Y445" s="47"/>
    </row>
    <row r="446" spans="1:25" hidden="1" x14ac:dyDescent="0.2">
      <c r="A446" s="43"/>
      <c r="B446" s="43"/>
      <c r="C446" s="85"/>
      <c r="D446" s="73"/>
      <c r="E446" s="73"/>
      <c r="F446" s="86"/>
      <c r="G446" s="73"/>
      <c r="H446" s="73"/>
      <c r="I446" s="73"/>
      <c r="J446" s="73"/>
      <c r="K446" s="73"/>
      <c r="P446" s="163"/>
      <c r="Q446" s="163"/>
      <c r="R446" s="163"/>
    </row>
    <row r="447" spans="1:25" ht="14.25" hidden="1" customHeight="1" x14ac:dyDescent="0.2"/>
    <row r="448" spans="1:25" ht="14.25" hidden="1" customHeight="1" x14ac:dyDescent="0.2"/>
    <row r="449" ht="14.25" hidden="1" customHeight="1" x14ac:dyDescent="0.2"/>
    <row r="450" ht="14.25" hidden="1" customHeight="1" x14ac:dyDescent="0.2"/>
    <row r="451" ht="14.25" hidden="1" customHeight="1" x14ac:dyDescent="0.2"/>
    <row r="452" ht="14.25" hidden="1" customHeight="1" x14ac:dyDescent="0.2"/>
    <row r="453" ht="14.25" hidden="1" customHeight="1" x14ac:dyDescent="0.2"/>
    <row r="454" ht="14.25" hidden="1" customHeight="1" x14ac:dyDescent="0.2"/>
    <row r="455" ht="14.25" hidden="1" customHeight="1" x14ac:dyDescent="0.2"/>
    <row r="456" ht="14.25" hidden="1" customHeight="1" x14ac:dyDescent="0.2"/>
    <row r="457" ht="14.25" hidden="1" customHeight="1" x14ac:dyDescent="0.2"/>
    <row r="458" ht="14.25" hidden="1" customHeight="1" x14ac:dyDescent="0.2"/>
    <row r="459" ht="14.25" hidden="1" customHeight="1" x14ac:dyDescent="0.2"/>
    <row r="460" ht="14.25" hidden="1" customHeight="1" x14ac:dyDescent="0.2"/>
    <row r="461" ht="14.25" hidden="1" customHeight="1" x14ac:dyDescent="0.2"/>
    <row r="462" ht="14.25" hidden="1" customHeight="1" x14ac:dyDescent="0.2"/>
    <row r="463" ht="14.25" hidden="1" customHeight="1" x14ac:dyDescent="0.2"/>
    <row r="464" ht="14.25" hidden="1" customHeight="1" x14ac:dyDescent="0.2"/>
    <row r="465" ht="14.25" hidden="1" customHeight="1" x14ac:dyDescent="0.2"/>
    <row r="466" ht="14.25" hidden="1" customHeight="1" x14ac:dyDescent="0.2"/>
    <row r="467" ht="14.25" hidden="1" customHeight="1" x14ac:dyDescent="0.2"/>
    <row r="468" ht="14.25" hidden="1" customHeight="1" x14ac:dyDescent="0.2"/>
    <row r="469" ht="14.25" hidden="1" customHeight="1" x14ac:dyDescent="0.2"/>
    <row r="470" ht="14.25" hidden="1" customHeight="1" x14ac:dyDescent="0.2"/>
    <row r="471" ht="14.25" hidden="1" customHeight="1" x14ac:dyDescent="0.2"/>
    <row r="472" ht="14.25" hidden="1" customHeight="1" x14ac:dyDescent="0.2"/>
    <row r="473" ht="14.25" hidden="1" customHeight="1" x14ac:dyDescent="0.2"/>
    <row r="474" ht="14.25" hidden="1" customHeight="1" x14ac:dyDescent="0.2"/>
    <row r="475" ht="14.25" hidden="1" customHeight="1" x14ac:dyDescent="0.2"/>
    <row r="476" ht="14.25" hidden="1" customHeight="1" x14ac:dyDescent="0.2"/>
    <row r="477" ht="14.25" hidden="1" customHeight="1" x14ac:dyDescent="0.2"/>
    <row r="478" ht="14.25" hidden="1" customHeight="1" x14ac:dyDescent="0.2"/>
    <row r="479" ht="14.25" hidden="1" customHeight="1" x14ac:dyDescent="0.2"/>
    <row r="480" ht="14.25" hidden="1" customHeight="1" x14ac:dyDescent="0.2"/>
    <row r="481" ht="14.25" hidden="1" customHeight="1" x14ac:dyDescent="0.2"/>
    <row r="482" ht="14.25" hidden="1" customHeight="1" x14ac:dyDescent="0.2"/>
    <row r="483" ht="14.25" hidden="1" customHeight="1" x14ac:dyDescent="0.2"/>
    <row r="484" ht="14.25" hidden="1" customHeight="1" x14ac:dyDescent="0.2"/>
    <row r="485" ht="14.25" hidden="1" customHeight="1" x14ac:dyDescent="0.2"/>
    <row r="486" ht="14.25" hidden="1" customHeight="1" x14ac:dyDescent="0.2"/>
    <row r="487" ht="14.25" hidden="1" customHeight="1" x14ac:dyDescent="0.2"/>
    <row r="488" ht="14.25" hidden="1" customHeight="1" x14ac:dyDescent="0.2"/>
    <row r="489" ht="14.25" hidden="1" customHeight="1" x14ac:dyDescent="0.2"/>
    <row r="490" ht="14.25" hidden="1" customHeight="1" x14ac:dyDescent="0.2"/>
    <row r="491" ht="14.25" hidden="1" customHeight="1" x14ac:dyDescent="0.2"/>
    <row r="492" ht="14.25" hidden="1" customHeight="1" x14ac:dyDescent="0.2"/>
    <row r="493" ht="14.25" hidden="1" customHeight="1" x14ac:dyDescent="0.2"/>
    <row r="494" ht="14.25" hidden="1" customHeight="1" x14ac:dyDescent="0.2"/>
    <row r="495" ht="14.25" hidden="1" customHeight="1" x14ac:dyDescent="0.2"/>
    <row r="496" ht="14.25" hidden="1" customHeight="1" x14ac:dyDescent="0.2"/>
    <row r="497" ht="14.25" hidden="1" customHeight="1" x14ac:dyDescent="0.2"/>
    <row r="498" ht="14.25" hidden="1" customHeight="1" x14ac:dyDescent="0.2"/>
    <row r="499" ht="14.25" hidden="1" customHeight="1" x14ac:dyDescent="0.2"/>
    <row r="500" ht="14.25" hidden="1" customHeight="1" x14ac:dyDescent="0.2"/>
    <row r="501" ht="14.25" hidden="1" customHeight="1" x14ac:dyDescent="0.2"/>
    <row r="502" ht="14.25" hidden="1" customHeight="1" x14ac:dyDescent="0.2"/>
    <row r="503" ht="14.25" hidden="1" customHeight="1" x14ac:dyDescent="0.2"/>
    <row r="504" ht="14.25" hidden="1" customHeight="1" x14ac:dyDescent="0.2"/>
    <row r="505" ht="14.25" hidden="1" customHeight="1" x14ac:dyDescent="0.2"/>
    <row r="506" ht="14.25" hidden="1" customHeight="1" x14ac:dyDescent="0.2"/>
    <row r="507" ht="14.25" hidden="1" customHeight="1" x14ac:dyDescent="0.2"/>
    <row r="508" ht="14.25" hidden="1" customHeight="1" x14ac:dyDescent="0.2"/>
    <row r="509" ht="14.25" hidden="1" customHeight="1" x14ac:dyDescent="0.2"/>
    <row r="510" ht="14.25" hidden="1" customHeight="1" x14ac:dyDescent="0.2"/>
    <row r="511" ht="14.25" hidden="1" customHeight="1" x14ac:dyDescent="0.2"/>
    <row r="512" ht="14.25" hidden="1" customHeight="1" x14ac:dyDescent="0.2"/>
    <row r="513" ht="14.25" hidden="1" customHeight="1" x14ac:dyDescent="0.2"/>
    <row r="514" ht="14.25" hidden="1" customHeight="1" x14ac:dyDescent="0.2"/>
    <row r="515" ht="14.25" hidden="1" customHeight="1" x14ac:dyDescent="0.2"/>
    <row r="516" ht="14.25" hidden="1" customHeight="1" x14ac:dyDescent="0.2"/>
    <row r="517" ht="14.25" hidden="1" customHeight="1" x14ac:dyDescent="0.2"/>
    <row r="518" ht="14.25" hidden="1" customHeight="1" x14ac:dyDescent="0.2"/>
    <row r="519" ht="14.25" hidden="1" customHeight="1" x14ac:dyDescent="0.2"/>
    <row r="520" ht="14.25" hidden="1" customHeight="1" x14ac:dyDescent="0.2"/>
    <row r="521" ht="14.25" hidden="1" customHeight="1" x14ac:dyDescent="0.2"/>
    <row r="522" ht="14.25" hidden="1" customHeight="1" x14ac:dyDescent="0.2"/>
    <row r="523" ht="14.25" hidden="1" customHeight="1" x14ac:dyDescent="0.2"/>
    <row r="524" ht="14.25" hidden="1" customHeight="1" x14ac:dyDescent="0.2"/>
    <row r="525" ht="14.25" hidden="1" customHeight="1" x14ac:dyDescent="0.2"/>
    <row r="526" ht="14.25" hidden="1" customHeight="1" x14ac:dyDescent="0.2"/>
    <row r="527" ht="14.25" hidden="1" customHeight="1" x14ac:dyDescent="0.2"/>
    <row r="528" ht="14.25" hidden="1" customHeight="1" x14ac:dyDescent="0.2"/>
    <row r="529" ht="14.25" hidden="1" customHeight="1" x14ac:dyDescent="0.2"/>
    <row r="530" ht="14.25" hidden="1" customHeight="1" x14ac:dyDescent="0.2"/>
    <row r="531" ht="14.25" hidden="1" customHeight="1" x14ac:dyDescent="0.2"/>
    <row r="532" ht="14.25" hidden="1" customHeight="1" x14ac:dyDescent="0.2"/>
    <row r="533" ht="14.25" hidden="1" customHeight="1" x14ac:dyDescent="0.2"/>
    <row r="534" ht="14.25" hidden="1" customHeight="1" x14ac:dyDescent="0.2"/>
    <row r="535" ht="14.25" hidden="1" customHeight="1" x14ac:dyDescent="0.2"/>
    <row r="536" ht="14.25" hidden="1" customHeight="1" x14ac:dyDescent="0.2"/>
    <row r="537" ht="14.25" hidden="1" customHeight="1" x14ac:dyDescent="0.2"/>
    <row r="538" ht="14.25" hidden="1" customHeight="1" x14ac:dyDescent="0.2"/>
    <row r="539" ht="14.25" hidden="1" customHeight="1" x14ac:dyDescent="0.2"/>
    <row r="540" ht="14.25" hidden="1" customHeight="1" x14ac:dyDescent="0.2"/>
    <row r="541" ht="14.25" hidden="1" customHeight="1" x14ac:dyDescent="0.2"/>
    <row r="542" ht="14.25" hidden="1" customHeight="1" x14ac:dyDescent="0.2"/>
    <row r="543" ht="14.25" hidden="1" customHeight="1" x14ac:dyDescent="0.2"/>
    <row r="544" ht="14.25" hidden="1" customHeight="1" x14ac:dyDescent="0.2"/>
    <row r="545" ht="14.25" hidden="1" customHeight="1" x14ac:dyDescent="0.2"/>
    <row r="546" ht="14.25" hidden="1" customHeight="1" x14ac:dyDescent="0.2"/>
    <row r="547" ht="14.25" hidden="1" customHeight="1" x14ac:dyDescent="0.2"/>
    <row r="548" ht="14.25" hidden="1" customHeight="1" x14ac:dyDescent="0.2"/>
    <row r="549" ht="14.25" hidden="1" customHeight="1" x14ac:dyDescent="0.2"/>
    <row r="550" ht="14.25" hidden="1" customHeight="1" x14ac:dyDescent="0.2"/>
    <row r="551" ht="14.25" hidden="1" customHeight="1" x14ac:dyDescent="0.2"/>
    <row r="552" ht="14.25" hidden="1" customHeight="1" x14ac:dyDescent="0.2"/>
    <row r="553" ht="14.25" hidden="1" customHeight="1" x14ac:dyDescent="0.2"/>
    <row r="554" ht="14.25" hidden="1" customHeight="1" x14ac:dyDescent="0.2"/>
    <row r="555" ht="14.25" hidden="1" customHeight="1" x14ac:dyDescent="0.2"/>
    <row r="556" ht="14.25" hidden="1" customHeight="1" x14ac:dyDescent="0.2"/>
    <row r="557" ht="14.25" hidden="1" customHeight="1" x14ac:dyDescent="0.2"/>
    <row r="558" ht="14.25" hidden="1" customHeight="1" x14ac:dyDescent="0.2"/>
    <row r="559" ht="14.25" hidden="1" customHeight="1" x14ac:dyDescent="0.2"/>
    <row r="560" ht="14.25" hidden="1" customHeight="1" x14ac:dyDescent="0.2"/>
    <row r="561" ht="14.25" hidden="1" customHeight="1" x14ac:dyDescent="0.2"/>
    <row r="562" ht="14.25" hidden="1" customHeight="1" x14ac:dyDescent="0.2"/>
    <row r="563" ht="14.25" hidden="1" customHeight="1" x14ac:dyDescent="0.2"/>
    <row r="564" ht="14.25" hidden="1" customHeight="1" x14ac:dyDescent="0.2"/>
    <row r="565" ht="14.25" hidden="1" customHeight="1" x14ac:dyDescent="0.2"/>
    <row r="566" ht="14.25" hidden="1" customHeight="1" x14ac:dyDescent="0.2"/>
    <row r="567" ht="14.25" hidden="1" customHeight="1" x14ac:dyDescent="0.2"/>
    <row r="568" ht="14.25" hidden="1" customHeight="1" x14ac:dyDescent="0.2"/>
    <row r="569" ht="14.25" hidden="1" customHeight="1" x14ac:dyDescent="0.2"/>
    <row r="570" ht="14.25" hidden="1" customHeight="1" x14ac:dyDescent="0.2"/>
    <row r="571" ht="14.25" hidden="1" customHeight="1" x14ac:dyDescent="0.2"/>
    <row r="572" ht="14.25" hidden="1" customHeight="1" x14ac:dyDescent="0.2"/>
    <row r="573" ht="14.25" hidden="1" customHeight="1" x14ac:dyDescent="0.2"/>
    <row r="574" ht="14.25" hidden="1" customHeight="1" x14ac:dyDescent="0.2"/>
    <row r="575" ht="14.25" hidden="1" customHeight="1" x14ac:dyDescent="0.2"/>
    <row r="576" ht="14.25" hidden="1" customHeight="1" x14ac:dyDescent="0.2"/>
    <row r="577" ht="14.25" hidden="1" customHeight="1" x14ac:dyDescent="0.2"/>
    <row r="578" ht="14.25" hidden="1" customHeight="1" x14ac:dyDescent="0.2"/>
    <row r="579" ht="14.25" hidden="1" customHeight="1" x14ac:dyDescent="0.2"/>
    <row r="580" ht="14.25" hidden="1" customHeight="1" x14ac:dyDescent="0.2"/>
    <row r="581" ht="14.25" hidden="1" customHeight="1" x14ac:dyDescent="0.2"/>
    <row r="582" ht="14.25" hidden="1" customHeight="1" x14ac:dyDescent="0.2"/>
    <row r="583" ht="14.25" hidden="1" customHeight="1" x14ac:dyDescent="0.2"/>
    <row r="584" ht="14.25" hidden="1" customHeight="1" x14ac:dyDescent="0.2"/>
    <row r="585" ht="14.25" hidden="1" customHeight="1" x14ac:dyDescent="0.2"/>
    <row r="586" ht="14.25" hidden="1" customHeight="1" x14ac:dyDescent="0.2"/>
    <row r="587" ht="14.25" hidden="1" customHeight="1" x14ac:dyDescent="0.2"/>
    <row r="588" ht="14.25" hidden="1" customHeight="1" x14ac:dyDescent="0.2"/>
    <row r="589" ht="14.25" hidden="1" customHeight="1" x14ac:dyDescent="0.2"/>
    <row r="590" ht="14.25" hidden="1" customHeight="1" x14ac:dyDescent="0.2"/>
    <row r="591" ht="14.25" hidden="1" customHeight="1" x14ac:dyDescent="0.2"/>
    <row r="592" ht="14.25" hidden="1" customHeight="1" x14ac:dyDescent="0.2"/>
    <row r="593" ht="14.25" hidden="1" customHeight="1" x14ac:dyDescent="0.2"/>
    <row r="594" ht="14.25" hidden="1" customHeight="1" x14ac:dyDescent="0.2"/>
    <row r="595" ht="14.25" hidden="1" customHeight="1" x14ac:dyDescent="0.2"/>
    <row r="596" ht="14.25" hidden="1" customHeight="1" x14ac:dyDescent="0.2"/>
    <row r="597" ht="14.25" hidden="1" customHeight="1" x14ac:dyDescent="0.2"/>
    <row r="598" ht="14.25" hidden="1" customHeight="1" x14ac:dyDescent="0.2"/>
    <row r="599" ht="14.25" hidden="1" customHeight="1" x14ac:dyDescent="0.2"/>
    <row r="600" ht="14.25" hidden="1" customHeight="1" x14ac:dyDescent="0.2"/>
    <row r="601" ht="14.25" hidden="1" customHeight="1" x14ac:dyDescent="0.2"/>
    <row r="602" ht="14.25" hidden="1" customHeight="1" x14ac:dyDescent="0.2"/>
    <row r="603" ht="14.25" hidden="1" customHeight="1" x14ac:dyDescent="0.2"/>
    <row r="604" ht="14.25" hidden="1" customHeight="1" x14ac:dyDescent="0.2"/>
    <row r="605" ht="14.25" hidden="1" customHeight="1" x14ac:dyDescent="0.2"/>
    <row r="606" ht="14.25" hidden="1" customHeight="1" x14ac:dyDescent="0.2"/>
    <row r="607" ht="14.25" hidden="1" customHeight="1" x14ac:dyDescent="0.2"/>
    <row r="608" ht="14.25" hidden="1" customHeight="1" x14ac:dyDescent="0.2"/>
    <row r="609" ht="14.25" hidden="1" customHeight="1" x14ac:dyDescent="0.2"/>
    <row r="610" ht="14.25" hidden="1" customHeight="1" x14ac:dyDescent="0.2"/>
    <row r="611" ht="14.25" hidden="1" customHeight="1" x14ac:dyDescent="0.2"/>
    <row r="612" ht="14.25" hidden="1" customHeight="1" x14ac:dyDescent="0.2"/>
    <row r="613" ht="14.25" hidden="1" customHeight="1" x14ac:dyDescent="0.2"/>
    <row r="614" ht="14.25" hidden="1" customHeight="1" x14ac:dyDescent="0.2"/>
    <row r="615" ht="14.25" hidden="1" customHeight="1" x14ac:dyDescent="0.2"/>
    <row r="616" ht="14.25" hidden="1" customHeight="1" x14ac:dyDescent="0.2"/>
    <row r="617" ht="14.25" hidden="1" customHeight="1" x14ac:dyDescent="0.2"/>
    <row r="618" ht="14.25" hidden="1" customHeight="1" x14ac:dyDescent="0.2"/>
    <row r="619" ht="14.25" hidden="1" customHeight="1" x14ac:dyDescent="0.2"/>
    <row r="620" ht="14.25" hidden="1" customHeight="1" x14ac:dyDescent="0.2"/>
    <row r="621" ht="14.25" hidden="1" customHeight="1" x14ac:dyDescent="0.2"/>
    <row r="622" ht="14.25" hidden="1" customHeight="1" x14ac:dyDescent="0.2"/>
    <row r="623" ht="14.25" hidden="1" customHeight="1" x14ac:dyDescent="0.2"/>
    <row r="624" ht="14.25" hidden="1" customHeight="1" x14ac:dyDescent="0.2"/>
    <row r="625" ht="14.25" hidden="1" customHeight="1" x14ac:dyDescent="0.2"/>
    <row r="626" ht="14.25" hidden="1" customHeight="1" x14ac:dyDescent="0.2"/>
    <row r="627" ht="14.25" hidden="1" customHeight="1" x14ac:dyDescent="0.2"/>
    <row r="628" ht="14.25" hidden="1" customHeight="1" x14ac:dyDescent="0.2"/>
    <row r="629" ht="14.25" hidden="1" customHeight="1" x14ac:dyDescent="0.2"/>
    <row r="630" ht="14.25" hidden="1" customHeight="1" x14ac:dyDescent="0.2"/>
    <row r="631" ht="14.25" hidden="1" customHeight="1" x14ac:dyDescent="0.2"/>
    <row r="632" ht="14.25" hidden="1" customHeight="1" x14ac:dyDescent="0.2"/>
    <row r="633" ht="14.25" hidden="1" customHeight="1" x14ac:dyDescent="0.2"/>
    <row r="634" ht="14.25" hidden="1" customHeight="1" x14ac:dyDescent="0.2"/>
    <row r="635" ht="14.25" hidden="1" customHeight="1" x14ac:dyDescent="0.2"/>
    <row r="636" ht="14.25" hidden="1" customHeight="1" x14ac:dyDescent="0.2"/>
    <row r="637" ht="14.25" hidden="1" customHeight="1" x14ac:dyDescent="0.2"/>
    <row r="638" ht="14.25" hidden="1" customHeight="1" x14ac:dyDescent="0.2"/>
    <row r="639" ht="14.25" hidden="1" customHeight="1" x14ac:dyDescent="0.2"/>
    <row r="640" ht="14.25" hidden="1" customHeight="1" x14ac:dyDescent="0.2"/>
    <row r="641" ht="14.25" hidden="1" customHeight="1" x14ac:dyDescent="0.2"/>
    <row r="642" ht="14.25" hidden="1" customHeight="1" x14ac:dyDescent="0.2"/>
    <row r="643" ht="14.25" hidden="1" customHeight="1" x14ac:dyDescent="0.2"/>
    <row r="644" ht="14.25" hidden="1" customHeight="1" x14ac:dyDescent="0.2"/>
    <row r="645" ht="14.25" hidden="1" customHeight="1" x14ac:dyDescent="0.2"/>
    <row r="646" ht="14.25" hidden="1" customHeight="1" x14ac:dyDescent="0.2"/>
    <row r="647" ht="14.25" hidden="1" customHeight="1" x14ac:dyDescent="0.2"/>
    <row r="648" ht="14.25" hidden="1" customHeight="1" x14ac:dyDescent="0.2"/>
    <row r="649" ht="14.25" hidden="1" customHeight="1" x14ac:dyDescent="0.2"/>
    <row r="650" ht="14.25" hidden="1" customHeight="1" x14ac:dyDescent="0.2"/>
    <row r="651" ht="14.25" hidden="1" customHeight="1" x14ac:dyDescent="0.2"/>
    <row r="652" ht="14.25" hidden="1" customHeight="1" x14ac:dyDescent="0.2"/>
    <row r="653" ht="14.25" hidden="1" customHeight="1" x14ac:dyDescent="0.2"/>
    <row r="654" ht="14.25" hidden="1" customHeight="1" x14ac:dyDescent="0.2"/>
    <row r="655" ht="14.25" hidden="1" customHeight="1" x14ac:dyDescent="0.2"/>
    <row r="656" ht="14.25" hidden="1" customHeight="1" x14ac:dyDescent="0.2"/>
    <row r="657" ht="14.25" hidden="1" customHeight="1" x14ac:dyDescent="0.2"/>
    <row r="658" ht="14.25" hidden="1" customHeight="1" x14ac:dyDescent="0.2"/>
    <row r="659" ht="14.25" hidden="1" customHeight="1" x14ac:dyDescent="0.2"/>
    <row r="660" ht="14.25" hidden="1" customHeight="1" x14ac:dyDescent="0.2"/>
    <row r="661" ht="14.25" hidden="1" customHeight="1" x14ac:dyDescent="0.2"/>
    <row r="662" ht="14.25" hidden="1" customHeight="1" x14ac:dyDescent="0.2"/>
    <row r="663" ht="14.25" hidden="1" customHeight="1" x14ac:dyDescent="0.2"/>
    <row r="664" ht="14.25" hidden="1" customHeight="1" x14ac:dyDescent="0.2"/>
    <row r="665" ht="14.25" hidden="1" customHeight="1" x14ac:dyDescent="0.2"/>
    <row r="666" ht="14.25" hidden="1" customHeight="1" x14ac:dyDescent="0.2"/>
    <row r="667" ht="14.25" hidden="1" customHeight="1" x14ac:dyDescent="0.2"/>
    <row r="668" ht="14.25" hidden="1" customHeight="1" x14ac:dyDescent="0.2"/>
    <row r="669" ht="14.25" hidden="1" customHeight="1" x14ac:dyDescent="0.2"/>
    <row r="670" ht="14.25" hidden="1" customHeight="1" x14ac:dyDescent="0.2"/>
    <row r="671" ht="14.25" hidden="1" customHeight="1" x14ac:dyDescent="0.2"/>
    <row r="672" ht="14.25" hidden="1" customHeight="1" x14ac:dyDescent="0.2"/>
    <row r="673" ht="14.25" hidden="1" customHeight="1" x14ac:dyDescent="0.2"/>
    <row r="674" ht="14.25" hidden="1" customHeight="1" x14ac:dyDescent="0.2"/>
    <row r="675" ht="14.25" hidden="1" customHeight="1" x14ac:dyDescent="0.2"/>
    <row r="676" ht="14.25" hidden="1" customHeight="1" x14ac:dyDescent="0.2"/>
    <row r="677" ht="14.25" hidden="1" customHeight="1" x14ac:dyDescent="0.2"/>
    <row r="678" ht="14.25" hidden="1" customHeight="1" x14ac:dyDescent="0.2"/>
    <row r="679" ht="14.25" hidden="1" customHeight="1" x14ac:dyDescent="0.2"/>
    <row r="680" ht="14.25" hidden="1" customHeight="1" x14ac:dyDescent="0.2"/>
    <row r="681" ht="14.25" hidden="1" customHeight="1" x14ac:dyDescent="0.2"/>
    <row r="682" ht="14.25" hidden="1" customHeight="1" x14ac:dyDescent="0.2"/>
    <row r="683" ht="14.25" hidden="1" customHeight="1" x14ac:dyDescent="0.2"/>
    <row r="684" ht="14.25" hidden="1" customHeight="1" x14ac:dyDescent="0.2"/>
    <row r="685" ht="14.25" hidden="1" customHeight="1" x14ac:dyDescent="0.2"/>
    <row r="686" ht="14.25" hidden="1" customHeight="1" x14ac:dyDescent="0.2"/>
    <row r="687" ht="14.25" hidden="1" customHeight="1" x14ac:dyDescent="0.2"/>
    <row r="688" ht="14.25" hidden="1" customHeight="1" x14ac:dyDescent="0.2"/>
    <row r="689" ht="14.25" hidden="1" customHeight="1" x14ac:dyDescent="0.2"/>
    <row r="690" ht="14.25" hidden="1" customHeight="1" x14ac:dyDescent="0.2"/>
    <row r="691" ht="14.25" hidden="1" customHeight="1" x14ac:dyDescent="0.2"/>
    <row r="692" ht="14.25" hidden="1" customHeight="1" x14ac:dyDescent="0.2"/>
    <row r="693" ht="14.25" hidden="1" customHeight="1" x14ac:dyDescent="0.2"/>
    <row r="694" ht="14.25" hidden="1" customHeight="1" x14ac:dyDescent="0.2"/>
    <row r="695" ht="14.25" hidden="1" customHeight="1" x14ac:dyDescent="0.2"/>
    <row r="696" ht="14.25" hidden="1" customHeight="1" x14ac:dyDescent="0.2"/>
    <row r="697" ht="14.25" hidden="1" customHeight="1" x14ac:dyDescent="0.2"/>
    <row r="698" ht="14.25" hidden="1" customHeight="1" x14ac:dyDescent="0.2"/>
    <row r="699" ht="14.25" hidden="1" customHeight="1" x14ac:dyDescent="0.2"/>
    <row r="700" ht="14.25" hidden="1" customHeight="1" x14ac:dyDescent="0.2"/>
    <row r="701" ht="14.25" hidden="1" customHeight="1" x14ac:dyDescent="0.2"/>
    <row r="702" ht="14.25" hidden="1" customHeight="1" x14ac:dyDescent="0.2"/>
    <row r="703" ht="14.25" hidden="1" customHeight="1" x14ac:dyDescent="0.2"/>
    <row r="704" ht="14.25" hidden="1" customHeight="1" x14ac:dyDescent="0.2"/>
    <row r="705" ht="14.25" hidden="1" customHeight="1" x14ac:dyDescent="0.2"/>
    <row r="706" ht="14.25" hidden="1" customHeight="1" x14ac:dyDescent="0.2"/>
    <row r="707" ht="14.25" hidden="1" customHeight="1" x14ac:dyDescent="0.2"/>
    <row r="708" ht="14.25" hidden="1" customHeight="1" x14ac:dyDescent="0.2"/>
    <row r="709" ht="14.25" hidden="1" customHeight="1" x14ac:dyDescent="0.2"/>
    <row r="710" ht="14.25" hidden="1" customHeight="1" x14ac:dyDescent="0.2"/>
    <row r="711" ht="14.25" hidden="1" customHeight="1" x14ac:dyDescent="0.2"/>
    <row r="712" ht="14.25" hidden="1" customHeight="1" x14ac:dyDescent="0.2"/>
    <row r="713" ht="14.25" hidden="1" customHeight="1" x14ac:dyDescent="0.2"/>
    <row r="714" ht="14.25" hidden="1" customHeight="1" x14ac:dyDescent="0.2"/>
    <row r="715" ht="14.25" hidden="1" customHeight="1" x14ac:dyDescent="0.2"/>
    <row r="716" ht="14.25" hidden="1" customHeight="1" x14ac:dyDescent="0.2"/>
    <row r="717" ht="14.25" hidden="1" customHeight="1" x14ac:dyDescent="0.2"/>
    <row r="718" ht="14.25" hidden="1" customHeight="1" x14ac:dyDescent="0.2"/>
    <row r="719" ht="14.25" hidden="1" customHeight="1" x14ac:dyDescent="0.2"/>
    <row r="720" ht="14.25" hidden="1" customHeight="1" x14ac:dyDescent="0.2"/>
    <row r="721" ht="14.25" hidden="1" customHeight="1" x14ac:dyDescent="0.2"/>
    <row r="722" ht="14.25" hidden="1" customHeight="1" x14ac:dyDescent="0.2"/>
    <row r="723" ht="14.25" hidden="1" customHeight="1" x14ac:dyDescent="0.2"/>
    <row r="724" ht="14.25" hidden="1" customHeight="1" x14ac:dyDescent="0.2"/>
    <row r="725" ht="14.25" hidden="1" customHeight="1" x14ac:dyDescent="0.2"/>
    <row r="726" ht="14.25" hidden="1" customHeight="1" x14ac:dyDescent="0.2"/>
    <row r="727" ht="14.25" hidden="1" customHeight="1" x14ac:dyDescent="0.2"/>
    <row r="728" ht="14.25" hidden="1" customHeight="1" x14ac:dyDescent="0.2"/>
    <row r="729" ht="14.25" hidden="1" customHeight="1" x14ac:dyDescent="0.2"/>
    <row r="730" ht="14.25" hidden="1" customHeight="1" x14ac:dyDescent="0.2"/>
    <row r="731" ht="14.25" hidden="1" customHeight="1" x14ac:dyDescent="0.2"/>
    <row r="732" ht="14.25" hidden="1" customHeight="1" x14ac:dyDescent="0.2"/>
    <row r="733" ht="14.25" hidden="1" customHeight="1" x14ac:dyDescent="0.2"/>
    <row r="734" ht="14.25" hidden="1" customHeight="1" x14ac:dyDescent="0.2"/>
    <row r="735" ht="14.25" hidden="1" customHeight="1" x14ac:dyDescent="0.2"/>
    <row r="736" ht="14.25" hidden="1" customHeight="1" x14ac:dyDescent="0.2"/>
    <row r="737" ht="14.25" hidden="1" customHeight="1" x14ac:dyDescent="0.2"/>
    <row r="738" ht="14.25" hidden="1" customHeight="1" x14ac:dyDescent="0.2"/>
    <row r="739" ht="14.25" hidden="1" customHeight="1" x14ac:dyDescent="0.2"/>
    <row r="740" ht="14.25" hidden="1" customHeight="1" x14ac:dyDescent="0.2"/>
    <row r="741" ht="14.25" hidden="1" customHeight="1" x14ac:dyDescent="0.2"/>
    <row r="742" ht="14.25" hidden="1" customHeight="1" x14ac:dyDescent="0.2"/>
    <row r="743" ht="14.25" hidden="1" customHeight="1" x14ac:dyDescent="0.2"/>
    <row r="744" ht="14.25" hidden="1" customHeight="1" x14ac:dyDescent="0.2"/>
    <row r="745" ht="14.25" hidden="1" customHeight="1" x14ac:dyDescent="0.2"/>
    <row r="746" ht="14.25" hidden="1" customHeight="1" x14ac:dyDescent="0.2"/>
    <row r="747" ht="14.25" hidden="1" customHeight="1" x14ac:dyDescent="0.2"/>
    <row r="748" ht="14.25" hidden="1" customHeight="1" x14ac:dyDescent="0.2"/>
    <row r="749" ht="14.25" hidden="1" customHeight="1" x14ac:dyDescent="0.2"/>
    <row r="750" ht="14.25" hidden="1" customHeight="1" x14ac:dyDescent="0.2"/>
    <row r="751" ht="14.25" hidden="1" customHeight="1" x14ac:dyDescent="0.2"/>
    <row r="752" ht="14.25" hidden="1" customHeight="1" x14ac:dyDescent="0.2"/>
    <row r="753" ht="14.25" hidden="1" customHeight="1" x14ac:dyDescent="0.2"/>
    <row r="754" ht="14.25" hidden="1" customHeight="1" x14ac:dyDescent="0.2"/>
    <row r="755" ht="14.25" hidden="1" customHeight="1" x14ac:dyDescent="0.2"/>
    <row r="756" ht="14.25" hidden="1" customHeight="1" x14ac:dyDescent="0.2"/>
    <row r="757" ht="14.25" hidden="1" customHeight="1" x14ac:dyDescent="0.2"/>
    <row r="758" ht="14.25" hidden="1" customHeight="1" x14ac:dyDescent="0.2"/>
    <row r="759" ht="14.25" hidden="1" customHeight="1" x14ac:dyDescent="0.2"/>
    <row r="760" ht="14.25" hidden="1" customHeight="1" x14ac:dyDescent="0.2"/>
    <row r="761" ht="14.25" hidden="1" customHeight="1" x14ac:dyDescent="0.2"/>
    <row r="762" ht="14.25" hidden="1" customHeight="1" x14ac:dyDescent="0.2"/>
    <row r="763" ht="14.25" hidden="1" customHeight="1" x14ac:dyDescent="0.2"/>
    <row r="764" ht="14.25" hidden="1" customHeight="1" x14ac:dyDescent="0.2"/>
    <row r="765" ht="14.25" hidden="1" customHeight="1" x14ac:dyDescent="0.2"/>
    <row r="766" ht="14.25" hidden="1" customHeight="1" x14ac:dyDescent="0.2"/>
    <row r="767" ht="14.25" hidden="1" customHeight="1" x14ac:dyDescent="0.2"/>
    <row r="768" ht="14.25" hidden="1" customHeight="1" x14ac:dyDescent="0.2"/>
    <row r="769" ht="14.25" hidden="1" customHeight="1" x14ac:dyDescent="0.2"/>
    <row r="770" ht="14.25" hidden="1" customHeight="1" x14ac:dyDescent="0.2"/>
    <row r="771" ht="14.25" hidden="1" customHeight="1" x14ac:dyDescent="0.2"/>
    <row r="772" ht="14.25" hidden="1" customHeight="1" x14ac:dyDescent="0.2"/>
    <row r="773" ht="14.25" hidden="1" customHeight="1" x14ac:dyDescent="0.2"/>
    <row r="774" ht="14.25" hidden="1" customHeight="1" x14ac:dyDescent="0.2"/>
    <row r="775" ht="14.25" hidden="1" customHeight="1" x14ac:dyDescent="0.2"/>
    <row r="776" ht="14.25" hidden="1" customHeight="1" x14ac:dyDescent="0.2"/>
    <row r="777" ht="14.25" hidden="1" customHeight="1" x14ac:dyDescent="0.2"/>
    <row r="778" ht="14.25" hidden="1" customHeight="1" x14ac:dyDescent="0.2"/>
    <row r="779" ht="14.25" hidden="1" customHeight="1" x14ac:dyDescent="0.2"/>
    <row r="780" ht="14.25" hidden="1" customHeight="1" x14ac:dyDescent="0.2"/>
    <row r="781" ht="14.25" hidden="1" customHeight="1" x14ac:dyDescent="0.2"/>
    <row r="782" ht="14.25" hidden="1" customHeight="1" x14ac:dyDescent="0.2"/>
    <row r="783" ht="14.25" hidden="1" customHeight="1" x14ac:dyDescent="0.2"/>
    <row r="784" ht="14.25" hidden="1" customHeight="1" x14ac:dyDescent="0.2"/>
    <row r="785" ht="14.25" hidden="1" customHeight="1" x14ac:dyDescent="0.2"/>
    <row r="786" ht="14.25" hidden="1" customHeight="1" x14ac:dyDescent="0.2"/>
    <row r="787" ht="14.25" hidden="1" customHeight="1" x14ac:dyDescent="0.2"/>
    <row r="788" ht="14.25" hidden="1" customHeight="1" x14ac:dyDescent="0.2"/>
    <row r="789" ht="14.25" hidden="1" customHeight="1" x14ac:dyDescent="0.2"/>
    <row r="790" ht="14.25" hidden="1" customHeight="1" x14ac:dyDescent="0.2"/>
    <row r="791" ht="14.25" hidden="1" customHeight="1" x14ac:dyDescent="0.2"/>
    <row r="792" ht="14.25" hidden="1" customHeight="1" x14ac:dyDescent="0.2"/>
    <row r="793" ht="14.25" hidden="1" customHeight="1" x14ac:dyDescent="0.2"/>
    <row r="794" ht="14.25" hidden="1" customHeight="1" x14ac:dyDescent="0.2"/>
    <row r="795" ht="14.25" hidden="1" customHeight="1" x14ac:dyDescent="0.2"/>
    <row r="796" ht="14.25" hidden="1" customHeight="1" x14ac:dyDescent="0.2"/>
    <row r="797" ht="14.25" hidden="1" customHeight="1" x14ac:dyDescent="0.2"/>
    <row r="798" ht="14.25" hidden="1" customHeight="1" x14ac:dyDescent="0.2"/>
    <row r="799" ht="14.25" hidden="1" customHeight="1" x14ac:dyDescent="0.2"/>
    <row r="800" ht="14.25" hidden="1" customHeight="1" x14ac:dyDescent="0.2"/>
    <row r="801" spans="1:26" ht="14.25" hidden="1" customHeight="1" x14ac:dyDescent="0.2"/>
    <row r="802" spans="1:26" s="45" customFormat="1" hidden="1" x14ac:dyDescent="0.2">
      <c r="A802" s="42"/>
      <c r="B802" s="42"/>
      <c r="C802" s="44"/>
      <c r="D802" s="42"/>
      <c r="F802" s="46"/>
      <c r="L802" s="163"/>
      <c r="M802" s="163"/>
      <c r="N802" s="163"/>
      <c r="O802" s="163"/>
      <c r="P802" s="42"/>
      <c r="Q802" s="42"/>
      <c r="R802" s="42"/>
      <c r="S802" s="42"/>
      <c r="T802" s="42"/>
      <c r="U802" s="42"/>
      <c r="V802" s="42"/>
      <c r="W802" s="42"/>
      <c r="X802" s="42"/>
      <c r="Y802" s="42"/>
      <c r="Z802" s="42"/>
    </row>
    <row r="803" spans="1:26" s="45" customFormat="1" hidden="1" x14ac:dyDescent="0.2">
      <c r="A803" s="42"/>
      <c r="B803" s="42"/>
      <c r="C803" s="44"/>
      <c r="D803" s="42"/>
      <c r="F803" s="46"/>
      <c r="L803" s="163"/>
      <c r="M803" s="163"/>
      <c r="N803" s="163"/>
      <c r="O803" s="163"/>
      <c r="P803" s="42"/>
      <c r="Q803" s="42"/>
      <c r="R803" s="42"/>
      <c r="S803" s="42"/>
      <c r="T803" s="42"/>
      <c r="U803" s="42"/>
      <c r="V803" s="42"/>
      <c r="W803" s="42"/>
      <c r="X803" s="42"/>
      <c r="Y803" s="42"/>
      <c r="Z803" s="42"/>
    </row>
    <row r="804" spans="1:26" s="45" customFormat="1" hidden="1" x14ac:dyDescent="0.2">
      <c r="A804" s="42"/>
      <c r="B804" s="42"/>
      <c r="C804" s="44"/>
      <c r="D804" s="42"/>
      <c r="F804" s="46"/>
      <c r="L804" s="163"/>
      <c r="M804" s="163"/>
      <c r="N804" s="163"/>
      <c r="O804" s="163"/>
      <c r="P804" s="42"/>
      <c r="Q804" s="42"/>
      <c r="R804" s="42"/>
      <c r="S804" s="42"/>
      <c r="T804" s="42"/>
      <c r="U804" s="42"/>
      <c r="V804" s="42"/>
      <c r="W804" s="42"/>
      <c r="X804" s="42"/>
      <c r="Y804" s="42"/>
      <c r="Z804" s="42"/>
    </row>
    <row r="805" spans="1:26" s="45" customFormat="1" hidden="1" x14ac:dyDescent="0.2">
      <c r="A805" s="42"/>
      <c r="B805" s="42"/>
      <c r="C805" s="44"/>
      <c r="D805" s="42"/>
      <c r="F805" s="46"/>
      <c r="L805" s="163"/>
      <c r="M805" s="163"/>
      <c r="N805" s="163"/>
      <c r="O805" s="163"/>
      <c r="P805" s="42"/>
      <c r="Q805" s="42"/>
      <c r="R805" s="42"/>
      <c r="S805" s="42"/>
      <c r="T805" s="42"/>
      <c r="U805" s="42"/>
      <c r="V805" s="42"/>
      <c r="W805" s="42"/>
      <c r="X805" s="42"/>
      <c r="Y805" s="42"/>
      <c r="Z805" s="42"/>
    </row>
    <row r="806" spans="1:26" s="45" customFormat="1" hidden="1" x14ac:dyDescent="0.2">
      <c r="A806" s="42"/>
      <c r="B806" s="42"/>
      <c r="C806" s="44"/>
      <c r="D806" s="42"/>
      <c r="F806" s="46"/>
      <c r="L806" s="163"/>
      <c r="M806" s="163"/>
      <c r="N806" s="163"/>
      <c r="O806" s="163"/>
      <c r="P806" s="42"/>
      <c r="Q806" s="42"/>
      <c r="R806" s="42"/>
      <c r="S806" s="42"/>
      <c r="T806" s="42"/>
      <c r="U806" s="42"/>
      <c r="V806" s="42"/>
      <c r="W806" s="42"/>
      <c r="X806" s="42"/>
      <c r="Y806" s="42"/>
      <c r="Z806" s="42"/>
    </row>
    <row r="807" spans="1:26" s="45" customFormat="1" hidden="1" x14ac:dyDescent="0.2">
      <c r="A807" s="42"/>
      <c r="B807" s="42"/>
      <c r="C807" s="44"/>
      <c r="D807" s="42"/>
      <c r="F807" s="46"/>
      <c r="L807" s="163"/>
      <c r="M807" s="163"/>
      <c r="N807" s="163"/>
      <c r="O807" s="163"/>
      <c r="P807" s="42"/>
      <c r="Q807" s="42"/>
      <c r="R807" s="42"/>
      <c r="S807" s="42"/>
      <c r="T807" s="42"/>
      <c r="U807" s="42"/>
      <c r="V807" s="42"/>
      <c r="W807" s="42"/>
      <c r="X807" s="42"/>
      <c r="Y807" s="42"/>
      <c r="Z807" s="42"/>
    </row>
    <row r="808" spans="1:26" s="45" customFormat="1" hidden="1" x14ac:dyDescent="0.2">
      <c r="A808" s="42"/>
      <c r="B808" s="42"/>
      <c r="C808" s="44"/>
      <c r="D808" s="42"/>
      <c r="F808" s="46"/>
      <c r="L808" s="163"/>
      <c r="M808" s="163"/>
      <c r="N808" s="163"/>
      <c r="O808" s="163"/>
      <c r="P808" s="42"/>
      <c r="Q808" s="42"/>
      <c r="R808" s="42"/>
      <c r="S808" s="42"/>
      <c r="T808" s="42"/>
      <c r="U808" s="42"/>
      <c r="V808" s="42"/>
      <c r="W808" s="42"/>
      <c r="X808" s="42"/>
      <c r="Y808" s="42"/>
      <c r="Z808" s="42"/>
    </row>
    <row r="809" spans="1:26" ht="14.25" customHeight="1" x14ac:dyDescent="0.2"/>
    <row r="810" spans="1:26" ht="14.25" customHeight="1" x14ac:dyDescent="0.2"/>
    <row r="811" spans="1:26" ht="14.25" customHeight="1" x14ac:dyDescent="0.2"/>
    <row r="812" spans="1:26" ht="14.25" customHeight="1" x14ac:dyDescent="0.2"/>
  </sheetData>
  <sheetProtection algorithmName="SHA-512" hashValue="e+yjRJ8S1BMwDsNQSRkzwkHGOY2P7uyuP2mJY1FI5vB8VlG6Xnj2bn32RJoYvaoTfY6aIJeFLdWlLiwip/iVyQ==" saltValue="wGcDKYrGVsipV1qio0F3qA==" spinCount="100000" sheet="1" objects="1" scenarios="1"/>
  <mergeCells count="6">
    <mergeCell ref="E152:G152"/>
    <mergeCell ref="F12:K12"/>
    <mergeCell ref="F13:K13"/>
    <mergeCell ref="F14:K14"/>
    <mergeCell ref="F110:H112"/>
    <mergeCell ref="C17:I17"/>
  </mergeCells>
  <conditionalFormatting sqref="F44:F54">
    <cfRule type="expression" dxfId="116" priority="57">
      <formula>K44=1</formula>
    </cfRule>
    <cfRule type="expression" dxfId="115" priority="193">
      <formula>E43&lt;&gt;"&gt;"</formula>
    </cfRule>
    <cfRule type="expression" dxfId="114" priority="194">
      <formula>E43="&gt;"</formula>
    </cfRule>
  </conditionalFormatting>
  <conditionalFormatting sqref="E54">
    <cfRule type="expression" dxfId="113" priority="169">
      <formula>E53&lt;&gt;"&gt;"</formula>
    </cfRule>
    <cfRule type="expression" dxfId="112" priority="170">
      <formula>E53="&gt;"</formula>
    </cfRule>
  </conditionalFormatting>
  <conditionalFormatting sqref="E53">
    <cfRule type="expression" dxfId="111" priority="159">
      <formula>E52&lt;&gt;"&gt;"</formula>
    </cfRule>
    <cfRule type="expression" dxfId="110" priority="160">
      <formula>E52="&gt;"</formula>
    </cfRule>
  </conditionalFormatting>
  <conditionalFormatting sqref="E52">
    <cfRule type="expression" dxfId="109" priority="157">
      <formula>E51&lt;&gt;"&gt;"</formula>
    </cfRule>
    <cfRule type="expression" dxfId="108" priority="158">
      <formula>E51="&gt;"</formula>
    </cfRule>
  </conditionalFormatting>
  <conditionalFormatting sqref="E51">
    <cfRule type="expression" dxfId="107" priority="155">
      <formula>E50&lt;&gt;"&gt;"</formula>
    </cfRule>
    <cfRule type="expression" dxfId="106" priority="156">
      <formula>E50="&gt;"</formula>
    </cfRule>
  </conditionalFormatting>
  <conditionalFormatting sqref="E50">
    <cfRule type="expression" dxfId="105" priority="153">
      <formula>E49&lt;&gt;"&gt;"</formula>
    </cfRule>
    <cfRule type="expression" dxfId="104" priority="154">
      <formula>E49="&gt;"</formula>
    </cfRule>
  </conditionalFormatting>
  <conditionalFormatting sqref="E49">
    <cfRule type="expression" dxfId="103" priority="151">
      <formula>E48&lt;&gt;"&gt;"</formula>
    </cfRule>
    <cfRule type="expression" dxfId="102" priority="152">
      <formula>E48="&gt;"</formula>
    </cfRule>
  </conditionalFormatting>
  <conditionalFormatting sqref="E48">
    <cfRule type="expression" dxfId="101" priority="99">
      <formula>E47&lt;&gt;"&gt;"</formula>
    </cfRule>
    <cfRule type="expression" dxfId="100" priority="100">
      <formula>E47="&gt;"</formula>
    </cfRule>
  </conditionalFormatting>
  <conditionalFormatting sqref="E47">
    <cfRule type="expression" dxfId="99" priority="97">
      <formula>E46&lt;&gt;"&gt;"</formula>
    </cfRule>
    <cfRule type="expression" dxfId="98" priority="98">
      <formula>E46="&gt;"</formula>
    </cfRule>
  </conditionalFormatting>
  <conditionalFormatting sqref="E43">
    <cfRule type="expression" dxfId="97" priority="65">
      <formula>E42&lt;&gt;"&gt;"</formula>
    </cfRule>
    <cfRule type="expression" dxfId="96" priority="66">
      <formula>E42="&gt;"</formula>
    </cfRule>
  </conditionalFormatting>
  <conditionalFormatting sqref="E45:E46">
    <cfRule type="expression" dxfId="95" priority="63">
      <formula>E44&lt;&gt;"&gt;"</formula>
    </cfRule>
    <cfRule type="expression" dxfId="94" priority="64">
      <formula>E44="&gt;"</formula>
    </cfRule>
  </conditionalFormatting>
  <conditionalFormatting sqref="E44">
    <cfRule type="expression" dxfId="93" priority="61">
      <formula>E43&lt;&gt;"&gt;"</formula>
    </cfRule>
    <cfRule type="expression" dxfId="92" priority="62">
      <formula>E43="&gt;"</formula>
    </cfRule>
  </conditionalFormatting>
  <conditionalFormatting sqref="I43">
    <cfRule type="expression" dxfId="91" priority="60">
      <formula>I43&gt;0</formula>
    </cfRule>
  </conditionalFormatting>
  <conditionalFormatting sqref="I44:I54">
    <cfRule type="expression" dxfId="90" priority="58">
      <formula>K44=1</formula>
    </cfRule>
    <cfRule type="expression" dxfId="89" priority="59">
      <formula>I44&lt;&gt;" "</formula>
    </cfRule>
  </conditionalFormatting>
  <conditionalFormatting sqref="F83:F93">
    <cfRule type="expression" dxfId="88" priority="29">
      <formula>K83=1</formula>
    </cfRule>
    <cfRule type="expression" dxfId="87" priority="55">
      <formula>E82&lt;&gt;"&gt;"</formula>
    </cfRule>
    <cfRule type="expression" dxfId="86" priority="56">
      <formula>E82="&gt;"</formula>
    </cfRule>
  </conditionalFormatting>
  <conditionalFormatting sqref="E93">
    <cfRule type="expression" dxfId="85" priority="53">
      <formula>E92&lt;&gt;"&gt;"</formula>
    </cfRule>
    <cfRule type="expression" dxfId="84" priority="54">
      <formula>E92="&gt;"</formula>
    </cfRule>
  </conditionalFormatting>
  <conditionalFormatting sqref="E92">
    <cfRule type="expression" dxfId="83" priority="51">
      <formula>E91&lt;&gt;"&gt;"</formula>
    </cfRule>
    <cfRule type="expression" dxfId="82" priority="52">
      <formula>E91="&gt;"</formula>
    </cfRule>
  </conditionalFormatting>
  <conditionalFormatting sqref="E91">
    <cfRule type="expression" dxfId="81" priority="49">
      <formula>E90&lt;&gt;"&gt;"</formula>
    </cfRule>
    <cfRule type="expression" dxfId="80" priority="50">
      <formula>E90="&gt;"</formula>
    </cfRule>
  </conditionalFormatting>
  <conditionalFormatting sqref="E90">
    <cfRule type="expression" dxfId="79" priority="47">
      <formula>E89&lt;&gt;"&gt;"</formula>
    </cfRule>
    <cfRule type="expression" dxfId="78" priority="48">
      <formula>E89="&gt;"</formula>
    </cfRule>
  </conditionalFormatting>
  <conditionalFormatting sqref="E89">
    <cfRule type="expression" dxfId="77" priority="45">
      <formula>E88&lt;&gt;"&gt;"</formula>
    </cfRule>
    <cfRule type="expression" dxfId="76" priority="46">
      <formula>E88="&gt;"</formula>
    </cfRule>
  </conditionalFormatting>
  <conditionalFormatting sqref="E88">
    <cfRule type="expression" dxfId="75" priority="43">
      <formula>E87&lt;&gt;"&gt;"</formula>
    </cfRule>
    <cfRule type="expression" dxfId="74" priority="44">
      <formula>E87="&gt;"</formula>
    </cfRule>
  </conditionalFormatting>
  <conditionalFormatting sqref="E87">
    <cfRule type="expression" dxfId="73" priority="41">
      <formula>E86&lt;&gt;"&gt;"</formula>
    </cfRule>
    <cfRule type="expression" dxfId="72" priority="42">
      <formula>E86="&gt;"</formula>
    </cfRule>
  </conditionalFormatting>
  <conditionalFormatting sqref="E86">
    <cfRule type="expression" dxfId="71" priority="39">
      <formula>E85&lt;&gt;"&gt;"</formula>
    </cfRule>
    <cfRule type="expression" dxfId="70" priority="40">
      <formula>E85="&gt;"</formula>
    </cfRule>
  </conditionalFormatting>
  <conditionalFormatting sqref="E82">
    <cfRule type="expression" dxfId="69" priority="37">
      <formula>E81&lt;&gt;"&gt;"</formula>
    </cfRule>
    <cfRule type="expression" dxfId="68" priority="38">
      <formula>E81="&gt;"</formula>
    </cfRule>
  </conditionalFormatting>
  <conditionalFormatting sqref="E84:E85">
    <cfRule type="expression" dxfId="67" priority="35">
      <formula>E83&lt;&gt;"&gt;"</formula>
    </cfRule>
    <cfRule type="expression" dxfId="66" priority="36">
      <formula>E83="&gt;"</formula>
    </cfRule>
  </conditionalFormatting>
  <conditionalFormatting sqref="E83">
    <cfRule type="expression" dxfId="65" priority="33">
      <formula>E82&lt;&gt;"&gt;"</formula>
    </cfRule>
    <cfRule type="expression" dxfId="64" priority="34">
      <formula>E82="&gt;"</formula>
    </cfRule>
  </conditionalFormatting>
  <conditionalFormatting sqref="I82">
    <cfRule type="expression" dxfId="63" priority="32">
      <formula>I82&gt;0</formula>
    </cfRule>
  </conditionalFormatting>
  <conditionalFormatting sqref="I83:I93">
    <cfRule type="expression" dxfId="62" priority="30">
      <formula>K83=1</formula>
    </cfRule>
    <cfRule type="expression" dxfId="61" priority="31">
      <formula>I83&lt;&gt;" "</formula>
    </cfRule>
  </conditionalFormatting>
  <conditionalFormatting sqref="F122:F132">
    <cfRule type="expression" dxfId="60" priority="1">
      <formula>K122=1</formula>
    </cfRule>
    <cfRule type="expression" dxfId="59" priority="27">
      <formula>E121&lt;&gt;"&gt;"</formula>
    </cfRule>
    <cfRule type="expression" dxfId="58" priority="28">
      <formula>E121="&gt;"</formula>
    </cfRule>
  </conditionalFormatting>
  <conditionalFormatting sqref="E132">
    <cfRule type="expression" dxfId="57" priority="25">
      <formula>E131&lt;&gt;"&gt;"</formula>
    </cfRule>
    <cfRule type="expression" dxfId="56" priority="26">
      <formula>E131="&gt;"</formula>
    </cfRule>
  </conditionalFormatting>
  <conditionalFormatting sqref="E131">
    <cfRule type="expression" dxfId="55" priority="23">
      <formula>E130&lt;&gt;"&gt;"</formula>
    </cfRule>
    <cfRule type="expression" dxfId="54" priority="24">
      <formula>E130="&gt;"</formula>
    </cfRule>
  </conditionalFormatting>
  <conditionalFormatting sqref="E130">
    <cfRule type="expression" dxfId="53" priority="21">
      <formula>E129&lt;&gt;"&gt;"</formula>
    </cfRule>
    <cfRule type="expression" dxfId="52" priority="22">
      <formula>E129="&gt;"</formula>
    </cfRule>
  </conditionalFormatting>
  <conditionalFormatting sqref="E129">
    <cfRule type="expression" dxfId="51" priority="19">
      <formula>E128&lt;&gt;"&gt;"</formula>
    </cfRule>
    <cfRule type="expression" dxfId="50" priority="20">
      <formula>E128="&gt;"</formula>
    </cfRule>
  </conditionalFormatting>
  <conditionalFormatting sqref="E128">
    <cfRule type="expression" dxfId="49" priority="17">
      <formula>E127&lt;&gt;"&gt;"</formula>
    </cfRule>
    <cfRule type="expression" dxfId="48" priority="18">
      <formula>E127="&gt;"</formula>
    </cfRule>
  </conditionalFormatting>
  <conditionalFormatting sqref="E127">
    <cfRule type="expression" dxfId="47" priority="15">
      <formula>E126&lt;&gt;"&gt;"</formula>
    </cfRule>
    <cfRule type="expression" dxfId="46" priority="16">
      <formula>E126="&gt;"</formula>
    </cfRule>
  </conditionalFormatting>
  <conditionalFormatting sqref="E126">
    <cfRule type="expression" dxfId="45" priority="13">
      <formula>E125&lt;&gt;"&gt;"</formula>
    </cfRule>
    <cfRule type="expression" dxfId="44" priority="14">
      <formula>E125="&gt;"</formula>
    </cfRule>
  </conditionalFormatting>
  <conditionalFormatting sqref="E125">
    <cfRule type="expression" dxfId="43" priority="11">
      <formula>E124&lt;&gt;"&gt;"</formula>
    </cfRule>
    <cfRule type="expression" dxfId="42" priority="12">
      <formula>E124="&gt;"</formula>
    </cfRule>
  </conditionalFormatting>
  <conditionalFormatting sqref="E121">
    <cfRule type="expression" dxfId="41" priority="9">
      <formula>E120&lt;&gt;"&gt;"</formula>
    </cfRule>
    <cfRule type="expression" dxfId="40" priority="10">
      <formula>E120="&gt;"</formula>
    </cfRule>
  </conditionalFormatting>
  <conditionalFormatting sqref="E123:E124">
    <cfRule type="expression" dxfId="39" priority="7">
      <formula>E122&lt;&gt;"&gt;"</formula>
    </cfRule>
    <cfRule type="expression" dxfId="38" priority="8">
      <formula>E122="&gt;"</formula>
    </cfRule>
  </conditionalFormatting>
  <conditionalFormatting sqref="E122">
    <cfRule type="expression" dxfId="37" priority="5">
      <formula>E121&lt;&gt;"&gt;"</formula>
    </cfRule>
    <cfRule type="expression" dxfId="36" priority="6">
      <formula>E121="&gt;"</formula>
    </cfRule>
  </conditionalFormatting>
  <conditionalFormatting sqref="I121">
    <cfRule type="expression" dxfId="35" priority="4">
      <formula>I121&gt;0</formula>
    </cfRule>
  </conditionalFormatting>
  <conditionalFormatting sqref="I122:I132">
    <cfRule type="expression" dxfId="34" priority="2">
      <formula>K122=1</formula>
    </cfRule>
    <cfRule type="expression" dxfId="33" priority="3">
      <formula>I122&lt;&gt;" "</formula>
    </cfRule>
  </conditionalFormatting>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5">
    <pageSetUpPr fitToPage="1"/>
  </sheetPr>
  <dimension ref="A1:W152"/>
  <sheetViews>
    <sheetView showGridLines="0" showZeros="0" zoomScaleNormal="100" workbookViewId="0">
      <selection activeCell="E16" sqref="E16"/>
    </sheetView>
  </sheetViews>
  <sheetFormatPr defaultColWidth="0" defaultRowHeight="0" customHeight="1" zeroHeight="1" x14ac:dyDescent="0.2"/>
  <cols>
    <col min="1" max="1" width="2.7109375" style="173" customWidth="1"/>
    <col min="2" max="2" width="4.28515625" style="173" bestFit="1" customWidth="1"/>
    <col min="3" max="3" width="33" style="173" customWidth="1"/>
    <col min="4" max="4" width="5.7109375" style="173" customWidth="1"/>
    <col min="5" max="5" width="14.140625" style="173" customWidth="1"/>
    <col min="6" max="6" width="17.7109375" style="201" customWidth="1"/>
    <col min="7" max="10" width="9.5703125" style="201" customWidth="1"/>
    <col min="11" max="11" width="2.7109375" style="201" customWidth="1"/>
    <col min="12" max="12" width="20.7109375" style="173" customWidth="1"/>
    <col min="13" max="13" width="1.7109375" style="173" customWidth="1"/>
    <col min="14" max="15" width="2.7109375" style="173" hidden="1" customWidth="1"/>
    <col min="16" max="23" width="10.7109375" style="173" hidden="1" customWidth="1"/>
    <col min="24" max="16384" width="0" style="173" hidden="1"/>
  </cols>
  <sheetData>
    <row r="1" spans="1:12" s="169" customFormat="1" ht="10.5" x14ac:dyDescent="0.15">
      <c r="A1" s="168"/>
      <c r="B1" s="168"/>
      <c r="C1" s="168"/>
      <c r="D1" s="168"/>
      <c r="E1" s="168"/>
      <c r="F1" s="168"/>
      <c r="G1" s="168"/>
      <c r="H1" s="168"/>
      <c r="I1" s="168"/>
      <c r="J1" s="168"/>
      <c r="K1" s="168"/>
      <c r="L1" s="168"/>
    </row>
    <row r="2" spans="1:12" s="169" customFormat="1" ht="15" x14ac:dyDescent="0.2">
      <c r="A2" s="168"/>
      <c r="B2" s="168"/>
      <c r="C2" s="48"/>
      <c r="D2" s="48"/>
      <c r="E2" s="49"/>
      <c r="F2" s="50"/>
      <c r="G2" s="50"/>
      <c r="H2" s="51"/>
      <c r="I2" s="49"/>
      <c r="J2" s="49"/>
      <c r="K2" s="49"/>
      <c r="L2" s="49"/>
    </row>
    <row r="3" spans="1:12" s="171" customFormat="1" ht="22.5" x14ac:dyDescent="0.3">
      <c r="A3" s="170"/>
      <c r="B3" s="170"/>
      <c r="C3" s="56" t="s">
        <v>70</v>
      </c>
      <c r="D3" s="56"/>
      <c r="E3" s="56"/>
      <c r="F3" s="57"/>
      <c r="G3" s="57"/>
      <c r="H3" s="58"/>
      <c r="I3" s="56"/>
      <c r="J3" s="56"/>
      <c r="K3" s="56"/>
      <c r="L3" s="56"/>
    </row>
    <row r="4" spans="1:12" s="169" customFormat="1" ht="36" customHeight="1" x14ac:dyDescent="0.15">
      <c r="A4" s="168"/>
      <c r="B4" s="168"/>
      <c r="C4" s="353" t="str">
        <f>Vergelijkingswaarde!C4</f>
        <v>Europese Aanbesteding Inkoop Contract en LeveranciersmanagementVoorziening</v>
      </c>
      <c r="D4" s="353"/>
      <c r="E4" s="353"/>
      <c r="F4" s="353"/>
      <c r="G4" s="63"/>
      <c r="H4" s="64"/>
      <c r="I4" s="63"/>
      <c r="J4" s="63"/>
      <c r="K4" s="63"/>
      <c r="L4" s="63"/>
    </row>
    <row r="5" spans="1:12" s="169" customFormat="1" ht="19.5" x14ac:dyDescent="0.25">
      <c r="A5" s="168"/>
      <c r="B5" s="168"/>
      <c r="C5" s="66" t="s">
        <v>71</v>
      </c>
      <c r="D5" s="66"/>
      <c r="E5" s="63"/>
      <c r="F5" s="63"/>
      <c r="G5" s="63"/>
      <c r="H5" s="64"/>
      <c r="I5" s="63"/>
      <c r="J5" s="63"/>
      <c r="K5" s="63"/>
      <c r="L5" s="63"/>
    </row>
    <row r="6" spans="1:12" s="169" customFormat="1" ht="12.75" x14ac:dyDescent="0.2">
      <c r="A6" s="168"/>
      <c r="B6" s="168"/>
      <c r="C6" s="67" t="str">
        <f>Vergelijkingswaarde!C5</f>
        <v>kenmerk IUC21-044</v>
      </c>
      <c r="D6" s="67"/>
      <c r="E6" s="63"/>
      <c r="F6" s="63"/>
      <c r="G6" s="63"/>
      <c r="H6" s="64"/>
      <c r="I6" s="63"/>
      <c r="J6" s="63"/>
      <c r="K6" s="63"/>
      <c r="L6" s="63"/>
    </row>
    <row r="7" spans="1:12" s="169" customFormat="1" ht="12.75" x14ac:dyDescent="0.2">
      <c r="A7" s="168"/>
      <c r="B7" s="168"/>
      <c r="C7" s="48" t="s">
        <v>3</v>
      </c>
      <c r="D7" s="172"/>
      <c r="E7" s="63"/>
      <c r="F7" s="63"/>
      <c r="G7" s="63"/>
      <c r="H7" s="64"/>
      <c r="I7" s="63"/>
      <c r="J7" s="63"/>
      <c r="K7" s="63"/>
      <c r="L7" s="63"/>
    </row>
    <row r="8" spans="1:12" s="169" customFormat="1" ht="12.75" x14ac:dyDescent="0.2">
      <c r="A8" s="168"/>
      <c r="B8" s="168"/>
      <c r="C8" s="48"/>
      <c r="D8" s="48"/>
      <c r="E8" s="245" t="str">
        <f>"Inschrijver: "&amp;IF(Vergelijkingswaarde!$D$7="","",Vergelijkingswaarde!$D$7)</f>
        <v xml:space="preserve">Inschrijver: </v>
      </c>
      <c r="F8" s="69"/>
      <c r="G8" s="69"/>
      <c r="H8" s="69"/>
      <c r="I8" s="64"/>
      <c r="J8" s="64"/>
      <c r="K8" s="64"/>
      <c r="L8" s="69"/>
    </row>
    <row r="9" spans="1:12" ht="13.5" thickBot="1" x14ac:dyDescent="0.25">
      <c r="C9" s="174"/>
      <c r="D9" s="174"/>
      <c r="E9" s="174"/>
      <c r="F9" s="175"/>
      <c r="G9" s="175"/>
      <c r="H9" s="175"/>
      <c r="I9" s="176"/>
      <c r="J9" s="176"/>
      <c r="K9" s="177"/>
      <c r="L9" s="178"/>
    </row>
    <row r="10" spans="1:12" ht="12.75" x14ac:dyDescent="0.2">
      <c r="C10" s="179"/>
      <c r="D10" s="179"/>
      <c r="E10" s="180"/>
      <c r="F10" s="180"/>
      <c r="G10" s="180"/>
      <c r="H10" s="180"/>
      <c r="I10" s="180"/>
      <c r="J10" s="180"/>
      <c r="K10" s="180"/>
      <c r="L10" s="181"/>
    </row>
    <row r="11" spans="1:12" ht="24.75" x14ac:dyDescent="0.3">
      <c r="B11" s="99"/>
      <c r="C11" s="182" t="s">
        <v>47</v>
      </c>
      <c r="D11" s="182"/>
      <c r="E11" s="183"/>
      <c r="F11" s="184"/>
      <c r="G11" s="184"/>
      <c r="H11" s="184"/>
      <c r="I11" s="184"/>
      <c r="J11" s="184"/>
      <c r="K11" s="183"/>
      <c r="L11" s="183" t="s">
        <v>1</v>
      </c>
    </row>
    <row r="12" spans="1:12" ht="12.75" x14ac:dyDescent="0.2">
      <c r="C12" s="185"/>
      <c r="D12" s="183"/>
      <c r="E12" s="183"/>
      <c r="F12" s="184"/>
      <c r="G12" s="184"/>
      <c r="H12" s="184"/>
      <c r="I12" s="184"/>
      <c r="J12" s="184"/>
      <c r="K12" s="183"/>
      <c r="L12" s="183"/>
    </row>
    <row r="13" spans="1:12" ht="12.75" x14ac:dyDescent="0.2">
      <c r="C13" s="183"/>
      <c r="D13" s="183"/>
      <c r="E13" s="183"/>
      <c r="F13" s="183"/>
      <c r="G13" s="184"/>
      <c r="H13" s="184"/>
      <c r="I13" s="184"/>
      <c r="J13" s="184"/>
      <c r="K13" s="183"/>
      <c r="L13" s="183"/>
    </row>
    <row r="14" spans="1:12" ht="14.45" customHeight="1" x14ac:dyDescent="0.2">
      <c r="C14" s="183"/>
      <c r="D14" s="183"/>
      <c r="E14" s="346" t="s">
        <v>62</v>
      </c>
      <c r="F14" s="347" t="s">
        <v>80</v>
      </c>
      <c r="G14" s="186" t="s">
        <v>167</v>
      </c>
      <c r="H14" s="187"/>
      <c r="I14" s="187"/>
      <c r="J14" s="188"/>
      <c r="K14" s="183"/>
      <c r="L14" s="183"/>
    </row>
    <row r="15" spans="1:12" ht="25.9" customHeight="1" x14ac:dyDescent="0.2">
      <c r="C15" s="189" t="s">
        <v>36</v>
      </c>
      <c r="D15" s="189"/>
      <c r="E15" s="355"/>
      <c r="F15" s="354"/>
      <c r="G15" s="190">
        <v>2021</v>
      </c>
      <c r="H15" s="184">
        <v>2022</v>
      </c>
      <c r="I15" s="184">
        <v>2023</v>
      </c>
      <c r="J15" s="191">
        <v>2024</v>
      </c>
      <c r="K15" s="115"/>
      <c r="L15" s="192" t="s">
        <v>66</v>
      </c>
    </row>
    <row r="16" spans="1:12" ht="12.75" x14ac:dyDescent="0.2">
      <c r="C16" s="193" t="s">
        <v>161</v>
      </c>
      <c r="D16" s="180"/>
      <c r="E16" s="41"/>
      <c r="F16" s="36"/>
      <c r="G16" s="194">
        <v>80</v>
      </c>
      <c r="H16" s="195">
        <v>52</v>
      </c>
      <c r="I16" s="195">
        <v>20</v>
      </c>
      <c r="J16" s="195">
        <v>20</v>
      </c>
      <c r="K16" s="196"/>
      <c r="L16" s="197">
        <f>SUM(G16:J16)*F16</f>
        <v>0</v>
      </c>
    </row>
    <row r="17" spans="1:12" ht="12.75" x14ac:dyDescent="0.2">
      <c r="C17" s="193" t="s">
        <v>162</v>
      </c>
      <c r="D17" s="180"/>
      <c r="E17" s="41"/>
      <c r="F17" s="36"/>
      <c r="G17" s="194">
        <v>100</v>
      </c>
      <c r="H17" s="195">
        <v>120</v>
      </c>
      <c r="I17" s="195">
        <v>20</v>
      </c>
      <c r="J17" s="195">
        <v>20</v>
      </c>
      <c r="K17" s="196"/>
      <c r="L17" s="197">
        <f>SUM(G17:J17)*F17</f>
        <v>0</v>
      </c>
    </row>
    <row r="18" spans="1:12" ht="12.75" x14ac:dyDescent="0.2">
      <c r="C18" s="193" t="s">
        <v>163</v>
      </c>
      <c r="D18" s="180"/>
      <c r="E18" s="41"/>
      <c r="F18" s="36"/>
      <c r="G18" s="194">
        <v>500</v>
      </c>
      <c r="H18" s="195"/>
      <c r="I18" s="195"/>
      <c r="J18" s="195"/>
      <c r="K18" s="196"/>
      <c r="L18" s="197">
        <f>SUM(G18:J18)*F18</f>
        <v>0</v>
      </c>
    </row>
    <row r="19" spans="1:12" ht="13.5" thickBot="1" x14ac:dyDescent="0.25">
      <c r="A19" s="180"/>
      <c r="B19" s="180"/>
      <c r="C19" s="180"/>
      <c r="D19" s="180"/>
      <c r="E19" s="198" t="str">
        <f>"totaal # dagen: "&amp;E16*SUM(G16:J16)+E17*SUM(G17:J17)+E18*SUM(G18:J18)</f>
        <v>totaal # dagen: 0</v>
      </c>
      <c r="F19" s="180"/>
      <c r="G19" s="199"/>
      <c r="H19" s="199"/>
      <c r="I19" s="199"/>
      <c r="J19" s="199"/>
      <c r="K19" s="196"/>
      <c r="L19" s="200">
        <f>SUM(L16:L18)</f>
        <v>0</v>
      </c>
    </row>
    <row r="20" spans="1:12" ht="13.5" thickTop="1" x14ac:dyDescent="0.2">
      <c r="A20" s="180"/>
      <c r="B20" s="180"/>
      <c r="C20" s="180"/>
      <c r="D20" s="180"/>
      <c r="E20" s="198"/>
      <c r="F20" s="180"/>
      <c r="G20" s="199"/>
      <c r="H20" s="199"/>
      <c r="I20" s="199"/>
      <c r="J20" s="199"/>
      <c r="K20" s="199"/>
      <c r="L20" s="199"/>
    </row>
    <row r="21" spans="1:12" ht="26.45" customHeight="1" thickBot="1" x14ac:dyDescent="0.25">
      <c r="C21" s="356" t="s">
        <v>168</v>
      </c>
      <c r="D21" s="356"/>
      <c r="E21" s="356"/>
      <c r="F21" s="356"/>
      <c r="G21" s="356"/>
      <c r="H21" s="356"/>
      <c r="I21" s="356"/>
      <c r="J21" s="356"/>
      <c r="K21" s="356"/>
      <c r="L21" s="356"/>
    </row>
    <row r="22" spans="1:12" ht="12.75" x14ac:dyDescent="0.2">
      <c r="C22" s="179"/>
      <c r="D22" s="179"/>
      <c r="E22" s="180"/>
      <c r="F22" s="180"/>
      <c r="G22" s="180"/>
      <c r="H22" s="180"/>
      <c r="I22" s="180"/>
      <c r="J22" s="180"/>
      <c r="K22" s="180"/>
      <c r="L22" s="181"/>
    </row>
    <row r="23" spans="1:12" ht="12.75" hidden="1" x14ac:dyDescent="0.2"/>
    <row r="24" spans="1:12" ht="12.75" hidden="1" x14ac:dyDescent="0.2"/>
    <row r="25" spans="1:12" ht="12.75" hidden="1" x14ac:dyDescent="0.2"/>
    <row r="26" spans="1:12" ht="12.75" hidden="1" x14ac:dyDescent="0.2"/>
    <row r="27" spans="1:12" ht="12.75" hidden="1" x14ac:dyDescent="0.2"/>
    <row r="28" spans="1:12" ht="12.75" hidden="1" x14ac:dyDescent="0.2"/>
    <row r="29" spans="1:12" ht="12.75" hidden="1" x14ac:dyDescent="0.2"/>
    <row r="30" spans="1:12" ht="12.75" hidden="1" x14ac:dyDescent="0.2"/>
    <row r="31" spans="1:12" ht="12.75" hidden="1" x14ac:dyDescent="0.2"/>
    <row r="32" spans="1:12" ht="12.75" hidden="1" x14ac:dyDescent="0.2"/>
    <row r="33" spans="6:14" ht="12.75" hidden="1" x14ac:dyDescent="0.2"/>
    <row r="34" spans="6:14" ht="12.75" hidden="1" x14ac:dyDescent="0.2"/>
    <row r="35" spans="6:14" ht="12.75" hidden="1" x14ac:dyDescent="0.2"/>
    <row r="36" spans="6:14" ht="12.75" hidden="1" x14ac:dyDescent="0.2"/>
    <row r="37" spans="6:14" ht="12.75" hidden="1" x14ac:dyDescent="0.2">
      <c r="F37" s="202"/>
      <c r="G37" s="202"/>
    </row>
    <row r="38" spans="6:14" ht="12.75" hidden="1" x14ac:dyDescent="0.2"/>
    <row r="39" spans="6:14" ht="12.75" hidden="1" x14ac:dyDescent="0.2">
      <c r="F39" s="203"/>
      <c r="G39" s="203"/>
      <c r="L39" s="201"/>
      <c r="M39" s="201"/>
      <c r="N39" s="201"/>
    </row>
    <row r="40" spans="6:14" ht="12.75" hidden="1" x14ac:dyDescent="0.2"/>
    <row r="41" spans="6:14" ht="12.75" hidden="1" x14ac:dyDescent="0.2"/>
    <row r="42" spans="6:14" ht="12.75" hidden="1" x14ac:dyDescent="0.2"/>
    <row r="43" spans="6:14" ht="12.75" hidden="1" x14ac:dyDescent="0.2"/>
    <row r="44" spans="6:14" ht="12.75" hidden="1" x14ac:dyDescent="0.2"/>
    <row r="45" spans="6:14" ht="12.75" hidden="1" x14ac:dyDescent="0.2"/>
    <row r="46" spans="6:14" ht="12.75" hidden="1" x14ac:dyDescent="0.2"/>
    <row r="47" spans="6:14" ht="12.75" hidden="1" x14ac:dyDescent="0.2"/>
    <row r="48" spans="6:14" ht="12.75" hidden="1" x14ac:dyDescent="0.2"/>
    <row r="49" ht="12.75" hidden="1" x14ac:dyDescent="0.2"/>
    <row r="50" ht="12.75" hidden="1" x14ac:dyDescent="0.2"/>
    <row r="51" ht="12.75" hidden="1" x14ac:dyDescent="0.2"/>
    <row r="52" ht="12.75" hidden="1" x14ac:dyDescent="0.2"/>
    <row r="53" ht="12.75" hidden="1" x14ac:dyDescent="0.2"/>
    <row r="54" ht="12.75" hidden="1" x14ac:dyDescent="0.2"/>
    <row r="55" ht="12.75" hidden="1" x14ac:dyDescent="0.2"/>
    <row r="56" ht="12.75" hidden="1" x14ac:dyDescent="0.2"/>
    <row r="57" ht="12.75" hidden="1" x14ac:dyDescent="0.2"/>
    <row r="58" ht="12.75" hidden="1" x14ac:dyDescent="0.2"/>
    <row r="59" ht="12.75" hidden="1" x14ac:dyDescent="0.2"/>
    <row r="60" ht="12.75" hidden="1" x14ac:dyDescent="0.2"/>
    <row r="61" ht="12.75" hidden="1" x14ac:dyDescent="0.2"/>
    <row r="62" ht="12.75" hidden="1" x14ac:dyDescent="0.2"/>
    <row r="63" ht="12.75" hidden="1" x14ac:dyDescent="0.2"/>
    <row r="64" ht="12.75" hidden="1" x14ac:dyDescent="0.2"/>
    <row r="65" ht="12.75" hidden="1" x14ac:dyDescent="0.2"/>
    <row r="66" ht="12.75" hidden="1" x14ac:dyDescent="0.2"/>
    <row r="67" ht="12.75" hidden="1" x14ac:dyDescent="0.2"/>
    <row r="68" ht="12.75" hidden="1" x14ac:dyDescent="0.2"/>
    <row r="69" ht="12.75" hidden="1" x14ac:dyDescent="0.2"/>
    <row r="70" ht="12.75" hidden="1" x14ac:dyDescent="0.2"/>
    <row r="71" ht="12.75" hidden="1" x14ac:dyDescent="0.2"/>
    <row r="72" ht="12.75" hidden="1" x14ac:dyDescent="0.2"/>
    <row r="73" ht="12.75" hidden="1" x14ac:dyDescent="0.2"/>
    <row r="74" ht="12.75" hidden="1" x14ac:dyDescent="0.2"/>
    <row r="75" ht="12.75" hidden="1" x14ac:dyDescent="0.2"/>
    <row r="76" ht="12.75" hidden="1" x14ac:dyDescent="0.2"/>
    <row r="77" ht="12.75" hidden="1" x14ac:dyDescent="0.2"/>
    <row r="78" ht="12.75" hidden="1" x14ac:dyDescent="0.2"/>
    <row r="79" ht="12.75" hidden="1" x14ac:dyDescent="0.2"/>
    <row r="80" ht="12.75" hidden="1" x14ac:dyDescent="0.2"/>
    <row r="81" ht="12.75" hidden="1" x14ac:dyDescent="0.2"/>
    <row r="82" ht="12.75" hidden="1" x14ac:dyDescent="0.2"/>
    <row r="83" ht="12.75" hidden="1" x14ac:dyDescent="0.2"/>
    <row r="84" ht="12.75" hidden="1" x14ac:dyDescent="0.2"/>
    <row r="85" ht="12.75" hidden="1" x14ac:dyDescent="0.2"/>
    <row r="86" ht="12.75" hidden="1" x14ac:dyDescent="0.2"/>
    <row r="87" ht="12.75" hidden="1" x14ac:dyDescent="0.2"/>
    <row r="88" ht="12.75" hidden="1" x14ac:dyDescent="0.2"/>
    <row r="89" ht="12.75" hidden="1" x14ac:dyDescent="0.2"/>
    <row r="90" ht="12.75" hidden="1" x14ac:dyDescent="0.2"/>
    <row r="91" ht="12.75" hidden="1" x14ac:dyDescent="0.2"/>
    <row r="92" ht="12.75" hidden="1" x14ac:dyDescent="0.2"/>
    <row r="93" ht="12.75" hidden="1" x14ac:dyDescent="0.2"/>
    <row r="94" ht="12.75" hidden="1" x14ac:dyDescent="0.2"/>
    <row r="95" ht="12.75" hidden="1" x14ac:dyDescent="0.2"/>
    <row r="96" ht="12.75" hidden="1" x14ac:dyDescent="0.2"/>
    <row r="97" ht="12.75" hidden="1" x14ac:dyDescent="0.2"/>
    <row r="98" ht="12.75" hidden="1" x14ac:dyDescent="0.2"/>
    <row r="99" ht="12.75" hidden="1" customHeight="1" x14ac:dyDescent="0.2"/>
    <row r="100" ht="12.75" hidden="1" customHeight="1" x14ac:dyDescent="0.2"/>
    <row r="101" ht="12.75" hidden="1" customHeight="1" x14ac:dyDescent="0.2"/>
    <row r="102" ht="12.75" hidden="1" customHeight="1" x14ac:dyDescent="0.2"/>
    <row r="103" ht="12.75" hidden="1" customHeight="1" x14ac:dyDescent="0.2"/>
    <row r="104" ht="12.75" hidden="1" customHeight="1" x14ac:dyDescent="0.2"/>
    <row r="105" ht="12.75" hidden="1" customHeight="1" x14ac:dyDescent="0.2"/>
    <row r="106" ht="12.75" hidden="1" customHeight="1" x14ac:dyDescent="0.2"/>
    <row r="107" ht="12.75" hidden="1" customHeight="1" x14ac:dyDescent="0.2"/>
    <row r="108" ht="12.75" hidden="1" customHeight="1" x14ac:dyDescent="0.2"/>
    <row r="109" ht="12.75" hidden="1" customHeight="1" x14ac:dyDescent="0.2"/>
    <row r="110" ht="12.75" hidden="1" customHeight="1" x14ac:dyDescent="0.2"/>
    <row r="111" ht="12.75" hidden="1" customHeight="1" x14ac:dyDescent="0.2"/>
    <row r="112" ht="12.75" hidden="1" customHeight="1" x14ac:dyDescent="0.2"/>
    <row r="113" ht="12.75" hidden="1" customHeight="1" x14ac:dyDescent="0.2"/>
    <row r="114" ht="12.75" hidden="1" customHeight="1" x14ac:dyDescent="0.2"/>
    <row r="115" ht="12.75" hidden="1" customHeight="1" x14ac:dyDescent="0.2"/>
    <row r="116" ht="12.75" hidden="1" customHeight="1" x14ac:dyDescent="0.2"/>
    <row r="117" ht="12.75" hidden="1" customHeight="1" x14ac:dyDescent="0.2"/>
    <row r="118" ht="12.75" hidden="1" customHeight="1" x14ac:dyDescent="0.2"/>
    <row r="119" ht="12.75" hidden="1" customHeight="1" x14ac:dyDescent="0.2"/>
    <row r="120" ht="12.75" hidden="1" customHeight="1" x14ac:dyDescent="0.2"/>
    <row r="121" ht="12.75" hidden="1" customHeight="1" x14ac:dyDescent="0.2"/>
    <row r="122" ht="12.75" hidden="1" customHeight="1" x14ac:dyDescent="0.2"/>
    <row r="123" ht="12.75" hidden="1" customHeight="1" x14ac:dyDescent="0.2"/>
    <row r="124" ht="12.75" hidden="1" customHeight="1" x14ac:dyDescent="0.2"/>
    <row r="125" ht="12.75" hidden="1" customHeight="1" x14ac:dyDescent="0.2"/>
    <row r="126" ht="12.75" hidden="1" customHeight="1" x14ac:dyDescent="0.2"/>
    <row r="127" ht="12.75" hidden="1" customHeight="1" x14ac:dyDescent="0.2"/>
    <row r="128" ht="12.75" hidden="1" customHeight="1" x14ac:dyDescent="0.2"/>
    <row r="129" ht="12.75" hidden="1" customHeight="1" x14ac:dyDescent="0.2"/>
    <row r="130" ht="12.75" hidden="1" customHeight="1" x14ac:dyDescent="0.2"/>
    <row r="131" ht="12.75" hidden="1" customHeight="1" x14ac:dyDescent="0.2"/>
    <row r="132" ht="12.75" hidden="1" customHeight="1" x14ac:dyDescent="0.2"/>
    <row r="133" ht="12.75" hidden="1" customHeight="1" x14ac:dyDescent="0.2"/>
    <row r="134" ht="12.75" hidden="1" customHeight="1" x14ac:dyDescent="0.2"/>
    <row r="135" ht="12.75" hidden="1" customHeight="1" x14ac:dyDescent="0.2"/>
    <row r="136" ht="12.75" hidden="1" customHeight="1" x14ac:dyDescent="0.2"/>
    <row r="137" ht="12.75" hidden="1" customHeight="1" x14ac:dyDescent="0.2"/>
    <row r="138" ht="12.75" hidden="1" customHeight="1" x14ac:dyDescent="0.2"/>
    <row r="139" ht="12.75" hidden="1" customHeight="1" x14ac:dyDescent="0.2"/>
    <row r="140" ht="12.75" hidden="1" customHeight="1" x14ac:dyDescent="0.2"/>
    <row r="141" ht="12.75" hidden="1" customHeight="1" x14ac:dyDescent="0.2"/>
    <row r="142" ht="12.75" hidden="1" customHeight="1" x14ac:dyDescent="0.2"/>
    <row r="143" ht="12.75" hidden="1" customHeight="1" x14ac:dyDescent="0.2"/>
    <row r="144" ht="12.75" hidden="1" customHeight="1" x14ac:dyDescent="0.2"/>
    <row r="145" ht="12.75" hidden="1" customHeight="1" x14ac:dyDescent="0.2"/>
    <row r="146" ht="12.75" hidden="1" customHeight="1" x14ac:dyDescent="0.2"/>
    <row r="147" ht="12.75" hidden="1" customHeight="1" x14ac:dyDescent="0.2"/>
    <row r="148" ht="12.75" hidden="1" customHeight="1" x14ac:dyDescent="0.2"/>
    <row r="149" ht="12.75" hidden="1" customHeight="1" x14ac:dyDescent="0.2"/>
    <row r="150" ht="12.75" hidden="1" customHeight="1" x14ac:dyDescent="0.2"/>
    <row r="151" ht="12.75" hidden="1" customHeight="1" x14ac:dyDescent="0.2"/>
    <row r="152" ht="12.75" hidden="1" customHeight="1" x14ac:dyDescent="0.2"/>
  </sheetData>
  <sheetProtection algorithmName="SHA-512" hashValue="l7DMc3deHIFLEW8vE3gygunUu//Fqkg6SZYwWSrUd3QNVSfPQIlQTAEvql27h+J0TOBpNfMY1dEuFJJZVn+m3w==" saltValue="cpGH68RoFFS6NcApwBHQ0A==" spinCount="100000" sheet="1" objects="1" scenarios="1"/>
  <mergeCells count="4">
    <mergeCell ref="C4:F4"/>
    <mergeCell ref="F14:F15"/>
    <mergeCell ref="E14:E15"/>
    <mergeCell ref="C21:L21"/>
  </mergeCells>
  <pageMargins left="0.75" right="0.75" top="0.51" bottom="0.46" header="0.5" footer="0.5"/>
  <pageSetup paperSize="9" scale="97"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4">
    <pageSetUpPr fitToPage="1"/>
  </sheetPr>
  <dimension ref="A1:X161"/>
  <sheetViews>
    <sheetView showGridLines="0" showRowColHeaders="0" showZeros="0" zoomScaleNormal="100" workbookViewId="0">
      <selection activeCell="C16" sqref="C16:I16"/>
    </sheetView>
  </sheetViews>
  <sheetFormatPr defaultColWidth="0" defaultRowHeight="0" customHeight="1" zeroHeight="1" x14ac:dyDescent="0.2"/>
  <cols>
    <col min="1" max="1" width="2.7109375" style="173" customWidth="1"/>
    <col min="2" max="2" width="6.5703125" style="173" customWidth="1"/>
    <col min="3" max="3" width="43.140625" style="173" customWidth="1"/>
    <col min="4" max="4" width="11.85546875" style="173" customWidth="1"/>
    <col min="5" max="5" width="18.85546875" style="173" customWidth="1"/>
    <col min="6" max="6" width="1.5703125" style="201" customWidth="1"/>
    <col min="7" max="7" width="18.85546875" style="201" customWidth="1"/>
    <col min="8" max="8" width="2.7109375" style="201" customWidth="1"/>
    <col min="9" max="9" width="22.140625" style="201" customWidth="1"/>
    <col min="10" max="10" width="1.7109375" style="173" customWidth="1"/>
    <col min="11" max="12" width="2.7109375" style="173" hidden="1" customWidth="1"/>
    <col min="13" max="24" width="10.7109375" style="173" hidden="1" customWidth="1"/>
    <col min="25" max="16384" width="0" style="173" hidden="1"/>
  </cols>
  <sheetData>
    <row r="1" spans="1:9" s="169" customFormat="1" ht="12.75" x14ac:dyDescent="0.2">
      <c r="A1" s="168"/>
      <c r="B1" s="168"/>
      <c r="C1" s="168"/>
      <c r="D1" s="168"/>
      <c r="E1" s="168"/>
      <c r="F1" s="168"/>
      <c r="G1" s="168"/>
      <c r="H1" s="204"/>
      <c r="I1" s="205"/>
    </row>
    <row r="2" spans="1:9" s="169" customFormat="1" ht="15" x14ac:dyDescent="0.2">
      <c r="A2" s="168"/>
      <c r="B2" s="168"/>
      <c r="C2" s="48"/>
      <c r="D2" s="48"/>
      <c r="E2" s="49"/>
      <c r="F2" s="50"/>
      <c r="G2" s="50"/>
      <c r="H2" s="50"/>
      <c r="I2" s="51"/>
    </row>
    <row r="3" spans="1:9" s="171" customFormat="1" ht="22.5" x14ac:dyDescent="0.3">
      <c r="A3" s="170"/>
      <c r="B3" s="170"/>
      <c r="C3" s="56" t="s">
        <v>70</v>
      </c>
      <c r="D3" s="56"/>
      <c r="E3" s="56"/>
      <c r="F3" s="57"/>
      <c r="G3" s="57"/>
      <c r="H3" s="57"/>
      <c r="I3" s="58"/>
    </row>
    <row r="4" spans="1:9" s="171" customFormat="1" ht="39.6" customHeight="1" x14ac:dyDescent="0.3">
      <c r="A4" s="170"/>
      <c r="B4" s="170"/>
      <c r="C4" s="353" t="str">
        <f>Vergelijkingswaarde!C4</f>
        <v>Europese Aanbesteding Inkoop Contract en LeveranciersmanagementVoorziening</v>
      </c>
      <c r="D4" s="353"/>
      <c r="E4" s="353"/>
      <c r="F4" s="353"/>
      <c r="G4" s="353"/>
      <c r="H4" s="57"/>
      <c r="I4" s="58"/>
    </row>
    <row r="5" spans="1:9" s="169" customFormat="1" ht="19.5" x14ac:dyDescent="0.25">
      <c r="A5" s="168"/>
      <c r="B5" s="168"/>
      <c r="C5" s="66" t="s">
        <v>72</v>
      </c>
      <c r="D5" s="66"/>
      <c r="E5" s="63"/>
      <c r="F5" s="63"/>
      <c r="G5" s="63"/>
      <c r="H5" s="63"/>
      <c r="I5" s="64"/>
    </row>
    <row r="6" spans="1:9" s="169" customFormat="1" ht="12.75" customHeight="1" x14ac:dyDescent="0.2">
      <c r="A6" s="168"/>
      <c r="B6" s="168"/>
      <c r="C6" s="67" t="str">
        <f>Vergelijkingswaarde!C5</f>
        <v>kenmerk IUC21-044</v>
      </c>
      <c r="D6" s="67"/>
      <c r="E6" s="63"/>
      <c r="F6" s="63"/>
      <c r="G6" s="63"/>
      <c r="H6" s="63"/>
      <c r="I6" s="64"/>
    </row>
    <row r="7" spans="1:9" s="169" customFormat="1" ht="12.75" x14ac:dyDescent="0.2">
      <c r="A7" s="168"/>
      <c r="B7" s="168"/>
      <c r="C7" s="48" t="s">
        <v>3</v>
      </c>
      <c r="D7" s="172"/>
      <c r="E7" s="63"/>
      <c r="F7" s="63"/>
      <c r="G7" s="63"/>
      <c r="H7" s="63"/>
      <c r="I7" s="64"/>
    </row>
    <row r="8" spans="1:9" s="169" customFormat="1" ht="12.75" x14ac:dyDescent="0.2">
      <c r="A8" s="168"/>
      <c r="B8" s="168"/>
      <c r="C8" s="48"/>
      <c r="D8" s="245" t="str">
        <f>"Inschrijver: "&amp;IF(Vergelijkingswaarde!$D$7="","",Vergelijkingswaarde!$D$7)</f>
        <v xml:space="preserve">Inschrijver: </v>
      </c>
      <c r="E8" s="68"/>
      <c r="F8" s="69"/>
      <c r="G8" s="69"/>
      <c r="H8" s="69"/>
      <c r="I8" s="69"/>
    </row>
    <row r="9" spans="1:9" ht="13.5" thickBot="1" x14ac:dyDescent="0.25">
      <c r="C9" s="174"/>
      <c r="D9" s="174"/>
      <c r="E9" s="175"/>
      <c r="F9" s="175"/>
      <c r="G9" s="176"/>
      <c r="H9" s="177"/>
      <c r="I9" s="178"/>
    </row>
    <row r="10" spans="1:9" ht="12.75" x14ac:dyDescent="0.2">
      <c r="C10" s="179"/>
      <c r="D10" s="179"/>
      <c r="E10" s="206"/>
      <c r="F10" s="206"/>
      <c r="G10" s="207"/>
      <c r="H10" s="208"/>
      <c r="I10" s="209"/>
    </row>
    <row r="11" spans="1:9" ht="24.75" x14ac:dyDescent="0.3">
      <c r="B11" s="99">
        <v>1</v>
      </c>
      <c r="C11" s="210" t="s">
        <v>164</v>
      </c>
      <c r="D11" s="211"/>
      <c r="E11" s="211"/>
      <c r="F11" s="211"/>
      <c r="G11" s="211"/>
      <c r="H11" s="211"/>
      <c r="I11" s="219"/>
    </row>
    <row r="12" spans="1:9" ht="12.75" x14ac:dyDescent="0.2">
      <c r="C12" s="212"/>
      <c r="D12" s="213"/>
      <c r="E12" s="213"/>
      <c r="F12" s="213"/>
      <c r="G12" s="213"/>
      <c r="H12" s="213"/>
      <c r="I12" s="220"/>
    </row>
    <row r="13" spans="1:9" ht="12.75" x14ac:dyDescent="0.2">
      <c r="C13" s="214" t="s">
        <v>8</v>
      </c>
      <c r="D13" s="215" t="s">
        <v>1</v>
      </c>
      <c r="E13" s="215" t="s">
        <v>63</v>
      </c>
      <c r="F13" s="122"/>
      <c r="G13" s="215" t="s">
        <v>57</v>
      </c>
      <c r="H13" s="122"/>
      <c r="I13" s="216" t="s">
        <v>66</v>
      </c>
    </row>
    <row r="14" spans="1:9" ht="12.75" x14ac:dyDescent="0.2">
      <c r="C14" s="217" t="s">
        <v>56</v>
      </c>
      <c r="D14" s="218"/>
      <c r="E14" s="14"/>
      <c r="F14" s="218"/>
      <c r="G14" s="218">
        <v>400</v>
      </c>
      <c r="H14" s="218"/>
      <c r="I14" s="221">
        <f>E14*G14</f>
        <v>0</v>
      </c>
    </row>
    <row r="15" spans="1:9" ht="12.75" x14ac:dyDescent="0.2">
      <c r="C15" s="180"/>
      <c r="E15" s="180"/>
      <c r="F15" s="180"/>
      <c r="G15" s="180"/>
      <c r="H15" s="180"/>
      <c r="I15" s="180"/>
    </row>
    <row r="16" spans="1:9" ht="75.599999999999994" customHeight="1" thickBot="1" x14ac:dyDescent="0.25">
      <c r="C16" s="356" t="s">
        <v>171</v>
      </c>
      <c r="D16" s="356"/>
      <c r="E16" s="356"/>
      <c r="F16" s="356"/>
      <c r="G16" s="356"/>
      <c r="H16" s="356"/>
      <c r="I16" s="356"/>
    </row>
    <row r="17" spans="6:9" ht="12.75" x14ac:dyDescent="0.2">
      <c r="F17" s="173"/>
      <c r="G17" s="173"/>
      <c r="H17" s="173"/>
      <c r="I17" s="173"/>
    </row>
    <row r="46" ht="0" hidden="1" customHeight="1" x14ac:dyDescent="0.2"/>
    <row r="47" ht="0" hidden="1" customHeight="1" x14ac:dyDescent="0.2"/>
    <row r="48" ht="0" hidden="1" customHeight="1" x14ac:dyDescent="0.2"/>
    <row r="49" ht="0" hidden="1" customHeight="1" x14ac:dyDescent="0.2"/>
    <row r="50" ht="0" hidden="1" customHeight="1" x14ac:dyDescent="0.2"/>
    <row r="51" ht="0" hidden="1" customHeight="1" x14ac:dyDescent="0.2"/>
    <row r="52" ht="0" hidden="1" customHeight="1" x14ac:dyDescent="0.2"/>
    <row r="53" ht="0" hidden="1" customHeight="1" x14ac:dyDescent="0.2"/>
    <row r="54" ht="0" hidden="1" customHeight="1" x14ac:dyDescent="0.2"/>
    <row r="55" ht="0" hidden="1" customHeight="1" x14ac:dyDescent="0.2"/>
    <row r="56" ht="0" hidden="1" customHeight="1" x14ac:dyDescent="0.2"/>
    <row r="57" ht="0" hidden="1" customHeight="1" x14ac:dyDescent="0.2"/>
    <row r="58" ht="0" hidden="1" customHeight="1" x14ac:dyDescent="0.2"/>
    <row r="59" ht="0" hidden="1" customHeight="1" x14ac:dyDescent="0.2"/>
    <row r="60" ht="0" hidden="1" customHeight="1" x14ac:dyDescent="0.2"/>
    <row r="61" ht="0" hidden="1" customHeight="1" x14ac:dyDescent="0.2"/>
    <row r="62" ht="0" hidden="1" customHeight="1" x14ac:dyDescent="0.2"/>
    <row r="63" ht="0" hidden="1" customHeight="1" x14ac:dyDescent="0.2"/>
    <row r="64" ht="0" hidden="1" customHeight="1" x14ac:dyDescent="0.2"/>
    <row r="65" ht="0" hidden="1" customHeight="1" x14ac:dyDescent="0.2"/>
    <row r="66" ht="0" hidden="1" customHeight="1" x14ac:dyDescent="0.2"/>
    <row r="67" ht="0" hidden="1" customHeight="1" x14ac:dyDescent="0.2"/>
    <row r="68" ht="0" hidden="1" customHeight="1" x14ac:dyDescent="0.2"/>
    <row r="69" ht="0" hidden="1" customHeight="1" x14ac:dyDescent="0.2"/>
    <row r="70" ht="0" hidden="1" customHeight="1" x14ac:dyDescent="0.2"/>
    <row r="71" ht="0" hidden="1" customHeight="1" x14ac:dyDescent="0.2"/>
    <row r="72" ht="0" hidden="1" customHeight="1" x14ac:dyDescent="0.2"/>
    <row r="73" ht="0" hidden="1" customHeight="1" x14ac:dyDescent="0.2"/>
    <row r="74" ht="0" hidden="1" customHeight="1" x14ac:dyDescent="0.2"/>
    <row r="75" ht="0" hidden="1" customHeight="1" x14ac:dyDescent="0.2"/>
    <row r="76" ht="0" hidden="1" customHeight="1" x14ac:dyDescent="0.2"/>
    <row r="77" ht="0" hidden="1" customHeight="1" x14ac:dyDescent="0.2"/>
    <row r="78" ht="0" hidden="1" customHeight="1" x14ac:dyDescent="0.2"/>
    <row r="79" ht="0" hidden="1" customHeight="1" x14ac:dyDescent="0.2"/>
    <row r="80" ht="0" hidden="1" customHeight="1" x14ac:dyDescent="0.2"/>
    <row r="81" ht="0" hidden="1" customHeight="1" x14ac:dyDescent="0.2"/>
    <row r="82" ht="0" hidden="1" customHeight="1" x14ac:dyDescent="0.2"/>
    <row r="83" ht="0" hidden="1" customHeight="1" x14ac:dyDescent="0.2"/>
    <row r="84" ht="0" hidden="1" customHeight="1" x14ac:dyDescent="0.2"/>
    <row r="85" ht="0" hidden="1" customHeight="1" x14ac:dyDescent="0.2"/>
    <row r="86" ht="0" hidden="1" customHeight="1" x14ac:dyDescent="0.2"/>
    <row r="87" ht="0" hidden="1" customHeight="1" x14ac:dyDescent="0.2"/>
    <row r="88" ht="0" hidden="1" customHeight="1" x14ac:dyDescent="0.2"/>
    <row r="89" ht="0" hidden="1" customHeight="1" x14ac:dyDescent="0.2"/>
    <row r="90" ht="0" hidden="1" customHeight="1" x14ac:dyDescent="0.2"/>
    <row r="91" ht="0" hidden="1" customHeight="1" x14ac:dyDescent="0.2"/>
    <row r="92" ht="0" hidden="1" customHeight="1" x14ac:dyDescent="0.2"/>
    <row r="93" ht="0" hidden="1" customHeight="1" x14ac:dyDescent="0.2"/>
    <row r="94" ht="0" hidden="1" customHeight="1" x14ac:dyDescent="0.2"/>
    <row r="95" ht="0" hidden="1" customHeight="1" x14ac:dyDescent="0.2"/>
    <row r="96" ht="0" hidden="1" customHeight="1" x14ac:dyDescent="0.2"/>
    <row r="97" ht="0" hidden="1" customHeight="1" x14ac:dyDescent="0.2"/>
    <row r="98" ht="0" hidden="1" customHeight="1" x14ac:dyDescent="0.2"/>
    <row r="99" ht="0" hidden="1" customHeight="1" x14ac:dyDescent="0.2"/>
    <row r="100" ht="0" hidden="1" customHeight="1" x14ac:dyDescent="0.2"/>
    <row r="101" ht="0" hidden="1" customHeight="1" x14ac:dyDescent="0.2"/>
    <row r="102" ht="0" hidden="1" customHeight="1" x14ac:dyDescent="0.2"/>
    <row r="103" ht="0" hidden="1" customHeight="1" x14ac:dyDescent="0.2"/>
    <row r="104" ht="0" hidden="1" customHeight="1" x14ac:dyDescent="0.2"/>
    <row r="105" ht="0" hidden="1" customHeight="1" x14ac:dyDescent="0.2"/>
    <row r="106" ht="0" hidden="1" customHeight="1" x14ac:dyDescent="0.2"/>
    <row r="107" ht="0" hidden="1" customHeight="1" x14ac:dyDescent="0.2"/>
    <row r="108" ht="0" hidden="1" customHeight="1" x14ac:dyDescent="0.2"/>
    <row r="109" ht="0" hidden="1" customHeight="1" x14ac:dyDescent="0.2"/>
    <row r="110" ht="0" hidden="1" customHeight="1" x14ac:dyDescent="0.2"/>
    <row r="111" ht="0" hidden="1" customHeight="1" x14ac:dyDescent="0.2"/>
    <row r="112" ht="0" hidden="1" customHeight="1" x14ac:dyDescent="0.2"/>
    <row r="113" ht="0" hidden="1" customHeight="1" x14ac:dyDescent="0.2"/>
    <row r="114" ht="0" hidden="1" customHeight="1" x14ac:dyDescent="0.2"/>
    <row r="115" ht="0" hidden="1" customHeight="1" x14ac:dyDescent="0.2"/>
    <row r="116" ht="0" hidden="1" customHeight="1" x14ac:dyDescent="0.2"/>
    <row r="117" ht="0" hidden="1" customHeight="1" x14ac:dyDescent="0.2"/>
    <row r="118" ht="0" hidden="1" customHeight="1" x14ac:dyDescent="0.2"/>
    <row r="119" ht="0" hidden="1" customHeight="1" x14ac:dyDescent="0.2"/>
    <row r="120" ht="0" hidden="1" customHeight="1" x14ac:dyDescent="0.2"/>
    <row r="121" ht="0" hidden="1" customHeight="1" x14ac:dyDescent="0.2"/>
    <row r="122" ht="0" hidden="1" customHeight="1" x14ac:dyDescent="0.2"/>
    <row r="123" ht="0" hidden="1" customHeight="1" x14ac:dyDescent="0.2"/>
    <row r="124" ht="0" hidden="1" customHeight="1" x14ac:dyDescent="0.2"/>
    <row r="125" ht="0" hidden="1" customHeight="1" x14ac:dyDescent="0.2"/>
    <row r="126" ht="0" hidden="1" customHeight="1" x14ac:dyDescent="0.2"/>
    <row r="127" ht="0" hidden="1" customHeight="1" x14ac:dyDescent="0.2"/>
    <row r="128" ht="0" hidden="1" customHeight="1" x14ac:dyDescent="0.2"/>
    <row r="129" ht="0" hidden="1" customHeight="1" x14ac:dyDescent="0.2"/>
    <row r="130" ht="0" hidden="1" customHeight="1" x14ac:dyDescent="0.2"/>
    <row r="131" ht="0" hidden="1" customHeight="1" x14ac:dyDescent="0.2"/>
    <row r="132" ht="0" hidden="1" customHeight="1" x14ac:dyDescent="0.2"/>
    <row r="133" ht="0" hidden="1" customHeight="1" x14ac:dyDescent="0.2"/>
    <row r="134" ht="0" hidden="1" customHeight="1" x14ac:dyDescent="0.2"/>
    <row r="135" ht="0" hidden="1" customHeight="1" x14ac:dyDescent="0.2"/>
    <row r="136" ht="0" hidden="1" customHeight="1" x14ac:dyDescent="0.2"/>
    <row r="137" ht="0" hidden="1" customHeight="1" x14ac:dyDescent="0.2"/>
    <row r="138" ht="0" hidden="1" customHeight="1" x14ac:dyDescent="0.2"/>
    <row r="139" ht="0" hidden="1" customHeight="1" x14ac:dyDescent="0.2"/>
    <row r="140" ht="0" hidden="1" customHeight="1" x14ac:dyDescent="0.2"/>
    <row r="141" ht="0" hidden="1" customHeight="1" x14ac:dyDescent="0.2"/>
    <row r="142" ht="0" hidden="1" customHeight="1" x14ac:dyDescent="0.2"/>
    <row r="143" ht="0" hidden="1" customHeight="1" x14ac:dyDescent="0.2"/>
    <row r="144" ht="0" hidden="1" customHeight="1" x14ac:dyDescent="0.2"/>
    <row r="145" ht="0" hidden="1" customHeight="1" x14ac:dyDescent="0.2"/>
    <row r="146" ht="0" hidden="1" customHeight="1" x14ac:dyDescent="0.2"/>
    <row r="147" ht="0" hidden="1" customHeight="1" x14ac:dyDescent="0.2"/>
    <row r="148" ht="0" hidden="1" customHeight="1" x14ac:dyDescent="0.2"/>
    <row r="149" ht="0" hidden="1" customHeight="1" x14ac:dyDescent="0.2"/>
    <row r="150" ht="0" hidden="1" customHeight="1" x14ac:dyDescent="0.2"/>
    <row r="151" ht="0" hidden="1" customHeight="1" x14ac:dyDescent="0.2"/>
    <row r="152" ht="0" hidden="1" customHeight="1" x14ac:dyDescent="0.2"/>
    <row r="153" ht="0" hidden="1" customHeight="1" x14ac:dyDescent="0.2"/>
    <row r="154" ht="0" hidden="1" customHeight="1" x14ac:dyDescent="0.2"/>
    <row r="155" ht="0" hidden="1" customHeight="1" x14ac:dyDescent="0.2"/>
    <row r="156" ht="0" hidden="1" customHeight="1" x14ac:dyDescent="0.2"/>
    <row r="157" ht="0" hidden="1" customHeight="1" x14ac:dyDescent="0.2"/>
    <row r="158" ht="0" hidden="1" customHeight="1" x14ac:dyDescent="0.2"/>
    <row r="159" ht="0" hidden="1" customHeight="1" x14ac:dyDescent="0.2"/>
    <row r="160" ht="0" hidden="1" customHeight="1" x14ac:dyDescent="0.2"/>
    <row r="161" ht="0" hidden="1" customHeight="1" x14ac:dyDescent="0.2"/>
  </sheetData>
  <sheetProtection algorithmName="SHA-512" hashValue="EScIauLjc6zIqmyJNQhbv5TSMHjB5gM9UnNwtMhKzIywfydYndQxMQ6lzfMpO5eT1KW6Zezee4G2sfs4O9VTUg==" saltValue="+fTwRcgBYDfvlbhwFBdV5w==" spinCount="100000" sheet="1" objects="1" scenarios="1"/>
  <mergeCells count="2">
    <mergeCell ref="C16:I16"/>
    <mergeCell ref="C4:G4"/>
  </mergeCells>
  <pageMargins left="0.75" right="0.75" top="0.51" bottom="0.46" header="0.5" footer="0.5"/>
  <pageSetup paperSize="9" scale="97"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499984740745262"/>
    <pageSetUpPr fitToPage="1"/>
  </sheetPr>
  <dimension ref="A1:Q94"/>
  <sheetViews>
    <sheetView showGridLines="0" topLeftCell="A13" zoomScaleNormal="100" workbookViewId="0">
      <selection activeCell="B6" sqref="B6"/>
    </sheetView>
  </sheetViews>
  <sheetFormatPr defaultColWidth="0" defaultRowHeight="0" customHeight="1" zeroHeight="1" x14ac:dyDescent="0.25"/>
  <cols>
    <col min="1" max="1" width="3.7109375" style="295" customWidth="1"/>
    <col min="2" max="2" width="95.7109375" style="295" customWidth="1"/>
    <col min="3" max="3" width="1.7109375" style="295" customWidth="1"/>
    <col min="4" max="4" width="2.85546875" style="295" customWidth="1"/>
    <col min="5" max="5" width="54.5703125" style="295" customWidth="1"/>
    <col min="6" max="6" width="20.7109375" style="295" customWidth="1"/>
    <col min="7" max="7" width="11.28515625" style="295" customWidth="1"/>
    <col min="8" max="8" width="4.140625" style="295" customWidth="1"/>
    <col min="9" max="9" width="4.7109375" style="295" customWidth="1"/>
    <col min="10" max="10" width="3.7109375" style="295" customWidth="1"/>
    <col min="11" max="16384" width="9.140625" style="295" hidden="1"/>
  </cols>
  <sheetData>
    <row r="1" spans="1:11" s="259" customFormat="1" ht="21" customHeight="1" x14ac:dyDescent="0.2">
      <c r="A1" s="258"/>
      <c r="B1" s="258"/>
      <c r="C1" s="258"/>
      <c r="D1" s="258"/>
      <c r="E1" s="258"/>
      <c r="F1" s="258"/>
      <c r="G1" s="258"/>
      <c r="H1" s="258"/>
      <c r="I1" s="258"/>
    </row>
    <row r="2" spans="1:11" s="259" customFormat="1" ht="21" customHeight="1" x14ac:dyDescent="0.3">
      <c r="A2" s="258"/>
      <c r="B2" s="260" t="s">
        <v>70</v>
      </c>
      <c r="C2" s="261"/>
      <c r="D2" s="261"/>
      <c r="E2" s="261"/>
      <c r="F2" s="261"/>
      <c r="G2" s="262"/>
      <c r="H2" s="262"/>
      <c r="I2" s="262"/>
    </row>
    <row r="3" spans="1:11" s="259" customFormat="1" ht="21" customHeight="1" x14ac:dyDescent="0.25">
      <c r="A3" s="258"/>
      <c r="B3" s="263" t="str">
        <f>Vergelijkingswaarde!C4</f>
        <v>Europese Aanbesteding Inkoop Contract en LeveranciersmanagementVoorziening</v>
      </c>
      <c r="C3" s="261"/>
      <c r="D3" s="261"/>
      <c r="E3" s="261"/>
      <c r="F3" s="261"/>
      <c r="G3" s="262"/>
      <c r="H3" s="262"/>
      <c r="I3" s="262"/>
    </row>
    <row r="4" spans="1:11" s="259" customFormat="1" ht="21" customHeight="1" x14ac:dyDescent="0.3">
      <c r="A4" s="258"/>
      <c r="B4" s="264" t="s">
        <v>103</v>
      </c>
      <c r="C4" s="261"/>
      <c r="D4" s="261"/>
      <c r="E4" s="261"/>
      <c r="F4" s="261"/>
      <c r="G4" s="262"/>
      <c r="H4" s="262"/>
      <c r="I4" s="262"/>
    </row>
    <row r="5" spans="1:11" s="259" customFormat="1" ht="21" customHeight="1" x14ac:dyDescent="0.2">
      <c r="A5" s="258"/>
      <c r="B5" s="265" t="str">
        <f>Vergelijkingswaarde!C5</f>
        <v>kenmerk IUC21-044</v>
      </c>
      <c r="C5" s="261"/>
      <c r="D5" s="261"/>
      <c r="E5" s="261"/>
      <c r="F5" s="261"/>
      <c r="G5" s="262"/>
      <c r="H5" s="262"/>
      <c r="I5" s="262"/>
    </row>
    <row r="6" spans="1:11" s="258" customFormat="1" ht="15" customHeight="1" thickBot="1" x14ac:dyDescent="0.25">
      <c r="B6" s="266"/>
      <c r="C6" s="267"/>
      <c r="D6" s="267"/>
      <c r="E6" s="267"/>
      <c r="F6" s="268"/>
      <c r="G6" s="269"/>
      <c r="H6" s="269"/>
      <c r="I6" s="269"/>
      <c r="K6" s="270"/>
    </row>
    <row r="7" spans="1:11" s="259" customFormat="1" ht="15" customHeight="1" x14ac:dyDescent="0.2">
      <c r="A7" s="258"/>
    </row>
    <row r="8" spans="1:11" s="259" customFormat="1" ht="27.95" customHeight="1" x14ac:dyDescent="0.2">
      <c r="A8" s="271"/>
      <c r="B8" s="271"/>
      <c r="D8" s="359" t="s">
        <v>48</v>
      </c>
      <c r="E8" s="359"/>
      <c r="F8" s="272">
        <f>Vergelijkingswaarde!D31</f>
        <v>0</v>
      </c>
    </row>
    <row r="9" spans="1:11" s="259" customFormat="1" ht="12.75" customHeight="1" x14ac:dyDescent="0.2">
      <c r="B9" s="271"/>
      <c r="C9" s="271"/>
    </row>
    <row r="10" spans="1:11" s="259" customFormat="1" ht="27.95" customHeight="1" x14ac:dyDescent="0.2">
      <c r="A10" s="273"/>
      <c r="B10" s="274"/>
      <c r="C10" s="274"/>
      <c r="D10" s="360" t="s">
        <v>104</v>
      </c>
      <c r="E10" s="361"/>
      <c r="F10" s="275" t="s">
        <v>105</v>
      </c>
      <c r="G10" s="362" t="s">
        <v>106</v>
      </c>
      <c r="H10" s="363"/>
    </row>
    <row r="11" spans="1:11" s="259" customFormat="1" ht="27.95" customHeight="1" x14ac:dyDescent="0.2">
      <c r="A11" s="273"/>
      <c r="B11" s="274"/>
      <c r="C11" s="274"/>
      <c r="D11" s="364" t="s">
        <v>107</v>
      </c>
      <c r="E11" s="365"/>
      <c r="F11" s="276">
        <f>+DATA!G41</f>
        <v>150</v>
      </c>
      <c r="G11" s="277">
        <f>+F11/DATA!$G$40*100</f>
        <v>60</v>
      </c>
      <c r="H11" s="278" t="s">
        <v>108</v>
      </c>
    </row>
    <row r="12" spans="1:11" s="259" customFormat="1" ht="27.95" customHeight="1" x14ac:dyDescent="0.2">
      <c r="A12" s="273"/>
      <c r="B12" s="274"/>
      <c r="C12" s="274"/>
      <c r="D12" s="364" t="s">
        <v>159</v>
      </c>
      <c r="E12" s="365"/>
      <c r="F12" s="279"/>
      <c r="G12" s="277">
        <f>+F12/DATA!$G$40*100</f>
        <v>0</v>
      </c>
      <c r="H12" s="278" t="s">
        <v>108</v>
      </c>
    </row>
    <row r="13" spans="1:11" s="259" customFormat="1" ht="27.95" customHeight="1" x14ac:dyDescent="0.2">
      <c r="A13" s="273"/>
      <c r="B13" s="273"/>
      <c r="C13" s="274"/>
      <c r="D13" s="280"/>
      <c r="E13" s="281" t="s">
        <v>109</v>
      </c>
      <c r="F13" s="282">
        <f>SUM(F11:F12)</f>
        <v>150</v>
      </c>
      <c r="G13" s="277">
        <f>SUM(G11:G12)</f>
        <v>60</v>
      </c>
      <c r="H13" s="278" t="s">
        <v>108</v>
      </c>
    </row>
    <row r="14" spans="1:11" s="259" customFormat="1" ht="27.95" customHeight="1" x14ac:dyDescent="0.2">
      <c r="A14" s="273"/>
      <c r="B14" s="273"/>
      <c r="C14" s="274"/>
      <c r="D14" s="357" t="s">
        <v>110</v>
      </c>
      <c r="E14" s="358"/>
      <c r="F14" s="283">
        <f>+DATA!E7</f>
        <v>0.9320953024731764</v>
      </c>
    </row>
    <row r="15" spans="1:11" s="259" customFormat="1" ht="27.95" customHeight="1" x14ac:dyDescent="0.2">
      <c r="A15" s="273"/>
      <c r="B15" s="274"/>
      <c r="C15" s="274"/>
      <c r="D15" s="284" t="s">
        <v>111</v>
      </c>
      <c r="E15" s="285" t="str">
        <f>"Eigen inschatting door Inschrijver. Waarde tussen 0 en "&amp;F19&amp;" punten."</f>
        <v>Eigen inschatting door Inschrijver. Waarde tussen 0 en 100 punten.</v>
      </c>
      <c r="F15" s="286"/>
      <c r="G15" s="287"/>
      <c r="H15" s="288"/>
    </row>
    <row r="16" spans="1:11" s="259" customFormat="1" ht="27.95" customHeight="1" x14ac:dyDescent="0.2">
      <c r="A16" s="273"/>
      <c r="B16" s="273"/>
      <c r="C16" s="274"/>
      <c r="D16" s="289"/>
      <c r="E16" s="288"/>
      <c r="F16" s="288"/>
      <c r="G16" s="288"/>
    </row>
    <row r="17" spans="1:13" s="259" customFormat="1" ht="27.95" customHeight="1" x14ac:dyDescent="0.2">
      <c r="A17" s="273"/>
      <c r="B17" s="273"/>
      <c r="C17" s="274"/>
      <c r="D17" s="360" t="s">
        <v>112</v>
      </c>
      <c r="E17" s="361"/>
      <c r="F17" s="290" t="s">
        <v>113</v>
      </c>
      <c r="G17" s="362" t="s">
        <v>106</v>
      </c>
      <c r="H17" s="363"/>
    </row>
    <row r="18" spans="1:13" s="259" customFormat="1" ht="27.95" customHeight="1" x14ac:dyDescent="0.2">
      <c r="A18" s="273"/>
      <c r="B18" s="273"/>
      <c r="C18" s="274"/>
      <c r="D18" s="368" t="s">
        <v>114</v>
      </c>
      <c r="E18" s="368"/>
      <c r="F18" s="282">
        <f>DATA!G41</f>
        <v>150</v>
      </c>
      <c r="G18" s="277">
        <f>+F18/DATA!$G$40*100</f>
        <v>60</v>
      </c>
      <c r="H18" s="278" t="s">
        <v>108</v>
      </c>
    </row>
    <row r="19" spans="1:13" s="259" customFormat="1" ht="27.95" customHeight="1" x14ac:dyDescent="0.2">
      <c r="A19" s="273"/>
      <c r="B19" s="273"/>
      <c r="C19" s="274"/>
      <c r="D19" s="368" t="s">
        <v>115</v>
      </c>
      <c r="E19" s="368"/>
      <c r="F19" s="282">
        <f>DATA!G42</f>
        <v>100</v>
      </c>
      <c r="G19" s="277">
        <f>+F19/DATA!$G$40*100</f>
        <v>40</v>
      </c>
      <c r="H19" s="278" t="s">
        <v>108</v>
      </c>
      <c r="K19" s="291"/>
      <c r="L19" s="291"/>
      <c r="M19" s="291"/>
    </row>
    <row r="20" spans="1:13" s="259" customFormat="1" ht="27.95" customHeight="1" x14ac:dyDescent="0.2">
      <c r="A20" s="273"/>
      <c r="B20" s="274"/>
      <c r="C20" s="274"/>
      <c r="D20" s="368" t="s">
        <v>82</v>
      </c>
      <c r="E20" s="368"/>
      <c r="F20" s="282">
        <f>SUM(F18:F19)</f>
        <v>250</v>
      </c>
      <c r="G20" s="277">
        <f>+F20/DATA!$G$40*100</f>
        <v>100</v>
      </c>
      <c r="H20" s="278" t="s">
        <v>108</v>
      </c>
    </row>
    <row r="21" spans="1:13" s="259" customFormat="1" ht="27.95" customHeight="1" x14ac:dyDescent="0.2">
      <c r="A21" s="273"/>
      <c r="B21" s="274"/>
      <c r="C21" s="274"/>
      <c r="D21" s="271"/>
      <c r="E21" s="271"/>
      <c r="F21" s="271"/>
      <c r="G21" s="271"/>
      <c r="H21" s="271"/>
    </row>
    <row r="22" spans="1:13" s="259" customFormat="1" ht="27.95" customHeight="1" x14ac:dyDescent="0.2">
      <c r="A22" s="273"/>
      <c r="B22" s="274"/>
      <c r="C22" s="274"/>
      <c r="D22" s="369"/>
      <c r="E22" s="369"/>
      <c r="F22" s="292"/>
      <c r="G22" s="293"/>
      <c r="H22" s="294"/>
    </row>
    <row r="23" spans="1:13" s="259" customFormat="1" ht="27.95" customHeight="1" x14ac:dyDescent="0.2">
      <c r="A23" s="273"/>
      <c r="B23" s="274"/>
      <c r="C23" s="274"/>
      <c r="D23" s="271"/>
      <c r="E23" s="271"/>
      <c r="F23" s="271"/>
      <c r="G23" s="271"/>
      <c r="H23" s="271"/>
    </row>
    <row r="24" spans="1:13" s="259" customFormat="1" ht="27.95" customHeight="1" x14ac:dyDescent="0.2">
      <c r="A24" s="273"/>
      <c r="B24" s="274"/>
      <c r="C24" s="274"/>
      <c r="D24" s="271"/>
      <c r="E24" s="271"/>
      <c r="F24" s="271"/>
      <c r="G24" s="271"/>
      <c r="H24" s="271"/>
    </row>
    <row r="25" spans="1:13" s="259" customFormat="1" ht="27.95" customHeight="1" x14ac:dyDescent="0.2">
      <c r="A25" s="273"/>
      <c r="B25" s="274"/>
      <c r="C25" s="274"/>
      <c r="D25" s="271"/>
      <c r="E25" s="271"/>
      <c r="F25" s="271"/>
      <c r="G25" s="271"/>
      <c r="H25" s="271"/>
    </row>
    <row r="26" spans="1:13" s="259" customFormat="1" ht="27.75" customHeight="1" x14ac:dyDescent="0.2">
      <c r="A26" s="258"/>
      <c r="B26" s="274"/>
      <c r="C26" s="274"/>
      <c r="D26" s="271"/>
      <c r="E26" s="271"/>
      <c r="F26" s="271"/>
      <c r="G26" s="271"/>
      <c r="H26" s="271"/>
    </row>
    <row r="27" spans="1:13" s="259" customFormat="1" ht="15" customHeight="1" thickBot="1" x14ac:dyDescent="0.25">
      <c r="A27" s="258"/>
      <c r="B27" s="266"/>
      <c r="C27" s="267"/>
      <c r="D27" s="267"/>
      <c r="E27" s="267"/>
      <c r="F27" s="268"/>
      <c r="G27" s="269"/>
      <c r="H27" s="269"/>
    </row>
    <row r="28" spans="1:13" s="259" customFormat="1" ht="15" customHeight="1" x14ac:dyDescent="0.2"/>
    <row r="29" spans="1:13" s="259" customFormat="1" ht="27.95" hidden="1" customHeight="1" x14ac:dyDescent="0.2">
      <c r="B29" s="271"/>
    </row>
    <row r="30" spans="1:13" s="259" customFormat="1" ht="27.95" hidden="1" customHeight="1" x14ac:dyDescent="0.2">
      <c r="B30" s="271"/>
    </row>
    <row r="31" spans="1:13" s="259" customFormat="1" ht="27.95" hidden="1" customHeight="1" x14ac:dyDescent="0.2">
      <c r="B31" s="271"/>
    </row>
    <row r="32" spans="1:13" s="259" customFormat="1" ht="27.95" hidden="1" customHeight="1" x14ac:dyDescent="0.2">
      <c r="B32" s="271"/>
    </row>
    <row r="33" spans="2:17" s="259" customFormat="1" ht="27.95" hidden="1" customHeight="1" x14ac:dyDescent="0.2">
      <c r="B33" s="271"/>
    </row>
    <row r="34" spans="2:17" s="259" customFormat="1" ht="27.95" hidden="1" customHeight="1" x14ac:dyDescent="0.2">
      <c r="B34" s="271"/>
      <c r="Q34" s="259" t="s">
        <v>1</v>
      </c>
    </row>
    <row r="35" spans="2:17" s="259" customFormat="1" ht="27.95" hidden="1" customHeight="1" x14ac:dyDescent="0.2">
      <c r="B35" s="271"/>
    </row>
    <row r="36" spans="2:17" s="259" customFormat="1" ht="27.95" hidden="1" customHeight="1" x14ac:dyDescent="0.25">
      <c r="B36" s="271"/>
      <c r="G36" s="295"/>
    </row>
    <row r="37" spans="2:17" s="259" customFormat="1" ht="27.95" hidden="1" customHeight="1" x14ac:dyDescent="0.25">
      <c r="B37" s="271"/>
      <c r="G37" s="295"/>
    </row>
    <row r="38" spans="2:17" s="259" customFormat="1" ht="27.95" hidden="1" customHeight="1" x14ac:dyDescent="0.25">
      <c r="D38" s="295"/>
      <c r="E38" s="295"/>
      <c r="F38" s="295"/>
      <c r="G38" s="295"/>
    </row>
    <row r="39" spans="2:17" ht="15" hidden="1" customHeight="1" x14ac:dyDescent="0.25"/>
    <row r="40" spans="2:17" ht="15" hidden="1" customHeight="1" x14ac:dyDescent="0.25"/>
    <row r="41" spans="2:17" ht="15" hidden="1" customHeight="1" x14ac:dyDescent="0.25"/>
    <row r="42" spans="2:17" ht="15" hidden="1" customHeight="1" x14ac:dyDescent="0.25"/>
    <row r="43" spans="2:17" ht="15" hidden="1" customHeight="1" x14ac:dyDescent="0.25"/>
    <row r="44" spans="2:17" ht="15" hidden="1" customHeight="1" x14ac:dyDescent="0.25"/>
    <row r="45" spans="2:17" ht="15" hidden="1" customHeight="1" x14ac:dyDescent="0.25"/>
    <row r="46" spans="2:17" ht="15" hidden="1" customHeight="1" x14ac:dyDescent="0.25"/>
    <row r="47" spans="2:17" ht="15" hidden="1" customHeight="1" x14ac:dyDescent="0.25"/>
    <row r="48" spans="2:17" ht="15" hidden="1" customHeight="1" x14ac:dyDescent="0.25"/>
    <row r="49" ht="15" hidden="1" customHeight="1" x14ac:dyDescent="0.25"/>
    <row r="50" ht="15" hidden="1" customHeight="1" x14ac:dyDescent="0.25"/>
    <row r="51" ht="15" hidden="1" customHeight="1" x14ac:dyDescent="0.25"/>
    <row r="52" ht="15" hidden="1" customHeight="1" x14ac:dyDescent="0.25"/>
    <row r="53" ht="15" hidden="1" customHeight="1" x14ac:dyDescent="0.25"/>
    <row r="54" ht="15" hidden="1" customHeight="1" x14ac:dyDescent="0.25"/>
    <row r="55" ht="15" hidden="1" customHeight="1" x14ac:dyDescent="0.25"/>
    <row r="56" ht="15" hidden="1" customHeight="1" x14ac:dyDescent="0.25"/>
    <row r="57" ht="15" hidden="1" customHeight="1" x14ac:dyDescent="0.25"/>
    <row r="58" ht="15" hidden="1" customHeight="1" x14ac:dyDescent="0.25"/>
    <row r="59" ht="15" hidden="1" customHeight="1" x14ac:dyDescent="0.25"/>
    <row r="60" ht="15" hidden="1" customHeight="1" x14ac:dyDescent="0.25"/>
    <row r="61" ht="15" hidden="1" customHeight="1" x14ac:dyDescent="0.25"/>
    <row r="62" ht="15" hidden="1" customHeight="1" x14ac:dyDescent="0.25"/>
    <row r="63" ht="15" hidden="1" customHeight="1" x14ac:dyDescent="0.25"/>
    <row r="64" ht="15" hidden="1" customHeight="1" x14ac:dyDescent="0.25"/>
    <row r="65" ht="15" hidden="1" customHeight="1" x14ac:dyDescent="0.25"/>
    <row r="66" ht="15" hidden="1" customHeight="1" x14ac:dyDescent="0.25"/>
    <row r="67" ht="15" hidden="1" customHeight="1" x14ac:dyDescent="0.25"/>
    <row r="68" ht="15" hidden="1" customHeight="1" x14ac:dyDescent="0.25"/>
    <row r="69" ht="15" hidden="1" customHeight="1" x14ac:dyDescent="0.25"/>
    <row r="70" ht="15" hidden="1" customHeight="1" x14ac:dyDescent="0.25"/>
    <row r="71" ht="15" hidden="1" customHeight="1" x14ac:dyDescent="0.25"/>
    <row r="72" ht="15" hidden="1" customHeight="1" x14ac:dyDescent="0.25"/>
    <row r="73" ht="15" hidden="1" customHeight="1" x14ac:dyDescent="0.25"/>
    <row r="74" ht="15" hidden="1" customHeight="1" x14ac:dyDescent="0.25"/>
    <row r="75" ht="15" hidden="1" customHeight="1" x14ac:dyDescent="0.25"/>
    <row r="76" ht="15" hidden="1" customHeight="1" x14ac:dyDescent="0.25"/>
    <row r="77" ht="15" hidden="1" customHeight="1" x14ac:dyDescent="0.25"/>
    <row r="78" ht="15" hidden="1" customHeight="1" x14ac:dyDescent="0.25"/>
    <row r="79" ht="15" hidden="1" customHeight="1" x14ac:dyDescent="0.25"/>
    <row r="80" ht="15" hidden="1" customHeight="1" x14ac:dyDescent="0.25"/>
    <row r="81" spans="3:7" ht="15" hidden="1" customHeight="1" x14ac:dyDescent="0.25"/>
    <row r="82" spans="3:7" ht="15" hidden="1" customHeight="1" x14ac:dyDescent="0.25">
      <c r="C82" s="366" t="s">
        <v>109</v>
      </c>
      <c r="D82" s="367"/>
      <c r="E82" s="296">
        <v>1650</v>
      </c>
      <c r="F82" s="297">
        <v>412.5</v>
      </c>
      <c r="G82" s="278" t="s">
        <v>108</v>
      </c>
    </row>
    <row r="83" spans="3:7" ht="15" hidden="1" customHeight="1" x14ac:dyDescent="0.25"/>
    <row r="84" spans="3:7" ht="15" hidden="1" customHeight="1" x14ac:dyDescent="0.25"/>
    <row r="85" spans="3:7" ht="15" hidden="1" customHeight="1" x14ac:dyDescent="0.25"/>
    <row r="86" spans="3:7" ht="15" hidden="1" customHeight="1" x14ac:dyDescent="0.25"/>
    <row r="87" spans="3:7" ht="15" hidden="1" customHeight="1" x14ac:dyDescent="0.25"/>
    <row r="88" spans="3:7" ht="15" hidden="1" customHeight="1" x14ac:dyDescent="0.25"/>
    <row r="89" spans="3:7" ht="15" hidden="1" customHeight="1" x14ac:dyDescent="0.25"/>
    <row r="90" spans="3:7" ht="15" hidden="1" customHeight="1" x14ac:dyDescent="0.25"/>
    <row r="91" spans="3:7" ht="15" hidden="1" customHeight="1" x14ac:dyDescent="0.25"/>
    <row r="92" spans="3:7" ht="15" hidden="1" customHeight="1" x14ac:dyDescent="0.25"/>
    <row r="93" spans="3:7" ht="15" hidden="1" customHeight="1" x14ac:dyDescent="0.25"/>
    <row r="94" spans="3:7" ht="15" hidden="1" customHeight="1" x14ac:dyDescent="0.25"/>
  </sheetData>
  <mergeCells count="13">
    <mergeCell ref="C82:D82"/>
    <mergeCell ref="D17:E17"/>
    <mergeCell ref="G17:H17"/>
    <mergeCell ref="D18:E18"/>
    <mergeCell ref="D19:E19"/>
    <mergeCell ref="D20:E20"/>
    <mergeCell ref="D22:E22"/>
    <mergeCell ref="D14:E14"/>
    <mergeCell ref="D8:E8"/>
    <mergeCell ref="D10:E10"/>
    <mergeCell ref="G10:H10"/>
    <mergeCell ref="D11:E11"/>
    <mergeCell ref="D12:E12"/>
  </mergeCells>
  <pageMargins left="0.7" right="0.7" top="0.75" bottom="0.75" header="0.3" footer="0.3"/>
  <pageSetup paperSize="9" scale="65"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0"/>
  <sheetViews>
    <sheetView showGridLines="0" topLeftCell="A7" zoomScaleNormal="100" workbookViewId="0">
      <selection activeCell="F12" sqref="A1:XFD1048576"/>
    </sheetView>
  </sheetViews>
  <sheetFormatPr defaultColWidth="0" defaultRowHeight="15" zeroHeight="1" x14ac:dyDescent="0.25"/>
  <cols>
    <col min="1" max="1" width="3.7109375" style="298" customWidth="1"/>
    <col min="2" max="27" width="21.7109375" style="298" customWidth="1"/>
    <col min="28" max="28" width="3.7109375" style="298" customWidth="1"/>
    <col min="29" max="31" width="21.7109375" style="298" hidden="1" customWidth="1"/>
    <col min="32" max="16384" width="9.140625" style="298" hidden="1"/>
  </cols>
  <sheetData>
    <row r="1" spans="2:28" ht="21" customHeight="1" x14ac:dyDescent="0.25">
      <c r="AB1" s="299"/>
    </row>
    <row r="2" spans="2:28" s="299" customFormat="1" ht="21" customHeight="1" x14ac:dyDescent="0.2">
      <c r="B2" s="370" t="s">
        <v>116</v>
      </c>
      <c r="C2" s="370"/>
      <c r="D2" s="370"/>
      <c r="E2" s="370"/>
    </row>
    <row r="3" spans="2:28" s="299" customFormat="1" ht="21" customHeight="1" x14ac:dyDescent="0.2">
      <c r="B3" s="370"/>
      <c r="C3" s="370"/>
      <c r="D3" s="370"/>
      <c r="E3" s="370"/>
    </row>
    <row r="4" spans="2:28" s="299" customFormat="1" ht="21" customHeight="1" x14ac:dyDescent="0.2">
      <c r="B4" s="370"/>
      <c r="C4" s="370"/>
      <c r="D4" s="370"/>
      <c r="E4" s="370"/>
    </row>
    <row r="5" spans="2:28" s="299" customFormat="1" ht="21" customHeight="1" x14ac:dyDescent="0.2">
      <c r="B5" s="300"/>
    </row>
    <row r="6" spans="2:28" s="299" customFormat="1" ht="27.95" customHeight="1" x14ac:dyDescent="0.2">
      <c r="B6" s="301" t="s">
        <v>117</v>
      </c>
    </row>
    <row r="7" spans="2:28" s="299" customFormat="1" ht="27.95" customHeight="1" x14ac:dyDescent="0.2">
      <c r="B7" s="302" t="s">
        <v>118</v>
      </c>
      <c r="C7" s="303">
        <f>+'BPK-Grafiek'!$F$8</f>
        <v>0</v>
      </c>
      <c r="D7" s="304">
        <f>+'BPK-Grafiek'!$F$13</f>
        <v>150</v>
      </c>
      <c r="E7" s="305">
        <f>IFERROR((0.5*($C$7/$G$38)^$F$38+0.5*(2-$D$7/$H$38)^$F$38)^(1/$F$38),0)</f>
        <v>0.9320953024731764</v>
      </c>
      <c r="F7" s="306">
        <f>+D7/G40*100</f>
        <v>60</v>
      </c>
    </row>
    <row r="8" spans="2:28" s="299" customFormat="1" ht="27.95" customHeight="1" x14ac:dyDescent="0.2"/>
    <row r="9" spans="2:28" s="309" customFormat="1" ht="27.95" customHeight="1" x14ac:dyDescent="0.25">
      <c r="B9" s="307" t="s">
        <v>119</v>
      </c>
      <c r="C9" s="371" t="s">
        <v>158</v>
      </c>
      <c r="D9" s="371"/>
      <c r="E9" s="371"/>
      <c r="F9" s="371"/>
      <c r="G9" s="371"/>
      <c r="H9" s="371"/>
      <c r="I9" s="371"/>
      <c r="J9" s="371"/>
      <c r="K9" s="308"/>
      <c r="L9" s="308"/>
    </row>
    <row r="10" spans="2:28" s="309" customFormat="1" ht="27.95" customHeight="1" x14ac:dyDescent="0.25">
      <c r="C10" s="371"/>
      <c r="D10" s="371"/>
      <c r="E10" s="371"/>
      <c r="F10" s="371"/>
      <c r="G10" s="371"/>
      <c r="H10" s="371"/>
      <c r="I10" s="371"/>
      <c r="J10" s="371"/>
    </row>
    <row r="11" spans="2:28" s="299" customFormat="1" ht="27.95" customHeight="1" x14ac:dyDescent="0.2">
      <c r="B11" s="310" t="s">
        <v>120</v>
      </c>
      <c r="C11" s="311" t="s">
        <v>121</v>
      </c>
      <c r="D11" s="311" t="s">
        <v>122</v>
      </c>
      <c r="E11" s="311" t="s">
        <v>123</v>
      </c>
      <c r="F11" s="312"/>
      <c r="G11" s="312"/>
      <c r="H11" s="312"/>
      <c r="I11" s="312"/>
      <c r="J11" s="312"/>
      <c r="K11" s="312"/>
      <c r="L11" s="312"/>
      <c r="M11" s="312"/>
      <c r="N11" s="312"/>
      <c r="O11" s="312"/>
      <c r="P11" s="312"/>
      <c r="Q11" s="312"/>
      <c r="R11" s="312"/>
      <c r="S11" s="312"/>
      <c r="T11" s="312"/>
      <c r="U11" s="312"/>
      <c r="V11" s="312"/>
      <c r="W11" s="312"/>
      <c r="X11" s="312"/>
      <c r="Y11" s="312"/>
      <c r="Z11" s="312"/>
      <c r="AA11" s="312"/>
    </row>
    <row r="12" spans="2:28" s="299" customFormat="1" ht="27.95" customHeight="1" x14ac:dyDescent="0.2">
      <c r="B12" s="313" t="s">
        <v>124</v>
      </c>
      <c r="C12" s="314">
        <v>2000000</v>
      </c>
      <c r="D12" s="315">
        <v>220</v>
      </c>
      <c r="E12" s="316">
        <v>1</v>
      </c>
      <c r="F12" s="312"/>
      <c r="G12" s="312"/>
      <c r="H12" s="312"/>
      <c r="I12" s="312"/>
      <c r="J12" s="312"/>
      <c r="K12" s="312"/>
      <c r="L12" s="312"/>
      <c r="M12" s="312"/>
      <c r="N12" s="312"/>
      <c r="O12" s="312"/>
      <c r="P12" s="312"/>
      <c r="Q12" s="312"/>
      <c r="R12" s="312"/>
      <c r="S12" s="312"/>
      <c r="T12" s="312"/>
      <c r="U12" s="312"/>
      <c r="V12" s="312"/>
      <c r="W12" s="312"/>
      <c r="X12" s="312"/>
      <c r="Y12" s="312"/>
      <c r="Z12" s="312"/>
      <c r="AA12" s="312"/>
    </row>
    <row r="13" spans="2:28" s="299" customFormat="1" ht="27.95" customHeight="1" x14ac:dyDescent="0.2">
      <c r="B13" s="313" t="s">
        <v>125</v>
      </c>
      <c r="C13" s="314">
        <v>2239760.9081372581</v>
      </c>
      <c r="D13" s="315">
        <v>250</v>
      </c>
      <c r="E13" s="316">
        <v>1</v>
      </c>
      <c r="F13" s="312"/>
      <c r="G13" s="312"/>
      <c r="H13" s="312"/>
      <c r="I13" s="312"/>
      <c r="J13" s="312"/>
      <c r="K13" s="312"/>
      <c r="L13" s="312"/>
      <c r="M13" s="312"/>
      <c r="N13" s="312"/>
      <c r="O13" s="312"/>
      <c r="P13" s="312"/>
      <c r="Q13" s="312"/>
      <c r="R13" s="312"/>
      <c r="S13" s="312"/>
      <c r="T13" s="312"/>
      <c r="U13" s="312"/>
      <c r="V13" s="312"/>
      <c r="W13" s="312"/>
      <c r="X13" s="312"/>
      <c r="Y13" s="312"/>
      <c r="Z13" s="312"/>
      <c r="AA13" s="312"/>
    </row>
    <row r="14" spans="2:28" s="299" customFormat="1" ht="27.95" customHeight="1" x14ac:dyDescent="0.2">
      <c r="B14" s="313" t="s">
        <v>126</v>
      </c>
      <c r="C14" s="314">
        <v>0</v>
      </c>
      <c r="D14" s="315">
        <v>128.87301627791908</v>
      </c>
      <c r="E14" s="316">
        <v>1</v>
      </c>
      <c r="F14" s="312"/>
      <c r="G14" s="312"/>
      <c r="H14" s="312"/>
      <c r="I14" s="312"/>
      <c r="J14" s="312"/>
      <c r="K14" s="312"/>
      <c r="L14" s="312"/>
      <c r="M14" s="312"/>
      <c r="N14" s="312"/>
      <c r="O14" s="312"/>
      <c r="P14" s="312"/>
      <c r="Q14" s="312"/>
      <c r="R14" s="312"/>
      <c r="S14" s="312"/>
      <c r="T14" s="312"/>
      <c r="U14" s="312"/>
      <c r="V14" s="312"/>
      <c r="W14" s="312"/>
      <c r="X14" s="312"/>
      <c r="Y14" s="312"/>
      <c r="Z14" s="312"/>
      <c r="AA14" s="312"/>
    </row>
    <row r="15" spans="2:28" s="299" customFormat="1" ht="27.95" customHeight="1" x14ac:dyDescent="0.2">
      <c r="B15" s="312"/>
      <c r="C15" s="312"/>
      <c r="D15" s="312"/>
      <c r="E15" s="312"/>
      <c r="F15" s="312"/>
      <c r="G15" s="312"/>
      <c r="H15" s="312"/>
      <c r="I15" s="312"/>
      <c r="J15" s="312"/>
      <c r="K15" s="312"/>
      <c r="L15" s="312"/>
      <c r="M15" s="312"/>
      <c r="N15" s="312"/>
      <c r="O15" s="312"/>
      <c r="P15" s="312"/>
      <c r="Q15" s="312"/>
      <c r="R15" s="312"/>
      <c r="S15" s="312"/>
      <c r="T15" s="312"/>
      <c r="U15" s="312"/>
      <c r="V15" s="312"/>
      <c r="W15" s="312"/>
      <c r="X15" s="312"/>
      <c r="Y15" s="312"/>
      <c r="Z15" s="312"/>
      <c r="AA15" s="312"/>
    </row>
    <row r="16" spans="2:28" s="299" customFormat="1" ht="27.95" customHeight="1" x14ac:dyDescent="0.2">
      <c r="B16" s="317" t="s">
        <v>127</v>
      </c>
      <c r="C16" s="312"/>
      <c r="D16" s="312"/>
      <c r="E16" s="312"/>
      <c r="F16" s="312"/>
      <c r="G16" s="312"/>
      <c r="H16" s="312"/>
      <c r="I16" s="312"/>
      <c r="J16" s="312"/>
      <c r="K16" s="312"/>
      <c r="L16" s="312"/>
      <c r="M16" s="312"/>
      <c r="N16" s="312"/>
      <c r="O16" s="312"/>
      <c r="P16" s="312"/>
      <c r="Q16" s="312"/>
      <c r="R16" s="312"/>
      <c r="S16" s="312"/>
      <c r="T16" s="312"/>
      <c r="U16" s="312"/>
      <c r="V16" s="312"/>
      <c r="W16" s="312"/>
      <c r="X16" s="312"/>
      <c r="Y16" s="312"/>
      <c r="Z16" s="312"/>
      <c r="AA16" s="312"/>
    </row>
    <row r="17" spans="2:27" s="299" customFormat="1" ht="27.95" customHeight="1" x14ac:dyDescent="0.2">
      <c r="B17" s="312"/>
      <c r="C17" s="311" t="s">
        <v>128</v>
      </c>
      <c r="D17" s="318">
        <v>0</v>
      </c>
      <c r="E17" s="318">
        <v>1.2500000000000001E-2</v>
      </c>
      <c r="F17" s="318">
        <v>2.5000000000000001E-2</v>
      </c>
      <c r="G17" s="318">
        <v>0.05</v>
      </c>
      <c r="H17" s="318">
        <v>0.1</v>
      </c>
      <c r="I17" s="318">
        <v>0.15</v>
      </c>
      <c r="J17" s="318">
        <v>0.2</v>
      </c>
      <c r="K17" s="318">
        <v>0.25</v>
      </c>
      <c r="L17" s="318">
        <v>0.3</v>
      </c>
      <c r="M17" s="318">
        <v>0.35</v>
      </c>
      <c r="N17" s="318">
        <v>0.4</v>
      </c>
      <c r="O17" s="318">
        <v>0.45</v>
      </c>
      <c r="P17" s="318">
        <v>0.5</v>
      </c>
      <c r="Q17" s="318">
        <v>0.55000000000000004</v>
      </c>
      <c r="R17" s="318">
        <v>0.6</v>
      </c>
      <c r="S17" s="318">
        <v>0.65</v>
      </c>
      <c r="T17" s="318">
        <v>0.7</v>
      </c>
      <c r="U17" s="318">
        <v>0.75</v>
      </c>
      <c r="V17" s="318">
        <v>0.8</v>
      </c>
      <c r="W17" s="318">
        <v>0.85</v>
      </c>
      <c r="X17" s="318">
        <v>0.9</v>
      </c>
      <c r="Y17" s="318">
        <v>0.95</v>
      </c>
      <c r="Z17" s="318">
        <v>1</v>
      </c>
      <c r="AA17" s="319">
        <v>0</v>
      </c>
    </row>
    <row r="18" spans="2:27" s="299" customFormat="1" ht="27.95" customHeight="1" x14ac:dyDescent="0.2">
      <c r="B18" s="320" t="s">
        <v>129</v>
      </c>
      <c r="C18" s="318">
        <v>128.87301627791908</v>
      </c>
      <c r="D18" s="318">
        <v>128.87301627791908</v>
      </c>
      <c r="E18" s="318">
        <v>130.38710357444509</v>
      </c>
      <c r="F18" s="318">
        <v>131.90119087097111</v>
      </c>
      <c r="G18" s="318">
        <v>134.92936546402314</v>
      </c>
      <c r="H18" s="318">
        <v>140.98571465012716</v>
      </c>
      <c r="I18" s="318">
        <v>147.04206383623122</v>
      </c>
      <c r="J18" s="318">
        <v>153.09841302233525</v>
      </c>
      <c r="K18" s="318">
        <v>159.15476220843931</v>
      </c>
      <c r="L18" s="318">
        <v>165.21111139454337</v>
      </c>
      <c r="M18" s="318">
        <v>171.26746058064739</v>
      </c>
      <c r="N18" s="318">
        <v>177.32380976675145</v>
      </c>
      <c r="O18" s="318">
        <v>183.38015895285548</v>
      </c>
      <c r="P18" s="318">
        <v>189.43650813895954</v>
      </c>
      <c r="Q18" s="318">
        <v>195.4928573250636</v>
      </c>
      <c r="R18" s="318">
        <v>201.54920651116763</v>
      </c>
      <c r="S18" s="318">
        <v>207.60555569727168</v>
      </c>
      <c r="T18" s="318">
        <v>213.66190488337571</v>
      </c>
      <c r="U18" s="318">
        <v>219.71825406947977</v>
      </c>
      <c r="V18" s="318">
        <v>225.77460325558383</v>
      </c>
      <c r="W18" s="318">
        <v>231.83095244168786</v>
      </c>
      <c r="X18" s="318">
        <v>237.88730162779191</v>
      </c>
      <c r="Y18" s="318">
        <v>243.94365081389594</v>
      </c>
      <c r="Z18" s="318">
        <v>250</v>
      </c>
      <c r="AA18" s="318" t="s">
        <v>123</v>
      </c>
    </row>
    <row r="19" spans="2:27" s="299" customFormat="1" ht="27.95" customHeight="1" x14ac:dyDescent="0.2">
      <c r="B19" s="320" t="s">
        <v>130</v>
      </c>
      <c r="C19" s="318"/>
      <c r="D19" s="318">
        <v>0</v>
      </c>
      <c r="E19" s="318">
        <v>278700.40298917942</v>
      </c>
      <c r="F19" s="318">
        <v>393660.90761968208</v>
      </c>
      <c r="G19" s="318">
        <v>555357.67224110686</v>
      </c>
      <c r="H19" s="318">
        <v>781525.1647891734</v>
      </c>
      <c r="I19" s="318">
        <v>952406.59239898925</v>
      </c>
      <c r="J19" s="318">
        <v>1094217.6868685633</v>
      </c>
      <c r="K19" s="318">
        <v>1217162.1380208749</v>
      </c>
      <c r="L19" s="318">
        <v>1326496.245442003</v>
      </c>
      <c r="M19" s="318">
        <v>1425355.4655160718</v>
      </c>
      <c r="N19" s="318">
        <v>1515790.6886987959</v>
      </c>
      <c r="O19" s="318">
        <v>1599231.6642000382</v>
      </c>
      <c r="P19" s="318">
        <v>1676722.9093021611</v>
      </c>
      <c r="Q19" s="318">
        <v>1749055.4045947224</v>
      </c>
      <c r="R19" s="318">
        <v>1816845.3971293028</v>
      </c>
      <c r="S19" s="318">
        <v>1880584.1860343523</v>
      </c>
      <c r="T19" s="318">
        <v>1940670.9817533894</v>
      </c>
      <c r="U19" s="318">
        <v>1997435.3889529109</v>
      </c>
      <c r="V19" s="318">
        <v>2051153.2613697816</v>
      </c>
      <c r="W19" s="318">
        <v>2102058.1735953316</v>
      </c>
      <c r="X19" s="318">
        <v>2150349.9072696553</v>
      </c>
      <c r="Y19" s="318">
        <v>2196200.850827381</v>
      </c>
      <c r="Z19" s="318">
        <v>2239760.9081372581</v>
      </c>
      <c r="AA19" s="318">
        <v>1</v>
      </c>
    </row>
    <row r="20" spans="2:27" s="299" customFormat="1" ht="27.95" customHeight="1" x14ac:dyDescent="0.2">
      <c r="B20" s="321"/>
      <c r="C20" s="318"/>
      <c r="D20" s="318">
        <v>51.549206511167633</v>
      </c>
      <c r="E20" s="318">
        <v>52.154841429778031</v>
      </c>
      <c r="F20" s="318">
        <v>52.760476348388444</v>
      </c>
      <c r="G20" s="318">
        <v>53.971746185609263</v>
      </c>
      <c r="H20" s="318">
        <v>56.394285860050864</v>
      </c>
      <c r="I20" s="318">
        <v>58.816825534492487</v>
      </c>
      <c r="J20" s="318">
        <v>61.239365208934103</v>
      </c>
      <c r="K20" s="318">
        <v>63.661904883375719</v>
      </c>
      <c r="L20" s="318">
        <v>66.084444557817349</v>
      </c>
      <c r="M20" s="318">
        <v>68.506984232258958</v>
      </c>
      <c r="N20" s="318">
        <v>70.929523906700581</v>
      </c>
      <c r="O20" s="318">
        <v>73.35206358114219</v>
      </c>
      <c r="P20" s="318">
        <v>75.774603255583813</v>
      </c>
      <c r="Q20" s="318">
        <v>78.19714293002545</v>
      </c>
      <c r="R20" s="318">
        <v>80.619682604467044</v>
      </c>
      <c r="S20" s="318">
        <v>83.042222278908667</v>
      </c>
      <c r="T20" s="318">
        <v>85.46476195335029</v>
      </c>
      <c r="U20" s="318">
        <v>87.887301627791899</v>
      </c>
      <c r="V20" s="318">
        <v>90.309841302233522</v>
      </c>
      <c r="W20" s="318">
        <v>92.732380976675145</v>
      </c>
      <c r="X20" s="318">
        <v>95.154920651116768</v>
      </c>
      <c r="Y20" s="318">
        <v>97.577460325558377</v>
      </c>
      <c r="Z20" s="318">
        <v>100</v>
      </c>
      <c r="AA20" s="318">
        <v>0</v>
      </c>
    </row>
    <row r="21" spans="2:27" s="299" customFormat="1" ht="27.95" customHeight="1" x14ac:dyDescent="0.2">
      <c r="B21" s="320" t="s">
        <v>131</v>
      </c>
      <c r="C21" s="318">
        <v>159.98571465012714</v>
      </c>
      <c r="D21" s="318">
        <v>159.98571465012714</v>
      </c>
      <c r="E21" s="318">
        <v>161.11089321700055</v>
      </c>
      <c r="F21" s="318">
        <v>162.23607178387397</v>
      </c>
      <c r="G21" s="318">
        <v>164.48642891762077</v>
      </c>
      <c r="H21" s="318">
        <v>168.98714318511443</v>
      </c>
      <c r="I21" s="318">
        <v>173.48785745260807</v>
      </c>
      <c r="J21" s="318">
        <v>177.9885717201017</v>
      </c>
      <c r="K21" s="318">
        <v>182.48928598759534</v>
      </c>
      <c r="L21" s="318">
        <v>186.990000255089</v>
      </c>
      <c r="M21" s="318">
        <v>191.49071452258264</v>
      </c>
      <c r="N21" s="318">
        <v>195.99142879007627</v>
      </c>
      <c r="O21" s="318">
        <v>200.49214305756993</v>
      </c>
      <c r="P21" s="318">
        <v>204.99285732506357</v>
      </c>
      <c r="Q21" s="318">
        <v>209.4935715925572</v>
      </c>
      <c r="R21" s="318">
        <v>213.99428586005087</v>
      </c>
      <c r="S21" s="318">
        <v>218.4950001275445</v>
      </c>
      <c r="T21" s="318">
        <v>222.99571439503814</v>
      </c>
      <c r="U21" s="318">
        <v>227.4964286625318</v>
      </c>
      <c r="V21" s="318">
        <v>231.99714293002543</v>
      </c>
      <c r="W21" s="318">
        <v>236.49785719751907</v>
      </c>
      <c r="X21" s="318">
        <v>240.99857146501273</v>
      </c>
      <c r="Y21" s="318">
        <v>245.49928573250634</v>
      </c>
      <c r="Z21" s="318">
        <v>250</v>
      </c>
      <c r="AA21" s="318" t="s">
        <v>123</v>
      </c>
    </row>
    <row r="22" spans="2:27" s="299" customFormat="1" ht="27.95" customHeight="1" x14ac:dyDescent="0.2">
      <c r="B22" s="320" t="s">
        <v>132</v>
      </c>
      <c r="C22" s="318"/>
      <c r="D22" s="318">
        <v>0</v>
      </c>
      <c r="E22" s="318">
        <v>227974.57408263494</v>
      </c>
      <c r="F22" s="318">
        <v>322080.04009408667</v>
      </c>
      <c r="G22" s="318">
        <v>454570.19472987589</v>
      </c>
      <c r="H22" s="318">
        <v>640249.91511478613</v>
      </c>
      <c r="I22" s="318">
        <v>780933.8484168764</v>
      </c>
      <c r="J22" s="318">
        <v>898024.06834832113</v>
      </c>
      <c r="K22" s="318">
        <v>999844.2923743251</v>
      </c>
      <c r="L22" s="318">
        <v>1090679.5224011205</v>
      </c>
      <c r="M22" s="318">
        <v>1173084.3371675052</v>
      </c>
      <c r="N22" s="318">
        <v>1248728.8470926296</v>
      </c>
      <c r="O22" s="318">
        <v>1318776.870795747</v>
      </c>
      <c r="P22" s="318">
        <v>1384078.3815453982</v>
      </c>
      <c r="Q22" s="318">
        <v>1445276.9034021841</v>
      </c>
      <c r="R22" s="318">
        <v>1502873.7534088674</v>
      </c>
      <c r="S22" s="318">
        <v>1557268.6151700604</v>
      </c>
      <c r="T22" s="318">
        <v>1608786.3098724673</v>
      </c>
      <c r="U22" s="318">
        <v>1657695.108216054</v>
      </c>
      <c r="V22" s="318">
        <v>1704219.6403940343</v>
      </c>
      <c r="W22" s="318">
        <v>1748550.2347765362</v>
      </c>
      <c r="X22" s="318">
        <v>1790849.8246085183</v>
      </c>
      <c r="Y22" s="318">
        <v>1831259.1556070403</v>
      </c>
      <c r="Z22" s="318">
        <v>1869900.7796190246</v>
      </c>
      <c r="AA22" s="318">
        <v>0.9</v>
      </c>
    </row>
    <row r="23" spans="2:27" s="299" customFormat="1" ht="27.95" customHeight="1" x14ac:dyDescent="0.2">
      <c r="B23" s="321"/>
      <c r="C23" s="318"/>
      <c r="D23" s="318">
        <v>63.994285860050859</v>
      </c>
      <c r="E23" s="318">
        <v>64.444357286800226</v>
      </c>
      <c r="F23" s="318">
        <v>64.894428713549587</v>
      </c>
      <c r="G23" s="318">
        <v>65.794571567048308</v>
      </c>
      <c r="H23" s="318">
        <v>67.594857274045779</v>
      </c>
      <c r="I23" s="318">
        <v>69.395142981043222</v>
      </c>
      <c r="J23" s="318">
        <v>71.195428688040678</v>
      </c>
      <c r="K23" s="318">
        <v>72.995714395038135</v>
      </c>
      <c r="L23" s="318">
        <v>74.796000102035592</v>
      </c>
      <c r="M23" s="318">
        <v>76.596285809033049</v>
      </c>
      <c r="N23" s="318">
        <v>78.396571516030505</v>
      </c>
      <c r="O23" s="318">
        <v>80.196857223027976</v>
      </c>
      <c r="P23" s="318">
        <v>81.997142930025419</v>
      </c>
      <c r="Q23" s="318">
        <v>83.79742863702289</v>
      </c>
      <c r="R23" s="318">
        <v>85.597714344020346</v>
      </c>
      <c r="S23" s="318">
        <v>87.398000051017803</v>
      </c>
      <c r="T23" s="318">
        <v>89.198285758015246</v>
      </c>
      <c r="U23" s="318">
        <v>90.998571465012716</v>
      </c>
      <c r="V23" s="318">
        <v>92.798857172010173</v>
      </c>
      <c r="W23" s="318">
        <v>94.59914287900763</v>
      </c>
      <c r="X23" s="318">
        <v>96.399428586005087</v>
      </c>
      <c r="Y23" s="318">
        <v>98.199714293002543</v>
      </c>
      <c r="Z23" s="318">
        <v>100</v>
      </c>
      <c r="AA23" s="318">
        <v>0</v>
      </c>
    </row>
    <row r="24" spans="2:27" s="299" customFormat="1" ht="27.95" customHeight="1" x14ac:dyDescent="0.2">
      <c r="B24" s="320" t="s">
        <v>133</v>
      </c>
      <c r="C24" s="318">
        <v>191.09841302233522</v>
      </c>
      <c r="D24" s="318">
        <v>191.09841302233522</v>
      </c>
      <c r="E24" s="318">
        <v>191.83468285955604</v>
      </c>
      <c r="F24" s="318">
        <v>192.57095269677683</v>
      </c>
      <c r="G24" s="318">
        <v>194.04349237121846</v>
      </c>
      <c r="H24" s="318">
        <v>196.9885717201017</v>
      </c>
      <c r="I24" s="318">
        <v>199.93365106898494</v>
      </c>
      <c r="J24" s="318">
        <v>202.87873041786818</v>
      </c>
      <c r="K24" s="318">
        <v>205.82380976675142</v>
      </c>
      <c r="L24" s="318">
        <v>208.76888911563466</v>
      </c>
      <c r="M24" s="318">
        <v>211.7139684645179</v>
      </c>
      <c r="N24" s="318">
        <v>214.65904781340114</v>
      </c>
      <c r="O24" s="318">
        <v>217.60412716228439</v>
      </c>
      <c r="P24" s="318">
        <v>220.5492065111676</v>
      </c>
      <c r="Q24" s="318">
        <v>223.49428586005087</v>
      </c>
      <c r="R24" s="318">
        <v>226.43936520893408</v>
      </c>
      <c r="S24" s="318">
        <v>229.38444455781735</v>
      </c>
      <c r="T24" s="318">
        <v>232.32952390670056</v>
      </c>
      <c r="U24" s="318">
        <v>235.2746032555838</v>
      </c>
      <c r="V24" s="318">
        <v>238.21968260446704</v>
      </c>
      <c r="W24" s="318">
        <v>241.16476195335028</v>
      </c>
      <c r="X24" s="318">
        <v>244.10984130223352</v>
      </c>
      <c r="Y24" s="318">
        <v>247.05492065111676</v>
      </c>
      <c r="Z24" s="318">
        <v>250</v>
      </c>
      <c r="AA24" s="318" t="s">
        <v>123</v>
      </c>
    </row>
    <row r="25" spans="2:27" s="299" customFormat="1" ht="27.95" customHeight="1" x14ac:dyDescent="0.2">
      <c r="B25" s="320" t="s">
        <v>134</v>
      </c>
      <c r="C25" s="318"/>
      <c r="D25" s="318">
        <v>0</v>
      </c>
      <c r="E25" s="318">
        <v>173913.47914980285</v>
      </c>
      <c r="F25" s="318">
        <v>245768.57867934121</v>
      </c>
      <c r="G25" s="318">
        <v>347053.2808611056</v>
      </c>
      <c r="H25" s="318">
        <v>489344.79092990811</v>
      </c>
      <c r="I25" s="318">
        <v>597525.76008180191</v>
      </c>
      <c r="J25" s="318">
        <v>687882.33616640558</v>
      </c>
      <c r="K25" s="318">
        <v>766742.16510864161</v>
      </c>
      <c r="L25" s="318">
        <v>837359.75064397661</v>
      </c>
      <c r="M25" s="318">
        <v>901673.73319783306</v>
      </c>
      <c r="N25" s="318">
        <v>960950.59975870245</v>
      </c>
      <c r="O25" s="318">
        <v>1016072.3173631012</v>
      </c>
      <c r="P25" s="318">
        <v>1067682.6391507699</v>
      </c>
      <c r="Q25" s="318">
        <v>1116268.7161582585</v>
      </c>
      <c r="R25" s="318">
        <v>1162209.8951138633</v>
      </c>
      <c r="S25" s="318">
        <v>1205808.5249428563</v>
      </c>
      <c r="T25" s="318">
        <v>1247310.2750504687</v>
      </c>
      <c r="U25" s="318">
        <v>1286918.0279121913</v>
      </c>
      <c r="V25" s="318">
        <v>1324801.6696025303</v>
      </c>
      <c r="W25" s="318">
        <v>1361105.1693000137</v>
      </c>
      <c r="X25" s="318">
        <v>1395951.813246469</v>
      </c>
      <c r="Y25" s="318">
        <v>1429448.1497467163</v>
      </c>
      <c r="Z25" s="318">
        <v>1461687.0135633813</v>
      </c>
      <c r="AA25" s="318">
        <v>0.8</v>
      </c>
    </row>
    <row r="26" spans="2:27" s="299" customFormat="1" ht="27.95" customHeight="1" x14ac:dyDescent="0.2">
      <c r="B26" s="321"/>
      <c r="C26" s="318"/>
      <c r="D26" s="318">
        <v>76.439365208934078</v>
      </c>
      <c r="E26" s="318">
        <v>76.733873143822422</v>
      </c>
      <c r="F26" s="318">
        <v>77.028381078710723</v>
      </c>
      <c r="G26" s="318">
        <v>77.617396948487382</v>
      </c>
      <c r="H26" s="318">
        <v>78.795428688040687</v>
      </c>
      <c r="I26" s="318">
        <v>79.973460427593977</v>
      </c>
      <c r="J26" s="318">
        <v>81.151492167147282</v>
      </c>
      <c r="K26" s="318">
        <v>82.329523906700572</v>
      </c>
      <c r="L26" s="318">
        <v>83.507555646253863</v>
      </c>
      <c r="M26" s="318">
        <v>84.685587385807153</v>
      </c>
      <c r="N26" s="318">
        <v>85.863619125360458</v>
      </c>
      <c r="O26" s="318">
        <v>87.041650864913748</v>
      </c>
      <c r="P26" s="318">
        <v>88.219682604467039</v>
      </c>
      <c r="Q26" s="318">
        <v>89.397714344020358</v>
      </c>
      <c r="R26" s="318">
        <v>90.575746083573634</v>
      </c>
      <c r="S26" s="318">
        <v>91.753777823126939</v>
      </c>
      <c r="T26" s="318">
        <v>92.931809562680229</v>
      </c>
      <c r="U26" s="318">
        <v>94.109841302233519</v>
      </c>
      <c r="V26" s="318">
        <v>95.287873041786824</v>
      </c>
      <c r="W26" s="318">
        <v>96.465904781340114</v>
      </c>
      <c r="X26" s="318">
        <v>97.643936520893405</v>
      </c>
      <c r="Y26" s="318">
        <v>98.821968260446695</v>
      </c>
      <c r="Z26" s="318">
        <v>100</v>
      </c>
      <c r="AA26" s="318" t="s">
        <v>1</v>
      </c>
    </row>
    <row r="27" spans="2:27" s="299" customFormat="1" ht="27.95" customHeight="1" x14ac:dyDescent="0.2">
      <c r="B27" s="320" t="s">
        <v>135</v>
      </c>
      <c r="C27" s="318">
        <v>222.21111139454337</v>
      </c>
      <c r="D27" s="318">
        <v>222.21111139454337</v>
      </c>
      <c r="E27" s="318">
        <v>222.55847250211158</v>
      </c>
      <c r="F27" s="318">
        <v>222.90583360967977</v>
      </c>
      <c r="G27" s="318">
        <v>223.60055582481618</v>
      </c>
      <c r="H27" s="318">
        <v>224.99000025508903</v>
      </c>
      <c r="I27" s="318">
        <v>226.37944468536188</v>
      </c>
      <c r="J27" s="318">
        <v>227.76888911563469</v>
      </c>
      <c r="K27" s="318">
        <v>229.15833354590751</v>
      </c>
      <c r="L27" s="318">
        <v>230.54777797618036</v>
      </c>
      <c r="M27" s="318">
        <v>231.9372224064532</v>
      </c>
      <c r="N27" s="318">
        <v>233.32666683672602</v>
      </c>
      <c r="O27" s="318">
        <v>234.71611126699884</v>
      </c>
      <c r="P27" s="318">
        <v>236.10555569727168</v>
      </c>
      <c r="Q27" s="318">
        <v>237.49500012754453</v>
      </c>
      <c r="R27" s="318">
        <v>238.88444455781735</v>
      </c>
      <c r="S27" s="318">
        <v>240.27388898809016</v>
      </c>
      <c r="T27" s="318">
        <v>241.66333341836301</v>
      </c>
      <c r="U27" s="318">
        <v>243.05277784863586</v>
      </c>
      <c r="V27" s="318">
        <v>244.44222227890867</v>
      </c>
      <c r="W27" s="318">
        <v>245.83166670918149</v>
      </c>
      <c r="X27" s="318">
        <v>247.22111113945434</v>
      </c>
      <c r="Y27" s="318">
        <v>248.61055556972718</v>
      </c>
      <c r="Z27" s="318">
        <v>250</v>
      </c>
      <c r="AA27" s="318" t="s">
        <v>123</v>
      </c>
    </row>
    <row r="28" spans="2:27" s="299" customFormat="1" ht="27.95" customHeight="1" x14ac:dyDescent="0.2">
      <c r="B28" s="320" t="s">
        <v>136</v>
      </c>
      <c r="C28" s="318"/>
      <c r="D28" s="318">
        <v>0</v>
      </c>
      <c r="E28" s="318">
        <v>111778.30751903898</v>
      </c>
      <c r="F28" s="318">
        <v>158015.3040218578</v>
      </c>
      <c r="G28" s="318">
        <v>223288.82098339882</v>
      </c>
      <c r="H28" s="318">
        <v>315272.41397874017</v>
      </c>
      <c r="I28" s="318">
        <v>385507.96660960582</v>
      </c>
      <c r="J28" s="318">
        <v>444428.83512057434</v>
      </c>
      <c r="K28" s="318">
        <v>496083.14476250362</v>
      </c>
      <c r="L28" s="318">
        <v>542550.35103845107</v>
      </c>
      <c r="M28" s="318">
        <v>585067.67144502676</v>
      </c>
      <c r="N28" s="318">
        <v>624442.45274639234</v>
      </c>
      <c r="O28" s="318">
        <v>661236.32180743059</v>
      </c>
      <c r="P28" s="318">
        <v>695858.80006405024</v>
      </c>
      <c r="Q28" s="318">
        <v>728619.49317830137</v>
      </c>
      <c r="R28" s="318">
        <v>759759.27892714541</v>
      </c>
      <c r="S28" s="318">
        <v>789469.98540543299</v>
      </c>
      <c r="T28" s="318">
        <v>817907.36251722381</v>
      </c>
      <c r="U28" s="318">
        <v>845199.94636025222</v>
      </c>
      <c r="V28" s="318">
        <v>871455.3028460677</v>
      </c>
      <c r="W28" s="318">
        <v>896764.54002896266</v>
      </c>
      <c r="X28" s="318">
        <v>921205.64235780097</v>
      </c>
      <c r="Y28" s="318">
        <v>944845.98249344807</v>
      </c>
      <c r="Z28" s="318">
        <v>967744.24597609206</v>
      </c>
      <c r="AA28" s="318">
        <v>0.7</v>
      </c>
    </row>
    <row r="29" spans="2:27" s="299" customFormat="1" ht="27.95" customHeight="1" x14ac:dyDescent="0.2">
      <c r="B29" s="322"/>
      <c r="C29" s="312"/>
      <c r="D29" s="318">
        <v>88.884444557817346</v>
      </c>
      <c r="E29" s="318">
        <v>89.023389000844631</v>
      </c>
      <c r="F29" s="318">
        <v>89.162333443871916</v>
      </c>
      <c r="G29" s="318">
        <v>89.440222329926485</v>
      </c>
      <c r="H29" s="318">
        <v>89.996000102035609</v>
      </c>
      <c r="I29" s="318">
        <v>90.551777874144747</v>
      </c>
      <c r="J29" s="318">
        <v>91.107555646253886</v>
      </c>
      <c r="K29" s="318">
        <v>91.663333418362996</v>
      </c>
      <c r="L29" s="318">
        <v>92.219111190472148</v>
      </c>
      <c r="M29" s="318">
        <v>92.774888962581286</v>
      </c>
      <c r="N29" s="318">
        <v>93.330666734690411</v>
      </c>
      <c r="O29" s="318">
        <v>93.886444506799535</v>
      </c>
      <c r="P29" s="318">
        <v>94.442222278908673</v>
      </c>
      <c r="Q29" s="318">
        <v>94.998000051017812</v>
      </c>
      <c r="R29" s="318">
        <v>95.553777823126936</v>
      </c>
      <c r="S29" s="318">
        <v>96.10955559523606</v>
      </c>
      <c r="T29" s="318">
        <v>96.665333367345212</v>
      </c>
      <c r="U29" s="318">
        <v>97.221111139454337</v>
      </c>
      <c r="V29" s="318">
        <v>97.776888911563461</v>
      </c>
      <c r="W29" s="318">
        <v>98.332666683672599</v>
      </c>
      <c r="X29" s="318">
        <v>98.888444455781737</v>
      </c>
      <c r="Y29" s="318">
        <v>99.444222227890876</v>
      </c>
      <c r="Z29" s="318">
        <v>100</v>
      </c>
      <c r="AA29" s="318">
        <v>0</v>
      </c>
    </row>
    <row r="30" spans="2:27" s="299" customFormat="1" ht="27.95" customHeight="1" x14ac:dyDescent="0.2">
      <c r="B30" s="320" t="s">
        <v>137</v>
      </c>
      <c r="C30" s="318">
        <v>253.32380976675142</v>
      </c>
      <c r="D30" s="318">
        <v>253.32380976675142</v>
      </c>
      <c r="E30" s="318">
        <v>253.28226214466704</v>
      </c>
      <c r="F30" s="318">
        <v>253.24071452258264</v>
      </c>
      <c r="G30" s="318">
        <v>253.15761927841385</v>
      </c>
      <c r="H30" s="318">
        <v>252.99142879007627</v>
      </c>
      <c r="I30" s="318">
        <v>252.82523830173872</v>
      </c>
      <c r="J30" s="318">
        <v>252.65904781340114</v>
      </c>
      <c r="K30" s="318">
        <v>252.49285732506357</v>
      </c>
      <c r="L30" s="318">
        <v>252.32666683672599</v>
      </c>
      <c r="M30" s="318">
        <v>252.16047634838841</v>
      </c>
      <c r="N30" s="318">
        <v>251.99428586005087</v>
      </c>
      <c r="O30" s="318">
        <v>251.82809537171329</v>
      </c>
      <c r="P30" s="318">
        <v>251.66190488337571</v>
      </c>
      <c r="Q30" s="318">
        <v>251.49571439503814</v>
      </c>
      <c r="R30" s="318">
        <v>251.32952390670056</v>
      </c>
      <c r="S30" s="318">
        <v>251.16333341836301</v>
      </c>
      <c r="T30" s="318">
        <v>250.99714293002543</v>
      </c>
      <c r="U30" s="318">
        <v>250.83095244168786</v>
      </c>
      <c r="V30" s="318">
        <v>250.66476195335028</v>
      </c>
      <c r="W30" s="318">
        <v>250.4985714650127</v>
      </c>
      <c r="X30" s="318">
        <v>250.33238097667515</v>
      </c>
      <c r="Y30" s="318">
        <v>250.16619048833758</v>
      </c>
      <c r="Z30" s="318">
        <v>250</v>
      </c>
      <c r="AA30" s="318" t="s">
        <v>123</v>
      </c>
    </row>
    <row r="31" spans="2:27" s="299" customFormat="1" ht="27.75" customHeight="1" x14ac:dyDescent="0.2">
      <c r="B31" s="320" t="s">
        <v>138</v>
      </c>
      <c r="C31" s="318"/>
      <c r="D31" s="318">
        <v>0</v>
      </c>
      <c r="E31" s="318">
        <v>0</v>
      </c>
      <c r="F31" s="318">
        <v>0</v>
      </c>
      <c r="G31" s="318">
        <v>0</v>
      </c>
      <c r="H31" s="318">
        <v>0</v>
      </c>
      <c r="I31" s="318">
        <v>0</v>
      </c>
      <c r="J31" s="318">
        <v>0</v>
      </c>
      <c r="K31" s="318">
        <v>0</v>
      </c>
      <c r="L31" s="318">
        <v>0</v>
      </c>
      <c r="M31" s="318">
        <v>0</v>
      </c>
      <c r="N31" s="318">
        <v>0</v>
      </c>
      <c r="O31" s="318">
        <v>0</v>
      </c>
      <c r="P31" s="318">
        <v>0</v>
      </c>
      <c r="Q31" s="318">
        <v>0</v>
      </c>
      <c r="R31" s="318">
        <v>0</v>
      </c>
      <c r="S31" s="318">
        <v>0</v>
      </c>
      <c r="T31" s="318">
        <v>0</v>
      </c>
      <c r="U31" s="318">
        <v>0</v>
      </c>
      <c r="V31" s="318">
        <v>0</v>
      </c>
      <c r="W31" s="318">
        <v>0</v>
      </c>
      <c r="X31" s="318">
        <v>0</v>
      </c>
      <c r="Y31" s="318">
        <v>0</v>
      </c>
      <c r="Z31" s="318">
        <v>0</v>
      </c>
      <c r="AA31" s="318">
        <v>0.6</v>
      </c>
    </row>
    <row r="32" spans="2:27" s="299" customFormat="1" ht="27.95" customHeight="1" x14ac:dyDescent="0.2">
      <c r="B32" s="321"/>
      <c r="C32" s="318"/>
      <c r="D32" s="318">
        <v>101.32952390670059</v>
      </c>
      <c r="E32" s="318">
        <v>101.31290485786681</v>
      </c>
      <c r="F32" s="318">
        <v>101.29628580903305</v>
      </c>
      <c r="G32" s="318">
        <v>101.26304771136554</v>
      </c>
      <c r="H32" s="318">
        <v>101.1965715160305</v>
      </c>
      <c r="I32" s="318">
        <v>101.13009532069547</v>
      </c>
      <c r="J32" s="318">
        <v>101.06361912536046</v>
      </c>
      <c r="K32" s="318">
        <v>100.99714293002542</v>
      </c>
      <c r="L32" s="318">
        <v>100.9306667346904</v>
      </c>
      <c r="M32" s="318">
        <v>100.86419053935536</v>
      </c>
      <c r="N32" s="318">
        <v>100.79771434402033</v>
      </c>
      <c r="O32" s="318">
        <v>100.73123814868532</v>
      </c>
      <c r="P32" s="318">
        <v>100.66476195335028</v>
      </c>
      <c r="Q32" s="318">
        <v>100.59828575801527</v>
      </c>
      <c r="R32" s="318">
        <v>100.53180956268022</v>
      </c>
      <c r="S32" s="318">
        <v>100.4653333673452</v>
      </c>
      <c r="T32" s="318">
        <v>100.39885717201018</v>
      </c>
      <c r="U32" s="318">
        <v>100.33238097667514</v>
      </c>
      <c r="V32" s="318">
        <v>100.26590478134013</v>
      </c>
      <c r="W32" s="318">
        <v>100.19942858600508</v>
      </c>
      <c r="X32" s="318">
        <v>100.13295239067006</v>
      </c>
      <c r="Y32" s="318">
        <v>100.06647619533504</v>
      </c>
      <c r="Z32" s="318">
        <v>100</v>
      </c>
      <c r="AA32" s="318" t="s">
        <v>1</v>
      </c>
    </row>
    <row r="33" spans="2:27" s="299" customFormat="1" ht="27.95" customHeight="1" x14ac:dyDescent="0.2">
      <c r="B33" s="320" t="s">
        <v>139</v>
      </c>
      <c r="C33" s="318">
        <v>97.760317905710934</v>
      </c>
      <c r="D33" s="318">
        <v>97.760317905710934</v>
      </c>
      <c r="E33" s="318">
        <v>99.663313931889547</v>
      </c>
      <c r="F33" s="318">
        <v>101.56630995806816</v>
      </c>
      <c r="G33" s="318">
        <v>105.37230201042539</v>
      </c>
      <c r="H33" s="318">
        <v>112.98428611513984</v>
      </c>
      <c r="I33" s="318">
        <v>120.59627021985429</v>
      </c>
      <c r="J33" s="318">
        <v>128.20825432456874</v>
      </c>
      <c r="K33" s="318">
        <v>135.82023842928319</v>
      </c>
      <c r="L33" s="318">
        <v>143.43222253399765</v>
      </c>
      <c r="M33" s="318">
        <v>151.0442066387121</v>
      </c>
      <c r="N33" s="318">
        <v>158.65619074342658</v>
      </c>
      <c r="O33" s="318">
        <v>166.26817484814103</v>
      </c>
      <c r="P33" s="318">
        <v>173.88015895285548</v>
      </c>
      <c r="Q33" s="318">
        <v>181.49214305756993</v>
      </c>
      <c r="R33" s="318">
        <v>189.10412716228439</v>
      </c>
      <c r="S33" s="318">
        <v>196.71611126699884</v>
      </c>
      <c r="T33" s="318">
        <v>204.32809537171329</v>
      </c>
      <c r="U33" s="318">
        <v>211.94007947642774</v>
      </c>
      <c r="V33" s="318">
        <v>219.55206358114219</v>
      </c>
      <c r="W33" s="318">
        <v>227.16404768585664</v>
      </c>
      <c r="X33" s="318">
        <v>234.7760317905711</v>
      </c>
      <c r="Y33" s="318">
        <v>242.38801589528555</v>
      </c>
      <c r="Z33" s="318">
        <v>250</v>
      </c>
      <c r="AA33" s="318" t="s">
        <v>123</v>
      </c>
    </row>
    <row r="34" spans="2:27" s="299" customFormat="1" ht="27.95" customHeight="1" x14ac:dyDescent="0.2">
      <c r="B34" s="320" t="s">
        <v>140</v>
      </c>
      <c r="C34" s="318"/>
      <c r="D34" s="318">
        <v>0</v>
      </c>
      <c r="E34" s="318">
        <v>327643.74375913123</v>
      </c>
      <c r="F34" s="318">
        <v>462711.86298699299</v>
      </c>
      <c r="G34" s="318">
        <v>652541.35983657127</v>
      </c>
      <c r="H34" s="318">
        <v>917629.12584169838</v>
      </c>
      <c r="I34" s="318">
        <v>1117451.9939965724</v>
      </c>
      <c r="J34" s="318">
        <v>1282878.5855173944</v>
      </c>
      <c r="K34" s="318">
        <v>1425930.8298334731</v>
      </c>
      <c r="L34" s="318">
        <v>1552804.8034953796</v>
      </c>
      <c r="M34" s="318">
        <v>1667198.1118167536</v>
      </c>
      <c r="N34" s="318">
        <v>1771530.1550723449</v>
      </c>
      <c r="O34" s="318">
        <v>1867487.9910227607</v>
      </c>
      <c r="P34" s="318">
        <v>1956304.2868879265</v>
      </c>
      <c r="Q34" s="318">
        <v>2038912.5261217575</v>
      </c>
      <c r="R34" s="318">
        <v>2116039.9040317312</v>
      </c>
      <c r="S34" s="318">
        <v>2188266.0308406977</v>
      </c>
      <c r="T34" s="318">
        <v>2256061.6853282759</v>
      </c>
      <c r="U34" s="318">
        <v>2319815.3362454302</v>
      </c>
      <c r="V34" s="318">
        <v>2379851.8484458257</v>
      </c>
      <c r="W34" s="318">
        <v>2436446.0196812903</v>
      </c>
      <c r="X34" s="318">
        <v>2489832.5953944917</v>
      </c>
      <c r="Y34" s="318">
        <v>2540213.8215818005</v>
      </c>
      <c r="Z34" s="318">
        <v>2587765.2377330982</v>
      </c>
      <c r="AA34" s="318">
        <v>1.1000000000000001</v>
      </c>
    </row>
    <row r="35" spans="2:27" s="299" customFormat="1" ht="27.95" customHeight="1" x14ac:dyDescent="0.2">
      <c r="B35" s="322"/>
      <c r="C35" s="312"/>
      <c r="D35" s="318">
        <v>39.104127162284371</v>
      </c>
      <c r="E35" s="318">
        <v>39.865325572755815</v>
      </c>
      <c r="F35" s="318">
        <v>40.626523983227266</v>
      </c>
      <c r="G35" s="318">
        <v>42.148920804170153</v>
      </c>
      <c r="H35" s="318">
        <v>45.193714446055935</v>
      </c>
      <c r="I35" s="318">
        <v>48.238508087941717</v>
      </c>
      <c r="J35" s="318">
        <v>51.2833017298275</v>
      </c>
      <c r="K35" s="318">
        <v>54.328095371713282</v>
      </c>
      <c r="L35" s="318">
        <v>57.372889013599057</v>
      </c>
      <c r="M35" s="318">
        <v>60.417682655484839</v>
      </c>
      <c r="N35" s="318">
        <v>63.462476297370628</v>
      </c>
      <c r="O35" s="318">
        <v>66.507269939256403</v>
      </c>
      <c r="P35" s="318">
        <v>69.552063581142193</v>
      </c>
      <c r="Q35" s="318">
        <v>72.596857223027982</v>
      </c>
      <c r="R35" s="318">
        <v>75.641650864913757</v>
      </c>
      <c r="S35" s="318">
        <v>78.686444506799532</v>
      </c>
      <c r="T35" s="318">
        <v>81.731238148685321</v>
      </c>
      <c r="U35" s="318">
        <v>84.776031790571096</v>
      </c>
      <c r="V35" s="318">
        <v>87.820825432456871</v>
      </c>
      <c r="W35" s="318">
        <v>90.865619074342661</v>
      </c>
      <c r="X35" s="318">
        <v>93.910412716228436</v>
      </c>
      <c r="Y35" s="318">
        <v>96.955206358114225</v>
      </c>
      <c r="Z35" s="318">
        <v>100</v>
      </c>
      <c r="AA35" s="318">
        <v>0</v>
      </c>
    </row>
    <row r="36" spans="2:27" s="299" customFormat="1" ht="27.95" customHeight="1" x14ac:dyDescent="0.2">
      <c r="B36" s="322"/>
      <c r="C36" s="312"/>
      <c r="D36" s="322"/>
      <c r="E36" s="323"/>
      <c r="F36" s="312"/>
      <c r="G36" s="324"/>
      <c r="H36" s="312"/>
      <c r="I36" s="312"/>
      <c r="J36" s="312"/>
      <c r="K36" s="312"/>
      <c r="L36" s="312"/>
      <c r="M36" s="312"/>
      <c r="N36" s="312"/>
      <c r="O36" s="312"/>
      <c r="P36" s="312"/>
      <c r="Q36" s="312"/>
      <c r="R36" s="312"/>
      <c r="S36" s="312"/>
      <c r="T36" s="312"/>
      <c r="U36" s="312"/>
      <c r="V36" s="312"/>
      <c r="W36" s="312"/>
      <c r="X36" s="312"/>
      <c r="Y36" s="312"/>
      <c r="Z36" s="312"/>
      <c r="AA36" s="312"/>
    </row>
    <row r="37" spans="2:27" ht="27.95" customHeight="1" x14ac:dyDescent="0.25">
      <c r="B37" s="310" t="s">
        <v>141</v>
      </c>
      <c r="C37" s="312"/>
      <c r="D37" s="312"/>
      <c r="E37" s="325"/>
      <c r="F37" s="310" t="s">
        <v>142</v>
      </c>
      <c r="G37" s="310" t="s">
        <v>143</v>
      </c>
      <c r="H37" s="310" t="s">
        <v>144</v>
      </c>
      <c r="I37" s="325"/>
      <c r="J37" s="325"/>
      <c r="K37" s="325"/>
      <c r="L37" s="325"/>
      <c r="M37" s="325"/>
      <c r="N37" s="325"/>
      <c r="O37" s="325"/>
      <c r="P37" s="325"/>
      <c r="Q37" s="325"/>
      <c r="R37" s="325"/>
      <c r="S37" s="325"/>
      <c r="T37" s="325"/>
      <c r="U37" s="325"/>
      <c r="V37" s="325"/>
      <c r="W37" s="325"/>
      <c r="X37" s="325"/>
      <c r="Y37" s="325"/>
      <c r="Z37" s="325"/>
      <c r="AA37" s="325"/>
    </row>
    <row r="38" spans="2:27" ht="27.95" customHeight="1" x14ac:dyDescent="0.25">
      <c r="B38" s="326" t="s">
        <v>145</v>
      </c>
      <c r="C38" s="327">
        <v>2000000</v>
      </c>
      <c r="D38" s="328">
        <v>88</v>
      </c>
      <c r="E38" s="325"/>
      <c r="F38" s="326">
        <v>2</v>
      </c>
      <c r="G38" s="329">
        <v>2000000</v>
      </c>
      <c r="H38" s="326">
        <v>220</v>
      </c>
      <c r="I38" s="325"/>
      <c r="J38" s="325"/>
      <c r="K38" s="325"/>
      <c r="L38" s="325"/>
      <c r="M38" s="325"/>
      <c r="N38" s="325"/>
      <c r="O38" s="325"/>
      <c r="P38" s="325"/>
      <c r="Q38" s="325"/>
      <c r="R38" s="325"/>
      <c r="S38" s="325"/>
      <c r="T38" s="325"/>
      <c r="U38" s="325"/>
      <c r="V38" s="325"/>
      <c r="W38" s="325"/>
      <c r="X38" s="325"/>
      <c r="Y38" s="325"/>
      <c r="Z38" s="325"/>
      <c r="AA38" s="325"/>
    </row>
    <row r="39" spans="2:27" ht="27.95" customHeight="1" x14ac:dyDescent="0.25">
      <c r="B39" s="326" t="s">
        <v>146</v>
      </c>
      <c r="C39" s="327">
        <v>2239760.9081372581</v>
      </c>
      <c r="D39" s="328">
        <v>100</v>
      </c>
      <c r="E39" s="325"/>
      <c r="F39" s="310"/>
      <c r="G39" s="325"/>
      <c r="H39" s="325"/>
      <c r="I39" s="325"/>
      <c r="J39" s="325"/>
      <c r="K39" s="325"/>
      <c r="L39" s="325"/>
      <c r="M39" s="325"/>
      <c r="N39" s="325"/>
      <c r="O39" s="325"/>
      <c r="P39" s="325"/>
      <c r="Q39" s="325"/>
      <c r="R39" s="325"/>
      <c r="S39" s="325"/>
      <c r="T39" s="325"/>
      <c r="U39" s="325"/>
      <c r="V39" s="325"/>
      <c r="W39" s="325"/>
      <c r="X39" s="325"/>
      <c r="Y39" s="325"/>
      <c r="Z39" s="325"/>
      <c r="AA39" s="325"/>
    </row>
    <row r="40" spans="2:27" ht="27.95" customHeight="1" x14ac:dyDescent="0.25">
      <c r="B40" s="326" t="s">
        <v>147</v>
      </c>
      <c r="C40" s="330">
        <v>100</v>
      </c>
      <c r="D40" s="330">
        <v>100</v>
      </c>
      <c r="E40" s="325"/>
      <c r="F40" s="326" t="s">
        <v>147</v>
      </c>
      <c r="G40" s="331">
        <v>250</v>
      </c>
      <c r="H40" s="325"/>
      <c r="I40" s="325"/>
      <c r="J40" s="325"/>
      <c r="K40" s="325"/>
      <c r="L40" s="325"/>
      <c r="M40" s="325"/>
      <c r="N40" s="325"/>
      <c r="O40" s="325"/>
      <c r="P40" s="325"/>
      <c r="Q40" s="325"/>
      <c r="R40" s="325"/>
      <c r="S40" s="325"/>
      <c r="T40" s="325"/>
      <c r="U40" s="325"/>
      <c r="V40" s="325"/>
      <c r="W40" s="325"/>
      <c r="X40" s="325"/>
      <c r="Y40" s="325"/>
      <c r="Z40" s="325"/>
      <c r="AA40" s="325"/>
    </row>
    <row r="41" spans="2:27" ht="27.95" customHeight="1" x14ac:dyDescent="0.25">
      <c r="B41" s="326" t="s">
        <v>148</v>
      </c>
      <c r="C41" s="330">
        <v>60</v>
      </c>
      <c r="D41" s="330">
        <v>60</v>
      </c>
      <c r="E41" s="325"/>
      <c r="F41" s="326" t="s">
        <v>148</v>
      </c>
      <c r="G41" s="326">
        <v>150</v>
      </c>
      <c r="H41" s="325"/>
      <c r="I41" s="325"/>
      <c r="J41" s="325"/>
      <c r="K41" s="325"/>
      <c r="L41" s="325"/>
      <c r="M41" s="325"/>
      <c r="N41" s="325"/>
      <c r="O41" s="325"/>
      <c r="P41" s="325"/>
      <c r="Q41" s="325"/>
      <c r="R41" s="325"/>
      <c r="S41" s="325"/>
      <c r="T41" s="325"/>
      <c r="U41" s="325"/>
      <c r="V41" s="325"/>
      <c r="W41" s="325"/>
      <c r="X41" s="325"/>
      <c r="Y41" s="325"/>
      <c r="Z41" s="325"/>
      <c r="AA41" s="325"/>
    </row>
    <row r="42" spans="2:27" ht="27.95" customHeight="1" x14ac:dyDescent="0.25">
      <c r="B42" s="326" t="s">
        <v>144</v>
      </c>
      <c r="C42" s="330">
        <v>88</v>
      </c>
      <c r="D42" s="330">
        <v>88</v>
      </c>
      <c r="E42" s="325"/>
      <c r="F42" s="326" t="s">
        <v>149</v>
      </c>
      <c r="G42" s="332">
        <v>100</v>
      </c>
      <c r="H42" s="325"/>
      <c r="I42" s="325"/>
      <c r="J42" s="325"/>
      <c r="K42" s="325"/>
      <c r="L42" s="325"/>
      <c r="M42" s="325"/>
      <c r="N42" s="325"/>
      <c r="O42" s="325"/>
      <c r="P42" s="325"/>
      <c r="Q42" s="325"/>
      <c r="R42" s="325"/>
      <c r="S42" s="325"/>
      <c r="T42" s="325"/>
      <c r="U42" s="325"/>
      <c r="V42" s="325"/>
      <c r="W42" s="325"/>
      <c r="X42" s="325"/>
      <c r="Y42" s="325"/>
      <c r="Z42" s="325"/>
      <c r="AA42" s="325"/>
    </row>
    <row r="43" spans="2:27" ht="27.95" customHeight="1" x14ac:dyDescent="0.25">
      <c r="B43" s="326" t="s">
        <v>150</v>
      </c>
      <c r="C43" s="333">
        <v>0</v>
      </c>
      <c r="D43" s="327">
        <v>4000000.0000000009</v>
      </c>
      <c r="E43" s="325"/>
      <c r="F43" s="326" t="s">
        <v>151</v>
      </c>
      <c r="G43" s="332">
        <v>-10</v>
      </c>
      <c r="H43" s="332">
        <v>-10</v>
      </c>
      <c r="I43" s="334" t="s">
        <v>152</v>
      </c>
      <c r="J43" s="325"/>
      <c r="K43" s="325"/>
      <c r="L43" s="325"/>
      <c r="M43" s="325"/>
      <c r="N43" s="325"/>
      <c r="O43" s="325"/>
      <c r="P43" s="325"/>
      <c r="Q43" s="325"/>
      <c r="R43" s="325"/>
      <c r="S43" s="325"/>
      <c r="T43" s="325"/>
      <c r="U43" s="325"/>
      <c r="V43" s="325"/>
      <c r="W43" s="325"/>
      <c r="X43" s="325"/>
      <c r="Y43" s="325"/>
      <c r="Z43" s="325"/>
      <c r="AA43" s="325"/>
    </row>
    <row r="44" spans="2:27" ht="27.95" customHeight="1" x14ac:dyDescent="0.25">
      <c r="B44" s="326" t="s">
        <v>153</v>
      </c>
      <c r="C44" s="330">
        <v>160</v>
      </c>
      <c r="D44" s="328">
        <v>160</v>
      </c>
      <c r="E44" s="325"/>
      <c r="F44" s="326" t="s">
        <v>154</v>
      </c>
      <c r="G44" s="332">
        <v>-4</v>
      </c>
      <c r="H44" s="332">
        <v>-4</v>
      </c>
      <c r="I44" s="325"/>
      <c r="J44" s="325"/>
      <c r="K44" s="325"/>
      <c r="L44" s="325"/>
      <c r="M44" s="325"/>
      <c r="N44" s="325"/>
      <c r="O44" s="325"/>
      <c r="P44" s="325"/>
      <c r="Q44" s="325"/>
      <c r="R44" s="325"/>
      <c r="S44" s="325"/>
      <c r="T44" s="325"/>
      <c r="U44" s="325"/>
      <c r="V44" s="325"/>
      <c r="W44" s="325"/>
      <c r="X44" s="325"/>
      <c r="Y44" s="325"/>
      <c r="Z44" s="325"/>
      <c r="AA44" s="325"/>
    </row>
    <row r="45" spans="2:27" ht="27.95" customHeight="1" x14ac:dyDescent="0.25">
      <c r="B45" s="326" t="s">
        <v>155</v>
      </c>
      <c r="C45" s="330">
        <v>30</v>
      </c>
      <c r="D45" s="333">
        <v>200000</v>
      </c>
      <c r="E45" s="325"/>
      <c r="F45" s="326" t="s">
        <v>156</v>
      </c>
      <c r="G45" s="332">
        <v>60</v>
      </c>
      <c r="H45" s="329">
        <v>0</v>
      </c>
      <c r="I45" s="325"/>
      <c r="J45" s="325"/>
      <c r="K45" s="325"/>
      <c r="L45" s="325"/>
      <c r="M45" s="325"/>
      <c r="N45" s="325"/>
      <c r="O45" s="325"/>
      <c r="P45" s="325"/>
      <c r="Q45" s="325"/>
      <c r="R45" s="325"/>
      <c r="S45" s="325"/>
      <c r="T45" s="325"/>
      <c r="U45" s="325"/>
      <c r="V45" s="325"/>
      <c r="W45" s="325"/>
      <c r="X45" s="325"/>
      <c r="Y45" s="325"/>
      <c r="Z45" s="325"/>
      <c r="AA45" s="325"/>
    </row>
    <row r="46" spans="2:27" ht="27.95" customHeight="1" x14ac:dyDescent="0.25">
      <c r="B46" s="326" t="s">
        <v>149</v>
      </c>
      <c r="C46" s="330">
        <v>80</v>
      </c>
      <c r="D46" s="333">
        <v>200000</v>
      </c>
      <c r="E46" s="325"/>
      <c r="F46" s="325"/>
      <c r="G46" s="325"/>
      <c r="H46" s="325"/>
      <c r="I46" s="325"/>
      <c r="J46" s="325"/>
      <c r="K46" s="325"/>
      <c r="L46" s="325"/>
      <c r="M46" s="325"/>
      <c r="N46" s="325"/>
      <c r="O46" s="325"/>
      <c r="P46" s="325"/>
      <c r="Q46" s="325"/>
      <c r="R46" s="325"/>
      <c r="S46" s="325"/>
      <c r="T46" s="325"/>
      <c r="U46" s="325"/>
      <c r="V46" s="325"/>
      <c r="W46" s="325"/>
      <c r="X46" s="325"/>
      <c r="Y46" s="325"/>
      <c r="Z46" s="325"/>
      <c r="AA46" s="325"/>
    </row>
    <row r="47" spans="2:27" ht="27.95" customHeight="1" x14ac:dyDescent="0.25">
      <c r="B47" s="326" t="s">
        <v>157</v>
      </c>
      <c r="C47" s="330">
        <v>130</v>
      </c>
      <c r="D47" s="333">
        <v>200000</v>
      </c>
      <c r="E47" s="325"/>
      <c r="F47" s="325"/>
      <c r="G47" s="325"/>
      <c r="H47" s="325"/>
      <c r="I47" s="325"/>
      <c r="J47" s="325"/>
      <c r="K47" s="325"/>
      <c r="L47" s="325"/>
      <c r="M47" s="325"/>
      <c r="N47" s="325"/>
      <c r="O47" s="325"/>
      <c r="P47" s="325"/>
      <c r="Q47" s="325"/>
      <c r="R47" s="325"/>
      <c r="S47" s="325"/>
      <c r="T47" s="325"/>
      <c r="U47" s="325"/>
      <c r="V47" s="325"/>
      <c r="W47" s="325"/>
      <c r="X47" s="325"/>
      <c r="Y47" s="325"/>
      <c r="Z47" s="325"/>
      <c r="AA47" s="325"/>
    </row>
    <row r="48" spans="2:27" ht="27.95" customHeight="1" x14ac:dyDescent="0.25"/>
    <row r="49" ht="15" hidden="1" customHeight="1" x14ac:dyDescent="0.25"/>
    <row r="50" ht="15" hidden="1" customHeight="1" x14ac:dyDescent="0.25"/>
    <row r="51" ht="15" hidden="1" customHeight="1" x14ac:dyDescent="0.25"/>
    <row r="52" ht="15" hidden="1" customHeight="1" x14ac:dyDescent="0.25"/>
    <row r="53" ht="15" hidden="1" customHeight="1" x14ac:dyDescent="0.25"/>
    <row r="54" ht="15" hidden="1" customHeight="1" x14ac:dyDescent="0.25"/>
    <row r="55" ht="15" hidden="1" customHeight="1" x14ac:dyDescent="0.25"/>
    <row r="56" ht="15" hidden="1" customHeight="1" x14ac:dyDescent="0.25"/>
    <row r="57" ht="15" hidden="1" customHeight="1" x14ac:dyDescent="0.25"/>
    <row r="58" ht="15" hidden="1" customHeight="1" x14ac:dyDescent="0.25"/>
    <row r="59" ht="15" hidden="1" customHeight="1" x14ac:dyDescent="0.25"/>
    <row r="60" ht="15" hidden="1" customHeight="1" x14ac:dyDescent="0.25"/>
    <row r="61" ht="15" hidden="1" customHeight="1" x14ac:dyDescent="0.25"/>
    <row r="62" ht="15" hidden="1" customHeight="1" x14ac:dyDescent="0.25"/>
    <row r="63" ht="15" hidden="1" customHeight="1" x14ac:dyDescent="0.25"/>
    <row r="64" ht="15" hidden="1" customHeight="1" x14ac:dyDescent="0.25"/>
    <row r="65" ht="15" hidden="1" customHeight="1" x14ac:dyDescent="0.25"/>
    <row r="66" ht="15" hidden="1" customHeight="1" x14ac:dyDescent="0.25"/>
    <row r="67" ht="15" hidden="1" customHeight="1" x14ac:dyDescent="0.25"/>
    <row r="68" ht="15" hidden="1" customHeight="1" x14ac:dyDescent="0.25"/>
    <row r="69" ht="15" hidden="1" customHeight="1" x14ac:dyDescent="0.25"/>
    <row r="70" ht="15" hidden="1" customHeight="1" x14ac:dyDescent="0.25"/>
    <row r="71" ht="15" hidden="1" customHeight="1" x14ac:dyDescent="0.25"/>
    <row r="72" ht="15" hidden="1" customHeight="1" x14ac:dyDescent="0.25"/>
    <row r="73" ht="15" hidden="1" customHeight="1" x14ac:dyDescent="0.25"/>
    <row r="74" ht="15" hidden="1" customHeight="1" x14ac:dyDescent="0.25"/>
    <row r="75" ht="15" hidden="1" customHeight="1" x14ac:dyDescent="0.25"/>
    <row r="76" ht="15" hidden="1" customHeight="1" x14ac:dyDescent="0.25"/>
    <row r="77" ht="15" hidden="1" customHeight="1" x14ac:dyDescent="0.25"/>
    <row r="78" ht="15" hidden="1" customHeight="1" x14ac:dyDescent="0.25"/>
    <row r="79" ht="15" hidden="1" customHeight="1" x14ac:dyDescent="0.25"/>
    <row r="80" ht="15" hidden="1" customHeight="1" x14ac:dyDescent="0.25"/>
  </sheetData>
  <sheetProtection algorithmName="SHA-512" hashValue="GMnztVQudryyyJhs9jkZBayGEOMUISEerIAiKWxyH38gnOSXIHaLPqbFwW7lHWGUvAspvz1DfTnfAW7kaIc+ag==" saltValue="DBkOLpsOj0VKiAtBl+tXfg==" spinCount="100000" sheet="1" objects="1" scenarios="1"/>
  <mergeCells count="2">
    <mergeCell ref="B2:E4"/>
    <mergeCell ref="C9:J10"/>
  </mergeCells>
  <conditionalFormatting sqref="D18:D35 AA17:AA35">
    <cfRule type="expression" dxfId="32" priority="33">
      <formula>ISERROR(D17)</formula>
    </cfRule>
  </conditionalFormatting>
  <conditionalFormatting sqref="D21">
    <cfRule type="expression" dxfId="31" priority="32">
      <formula>ISERROR(D21)</formula>
    </cfRule>
  </conditionalFormatting>
  <conditionalFormatting sqref="D24">
    <cfRule type="expression" dxfId="30" priority="31">
      <formula>ISERROR(D24)</formula>
    </cfRule>
  </conditionalFormatting>
  <conditionalFormatting sqref="D27">
    <cfRule type="expression" dxfId="29" priority="30">
      <formula>ISERROR(D27)</formula>
    </cfRule>
  </conditionalFormatting>
  <conditionalFormatting sqref="D30">
    <cfRule type="expression" dxfId="28" priority="29">
      <formula>ISERROR(D30)</formula>
    </cfRule>
  </conditionalFormatting>
  <conditionalFormatting sqref="D33">
    <cfRule type="expression" dxfId="27" priority="28">
      <formula>ISERROR(D33)</formula>
    </cfRule>
  </conditionalFormatting>
  <conditionalFormatting sqref="E21">
    <cfRule type="expression" dxfId="26" priority="25">
      <formula>ISERROR(E21)</formula>
    </cfRule>
  </conditionalFormatting>
  <conditionalFormatting sqref="E24">
    <cfRule type="expression" dxfId="25" priority="24">
      <formula>ISERROR(E24)</formula>
    </cfRule>
  </conditionalFormatting>
  <conditionalFormatting sqref="E27">
    <cfRule type="expression" dxfId="24" priority="23">
      <formula>ISERROR(E27)</formula>
    </cfRule>
  </conditionalFormatting>
  <conditionalFormatting sqref="D17:Z35">
    <cfRule type="expression" dxfId="23" priority="27">
      <formula>ISERROR(D17)</formula>
    </cfRule>
  </conditionalFormatting>
  <conditionalFormatting sqref="E33">
    <cfRule type="expression" dxfId="22" priority="21">
      <formula>ISERROR(E33)</formula>
    </cfRule>
  </conditionalFormatting>
  <conditionalFormatting sqref="F17:Z17">
    <cfRule type="expression" dxfId="21" priority="13">
      <formula>ISERROR(F17)</formula>
    </cfRule>
  </conditionalFormatting>
  <conditionalFormatting sqref="E17">
    <cfRule type="expression" dxfId="20" priority="20">
      <formula>ISERROR(E17)</formula>
    </cfRule>
  </conditionalFormatting>
  <conditionalFormatting sqref="E18:E35">
    <cfRule type="expression" dxfId="19" priority="26">
      <formula>ISERROR(E18)</formula>
    </cfRule>
  </conditionalFormatting>
  <conditionalFormatting sqref="E30">
    <cfRule type="expression" dxfId="18" priority="22">
      <formula>ISERROR(E30)</formula>
    </cfRule>
  </conditionalFormatting>
  <conditionalFormatting sqref="F18:Z35">
    <cfRule type="expression" dxfId="17" priority="19">
      <formula>ISERROR(F18)</formula>
    </cfRule>
  </conditionalFormatting>
  <conditionalFormatting sqref="F21:Z21">
    <cfRule type="expression" dxfId="16" priority="18">
      <formula>ISERROR(F21)</formula>
    </cfRule>
  </conditionalFormatting>
  <conditionalFormatting sqref="F24:Z24">
    <cfRule type="expression" dxfId="15" priority="17">
      <formula>ISERROR(F24)</formula>
    </cfRule>
  </conditionalFormatting>
  <conditionalFormatting sqref="F27:Z27">
    <cfRule type="expression" dxfId="14" priority="16">
      <formula>ISERROR(F27)</formula>
    </cfRule>
  </conditionalFormatting>
  <conditionalFormatting sqref="F30:Z30">
    <cfRule type="expression" dxfId="13" priority="15">
      <formula>ISERROR(F30)</formula>
    </cfRule>
  </conditionalFormatting>
  <conditionalFormatting sqref="F33:Z33">
    <cfRule type="expression" dxfId="12" priority="14">
      <formula>ISERROR(F33)</formula>
    </cfRule>
  </conditionalFormatting>
  <conditionalFormatting sqref="C18">
    <cfRule type="expression" dxfId="11" priority="12">
      <formula>ISERROR(C18)</formula>
    </cfRule>
  </conditionalFormatting>
  <conditionalFormatting sqref="C18">
    <cfRule type="expression" dxfId="10" priority="11">
      <formula>ISERROR(C18)</formula>
    </cfRule>
  </conditionalFormatting>
  <conditionalFormatting sqref="C21">
    <cfRule type="expression" dxfId="9" priority="10">
      <formula>ISERROR(C21)</formula>
    </cfRule>
  </conditionalFormatting>
  <conditionalFormatting sqref="C21">
    <cfRule type="expression" dxfId="8" priority="9">
      <formula>ISERROR(C21)</formula>
    </cfRule>
  </conditionalFormatting>
  <conditionalFormatting sqref="C24">
    <cfRule type="expression" dxfId="7" priority="8">
      <formula>ISERROR(C24)</formula>
    </cfRule>
  </conditionalFormatting>
  <conditionalFormatting sqref="C24">
    <cfRule type="expression" dxfId="6" priority="7">
      <formula>ISERROR(C24)</formula>
    </cfRule>
  </conditionalFormatting>
  <conditionalFormatting sqref="C27">
    <cfRule type="expression" dxfId="5" priority="6">
      <formula>ISERROR(C27)</formula>
    </cfRule>
  </conditionalFormatting>
  <conditionalFormatting sqref="C27">
    <cfRule type="expression" dxfId="4" priority="5">
      <formula>ISERROR(C27)</formula>
    </cfRule>
  </conditionalFormatting>
  <conditionalFormatting sqref="C30">
    <cfRule type="expression" dxfId="3" priority="4">
      <formula>ISERROR(C30)</formula>
    </cfRule>
  </conditionalFormatting>
  <conditionalFormatting sqref="C30">
    <cfRule type="expression" dxfId="2" priority="3">
      <formula>ISERROR(C30)</formula>
    </cfRule>
  </conditionalFormatting>
  <conditionalFormatting sqref="C33">
    <cfRule type="expression" dxfId="1" priority="2">
      <formula>ISERROR(C33)</formula>
    </cfRule>
  </conditionalFormatting>
  <conditionalFormatting sqref="C33">
    <cfRule type="expression" dxfId="0" priority="1">
      <formula>ISERROR(C33)</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7</vt:i4>
      </vt:variant>
      <vt:variant>
        <vt:lpstr>Benoemde bereiken</vt:lpstr>
      </vt:variant>
      <vt:variant>
        <vt:i4>3</vt:i4>
      </vt:variant>
    </vt:vector>
  </HeadingPairs>
  <TitlesOfParts>
    <vt:vector size="10" baseType="lpstr">
      <vt:lpstr>Vergelijkingswaarde</vt:lpstr>
      <vt:lpstr>Realisatie</vt:lpstr>
      <vt:lpstr>Licenties</vt:lpstr>
      <vt:lpstr>Opleidingen</vt:lpstr>
      <vt:lpstr>Consultancy</vt:lpstr>
      <vt:lpstr>BPK-Grafiek</vt:lpstr>
      <vt:lpstr>DATA</vt:lpstr>
      <vt:lpstr>Staffel1</vt:lpstr>
      <vt:lpstr>Staffel2</vt:lpstr>
      <vt:lpstr>Staffel3</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2022-02-16T13:34:25Z</dcterms:modified>
</cp:coreProperties>
</file>