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SSC IUC G1 Aanbesteden\Uitwisselmap\BHV opleidingen 2022\_8 Offerte aanvraag\Gepubliceerd\EA docs NvI2\"/>
    </mc:Choice>
  </mc:AlternateContent>
  <bookViews>
    <workbookView xWindow="0" yWindow="0" windowWidth="19200" windowHeight="6900" activeTab="1"/>
  </bookViews>
  <sheets>
    <sheet name="Toelichting" sheetId="3" r:id="rId1"/>
    <sheet name="Prijzenblad Perceel 4" sheetId="1" r:id="rId2"/>
  </sheets>
  <definedNames>
    <definedName name="_xlnm._FilterDatabase" localSheetId="1" hidden="1">'Prijzenblad Perceel 4'!$B$7:$G$43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1" l="1"/>
  <c r="G41" i="1"/>
  <c r="G42" i="1"/>
  <c r="G39" i="1"/>
  <c r="G37" i="1"/>
  <c r="G31" i="1"/>
  <c r="G32" i="1"/>
  <c r="G33" i="1"/>
  <c r="G34" i="1"/>
  <c r="G35" i="1"/>
  <c r="G36" i="1"/>
  <c r="G30" i="1"/>
  <c r="G9" i="1"/>
  <c r="G10" i="1"/>
  <c r="G11" i="1"/>
  <c r="G12" i="1"/>
  <c r="G13" i="1"/>
  <c r="G14" i="1"/>
  <c r="G15" i="1"/>
  <c r="G16" i="1"/>
  <c r="G17" i="1"/>
  <c r="G18" i="1"/>
  <c r="G19" i="1"/>
  <c r="G20" i="1"/>
  <c r="G21" i="1"/>
  <c r="G22" i="1"/>
  <c r="G23" i="1"/>
  <c r="G8" i="1"/>
  <c r="E9" i="1" l="1"/>
  <c r="E38" i="1" l="1"/>
  <c r="E37" i="1"/>
  <c r="E32" i="1"/>
  <c r="E30" i="1"/>
  <c r="E29" i="1"/>
  <c r="E28" i="1"/>
  <c r="E24" i="1"/>
  <c r="E22" i="1"/>
  <c r="E18" i="1"/>
  <c r="E16" i="1"/>
  <c r="E14" i="1"/>
  <c r="E12" i="1"/>
  <c r="E20" i="1"/>
  <c r="E42" i="1" l="1"/>
  <c r="E41" i="1"/>
  <c r="E39" i="1"/>
  <c r="G24" i="1"/>
  <c r="G25" i="1"/>
  <c r="G26" i="1"/>
  <c r="G27" i="1"/>
  <c r="G28" i="1"/>
  <c r="G29" i="1"/>
  <c r="E8" i="1" l="1"/>
  <c r="G43" i="1" l="1"/>
</calcChain>
</file>

<file path=xl/sharedStrings.xml><?xml version="1.0" encoding="utf-8"?>
<sst xmlns="http://schemas.openxmlformats.org/spreadsheetml/2006/main" count="78" uniqueCount="76">
  <si>
    <t>Verwachte afname</t>
  </si>
  <si>
    <t>Prijs per Cursist            per Module</t>
  </si>
  <si>
    <t>Totaalprijs op jaarbasis</t>
  </si>
  <si>
    <t>Af te nemen opleidingsmodules</t>
  </si>
  <si>
    <t>Module*</t>
  </si>
  <si>
    <t xml:space="preserve">1.a </t>
  </si>
  <si>
    <t xml:space="preserve">Opleiding BHV Basis </t>
  </si>
  <si>
    <t>1.b</t>
  </si>
  <si>
    <t>Opleiding BHV Basis op locatie Opdrachtnemer</t>
  </si>
  <si>
    <t>2.a</t>
  </si>
  <si>
    <t>Herhaling opleiding BHV Basis</t>
  </si>
  <si>
    <t>2.b</t>
  </si>
  <si>
    <t>Herhaling opleiding BHV Basis op locatie Opdrachtnemer</t>
  </si>
  <si>
    <t>3.a</t>
  </si>
  <si>
    <t>Opleiding BHV Allround</t>
  </si>
  <si>
    <t>3.b</t>
  </si>
  <si>
    <t>Opleiding BHV Allround op locatie Opdrachtnemer</t>
  </si>
  <si>
    <t>4.a</t>
  </si>
  <si>
    <t>Herhaling opleiding BHV Allround</t>
  </si>
  <si>
    <t>4.b</t>
  </si>
  <si>
    <t>Herhaling opleiding BHV Allround op locatie Opdrachtnemer</t>
  </si>
  <si>
    <t>5.a</t>
  </si>
  <si>
    <t>Opleiding BHV Ploegleider</t>
  </si>
  <si>
    <t>5.b</t>
  </si>
  <si>
    <t>Opleiding BHV Ploegleider op locatie Opdrachtnemer</t>
  </si>
  <si>
    <t>6.a</t>
  </si>
  <si>
    <t>Herhaling opleiding BHV Ploegleider</t>
  </si>
  <si>
    <t>6.b</t>
  </si>
  <si>
    <t>Herhaling opleiding BHV Ploegleider op locatie Opdrachtnemer</t>
  </si>
  <si>
    <t>7.a</t>
  </si>
  <si>
    <t xml:space="preserve">Opleiding Hoofd BHV </t>
  </si>
  <si>
    <t>7.b</t>
  </si>
  <si>
    <t>Opleiding Hoofd BHV op locatie Opdrachtnemer</t>
  </si>
  <si>
    <t>8.a</t>
  </si>
  <si>
    <t xml:space="preserve">Herhaling opleiding Hoofd BHV </t>
  </si>
  <si>
    <t>8.b</t>
  </si>
  <si>
    <t>Herhaling opleiding Hoofd BHV op locatie Opdrachtnemer</t>
  </si>
  <si>
    <t>9.a</t>
  </si>
  <si>
    <t>Inhuur Instructeur BHV op uurbasis</t>
  </si>
  <si>
    <t>Inhuur Adviseur BHV op uurbasis</t>
  </si>
  <si>
    <t>9.b</t>
  </si>
  <si>
    <t>Inhuur Instructeur BHV op uurbasis op locatie Opdrachtnemer</t>
  </si>
  <si>
    <t>Inhuur Adviseur BHV op uurbasis op locatie Opdrachtnemer</t>
  </si>
  <si>
    <t>10.a</t>
  </si>
  <si>
    <t>Inhuur Lotus op uurbasis</t>
  </si>
  <si>
    <t>10.b</t>
  </si>
  <si>
    <t>Inhuur Lotus op uurbasis op locatie Opdrachtnemer</t>
  </si>
  <si>
    <t>24.a</t>
  </si>
  <si>
    <t>Trainingsdag Bedrijfshulpverlening  6 tot maximaal 12 deelnemers</t>
  </si>
  <si>
    <t>25.c</t>
  </si>
  <si>
    <t>Trainingsdag Bedrijfshulpverlening  12 tot 24 deelnemers</t>
  </si>
  <si>
    <t>38.a</t>
  </si>
  <si>
    <t>Opleiding BHV  (rijks)chauffeurs</t>
  </si>
  <si>
    <t>38.b</t>
  </si>
  <si>
    <t>Opleiding BHV  (rijks)chauffeurs op locatie Opdrachtnemer</t>
  </si>
  <si>
    <t>39.a</t>
  </si>
  <si>
    <t>Herhaling Opleiding BHV  (rijks)chauffeurs</t>
  </si>
  <si>
    <t>39.b</t>
  </si>
  <si>
    <t>Herhaling Opleiding BHV (rijks)chauffeurs op locatie Opdrachtnemer</t>
  </si>
  <si>
    <t>Module administratie</t>
  </si>
  <si>
    <t>TOTAAL</t>
  </si>
  <si>
    <t>* Een volledige omschrijving van de modules treft u aan in Bijlage P4-A Competenties per opleidingsprofiel Perceel 4</t>
  </si>
  <si>
    <t>N.v.t.</t>
  </si>
  <si>
    <t>Kern calamiteitenteam (KCT)  - 1-8 trainingen</t>
  </si>
  <si>
    <t xml:space="preserve">Calamiteitentraining voor FCT - 6-8 trainingen </t>
  </si>
  <si>
    <t xml:space="preserve">Plotter/ secretaris training - 1-3 trainingen </t>
  </si>
  <si>
    <t>Bijlage 6.4</t>
  </si>
  <si>
    <t>Prijs is all-in, zoals opgenomen in onderdeel 6 Programma van Eisen bijlage 5</t>
  </si>
  <si>
    <t xml:space="preserve">Indicatie afname hoeveelheid per Cursist per Module per jaar </t>
  </si>
  <si>
    <t>Prijs per in betreffende rij aangegeven eenheid</t>
  </si>
  <si>
    <t>Toeslag voor volgen van cursus op zaterdag, uitgedrukt in %</t>
  </si>
  <si>
    <t>24.c</t>
  </si>
  <si>
    <t>s</t>
  </si>
  <si>
    <t>Gebouw Gebonden Oefening (GGO)</t>
  </si>
  <si>
    <t xml:space="preserve">Voorzitterstraining - 1-8 trainingen </t>
  </si>
  <si>
    <t>Prijzenblad Perceel 4 v 25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</si>
</sst>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quot;€&quot;\ #,##0.00_-"/>
  </numFmts>
  <fonts count="10" x14ac:knownFonts="1">
    <font>
      <sz val="11"/>
      <color theme="1"/>
      <name val="Calibri"/>
      <family val="2"/>
      <scheme val="minor"/>
    </font>
    <font>
      <sz val="10"/>
      <name val="Arial"/>
      <family val="2"/>
    </font>
    <font>
      <sz val="8"/>
      <name val="Calibri"/>
      <family val="2"/>
      <scheme val="minor"/>
    </font>
    <font>
      <b/>
      <sz val="14"/>
      <color theme="1"/>
      <name val="Verdana"/>
      <family val="2"/>
    </font>
    <font>
      <b/>
      <sz val="12"/>
      <color theme="1"/>
      <name val="Verdana"/>
      <family val="2"/>
    </font>
    <font>
      <b/>
      <sz val="10"/>
      <name val="Verdana"/>
      <family val="2"/>
    </font>
    <font>
      <sz val="10"/>
      <color theme="1"/>
      <name val="Verdana"/>
      <family val="2"/>
    </font>
    <font>
      <b/>
      <sz val="10"/>
      <color indexed="10"/>
      <name val="Verdana"/>
      <family val="2"/>
    </font>
    <font>
      <sz val="10"/>
      <name val="Verdana"/>
      <family val="2"/>
    </font>
    <font>
      <b/>
      <i/>
      <sz val="10"/>
      <name val="Verdana"/>
      <family val="2"/>
    </font>
  </fonts>
  <fills count="10">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lightUp"/>
    </fill>
  </fills>
  <borders count="21">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62">
    <xf numFmtId="0" fontId="0" fillId="0" borderId="0" xfId="0"/>
    <xf numFmtId="0" fontId="3" fillId="0" borderId="0" xfId="0" applyFont="1" applyAlignment="1">
      <alignment horizontal="center"/>
    </xf>
    <xf numFmtId="49" fontId="5" fillId="2" borderId="3" xfId="0" applyNumberFormat="1" applyFont="1" applyFill="1" applyBorder="1" applyAlignment="1">
      <alignment vertical="center" shrinkToFit="1"/>
    </xf>
    <xf numFmtId="43" fontId="6" fillId="6" borderId="0" xfId="0" applyNumberFormat="1" applyFont="1" applyFill="1" applyAlignment="1">
      <alignment horizontal="center"/>
    </xf>
    <xf numFmtId="1" fontId="6" fillId="6" borderId="0" xfId="0" applyNumberFormat="1" applyFont="1" applyFill="1" applyAlignment="1">
      <alignment horizontal="center"/>
    </xf>
    <xf numFmtId="0" fontId="6" fillId="6" borderId="0" xfId="0" applyFont="1" applyFill="1"/>
    <xf numFmtId="44" fontId="6" fillId="6" borderId="0" xfId="0" applyNumberFormat="1" applyFont="1" applyFill="1" applyAlignment="1">
      <alignment horizontal="center"/>
    </xf>
    <xf numFmtId="0" fontId="6" fillId="0" borderId="0" xfId="0" applyFont="1" applyAlignment="1">
      <alignment horizontal="center"/>
    </xf>
    <xf numFmtId="0" fontId="5" fillId="0" borderId="1" xfId="0" applyFont="1" applyBorder="1"/>
    <xf numFmtId="43" fontId="6" fillId="0" borderId="0" xfId="0" applyNumberFormat="1" applyFont="1"/>
    <xf numFmtId="1" fontId="6" fillId="0" borderId="0" xfId="0" applyNumberFormat="1" applyFont="1"/>
    <xf numFmtId="0" fontId="6" fillId="0" borderId="0" xfId="0" applyFont="1"/>
    <xf numFmtId="44" fontId="6" fillId="0" borderId="0" xfId="0" applyNumberFormat="1" applyFont="1"/>
    <xf numFmtId="43" fontId="6" fillId="0" borderId="0" xfId="0" applyNumberFormat="1" applyFont="1" applyAlignment="1">
      <alignment horizontal="center"/>
    </xf>
    <xf numFmtId="1" fontId="6" fillId="0" borderId="0" xfId="0" applyNumberFormat="1" applyFont="1" applyAlignment="1">
      <alignment horizontal="center"/>
    </xf>
    <xf numFmtId="44" fontId="6" fillId="0" borderId="0" xfId="0" applyNumberFormat="1" applyFont="1" applyAlignment="1">
      <alignment horizontal="center"/>
    </xf>
    <xf numFmtId="0" fontId="6" fillId="4" borderId="0" xfId="0" applyFont="1" applyFill="1"/>
    <xf numFmtId="0" fontId="6" fillId="2" borderId="2" xfId="0" applyFont="1" applyFill="1" applyBorder="1" applyAlignment="1">
      <alignment horizontal="center"/>
    </xf>
    <xf numFmtId="44" fontId="5" fillId="3" borderId="4" xfId="0" applyNumberFormat="1" applyFont="1" applyFill="1" applyBorder="1" applyAlignment="1">
      <alignment horizontal="center" textRotation="47" wrapText="1"/>
    </xf>
    <xf numFmtId="1" fontId="5" fillId="3" borderId="4" xfId="0" applyNumberFormat="1" applyFont="1" applyFill="1" applyBorder="1" applyAlignment="1">
      <alignment horizontal="center" textRotation="45" wrapText="1"/>
    </xf>
    <xf numFmtId="0" fontId="5" fillId="3" borderId="5" xfId="0" applyFont="1" applyFill="1" applyBorder="1" applyAlignment="1">
      <alignment horizontal="center" textRotation="45" wrapText="1"/>
    </xf>
    <xf numFmtId="44" fontId="5" fillId="3" borderId="4" xfId="0" applyNumberFormat="1" applyFont="1" applyFill="1" applyBorder="1" applyAlignment="1">
      <alignment horizontal="center" textRotation="45" wrapText="1"/>
    </xf>
    <xf numFmtId="43" fontId="5" fillId="2" borderId="10" xfId="0" applyNumberFormat="1" applyFont="1" applyFill="1" applyBorder="1" applyAlignment="1">
      <alignment horizontal="center"/>
    </xf>
    <xf numFmtId="1" fontId="5" fillId="2" borderId="10" xfId="0" applyNumberFormat="1" applyFont="1" applyFill="1" applyBorder="1" applyAlignment="1">
      <alignment horizontal="center"/>
    </xf>
    <xf numFmtId="0" fontId="5" fillId="2" borderId="11" xfId="0" applyFont="1" applyFill="1" applyBorder="1" applyAlignment="1">
      <alignment horizontal="center"/>
    </xf>
    <xf numFmtId="44" fontId="5" fillId="2" borderId="10" xfId="0" applyNumberFormat="1" applyFont="1" applyFill="1" applyBorder="1" applyAlignment="1">
      <alignment horizontal="center"/>
    </xf>
    <xf numFmtId="0" fontId="5" fillId="0" borderId="12" xfId="0" applyFont="1" applyBorder="1" applyAlignment="1">
      <alignment horizontal="center"/>
    </xf>
    <xf numFmtId="0" fontId="5" fillId="0" borderId="4" xfId="0" applyFont="1" applyBorder="1" applyAlignment="1">
      <alignment wrapText="1"/>
    </xf>
    <xf numFmtId="43" fontId="7" fillId="0" borderId="4" xfId="0" applyNumberFormat="1" applyFont="1" applyBorder="1" applyAlignment="1">
      <alignment horizontal="center" vertical="center"/>
    </xf>
    <xf numFmtId="1" fontId="7" fillId="0" borderId="4" xfId="0" applyNumberFormat="1" applyFont="1" applyBorder="1" applyAlignment="1">
      <alignment horizontal="center" vertical="center"/>
    </xf>
    <xf numFmtId="0" fontId="7" fillId="0" borderId="5" xfId="0" applyFont="1" applyBorder="1" applyAlignment="1">
      <alignment horizontal="center" vertical="center"/>
    </xf>
    <xf numFmtId="44" fontId="7" fillId="0" borderId="4" xfId="0" applyNumberFormat="1" applyFont="1" applyBorder="1" applyAlignment="1">
      <alignment horizontal="center" vertical="center"/>
    </xf>
    <xf numFmtId="0" fontId="8" fillId="0" borderId="13" xfId="0" applyFont="1" applyBorder="1" applyAlignment="1">
      <alignment wrapText="1"/>
    </xf>
    <xf numFmtId="44" fontId="5" fillId="4" borderId="4" xfId="0" applyNumberFormat="1" applyFont="1" applyFill="1" applyBorder="1" applyAlignment="1" applyProtection="1">
      <alignment horizontal="center" vertical="center"/>
      <protection locked="0"/>
    </xf>
    <xf numFmtId="1" fontId="5" fillId="0" borderId="4" xfId="0" applyNumberFormat="1" applyFont="1" applyBorder="1" applyAlignment="1">
      <alignment horizontal="center" vertical="center"/>
    </xf>
    <xf numFmtId="164" fontId="5" fillId="5" borderId="5" xfId="0" applyNumberFormat="1" applyFont="1" applyFill="1" applyBorder="1" applyAlignment="1">
      <alignment horizontal="center" vertical="center"/>
    </xf>
    <xf numFmtId="44" fontId="5" fillId="0" borderId="4" xfId="0" applyNumberFormat="1" applyFont="1" applyBorder="1" applyAlignment="1">
      <alignment horizontal="center" vertical="center"/>
    </xf>
    <xf numFmtId="1" fontId="5" fillId="6" borderId="7" xfId="0" applyNumberFormat="1" applyFont="1" applyFill="1" applyBorder="1" applyAlignment="1">
      <alignment horizontal="center" vertical="center"/>
    </xf>
    <xf numFmtId="0" fontId="9" fillId="0" borderId="12" xfId="1" applyFont="1" applyBorder="1" applyAlignment="1">
      <alignment horizontal="center"/>
    </xf>
    <xf numFmtId="0" fontId="8" fillId="0" borderId="4" xfId="1" applyFont="1" applyBorder="1" applyAlignment="1">
      <alignment wrapText="1"/>
    </xf>
    <xf numFmtId="0" fontId="8" fillId="0" borderId="13" xfId="0" applyFont="1" applyBorder="1"/>
    <xf numFmtId="0" fontId="8" fillId="0" borderId="14" xfId="0" applyFont="1" applyBorder="1"/>
    <xf numFmtId="0" fontId="5" fillId="0" borderId="6"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wrapText="1"/>
    </xf>
    <xf numFmtId="0" fontId="5" fillId="0" borderId="0" xfId="0" applyFont="1" applyAlignment="1">
      <alignment horizontal="center"/>
    </xf>
    <xf numFmtId="0" fontId="5" fillId="0" borderId="0" xfId="0" applyFont="1" applyAlignment="1">
      <alignment wrapText="1"/>
    </xf>
    <xf numFmtId="0" fontId="5" fillId="0" borderId="0" xfId="0" applyFont="1"/>
    <xf numFmtId="0" fontId="3" fillId="6" borderId="0" xfId="0" applyFont="1" applyFill="1" applyAlignment="1">
      <alignment horizontal="center"/>
    </xf>
    <xf numFmtId="0" fontId="4" fillId="6" borderId="0" xfId="0" applyFont="1" applyFill="1"/>
    <xf numFmtId="1" fontId="5" fillId="0" borderId="0" xfId="0" applyNumberFormat="1" applyFont="1" applyBorder="1" applyAlignment="1">
      <alignment horizontal="center" vertical="center"/>
    </xf>
    <xf numFmtId="1" fontId="5" fillId="0" borderId="17" xfId="0" applyNumberFormat="1" applyFont="1" applyBorder="1" applyAlignment="1">
      <alignment horizontal="center" vertical="center"/>
    </xf>
    <xf numFmtId="44" fontId="5" fillId="8" borderId="4" xfId="0" applyNumberFormat="1" applyFont="1" applyFill="1" applyBorder="1" applyAlignment="1" applyProtection="1">
      <alignment horizontal="center" vertical="center"/>
      <protection locked="0"/>
    </xf>
    <xf numFmtId="164" fontId="5" fillId="4" borderId="5" xfId="0" applyNumberFormat="1" applyFont="1" applyFill="1" applyBorder="1" applyAlignment="1">
      <alignment horizontal="center" vertical="center"/>
    </xf>
    <xf numFmtId="9" fontId="5" fillId="4" borderId="5" xfId="0" applyNumberFormat="1" applyFont="1" applyFill="1" applyBorder="1" applyAlignment="1">
      <alignment horizontal="center" vertical="center"/>
    </xf>
    <xf numFmtId="44" fontId="5" fillId="9" borderId="4" xfId="0" applyNumberFormat="1" applyFont="1" applyFill="1" applyBorder="1" applyAlignment="1">
      <alignment horizontal="center" vertical="center"/>
    </xf>
    <xf numFmtId="1" fontId="5" fillId="0" borderId="18" xfId="0" applyNumberFormat="1" applyFont="1" applyBorder="1" applyAlignment="1">
      <alignment horizontal="center" vertical="center"/>
    </xf>
    <xf numFmtId="0" fontId="5" fillId="2" borderId="8" xfId="0" applyFont="1" applyFill="1" applyBorder="1" applyAlignment="1">
      <alignment horizontal="center"/>
    </xf>
    <xf numFmtId="0" fontId="6" fillId="0" borderId="9" xfId="0" applyFont="1" applyBorder="1" applyAlignment="1">
      <alignment horizontal="center"/>
    </xf>
    <xf numFmtId="44" fontId="5" fillId="7" borderId="16" xfId="0" applyNumberFormat="1" applyFont="1" applyFill="1" applyBorder="1" applyAlignment="1">
      <alignment horizontal="right" vertical="center"/>
    </xf>
    <xf numFmtId="0" fontId="0" fillId="0" borderId="19" xfId="0" applyBorder="1" applyAlignment="1">
      <alignment horizontal="right" vertical="center"/>
    </xf>
    <xf numFmtId="0" fontId="0" fillId="0" borderId="20" xfId="0" applyBorder="1" applyAlignment="1">
      <alignment horizontal="right" vertical="center"/>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171450</xdr:rowOff>
    </xdr:from>
    <xdr:ext cx="7400925" cy="6057900"/>
    <xdr:sp macro="" textlink="">
      <xdr:nvSpPr>
        <xdr:cNvPr id="8" name="Shape 3">
          <a:extLst>
            <a:ext uri="{FF2B5EF4-FFF2-40B4-BE49-F238E27FC236}">
              <a16:creationId xmlns:a16="http://schemas.microsoft.com/office/drawing/2014/main" id="{00000000-0008-0000-0000-000008000000}"/>
            </a:ext>
          </a:extLst>
        </xdr:cNvPr>
        <xdr:cNvSpPr txBox="1"/>
      </xdr:nvSpPr>
      <xdr:spPr>
        <a:xfrm>
          <a:off x="238125" y="171450"/>
          <a:ext cx="7400925" cy="6057900"/>
        </a:xfrm>
        <a:prstGeom prst="rect">
          <a:avLst/>
        </a:prstGeom>
        <a:solidFill>
          <a:srgbClr val="FFFFFF"/>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r>
            <a:rPr lang="en-US" sz="1100">
              <a:effectLst/>
              <a:latin typeface="+mn-lt"/>
              <a:ea typeface="+mn-ea"/>
              <a:cs typeface="+mn-cs"/>
            </a:rPr>
            <a:t>Toelichting Prijzenblad:</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Voor het doen van prijsopgave voor de Opdracht wordt u geacht uitsluitend het Prijzenblad (in Excel) conform deze bijlage te gebruiken. Het is niet toegestaan om wijzigingen aan te brengen in de opmaak of structuur van deze tabel, op straffe van uitsluiting van de aanbestedingsprocedure. U wordt verzocht het ingevulde prijzenblad digitaal aan te leveren.</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nl-NL" sz="1100">
              <a:effectLst/>
              <a:latin typeface="+mn-lt"/>
              <a:ea typeface="+mn-ea"/>
              <a:cs typeface="+mn-cs"/>
            </a:rPr>
            <a:t> </a:t>
          </a:r>
        </a:p>
        <a:p>
          <a:r>
            <a:rPr lang="en-US" sz="1100">
              <a:effectLst/>
              <a:latin typeface="+mn-lt"/>
              <a:ea typeface="+mn-ea"/>
              <a:cs typeface="+mn-cs"/>
            </a:rPr>
            <a:t>Inschrijver dient op tabblad Prijzenblad Perceel 4 uitsluitend de geel gemarkeerde velden in te vullen. Het opgeven van een nultarief of een negatieve waarde is niet toegestaan. Eveneens is het doelbewust manipuleren van de scoringsmethodiek op straffe van uitsluiting niet toegestaan. Het niet invullen van alle geel gemarkeerde cellen, voor het perceel waarvoor u inschrijft, leidt tot uitsluiting van verdere beoordeling. Inschrijver komt hierdoor niet in aanmerking voor gunning van de Opdracht.</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De door Inschrijver op te geven all-in prijzen zijn minimaal gebaseerd op het gestelde in het Programma van Eisen (bijlage 5 en bijlage 5.4.A) en Competenties per opleidingsprofiel (bijlage 5.4.C). </a:t>
          </a:r>
          <a:r>
            <a:rPr lang="en-US" sz="1100">
              <a:effectLst/>
              <a:latin typeface="+mn-lt"/>
              <a:ea typeface="+mn-ea"/>
              <a:cs typeface="+mn-cs"/>
            </a:rPr>
            <a:t>De door Inschrijver op te geven all-in prijzen (zoals omschreven in onderdeel 6 van het Programma van Eisen, bijlage 5) zijn per Cursist per Module (met uitzondering van kolom F deze all-in prijzen zijn per uur en voor cel F39 dient er een percentage opgegeven te worden) exclusief BTW. </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Op basis van de door de Inschrijver in het Prijzenblad (bijlage 6.4 Prijzenblad en toelichting) opgenomen prijzen, exclusief BTW, zal op basis van een indicatief aantal af te nemen Modules, een totaalprijs per Perceel worden berekend. </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Voor het totaalbedrag (</a:t>
          </a:r>
          <a:r>
            <a:rPr lang="nl-NL" sz="1100" b="1">
              <a:solidFill>
                <a:srgbClr val="00B0F0"/>
              </a:solidFill>
              <a:effectLst/>
              <a:latin typeface="+mn-lt"/>
              <a:ea typeface="+mn-ea"/>
              <a:cs typeface="+mn-cs"/>
            </a:rPr>
            <a:t>cel G43</a:t>
          </a:r>
          <a:r>
            <a:rPr lang="nl-NL" sz="1100">
              <a:effectLst/>
              <a:latin typeface="+mn-lt"/>
              <a:ea typeface="+mn-ea"/>
              <a:cs typeface="+mn-cs"/>
            </a:rPr>
            <a:t>) geldt een minimumbedrag, te weten €600.000,00. Indien het totaalbedrag lager is dan €600.000 wordt de inschrijving terzijde gelegd en komt deze niet voor gunning in aanmerking.</a:t>
          </a:r>
        </a:p>
        <a:p>
          <a:r>
            <a:rPr lang="nl-NL" sz="1100">
              <a:effectLst/>
              <a:latin typeface="+mn-lt"/>
              <a:ea typeface="+mn-ea"/>
              <a:cs typeface="+mn-cs"/>
            </a:rPr>
            <a:t> </a:t>
          </a:r>
        </a:p>
        <a:p>
          <a:r>
            <a:rPr lang="nl-NL" sz="1100">
              <a:effectLst/>
              <a:latin typeface="+mn-lt"/>
              <a:ea typeface="+mn-ea"/>
              <a:cs typeface="+mn-cs"/>
            </a:rPr>
            <a:t>Deze wijze waarop het prijsonderdeel wordt beoordeeld en meeweegt in de totale beoordeling en ranking, staat beschreven in het Programma van Wensen (bijlage 9).</a:t>
          </a:r>
        </a:p>
      </xdr:txBody>
    </xdr:sp>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17"/>
  <sheetViews>
    <sheetView topLeftCell="A4" workbookViewId="0">
      <selection activeCell="O17" sqref="O17"/>
    </sheetView>
  </sheetViews>
  <sheetFormatPr defaultRowHeight="15" x14ac:dyDescent="0.25"/>
  <sheetData>
    <row r="17" spans="15:15" x14ac:dyDescent="0.25">
      <c r="O17" t="s">
        <v>72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5"/>
  <sheetViews>
    <sheetView tabSelected="1" zoomScale="80" zoomScaleNormal="80" workbookViewId="0">
      <pane xSplit="4" ySplit="7" topLeftCell="E27" activePane="bottomRight" state="frozen"/>
      <selection pane="topRight" activeCell="E1" sqref="E1"/>
      <selection pane="bottomLeft" activeCell="A9" sqref="A9"/>
      <selection pane="bottomRight" activeCell="G43" sqref="G43"/>
    </sheetView>
  </sheetViews>
  <sheetFormatPr defaultRowHeight="12.75" x14ac:dyDescent="0.2"/>
  <cols>
    <col min="1" max="1" width="2" style="11" customWidth="1"/>
    <col min="2" max="2" width="15" style="7" customWidth="1"/>
    <col min="3" max="3" width="69.85546875" style="11" customWidth="1"/>
    <col min="4" max="4" width="11" style="13" customWidth="1"/>
    <col min="5" max="5" width="14.140625" style="14" customWidth="1"/>
    <col min="6" max="6" width="10" style="11" customWidth="1"/>
    <col min="7" max="7" width="20.5703125" style="15" customWidth="1"/>
    <col min="8" max="8" width="9.140625" style="11"/>
    <col min="9" max="58" width="9.140625" style="5"/>
    <col min="59" max="16384" width="9.140625" style="11"/>
  </cols>
  <sheetData>
    <row r="1" spans="2:7" s="5" customFormat="1" ht="18" x14ac:dyDescent="0.25">
      <c r="B1" s="48" t="s">
        <v>66</v>
      </c>
      <c r="C1" s="1" t="s">
        <v>75</v>
      </c>
      <c r="D1" s="3"/>
      <c r="E1" s="4"/>
      <c r="G1" s="6"/>
    </row>
    <row r="2" spans="2:7" hidden="1" x14ac:dyDescent="0.2">
      <c r="C2" s="8" t="s">
        <v>0</v>
      </c>
      <c r="D2" s="9"/>
      <c r="E2" s="10"/>
      <c r="G2" s="12"/>
    </row>
    <row r="3" spans="2:7" hidden="1" x14ac:dyDescent="0.2"/>
    <row r="4" spans="2:7" s="5" customFormat="1" ht="15.75" thickBot="1" x14ac:dyDescent="0.25">
      <c r="C4" s="49" t="s">
        <v>67</v>
      </c>
      <c r="F4" s="16"/>
      <c r="G4" s="16"/>
    </row>
    <row r="5" spans="2:7" ht="136.5" thickBot="1" x14ac:dyDescent="0.25">
      <c r="B5" s="17"/>
      <c r="C5" s="2"/>
      <c r="D5" s="18" t="s">
        <v>1</v>
      </c>
      <c r="E5" s="19" t="s">
        <v>68</v>
      </c>
      <c r="F5" s="20" t="s">
        <v>69</v>
      </c>
      <c r="G5" s="21" t="s">
        <v>2</v>
      </c>
    </row>
    <row r="6" spans="2:7" ht="13.5" thickBot="1" x14ac:dyDescent="0.25">
      <c r="B6" s="57" t="s">
        <v>3</v>
      </c>
      <c r="C6" s="58"/>
      <c r="D6" s="22"/>
      <c r="E6" s="23"/>
      <c r="F6" s="24"/>
      <c r="G6" s="25"/>
    </row>
    <row r="7" spans="2:7" x14ac:dyDescent="0.2">
      <c r="B7" s="26" t="s">
        <v>4</v>
      </c>
      <c r="C7" s="27"/>
      <c r="D7" s="28"/>
      <c r="E7" s="29"/>
      <c r="F7" s="30"/>
      <c r="G7" s="31"/>
    </row>
    <row r="8" spans="2:7" x14ac:dyDescent="0.2">
      <c r="B8" s="26" t="s">
        <v>5</v>
      </c>
      <c r="C8" s="32" t="s">
        <v>6</v>
      </c>
      <c r="D8" s="33"/>
      <c r="E8" s="34">
        <f t="shared" ref="E8" si="0">80+75</f>
        <v>155</v>
      </c>
      <c r="F8" s="35"/>
      <c r="G8" s="36">
        <f>D8*E8</f>
        <v>0</v>
      </c>
    </row>
    <row r="9" spans="2:7" x14ac:dyDescent="0.2">
      <c r="B9" s="26" t="s">
        <v>7</v>
      </c>
      <c r="C9" s="32" t="s">
        <v>8</v>
      </c>
      <c r="D9" s="33"/>
      <c r="E9" s="34">
        <f>35+35</f>
        <v>70</v>
      </c>
      <c r="F9" s="35"/>
      <c r="G9" s="36">
        <f t="shared" ref="G9:G23" si="1">D9*E9</f>
        <v>0</v>
      </c>
    </row>
    <row r="10" spans="2:7" x14ac:dyDescent="0.2">
      <c r="B10" s="26" t="s">
        <v>9</v>
      </c>
      <c r="C10" s="32" t="s">
        <v>10</v>
      </c>
      <c r="D10" s="33"/>
      <c r="E10" s="34">
        <v>600</v>
      </c>
      <c r="F10" s="35"/>
      <c r="G10" s="36">
        <f t="shared" si="1"/>
        <v>0</v>
      </c>
    </row>
    <row r="11" spans="2:7" x14ac:dyDescent="0.2">
      <c r="B11" s="26" t="s">
        <v>11</v>
      </c>
      <c r="C11" s="32" t="s">
        <v>12</v>
      </c>
      <c r="D11" s="33"/>
      <c r="E11" s="34">
        <v>190</v>
      </c>
      <c r="F11" s="35"/>
      <c r="G11" s="36">
        <f t="shared" si="1"/>
        <v>0</v>
      </c>
    </row>
    <row r="12" spans="2:7" x14ac:dyDescent="0.2">
      <c r="B12" s="26" t="s">
        <v>13</v>
      </c>
      <c r="C12" s="32" t="s">
        <v>14</v>
      </c>
      <c r="D12" s="33"/>
      <c r="E12" s="34">
        <f>(19*2)+20+25</f>
        <v>83</v>
      </c>
      <c r="F12" s="35"/>
      <c r="G12" s="36">
        <f t="shared" si="1"/>
        <v>0</v>
      </c>
    </row>
    <row r="13" spans="2:7" x14ac:dyDescent="0.2">
      <c r="B13" s="26" t="s">
        <v>15</v>
      </c>
      <c r="C13" s="32" t="s">
        <v>16</v>
      </c>
      <c r="D13" s="33"/>
      <c r="E13" s="34">
        <v>20</v>
      </c>
      <c r="F13" s="35"/>
      <c r="G13" s="36">
        <f t="shared" si="1"/>
        <v>0</v>
      </c>
    </row>
    <row r="14" spans="2:7" x14ac:dyDescent="0.2">
      <c r="B14" s="26" t="s">
        <v>17</v>
      </c>
      <c r="C14" s="32" t="s">
        <v>18</v>
      </c>
      <c r="D14" s="33"/>
      <c r="E14" s="34">
        <f>500+20+125</f>
        <v>645</v>
      </c>
      <c r="F14" s="35"/>
      <c r="G14" s="36">
        <f t="shared" si="1"/>
        <v>0</v>
      </c>
    </row>
    <row r="15" spans="2:7" x14ac:dyDescent="0.2">
      <c r="B15" s="26" t="s">
        <v>19</v>
      </c>
      <c r="C15" s="32" t="s">
        <v>20</v>
      </c>
      <c r="D15" s="33"/>
      <c r="E15" s="34">
        <v>20</v>
      </c>
      <c r="F15" s="35"/>
      <c r="G15" s="36">
        <f t="shared" si="1"/>
        <v>0</v>
      </c>
    </row>
    <row r="16" spans="2:7" x14ac:dyDescent="0.2">
      <c r="B16" s="26" t="s">
        <v>21</v>
      </c>
      <c r="C16" s="32" t="s">
        <v>22</v>
      </c>
      <c r="D16" s="33"/>
      <c r="E16" s="37">
        <f>22+3+5</f>
        <v>30</v>
      </c>
      <c r="F16" s="35"/>
      <c r="G16" s="36">
        <f t="shared" si="1"/>
        <v>0</v>
      </c>
    </row>
    <row r="17" spans="2:7" x14ac:dyDescent="0.2">
      <c r="B17" s="26" t="s">
        <v>23</v>
      </c>
      <c r="C17" s="32" t="s">
        <v>24</v>
      </c>
      <c r="D17" s="33"/>
      <c r="E17" s="34">
        <v>3</v>
      </c>
      <c r="F17" s="35"/>
      <c r="G17" s="36">
        <f t="shared" si="1"/>
        <v>0</v>
      </c>
    </row>
    <row r="18" spans="2:7" x14ac:dyDescent="0.2">
      <c r="B18" s="26" t="s">
        <v>25</v>
      </c>
      <c r="C18" s="32" t="s">
        <v>26</v>
      </c>
      <c r="D18" s="33"/>
      <c r="E18" s="37">
        <f>(87*2)+3+25</f>
        <v>202</v>
      </c>
      <c r="F18" s="35"/>
      <c r="G18" s="36">
        <f t="shared" si="1"/>
        <v>0</v>
      </c>
    </row>
    <row r="19" spans="2:7" x14ac:dyDescent="0.2">
      <c r="B19" s="26" t="s">
        <v>27</v>
      </c>
      <c r="C19" s="32" t="s">
        <v>28</v>
      </c>
      <c r="D19" s="33"/>
      <c r="E19" s="34">
        <v>3</v>
      </c>
      <c r="F19" s="35"/>
      <c r="G19" s="36">
        <f t="shared" si="1"/>
        <v>0</v>
      </c>
    </row>
    <row r="20" spans="2:7" x14ac:dyDescent="0.2">
      <c r="B20" s="26" t="s">
        <v>29</v>
      </c>
      <c r="C20" s="32" t="s">
        <v>30</v>
      </c>
      <c r="D20" s="33"/>
      <c r="E20" s="34">
        <f>12+1</f>
        <v>13</v>
      </c>
      <c r="F20" s="35"/>
      <c r="G20" s="36">
        <f t="shared" si="1"/>
        <v>0</v>
      </c>
    </row>
    <row r="21" spans="2:7" x14ac:dyDescent="0.2">
      <c r="B21" s="26" t="s">
        <v>31</v>
      </c>
      <c r="C21" s="32" t="s">
        <v>32</v>
      </c>
      <c r="D21" s="33"/>
      <c r="E21" s="34">
        <v>1</v>
      </c>
      <c r="F21" s="35"/>
      <c r="G21" s="36">
        <f t="shared" si="1"/>
        <v>0</v>
      </c>
    </row>
    <row r="22" spans="2:7" x14ac:dyDescent="0.2">
      <c r="B22" s="26" t="s">
        <v>33</v>
      </c>
      <c r="C22" s="32" t="s">
        <v>34</v>
      </c>
      <c r="D22" s="33"/>
      <c r="E22" s="34">
        <f>74+1+5</f>
        <v>80</v>
      </c>
      <c r="F22" s="35"/>
      <c r="G22" s="36">
        <f t="shared" si="1"/>
        <v>0</v>
      </c>
    </row>
    <row r="23" spans="2:7" x14ac:dyDescent="0.2">
      <c r="B23" s="26" t="s">
        <v>35</v>
      </c>
      <c r="C23" s="32" t="s">
        <v>36</v>
      </c>
      <c r="D23" s="33"/>
      <c r="E23" s="34">
        <v>1</v>
      </c>
      <c r="F23" s="35"/>
      <c r="G23" s="36">
        <f t="shared" si="1"/>
        <v>0</v>
      </c>
    </row>
    <row r="24" spans="2:7" x14ac:dyDescent="0.2">
      <c r="B24" s="26" t="s">
        <v>37</v>
      </c>
      <c r="C24" s="32" t="s">
        <v>38</v>
      </c>
      <c r="D24" s="52"/>
      <c r="E24" s="34">
        <f>1000+20+100</f>
        <v>1120</v>
      </c>
      <c r="F24" s="53"/>
      <c r="G24" s="36">
        <f t="shared" ref="G8:G37" si="2">E24*F24</f>
        <v>0</v>
      </c>
    </row>
    <row r="25" spans="2:7" x14ac:dyDescent="0.2">
      <c r="B25" s="26" t="s">
        <v>37</v>
      </c>
      <c r="C25" s="32" t="s">
        <v>39</v>
      </c>
      <c r="D25" s="52"/>
      <c r="E25" s="34">
        <v>10</v>
      </c>
      <c r="F25" s="53"/>
      <c r="G25" s="36">
        <f t="shared" si="2"/>
        <v>0</v>
      </c>
    </row>
    <row r="26" spans="2:7" x14ac:dyDescent="0.2">
      <c r="B26" s="26" t="s">
        <v>40</v>
      </c>
      <c r="C26" s="32" t="s">
        <v>41</v>
      </c>
      <c r="D26" s="52"/>
      <c r="E26" s="34">
        <v>10</v>
      </c>
      <c r="F26" s="53"/>
      <c r="G26" s="36">
        <f t="shared" si="2"/>
        <v>0</v>
      </c>
    </row>
    <row r="27" spans="2:7" x14ac:dyDescent="0.2">
      <c r="B27" s="26" t="s">
        <v>40</v>
      </c>
      <c r="C27" s="32" t="s">
        <v>42</v>
      </c>
      <c r="D27" s="52"/>
      <c r="E27" s="34">
        <v>10</v>
      </c>
      <c r="F27" s="53"/>
      <c r="G27" s="36">
        <f t="shared" si="2"/>
        <v>0</v>
      </c>
    </row>
    <row r="28" spans="2:7" x14ac:dyDescent="0.2">
      <c r="B28" s="26" t="s">
        <v>43</v>
      </c>
      <c r="C28" s="32" t="s">
        <v>44</v>
      </c>
      <c r="D28" s="52"/>
      <c r="E28" s="34">
        <f>1750+20+250</f>
        <v>2020</v>
      </c>
      <c r="F28" s="53"/>
      <c r="G28" s="36">
        <f t="shared" si="2"/>
        <v>0</v>
      </c>
    </row>
    <row r="29" spans="2:7" x14ac:dyDescent="0.2">
      <c r="B29" s="26" t="s">
        <v>45</v>
      </c>
      <c r="C29" s="32" t="s">
        <v>46</v>
      </c>
      <c r="D29" s="52"/>
      <c r="E29" s="34">
        <f>20+125</f>
        <v>145</v>
      </c>
      <c r="F29" s="53"/>
      <c r="G29" s="36">
        <f t="shared" si="2"/>
        <v>0</v>
      </c>
    </row>
    <row r="30" spans="2:7" x14ac:dyDescent="0.2">
      <c r="B30" s="26" t="s">
        <v>47</v>
      </c>
      <c r="C30" s="32" t="s">
        <v>48</v>
      </c>
      <c r="D30" s="33"/>
      <c r="E30" s="34">
        <f>12+5</f>
        <v>17</v>
      </c>
      <c r="F30" s="35"/>
      <c r="G30" s="36">
        <f>D30*E30</f>
        <v>0</v>
      </c>
    </row>
    <row r="31" spans="2:7" x14ac:dyDescent="0.2">
      <c r="B31" s="26" t="s">
        <v>71</v>
      </c>
      <c r="C31" s="32" t="s">
        <v>73</v>
      </c>
      <c r="D31" s="33"/>
      <c r="E31" s="34">
        <v>85</v>
      </c>
      <c r="F31" s="35"/>
      <c r="G31" s="36">
        <f t="shared" ref="G31:G37" si="3">D31*E31</f>
        <v>0</v>
      </c>
    </row>
    <row r="32" spans="2:7" x14ac:dyDescent="0.2">
      <c r="B32" s="26" t="s">
        <v>49</v>
      </c>
      <c r="C32" s="32" t="s">
        <v>50</v>
      </c>
      <c r="D32" s="33"/>
      <c r="E32" s="34">
        <f>12+20+8</f>
        <v>40</v>
      </c>
      <c r="F32" s="35"/>
      <c r="G32" s="36">
        <f t="shared" si="3"/>
        <v>0</v>
      </c>
    </row>
    <row r="33" spans="2:10" x14ac:dyDescent="0.2">
      <c r="B33" s="38" t="s">
        <v>51</v>
      </c>
      <c r="C33" s="39" t="s">
        <v>52</v>
      </c>
      <c r="D33" s="33"/>
      <c r="E33" s="34">
        <v>20</v>
      </c>
      <c r="F33" s="35"/>
      <c r="G33" s="36">
        <f t="shared" si="3"/>
        <v>0</v>
      </c>
    </row>
    <row r="34" spans="2:10" x14ac:dyDescent="0.2">
      <c r="B34" s="38" t="s">
        <v>53</v>
      </c>
      <c r="C34" s="39" t="s">
        <v>54</v>
      </c>
      <c r="D34" s="33"/>
      <c r="E34" s="34">
        <v>0</v>
      </c>
      <c r="F34" s="35"/>
      <c r="G34" s="36">
        <f t="shared" si="3"/>
        <v>0</v>
      </c>
    </row>
    <row r="35" spans="2:10" x14ac:dyDescent="0.2">
      <c r="B35" s="38" t="s">
        <v>55</v>
      </c>
      <c r="C35" s="39" t="s">
        <v>56</v>
      </c>
      <c r="D35" s="33"/>
      <c r="E35" s="34">
        <v>40</v>
      </c>
      <c r="F35" s="35"/>
      <c r="G35" s="36">
        <f t="shared" si="3"/>
        <v>0</v>
      </c>
    </row>
    <row r="36" spans="2:10" x14ac:dyDescent="0.2">
      <c r="B36" s="38" t="s">
        <v>57</v>
      </c>
      <c r="C36" s="39" t="s">
        <v>58</v>
      </c>
      <c r="D36" s="33"/>
      <c r="E36" s="34">
        <v>0</v>
      </c>
      <c r="F36" s="35"/>
      <c r="G36" s="36">
        <f t="shared" si="3"/>
        <v>0</v>
      </c>
    </row>
    <row r="37" spans="2:10" x14ac:dyDescent="0.2">
      <c r="B37" s="26">
        <v>50</v>
      </c>
      <c r="C37" s="40" t="s">
        <v>59</v>
      </c>
      <c r="D37" s="33"/>
      <c r="E37" s="34">
        <f>1200+20+190</f>
        <v>1410</v>
      </c>
      <c r="F37" s="35"/>
      <c r="G37" s="36">
        <f t="shared" si="3"/>
        <v>0</v>
      </c>
    </row>
    <row r="38" spans="2:10" x14ac:dyDescent="0.2">
      <c r="B38" s="26" t="s">
        <v>62</v>
      </c>
      <c r="C38" s="41" t="s">
        <v>70</v>
      </c>
      <c r="D38" s="52"/>
      <c r="E38" s="34">
        <f>4+5</f>
        <v>9</v>
      </c>
      <c r="F38" s="54"/>
      <c r="G38" s="55"/>
    </row>
    <row r="39" spans="2:10" x14ac:dyDescent="0.2">
      <c r="B39" s="42">
        <v>91</v>
      </c>
      <c r="C39" s="39" t="s">
        <v>63</v>
      </c>
      <c r="D39" s="33"/>
      <c r="E39" s="34">
        <f>8*6</f>
        <v>48</v>
      </c>
      <c r="F39" s="35"/>
      <c r="G39" s="36">
        <f>D39*E39</f>
        <v>0</v>
      </c>
    </row>
    <row r="40" spans="2:10" x14ac:dyDescent="0.2">
      <c r="B40" s="42">
        <v>92</v>
      </c>
      <c r="C40" s="39" t="s">
        <v>74</v>
      </c>
      <c r="D40" s="33"/>
      <c r="E40" s="34">
        <v>12</v>
      </c>
      <c r="F40" s="35"/>
      <c r="G40" s="36">
        <f t="shared" ref="G40:G42" si="4">D40*E40</f>
        <v>0</v>
      </c>
    </row>
    <row r="41" spans="2:10" x14ac:dyDescent="0.2">
      <c r="B41" s="42">
        <v>93</v>
      </c>
      <c r="C41" s="39" t="s">
        <v>64</v>
      </c>
      <c r="D41" s="33"/>
      <c r="E41" s="34">
        <f>8*6</f>
        <v>48</v>
      </c>
      <c r="F41" s="35"/>
      <c r="G41" s="36">
        <f t="shared" si="4"/>
        <v>0</v>
      </c>
    </row>
    <row r="42" spans="2:10" x14ac:dyDescent="0.2">
      <c r="B42" s="42">
        <v>94</v>
      </c>
      <c r="C42" s="39" t="s">
        <v>65</v>
      </c>
      <c r="D42" s="33"/>
      <c r="E42" s="34">
        <f>6*2</f>
        <v>12</v>
      </c>
      <c r="F42" s="35"/>
      <c r="G42" s="36">
        <f t="shared" si="4"/>
        <v>0</v>
      </c>
    </row>
    <row r="43" spans="2:10" ht="15.75" thickBot="1" x14ac:dyDescent="0.25">
      <c r="B43" s="43"/>
      <c r="C43" s="44"/>
      <c r="D43" s="59" t="s">
        <v>60</v>
      </c>
      <c r="E43" s="60"/>
      <c r="F43" s="61"/>
      <c r="G43" s="56">
        <f>SUM(G8:G42)</f>
        <v>0</v>
      </c>
      <c r="H43" s="51"/>
      <c r="I43" s="50"/>
      <c r="J43" s="50"/>
    </row>
    <row r="44" spans="2:10" x14ac:dyDescent="0.2">
      <c r="B44" s="45"/>
      <c r="C44" s="46"/>
      <c r="D44" s="9"/>
    </row>
    <row r="45" spans="2:10" x14ac:dyDescent="0.2">
      <c r="B45" s="47" t="s">
        <v>61</v>
      </c>
      <c r="C45" s="47"/>
    </row>
  </sheetData>
  <autoFilter ref="B7:G43"/>
  <mergeCells count="2">
    <mergeCell ref="B6:C6"/>
    <mergeCell ref="D43:F43"/>
  </mergeCells>
  <phoneticPr fontId="2" type="noConversion"/>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Perceel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Tjerk van</dc:creator>
  <cp:lastModifiedBy>Leeuwen, van, Mahena</cp:lastModifiedBy>
  <dcterms:created xsi:type="dcterms:W3CDTF">2022-04-15T08:46:58Z</dcterms:created>
  <dcterms:modified xsi:type="dcterms:W3CDTF">2022-07-25T07:36:52Z</dcterms:modified>
</cp:coreProperties>
</file>