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codeName="ThisWorkbook" defaultThemeVersion="166925"/>
  <mc:AlternateContent xmlns:mc="http://schemas.openxmlformats.org/markup-compatibility/2006">
    <mc:Choice Requires="x15">
      <x15ac:absPath xmlns:x15ac="http://schemas.microsoft.com/office/spreadsheetml/2010/11/ac" url="G:\Mijn Drive\Bijleveld Advies\Haarlemmermeer\"/>
    </mc:Choice>
  </mc:AlternateContent>
  <xr:revisionPtr revIDLastSave="0" documentId="13_ncr:1_{4F9811FC-56FF-408D-BF8C-9FE0AE84F070}" xr6:coauthVersionLast="47" xr6:coauthVersionMax="47" xr10:uidLastSave="{00000000-0000-0000-0000-000000000000}"/>
  <workbookProtection workbookAlgorithmName="SHA-512" workbookHashValue="tgwEoBdyMrEmnbki6VHW5PSE4Kb+2dzbk77g11AYM8swUP2qgruadcAQG8Y8B7vJfvusTudVF4fwRD6y4mAUPw==" workbookSaltValue="y6jC5sUsjWiMQNbXU92j6w==" workbookSpinCount="100000" lockStructure="1"/>
  <bookViews>
    <workbookView xWindow="-96" yWindow="-96" windowWidth="23232" windowHeight="12552" tabRatio="855" xr2:uid="{DEC89382-DB95-46DD-83DE-9C99EBC2AA45}"/>
  </bookViews>
  <sheets>
    <sheet name="Versiebeheer" sheetId="27" r:id="rId1"/>
    <sheet name="Algemene instructie" sheetId="214" r:id="rId2"/>
    <sheet name="Invulinstructie" sheetId="213" r:id="rId3"/>
    <sheet name="Verzamelblad" sheetId="59" r:id="rId4"/>
    <sheet name="Lijsten" sheetId="55" state="hidden" r:id="rId5"/>
    <sheet name="Crisisverblijfsgroep 1" sheetId="57" r:id="rId6"/>
    <sheet name="Crisisverblijfsgroep 2" sheetId="284" r:id="rId7"/>
    <sheet name="Crisisverblijfsgroep 3" sheetId="285" r:id="rId8"/>
    <sheet name="Crisisverblijfsgroep 4" sheetId="286" r:id="rId9"/>
    <sheet name="Crisisverblijfsgroep 5" sheetId="287" r:id="rId10"/>
    <sheet name="Crisisverblijfsgroep 6" sheetId="288" r:id="rId11"/>
    <sheet name="Crisisverblijfsgroep 7" sheetId="289" r:id="rId12"/>
    <sheet name="Crisisverblijfsgroep 8" sheetId="290" r:id="rId13"/>
    <sheet name="Crisisverblijfsgroep 9" sheetId="291" r:id="rId14"/>
    <sheet name="Crisisverblijfsgroep 10" sheetId="292" r:id="rId15"/>
    <sheet name="Crisisverblijfsgroep 11" sheetId="293" r:id="rId16"/>
    <sheet name="Crisisverblijfsgroep 12" sheetId="294" r:id="rId17"/>
    <sheet name="Crisisverblijfsgroep 13" sheetId="295" r:id="rId18"/>
    <sheet name="Crisisverblijfsgroep 14" sheetId="296" r:id="rId19"/>
    <sheet name="Crisisverblijfsgroep 15" sheetId="297" r:id="rId20"/>
    <sheet name="Crisisverblijfsgroep 16" sheetId="298" r:id="rId21"/>
    <sheet name="Crisisverblijfsgroep 17" sheetId="299" r:id="rId22"/>
    <sheet name="Crisisverblijfsgroep 18" sheetId="300" r:id="rId23"/>
    <sheet name="Crisisverblijfsgroep 19" sheetId="301" r:id="rId24"/>
    <sheet name="Crisisverblijfsgroep 20" sheetId="302" r:id="rId25"/>
    <sheet name="Crisisverblijfsgroep 21" sheetId="303" r:id="rId26"/>
    <sheet name="Crisisverblijfsgroep 22" sheetId="304" r:id="rId27"/>
    <sheet name="Crisisverblijfsgroep 23" sheetId="305" r:id="rId28"/>
    <sheet name="Crisisverblijfsgroep 24" sheetId="306" r:id="rId29"/>
    <sheet name="Crisisverblijfsgroep 25" sheetId="307" r:id="rId30"/>
    <sheet name="Crisisverblijfsgroep 26" sheetId="308" r:id="rId31"/>
    <sheet name="Crisisverblijfsgroep 27" sheetId="309" r:id="rId32"/>
    <sheet name="Crisisverblijfsgroep 28" sheetId="310" r:id="rId33"/>
    <sheet name="Crisisverblijfsgroep 29" sheetId="311" r:id="rId34"/>
    <sheet name="Crisisverblijfsgroep 30" sheetId="312" r:id="rId35"/>
    <sheet name="Crisisverblijfsgroep 31" sheetId="313" r:id="rId36"/>
    <sheet name="Crisisverblijfsgroep 32" sheetId="314" r:id="rId37"/>
    <sheet name="Crisisverblijfsgroep 33" sheetId="315" r:id="rId38"/>
    <sheet name="Crisisverblijfsgroep 34" sheetId="316" r:id="rId39"/>
    <sheet name="Crisisverblijfsgroep 35" sheetId="317" r:id="rId40"/>
    <sheet name="Crisisverblijfsgroep 36" sheetId="318" r:id="rId41"/>
    <sheet name="Crisisverblijfsgroep 37" sheetId="319" r:id="rId42"/>
    <sheet name="Crisisverblijfsgroep 38" sheetId="320" r:id="rId43"/>
    <sheet name="Crisisverblijfsgroep 39" sheetId="321" r:id="rId44"/>
    <sheet name="Crisisverblijfsgroep 40" sheetId="322" r:id="rId45"/>
    <sheet name="Crisisverblijfsgroep 41" sheetId="323" r:id="rId46"/>
    <sheet name="Crisisverblijfsgroep 42" sheetId="324" r:id="rId47"/>
    <sheet name="Crisisverblijfsgroep 43" sheetId="325" r:id="rId48"/>
    <sheet name="Crisisverblijfsgroep 44" sheetId="326" r:id="rId49"/>
    <sheet name="Crisisverblijfsgroep 45" sheetId="327" r:id="rId50"/>
    <sheet name="Crisisverblijfsgroep 46" sheetId="328" r:id="rId51"/>
    <sheet name="Crisisverblijfsgroep 47" sheetId="329" r:id="rId52"/>
    <sheet name="Crisisverblijfsgroep 48" sheetId="330" r:id="rId53"/>
    <sheet name="Crisisverblijfsgroep 49" sheetId="331" r:id="rId54"/>
    <sheet name="Crisisverblijfsgroep 50" sheetId="332" r:id="rId55"/>
  </sheets>
  <definedNames>
    <definedName name="_xlnm.Print_Area" localSheetId="5">'Crisisverblijfsgroep 1'!$B$2:$D$38</definedName>
    <definedName name="_xlnm.Print_Area" localSheetId="14">'Crisisverblijfsgroep 10'!$B$2:$D$38</definedName>
    <definedName name="_xlnm.Print_Area" localSheetId="15">'Crisisverblijfsgroep 11'!$B$2:$D$38</definedName>
    <definedName name="_xlnm.Print_Area" localSheetId="16">'Crisisverblijfsgroep 12'!$B$2:$D$38</definedName>
    <definedName name="_xlnm.Print_Area" localSheetId="17">'Crisisverblijfsgroep 13'!$B$2:$D$38</definedName>
    <definedName name="_xlnm.Print_Area" localSheetId="18">'Crisisverblijfsgroep 14'!$B$2:$D$38</definedName>
    <definedName name="_xlnm.Print_Area" localSheetId="19">'Crisisverblijfsgroep 15'!$B$2:$D$38</definedName>
    <definedName name="_xlnm.Print_Area" localSheetId="20">'Crisisverblijfsgroep 16'!$B$2:$D$38</definedName>
    <definedName name="_xlnm.Print_Area" localSheetId="21">'Crisisverblijfsgroep 17'!$B$2:$D$38</definedName>
    <definedName name="_xlnm.Print_Area" localSheetId="22">'Crisisverblijfsgroep 18'!$B$2:$D$38</definedName>
    <definedName name="_xlnm.Print_Area" localSheetId="23">'Crisisverblijfsgroep 19'!$B$2:$D$38</definedName>
    <definedName name="_xlnm.Print_Area" localSheetId="6">'Crisisverblijfsgroep 2'!$B$2:$D$38</definedName>
    <definedName name="_xlnm.Print_Area" localSheetId="24">'Crisisverblijfsgroep 20'!$B$2:$D$38</definedName>
    <definedName name="_xlnm.Print_Area" localSheetId="25">'Crisisverblijfsgroep 21'!$B$2:$D$38</definedName>
    <definedName name="_xlnm.Print_Area" localSheetId="26">'Crisisverblijfsgroep 22'!$B$2:$D$38</definedName>
    <definedName name="_xlnm.Print_Area" localSheetId="27">'Crisisverblijfsgroep 23'!$B$2:$D$38</definedName>
    <definedName name="_xlnm.Print_Area" localSheetId="28">'Crisisverblijfsgroep 24'!$B$2:$D$38</definedName>
    <definedName name="_xlnm.Print_Area" localSheetId="29">'Crisisverblijfsgroep 25'!$B$2:$D$38</definedName>
    <definedName name="_xlnm.Print_Area" localSheetId="30">'Crisisverblijfsgroep 26'!$B$2:$D$38</definedName>
    <definedName name="_xlnm.Print_Area" localSheetId="31">'Crisisverblijfsgroep 27'!$B$2:$D$38</definedName>
    <definedName name="_xlnm.Print_Area" localSheetId="32">'Crisisverblijfsgroep 28'!$B$2:$D$38</definedName>
    <definedName name="_xlnm.Print_Area" localSheetId="33">'Crisisverblijfsgroep 29'!$B$2:$D$38</definedName>
    <definedName name="_xlnm.Print_Area" localSheetId="7">'Crisisverblijfsgroep 3'!$B$2:$D$38</definedName>
    <definedName name="_xlnm.Print_Area" localSheetId="34">'Crisisverblijfsgroep 30'!$B$2:$D$38</definedName>
    <definedName name="_xlnm.Print_Area" localSheetId="35">'Crisisverblijfsgroep 31'!$B$2:$D$38</definedName>
    <definedName name="_xlnm.Print_Area" localSheetId="36">'Crisisverblijfsgroep 32'!$B$2:$D$38</definedName>
    <definedName name="_xlnm.Print_Area" localSheetId="37">'Crisisverblijfsgroep 33'!$B$2:$D$38</definedName>
    <definedName name="_xlnm.Print_Area" localSheetId="38">'Crisisverblijfsgroep 34'!$B$2:$D$38</definedName>
    <definedName name="_xlnm.Print_Area" localSheetId="39">'Crisisverblijfsgroep 35'!$B$2:$D$38</definedName>
    <definedName name="_xlnm.Print_Area" localSheetId="40">'Crisisverblijfsgroep 36'!$B$2:$D$38</definedName>
    <definedName name="_xlnm.Print_Area" localSheetId="41">'Crisisverblijfsgroep 37'!$B$2:$D$38</definedName>
    <definedName name="_xlnm.Print_Area" localSheetId="42">'Crisisverblijfsgroep 38'!$B$2:$D$38</definedName>
    <definedName name="_xlnm.Print_Area" localSheetId="43">'Crisisverblijfsgroep 39'!$B$2:$D$38</definedName>
    <definedName name="_xlnm.Print_Area" localSheetId="8">'Crisisverblijfsgroep 4'!$B$2:$D$38</definedName>
    <definedName name="_xlnm.Print_Area" localSheetId="44">'Crisisverblijfsgroep 40'!$B$2:$D$38</definedName>
    <definedName name="_xlnm.Print_Area" localSheetId="45">'Crisisverblijfsgroep 41'!$B$2:$D$38</definedName>
    <definedName name="_xlnm.Print_Area" localSheetId="46">'Crisisverblijfsgroep 42'!$B$2:$D$38</definedName>
    <definedName name="_xlnm.Print_Area" localSheetId="47">'Crisisverblijfsgroep 43'!$B$2:$D$38</definedName>
    <definedName name="_xlnm.Print_Area" localSheetId="48">'Crisisverblijfsgroep 44'!$B$2:$D$38</definedName>
    <definedName name="_xlnm.Print_Area" localSheetId="49">'Crisisverblijfsgroep 45'!$B$2:$D$38</definedName>
    <definedName name="_xlnm.Print_Area" localSheetId="50">'Crisisverblijfsgroep 46'!$B$2:$D$38</definedName>
    <definedName name="_xlnm.Print_Area" localSheetId="51">'Crisisverblijfsgroep 47'!$B$2:$D$38</definedName>
    <definedName name="_xlnm.Print_Area" localSheetId="52">'Crisisverblijfsgroep 48'!$B$2:$D$38</definedName>
    <definedName name="_xlnm.Print_Area" localSheetId="53">'Crisisverblijfsgroep 49'!$B$2:$D$38</definedName>
    <definedName name="_xlnm.Print_Area" localSheetId="9">'Crisisverblijfsgroep 5'!$B$2:$D$38</definedName>
    <definedName name="_xlnm.Print_Area" localSheetId="54">'Crisisverblijfsgroep 50'!$B$2:$D$38</definedName>
    <definedName name="_xlnm.Print_Area" localSheetId="10">'Crisisverblijfsgroep 6'!$B$2:$D$38</definedName>
    <definedName name="_xlnm.Print_Area" localSheetId="11">'Crisisverblijfsgroep 7'!$B$2:$D$38</definedName>
    <definedName name="_xlnm.Print_Area" localSheetId="12">'Crisisverblijfsgroep 8'!$B$2:$D$38</definedName>
    <definedName name="_xlnm.Print_Area" localSheetId="13">'Crisisverblijfsgroep 9'!$B$2:$D$38</definedName>
    <definedName name="_xlnm.Print_Area" localSheetId="2">Invulinstructie!$A$1:$D$22</definedName>
    <definedName name="_xlnm.Print_Area" localSheetId="0">Versiebeheer!$A$1:$C$23</definedName>
    <definedName name="_xlnm.Print_Area" localSheetId="3">Verzamelblad!$A$2:$H$55</definedName>
    <definedName name="bez">Lijsten!$O$3:$O$793</definedName>
    <definedName name="bezetting">Lijsten!$U$3:$U$13</definedName>
    <definedName name="cap">Lijsten!$N$3:$N$102</definedName>
    <definedName name="dag">Lijsten!$A$3:$A$9</definedName>
    <definedName name="ja">Lijsten!$Q$2:$Q$4</definedName>
    <definedName name="nacht">Lijsten!$M$3:$M$5</definedName>
    <definedName name="type">Lijsten!$D$3:$D$10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7" i="213" l="1"/>
  <c r="B8" i="213"/>
  <c r="B9" i="213"/>
  <c r="B10" i="213"/>
  <c r="B11" i="213"/>
  <c r="B12" i="213"/>
  <c r="B13" i="213"/>
  <c r="B14" i="213"/>
  <c r="B15" i="213"/>
  <c r="B16" i="213"/>
  <c r="B17" i="213"/>
  <c r="B18" i="213"/>
  <c r="B19" i="213"/>
  <c r="B20" i="213"/>
  <c r="B21" i="213"/>
  <c r="B22" i="213"/>
  <c r="B6" i="213"/>
  <c r="D18" i="332" l="1"/>
  <c r="F17" i="332"/>
  <c r="D17" i="332"/>
  <c r="D16" i="332"/>
  <c r="F15" i="332"/>
  <c r="D14" i="332"/>
  <c r="D19" i="332" s="1"/>
  <c r="C13" i="332"/>
  <c r="D11" i="332"/>
  <c r="D20" i="332" s="1"/>
  <c r="B23" i="332" s="1"/>
  <c r="C9" i="332"/>
  <c r="F8" i="332"/>
  <c r="D7" i="332"/>
  <c r="D18" i="331"/>
  <c r="F17" i="331"/>
  <c r="D17" i="331"/>
  <c r="F15" i="331"/>
  <c r="D14" i="331"/>
  <c r="D19" i="331" s="1"/>
  <c r="C13" i="331"/>
  <c r="C9" i="331"/>
  <c r="F8" i="331"/>
  <c r="D7" i="331"/>
  <c r="D11" i="331" s="1"/>
  <c r="D20" i="330"/>
  <c r="B23" i="330" s="1"/>
  <c r="D18" i="330"/>
  <c r="D17" i="330"/>
  <c r="F17" i="330" s="1"/>
  <c r="F15" i="330"/>
  <c r="D14" i="330"/>
  <c r="D19" i="330" s="1"/>
  <c r="C13" i="330"/>
  <c r="D11" i="330"/>
  <c r="C12" i="330" s="1"/>
  <c r="C9" i="330"/>
  <c r="F8" i="330"/>
  <c r="D7" i="330"/>
  <c r="D19" i="329"/>
  <c r="D18" i="329"/>
  <c r="F17" i="329"/>
  <c r="D17" i="329"/>
  <c r="D16" i="329"/>
  <c r="F15" i="329"/>
  <c r="D14" i="329"/>
  <c r="C13" i="329"/>
  <c r="C9" i="329"/>
  <c r="F8" i="329"/>
  <c r="D7" i="329"/>
  <c r="D11" i="329" s="1"/>
  <c r="D19" i="328"/>
  <c r="D18" i="328"/>
  <c r="D17" i="328"/>
  <c r="F17" i="328" s="1"/>
  <c r="F15" i="328"/>
  <c r="D14" i="328"/>
  <c r="D16" i="328" s="1"/>
  <c r="C13" i="328"/>
  <c r="D11" i="328"/>
  <c r="D20" i="328" s="1"/>
  <c r="B23" i="328" s="1"/>
  <c r="C9" i="328"/>
  <c r="F8" i="328"/>
  <c r="D7" i="328"/>
  <c r="D18" i="327"/>
  <c r="F17" i="327"/>
  <c r="D17" i="327"/>
  <c r="F15" i="327"/>
  <c r="D14" i="327"/>
  <c r="D16" i="327" s="1"/>
  <c r="C13" i="327"/>
  <c r="D11" i="327"/>
  <c r="D20" i="327" s="1"/>
  <c r="B23" i="327" s="1"/>
  <c r="C9" i="327"/>
  <c r="F8" i="327"/>
  <c r="D7" i="327"/>
  <c r="D19" i="326"/>
  <c r="D18" i="326"/>
  <c r="D17" i="326"/>
  <c r="F17" i="326" s="1"/>
  <c r="D16" i="326"/>
  <c r="F15" i="326"/>
  <c r="D14" i="326"/>
  <c r="C13" i="326"/>
  <c r="C9" i="326"/>
  <c r="F8" i="326"/>
  <c r="D7" i="326"/>
  <c r="D11" i="326" s="1"/>
  <c r="D19" i="325"/>
  <c r="D18" i="325"/>
  <c r="D17" i="325"/>
  <c r="F17" i="325" s="1"/>
  <c r="D16" i="325"/>
  <c r="F15" i="325"/>
  <c r="D14" i="325"/>
  <c r="C13" i="325"/>
  <c r="C9" i="325"/>
  <c r="F8" i="325"/>
  <c r="D7" i="325"/>
  <c r="D11" i="325" s="1"/>
  <c r="D18" i="324"/>
  <c r="F17" i="324"/>
  <c r="D17" i="324"/>
  <c r="D16" i="324"/>
  <c r="F15" i="324"/>
  <c r="D14" i="324"/>
  <c r="D19" i="324" s="1"/>
  <c r="C13" i="324"/>
  <c r="D11" i="324"/>
  <c r="D20" i="324" s="1"/>
  <c r="B23" i="324" s="1"/>
  <c r="C9" i="324"/>
  <c r="F8" i="324"/>
  <c r="D7" i="324"/>
  <c r="B23" i="323"/>
  <c r="D20" i="323"/>
  <c r="D18" i="323"/>
  <c r="F17" i="323"/>
  <c r="D17" i="323"/>
  <c r="F15" i="323"/>
  <c r="D14" i="323"/>
  <c r="D19" i="323" s="1"/>
  <c r="C13" i="323"/>
  <c r="C12" i="323"/>
  <c r="D11" i="323"/>
  <c r="C9" i="323"/>
  <c r="F8" i="323"/>
  <c r="D7" i="323"/>
  <c r="D20" i="322"/>
  <c r="B23" i="322" s="1"/>
  <c r="D18" i="322"/>
  <c r="D17" i="322"/>
  <c r="F17" i="322" s="1"/>
  <c r="F15" i="322"/>
  <c r="D14" i="322"/>
  <c r="D19" i="322" s="1"/>
  <c r="C13" i="322"/>
  <c r="D11" i="322"/>
  <c r="C12" i="322" s="1"/>
  <c r="C9" i="322"/>
  <c r="F8" i="322"/>
  <c r="D7" i="322"/>
  <c r="D19" i="321"/>
  <c r="D18" i="321"/>
  <c r="F17" i="321"/>
  <c r="D17" i="321"/>
  <c r="D16" i="321"/>
  <c r="F15" i="321"/>
  <c r="D14" i="321"/>
  <c r="C13" i="321"/>
  <c r="C9" i="321"/>
  <c r="F8" i="321"/>
  <c r="D7" i="321"/>
  <c r="D11" i="321" s="1"/>
  <c r="D19" i="320"/>
  <c r="D18" i="320"/>
  <c r="D17" i="320"/>
  <c r="F17" i="320" s="1"/>
  <c r="F15" i="320"/>
  <c r="D14" i="320"/>
  <c r="D16" i="320" s="1"/>
  <c r="C13" i="320"/>
  <c r="D11" i="320"/>
  <c r="C12" i="320" s="1"/>
  <c r="C9" i="320"/>
  <c r="F8" i="320"/>
  <c r="D7" i="320"/>
  <c r="D18" i="319"/>
  <c r="F17" i="319"/>
  <c r="D17" i="319"/>
  <c r="F15" i="319"/>
  <c r="D14" i="319"/>
  <c r="D16" i="319" s="1"/>
  <c r="C13" i="319"/>
  <c r="D11" i="319"/>
  <c r="D20" i="319" s="1"/>
  <c r="B23" i="319" s="1"/>
  <c r="C9" i="319"/>
  <c r="F8" i="319"/>
  <c r="D7" i="319"/>
  <c r="D19" i="318"/>
  <c r="D18" i="318"/>
  <c r="D17" i="318"/>
  <c r="F17" i="318" s="1"/>
  <c r="D16" i="318"/>
  <c r="F15" i="318"/>
  <c r="D14" i="318"/>
  <c r="C13" i="318"/>
  <c r="C9" i="318"/>
  <c r="F8" i="318"/>
  <c r="D7" i="318"/>
  <c r="D11" i="318" s="1"/>
  <c r="D19" i="317"/>
  <c r="D18" i="317"/>
  <c r="D17" i="317"/>
  <c r="F17" i="317" s="1"/>
  <c r="D16" i="317"/>
  <c r="F15" i="317"/>
  <c r="D14" i="317"/>
  <c r="C13" i="317"/>
  <c r="C9" i="317"/>
  <c r="F8" i="317"/>
  <c r="D7" i="317"/>
  <c r="D11" i="317" s="1"/>
  <c r="D18" i="316"/>
  <c r="F17" i="316"/>
  <c r="D17" i="316"/>
  <c r="D16" i="316"/>
  <c r="F15" i="316"/>
  <c r="D14" i="316"/>
  <c r="D19" i="316" s="1"/>
  <c r="C13" i="316"/>
  <c r="D11" i="316"/>
  <c r="D20" i="316" s="1"/>
  <c r="B23" i="316" s="1"/>
  <c r="C9" i="316"/>
  <c r="F8" i="316"/>
  <c r="D7" i="316"/>
  <c r="B23" i="315"/>
  <c r="D20" i="315"/>
  <c r="D18" i="315"/>
  <c r="F17" i="315"/>
  <c r="D17" i="315"/>
  <c r="F15" i="315"/>
  <c r="D14" i="315"/>
  <c r="D19" i="315" s="1"/>
  <c r="C13" i="315"/>
  <c r="C12" i="315"/>
  <c r="D11" i="315"/>
  <c r="C9" i="315"/>
  <c r="F8" i="315"/>
  <c r="D7" i="315"/>
  <c r="D20" i="314"/>
  <c r="B23" i="314" s="1"/>
  <c r="D18" i="314"/>
  <c r="D17" i="314"/>
  <c r="F17" i="314" s="1"/>
  <c r="F15" i="314"/>
  <c r="D14" i="314"/>
  <c r="D19" i="314" s="1"/>
  <c r="C13" i="314"/>
  <c r="D11" i="314"/>
  <c r="C12" i="314" s="1"/>
  <c r="C9" i="314"/>
  <c r="F8" i="314"/>
  <c r="D7" i="314"/>
  <c r="D19" i="313"/>
  <c r="D18" i="313"/>
  <c r="F17" i="313"/>
  <c r="D17" i="313"/>
  <c r="D16" i="313"/>
  <c r="F15" i="313"/>
  <c r="D14" i="313"/>
  <c r="C13" i="313"/>
  <c r="C9" i="313"/>
  <c r="F8" i="313"/>
  <c r="D7" i="313"/>
  <c r="D11" i="313" s="1"/>
  <c r="D19" i="312"/>
  <c r="D18" i="312"/>
  <c r="D17" i="312"/>
  <c r="F17" i="312" s="1"/>
  <c r="F15" i="312"/>
  <c r="D14" i="312"/>
  <c r="D16" i="312" s="1"/>
  <c r="C13" i="312"/>
  <c r="D11" i="312"/>
  <c r="C12" i="312" s="1"/>
  <c r="C9" i="312"/>
  <c r="F8" i="312"/>
  <c r="D7" i="312"/>
  <c r="D18" i="311"/>
  <c r="F17" i="311"/>
  <c r="D17" i="311"/>
  <c r="F15" i="311"/>
  <c r="D14" i="311"/>
  <c r="D16" i="311" s="1"/>
  <c r="C13" i="311"/>
  <c r="D11" i="311"/>
  <c r="D20" i="311" s="1"/>
  <c r="B23" i="311" s="1"/>
  <c r="C9" i="311"/>
  <c r="F8" i="311"/>
  <c r="D7" i="311"/>
  <c r="D19" i="310"/>
  <c r="D18" i="310"/>
  <c r="D17" i="310"/>
  <c r="F17" i="310" s="1"/>
  <c r="D16" i="310"/>
  <c r="F15" i="310"/>
  <c r="D14" i="310"/>
  <c r="C13" i="310"/>
  <c r="C9" i="310"/>
  <c r="F8" i="310"/>
  <c r="D7" i="310"/>
  <c r="D11" i="310" s="1"/>
  <c r="D19" i="309"/>
  <c r="D18" i="309"/>
  <c r="D17" i="309"/>
  <c r="F17" i="309" s="1"/>
  <c r="D16" i="309"/>
  <c r="F15" i="309"/>
  <c r="D14" i="309"/>
  <c r="C13" i="309"/>
  <c r="C9" i="309"/>
  <c r="F8" i="309"/>
  <c r="D7" i="309"/>
  <c r="D11" i="309" s="1"/>
  <c r="D18" i="308"/>
  <c r="F17" i="308"/>
  <c r="D17" i="308"/>
  <c r="D16" i="308"/>
  <c r="F15" i="308"/>
  <c r="D14" i="308"/>
  <c r="D19" i="308" s="1"/>
  <c r="C13" i="308"/>
  <c r="D11" i="308"/>
  <c r="D20" i="308" s="1"/>
  <c r="B23" i="308" s="1"/>
  <c r="C9" i="308"/>
  <c r="F8" i="308"/>
  <c r="D7" i="308"/>
  <c r="B23" i="307"/>
  <c r="D20" i="307"/>
  <c r="D18" i="307"/>
  <c r="F17" i="307"/>
  <c r="D17" i="307"/>
  <c r="F15" i="307"/>
  <c r="D14" i="307"/>
  <c r="D19" i="307" s="1"/>
  <c r="C13" i="307"/>
  <c r="C12" i="307"/>
  <c r="D11" i="307"/>
  <c r="C9" i="307"/>
  <c r="F8" i="307"/>
  <c r="D7" i="307"/>
  <c r="D20" i="306"/>
  <c r="B23" i="306" s="1"/>
  <c r="D18" i="306"/>
  <c r="D17" i="306"/>
  <c r="F17" i="306" s="1"/>
  <c r="F15" i="306"/>
  <c r="D14" i="306"/>
  <c r="D19" i="306" s="1"/>
  <c r="C13" i="306"/>
  <c r="D11" i="306"/>
  <c r="C12" i="306" s="1"/>
  <c r="C9" i="306"/>
  <c r="F8" i="306"/>
  <c r="D7" i="306"/>
  <c r="D19" i="305"/>
  <c r="D18" i="305"/>
  <c r="F17" i="305"/>
  <c r="D17" i="305"/>
  <c r="D16" i="305"/>
  <c r="F15" i="305"/>
  <c r="D14" i="305"/>
  <c r="C13" i="305"/>
  <c r="C9" i="305"/>
  <c r="F8" i="305"/>
  <c r="D7" i="305"/>
  <c r="D11" i="305" s="1"/>
  <c r="D19" i="304"/>
  <c r="D18" i="304"/>
  <c r="D17" i="304"/>
  <c r="F17" i="304" s="1"/>
  <c r="F15" i="304"/>
  <c r="D14" i="304"/>
  <c r="D16" i="304" s="1"/>
  <c r="C13" i="304"/>
  <c r="D11" i="304"/>
  <c r="D20" i="304" s="1"/>
  <c r="B23" i="304" s="1"/>
  <c r="C9" i="304"/>
  <c r="F8" i="304"/>
  <c r="D7" i="304"/>
  <c r="D18" i="303"/>
  <c r="F17" i="303"/>
  <c r="D17" i="303"/>
  <c r="F15" i="303"/>
  <c r="D14" i="303"/>
  <c r="D16" i="303" s="1"/>
  <c r="C13" i="303"/>
  <c r="D11" i="303"/>
  <c r="D20" i="303" s="1"/>
  <c r="B23" i="303" s="1"/>
  <c r="C9" i="303"/>
  <c r="F8" i="303"/>
  <c r="D7" i="303"/>
  <c r="D19" i="302"/>
  <c r="D18" i="302"/>
  <c r="D17" i="302"/>
  <c r="F17" i="302" s="1"/>
  <c r="D16" i="302"/>
  <c r="F15" i="302"/>
  <c r="D14" i="302"/>
  <c r="C13" i="302"/>
  <c r="C9" i="302"/>
  <c r="F8" i="302"/>
  <c r="D7" i="302"/>
  <c r="D11" i="302" s="1"/>
  <c r="D19" i="301"/>
  <c r="D18" i="301"/>
  <c r="D17" i="301"/>
  <c r="F17" i="301" s="1"/>
  <c r="D16" i="301"/>
  <c r="F15" i="301"/>
  <c r="D14" i="301"/>
  <c r="C13" i="301"/>
  <c r="C9" i="301"/>
  <c r="F8" i="301"/>
  <c r="D7" i="301"/>
  <c r="D11" i="301" s="1"/>
  <c r="D18" i="300"/>
  <c r="F17" i="300"/>
  <c r="D17" i="300"/>
  <c r="D16" i="300"/>
  <c r="F15" i="300"/>
  <c r="D14" i="300"/>
  <c r="D19" i="300" s="1"/>
  <c r="C13" i="300"/>
  <c r="D11" i="300"/>
  <c r="D20" i="300" s="1"/>
  <c r="B23" i="300" s="1"/>
  <c r="C9" i="300"/>
  <c r="F8" i="300"/>
  <c r="D7" i="300"/>
  <c r="D18" i="299"/>
  <c r="F17" i="299"/>
  <c r="D17" i="299"/>
  <c r="F15" i="299"/>
  <c r="D14" i="299"/>
  <c r="D19" i="299" s="1"/>
  <c r="C13" i="299"/>
  <c r="C12" i="299"/>
  <c r="D11" i="299"/>
  <c r="D20" i="299" s="1"/>
  <c r="B23" i="299" s="1"/>
  <c r="C9" i="299"/>
  <c r="F8" i="299"/>
  <c r="D7" i="299"/>
  <c r="D20" i="298"/>
  <c r="B23" i="298" s="1"/>
  <c r="D18" i="298"/>
  <c r="D17" i="298"/>
  <c r="F17" i="298" s="1"/>
  <c r="F15" i="298"/>
  <c r="D14" i="298"/>
  <c r="D19" i="298" s="1"/>
  <c r="C13" i="298"/>
  <c r="D11" i="298"/>
  <c r="C12" i="298" s="1"/>
  <c r="C9" i="298"/>
  <c r="F8" i="298"/>
  <c r="D7" i="298"/>
  <c r="D19" i="297"/>
  <c r="D18" i="297"/>
  <c r="F17" i="297"/>
  <c r="D17" i="297"/>
  <c r="D16" i="297"/>
  <c r="F15" i="297"/>
  <c r="D14" i="297"/>
  <c r="C13" i="297"/>
  <c r="C9" i="297"/>
  <c r="F8" i="297"/>
  <c r="D7" i="297"/>
  <c r="D11" i="297" s="1"/>
  <c r="D19" i="296"/>
  <c r="D18" i="296"/>
  <c r="D17" i="296"/>
  <c r="F17" i="296" s="1"/>
  <c r="F15" i="296"/>
  <c r="D14" i="296"/>
  <c r="D16" i="296" s="1"/>
  <c r="C13" i="296"/>
  <c r="D11" i="296"/>
  <c r="C12" i="296" s="1"/>
  <c r="C9" i="296"/>
  <c r="F8" i="296"/>
  <c r="D7" i="296"/>
  <c r="D18" i="295"/>
  <c r="F17" i="295"/>
  <c r="D17" i="295"/>
  <c r="F15" i="295"/>
  <c r="D14" i="295"/>
  <c r="D16" i="295" s="1"/>
  <c r="C13" i="295"/>
  <c r="D11" i="295"/>
  <c r="D20" i="295" s="1"/>
  <c r="B23" i="295" s="1"/>
  <c r="C9" i="295"/>
  <c r="F8" i="295"/>
  <c r="D7" i="295"/>
  <c r="D19" i="294"/>
  <c r="D18" i="294"/>
  <c r="D17" i="294"/>
  <c r="F17" i="294" s="1"/>
  <c r="D16" i="294"/>
  <c r="F15" i="294"/>
  <c r="D14" i="294"/>
  <c r="C13" i="294"/>
  <c r="C9" i="294"/>
  <c r="F8" i="294"/>
  <c r="D7" i="294"/>
  <c r="D11" i="294" s="1"/>
  <c r="D19" i="293"/>
  <c r="D18" i="293"/>
  <c r="D17" i="293"/>
  <c r="F17" i="293" s="1"/>
  <c r="D16" i="293"/>
  <c r="F15" i="293"/>
  <c r="D14" i="293"/>
  <c r="C13" i="293"/>
  <c r="C9" i="293"/>
  <c r="F8" i="293"/>
  <c r="D7" i="293"/>
  <c r="D11" i="293" s="1"/>
  <c r="D19" i="292"/>
  <c r="D18" i="292"/>
  <c r="F17" i="292"/>
  <c r="D17" i="292"/>
  <c r="D16" i="292"/>
  <c r="F15" i="292"/>
  <c r="D14" i="292"/>
  <c r="C13" i="292"/>
  <c r="D11" i="292"/>
  <c r="D20" i="292" s="1"/>
  <c r="B23" i="292" s="1"/>
  <c r="C9" i="292"/>
  <c r="F8" i="292"/>
  <c r="D7" i="292"/>
  <c r="D18" i="291"/>
  <c r="F17" i="291"/>
  <c r="D17" i="291"/>
  <c r="F15" i="291"/>
  <c r="D14" i="291"/>
  <c r="D19" i="291" s="1"/>
  <c r="C13" i="291"/>
  <c r="C12" i="291"/>
  <c r="D11" i="291"/>
  <c r="D20" i="291" s="1"/>
  <c r="B23" i="291" s="1"/>
  <c r="C9" i="291"/>
  <c r="F8" i="291"/>
  <c r="D7" i="291"/>
  <c r="D20" i="290"/>
  <c r="B23" i="290" s="1"/>
  <c r="D18" i="290"/>
  <c r="D17" i="290"/>
  <c r="F17" i="290" s="1"/>
  <c r="F15" i="290"/>
  <c r="D14" i="290"/>
  <c r="D19" i="290" s="1"/>
  <c r="C13" i="290"/>
  <c r="D11" i="290"/>
  <c r="C12" i="290" s="1"/>
  <c r="C9" i="290"/>
  <c r="F8" i="290"/>
  <c r="D7" i="290"/>
  <c r="D19" i="289"/>
  <c r="D18" i="289"/>
  <c r="F17" i="289"/>
  <c r="D17" i="289"/>
  <c r="D16" i="289"/>
  <c r="F15" i="289"/>
  <c r="D14" i="289"/>
  <c r="C13" i="289"/>
  <c r="C9" i="289"/>
  <c r="F8" i="289"/>
  <c r="D7" i="289"/>
  <c r="D11" i="289" s="1"/>
  <c r="D19" i="288"/>
  <c r="D18" i="288"/>
  <c r="D17" i="288"/>
  <c r="F17" i="288" s="1"/>
  <c r="F15" i="288"/>
  <c r="D14" i="288"/>
  <c r="D16" i="288" s="1"/>
  <c r="C13" i="288"/>
  <c r="D11" i="288"/>
  <c r="C12" i="288" s="1"/>
  <c r="C9" i="288"/>
  <c r="F8" i="288"/>
  <c r="D7" i="288"/>
  <c r="D18" i="287"/>
  <c r="F17" i="287"/>
  <c r="D17" i="287"/>
  <c r="F15" i="287"/>
  <c r="D14" i="287"/>
  <c r="D16" i="287" s="1"/>
  <c r="C13" i="287"/>
  <c r="D11" i="287"/>
  <c r="D20" i="287" s="1"/>
  <c r="B23" i="287" s="1"/>
  <c r="C9" i="287"/>
  <c r="F8" i="287"/>
  <c r="D7" i="287"/>
  <c r="D19" i="286"/>
  <c r="D18" i="286"/>
  <c r="D17" i="286"/>
  <c r="F17" i="286" s="1"/>
  <c r="F15" i="286"/>
  <c r="D14" i="286"/>
  <c r="D16" i="286" s="1"/>
  <c r="C13" i="286"/>
  <c r="C9" i="286"/>
  <c r="F8" i="286"/>
  <c r="D7" i="286"/>
  <c r="D11" i="286" s="1"/>
  <c r="D19" i="285"/>
  <c r="D18" i="285"/>
  <c r="D17" i="285"/>
  <c r="F17" i="285" s="1"/>
  <c r="D16" i="285"/>
  <c r="F15" i="285"/>
  <c r="D14" i="285"/>
  <c r="C13" i="285"/>
  <c r="C9" i="285"/>
  <c r="F8" i="285"/>
  <c r="D7" i="285"/>
  <c r="D11" i="285" s="1"/>
  <c r="D19" i="284"/>
  <c r="D18" i="284"/>
  <c r="F17" i="284"/>
  <c r="D17" i="284"/>
  <c r="D16" i="284"/>
  <c r="F15" i="284"/>
  <c r="D14" i="284"/>
  <c r="C13" i="284"/>
  <c r="D11" i="284"/>
  <c r="D20" i="284" s="1"/>
  <c r="B23" i="284" s="1"/>
  <c r="C9" i="284"/>
  <c r="F8" i="284"/>
  <c r="D7" i="284"/>
  <c r="K7" i="55"/>
  <c r="J7" i="55"/>
  <c r="B6" i="59"/>
  <c r="B7" i="59"/>
  <c r="B8" i="59"/>
  <c r="B9" i="59"/>
  <c r="B10" i="59"/>
  <c r="B11" i="59"/>
  <c r="B12" i="59"/>
  <c r="B13" i="59"/>
  <c r="B14" i="59"/>
  <c r="B15" i="59"/>
  <c r="B16" i="59"/>
  <c r="B17" i="59"/>
  <c r="B18" i="59"/>
  <c r="B19" i="59"/>
  <c r="B20" i="59"/>
  <c r="B21" i="59"/>
  <c r="B22" i="59"/>
  <c r="B23" i="59"/>
  <c r="B24" i="59"/>
  <c r="B25" i="59"/>
  <c r="B26" i="59"/>
  <c r="B27" i="59"/>
  <c r="B28" i="59"/>
  <c r="B29" i="59"/>
  <c r="B30" i="59"/>
  <c r="B31" i="59"/>
  <c r="B32" i="59"/>
  <c r="B33" i="59"/>
  <c r="B34" i="59"/>
  <c r="B35" i="59"/>
  <c r="B36" i="59"/>
  <c r="B37" i="59"/>
  <c r="B38" i="59"/>
  <c r="B39" i="59"/>
  <c r="B40" i="59"/>
  <c r="B41" i="59"/>
  <c r="B42" i="59"/>
  <c r="B43" i="59"/>
  <c r="B44" i="59"/>
  <c r="B45" i="59"/>
  <c r="B46" i="59"/>
  <c r="B47" i="59"/>
  <c r="B48" i="59"/>
  <c r="B49" i="59"/>
  <c r="B50" i="59"/>
  <c r="B51" i="59"/>
  <c r="B52" i="59"/>
  <c r="B53" i="59"/>
  <c r="B54" i="59"/>
  <c r="C50" i="59" a="1"/>
  <c r="F54" i="59" a="1"/>
  <c r="D46" i="59" a="1"/>
  <c r="D34" i="59" a="1"/>
  <c r="E27" i="59" a="1"/>
  <c r="F36" i="59" a="1"/>
  <c r="C22" i="59" a="1"/>
  <c r="E12" i="59" a="1"/>
  <c r="F41" i="59" a="1"/>
  <c r="D41" i="59" a="1"/>
  <c r="D10" i="59" a="1"/>
  <c r="F49" i="59" a="1"/>
  <c r="D32" i="59" a="1"/>
  <c r="D16" i="59" a="1"/>
  <c r="C30" i="59" a="1"/>
  <c r="C7" i="59" a="1"/>
  <c r="E49" i="59" a="1"/>
  <c r="F30" i="59" a="1"/>
  <c r="E46" i="59" a="1"/>
  <c r="E26" i="59" a="1"/>
  <c r="D12" i="59" a="1"/>
  <c r="E42" i="59" a="1"/>
  <c r="C38" i="59" a="1"/>
  <c r="C46" i="59" a="1"/>
  <c r="F38" i="59" a="1"/>
  <c r="E18" i="59" a="1"/>
  <c r="C25" i="59" a="1"/>
  <c r="C33" i="59" a="1"/>
  <c r="C26" i="59" a="1"/>
  <c r="D8" i="59" a="1"/>
  <c r="C17" i="59" a="1"/>
  <c r="D26" i="59" a="1"/>
  <c r="E53" i="59" a="1"/>
  <c r="E52" i="59" a="1"/>
  <c r="D7" i="59" a="1"/>
  <c r="D21" i="59" a="1"/>
  <c r="F37" i="59" a="1"/>
  <c r="F25" i="59" a="1"/>
  <c r="C12" i="59" a="1"/>
  <c r="E14" i="59" a="1"/>
  <c r="F26" i="59" a="1"/>
  <c r="C45" i="59" a="1"/>
  <c r="C15" i="59" a="1"/>
  <c r="C11" i="59" a="1"/>
  <c r="C18" i="59" a="1"/>
  <c r="E13" i="59" a="1"/>
  <c r="D30" i="59" a="1"/>
  <c r="F45" i="59" a="1"/>
  <c r="D48" i="59" a="1"/>
  <c r="E23" i="59" a="1"/>
  <c r="D43" i="59" a="1"/>
  <c r="C44" i="59" a="1"/>
  <c r="D23" i="59" a="1"/>
  <c r="E16" i="59" a="1"/>
  <c r="D24" i="59" a="1"/>
  <c r="C27" i="59" a="1"/>
  <c r="D52" i="59" a="1"/>
  <c r="E11" i="59" a="1"/>
  <c r="C14" i="59" a="1"/>
  <c r="C31" i="59" a="1"/>
  <c r="E29" i="59" a="1"/>
  <c r="C19" i="59" a="1"/>
  <c r="C28" i="59" a="1"/>
  <c r="F44" i="59" a="1"/>
  <c r="C32" i="59" a="1"/>
  <c r="D15" i="59" a="1"/>
  <c r="C34" i="59" a="1"/>
  <c r="D42" i="59" a="1"/>
  <c r="E31" i="59" a="1"/>
  <c r="D25" i="59" a="1"/>
  <c r="D44" i="59" a="1"/>
  <c r="D37" i="59" a="1"/>
  <c r="E34" i="59" a="1"/>
  <c r="E38" i="59" a="1"/>
  <c r="E50" i="59" a="1"/>
  <c r="F52" i="59" a="1"/>
  <c r="E7" i="59" a="1"/>
  <c r="E19" i="59" a="1"/>
  <c r="E20" i="59" a="1"/>
  <c r="E17" i="59" a="1"/>
  <c r="E43" i="59" a="1"/>
  <c r="F33" i="59" a="1"/>
  <c r="C39" i="59" a="1"/>
  <c r="E9" i="59" a="1"/>
  <c r="C47" i="59" a="1"/>
  <c r="E6" i="59" a="1"/>
  <c r="F28" i="59" a="1"/>
  <c r="E25" i="59" a="1"/>
  <c r="D36" i="59" a="1"/>
  <c r="C24" i="59" a="1"/>
  <c r="E10" i="59" a="1"/>
  <c r="E33" i="59" a="1"/>
  <c r="E30" i="59" a="1"/>
  <c r="C35" i="59" a="1"/>
  <c r="D22" i="59" a="1"/>
  <c r="D27" i="59" a="1"/>
  <c r="C40" i="59" a="1"/>
  <c r="D38" i="59" a="1"/>
  <c r="C53" i="59" a="1"/>
  <c r="D9" i="59" a="1"/>
  <c r="C10" i="59" a="1"/>
  <c r="E8" i="59" a="1"/>
  <c r="C42" i="59" a="1"/>
  <c r="D39" i="59" a="1"/>
  <c r="C8" i="59" a="1"/>
  <c r="C21" i="59" a="1"/>
  <c r="D40" i="59" a="1"/>
  <c r="F46" i="59" a="1"/>
  <c r="D31" i="59" a="1"/>
  <c r="E40" i="59" a="1"/>
  <c r="C52" i="59" a="1"/>
  <c r="C54" i="59" a="1"/>
  <c r="E36" i="59" a="1"/>
  <c r="E39" i="59" a="1"/>
  <c r="D17" i="59" a="1"/>
  <c r="D49" i="59" a="1"/>
  <c r="E45" i="59" a="1"/>
  <c r="E37" i="59" a="1"/>
  <c r="C41" i="59" a="1"/>
  <c r="E22" i="59" a="1"/>
  <c r="D53" i="59" a="1"/>
  <c r="D28" i="59" a="1"/>
  <c r="C36" i="59" a="1"/>
  <c r="C49" i="59" a="1"/>
  <c r="E24" i="59" a="1"/>
  <c r="D51" i="59" a="1"/>
  <c r="E21" i="59" a="1"/>
  <c r="D33" i="59" a="1"/>
  <c r="C48" i="59" a="1"/>
  <c r="C9" i="59" a="1"/>
  <c r="C29" i="59" a="1"/>
  <c r="D20" i="59" a="1"/>
  <c r="C16" i="59" a="1"/>
  <c r="E47" i="59" a="1"/>
  <c r="D13" i="59" a="1"/>
  <c r="F29" i="59" a="1"/>
  <c r="E35" i="59" a="1"/>
  <c r="D14" i="59" a="1"/>
  <c r="E15" i="59" a="1"/>
  <c r="C6" i="59" a="1"/>
  <c r="D45" i="59" a="1"/>
  <c r="E32" i="59" a="1"/>
  <c r="C43" i="59" a="1"/>
  <c r="E41" i="59" a="1"/>
  <c r="C20" i="59" a="1"/>
  <c r="D19" i="59" a="1"/>
  <c r="D54" i="59" a="1"/>
  <c r="E54" i="59" a="1"/>
  <c r="E28" i="59" a="1"/>
  <c r="D18" i="59" a="1"/>
  <c r="F50" i="59" a="1"/>
  <c r="D11" i="59" a="1"/>
  <c r="E48" i="59" a="1"/>
  <c r="D29" i="59" a="1"/>
  <c r="C13" i="59" a="1"/>
  <c r="D35" i="59" a="1"/>
  <c r="C23" i="59" a="1"/>
  <c r="C37" i="59" a="1"/>
  <c r="E51" i="59" a="1"/>
  <c r="D50" i="59" a="1"/>
  <c r="E44" i="59" a="1"/>
  <c r="C51" i="59" a="1"/>
  <c r="D6" i="59" a="1"/>
  <c r="D47" i="59" a="1"/>
  <c r="C12" i="301" l="1"/>
  <c r="D20" i="301"/>
  <c r="B23" i="301" s="1"/>
  <c r="D20" i="302"/>
  <c r="B23" i="302" s="1"/>
  <c r="C12" i="302"/>
  <c r="D20" i="321"/>
  <c r="C12" i="321"/>
  <c r="D20" i="286"/>
  <c r="B23" i="286" s="1"/>
  <c r="C12" i="286"/>
  <c r="D20" i="318"/>
  <c r="C12" i="318"/>
  <c r="D20" i="331"/>
  <c r="C12" i="331"/>
  <c r="D20" i="293"/>
  <c r="B23" i="293" s="1"/>
  <c r="C12" i="293"/>
  <c r="D20" i="297"/>
  <c r="B23" i="297" s="1"/>
  <c r="C12" i="297"/>
  <c r="D20" i="309"/>
  <c r="C12" i="309"/>
  <c r="C12" i="313"/>
  <c r="D20" i="313"/>
  <c r="C12" i="305"/>
  <c r="D20" i="305"/>
  <c r="D20" i="289"/>
  <c r="B23" i="289" s="1"/>
  <c r="C12" i="289"/>
  <c r="D20" i="326"/>
  <c r="C12" i="326"/>
  <c r="D20" i="285"/>
  <c r="B23" i="285" s="1"/>
  <c r="C12" i="285"/>
  <c r="D20" i="317"/>
  <c r="C12" i="317"/>
  <c r="D20" i="294"/>
  <c r="B23" i="294" s="1"/>
  <c r="C12" i="294"/>
  <c r="D20" i="310"/>
  <c r="C12" i="310"/>
  <c r="D20" i="325"/>
  <c r="C12" i="325"/>
  <c r="C12" i="329"/>
  <c r="D20" i="329"/>
  <c r="C12" i="304"/>
  <c r="C12" i="328"/>
  <c r="C12" i="287"/>
  <c r="D19" i="287"/>
  <c r="D20" i="288"/>
  <c r="B23" i="288" s="1"/>
  <c r="D16" i="291"/>
  <c r="C12" i="295"/>
  <c r="D19" i="295"/>
  <c r="D20" i="296"/>
  <c r="B23" i="296" s="1"/>
  <c r="D16" i="299"/>
  <c r="C12" i="303"/>
  <c r="D19" i="303"/>
  <c r="D16" i="307"/>
  <c r="C12" i="311"/>
  <c r="D19" i="311"/>
  <c r="D20" i="312"/>
  <c r="D16" i="315"/>
  <c r="C12" i="319"/>
  <c r="D19" i="319"/>
  <c r="D20" i="320"/>
  <c r="D16" i="323"/>
  <c r="C12" i="327"/>
  <c r="D19" i="327"/>
  <c r="D16" i="331"/>
  <c r="D16" i="290"/>
  <c r="D16" i="298"/>
  <c r="D16" i="306"/>
  <c r="D16" i="314"/>
  <c r="D16" i="322"/>
  <c r="D16" i="330"/>
  <c r="C12" i="284"/>
  <c r="C12" i="292"/>
  <c r="C12" i="300"/>
  <c r="C12" i="308"/>
  <c r="C12" i="316"/>
  <c r="C12" i="324"/>
  <c r="C12" i="332"/>
  <c r="D53" i="59"/>
  <c r="D9" i="59"/>
  <c r="D37" i="59"/>
  <c r="D13" i="59"/>
  <c r="D52" i="59"/>
  <c r="D48" i="59"/>
  <c r="D44" i="59"/>
  <c r="D40" i="59"/>
  <c r="D36" i="59"/>
  <c r="D32" i="59"/>
  <c r="D28" i="59"/>
  <c r="D24" i="59"/>
  <c r="D20" i="59"/>
  <c r="D16" i="59"/>
  <c r="D12" i="59"/>
  <c r="D8" i="59"/>
  <c r="D17" i="59"/>
  <c r="D45" i="59"/>
  <c r="D33" i="59"/>
  <c r="D21" i="59"/>
  <c r="D51" i="59"/>
  <c r="D47" i="59"/>
  <c r="D43" i="59"/>
  <c r="D39" i="59"/>
  <c r="D35" i="59"/>
  <c r="D31" i="59"/>
  <c r="D27" i="59"/>
  <c r="D23" i="59"/>
  <c r="D19" i="59"/>
  <c r="D15" i="59"/>
  <c r="D11" i="59"/>
  <c r="D7" i="59"/>
  <c r="D25" i="59"/>
  <c r="D49" i="59"/>
  <c r="D41" i="59"/>
  <c r="D29" i="59"/>
  <c r="D54" i="59"/>
  <c r="D50" i="59"/>
  <c r="D46" i="59"/>
  <c r="D42" i="59"/>
  <c r="D38" i="59"/>
  <c r="D34" i="59"/>
  <c r="D30" i="59"/>
  <c r="D26" i="59"/>
  <c r="D22" i="59"/>
  <c r="D18" i="59"/>
  <c r="D14" i="59"/>
  <c r="D10" i="59"/>
  <c r="D6" i="59"/>
  <c r="F49" i="59"/>
  <c r="C39" i="59"/>
  <c r="F33" i="59"/>
  <c r="E18" i="59"/>
  <c r="C43" i="59"/>
  <c r="F37" i="59"/>
  <c r="C31" i="59"/>
  <c r="C47" i="59"/>
  <c r="C51" i="59"/>
  <c r="F45" i="59"/>
  <c r="C35" i="59"/>
  <c r="F41" i="59"/>
  <c r="E34" i="59"/>
  <c r="E46" i="59"/>
  <c r="E42" i="59"/>
  <c r="E14" i="59"/>
  <c r="E12" i="59"/>
  <c r="C49" i="59"/>
  <c r="C45" i="59"/>
  <c r="C37" i="59"/>
  <c r="E8" i="59"/>
  <c r="E50" i="59"/>
  <c r="E52" i="59"/>
  <c r="E48" i="59"/>
  <c r="E44" i="59"/>
  <c r="E40" i="59"/>
  <c r="E36" i="59"/>
  <c r="E32" i="59"/>
  <c r="E22" i="59"/>
  <c r="E6" i="59"/>
  <c r="E16" i="59"/>
  <c r="E54" i="59"/>
  <c r="E38" i="59"/>
  <c r="E30" i="59"/>
  <c r="E28" i="59"/>
  <c r="C53" i="59"/>
  <c r="C41" i="59"/>
  <c r="C33" i="59"/>
  <c r="E26" i="59"/>
  <c r="E10" i="59"/>
  <c r="E24" i="59"/>
  <c r="E20" i="59"/>
  <c r="C27" i="59"/>
  <c r="F25" i="59"/>
  <c r="C23" i="59"/>
  <c r="C17" i="59"/>
  <c r="C11" i="59"/>
  <c r="C7" i="59"/>
  <c r="E53" i="59"/>
  <c r="E51" i="59"/>
  <c r="E49" i="59"/>
  <c r="E47" i="59"/>
  <c r="E45" i="59"/>
  <c r="E43" i="59"/>
  <c r="E41" i="59"/>
  <c r="E39" i="59"/>
  <c r="E37" i="59"/>
  <c r="E35" i="59"/>
  <c r="E33" i="59"/>
  <c r="E31" i="59"/>
  <c r="E29" i="59"/>
  <c r="E27" i="59"/>
  <c r="E25" i="59"/>
  <c r="E23" i="59"/>
  <c r="E21" i="59"/>
  <c r="E19" i="59"/>
  <c r="E17" i="59"/>
  <c r="E15" i="59"/>
  <c r="E13" i="59"/>
  <c r="E11" i="59"/>
  <c r="E9" i="59"/>
  <c r="E7" i="59"/>
  <c r="C29" i="59"/>
  <c r="C25" i="59"/>
  <c r="C21" i="59"/>
  <c r="C15" i="59"/>
  <c r="C13" i="59"/>
  <c r="C9" i="59"/>
  <c r="F29" i="59"/>
  <c r="C19" i="59"/>
  <c r="F54" i="59"/>
  <c r="C54" i="59"/>
  <c r="F52" i="59"/>
  <c r="C52" i="59"/>
  <c r="F50" i="59"/>
  <c r="C50" i="59"/>
  <c r="C48" i="59"/>
  <c r="F46" i="59"/>
  <c r="C46" i="59"/>
  <c r="F44" i="59"/>
  <c r="C44" i="59"/>
  <c r="C42" i="59"/>
  <c r="C40" i="59"/>
  <c r="F38" i="59"/>
  <c r="C38" i="59"/>
  <c r="F36" i="59"/>
  <c r="C36" i="59"/>
  <c r="C34" i="59"/>
  <c r="C32" i="59"/>
  <c r="F30" i="59"/>
  <c r="C30" i="59"/>
  <c r="F28" i="59"/>
  <c r="C28" i="59"/>
  <c r="F26" i="59"/>
  <c r="C26" i="59"/>
  <c r="C24" i="59"/>
  <c r="C22" i="59"/>
  <c r="C20" i="59"/>
  <c r="C18" i="59"/>
  <c r="C16" i="59"/>
  <c r="C14" i="59"/>
  <c r="C12" i="59"/>
  <c r="C10" i="59"/>
  <c r="C8" i="59"/>
  <c r="C6" i="59"/>
  <c r="F31" i="59" a="1"/>
  <c r="F39" i="59" a="1"/>
  <c r="F48" i="59" a="1"/>
  <c r="F51" i="59" a="1"/>
  <c r="F53" i="59" a="1"/>
  <c r="F43" i="59" a="1"/>
  <c r="F32" i="59" a="1"/>
  <c r="F47" i="59" a="1"/>
  <c r="F27" i="59" a="1"/>
  <c r="F42" i="59" a="1"/>
  <c r="F34" i="59" a="1"/>
  <c r="F35" i="59" a="1"/>
  <c r="F40" i="59" a="1"/>
  <c r="F34" i="59" l="1"/>
  <c r="G34" i="59" s="1"/>
  <c r="F47" i="59"/>
  <c r="G47" i="59" s="1"/>
  <c r="F51" i="59"/>
  <c r="G51" i="59" s="1"/>
  <c r="F39" i="59"/>
  <c r="G39" i="59" s="1"/>
  <c r="F43" i="59"/>
  <c r="G43" i="59" s="1"/>
  <c r="F35" i="59"/>
  <c r="G35" i="59" s="1"/>
  <c r="F27" i="59"/>
  <c r="G27" i="59" s="1"/>
  <c r="F53" i="59"/>
  <c r="G53" i="59" s="1"/>
  <c r="F42" i="59"/>
  <c r="H42" i="59" s="1"/>
  <c r="F32" i="59"/>
  <c r="G32" i="59" s="1"/>
  <c r="F48" i="59"/>
  <c r="H48" i="59" s="1"/>
  <c r="F31" i="59"/>
  <c r="G31" i="59" s="1"/>
  <c r="F40" i="59"/>
  <c r="G40" i="59" s="1"/>
  <c r="B23" i="312"/>
  <c r="B23" i="325"/>
  <c r="B23" i="329"/>
  <c r="B23" i="317"/>
  <c r="B23" i="321"/>
  <c r="B23" i="313"/>
  <c r="B23" i="305"/>
  <c r="B23" i="331"/>
  <c r="B23" i="320"/>
  <c r="B23" i="310"/>
  <c r="B23" i="326"/>
  <c r="B23" i="309"/>
  <c r="B23" i="318"/>
  <c r="G30" i="59"/>
  <c r="H30" i="59"/>
  <c r="G46" i="59"/>
  <c r="H46" i="59"/>
  <c r="G36" i="59"/>
  <c r="H36" i="59"/>
  <c r="G52" i="59"/>
  <c r="H52" i="59"/>
  <c r="G26" i="59"/>
  <c r="H26" i="59"/>
  <c r="H41" i="59"/>
  <c r="G41" i="59"/>
  <c r="G38" i="59"/>
  <c r="H38" i="59"/>
  <c r="G54" i="59"/>
  <c r="H54" i="59"/>
  <c r="G25" i="59"/>
  <c r="H25" i="59"/>
  <c r="G33" i="59"/>
  <c r="H33" i="59"/>
  <c r="G28" i="59"/>
  <c r="H28" i="59"/>
  <c r="G44" i="59"/>
  <c r="H44" i="59"/>
  <c r="G50" i="59"/>
  <c r="H50" i="59"/>
  <c r="G29" i="59"/>
  <c r="H29" i="59"/>
  <c r="H45" i="59"/>
  <c r="G45" i="59"/>
  <c r="H37" i="59"/>
  <c r="G37" i="59"/>
  <c r="G49" i="59"/>
  <c r="H49" i="59"/>
  <c r="H51" i="59" l="1"/>
  <c r="G48" i="59"/>
  <c r="H34" i="59"/>
  <c r="G42" i="59"/>
  <c r="H32" i="59"/>
  <c r="H40" i="59"/>
  <c r="H47" i="59"/>
  <c r="H35" i="59"/>
  <c r="H31" i="59"/>
  <c r="H39" i="59"/>
  <c r="H53" i="59"/>
  <c r="H27" i="59"/>
  <c r="H43" i="59"/>
  <c r="F8" i="57"/>
  <c r="C7" i="213"/>
  <c r="C8" i="213"/>
  <c r="C9" i="213"/>
  <c r="C10" i="213"/>
  <c r="C12" i="213"/>
  <c r="C13" i="213"/>
  <c r="C16" i="213"/>
  <c r="C17" i="213"/>
  <c r="C18" i="213"/>
  <c r="C19" i="213"/>
  <c r="C20" i="213"/>
  <c r="C21" i="213"/>
  <c r="C22" i="213"/>
  <c r="C6" i="213"/>
  <c r="F11" i="59" a="1"/>
  <c r="F8" i="59" a="1"/>
  <c r="F6" i="59" a="1"/>
  <c r="F19" i="59" a="1"/>
  <c r="F18" i="59" a="1"/>
  <c r="F17" i="59" a="1"/>
  <c r="F24" i="59" a="1"/>
  <c r="F22" i="59" a="1"/>
  <c r="F20" i="59" a="1"/>
  <c r="F15" i="59" a="1"/>
  <c r="F23" i="59" a="1"/>
  <c r="F21" i="59" a="1"/>
  <c r="F10" i="59" a="1"/>
  <c r="F12" i="59" a="1"/>
  <c r="F14" i="59" a="1"/>
  <c r="F7" i="59" a="1"/>
  <c r="F13" i="59" a="1"/>
  <c r="F16" i="59" a="1"/>
  <c r="F9" i="59" a="1"/>
  <c r="F21" i="59" l="1"/>
  <c r="F12" i="59"/>
  <c r="F15" i="59"/>
  <c r="F18" i="59"/>
  <c r="F20" i="59"/>
  <c r="F10" i="59"/>
  <c r="F22" i="59"/>
  <c r="F16" i="59"/>
  <c r="F23" i="59"/>
  <c r="F8" i="59"/>
  <c r="F11" i="59"/>
  <c r="F13" i="59"/>
  <c r="F19" i="59"/>
  <c r="F7" i="59"/>
  <c r="F6" i="59"/>
  <c r="F24" i="59"/>
  <c r="F9" i="59"/>
  <c r="F14" i="59"/>
  <c r="F17" i="59"/>
  <c r="G16" i="59" l="1"/>
  <c r="H16" i="59"/>
  <c r="G6" i="59"/>
  <c r="H6" i="59"/>
  <c r="H22" i="59"/>
  <c r="G22" i="59"/>
  <c r="H7" i="59"/>
  <c r="G7" i="59"/>
  <c r="H10" i="59"/>
  <c r="G10" i="59"/>
  <c r="G19" i="59"/>
  <c r="H19" i="59"/>
  <c r="G20" i="59"/>
  <c r="H20" i="59"/>
  <c r="G13" i="59"/>
  <c r="H13" i="59"/>
  <c r="G18" i="59"/>
  <c r="H18" i="59"/>
  <c r="H24" i="59"/>
  <c r="G24" i="59"/>
  <c r="H17" i="59"/>
  <c r="G17" i="59"/>
  <c r="G11" i="59"/>
  <c r="H11" i="59"/>
  <c r="G15" i="59"/>
  <c r="H15" i="59"/>
  <c r="G14" i="59"/>
  <c r="H14" i="59"/>
  <c r="G8" i="59"/>
  <c r="H8" i="59"/>
  <c r="G12" i="59"/>
  <c r="H12" i="59"/>
  <c r="G9" i="59"/>
  <c r="H9" i="59"/>
  <c r="G23" i="59"/>
  <c r="H23" i="59"/>
  <c r="H21" i="59"/>
  <c r="G21" i="59"/>
  <c r="D14" i="57" l="1"/>
  <c r="D16" i="57" s="1"/>
  <c r="D7" i="57"/>
  <c r="D17" i="57" l="1"/>
  <c r="F17" i="57" s="1"/>
  <c r="B5" i="59"/>
  <c r="D5" i="59" a="1"/>
  <c r="E5" i="59" a="1"/>
  <c r="C5" i="59" a="1"/>
  <c r="D5" i="59" l="1"/>
  <c r="D55" i="59" s="1"/>
  <c r="E5" i="59"/>
  <c r="C5" i="59"/>
  <c r="C13" i="57" l="1"/>
  <c r="C15" i="213" s="1"/>
  <c r="D18" i="57" l="1"/>
  <c r="F15" i="57"/>
  <c r="D19" i="57"/>
  <c r="D11" i="57"/>
  <c r="D20" i="57" s="1"/>
  <c r="C9" i="57"/>
  <c r="C11" i="213" s="1"/>
  <c r="B23" i="57" l="1"/>
  <c r="C12" i="57"/>
  <c r="C14" i="213" s="1"/>
  <c r="F5" i="59" a="1"/>
  <c r="F5" i="59" l="1"/>
  <c r="G5" i="59" s="1"/>
  <c r="H5" i="59"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<sst xmlns="http://schemas.openxmlformats.org/spreadsheetml/2006/main" count="1729" uniqueCount="155">
  <si>
    <t>geen</t>
  </si>
  <si>
    <t>Versiebeheer</t>
  </si>
  <si>
    <r>
      <t xml:space="preserve">Waarvan </t>
    </r>
    <r>
      <rPr>
        <b/>
        <i/>
        <sz val="11"/>
        <color rgb="FFFF0000"/>
        <rFont val="Calibri"/>
        <family val="2"/>
        <scheme val="minor"/>
      </rPr>
      <t>C</t>
    </r>
    <r>
      <rPr>
        <i/>
        <sz val="11"/>
        <color rgb="FF000000"/>
        <rFont val="Calibri"/>
        <family val="2"/>
        <scheme val="minor"/>
      </rPr>
      <t xml:space="preserve">: indirect cliëntgebonden tijd en/of niet-cliëntgebonden tijdbesteding (A-B)  </t>
    </r>
    <r>
      <rPr>
        <sz val="11"/>
        <color rgb="FF000000"/>
        <rFont val="Calibri"/>
        <family val="2"/>
        <scheme val="minor"/>
      </rPr>
      <t>(wordt automatisch gevuld)</t>
    </r>
  </si>
  <si>
    <t>Feitelijk aantal openingsdagen 2023</t>
  </si>
  <si>
    <t>Totale productie 2023 in verblijfsetmalen (wordt automatisch gevuld)</t>
  </si>
  <si>
    <t xml:space="preserve"> GEPLAND IN 2023</t>
  </si>
  <si>
    <r>
      <rPr>
        <b/>
        <sz val="11"/>
        <color rgb="FFFF0000"/>
        <rFont val="Calibri"/>
        <family val="2"/>
        <scheme val="minor"/>
      </rPr>
      <t>A</t>
    </r>
    <r>
      <rPr>
        <sz val="11"/>
        <color rgb="FF000000"/>
        <rFont val="Calibri"/>
        <family val="2"/>
        <scheme val="minor"/>
      </rPr>
      <t>: Totaal aantal bruto uren begeleiders in heel 2023 voor hele groep (wordt automatisch gevuld)</t>
    </r>
  </si>
  <si>
    <t>…. aantal inroosterbare uren per fte begeleider per jaar… (wordt automatisch gevuld)</t>
  </si>
  <si>
    <t>…. aantal inroosterbare uren per fte begeleider per jaar komt overeen met productiviteit van…. (wordt automatisch gevuld)</t>
  </si>
  <si>
    <t>Begeleidingsintensiteit (wordt automatisch gevuld)</t>
  </si>
  <si>
    <r>
      <t xml:space="preserve">Waarvan </t>
    </r>
    <r>
      <rPr>
        <b/>
        <i/>
        <sz val="11"/>
        <color rgb="FFFF0000"/>
        <rFont val="Calibri"/>
        <family val="2"/>
        <scheme val="minor"/>
      </rPr>
      <t>B</t>
    </r>
    <r>
      <rPr>
        <i/>
        <sz val="11"/>
        <color rgb="FF000000"/>
        <rFont val="Calibri"/>
        <family val="2"/>
        <scheme val="minor"/>
      </rPr>
      <t>: feitelijk aantal netto roosteruren per jaar agogisch/leefklimaat in 2023</t>
    </r>
  </si>
  <si>
    <t>…. aantal netto roosteruren voor deze groep per week… (wordt automatisch gevuld)</t>
  </si>
  <si>
    <t>gastvrouw/gastheer</t>
  </si>
  <si>
    <t>gedragwetenschapper / alle wo opgeleide hulpverleners</t>
  </si>
  <si>
    <t>individueel begeleiders (uitzondering: bij kamertraining/begeleid wonen als er geen groepsbegeleiders zijn)</t>
  </si>
  <si>
    <r>
      <t xml:space="preserve">* </t>
    </r>
    <r>
      <rPr>
        <b/>
        <sz val="11"/>
        <color rgb="FFFF0000"/>
        <rFont val="Calibri"/>
        <family val="2"/>
        <scheme val="minor"/>
      </rPr>
      <t>Uitsluitend</t>
    </r>
    <r>
      <rPr>
        <b/>
        <sz val="11"/>
        <color theme="1"/>
        <rFont val="Calibri"/>
        <family val="2"/>
        <scheme val="minor"/>
      </rPr>
      <t xml:space="preserve"> de volgende functies mogen hier worden meegeteld:</t>
    </r>
  </si>
  <si>
    <r>
      <t xml:space="preserve">De volgende functies tellen </t>
    </r>
    <r>
      <rPr>
        <b/>
        <sz val="11"/>
        <color rgb="FFFF0000"/>
        <rFont val="Calibri"/>
        <family val="2"/>
        <scheme val="minor"/>
      </rPr>
      <t>NIET</t>
    </r>
    <r>
      <rPr>
        <b/>
        <sz val="11"/>
        <color theme="1"/>
        <rFont val="Calibri"/>
        <family val="2"/>
        <scheme val="minor"/>
      </rPr>
      <t xml:space="preserve"> mee:</t>
    </r>
  </si>
  <si>
    <t>wakende</t>
  </si>
  <si>
    <t>ambulant hulpverlener / (vak)therapeuten, behandelaars</t>
  </si>
  <si>
    <t>LTA verblijfszorg</t>
  </si>
  <si>
    <t>ja</t>
  </si>
  <si>
    <t>nee</t>
  </si>
  <si>
    <t>Bezettingsgraad (op jaarbasis)</t>
  </si>
  <si>
    <t>breedte</t>
  </si>
  <si>
    <t>gemiddeld</t>
  </si>
  <si>
    <t>Berekende intensiteit</t>
  </si>
  <si>
    <t>Intensiteit</t>
  </si>
  <si>
    <t>Totaal</t>
  </si>
  <si>
    <t>Naam groep</t>
  </si>
  <si>
    <t>Capaciteitsplaatsen</t>
  </si>
  <si>
    <t>Dagverblijf (aparte tool)</t>
  </si>
  <si>
    <t>bez</t>
  </si>
  <si>
    <t>jeugdzorg+</t>
  </si>
  <si>
    <t>behandelgroep</t>
  </si>
  <si>
    <t>driemilieu</t>
  </si>
  <si>
    <t>fasehuis</t>
  </si>
  <si>
    <t>kortdurend verblijf</t>
  </si>
  <si>
    <t>crisisgroep</t>
  </si>
  <si>
    <t>type</t>
  </si>
  <si>
    <t>(specialistisch) wonen</t>
  </si>
  <si>
    <t>Tel alle capacteitisplaatsen mee, ongeacht voor welke wet of doelgroep ze worden ingezet</t>
  </si>
  <si>
    <t>Tarief</t>
  </si>
  <si>
    <t>24-uurs groep op zorgboerderij (gebruik gezinshuistool)</t>
  </si>
  <si>
    <t>Gezinshuizen (gebruik gezinshuistool)</t>
  </si>
  <si>
    <t>Feitelijk gemiddeld aantal bezette plaatsen (=capaciteit x bezettingsgraad, wordt automatisch gevuld)</t>
  </si>
  <si>
    <t>Vul of een realisatie 2021 in, of een verwachting voor 2023.</t>
  </si>
  <si>
    <t>0,1 t/m 1,2</t>
  </si>
  <si>
    <t>1,2 t/m 1,9</t>
  </si>
  <si>
    <t>1,9 t/m 2,5</t>
  </si>
  <si>
    <t>2,5 t/m 2,9</t>
  </si>
  <si>
    <t>2,9 t/m 3,4</t>
  </si>
  <si>
    <t>3,4 t/m 3,8</t>
  </si>
  <si>
    <t>3,8 t/m 4,1</t>
  </si>
  <si>
    <t>4,1 t/m 4,6</t>
  </si>
  <si>
    <t xml:space="preserve">4,6 t/m 6,1 </t>
  </si>
  <si>
    <r>
      <t xml:space="preserve">Uitsluitend (groeps)begeleiders en pedagogisch medewerkers. </t>
    </r>
    <r>
      <rPr>
        <b/>
        <sz val="11"/>
        <color rgb="FFFF0000"/>
        <rFont val="Calibri"/>
        <family val="2"/>
        <scheme val="minor"/>
      </rPr>
      <t>Zie ook *</t>
    </r>
  </si>
  <si>
    <t>bij driemilieuvoorzieningen: ingeroosterde uren van begeleiders op het terrein (niet direct aan één groep verbonden)</t>
  </si>
  <si>
    <t>ingroosterde uren van groepsbegeleiders</t>
  </si>
  <si>
    <t>ingroosterde uren van pedagogisch medewerkers</t>
  </si>
  <si>
    <t>ingroosterde uren van agogisch medewerkers</t>
  </si>
  <si>
    <t>uren van begeleiders ingeroosterd voor individuele begeleiding / begeleiding thuis</t>
  </si>
  <si>
    <t>Versienummer: 1.0</t>
  </si>
  <si>
    <t>(Deeltijd)pleegzorg (geen tool nodig)</t>
  </si>
  <si>
    <t>Inkoop jeugd Haarlemmermeer 2023</t>
  </si>
  <si>
    <t>Deze vraag is uitsluitend bedoeld ter raming van de ingekochte capaciteit 2023</t>
  </si>
  <si>
    <t>Jeugzorgregio: Haarlemmermeer</t>
  </si>
  <si>
    <t>Waarvan deel Haarlemmermeer</t>
  </si>
  <si>
    <t>Toelichting per vraag</t>
  </si>
  <si>
    <t>Toelichting</t>
  </si>
  <si>
    <t>kamertraining</t>
  </si>
  <si>
    <t>Het aantal reguliere capaciteitsplaatsen onder normale, gewenste omstandigheden. Een eventueel noodbed niet meerekenen.</t>
  </si>
  <si>
    <t>slapende</t>
  </si>
  <si>
    <t>Houdt hier rekening met eventueel vrije weekenden waarop de groep gesloten is en er geen jeugdigen kunnen verblijven. Bij veruit de meeste groepen geldt: 365 dagen per jaar open.</t>
  </si>
  <si>
    <r>
      <t xml:space="preserve">Kies uit de dropdownmenu geen, slapende of wakende wacht. De keuze heeft </t>
    </r>
    <r>
      <rPr>
        <i/>
        <sz val="11"/>
        <rFont val="Calibri"/>
        <family val="2"/>
        <scheme val="minor"/>
      </rPr>
      <t>geen</t>
    </r>
    <r>
      <rPr>
        <sz val="11"/>
        <rFont val="Calibri"/>
        <family val="2"/>
        <scheme val="minor"/>
      </rPr>
      <t xml:space="preserve"> directe gevolgen voor de berekening van de begeleidingsintensiteit. Bij slapende wacht moet bij het urenaantal bij vraag 13 50% van de uren worden meegeteld (verloonbare uren conform cao). Bij wakende dienst 100% van de uren.</t>
    </r>
  </si>
  <si>
    <t>Automatisch ingevuld: bezettingsgraad x capaciteitsplaatsen. Dit is het aantal cliënten waarover de begeleidingsintensiteit wordt berekend.</t>
  </si>
  <si>
    <t>Dit veld wordt automatisch gevuld: werkelijk bezette plaatsen x aantal openingsdagen per jaar.</t>
  </si>
  <si>
    <t>Deze vraag is 'inleidend' op vraag 13. Per zorgaanbieder verschilt welke informatie gemakkelijk beschikbaar is. Deze rekentool berekent eerst de bruto capaciteit in fte en uren, om daarna 'af te pellen' naar netto roosteruren per jaar (=vraag 13). Vraag 11, 12, 13 en 14 moeten met elkaar in verhouding staan.</t>
  </si>
  <si>
    <t>Wordt automatisch gevuld: fte x 1877,1 bruto uren per fte per jaar.</t>
  </si>
  <si>
    <t>Dit is samen met het aantal capaciteitsplaatsen de belangrijkste vraag voor het bepalen van de begeleidingsintensiteit. Een inschatting van het antwoord kan zijn: de netto uren per week x 52 weken. Houdt rekening met gewijzigde bezetting in de vakantieweken en eventueel gesloten dagen.</t>
  </si>
  <si>
    <r>
      <t xml:space="preserve">Wordt automatisch gevuld. Bevat de tijd de niet-ingeroosterde tijd. Deze tijd zal hoofdzakelijk indirecte tijd zijn, zoals vakanties, ziekte en opleidingstijd. Let op: in deze uren mogen géén tijdbestedingen zitten die zijn te beschouwen als ambulante begeleiding of ambulante behandeling (='ambulante jeugdhulp') die gegeven wordt </t>
    </r>
    <r>
      <rPr>
        <i/>
        <sz val="11"/>
        <rFont val="Calibri"/>
        <family val="2"/>
        <scheme val="minor"/>
      </rPr>
      <t>BUITEN</t>
    </r>
    <r>
      <rPr>
        <sz val="11"/>
        <rFont val="Calibri"/>
        <family val="2"/>
        <scheme val="minor"/>
      </rPr>
      <t xml:space="preserve"> de netto ingeroosterde uren. Verblijf is uitdrukkelijk </t>
    </r>
    <r>
      <rPr>
        <i/>
        <sz val="11"/>
        <rFont val="Calibri"/>
        <family val="2"/>
        <scheme val="minor"/>
      </rPr>
      <t>exclusief</t>
    </r>
    <r>
      <rPr>
        <sz val="11"/>
        <rFont val="Calibri"/>
        <family val="2"/>
        <scheme val="minor"/>
      </rPr>
      <t xml:space="preserve"> ambulante jeugdhulp. Als dat wel het geval is, verlaag dan het aantal ingevulde fte bij vraag 11. </t>
    </r>
  </si>
  <si>
    <t>Wordt automatisch gevuld. Klopt het aantal netto roosterenuren per week zoals dat is berekend?</t>
  </si>
  <si>
    <t>Wordt automatisch gevuld. Klopt het aantal inroosterbare uren per jaar per fte begeleider. Dat aantal ligt veelal rond de 1.400 uren per jaar.</t>
  </si>
  <si>
    <t>Wordt automatisch gevuld. Die is hetzelfde gegeven als bij vraag 16, maar nu uitgedrukt in procenten van de bruto beschikbare uren per fte per jaar (1877,1).</t>
  </si>
  <si>
    <t>Wordt automatisch gevuld. Dit is de begeleidingsintensiteit: het aantal netto roosteruren per jeugdige per dag.</t>
  </si>
  <si>
    <t>Toelichting (zie ook tabblad invulinstructie)</t>
  </si>
  <si>
    <r>
      <t xml:space="preserve">Het antwoord op deze vraag heeft </t>
    </r>
    <r>
      <rPr>
        <i/>
        <sz val="11"/>
        <rFont val="Calibri"/>
        <family val="2"/>
        <scheme val="minor"/>
      </rPr>
      <t>geen</t>
    </r>
    <r>
      <rPr>
        <sz val="11"/>
        <rFont val="Calibri"/>
        <family val="2"/>
        <scheme val="minor"/>
      </rPr>
      <t xml:space="preserve"> directe gevolgen voor de berekening van de begeleidingsintensiteit. Het antwoord helpt de Inkoop bij het inschatten of de ingekochte capaciteit passend is voor de verwachte vraag.</t>
    </r>
  </si>
  <si>
    <t>Datum: 18 mei 2022</t>
  </si>
  <si>
    <t>Algemene invulinstructie</t>
  </si>
  <si>
    <t>Deze rekentool is niet geschikt voor:</t>
  </si>
  <si>
    <t>GGZ verblijf (voor ggz verblijf: gebruik de ggz-tariefklassen, hiervoor is geen rekentool nodig)</t>
  </si>
  <si>
    <t>Crisisverblijfsgroep 1</t>
  </si>
  <si>
    <t>Crisisverblijfsgroep 2</t>
  </si>
  <si>
    <t>Crisisverblijfsgroep 3</t>
  </si>
  <si>
    <t>Crisisverblijfsgroep 4</t>
  </si>
  <si>
    <t>Crisisverblijfsgroep 5</t>
  </si>
  <si>
    <t>Crisisverblijfsgroep 6</t>
  </si>
  <si>
    <t>Crisisverblijfsgroep 7</t>
  </si>
  <si>
    <t>Crisisverblijfsgroep 8</t>
  </si>
  <si>
    <t>Crisisverblijfsgroep 9</t>
  </si>
  <si>
    <t>Crisisverblijfsgroep 10</t>
  </si>
  <si>
    <t>Crisisverblijfsgroep 11</t>
  </si>
  <si>
    <t>Crisisverblijfsgroep 12</t>
  </si>
  <si>
    <t>Crisisverblijfsgroep 13</t>
  </si>
  <si>
    <t>Crisisverblijfsgroep 14</t>
  </si>
  <si>
    <t>Crisisverblijfsgroep 15</t>
  </si>
  <si>
    <t>Crisisverblijfsgroep 16</t>
  </si>
  <si>
    <t>Crisisverblijfsgroep 17</t>
  </si>
  <si>
    <t>Crisisverblijfsgroep 18</t>
  </si>
  <si>
    <t>Crisisverblijfsgroep 19</t>
  </si>
  <si>
    <t>Crisisverblijfsgroep 20</t>
  </si>
  <si>
    <t>Crisisverblijfsgroep 21</t>
  </si>
  <si>
    <t>Crisisverblijfsgroep 22</t>
  </si>
  <si>
    <t>Crisisverblijfsgroep 23</t>
  </si>
  <si>
    <t>Crisisverblijfsgroep 24</t>
  </si>
  <si>
    <t>Crisisverblijfsgroep 25</t>
  </si>
  <si>
    <t>Crisisverblijfsgroep 26</t>
  </si>
  <si>
    <t>Crisisverblijfsgroep 27</t>
  </si>
  <si>
    <t>Crisisverblijfsgroep 28</t>
  </si>
  <si>
    <t>Crisisverblijfsgroep 29</t>
  </si>
  <si>
    <t>Crisisverblijfsgroep 30</t>
  </si>
  <si>
    <t>Crisisverblijfsgroep 31</t>
  </si>
  <si>
    <t>Crisisverblijfsgroep 32</t>
  </si>
  <si>
    <t>Crisisverblijfsgroep 33</t>
  </si>
  <si>
    <t>Crisisverblijfsgroep 34</t>
  </si>
  <si>
    <t>Crisisverblijfsgroep 35</t>
  </si>
  <si>
    <t>Crisisverblijfsgroep 36</t>
  </si>
  <si>
    <t>Crisisverblijfsgroep 37</t>
  </si>
  <si>
    <t>Crisisverblijfsgroep 38</t>
  </si>
  <si>
    <t>Crisisverblijfsgroep 39</t>
  </si>
  <si>
    <t>Crisisverblijfsgroep 40</t>
  </si>
  <si>
    <t>Crisisverblijfsgroep 41</t>
  </si>
  <si>
    <t>Crisisverblijfsgroep 42</t>
  </si>
  <si>
    <t>Crisisverblijfsgroep 43</t>
  </si>
  <si>
    <t>Crisisverblijfsgroep 44</t>
  </si>
  <si>
    <t>Crisisverblijfsgroep 45</t>
  </si>
  <si>
    <t>Crisisverblijfsgroep 46</t>
  </si>
  <si>
    <t>Crisisverblijfsgroep 47</t>
  </si>
  <si>
    <t>Crisisverblijfsgroep 48</t>
  </si>
  <si>
    <t>Crisisverblijfsgroep 49</t>
  </si>
  <si>
    <t>Crisisverblijfsgroep 50</t>
  </si>
  <si>
    <t>Invulinstructie Rekentool Crisisverblijf</t>
  </si>
  <si>
    <t>Aantal fysieke plaatsen / bedden / capaciteitsplaatsen van deze crisisverblijfsgroep</t>
  </si>
  <si>
    <t>Wat voor type begeleiding heeft deze crisisverblijfsgroep 's nachts?</t>
  </si>
  <si>
    <t>Kenmerken Crisisverblijfgroep</t>
  </si>
  <si>
    <t>Crisisverblijf Intensiteit G</t>
  </si>
  <si>
    <t>Crisisverblijf Intensiteit H</t>
  </si>
  <si>
    <t>Crisisverblijf Intensiteit I</t>
  </si>
  <si>
    <t>Crisisverblijf Intensiteit J</t>
  </si>
  <si>
    <t>Crisisverblijf Intensiteit K</t>
  </si>
  <si>
    <t>1,0 t/m 3,4</t>
  </si>
  <si>
    <t xml:space="preserve">Deze rekentool helpt bij het bepalen van de juiste intensiteit van een crisisverblijfsgroep. Deze tool heeft 50 tabbladen voor crisiscrisisverblijfsgroepen. Het is de bedoeling om voor iedere crisisverblijfsgroep waar jeugdigen uit Haarlemeermeer naar verwachting gebruik van zullen maken, een tabblad in te vullen.
De grijze cellen moeten worden ingevuld. Als de grijze cel is ingevuld, kleurt deze groen. De kleur groen betekent alleen: veld is ingevuld. Onder in de invultabel kleuren op het einde twee cellen oranje. De waarde van deze velden moeten 'realisitisch' zijn en kloppen met jullie eigen bedrijfsvoering. Goed dus om even te checken. Als de waarden niet kloppen, verander dan je invoer op de voorgaande invulvelden.
Als alle gegevens op een tabblad zijn ingevuld, komt onderaan in het rood de begeleidingsintensiteit en de juiste voorziening te staan. Dit wordt alleen zichtbaar als inderdaad alle grijze velden zijn ingevuld! 
De ingevulde gegevens worden zichtbaar op het verzamelblad. Dit verzamelblad wordt door de inkoop gebruikt tijdens het inkoop-/beoordelings-/gunningsproces.
Het gehele ingevulde Excelbestand moet als bijlage bij de inschrijving worden toegevoegd.
Met deze tool kan de begeleidingsintensiteit bepaald worden van crisisverblijfsgroepen. Let op: voor gezinshuizen is een aparte tool!
Let op: crisisverblijfsgroepen worden in deze rekentool beide aangeduid als 'crisisverblijfsgroep'
</t>
  </si>
  <si>
    <t>Woon- en verblijfgroepen, behandelgroepen (gebruik rekentool verblijf)</t>
  </si>
  <si>
    <t>Voor iedere crisisgroep waarnaar de toegang zou kunnen verwijzen, moet een tabblad worden ingevuld</t>
  </si>
  <si>
    <t>Kies in het dropdownmenu de bezettingsgraad. Let op: het model gebruikt voor de intensiteitsbepaling mimimum percentages van 90% voor crisisverblijfsgroepen. Als de werkelijke bezettingsgraad lager is dan 90%, kies dan 90%. Als de bezettingsgraad hoger is, vul dan de werkelijke bezettingsgraad in.</t>
  </si>
  <si>
    <r>
      <t xml:space="preserve">Het antwoord op deze vraag heeft </t>
    </r>
    <r>
      <rPr>
        <i/>
        <sz val="11"/>
        <rFont val="Calibri"/>
        <family val="2"/>
        <scheme val="minor"/>
      </rPr>
      <t>geen</t>
    </r>
    <r>
      <rPr>
        <sz val="11"/>
        <rFont val="Calibri"/>
        <family val="2"/>
        <scheme val="minor"/>
      </rPr>
      <t xml:space="preserve"> directe gevolgen voor de berekening van de begeleidingsintensiteit. Een nachtdienst kan worden gedeeld met andere (crisis- of verblijfs)groepen. Als een nachtdienst voor meerderen groepen verantwoordelijk is, tel dan bij vraag 13 de uren van deze dienst naar rato van het aantal jeugdigen mee. Dus: als de nachtdienst voor in totaal 4 groepen verantwoordelijk is, tel dan 25% van de uren mee bij vraag 13.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</si>
</sst>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quot;€&quot;\ #,##0.00"/>
    <numFmt numFmtId="165" formatCode="_ * #,##0_ ;_ * \-#,##0_ ;_ * &quot;-&quot;??_ ;_ @_ "/>
    <numFmt numFmtId="166" formatCode="0.0"/>
    <numFmt numFmtId="167" formatCode="#,##0_ ;\-#,##0\ "/>
    <numFmt numFmtId="168" formatCode="_ * #,##0.0_ ;_ * \-#,##0.0_ ;_ * &quot;-&quot;??_ ;_ @_ "/>
    <numFmt numFmtId="169" formatCode="0.00000"/>
  </numFmts>
  <fonts count="16" x14ac:knownFonts="1">
    <font>
      <sz val="11"/>
      <color theme="1"/>
      <name val="Calibri"/>
      <family val="2"/>
      <scheme val="minor"/>
    </font>
    <font>
      <sz val="11"/>
      <color theme="1"/>
      <name val="Calibri"/>
      <family val="2"/>
      <scheme val="minor"/>
    </font>
    <font>
      <b/>
      <sz val="11"/>
      <color theme="1"/>
      <name val="Calibri"/>
      <family val="2"/>
      <scheme val="minor"/>
    </font>
    <font>
      <b/>
      <sz val="11"/>
      <color rgb="FFFF0000"/>
      <name val="Calibri"/>
      <family val="2"/>
      <scheme val="minor"/>
    </font>
    <font>
      <b/>
      <i/>
      <sz val="11"/>
      <color rgb="FFFF0000"/>
      <name val="Calibri"/>
      <family val="2"/>
      <scheme val="minor"/>
    </font>
    <font>
      <b/>
      <sz val="14"/>
      <color theme="1"/>
      <name val="Calibri"/>
      <family val="2"/>
      <scheme val="minor"/>
    </font>
    <font>
      <sz val="11"/>
      <color rgb="FF000000"/>
      <name val="Calibri"/>
      <family val="2"/>
      <scheme val="minor"/>
    </font>
    <font>
      <i/>
      <sz val="11"/>
      <color rgb="FF000000"/>
      <name val="Calibri"/>
      <family val="2"/>
      <scheme val="minor"/>
    </font>
    <font>
      <b/>
      <sz val="11"/>
      <color rgb="FF000000"/>
      <name val="Calibri"/>
      <family val="2"/>
      <scheme val="minor"/>
    </font>
    <font>
      <sz val="11"/>
      <color theme="0"/>
      <name val="Calibri"/>
      <family val="2"/>
      <scheme val="minor"/>
    </font>
    <font>
      <b/>
      <sz val="14"/>
      <color rgb="FF000000"/>
      <name val="Calibri"/>
      <family val="2"/>
      <scheme val="minor"/>
    </font>
    <font>
      <b/>
      <sz val="14"/>
      <color rgb="FFFF0000"/>
      <name val="Calibri"/>
      <family val="2"/>
      <scheme val="minor"/>
    </font>
    <font>
      <sz val="8"/>
      <name val="Calibri"/>
      <family val="2"/>
      <scheme val="minor"/>
    </font>
    <font>
      <sz val="11"/>
      <name val="Calibri"/>
      <family val="2"/>
      <scheme val="minor"/>
    </font>
    <font>
      <b/>
      <sz val="11"/>
      <name val="Calibri"/>
      <family val="2"/>
      <scheme val="minor"/>
    </font>
    <font>
      <i/>
      <sz val="11"/>
      <name val="Calibri"/>
      <family val="2"/>
      <scheme val="minor"/>
    </font>
  </fonts>
  <fills count="3">
    <fill>
      <patternFill patternType="none"/>
    </fill>
    <fill>
      <patternFill patternType="gray125"/>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65">
    <xf numFmtId="0" fontId="0" fillId="0" borderId="0" xfId="0"/>
    <xf numFmtId="0" fontId="2" fillId="0" borderId="0" xfId="0" applyFont="1"/>
    <xf numFmtId="0" fontId="0" fillId="0" borderId="0" xfId="0"/>
    <xf numFmtId="0" fontId="0" fillId="0" borderId="1" xfId="0" applyBorder="1"/>
    <xf numFmtId="0" fontId="5" fillId="0" borderId="1" xfId="0" applyFont="1" applyBorder="1"/>
    <xf numFmtId="168" fontId="6" fillId="0" borderId="1" xfId="1" applyNumberFormat="1" applyFont="1" applyFill="1" applyBorder="1" applyAlignment="1" applyProtection="1">
      <alignment horizontal="right" vertical="center" wrapText="1"/>
    </xf>
    <xf numFmtId="165" fontId="6" fillId="0" borderId="1" xfId="1" applyNumberFormat="1" applyFont="1" applyFill="1" applyBorder="1" applyAlignment="1" applyProtection="1">
      <alignment horizontal="right" vertical="center" wrapText="1"/>
    </xf>
    <xf numFmtId="0" fontId="8" fillId="0" borderId="1" xfId="0" applyFont="1" applyBorder="1" applyAlignment="1">
      <alignment horizontal="right" wrapText="1"/>
    </xf>
    <xf numFmtId="166" fontId="0" fillId="0" borderId="0" xfId="0" applyNumberFormat="1"/>
    <xf numFmtId="0" fontId="5" fillId="0" borderId="0" xfId="0" applyFont="1"/>
    <xf numFmtId="167" fontId="6" fillId="0" borderId="1" xfId="1" applyNumberFormat="1" applyFont="1" applyFill="1" applyBorder="1" applyAlignment="1" applyProtection="1">
      <alignment horizontal="right" vertical="center" wrapText="1"/>
    </xf>
    <xf numFmtId="0" fontId="0" fillId="0" borderId="0" xfId="0" applyAlignment="1">
      <alignment horizontal="center"/>
    </xf>
    <xf numFmtId="9" fontId="6" fillId="0" borderId="1" xfId="2" applyFont="1" applyFill="1" applyBorder="1" applyAlignment="1" applyProtection="1">
      <alignment horizontal="right" vertical="center" wrapText="1"/>
    </xf>
    <xf numFmtId="164" fontId="0" fillId="0" borderId="0" xfId="0" applyNumberFormat="1"/>
    <xf numFmtId="2" fontId="0" fillId="0" borderId="0" xfId="0" applyNumberFormat="1"/>
    <xf numFmtId="0" fontId="0" fillId="0" borderId="0" xfId="0" applyAlignment="1">
      <alignment horizontal="left" indent="1"/>
    </xf>
    <xf numFmtId="0" fontId="3" fillId="0" borderId="0" xfId="0" applyFont="1"/>
    <xf numFmtId="0" fontId="6" fillId="0" borderId="0" xfId="0" applyFont="1" applyAlignment="1">
      <alignment vertical="center" wrapText="1"/>
    </xf>
    <xf numFmtId="169" fontId="0" fillId="0" borderId="0" xfId="0" applyNumberFormat="1" applyAlignment="1">
      <alignment horizontal="center"/>
    </xf>
    <xf numFmtId="0" fontId="2" fillId="0" borderId="1" xfId="0" applyFont="1" applyBorder="1" applyAlignment="1">
      <alignment horizontal="center"/>
    </xf>
    <xf numFmtId="9" fontId="0" fillId="0" borderId="0" xfId="0" applyNumberFormat="1"/>
    <xf numFmtId="0" fontId="0" fillId="0" borderId="0" xfId="0" quotePrefix="1"/>
    <xf numFmtId="166" fontId="6" fillId="0" borderId="1" xfId="0" applyNumberFormat="1" applyFont="1" applyBorder="1" applyAlignment="1" applyProtection="1">
      <alignment horizontal="righ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10" fillId="0" borderId="3" xfId="0" applyFont="1" applyBorder="1" applyAlignment="1">
      <alignment vertical="center" wrapText="1"/>
    </xf>
    <xf numFmtId="0" fontId="0" fillId="0" borderId="0" xfId="0" applyAlignment="1">
      <alignment vertical="center"/>
    </xf>
    <xf numFmtId="0" fontId="0" fillId="0" borderId="1" xfId="0" applyBorder="1" applyAlignment="1">
      <alignment vertical="center"/>
    </xf>
    <xf numFmtId="2" fontId="0" fillId="0" borderId="0" xfId="0" applyNumberFormat="1" applyAlignment="1">
      <alignment vertical="center"/>
    </xf>
    <xf numFmtId="0" fontId="7" fillId="0" borderId="2" xfId="0" applyFont="1" applyBorder="1" applyAlignment="1">
      <alignment horizontal="left" vertical="center" wrapText="1"/>
    </xf>
    <xf numFmtId="0" fontId="2" fillId="0" borderId="1" xfId="0" applyFont="1" applyBorder="1" applyAlignment="1">
      <alignment vertical="center"/>
    </xf>
    <xf numFmtId="0" fontId="0" fillId="0" borderId="1" xfId="0" applyBorder="1" applyAlignment="1">
      <alignment horizontal="center" vertical="center"/>
    </xf>
    <xf numFmtId="9" fontId="0" fillId="0" borderId="1" xfId="2" applyFont="1" applyBorder="1" applyAlignment="1">
      <alignment horizontal="center" vertical="center"/>
    </xf>
    <xf numFmtId="2" fontId="0" fillId="0" borderId="1" xfId="0" applyNumberFormat="1" applyBorder="1" applyAlignment="1">
      <alignment horizontal="center" vertical="center"/>
    </xf>
    <xf numFmtId="164" fontId="0" fillId="0" borderId="1" xfId="0" applyNumberFormat="1" applyBorder="1" applyAlignment="1">
      <alignment horizontal="center" vertical="center"/>
    </xf>
    <xf numFmtId="0" fontId="2" fillId="0" borderId="1" xfId="0" applyFont="1" applyBorder="1" applyAlignment="1"/>
    <xf numFmtId="164" fontId="13" fillId="0" borderId="0" xfId="0" applyNumberFormat="1" applyFont="1" applyBorder="1"/>
    <xf numFmtId="0" fontId="14" fillId="0" borderId="1" xfId="0" applyFont="1" applyBorder="1"/>
    <xf numFmtId="0" fontId="3" fillId="0" borderId="1" xfId="0" applyFont="1" applyBorder="1"/>
    <xf numFmtId="0" fontId="0" fillId="0" borderId="1" xfId="0" applyBorder="1" applyAlignment="1">
      <alignment vertical="top"/>
    </xf>
    <xf numFmtId="0" fontId="13" fillId="0" borderId="1" xfId="0" applyFont="1" applyBorder="1" applyAlignment="1">
      <alignment vertical="top" wrapText="1"/>
    </xf>
    <xf numFmtId="0" fontId="0" fillId="0" borderId="1" xfId="0" applyBorder="1" applyAlignment="1">
      <alignment vertical="top" wrapText="1"/>
    </xf>
    <xf numFmtId="166" fontId="9" fillId="0" borderId="0" xfId="0" applyNumberFormat="1" applyFont="1" applyFill="1" applyAlignment="1" applyProtection="1">
      <alignment horizontal="right" vertical="center" wrapText="1"/>
      <protection locked="0"/>
    </xf>
    <xf numFmtId="0" fontId="6" fillId="2" borderId="1" xfId="0" applyFont="1" applyFill="1" applyBorder="1" applyAlignment="1" applyProtection="1">
      <alignment horizontal="right" vertical="center" wrapText="1"/>
      <protection locked="0"/>
    </xf>
    <xf numFmtId="166" fontId="6" fillId="2" borderId="1" xfId="0" applyNumberFormat="1" applyFont="1" applyFill="1" applyBorder="1" applyAlignment="1" applyProtection="1">
      <alignment horizontal="right" vertical="center" wrapText="1"/>
      <protection locked="0"/>
    </xf>
    <xf numFmtId="9" fontId="6" fillId="2" borderId="1" xfId="2" applyFont="1" applyFill="1" applyBorder="1" applyAlignment="1" applyProtection="1">
      <alignment horizontal="right" vertical="center" wrapText="1"/>
      <protection locked="0"/>
    </xf>
    <xf numFmtId="165" fontId="6" fillId="2" borderId="1" xfId="1" applyNumberFormat="1" applyFont="1" applyFill="1" applyBorder="1" applyAlignment="1" applyProtection="1">
      <alignment horizontal="right" vertical="center" wrapText="1"/>
      <protection locked="0"/>
    </xf>
    <xf numFmtId="166" fontId="5" fillId="0" borderId="1" xfId="0" applyNumberFormat="1" applyFont="1" applyBorder="1"/>
    <xf numFmtId="0" fontId="2" fillId="0" borderId="4" xfId="0" applyFont="1" applyBorder="1"/>
    <xf numFmtId="0" fontId="0" fillId="0" borderId="0" xfId="0" applyBorder="1"/>
    <xf numFmtId="0" fontId="0" fillId="0" borderId="5" xfId="0" applyBorder="1"/>
    <xf numFmtId="0" fontId="0" fillId="0" borderId="4" xfId="0" applyBorder="1"/>
    <xf numFmtId="0" fontId="0" fillId="0" borderId="6" xfId="0" applyBorder="1"/>
    <xf numFmtId="0" fontId="0" fillId="0" borderId="7" xfId="0" applyBorder="1"/>
    <xf numFmtId="0" fontId="0" fillId="0" borderId="8" xfId="0" applyBorder="1"/>
    <xf numFmtId="0" fontId="0" fillId="0" borderId="4" xfId="0" applyFont="1" applyBorder="1"/>
    <xf numFmtId="0" fontId="0" fillId="0" borderId="0" xfId="0" applyAlignment="1">
      <alignment horizontal="left" vertical="top" wrapText="1"/>
    </xf>
    <xf numFmtId="0" fontId="14" fillId="0" borderId="1" xfId="0" applyFont="1" applyBorder="1" applyAlignment="1">
      <alignment horizontal="left" vertical="top"/>
    </xf>
    <xf numFmtId="0" fontId="13" fillId="0" borderId="4" xfId="0" applyFont="1" applyBorder="1" applyAlignment="1">
      <alignment horizontal="left" vertical="top" wrapText="1"/>
    </xf>
    <xf numFmtId="0" fontId="13" fillId="0" borderId="0" xfId="0" applyFont="1" applyBorder="1" applyAlignment="1">
      <alignment horizontal="left" vertical="top" wrapText="1"/>
    </xf>
    <xf numFmtId="0" fontId="13" fillId="0" borderId="5" xfId="0" applyFont="1" applyBorder="1" applyAlignment="1">
      <alignment horizontal="left" vertical="top" wrapText="1"/>
    </xf>
    <xf numFmtId="0" fontId="0" fillId="0" borderId="0" xfId="0" applyAlignment="1">
      <alignment horizontal="left" vertical="center" wrapText="1"/>
    </xf>
    <xf numFmtId="0" fontId="0" fillId="0" borderId="0" xfId="0" applyAlignment="1">
      <alignment horizontal="left" vertical="center" wrapText="1" indent="1"/>
    </xf>
    <xf numFmtId="0" fontId="0" fillId="0" borderId="0" xfId="0" applyFont="1" applyAlignment="1">
      <alignment horizontal="left" vertical="top" wrapText="1"/>
    </xf>
    <xf numFmtId="0" fontId="11" fillId="0" borderId="0" xfId="0" applyFont="1" applyAlignment="1">
      <alignment horizontal="center"/>
    </xf>
  </cellXfs>
  <cellStyles count="4">
    <cellStyle name="Komma" xfId="1" builtinId="3"/>
    <cellStyle name="Komma 2" xfId="3" xr:uid="{00000000-0005-0000-0000-00002F000000}"/>
    <cellStyle name="Procent" xfId="2" builtinId="5"/>
    <cellStyle name="Standaard" xfId="0" builtinId="0"/>
  </cellStyles>
  <dxfs count="300">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7" tint="0.79998168889431442"/>
        </patternFill>
      </fill>
    </dxf>
    <dxf>
      <font>
        <b/>
        <i val="0"/>
        <color rgb="FFFF0000"/>
      </font>
      <fill>
        <patternFill patternType="none">
          <bgColor auto="1"/>
        </patternFill>
      </fill>
      <border>
        <left style="thin">
          <color auto="1"/>
        </left>
        <right style="thin">
          <color auto="1"/>
        </right>
        <top style="thin">
          <color auto="1"/>
        </top>
        <bottom style="thin">
          <color auto="1"/>
        </bottom>
        <vertical/>
        <horizontal/>
      </border>
    </dxf>
    <dxf>
      <fill>
        <patternFill>
          <bgColor theme="0" tint="-0.14996795556505021"/>
        </patternFill>
      </fill>
    </dxf>
    <dxf>
      <fill>
        <patternFill>
          <bgColor theme="9" tint="0.79998168889431442"/>
        </patternFill>
      </fill>
    </dxf>
    <dxf>
      <font>
        <color auto="1"/>
      </font>
      <border>
        <left style="thin">
          <color auto="1"/>
        </left>
        <right style="thin">
          <color auto="1"/>
        </right>
        <top style="thin">
          <color auto="1"/>
        </top>
        <bottom style="thin">
          <color auto="1"/>
        </bottom>
        <vertical/>
        <horizontal/>
      </border>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eetMetadata" Target="metadata.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75A5-38FB-4E4B-9E9A-E285DB96542D}">
  <sheetPr codeName="Blad1"/>
  <dimension ref="A1:I25"/>
  <sheetViews>
    <sheetView showGridLines="0" showRowColHeaders="0" tabSelected="1" zoomScaleNormal="100" workbookViewId="0">
      <selection activeCell="D10" sqref="D10"/>
    </sheetView>
  </sheetViews>
  <sheetFormatPr defaultRowHeight="14.4" x14ac:dyDescent="0.55000000000000004"/>
  <cols>
    <col min="1" max="1" width="5.83984375" style="2" customWidth="1"/>
    <col min="2" max="2" width="3.26171875" customWidth="1"/>
    <col min="3" max="3" width="80.3125" customWidth="1"/>
  </cols>
  <sheetData>
    <row r="1" spans="2:9" s="2" customFormat="1" x14ac:dyDescent="0.55000000000000004"/>
    <row r="2" spans="2:9" s="2" customFormat="1" x14ac:dyDescent="0.55000000000000004"/>
    <row r="3" spans="2:9" ht="18.3" x14ac:dyDescent="0.7">
      <c r="B3" s="9" t="s">
        <v>1</v>
      </c>
    </row>
    <row r="5" spans="2:9" x14ac:dyDescent="0.55000000000000004">
      <c r="B5" t="s">
        <v>61</v>
      </c>
    </row>
    <row r="6" spans="2:9" x14ac:dyDescent="0.55000000000000004">
      <c r="B6" t="s">
        <v>86</v>
      </c>
    </row>
    <row r="7" spans="2:9" x14ac:dyDescent="0.55000000000000004">
      <c r="B7" t="s">
        <v>65</v>
      </c>
    </row>
    <row r="8" spans="2:9" s="2" customFormat="1" x14ac:dyDescent="0.55000000000000004"/>
    <row r="9" spans="2:9" s="2" customFormat="1" x14ac:dyDescent="0.55000000000000004"/>
    <row r="10" spans="2:9" s="2" customFormat="1" x14ac:dyDescent="0.55000000000000004"/>
    <row r="11" spans="2:9" s="2" customFormat="1" x14ac:dyDescent="0.55000000000000004"/>
    <row r="12" spans="2:9" s="2" customFormat="1" x14ac:dyDescent="0.55000000000000004"/>
    <row r="13" spans="2:9" s="2" customFormat="1" ht="28.8" customHeight="1" x14ac:dyDescent="0.55000000000000004">
      <c r="B13" s="56"/>
      <c r="C13" s="56"/>
    </row>
    <row r="14" spans="2:9" s="2" customFormat="1" x14ac:dyDescent="0.55000000000000004">
      <c r="B14" s="16"/>
    </row>
    <row r="15" spans="2:9" x14ac:dyDescent="0.55000000000000004">
      <c r="B15" s="16"/>
      <c r="C15" s="2"/>
      <c r="D15" s="16"/>
      <c r="E15" s="16"/>
      <c r="F15" s="16"/>
      <c r="G15" s="16"/>
      <c r="H15" s="16"/>
      <c r="I15" s="16"/>
    </row>
    <row r="16" spans="2:9" x14ac:dyDescent="0.55000000000000004">
      <c r="B16" s="2"/>
      <c r="C16" s="2"/>
      <c r="D16" s="16"/>
      <c r="E16" s="16"/>
    </row>
    <row r="17" spans="2:5" x14ac:dyDescent="0.55000000000000004">
      <c r="B17" s="1"/>
      <c r="C17" s="2"/>
      <c r="D17" s="16"/>
      <c r="E17" s="16"/>
    </row>
    <row r="18" spans="2:5" x14ac:dyDescent="0.55000000000000004">
      <c r="B18" s="2"/>
      <c r="C18" s="2"/>
      <c r="D18" s="16"/>
      <c r="E18" s="16"/>
    </row>
    <row r="19" spans="2:5" x14ac:dyDescent="0.55000000000000004">
      <c r="B19" s="2"/>
      <c r="C19" s="2"/>
      <c r="D19" s="16"/>
      <c r="E19" s="16"/>
    </row>
    <row r="20" spans="2:5" x14ac:dyDescent="0.55000000000000004">
      <c r="B20" s="2"/>
      <c r="C20" s="2"/>
      <c r="D20" s="16"/>
      <c r="E20" s="16"/>
    </row>
    <row r="21" spans="2:5" x14ac:dyDescent="0.55000000000000004">
      <c r="B21" s="2"/>
      <c r="C21" s="2"/>
      <c r="D21" s="16"/>
      <c r="E21" s="16"/>
    </row>
    <row r="22" spans="2:5" x14ac:dyDescent="0.55000000000000004">
      <c r="B22" s="2"/>
      <c r="C22" s="2"/>
      <c r="D22" s="16"/>
      <c r="E22" s="16"/>
    </row>
    <row r="23" spans="2:5" x14ac:dyDescent="0.55000000000000004">
      <c r="B23" s="2"/>
      <c r="C23" s="2"/>
      <c r="D23" s="16"/>
      <c r="E23" s="16"/>
    </row>
    <row r="24" spans="2:5" x14ac:dyDescent="0.55000000000000004">
      <c r="D24" s="16"/>
      <c r="E24" s="16"/>
    </row>
    <row r="25" spans="2:5" x14ac:dyDescent="0.55000000000000004">
      <c r="D25" s="16"/>
      <c r="E25" s="16"/>
    </row>
  </sheetData>
  <sheetProtection algorithmName="SHA-512" hashValue="8SjzvEqU6AoqJbJFNzltfuD5JfgPG3Ey8i5HRW64x2YVUkT11s+RdibojizOJCNfALQwNEJu1CMXcu07LbY3yQ==" saltValue="El4JEa023KO30NxN0rWZgA==" spinCount="100000" sheet="1" objects="1" scenarios="1" selectLockedCells="1" selectUnlockedCells="1"/>
  <mergeCells count="1">
    <mergeCell ref="B13:C13"/>
  </mergeCell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114C2-6C6E-4F69-BF34-ED6F52260F0D}">
  <dimension ref="B2:D13"/>
  <sheetViews>
    <sheetView showGridLines="0" showRowColHeaders="0" zoomScaleNormal="100" workbookViewId="0">
      <selection activeCell="D10" sqref="D10"/>
    </sheetView>
  </sheetViews>
  <sheetFormatPr defaultRowHeight="14.4" x14ac:dyDescent="0.55000000000000004"/>
  <cols>
    <col min="1" max="1" width="2.15625" style="2" customWidth="1"/>
    <col min="2" max="2" width="3.26171875" style="2" customWidth="1"/>
    <col min="3" max="3" width="36.41796875" style="2" customWidth="1"/>
    <col min="4" max="4" width="47.41796875" style="2" customWidth="1"/>
    <col min="5" max="16384" width="8.83984375" style="2"/>
  </cols>
  <sheetData>
    <row r="2" spans="2:4" ht="18.3" x14ac:dyDescent="0.7">
      <c r="B2" s="9" t="s">
        <v>140</v>
      </c>
    </row>
    <row r="3" spans="2:4" ht="18.3" x14ac:dyDescent="0.7">
      <c r="B3" s="9"/>
    </row>
    <row r="4" spans="2:4" x14ac:dyDescent="0.55000000000000004">
      <c r="B4" s="57" t="s">
        <v>87</v>
      </c>
      <c r="C4" s="57"/>
      <c r="D4" s="57"/>
    </row>
    <row r="5" spans="2:4" ht="308.7" customHeight="1" x14ac:dyDescent="0.55000000000000004">
      <c r="B5" s="58" t="s">
        <v>150</v>
      </c>
      <c r="C5" s="59"/>
      <c r="D5" s="60"/>
    </row>
    <row r="6" spans="2:4" ht="14.1" customHeight="1" x14ac:dyDescent="0.55000000000000004">
      <c r="B6" s="48" t="s">
        <v>88</v>
      </c>
      <c r="C6" s="49"/>
      <c r="D6" s="50"/>
    </row>
    <row r="7" spans="2:4" ht="14.1" customHeight="1" x14ac:dyDescent="0.55000000000000004">
      <c r="B7" s="55" t="s">
        <v>151</v>
      </c>
      <c r="C7" s="49"/>
      <c r="D7" s="50"/>
    </row>
    <row r="8" spans="2:4" x14ac:dyDescent="0.55000000000000004">
      <c r="B8" s="51" t="s">
        <v>42</v>
      </c>
      <c r="C8" s="49"/>
      <c r="D8" s="50"/>
    </row>
    <row r="9" spans="2:4" x14ac:dyDescent="0.55000000000000004">
      <c r="B9" s="51" t="s">
        <v>43</v>
      </c>
      <c r="C9" s="49"/>
      <c r="D9" s="50"/>
    </row>
    <row r="10" spans="2:4" x14ac:dyDescent="0.55000000000000004">
      <c r="B10" s="51" t="s">
        <v>62</v>
      </c>
      <c r="C10" s="49"/>
      <c r="D10" s="50"/>
    </row>
    <row r="11" spans="2:4" x14ac:dyDescent="0.55000000000000004">
      <c r="B11" s="51" t="s">
        <v>89</v>
      </c>
      <c r="C11" s="49"/>
      <c r="D11" s="50"/>
    </row>
    <row r="12" spans="2:4" x14ac:dyDescent="0.55000000000000004">
      <c r="B12" s="51" t="s">
        <v>19</v>
      </c>
      <c r="C12" s="49"/>
      <c r="D12" s="50"/>
    </row>
    <row r="13" spans="2:4" x14ac:dyDescent="0.55000000000000004">
      <c r="B13" s="52" t="s">
        <v>30</v>
      </c>
      <c r="C13" s="53"/>
      <c r="D13" s="54"/>
    </row>
  </sheetData>
  <sheetProtection algorithmName="SHA-512" hashValue="9Z602fml1aAKq79DwmOg31GEPZwvfJwzINnqeWM0KhsCPmuu4vnRG9TEKZHYLqItM/jKvLvCWsN0kvk13sL1CA==" saltValue="LxraWLfp85O4O/Lp69FFhQ==" spinCount="100000" sheet="1" objects="1" scenarios="1" selectLockedCells="1" selectUnlockedCells="1"/>
  <mergeCells count="2">
    <mergeCell ref="B4:D4"/>
    <mergeCell ref="B5:D5"/>
  </mergeCells>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EC1B3-923D-4FFA-9E92-BE287957B454}">
  <dimension ref="B2:I22"/>
  <sheetViews>
    <sheetView showGridLines="0" showRowColHeaders="0" zoomScaleNormal="100" workbookViewId="0"/>
  </sheetViews>
  <sheetFormatPr defaultRowHeight="14.4" x14ac:dyDescent="0.55000000000000004"/>
  <cols>
    <col min="1" max="1" width="2.15625" style="2" customWidth="1"/>
    <col min="2" max="2" width="3.26171875" style="2" customWidth="1"/>
    <col min="3" max="3" width="36.41796875" style="2" customWidth="1"/>
    <col min="4" max="4" width="46.62890625" style="2" customWidth="1"/>
    <col min="5" max="16384" width="8.83984375" style="2"/>
  </cols>
  <sheetData>
    <row r="2" spans="2:9" ht="18.3" x14ac:dyDescent="0.7">
      <c r="B2" s="9" t="s">
        <v>140</v>
      </c>
    </row>
    <row r="4" spans="2:9" x14ac:dyDescent="0.55000000000000004">
      <c r="D4" s="16"/>
      <c r="E4" s="16"/>
      <c r="F4" s="16"/>
      <c r="G4" s="16"/>
      <c r="H4" s="16"/>
      <c r="I4" s="16"/>
    </row>
    <row r="5" spans="2:9" x14ac:dyDescent="0.55000000000000004">
      <c r="B5" s="37" t="s">
        <v>67</v>
      </c>
      <c r="C5" s="38"/>
      <c r="D5" s="37" t="s">
        <v>68</v>
      </c>
      <c r="E5" s="16"/>
    </row>
    <row r="6" spans="2:9" ht="28.8" x14ac:dyDescent="0.55000000000000004">
      <c r="B6" s="39">
        <f>'Crisisverblijfsgroep 1'!B4</f>
        <v>1</v>
      </c>
      <c r="C6" s="41" t="str">
        <f>'Crisisverblijfsgroep 1'!C4</f>
        <v>Naam groep</v>
      </c>
      <c r="D6" s="40" t="s">
        <v>152</v>
      </c>
      <c r="E6" s="16"/>
    </row>
    <row r="7" spans="2:9" ht="43.2" x14ac:dyDescent="0.55000000000000004">
      <c r="B7" s="39">
        <f>'Crisisverblijfsgroep 1'!B5</f>
        <v>2</v>
      </c>
      <c r="C7" s="41" t="str">
        <f>'Crisisverblijfsgroep 1'!C5</f>
        <v>Aantal fysieke plaatsen / bedden / capaciteitsplaatsen van deze crisisverblijfsgroep</v>
      </c>
      <c r="D7" s="40" t="s">
        <v>70</v>
      </c>
      <c r="E7" s="16"/>
    </row>
    <row r="8" spans="2:9" ht="86.4" x14ac:dyDescent="0.55000000000000004">
      <c r="B8" s="39">
        <f>'Crisisverblijfsgroep 1'!B6</f>
        <v>3</v>
      </c>
      <c r="C8" s="41" t="str">
        <f>'Crisisverblijfsgroep 1'!C6</f>
        <v>Bezettingsgraad (op jaarbasis)</v>
      </c>
      <c r="D8" s="40" t="s">
        <v>153</v>
      </c>
      <c r="E8" s="16"/>
    </row>
    <row r="9" spans="2:9" ht="43.2" x14ac:dyDescent="0.55000000000000004">
      <c r="B9" s="39">
        <f>'Crisisverblijfsgroep 1'!B7</f>
        <v>4</v>
      </c>
      <c r="C9" s="41" t="str">
        <f>'Crisisverblijfsgroep 1'!C7</f>
        <v>Feitelijk gemiddeld aantal bezette plaatsen (=capaciteit x bezettingsgraad, wordt automatisch gevuld)</v>
      </c>
      <c r="D9" s="40" t="s">
        <v>74</v>
      </c>
      <c r="E9" s="16"/>
    </row>
    <row r="10" spans="2:9" ht="86.4" x14ac:dyDescent="0.55000000000000004">
      <c r="B10" s="39">
        <f>'Crisisverblijfsgroep 1'!B8</f>
        <v>5</v>
      </c>
      <c r="C10" s="41" t="str">
        <f>'Crisisverblijfsgroep 1'!C8</f>
        <v>Wat voor type begeleiding heeft deze crisisverblijfsgroep 's nachts?</v>
      </c>
      <c r="D10" s="40" t="s">
        <v>73</v>
      </c>
      <c r="E10" s="16"/>
    </row>
    <row r="11" spans="2:9" ht="129.6" x14ac:dyDescent="0.55000000000000004">
      <c r="B11" s="39">
        <f>'Crisisverblijfsgroep 1'!B9</f>
        <v>6</v>
      </c>
      <c r="C11" s="41" t="str">
        <f>'Crisisverblijfsgroep 1'!C9</f>
        <v/>
      </c>
      <c r="D11" s="40" t="s">
        <v>154</v>
      </c>
      <c r="E11" s="16"/>
    </row>
    <row r="12" spans="2:9" ht="57.6" x14ac:dyDescent="0.55000000000000004">
      <c r="B12" s="39">
        <f>'Crisisverblijfsgroep 1'!B10</f>
        <v>7</v>
      </c>
      <c r="C12" s="41" t="str">
        <f>'Crisisverblijfsgroep 1'!C10</f>
        <v>Feitelijk aantal openingsdagen 2023</v>
      </c>
      <c r="D12" s="40" t="s">
        <v>72</v>
      </c>
      <c r="E12" s="16"/>
    </row>
    <row r="13" spans="2:9" ht="28.8" x14ac:dyDescent="0.55000000000000004">
      <c r="B13" s="39">
        <f>'Crisisverblijfsgroep 1'!B11</f>
        <v>8</v>
      </c>
      <c r="C13" s="41" t="str">
        <f>'Crisisverblijfsgroep 1'!C11</f>
        <v>Totale productie 2023 in verblijfsetmalen (wordt automatisch gevuld)</v>
      </c>
      <c r="D13" s="40" t="s">
        <v>75</v>
      </c>
      <c r="E13" s="16"/>
    </row>
    <row r="14" spans="2:9" ht="57.6" x14ac:dyDescent="0.55000000000000004">
      <c r="B14" s="39">
        <f>'Crisisverblijfsgroep 1'!B12</f>
        <v>9</v>
      </c>
      <c r="C14" s="41" t="str">
        <f>'Crisisverblijfsgroep 1'!C12</f>
        <v>Welk deel in procenten van deze 0.000 etmalen zal naar schatting in 2023 Haarlemmermeerse jeugdigen betreffen?</v>
      </c>
      <c r="D14" s="40" t="s">
        <v>85</v>
      </c>
    </row>
    <row r="15" spans="2:9" ht="86.4" x14ac:dyDescent="0.55000000000000004">
      <c r="B15" s="39">
        <f>'Crisisverblijfsgroep 1'!B13</f>
        <v>10</v>
      </c>
      <c r="C15" s="41" t="str">
        <f>'Crisisverblijfsgroep 1'!C13</f>
        <v>Totaal  fte (in roosters werkende) begeleiders 2023 voor deze 0,0 bedden*</v>
      </c>
      <c r="D15" s="40" t="s">
        <v>76</v>
      </c>
    </row>
    <row r="16" spans="2:9" ht="43.2" x14ac:dyDescent="0.55000000000000004">
      <c r="B16" s="39">
        <f>'Crisisverblijfsgroep 1'!B14</f>
        <v>11</v>
      </c>
      <c r="C16" s="41" t="str">
        <f>'Crisisverblijfsgroep 1'!C14</f>
        <v>A: Totaal aantal bruto uren begeleiders in heel 2023 voor hele groep (wordt automatisch gevuld)</v>
      </c>
      <c r="D16" s="40" t="s">
        <v>77</v>
      </c>
    </row>
    <row r="17" spans="2:4" ht="86.4" x14ac:dyDescent="0.55000000000000004">
      <c r="B17" s="39">
        <f>'Crisisverblijfsgroep 1'!B15</f>
        <v>12</v>
      </c>
      <c r="C17" s="41" t="str">
        <f>'Crisisverblijfsgroep 1'!C15</f>
        <v>Waarvan B: feitelijk aantal netto roosteruren per jaar agogisch/leefklimaat in 2023</v>
      </c>
      <c r="D17" s="40" t="s">
        <v>78</v>
      </c>
    </row>
    <row r="18" spans="2:4" ht="130.80000000000001" customHeight="1" x14ac:dyDescent="0.55000000000000004">
      <c r="B18" s="39">
        <f>'Crisisverblijfsgroep 1'!B16</f>
        <v>13</v>
      </c>
      <c r="C18" s="41" t="str">
        <f>'Crisisverblijfsgroep 1'!C16</f>
        <v>Waarvan C: indirect cliëntgebonden tijd en/of niet-cliëntgebonden tijdbesteding (A-B)  (wordt automatisch gevuld)</v>
      </c>
      <c r="D18" s="40" t="s">
        <v>79</v>
      </c>
    </row>
    <row r="19" spans="2:4" ht="28.8" x14ac:dyDescent="0.55000000000000004">
      <c r="B19" s="39">
        <f>'Crisisverblijfsgroep 1'!B17</f>
        <v>14</v>
      </c>
      <c r="C19" s="41" t="str">
        <f>'Crisisverblijfsgroep 1'!C17</f>
        <v>…. aantal netto roosteruren voor deze groep per week… (wordt automatisch gevuld)</v>
      </c>
      <c r="D19" s="40" t="s">
        <v>80</v>
      </c>
    </row>
    <row r="20" spans="2:4" ht="43.2" x14ac:dyDescent="0.55000000000000004">
      <c r="B20" s="39">
        <f>'Crisisverblijfsgroep 1'!B18</f>
        <v>15</v>
      </c>
      <c r="C20" s="41" t="str">
        <f>'Crisisverblijfsgroep 1'!C18</f>
        <v>…. aantal inroosterbare uren per fte begeleider per jaar… (wordt automatisch gevuld)</v>
      </c>
      <c r="D20" s="40" t="s">
        <v>81</v>
      </c>
    </row>
    <row r="21" spans="2:4" ht="57.6" x14ac:dyDescent="0.55000000000000004">
      <c r="B21" s="39">
        <f>'Crisisverblijfsgroep 1'!B19</f>
        <v>16</v>
      </c>
      <c r="C21" s="41" t="str">
        <f>'Crisisverblijfsgroep 1'!C19</f>
        <v>…. aantal inroosterbare uren per fte begeleider per jaar komt overeen met productiviteit van…. (wordt automatisch gevuld)</v>
      </c>
      <c r="D21" s="40" t="s">
        <v>82</v>
      </c>
    </row>
    <row r="22" spans="2:4" ht="28.8" customHeight="1" x14ac:dyDescent="0.55000000000000004">
      <c r="B22" s="39">
        <f>'Crisisverblijfsgroep 1'!B20</f>
        <v>17</v>
      </c>
      <c r="C22" s="41" t="str">
        <f>'Crisisverblijfsgroep 1'!C20</f>
        <v>Begeleidingsintensiteit (wordt automatisch gevuld)</v>
      </c>
      <c r="D22" s="40" t="s">
        <v>83</v>
      </c>
    </row>
  </sheetData>
  <sheetProtection algorithmName="SHA-512" hashValue="cKXMccSK6/Lnr1bUbIWAbk23hN2ZCQgGnw9LZf3TFUO5L61+XLCpWrkClezKjYM6GlxX5G3Fju/BHK5U2sSOfw==" saltValue="LVVodPDgYxFZhKHFhLHkkQ==" spinCount="100000" sheet="1" objects="1" scenarios="1" selectLockedCells="1" selectUnlockedCells="1"/>
  <pageMargins left="0.7" right="0.7" top="0.75" bottom="0.75" header="0.3" footer="0.3"/>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E1A1A-4B11-4CB5-ACA3-BF7604AD4A0B}">
  <sheetPr>
    <pageSetUpPr fitToPage="1"/>
  </sheetPr>
  <dimension ref="B1:H55"/>
  <sheetViews>
    <sheetView showGridLines="0" showRowColHeaders="0" showZeros="0" zoomScaleNormal="100" workbookViewId="0"/>
  </sheetViews>
  <sheetFormatPr defaultRowHeight="14.4" x14ac:dyDescent="0.55000000000000004"/>
  <cols>
    <col min="1" max="1" width="2.9453125" customWidth="1"/>
    <col min="2" max="2" width="19.26171875" customWidth="1"/>
    <col min="3" max="3" width="18.15625" style="2" customWidth="1"/>
    <col min="4" max="4" width="17.26171875" style="2" customWidth="1"/>
    <col min="5" max="5" width="27.83984375" customWidth="1"/>
    <col min="6" max="6" width="18.41796875" bestFit="1" customWidth="1"/>
    <col min="7" max="7" width="21.578125" customWidth="1"/>
    <col min="8" max="8" width="14.3671875" style="2" customWidth="1"/>
  </cols>
  <sheetData>
    <row r="1" spans="2:8" s="2" customFormat="1" x14ac:dyDescent="0.55000000000000004"/>
    <row r="2" spans="2:8" ht="18.3" x14ac:dyDescent="0.7">
      <c r="B2" s="9" t="s">
        <v>63</v>
      </c>
    </row>
    <row r="3" spans="2:8" ht="14.4" customHeight="1" x14ac:dyDescent="0.55000000000000004">
      <c r="B3" s="26"/>
      <c r="C3" s="26"/>
      <c r="D3" s="26"/>
      <c r="E3" s="26"/>
      <c r="F3" s="26"/>
      <c r="G3" s="26"/>
      <c r="H3" s="26"/>
    </row>
    <row r="4" spans="2:8" x14ac:dyDescent="0.55000000000000004">
      <c r="B4" s="27"/>
      <c r="C4" s="35" t="s">
        <v>28</v>
      </c>
      <c r="D4" s="35" t="s">
        <v>29</v>
      </c>
      <c r="E4" s="19" t="s">
        <v>66</v>
      </c>
      <c r="F4" s="19" t="s">
        <v>25</v>
      </c>
      <c r="G4" s="19" t="s">
        <v>26</v>
      </c>
      <c r="H4" s="19" t="s">
        <v>41</v>
      </c>
    </row>
    <row r="5" spans="2:8" x14ac:dyDescent="0.55000000000000004">
      <c r="B5" s="27" t="str">
        <f>Lijsten!S3</f>
        <v>Crisisverblijfsgroep 1</v>
      </c>
      <c r="C5" s="27" cm="1">
        <f t="array" aca="1" ref="C5" ca="1">IFERROR(INDIRECT("'"&amp;$B5&amp;"'!d"&amp;ROW('Crisisverblijfsgroep 1'!$4:$4)),"")</f>
        <v>0</v>
      </c>
      <c r="D5" s="31" cm="1">
        <f t="array" aca="1" ref="D5" ca="1">IFERROR(IFERROR(INDIRECT("'"&amp;$B5&amp;"'!d"&amp;ROW('Crisisverblijfsgroep 1'!$5:$5)),""),"")</f>
        <v>0</v>
      </c>
      <c r="E5" s="32" cm="1">
        <f t="array" aca="1" ref="E5" ca="1">IFERROR(INDIRECT("'"&amp;$B5&amp;"'!d"&amp;ROW('Crisisverblijfsgroep 1'!$12:$12)),"")</f>
        <v>0</v>
      </c>
      <c r="F5" s="33" t="str" cm="1">
        <f t="array" aca="1" ref="F5" ca="1">IFERROR(INDIRECT("'"&amp;$B5&amp;"'!d"&amp;ROW('Crisisverblijfsgroep 1'!$20:$20)),"")</f>
        <v/>
      </c>
      <c r="G5" s="31" t="str">
        <f ca="1">IFERROR(IF(F5&gt;0,INDEX(Lijsten!$F$3:$L$7,MATCH(F5,Lijsten!$F$3:$F$7,1),3),""),"")</f>
        <v/>
      </c>
      <c r="H5" s="34" t="str">
        <f ca="1">IFERROR(IF(F5&gt;0,INDEX(Lijsten!$F$3:$L$7,MATCH(F5,Lijsten!$F$3:$F$7,1),7),""),"")</f>
        <v/>
      </c>
    </row>
    <row r="6" spans="2:8" x14ac:dyDescent="0.55000000000000004">
      <c r="B6" s="27" t="str">
        <f>Lijsten!S4</f>
        <v>Crisisverblijfsgroep 2</v>
      </c>
      <c r="C6" s="27" cm="1">
        <f t="array" aca="1" ref="C6" ca="1">IFERROR(INDIRECT("'"&amp;$B6&amp;"'!d"&amp;ROW('Crisisverblijfsgroep 1'!$4:$4)),"")</f>
        <v>0</v>
      </c>
      <c r="D6" s="31" cm="1">
        <f t="array" aca="1" ref="D6" ca="1">IFERROR(IFERROR(INDIRECT("'"&amp;$B6&amp;"'!d"&amp;ROW('Crisisverblijfsgroep 1'!$5:$5)),""),"")</f>
        <v>0</v>
      </c>
      <c r="E6" s="32" cm="1">
        <f t="array" aca="1" ref="E6" ca="1">IFERROR(INDIRECT("'"&amp;$B6&amp;"'!d"&amp;ROW('Crisisverblijfsgroep 1'!$12:$12)),"")</f>
        <v>0</v>
      </c>
      <c r="F6" s="33" t="str" cm="1">
        <f t="array" aca="1" ref="F6" ca="1">IFERROR(INDIRECT("'"&amp;$B6&amp;"'!d"&amp;ROW('Crisisverblijfsgroep 1'!$20:$20)),"")</f>
        <v/>
      </c>
      <c r="G6" s="31" t="str">
        <f ca="1">IFERROR(IF(F6&gt;0,INDEX(Lijsten!$F$3:$L$7,MATCH(F6,Lijsten!$F$3:$F$7,1),3),""),"")</f>
        <v/>
      </c>
      <c r="H6" s="34" t="str">
        <f ca="1">IFERROR(IF(F6&gt;0,INDEX(Lijsten!$F$3:$L$7,MATCH(F6,Lijsten!$F$3:$F$7,1),7),""),"")</f>
        <v/>
      </c>
    </row>
    <row r="7" spans="2:8" s="2" customFormat="1" x14ac:dyDescent="0.55000000000000004">
      <c r="B7" s="27" t="str">
        <f>Lijsten!S5</f>
        <v>Crisisverblijfsgroep 3</v>
      </c>
      <c r="C7" s="27" cm="1">
        <f t="array" aca="1" ref="C7" ca="1">IFERROR(INDIRECT("'"&amp;$B7&amp;"'!d"&amp;ROW('Crisisverblijfsgroep 1'!$4:$4)),"")</f>
        <v>0</v>
      </c>
      <c r="D7" s="31" cm="1">
        <f t="array" aca="1" ref="D7" ca="1">IFERROR(IFERROR(INDIRECT("'"&amp;$B7&amp;"'!d"&amp;ROW('Crisisverblijfsgroep 1'!$5:$5)),""),"")</f>
        <v>0</v>
      </c>
      <c r="E7" s="32" cm="1">
        <f t="array" aca="1" ref="E7" ca="1">IFERROR(INDIRECT("'"&amp;$B7&amp;"'!d"&amp;ROW('Crisisverblijfsgroep 1'!$12:$12)),"")</f>
        <v>0</v>
      </c>
      <c r="F7" s="33" t="str" cm="1">
        <f t="array" aca="1" ref="F7" ca="1">IFERROR(INDIRECT("'"&amp;$B7&amp;"'!d"&amp;ROW('Crisisverblijfsgroep 1'!$20:$20)),"")</f>
        <v/>
      </c>
      <c r="G7" s="31" t="str">
        <f ca="1">IFERROR(IF(F7&gt;0,INDEX(Lijsten!$F$3:$L$7,MATCH(F7,Lijsten!$F$3:$F$7,1),3),""),"")</f>
        <v/>
      </c>
      <c r="H7" s="34" t="str">
        <f ca="1">IFERROR(IF(F7&gt;0,INDEX(Lijsten!$F$3:$L$7,MATCH(F7,Lijsten!$F$3:$F$7,1),7),""),"")</f>
        <v/>
      </c>
    </row>
    <row r="8" spans="2:8" s="2" customFormat="1" x14ac:dyDescent="0.55000000000000004">
      <c r="B8" s="27" t="str">
        <f>Lijsten!S6</f>
        <v>Crisisverblijfsgroep 4</v>
      </c>
      <c r="C8" s="27" cm="1">
        <f t="array" aca="1" ref="C8" ca="1">IFERROR(INDIRECT("'"&amp;$B8&amp;"'!d"&amp;ROW('Crisisverblijfsgroep 1'!$4:$4)),"")</f>
        <v>0</v>
      </c>
      <c r="D8" s="31" cm="1">
        <f t="array" aca="1" ref="D8" ca="1">IFERROR(IFERROR(INDIRECT("'"&amp;$B8&amp;"'!d"&amp;ROW('Crisisverblijfsgroep 1'!$5:$5)),""),"")</f>
        <v>0</v>
      </c>
      <c r="E8" s="32" cm="1">
        <f t="array" aca="1" ref="E8" ca="1">IFERROR(INDIRECT("'"&amp;$B8&amp;"'!d"&amp;ROW('Crisisverblijfsgroep 1'!$12:$12)),"")</f>
        <v>0</v>
      </c>
      <c r="F8" s="33" t="str" cm="1">
        <f t="array" aca="1" ref="F8" ca="1">IFERROR(INDIRECT("'"&amp;$B8&amp;"'!d"&amp;ROW('Crisisverblijfsgroep 1'!$20:$20)),"")</f>
        <v/>
      </c>
      <c r="G8" s="31" t="str">
        <f ca="1">IFERROR(IF(F8&gt;0,INDEX(Lijsten!$F$3:$L$7,MATCH(F8,Lijsten!$F$3:$F$7,1),3),""),"")</f>
        <v/>
      </c>
      <c r="H8" s="34" t="str">
        <f ca="1">IFERROR(IF(F8&gt;0,INDEX(Lijsten!$F$3:$L$7,MATCH(F8,Lijsten!$F$3:$F$7,1),7),""),"")</f>
        <v/>
      </c>
    </row>
    <row r="9" spans="2:8" s="2" customFormat="1" x14ac:dyDescent="0.55000000000000004">
      <c r="B9" s="27" t="str">
        <f>Lijsten!S7</f>
        <v>Crisisverblijfsgroep 5</v>
      </c>
      <c r="C9" s="27" cm="1">
        <f t="array" aca="1" ref="C9" ca="1">IFERROR(INDIRECT("'"&amp;$B9&amp;"'!d"&amp;ROW('Crisisverblijfsgroep 1'!$4:$4)),"")</f>
        <v>0</v>
      </c>
      <c r="D9" s="31" cm="1">
        <f t="array" aca="1" ref="D9" ca="1">IFERROR(IFERROR(INDIRECT("'"&amp;$B9&amp;"'!d"&amp;ROW('Crisisverblijfsgroep 1'!$5:$5)),""),"")</f>
        <v>0</v>
      </c>
      <c r="E9" s="32" cm="1">
        <f t="array" aca="1" ref="E9" ca="1">IFERROR(INDIRECT("'"&amp;$B9&amp;"'!d"&amp;ROW('Crisisverblijfsgroep 1'!$12:$12)),"")</f>
        <v>0</v>
      </c>
      <c r="F9" s="33" t="str" cm="1">
        <f t="array" aca="1" ref="F9" ca="1">IFERROR(INDIRECT("'"&amp;$B9&amp;"'!d"&amp;ROW('Crisisverblijfsgroep 1'!$20:$20)),"")</f>
        <v/>
      </c>
      <c r="G9" s="31" t="str">
        <f ca="1">IFERROR(IF(F9&gt;0,INDEX(Lijsten!$F$3:$L$7,MATCH(F9,Lijsten!$F$3:$F$7,1),3),""),"")</f>
        <v/>
      </c>
      <c r="H9" s="34" t="str">
        <f ca="1">IFERROR(IF(F9&gt;0,INDEX(Lijsten!$F$3:$L$7,MATCH(F9,Lijsten!$F$3:$F$7,1),7),""),"")</f>
        <v/>
      </c>
    </row>
    <row r="10" spans="2:8" s="2" customFormat="1" x14ac:dyDescent="0.55000000000000004">
      <c r="B10" s="27" t="str">
        <f>Lijsten!S8</f>
        <v>Crisisverblijfsgroep 6</v>
      </c>
      <c r="C10" s="27" cm="1">
        <f t="array" aca="1" ref="C10" ca="1">IFERROR(INDIRECT("'"&amp;$B10&amp;"'!d"&amp;ROW('Crisisverblijfsgroep 1'!$4:$4)),"")</f>
        <v>0</v>
      </c>
      <c r="D10" s="31" cm="1">
        <f t="array" aca="1" ref="D10" ca="1">IFERROR(IFERROR(INDIRECT("'"&amp;$B10&amp;"'!d"&amp;ROW('Crisisverblijfsgroep 1'!$5:$5)),""),"")</f>
        <v>0</v>
      </c>
      <c r="E10" s="32" cm="1">
        <f t="array" aca="1" ref="E10" ca="1">IFERROR(INDIRECT("'"&amp;$B10&amp;"'!d"&amp;ROW('Crisisverblijfsgroep 1'!$12:$12)),"")</f>
        <v>0</v>
      </c>
      <c r="F10" s="33" t="str" cm="1">
        <f t="array" aca="1" ref="F10" ca="1">IFERROR(INDIRECT("'"&amp;$B10&amp;"'!d"&amp;ROW('Crisisverblijfsgroep 1'!$20:$20)),"")</f>
        <v/>
      </c>
      <c r="G10" s="31" t="str">
        <f ca="1">IFERROR(IF(F10&gt;0,INDEX(Lijsten!$F$3:$L$7,MATCH(F10,Lijsten!$F$3:$F$7,1),3),""),"")</f>
        <v/>
      </c>
      <c r="H10" s="34" t="str">
        <f ca="1">IFERROR(IF(F10&gt;0,INDEX(Lijsten!$F$3:$L$7,MATCH(F10,Lijsten!$F$3:$F$7,1),7),""),"")</f>
        <v/>
      </c>
    </row>
    <row r="11" spans="2:8" s="2" customFormat="1" x14ac:dyDescent="0.55000000000000004">
      <c r="B11" s="27" t="str">
        <f>Lijsten!S9</f>
        <v>Crisisverblijfsgroep 7</v>
      </c>
      <c r="C11" s="27" cm="1">
        <f t="array" aca="1" ref="C11" ca="1">IFERROR(INDIRECT("'"&amp;$B11&amp;"'!d"&amp;ROW('Crisisverblijfsgroep 1'!$4:$4)),"")</f>
        <v>0</v>
      </c>
      <c r="D11" s="31" cm="1">
        <f t="array" aca="1" ref="D11" ca="1">IFERROR(IFERROR(INDIRECT("'"&amp;$B11&amp;"'!d"&amp;ROW('Crisisverblijfsgroep 1'!$5:$5)),""),"")</f>
        <v>0</v>
      </c>
      <c r="E11" s="32" cm="1">
        <f t="array" aca="1" ref="E11" ca="1">IFERROR(INDIRECT("'"&amp;$B11&amp;"'!d"&amp;ROW('Crisisverblijfsgroep 1'!$12:$12)),"")</f>
        <v>0</v>
      </c>
      <c r="F11" s="33" t="str" cm="1">
        <f t="array" aca="1" ref="F11" ca="1">IFERROR(INDIRECT("'"&amp;$B11&amp;"'!d"&amp;ROW('Crisisverblijfsgroep 1'!$20:$20)),"")</f>
        <v/>
      </c>
      <c r="G11" s="31" t="str">
        <f ca="1">IFERROR(IF(F11&gt;0,INDEX(Lijsten!$F$3:$L$7,MATCH(F11,Lijsten!$F$3:$F$7,1),3),""),"")</f>
        <v/>
      </c>
      <c r="H11" s="34" t="str">
        <f ca="1">IFERROR(IF(F11&gt;0,INDEX(Lijsten!$F$3:$L$7,MATCH(F11,Lijsten!$F$3:$F$7,1),7),""),"")</f>
        <v/>
      </c>
    </row>
    <row r="12" spans="2:8" s="2" customFormat="1" x14ac:dyDescent="0.55000000000000004">
      <c r="B12" s="27" t="str">
        <f>Lijsten!S10</f>
        <v>Crisisverblijfsgroep 8</v>
      </c>
      <c r="C12" s="27" cm="1">
        <f t="array" aca="1" ref="C12" ca="1">IFERROR(INDIRECT("'"&amp;$B12&amp;"'!d"&amp;ROW('Crisisverblijfsgroep 1'!$4:$4)),"")</f>
        <v>0</v>
      </c>
      <c r="D12" s="31" cm="1">
        <f t="array" aca="1" ref="D12" ca="1">IFERROR(IFERROR(INDIRECT("'"&amp;$B12&amp;"'!d"&amp;ROW('Crisisverblijfsgroep 1'!$5:$5)),""),"")</f>
        <v>0</v>
      </c>
      <c r="E12" s="32" cm="1">
        <f t="array" aca="1" ref="E12" ca="1">IFERROR(INDIRECT("'"&amp;$B12&amp;"'!d"&amp;ROW('Crisisverblijfsgroep 1'!$12:$12)),"")</f>
        <v>0</v>
      </c>
      <c r="F12" s="33" t="str" cm="1">
        <f t="array" aca="1" ref="F12" ca="1">IFERROR(INDIRECT("'"&amp;$B12&amp;"'!d"&amp;ROW('Crisisverblijfsgroep 1'!$20:$20)),"")</f>
        <v/>
      </c>
      <c r="G12" s="31" t="str">
        <f ca="1">IFERROR(IF(F12&gt;0,INDEX(Lijsten!$F$3:$L$7,MATCH(F12,Lijsten!$F$3:$F$7,1),3),""),"")</f>
        <v/>
      </c>
      <c r="H12" s="34" t="str">
        <f ca="1">IFERROR(IF(F12&gt;0,INDEX(Lijsten!$F$3:$L$7,MATCH(F12,Lijsten!$F$3:$F$7,1),7),""),"")</f>
        <v/>
      </c>
    </row>
    <row r="13" spans="2:8" s="2" customFormat="1" x14ac:dyDescent="0.55000000000000004">
      <c r="B13" s="27" t="str">
        <f>Lijsten!S11</f>
        <v>Crisisverblijfsgroep 9</v>
      </c>
      <c r="C13" s="27" cm="1">
        <f t="array" aca="1" ref="C13" ca="1">IFERROR(INDIRECT("'"&amp;$B13&amp;"'!d"&amp;ROW('Crisisverblijfsgroep 1'!$4:$4)),"")</f>
        <v>0</v>
      </c>
      <c r="D13" s="31" cm="1">
        <f t="array" aca="1" ref="D13" ca="1">IFERROR(IFERROR(INDIRECT("'"&amp;$B13&amp;"'!d"&amp;ROW('Crisisverblijfsgroep 1'!$5:$5)),""),"")</f>
        <v>0</v>
      </c>
      <c r="E13" s="32" cm="1">
        <f t="array" aca="1" ref="E13" ca="1">IFERROR(INDIRECT("'"&amp;$B13&amp;"'!d"&amp;ROW('Crisisverblijfsgroep 1'!$12:$12)),"")</f>
        <v>0</v>
      </c>
      <c r="F13" s="33" t="str" cm="1">
        <f t="array" aca="1" ref="F13" ca="1">IFERROR(INDIRECT("'"&amp;$B13&amp;"'!d"&amp;ROW('Crisisverblijfsgroep 1'!$20:$20)),"")</f>
        <v/>
      </c>
      <c r="G13" s="31" t="str">
        <f ca="1">IFERROR(IF(F13&gt;0,INDEX(Lijsten!$F$3:$L$7,MATCH(F13,Lijsten!$F$3:$F$7,1),3),""),"")</f>
        <v/>
      </c>
      <c r="H13" s="34" t="str">
        <f ca="1">IFERROR(IF(F13&gt;0,INDEX(Lijsten!$F$3:$L$7,MATCH(F13,Lijsten!$F$3:$F$7,1),7),""),"")</f>
        <v/>
      </c>
    </row>
    <row r="14" spans="2:8" s="2" customFormat="1" x14ac:dyDescent="0.55000000000000004">
      <c r="B14" s="27" t="str">
        <f>Lijsten!S12</f>
        <v>Crisisverblijfsgroep 10</v>
      </c>
      <c r="C14" s="27" cm="1">
        <f t="array" aca="1" ref="C14" ca="1">IFERROR(INDIRECT("'"&amp;$B14&amp;"'!d"&amp;ROW('Crisisverblijfsgroep 1'!$4:$4)),"")</f>
        <v>0</v>
      </c>
      <c r="D14" s="31" cm="1">
        <f t="array" aca="1" ref="D14" ca="1">IFERROR(IFERROR(INDIRECT("'"&amp;$B14&amp;"'!d"&amp;ROW('Crisisverblijfsgroep 1'!$5:$5)),""),"")</f>
        <v>0</v>
      </c>
      <c r="E14" s="32" cm="1">
        <f t="array" aca="1" ref="E14" ca="1">IFERROR(INDIRECT("'"&amp;$B14&amp;"'!d"&amp;ROW('Crisisverblijfsgroep 1'!$12:$12)),"")</f>
        <v>0</v>
      </c>
      <c r="F14" s="33" t="str" cm="1">
        <f t="array" aca="1" ref="F14" ca="1">IFERROR(INDIRECT("'"&amp;$B14&amp;"'!d"&amp;ROW('Crisisverblijfsgroep 1'!$20:$20)),"")</f>
        <v/>
      </c>
      <c r="G14" s="31" t="str">
        <f ca="1">IFERROR(IF(F14&gt;0,INDEX(Lijsten!$F$3:$L$7,MATCH(F14,Lijsten!$F$3:$F$7,1),3),""),"")</f>
        <v/>
      </c>
      <c r="H14" s="34" t="str">
        <f ca="1">IFERROR(IF(F14&gt;0,INDEX(Lijsten!$F$3:$L$7,MATCH(F14,Lijsten!$F$3:$F$7,1),7),""),"")</f>
        <v/>
      </c>
    </row>
    <row r="15" spans="2:8" s="2" customFormat="1" x14ac:dyDescent="0.55000000000000004">
      <c r="B15" s="27" t="str">
        <f>Lijsten!S13</f>
        <v>Crisisverblijfsgroep 11</v>
      </c>
      <c r="C15" s="27" cm="1">
        <f t="array" aca="1" ref="C15" ca="1">IFERROR(INDIRECT("'"&amp;$B15&amp;"'!d"&amp;ROW('Crisisverblijfsgroep 1'!$4:$4)),"")</f>
        <v>0</v>
      </c>
      <c r="D15" s="31" cm="1">
        <f t="array" aca="1" ref="D15" ca="1">IFERROR(IFERROR(INDIRECT("'"&amp;$B15&amp;"'!d"&amp;ROW('Crisisverblijfsgroep 1'!$5:$5)),""),"")</f>
        <v>0</v>
      </c>
      <c r="E15" s="32" cm="1">
        <f t="array" aca="1" ref="E15" ca="1">IFERROR(INDIRECT("'"&amp;$B15&amp;"'!d"&amp;ROW('Crisisverblijfsgroep 1'!$12:$12)),"")</f>
        <v>0</v>
      </c>
      <c r="F15" s="33" t="str" cm="1">
        <f t="array" aca="1" ref="F15" ca="1">IFERROR(INDIRECT("'"&amp;$B15&amp;"'!d"&amp;ROW('Crisisverblijfsgroep 1'!$20:$20)),"")</f>
        <v/>
      </c>
      <c r="G15" s="31" t="str">
        <f ca="1">IFERROR(IF(F15&gt;0,INDEX(Lijsten!$F$3:$L$7,MATCH(F15,Lijsten!$F$3:$F$7,1),3),""),"")</f>
        <v/>
      </c>
      <c r="H15" s="34" t="str">
        <f ca="1">IFERROR(IF(F15&gt;0,INDEX(Lijsten!$F$3:$L$7,MATCH(F15,Lijsten!$F$3:$F$7,1),7),""),"")</f>
        <v/>
      </c>
    </row>
    <row r="16" spans="2:8" s="2" customFormat="1" x14ac:dyDescent="0.55000000000000004">
      <c r="B16" s="27" t="str">
        <f>Lijsten!S14</f>
        <v>Crisisverblijfsgroep 12</v>
      </c>
      <c r="C16" s="27" cm="1">
        <f t="array" aca="1" ref="C16" ca="1">IFERROR(INDIRECT("'"&amp;$B16&amp;"'!d"&amp;ROW('Crisisverblijfsgroep 1'!$4:$4)),"")</f>
        <v>0</v>
      </c>
      <c r="D16" s="31" cm="1">
        <f t="array" aca="1" ref="D16" ca="1">IFERROR(IFERROR(INDIRECT("'"&amp;$B16&amp;"'!d"&amp;ROW('Crisisverblijfsgroep 1'!$5:$5)),""),"")</f>
        <v>0</v>
      </c>
      <c r="E16" s="32" cm="1">
        <f t="array" aca="1" ref="E16" ca="1">IFERROR(INDIRECT("'"&amp;$B16&amp;"'!d"&amp;ROW('Crisisverblijfsgroep 1'!$12:$12)),"")</f>
        <v>0</v>
      </c>
      <c r="F16" s="33" t="str" cm="1">
        <f t="array" aca="1" ref="F16" ca="1">IFERROR(INDIRECT("'"&amp;$B16&amp;"'!d"&amp;ROW('Crisisverblijfsgroep 1'!$20:$20)),"")</f>
        <v/>
      </c>
      <c r="G16" s="31" t="str">
        <f ca="1">IFERROR(IF(F16&gt;0,INDEX(Lijsten!$F$3:$L$7,MATCH(F16,Lijsten!$F$3:$F$7,1),3),""),"")</f>
        <v/>
      </c>
      <c r="H16" s="34" t="str">
        <f ca="1">IFERROR(IF(F16&gt;0,INDEX(Lijsten!$F$3:$L$7,MATCH(F16,Lijsten!$F$3:$F$7,1),7),""),"")</f>
        <v/>
      </c>
    </row>
    <row r="17" spans="2:8" s="2" customFormat="1" x14ac:dyDescent="0.55000000000000004">
      <c r="B17" s="27" t="str">
        <f>Lijsten!S15</f>
        <v>Crisisverblijfsgroep 13</v>
      </c>
      <c r="C17" s="27" cm="1">
        <f t="array" aca="1" ref="C17" ca="1">IFERROR(INDIRECT("'"&amp;$B17&amp;"'!d"&amp;ROW('Crisisverblijfsgroep 1'!$4:$4)),"")</f>
        <v>0</v>
      </c>
      <c r="D17" s="31" cm="1">
        <f t="array" aca="1" ref="D17" ca="1">IFERROR(IFERROR(INDIRECT("'"&amp;$B17&amp;"'!d"&amp;ROW('Crisisverblijfsgroep 1'!$5:$5)),""),"")</f>
        <v>0</v>
      </c>
      <c r="E17" s="32" cm="1">
        <f t="array" aca="1" ref="E17" ca="1">IFERROR(INDIRECT("'"&amp;$B17&amp;"'!d"&amp;ROW('Crisisverblijfsgroep 1'!$12:$12)),"")</f>
        <v>0</v>
      </c>
      <c r="F17" s="33" t="str" cm="1">
        <f t="array" aca="1" ref="F17" ca="1">IFERROR(INDIRECT("'"&amp;$B17&amp;"'!d"&amp;ROW('Crisisverblijfsgroep 1'!$20:$20)),"")</f>
        <v/>
      </c>
      <c r="G17" s="31" t="str">
        <f ca="1">IFERROR(IF(F17&gt;0,INDEX(Lijsten!$F$3:$L$7,MATCH(F17,Lijsten!$F$3:$F$7,1),3),""),"")</f>
        <v/>
      </c>
      <c r="H17" s="34" t="str">
        <f ca="1">IFERROR(IF(F17&gt;0,INDEX(Lijsten!$F$3:$L$7,MATCH(F17,Lijsten!$F$3:$F$7,1),7),""),"")</f>
        <v/>
      </c>
    </row>
    <row r="18" spans="2:8" s="2" customFormat="1" x14ac:dyDescent="0.55000000000000004">
      <c r="B18" s="27" t="str">
        <f>Lijsten!S16</f>
        <v>Crisisverblijfsgroep 14</v>
      </c>
      <c r="C18" s="27" cm="1">
        <f t="array" aca="1" ref="C18" ca="1">IFERROR(INDIRECT("'"&amp;$B18&amp;"'!d"&amp;ROW('Crisisverblijfsgroep 1'!$4:$4)),"")</f>
        <v>0</v>
      </c>
      <c r="D18" s="31" cm="1">
        <f t="array" aca="1" ref="D18" ca="1">IFERROR(IFERROR(INDIRECT("'"&amp;$B18&amp;"'!d"&amp;ROW('Crisisverblijfsgroep 1'!$5:$5)),""),"")</f>
        <v>0</v>
      </c>
      <c r="E18" s="32" cm="1">
        <f t="array" aca="1" ref="E18" ca="1">IFERROR(INDIRECT("'"&amp;$B18&amp;"'!d"&amp;ROW('Crisisverblijfsgroep 1'!$12:$12)),"")</f>
        <v>0</v>
      </c>
      <c r="F18" s="33" t="str" cm="1">
        <f t="array" aca="1" ref="F18" ca="1">IFERROR(INDIRECT("'"&amp;$B18&amp;"'!d"&amp;ROW('Crisisverblijfsgroep 1'!$20:$20)),"")</f>
        <v/>
      </c>
      <c r="G18" s="31" t="str">
        <f ca="1">IFERROR(IF(F18&gt;0,INDEX(Lijsten!$F$3:$L$7,MATCH(F18,Lijsten!$F$3:$F$7,1),3),""),"")</f>
        <v/>
      </c>
      <c r="H18" s="34" t="str">
        <f ca="1">IFERROR(IF(F18&gt;0,INDEX(Lijsten!$F$3:$L$7,MATCH(F18,Lijsten!$F$3:$F$7,1),7),""),"")</f>
        <v/>
      </c>
    </row>
    <row r="19" spans="2:8" s="2" customFormat="1" x14ac:dyDescent="0.55000000000000004">
      <c r="B19" s="27" t="str">
        <f>Lijsten!S17</f>
        <v>Crisisverblijfsgroep 15</v>
      </c>
      <c r="C19" s="27" cm="1">
        <f t="array" aca="1" ref="C19" ca="1">IFERROR(INDIRECT("'"&amp;$B19&amp;"'!d"&amp;ROW('Crisisverblijfsgroep 1'!$4:$4)),"")</f>
        <v>0</v>
      </c>
      <c r="D19" s="31" cm="1">
        <f t="array" aca="1" ref="D19" ca="1">IFERROR(IFERROR(INDIRECT("'"&amp;$B19&amp;"'!d"&amp;ROW('Crisisverblijfsgroep 1'!$5:$5)),""),"")</f>
        <v>0</v>
      </c>
      <c r="E19" s="32" cm="1">
        <f t="array" aca="1" ref="E19" ca="1">IFERROR(INDIRECT("'"&amp;$B19&amp;"'!d"&amp;ROW('Crisisverblijfsgroep 1'!$12:$12)),"")</f>
        <v>0</v>
      </c>
      <c r="F19" s="33" t="str" cm="1">
        <f t="array" aca="1" ref="F19" ca="1">IFERROR(INDIRECT("'"&amp;$B19&amp;"'!d"&amp;ROW('Crisisverblijfsgroep 1'!$20:$20)),"")</f>
        <v/>
      </c>
      <c r="G19" s="31" t="str">
        <f ca="1">IFERROR(IF(F19&gt;0,INDEX(Lijsten!$F$3:$L$7,MATCH(F19,Lijsten!$F$3:$F$7,1),3),""),"")</f>
        <v/>
      </c>
      <c r="H19" s="34" t="str">
        <f ca="1">IFERROR(IF(F19&gt;0,INDEX(Lijsten!$F$3:$L$7,MATCH(F19,Lijsten!$F$3:$F$7,1),7),""),"")</f>
        <v/>
      </c>
    </row>
    <row r="20" spans="2:8" s="2" customFormat="1" x14ac:dyDescent="0.55000000000000004">
      <c r="B20" s="27" t="str">
        <f>Lijsten!S18</f>
        <v>Crisisverblijfsgroep 16</v>
      </c>
      <c r="C20" s="27" cm="1">
        <f t="array" aca="1" ref="C20" ca="1">IFERROR(INDIRECT("'"&amp;$B20&amp;"'!d"&amp;ROW('Crisisverblijfsgroep 1'!$4:$4)),"")</f>
        <v>0</v>
      </c>
      <c r="D20" s="31" cm="1">
        <f t="array" aca="1" ref="D20" ca="1">IFERROR(IFERROR(INDIRECT("'"&amp;$B20&amp;"'!d"&amp;ROW('Crisisverblijfsgroep 1'!$5:$5)),""),"")</f>
        <v>0</v>
      </c>
      <c r="E20" s="32" cm="1">
        <f t="array" aca="1" ref="E20" ca="1">IFERROR(INDIRECT("'"&amp;$B20&amp;"'!d"&amp;ROW('Crisisverblijfsgroep 1'!$12:$12)),"")</f>
        <v>0</v>
      </c>
      <c r="F20" s="33" t="str" cm="1">
        <f t="array" aca="1" ref="F20" ca="1">IFERROR(INDIRECT("'"&amp;$B20&amp;"'!d"&amp;ROW('Crisisverblijfsgroep 1'!$20:$20)),"")</f>
        <v/>
      </c>
      <c r="G20" s="31" t="str">
        <f ca="1">IFERROR(IF(F20&gt;0,INDEX(Lijsten!$F$3:$L$7,MATCH(F20,Lijsten!$F$3:$F$7,1),3),""),"")</f>
        <v/>
      </c>
      <c r="H20" s="34" t="str">
        <f ca="1">IFERROR(IF(F20&gt;0,INDEX(Lijsten!$F$3:$L$7,MATCH(F20,Lijsten!$F$3:$F$7,1),7),""),"")</f>
        <v/>
      </c>
    </row>
    <row r="21" spans="2:8" s="2" customFormat="1" x14ac:dyDescent="0.55000000000000004">
      <c r="B21" s="27" t="str">
        <f>Lijsten!S19</f>
        <v>Crisisverblijfsgroep 17</v>
      </c>
      <c r="C21" s="27" cm="1">
        <f t="array" aca="1" ref="C21" ca="1">IFERROR(INDIRECT("'"&amp;$B21&amp;"'!d"&amp;ROW('Crisisverblijfsgroep 1'!$4:$4)),"")</f>
        <v>0</v>
      </c>
      <c r="D21" s="31" cm="1">
        <f t="array" aca="1" ref="D21" ca="1">IFERROR(IFERROR(INDIRECT("'"&amp;$B21&amp;"'!d"&amp;ROW('Crisisverblijfsgroep 1'!$5:$5)),""),"")</f>
        <v>0</v>
      </c>
      <c r="E21" s="32" cm="1">
        <f t="array" aca="1" ref="E21" ca="1">IFERROR(INDIRECT("'"&amp;$B21&amp;"'!d"&amp;ROW('Crisisverblijfsgroep 1'!$12:$12)),"")</f>
        <v>0</v>
      </c>
      <c r="F21" s="33" t="str" cm="1">
        <f t="array" aca="1" ref="F21" ca="1">IFERROR(INDIRECT("'"&amp;$B21&amp;"'!d"&amp;ROW('Crisisverblijfsgroep 1'!$20:$20)),"")</f>
        <v/>
      </c>
      <c r="G21" s="31" t="str">
        <f ca="1">IFERROR(IF(F21&gt;0,INDEX(Lijsten!$F$3:$L$7,MATCH(F21,Lijsten!$F$3:$F$7,1),3),""),"")</f>
        <v/>
      </c>
      <c r="H21" s="34" t="str">
        <f ca="1">IFERROR(IF(F21&gt;0,INDEX(Lijsten!$F$3:$L$7,MATCH(F21,Lijsten!$F$3:$F$7,1),7),""),"")</f>
        <v/>
      </c>
    </row>
    <row r="22" spans="2:8" s="2" customFormat="1" x14ac:dyDescent="0.55000000000000004">
      <c r="B22" s="27" t="str">
        <f>Lijsten!S20</f>
        <v>Crisisverblijfsgroep 18</v>
      </c>
      <c r="C22" s="27" cm="1">
        <f t="array" aca="1" ref="C22" ca="1">IFERROR(INDIRECT("'"&amp;$B22&amp;"'!d"&amp;ROW('Crisisverblijfsgroep 1'!$4:$4)),"")</f>
        <v>0</v>
      </c>
      <c r="D22" s="31" cm="1">
        <f t="array" aca="1" ref="D22" ca="1">IFERROR(IFERROR(INDIRECT("'"&amp;$B22&amp;"'!d"&amp;ROW('Crisisverblijfsgroep 1'!$5:$5)),""),"")</f>
        <v>0</v>
      </c>
      <c r="E22" s="32" cm="1">
        <f t="array" aca="1" ref="E22" ca="1">IFERROR(INDIRECT("'"&amp;$B22&amp;"'!d"&amp;ROW('Crisisverblijfsgroep 1'!$12:$12)),"")</f>
        <v>0</v>
      </c>
      <c r="F22" s="33" t="str" cm="1">
        <f t="array" aca="1" ref="F22" ca="1">IFERROR(INDIRECT("'"&amp;$B22&amp;"'!d"&amp;ROW('Crisisverblijfsgroep 1'!$20:$20)),"")</f>
        <v/>
      </c>
      <c r="G22" s="31" t="str">
        <f ca="1">IFERROR(IF(F22&gt;0,INDEX(Lijsten!$F$3:$L$7,MATCH(F22,Lijsten!$F$3:$F$7,1),3),""),"")</f>
        <v/>
      </c>
      <c r="H22" s="34" t="str">
        <f ca="1">IFERROR(IF(F22&gt;0,INDEX(Lijsten!$F$3:$L$7,MATCH(F22,Lijsten!$F$3:$F$7,1),7),""),"")</f>
        <v/>
      </c>
    </row>
    <row r="23" spans="2:8" s="2" customFormat="1" x14ac:dyDescent="0.55000000000000004">
      <c r="B23" s="27" t="str">
        <f>Lijsten!S21</f>
        <v>Crisisverblijfsgroep 19</v>
      </c>
      <c r="C23" s="27" cm="1">
        <f t="array" aca="1" ref="C23" ca="1">IFERROR(INDIRECT("'"&amp;$B23&amp;"'!d"&amp;ROW('Crisisverblijfsgroep 1'!$4:$4)),"")</f>
        <v>0</v>
      </c>
      <c r="D23" s="31" cm="1">
        <f t="array" aca="1" ref="D23" ca="1">IFERROR(IFERROR(INDIRECT("'"&amp;$B23&amp;"'!d"&amp;ROW('Crisisverblijfsgroep 1'!$5:$5)),""),"")</f>
        <v>0</v>
      </c>
      <c r="E23" s="32" cm="1">
        <f t="array" aca="1" ref="E23" ca="1">IFERROR(INDIRECT("'"&amp;$B23&amp;"'!d"&amp;ROW('Crisisverblijfsgroep 1'!$12:$12)),"")</f>
        <v>0</v>
      </c>
      <c r="F23" s="33" t="str" cm="1">
        <f t="array" aca="1" ref="F23" ca="1">IFERROR(INDIRECT("'"&amp;$B23&amp;"'!d"&amp;ROW('Crisisverblijfsgroep 1'!$20:$20)),"")</f>
        <v/>
      </c>
      <c r="G23" s="31" t="str">
        <f ca="1">IFERROR(IF(F23&gt;0,INDEX(Lijsten!$F$3:$L$7,MATCH(F23,Lijsten!$F$3:$F$7,1),3),""),"")</f>
        <v/>
      </c>
      <c r="H23" s="34" t="str">
        <f ca="1">IFERROR(IF(F23&gt;0,INDEX(Lijsten!$F$3:$L$7,MATCH(F23,Lijsten!$F$3:$F$7,1),7),""),"")</f>
        <v/>
      </c>
    </row>
    <row r="24" spans="2:8" s="2" customFormat="1" x14ac:dyDescent="0.55000000000000004">
      <c r="B24" s="27" t="str">
        <f>Lijsten!S22</f>
        <v>Crisisverblijfsgroep 20</v>
      </c>
      <c r="C24" s="27" cm="1">
        <f t="array" aca="1" ref="C24" ca="1">IFERROR(INDIRECT("'"&amp;$B24&amp;"'!d"&amp;ROW('Crisisverblijfsgroep 1'!$4:$4)),"")</f>
        <v>0</v>
      </c>
      <c r="D24" s="31" cm="1">
        <f t="array" aca="1" ref="D24" ca="1">IFERROR(IFERROR(INDIRECT("'"&amp;$B24&amp;"'!d"&amp;ROW('Crisisverblijfsgroep 1'!$5:$5)),""),"")</f>
        <v>0</v>
      </c>
      <c r="E24" s="32" cm="1">
        <f t="array" aca="1" ref="E24" ca="1">IFERROR(INDIRECT("'"&amp;$B24&amp;"'!d"&amp;ROW('Crisisverblijfsgroep 1'!$12:$12)),"")</f>
        <v>0</v>
      </c>
      <c r="F24" s="33" t="str" cm="1">
        <f t="array" aca="1" ref="F24" ca="1">IFERROR(INDIRECT("'"&amp;$B24&amp;"'!d"&amp;ROW('Crisisverblijfsgroep 1'!$20:$20)),"")</f>
        <v/>
      </c>
      <c r="G24" s="31" t="str">
        <f ca="1">IFERROR(IF(F24&gt;0,INDEX(Lijsten!$F$3:$L$7,MATCH(F24,Lijsten!$F$3:$F$7,1),3),""),"")</f>
        <v/>
      </c>
      <c r="H24" s="34" t="str">
        <f ca="1">IFERROR(IF(F24&gt;0,INDEX(Lijsten!$F$3:$L$7,MATCH(F24,Lijsten!$F$3:$F$7,1),7),""),"")</f>
        <v/>
      </c>
    </row>
    <row r="25" spans="2:8" s="2" customFormat="1" x14ac:dyDescent="0.55000000000000004">
      <c r="B25" s="27" t="str">
        <f>Lijsten!S23</f>
        <v>Crisisverblijfsgroep 21</v>
      </c>
      <c r="C25" s="27" cm="1">
        <f t="array" aca="1" ref="C25" ca="1">IFERROR(INDIRECT("'"&amp;$B25&amp;"'!d"&amp;ROW('Crisisverblijfsgroep 1'!$4:$4)),"")</f>
        <v>0</v>
      </c>
      <c r="D25" s="31" cm="1">
        <f t="array" aca="1" ref="D25" ca="1">IFERROR(IFERROR(INDIRECT("'"&amp;$B25&amp;"'!d"&amp;ROW('Crisisverblijfsgroep 1'!$5:$5)),""),"")</f>
        <v>0</v>
      </c>
      <c r="E25" s="32" cm="1">
        <f t="array" aca="1" ref="E25" ca="1">IFERROR(INDIRECT("'"&amp;$B25&amp;"'!d"&amp;ROW('Crisisverblijfsgroep 1'!$12:$12)),"")</f>
        <v>0</v>
      </c>
      <c r="F25" s="33" t="str" cm="1">
        <f t="array" aca="1" ref="F25" ca="1">IFERROR(INDIRECT("'"&amp;$B25&amp;"'!d"&amp;ROW('Crisisverblijfsgroep 1'!$20:$20)),"")</f>
        <v/>
      </c>
      <c r="G25" s="31" t="str">
        <f ca="1">IFERROR(IF(F25&gt;0,INDEX(Lijsten!$F$3:$L$7,MATCH(F25,Lijsten!$F$3:$F$7,1),3),""),"")</f>
        <v/>
      </c>
      <c r="H25" s="34" t="str">
        <f ca="1">IFERROR(IF(F25&gt;0,INDEX(Lijsten!$F$3:$L$7,MATCH(F25,Lijsten!$F$3:$F$7,1),7),""),"")</f>
        <v/>
      </c>
    </row>
    <row r="26" spans="2:8" s="2" customFormat="1" x14ac:dyDescent="0.55000000000000004">
      <c r="B26" s="27" t="str">
        <f>Lijsten!S24</f>
        <v>Crisisverblijfsgroep 22</v>
      </c>
      <c r="C26" s="27" cm="1">
        <f t="array" aca="1" ref="C26" ca="1">IFERROR(INDIRECT("'"&amp;$B26&amp;"'!d"&amp;ROW('Crisisverblijfsgroep 1'!$4:$4)),"")</f>
        <v>0</v>
      </c>
      <c r="D26" s="31" cm="1">
        <f t="array" aca="1" ref="D26" ca="1">IFERROR(IFERROR(INDIRECT("'"&amp;$B26&amp;"'!d"&amp;ROW('Crisisverblijfsgroep 1'!$5:$5)),""),"")</f>
        <v>0</v>
      </c>
      <c r="E26" s="32" cm="1">
        <f t="array" aca="1" ref="E26" ca="1">IFERROR(INDIRECT("'"&amp;$B26&amp;"'!d"&amp;ROW('Crisisverblijfsgroep 1'!$12:$12)),"")</f>
        <v>0</v>
      </c>
      <c r="F26" s="33" t="str" cm="1">
        <f t="array" aca="1" ref="F26" ca="1">IFERROR(INDIRECT("'"&amp;$B26&amp;"'!d"&amp;ROW('Crisisverblijfsgroep 1'!$20:$20)),"")</f>
        <v/>
      </c>
      <c r="G26" s="31" t="str">
        <f ca="1">IFERROR(IF(F26&gt;0,INDEX(Lijsten!$F$3:$L$7,MATCH(F26,Lijsten!$F$3:$F$7,1),3),""),"")</f>
        <v/>
      </c>
      <c r="H26" s="34" t="str">
        <f ca="1">IFERROR(IF(F26&gt;0,INDEX(Lijsten!$F$3:$L$7,MATCH(F26,Lijsten!$F$3:$F$7,1),7),""),"")</f>
        <v/>
      </c>
    </row>
    <row r="27" spans="2:8" s="2" customFormat="1" x14ac:dyDescent="0.55000000000000004">
      <c r="B27" s="27" t="str">
        <f>Lijsten!S25</f>
        <v>Crisisverblijfsgroep 23</v>
      </c>
      <c r="C27" s="27" cm="1">
        <f t="array" aca="1" ref="C27" ca="1">IFERROR(INDIRECT("'"&amp;$B27&amp;"'!d"&amp;ROW('Crisisverblijfsgroep 1'!$4:$4)),"")</f>
        <v>0</v>
      </c>
      <c r="D27" s="31" cm="1">
        <f t="array" aca="1" ref="D27" ca="1">IFERROR(IFERROR(INDIRECT("'"&amp;$B27&amp;"'!d"&amp;ROW('Crisisverblijfsgroep 1'!$5:$5)),""),"")</f>
        <v>0</v>
      </c>
      <c r="E27" s="32" cm="1">
        <f t="array" aca="1" ref="E27" ca="1">IFERROR(INDIRECT("'"&amp;$B27&amp;"'!d"&amp;ROW('Crisisverblijfsgroep 1'!$12:$12)),"")</f>
        <v>0</v>
      </c>
      <c r="F27" s="33" t="str" cm="1">
        <f t="array" aca="1" ref="F27" ca="1">IFERROR(INDIRECT("'"&amp;$B27&amp;"'!d"&amp;ROW('Crisisverblijfsgroep 1'!$20:$20)),"")</f>
        <v/>
      </c>
      <c r="G27" s="31" t="str">
        <f ca="1">IFERROR(IF(F27&gt;0,INDEX(Lijsten!$F$3:$L$7,MATCH(F27,Lijsten!$F$3:$F$7,1),3),""),"")</f>
        <v/>
      </c>
      <c r="H27" s="34" t="str">
        <f ca="1">IFERROR(IF(F27&gt;0,INDEX(Lijsten!$F$3:$L$7,MATCH(F27,Lijsten!$F$3:$F$7,1),7),""),"")</f>
        <v/>
      </c>
    </row>
    <row r="28" spans="2:8" s="2" customFormat="1" x14ac:dyDescent="0.55000000000000004">
      <c r="B28" s="27" t="str">
        <f>Lijsten!S26</f>
        <v>Crisisverblijfsgroep 24</v>
      </c>
      <c r="C28" s="27" cm="1">
        <f t="array" aca="1" ref="C28" ca="1">IFERROR(INDIRECT("'"&amp;$B28&amp;"'!d"&amp;ROW('Crisisverblijfsgroep 1'!$4:$4)),"")</f>
        <v>0</v>
      </c>
      <c r="D28" s="31" cm="1">
        <f t="array" aca="1" ref="D28" ca="1">IFERROR(IFERROR(INDIRECT("'"&amp;$B28&amp;"'!d"&amp;ROW('Crisisverblijfsgroep 1'!$5:$5)),""),"")</f>
        <v>0</v>
      </c>
      <c r="E28" s="32" cm="1">
        <f t="array" aca="1" ref="E28" ca="1">IFERROR(INDIRECT("'"&amp;$B28&amp;"'!d"&amp;ROW('Crisisverblijfsgroep 1'!$12:$12)),"")</f>
        <v>0</v>
      </c>
      <c r="F28" s="33" t="str" cm="1">
        <f t="array" aca="1" ref="F28" ca="1">IFERROR(INDIRECT("'"&amp;$B28&amp;"'!d"&amp;ROW('Crisisverblijfsgroep 1'!$20:$20)),"")</f>
        <v/>
      </c>
      <c r="G28" s="31" t="str">
        <f ca="1">IFERROR(IF(F28&gt;0,INDEX(Lijsten!$F$3:$L$7,MATCH(F28,Lijsten!$F$3:$F$7,1),3),""),"")</f>
        <v/>
      </c>
      <c r="H28" s="34" t="str">
        <f ca="1">IFERROR(IF(F28&gt;0,INDEX(Lijsten!$F$3:$L$7,MATCH(F28,Lijsten!$F$3:$F$7,1),7),""),"")</f>
        <v/>
      </c>
    </row>
    <row r="29" spans="2:8" s="2" customFormat="1" x14ac:dyDescent="0.55000000000000004">
      <c r="B29" s="27" t="str">
        <f>Lijsten!S27</f>
        <v>Crisisverblijfsgroep 25</v>
      </c>
      <c r="C29" s="27" cm="1">
        <f t="array" aca="1" ref="C29" ca="1">IFERROR(INDIRECT("'"&amp;$B29&amp;"'!d"&amp;ROW('Crisisverblijfsgroep 1'!$4:$4)),"")</f>
        <v>0</v>
      </c>
      <c r="D29" s="31" cm="1">
        <f t="array" aca="1" ref="D29" ca="1">IFERROR(IFERROR(INDIRECT("'"&amp;$B29&amp;"'!d"&amp;ROW('Crisisverblijfsgroep 1'!$5:$5)),""),"")</f>
        <v>0</v>
      </c>
      <c r="E29" s="32" cm="1">
        <f t="array" aca="1" ref="E29" ca="1">IFERROR(INDIRECT("'"&amp;$B29&amp;"'!d"&amp;ROW('Crisisverblijfsgroep 1'!$12:$12)),"")</f>
        <v>0</v>
      </c>
      <c r="F29" s="33" t="str" cm="1">
        <f t="array" aca="1" ref="F29" ca="1">IFERROR(INDIRECT("'"&amp;$B29&amp;"'!d"&amp;ROW('Crisisverblijfsgroep 1'!$20:$20)),"")</f>
        <v/>
      </c>
      <c r="G29" s="31" t="str">
        <f ca="1">IFERROR(IF(F29&gt;0,INDEX(Lijsten!$F$3:$L$7,MATCH(F29,Lijsten!$F$3:$F$7,1),3),""),"")</f>
        <v/>
      </c>
      <c r="H29" s="34" t="str">
        <f ca="1">IFERROR(IF(F29&gt;0,INDEX(Lijsten!$F$3:$L$7,MATCH(F29,Lijsten!$F$3:$F$7,1),7),""),"")</f>
        <v/>
      </c>
    </row>
    <row r="30" spans="2:8" s="2" customFormat="1" x14ac:dyDescent="0.55000000000000004">
      <c r="B30" s="27" t="str">
        <f>Lijsten!S28</f>
        <v>Crisisverblijfsgroep 26</v>
      </c>
      <c r="C30" s="27" cm="1">
        <f t="array" aca="1" ref="C30" ca="1">IFERROR(INDIRECT("'"&amp;$B30&amp;"'!d"&amp;ROW('Crisisverblijfsgroep 1'!$4:$4)),"")</f>
        <v>0</v>
      </c>
      <c r="D30" s="31" cm="1">
        <f t="array" aca="1" ref="D30" ca="1">IFERROR(IFERROR(INDIRECT("'"&amp;$B30&amp;"'!d"&amp;ROW('Crisisverblijfsgroep 1'!$5:$5)),""),"")</f>
        <v>0</v>
      </c>
      <c r="E30" s="32" cm="1">
        <f t="array" aca="1" ref="E30" ca="1">IFERROR(INDIRECT("'"&amp;$B30&amp;"'!d"&amp;ROW('Crisisverblijfsgroep 1'!$12:$12)),"")</f>
        <v>0</v>
      </c>
      <c r="F30" s="33" t="str" cm="1">
        <f t="array" aca="1" ref="F30" ca="1">IFERROR(INDIRECT("'"&amp;$B30&amp;"'!d"&amp;ROW('Crisisverblijfsgroep 1'!$20:$20)),"")</f>
        <v/>
      </c>
      <c r="G30" s="31" t="str">
        <f ca="1">IFERROR(IF(F30&gt;0,INDEX(Lijsten!$F$3:$L$7,MATCH(F30,Lijsten!$F$3:$F$7,1),3),""),"")</f>
        <v/>
      </c>
      <c r="H30" s="34" t="str">
        <f ca="1">IFERROR(IF(F30&gt;0,INDEX(Lijsten!$F$3:$L$7,MATCH(F30,Lijsten!$F$3:$F$7,1),7),""),"")</f>
        <v/>
      </c>
    </row>
    <row r="31" spans="2:8" s="2" customFormat="1" x14ac:dyDescent="0.55000000000000004">
      <c r="B31" s="27" t="str">
        <f>Lijsten!S29</f>
        <v>Crisisverblijfsgroep 27</v>
      </c>
      <c r="C31" s="27" cm="1">
        <f t="array" aca="1" ref="C31" ca="1">IFERROR(INDIRECT("'"&amp;$B31&amp;"'!d"&amp;ROW('Crisisverblijfsgroep 1'!$4:$4)),"")</f>
        <v>0</v>
      </c>
      <c r="D31" s="31" cm="1">
        <f t="array" aca="1" ref="D31" ca="1">IFERROR(IFERROR(INDIRECT("'"&amp;$B31&amp;"'!d"&amp;ROW('Crisisverblijfsgroep 1'!$5:$5)),""),"")</f>
        <v>0</v>
      </c>
      <c r="E31" s="32" cm="1">
        <f t="array" aca="1" ref="E31" ca="1">IFERROR(INDIRECT("'"&amp;$B31&amp;"'!d"&amp;ROW('Crisisverblijfsgroep 1'!$12:$12)),"")</f>
        <v>0</v>
      </c>
      <c r="F31" s="33" t="str" cm="1">
        <f t="array" aca="1" ref="F31" ca="1">IFERROR(INDIRECT("'"&amp;$B31&amp;"'!d"&amp;ROW('Crisisverblijfsgroep 1'!$20:$20)),"")</f>
        <v/>
      </c>
      <c r="G31" s="31" t="str">
        <f ca="1">IFERROR(IF(F31&gt;0,INDEX(Lijsten!$F$3:$L$7,MATCH(F31,Lijsten!$F$3:$F$7,1),3),""),"")</f>
        <v/>
      </c>
      <c r="H31" s="34" t="str">
        <f ca="1">IFERROR(IF(F31&gt;0,INDEX(Lijsten!$F$3:$L$7,MATCH(F31,Lijsten!$F$3:$F$7,1),7),""),"")</f>
        <v/>
      </c>
    </row>
    <row r="32" spans="2:8" s="2" customFormat="1" x14ac:dyDescent="0.55000000000000004">
      <c r="B32" s="27" t="str">
        <f>Lijsten!S30</f>
        <v>Crisisverblijfsgroep 28</v>
      </c>
      <c r="C32" s="27" cm="1">
        <f t="array" aca="1" ref="C32" ca="1">IFERROR(INDIRECT("'"&amp;$B32&amp;"'!d"&amp;ROW('Crisisverblijfsgroep 1'!$4:$4)),"")</f>
        <v>0</v>
      </c>
      <c r="D32" s="31" cm="1">
        <f t="array" aca="1" ref="D32" ca="1">IFERROR(IFERROR(INDIRECT("'"&amp;$B32&amp;"'!d"&amp;ROW('Crisisverblijfsgroep 1'!$5:$5)),""),"")</f>
        <v>0</v>
      </c>
      <c r="E32" s="32" cm="1">
        <f t="array" aca="1" ref="E32" ca="1">IFERROR(INDIRECT("'"&amp;$B32&amp;"'!d"&amp;ROW('Crisisverblijfsgroep 1'!$12:$12)),"")</f>
        <v>0</v>
      </c>
      <c r="F32" s="33" t="str" cm="1">
        <f t="array" aca="1" ref="F32" ca="1">IFERROR(INDIRECT("'"&amp;$B32&amp;"'!d"&amp;ROW('Crisisverblijfsgroep 1'!$20:$20)),"")</f>
        <v/>
      </c>
      <c r="G32" s="31" t="str">
        <f ca="1">IFERROR(IF(F32&gt;0,INDEX(Lijsten!$F$3:$L$7,MATCH(F32,Lijsten!$F$3:$F$7,1),3),""),"")</f>
        <v/>
      </c>
      <c r="H32" s="34" t="str">
        <f ca="1">IFERROR(IF(F32&gt;0,INDEX(Lijsten!$F$3:$L$7,MATCH(F32,Lijsten!$F$3:$F$7,1),7),""),"")</f>
        <v/>
      </c>
    </row>
    <row r="33" spans="2:8" s="2" customFormat="1" x14ac:dyDescent="0.55000000000000004">
      <c r="B33" s="27" t="str">
        <f>Lijsten!S31</f>
        <v>Crisisverblijfsgroep 29</v>
      </c>
      <c r="C33" s="27" cm="1">
        <f t="array" aca="1" ref="C33" ca="1">IFERROR(INDIRECT("'"&amp;$B33&amp;"'!d"&amp;ROW('Crisisverblijfsgroep 1'!$4:$4)),"")</f>
        <v>0</v>
      </c>
      <c r="D33" s="31" cm="1">
        <f t="array" aca="1" ref="D33" ca="1">IFERROR(IFERROR(INDIRECT("'"&amp;$B33&amp;"'!d"&amp;ROW('Crisisverblijfsgroep 1'!$5:$5)),""),"")</f>
        <v>0</v>
      </c>
      <c r="E33" s="32" cm="1">
        <f t="array" aca="1" ref="E33" ca="1">IFERROR(INDIRECT("'"&amp;$B33&amp;"'!d"&amp;ROW('Crisisverblijfsgroep 1'!$12:$12)),"")</f>
        <v>0</v>
      </c>
      <c r="F33" s="33" t="str" cm="1">
        <f t="array" aca="1" ref="F33" ca="1">IFERROR(INDIRECT("'"&amp;$B33&amp;"'!d"&amp;ROW('Crisisverblijfsgroep 1'!$20:$20)),"")</f>
        <v/>
      </c>
      <c r="G33" s="31" t="str">
        <f ca="1">IFERROR(IF(F33&gt;0,INDEX(Lijsten!$F$3:$L$7,MATCH(F33,Lijsten!$F$3:$F$7,1),3),""),"")</f>
        <v/>
      </c>
      <c r="H33" s="34" t="str">
        <f ca="1">IFERROR(IF(F33&gt;0,INDEX(Lijsten!$F$3:$L$7,MATCH(F33,Lijsten!$F$3:$F$7,1),7),""),"")</f>
        <v/>
      </c>
    </row>
    <row r="34" spans="2:8" s="2" customFormat="1" x14ac:dyDescent="0.55000000000000004">
      <c r="B34" s="27" t="str">
        <f>Lijsten!S32</f>
        <v>Crisisverblijfsgroep 30</v>
      </c>
      <c r="C34" s="27" cm="1">
        <f t="array" aca="1" ref="C34" ca="1">IFERROR(INDIRECT("'"&amp;$B34&amp;"'!d"&amp;ROW('Crisisverblijfsgroep 1'!$4:$4)),"")</f>
        <v>0</v>
      </c>
      <c r="D34" s="31" cm="1">
        <f t="array" aca="1" ref="D34" ca="1">IFERROR(IFERROR(INDIRECT("'"&amp;$B34&amp;"'!d"&amp;ROW('Crisisverblijfsgroep 1'!$5:$5)),""),"")</f>
        <v>0</v>
      </c>
      <c r="E34" s="32" cm="1">
        <f t="array" aca="1" ref="E34" ca="1">IFERROR(INDIRECT("'"&amp;$B34&amp;"'!d"&amp;ROW('Crisisverblijfsgroep 1'!$12:$12)),"")</f>
        <v>0</v>
      </c>
      <c r="F34" s="33" t="str" cm="1">
        <f t="array" aca="1" ref="F34" ca="1">IFERROR(INDIRECT("'"&amp;$B34&amp;"'!d"&amp;ROW('Crisisverblijfsgroep 1'!$20:$20)),"")</f>
        <v/>
      </c>
      <c r="G34" s="31" t="str">
        <f ca="1">IFERROR(IF(F34&gt;0,INDEX(Lijsten!$F$3:$L$7,MATCH(F34,Lijsten!$F$3:$F$7,1),3),""),"")</f>
        <v/>
      </c>
      <c r="H34" s="34" t="str">
        <f ca="1">IFERROR(IF(F34&gt;0,INDEX(Lijsten!$F$3:$L$7,MATCH(F34,Lijsten!$F$3:$F$7,1),7),""),"")</f>
        <v/>
      </c>
    </row>
    <row r="35" spans="2:8" s="2" customFormat="1" x14ac:dyDescent="0.55000000000000004">
      <c r="B35" s="27" t="str">
        <f>Lijsten!S33</f>
        <v>Crisisverblijfsgroep 31</v>
      </c>
      <c r="C35" s="27" cm="1">
        <f t="array" aca="1" ref="C35" ca="1">IFERROR(INDIRECT("'"&amp;$B35&amp;"'!d"&amp;ROW('Crisisverblijfsgroep 1'!$4:$4)),"")</f>
        <v>0</v>
      </c>
      <c r="D35" s="31" cm="1">
        <f t="array" aca="1" ref="D35" ca="1">IFERROR(IFERROR(INDIRECT("'"&amp;$B35&amp;"'!d"&amp;ROW('Crisisverblijfsgroep 1'!$5:$5)),""),"")</f>
        <v>0</v>
      </c>
      <c r="E35" s="32" cm="1">
        <f t="array" aca="1" ref="E35" ca="1">IFERROR(INDIRECT("'"&amp;$B35&amp;"'!d"&amp;ROW('Crisisverblijfsgroep 1'!$12:$12)),"")</f>
        <v>0</v>
      </c>
      <c r="F35" s="33" t="str" cm="1">
        <f t="array" aca="1" ref="F35" ca="1">IFERROR(INDIRECT("'"&amp;$B35&amp;"'!d"&amp;ROW('Crisisverblijfsgroep 1'!$20:$20)),"")</f>
        <v/>
      </c>
      <c r="G35" s="31" t="str">
        <f ca="1">IFERROR(IF(F35&gt;0,INDEX(Lijsten!$F$3:$L$7,MATCH(F35,Lijsten!$F$3:$F$7,1),3),""),"")</f>
        <v/>
      </c>
      <c r="H35" s="34" t="str">
        <f ca="1">IFERROR(IF(F35&gt;0,INDEX(Lijsten!$F$3:$L$7,MATCH(F35,Lijsten!$F$3:$F$7,1),7),""),"")</f>
        <v/>
      </c>
    </row>
    <row r="36" spans="2:8" s="2" customFormat="1" x14ac:dyDescent="0.55000000000000004">
      <c r="B36" s="27" t="str">
        <f>Lijsten!S34</f>
        <v>Crisisverblijfsgroep 32</v>
      </c>
      <c r="C36" s="27" cm="1">
        <f t="array" aca="1" ref="C36" ca="1">IFERROR(INDIRECT("'"&amp;$B36&amp;"'!d"&amp;ROW('Crisisverblijfsgroep 1'!$4:$4)),"")</f>
        <v>0</v>
      </c>
      <c r="D36" s="31" cm="1">
        <f t="array" aca="1" ref="D36" ca="1">IFERROR(IFERROR(INDIRECT("'"&amp;$B36&amp;"'!d"&amp;ROW('Crisisverblijfsgroep 1'!$5:$5)),""),"")</f>
        <v>0</v>
      </c>
      <c r="E36" s="32" cm="1">
        <f t="array" aca="1" ref="E36" ca="1">IFERROR(INDIRECT("'"&amp;$B36&amp;"'!d"&amp;ROW('Crisisverblijfsgroep 1'!$12:$12)),"")</f>
        <v>0</v>
      </c>
      <c r="F36" s="33" t="str" cm="1">
        <f t="array" aca="1" ref="F36" ca="1">IFERROR(INDIRECT("'"&amp;$B36&amp;"'!d"&amp;ROW('Crisisverblijfsgroep 1'!$20:$20)),"")</f>
        <v/>
      </c>
      <c r="G36" s="31" t="str">
        <f ca="1">IFERROR(IF(F36&gt;0,INDEX(Lijsten!$F$3:$L$7,MATCH(F36,Lijsten!$F$3:$F$7,1),3),""),"")</f>
        <v/>
      </c>
      <c r="H36" s="34" t="str">
        <f ca="1">IFERROR(IF(F36&gt;0,INDEX(Lijsten!$F$3:$L$7,MATCH(F36,Lijsten!$F$3:$F$7,1),7),""),"")</f>
        <v/>
      </c>
    </row>
    <row r="37" spans="2:8" x14ac:dyDescent="0.55000000000000004">
      <c r="B37" s="27" t="str">
        <f>Lijsten!S35</f>
        <v>Crisisverblijfsgroep 33</v>
      </c>
      <c r="C37" s="27" cm="1">
        <f t="array" aca="1" ref="C37" ca="1">IFERROR(INDIRECT("'"&amp;$B37&amp;"'!d"&amp;ROW('Crisisverblijfsgroep 1'!$4:$4)),"")</f>
        <v>0</v>
      </c>
      <c r="D37" s="31" cm="1">
        <f t="array" aca="1" ref="D37" ca="1">IFERROR(IFERROR(INDIRECT("'"&amp;$B37&amp;"'!d"&amp;ROW('Crisisverblijfsgroep 1'!$5:$5)),""),"")</f>
        <v>0</v>
      </c>
      <c r="E37" s="32" cm="1">
        <f t="array" aca="1" ref="E37" ca="1">IFERROR(INDIRECT("'"&amp;$B37&amp;"'!d"&amp;ROW('Crisisverblijfsgroep 1'!$12:$12)),"")</f>
        <v>0</v>
      </c>
      <c r="F37" s="33" t="str" cm="1">
        <f t="array" aca="1" ref="F37" ca="1">IFERROR(INDIRECT("'"&amp;$B37&amp;"'!d"&amp;ROW('Crisisverblijfsgroep 1'!$20:$20)),"")</f>
        <v/>
      </c>
      <c r="G37" s="31" t="str">
        <f ca="1">IFERROR(IF(F37&gt;0,INDEX(Lijsten!$F$3:$L$7,MATCH(F37,Lijsten!$F$3:$F$7,1),3),""),"")</f>
        <v/>
      </c>
      <c r="H37" s="34" t="str">
        <f ca="1">IFERROR(IF(F37&gt;0,INDEX(Lijsten!$F$3:$L$7,MATCH(F37,Lijsten!$F$3:$F$7,1),7),""),"")</f>
        <v/>
      </c>
    </row>
    <row r="38" spans="2:8" x14ac:dyDescent="0.55000000000000004">
      <c r="B38" s="27" t="str">
        <f>Lijsten!S36</f>
        <v>Crisisverblijfsgroep 34</v>
      </c>
      <c r="C38" s="27" cm="1">
        <f t="array" aca="1" ref="C38" ca="1">IFERROR(INDIRECT("'"&amp;$B38&amp;"'!d"&amp;ROW('Crisisverblijfsgroep 1'!$4:$4)),"")</f>
        <v>0</v>
      </c>
      <c r="D38" s="31" cm="1">
        <f t="array" aca="1" ref="D38" ca="1">IFERROR(IFERROR(INDIRECT("'"&amp;$B38&amp;"'!d"&amp;ROW('Crisisverblijfsgroep 1'!$5:$5)),""),"")</f>
        <v>0</v>
      </c>
      <c r="E38" s="32" cm="1">
        <f t="array" aca="1" ref="E38" ca="1">IFERROR(INDIRECT("'"&amp;$B38&amp;"'!d"&amp;ROW('Crisisverblijfsgroep 1'!$12:$12)),"")</f>
        <v>0</v>
      </c>
      <c r="F38" s="33" t="str" cm="1">
        <f t="array" aca="1" ref="F38" ca="1">IFERROR(INDIRECT("'"&amp;$B38&amp;"'!d"&amp;ROW('Crisisverblijfsgroep 1'!$20:$20)),"")</f>
        <v/>
      </c>
      <c r="G38" s="31" t="str">
        <f ca="1">IFERROR(IF(F38&gt;0,INDEX(Lijsten!$F$3:$L$7,MATCH(F38,Lijsten!$F$3:$F$7,1),3),""),"")</f>
        <v/>
      </c>
      <c r="H38" s="34" t="str">
        <f ca="1">IFERROR(IF(F38&gt;0,INDEX(Lijsten!$F$3:$L$7,MATCH(F38,Lijsten!$F$3:$F$7,1),7),""),"")</f>
        <v/>
      </c>
    </row>
    <row r="39" spans="2:8" x14ac:dyDescent="0.55000000000000004">
      <c r="B39" s="27" t="str">
        <f>Lijsten!S37</f>
        <v>Crisisverblijfsgroep 35</v>
      </c>
      <c r="C39" s="27" cm="1">
        <f t="array" aca="1" ref="C39" ca="1">IFERROR(INDIRECT("'"&amp;$B39&amp;"'!d"&amp;ROW('Crisisverblijfsgroep 1'!$4:$4)),"")</f>
        <v>0</v>
      </c>
      <c r="D39" s="31" cm="1">
        <f t="array" aca="1" ref="D39" ca="1">IFERROR(IFERROR(INDIRECT("'"&amp;$B39&amp;"'!d"&amp;ROW('Crisisverblijfsgroep 1'!$5:$5)),""),"")</f>
        <v>0</v>
      </c>
      <c r="E39" s="32" cm="1">
        <f t="array" aca="1" ref="E39" ca="1">IFERROR(INDIRECT("'"&amp;$B39&amp;"'!d"&amp;ROW('Crisisverblijfsgroep 1'!$12:$12)),"")</f>
        <v>0</v>
      </c>
      <c r="F39" s="33" t="str" cm="1">
        <f t="array" aca="1" ref="F39" ca="1">IFERROR(INDIRECT("'"&amp;$B39&amp;"'!d"&amp;ROW('Crisisverblijfsgroep 1'!$20:$20)),"")</f>
        <v/>
      </c>
      <c r="G39" s="31" t="str">
        <f ca="1">IFERROR(IF(F39&gt;0,INDEX(Lijsten!$F$3:$L$7,MATCH(F39,Lijsten!$F$3:$F$7,1),3),""),"")</f>
        <v/>
      </c>
      <c r="H39" s="34" t="str">
        <f ca="1">IFERROR(IF(F39&gt;0,INDEX(Lijsten!$F$3:$L$7,MATCH(F39,Lijsten!$F$3:$F$7,1),7),""),"")</f>
        <v/>
      </c>
    </row>
    <row r="40" spans="2:8" x14ac:dyDescent="0.55000000000000004">
      <c r="B40" s="27" t="str">
        <f>Lijsten!S38</f>
        <v>Crisisverblijfsgroep 36</v>
      </c>
      <c r="C40" s="27" cm="1">
        <f t="array" aca="1" ref="C40" ca="1">IFERROR(INDIRECT("'"&amp;$B40&amp;"'!d"&amp;ROW('Crisisverblijfsgroep 1'!$4:$4)),"")</f>
        <v>0</v>
      </c>
      <c r="D40" s="31" cm="1">
        <f t="array" aca="1" ref="D40" ca="1">IFERROR(IFERROR(INDIRECT("'"&amp;$B40&amp;"'!d"&amp;ROW('Crisisverblijfsgroep 1'!$5:$5)),""),"")</f>
        <v>0</v>
      </c>
      <c r="E40" s="32" cm="1">
        <f t="array" aca="1" ref="E40" ca="1">IFERROR(INDIRECT("'"&amp;$B40&amp;"'!d"&amp;ROW('Crisisverblijfsgroep 1'!$12:$12)),"")</f>
        <v>0</v>
      </c>
      <c r="F40" s="33" t="str" cm="1">
        <f t="array" aca="1" ref="F40" ca="1">IFERROR(INDIRECT("'"&amp;$B40&amp;"'!d"&amp;ROW('Crisisverblijfsgroep 1'!$20:$20)),"")</f>
        <v/>
      </c>
      <c r="G40" s="31" t="str">
        <f ca="1">IFERROR(IF(F40&gt;0,INDEX(Lijsten!$F$3:$L$7,MATCH(F40,Lijsten!$F$3:$F$7,1),3),""),"")</f>
        <v/>
      </c>
      <c r="H40" s="34" t="str">
        <f ca="1">IFERROR(IF(F40&gt;0,INDEX(Lijsten!$F$3:$L$7,MATCH(F40,Lijsten!$F$3:$F$7,1),7),""),"")</f>
        <v/>
      </c>
    </row>
    <row r="41" spans="2:8" x14ac:dyDescent="0.55000000000000004">
      <c r="B41" s="27" t="str">
        <f>Lijsten!S39</f>
        <v>Crisisverblijfsgroep 37</v>
      </c>
      <c r="C41" s="27" cm="1">
        <f t="array" aca="1" ref="C41" ca="1">IFERROR(INDIRECT("'"&amp;$B41&amp;"'!d"&amp;ROW('Crisisverblijfsgroep 1'!$4:$4)),"")</f>
        <v>0</v>
      </c>
      <c r="D41" s="31" cm="1">
        <f t="array" aca="1" ref="D41" ca="1">IFERROR(IFERROR(INDIRECT("'"&amp;$B41&amp;"'!d"&amp;ROW('Crisisverblijfsgroep 1'!$5:$5)),""),"")</f>
        <v>0</v>
      </c>
      <c r="E41" s="32" cm="1">
        <f t="array" aca="1" ref="E41" ca="1">IFERROR(INDIRECT("'"&amp;$B41&amp;"'!d"&amp;ROW('Crisisverblijfsgroep 1'!$12:$12)),"")</f>
        <v>0</v>
      </c>
      <c r="F41" s="33" t="str" cm="1">
        <f t="array" aca="1" ref="F41" ca="1">IFERROR(INDIRECT("'"&amp;$B41&amp;"'!d"&amp;ROW('Crisisverblijfsgroep 1'!$20:$20)),"")</f>
        <v/>
      </c>
      <c r="G41" s="31" t="str">
        <f ca="1">IFERROR(IF(F41&gt;0,INDEX(Lijsten!$F$3:$L$7,MATCH(F41,Lijsten!$F$3:$F$7,1),3),""),"")</f>
        <v/>
      </c>
      <c r="H41" s="34" t="str">
        <f ca="1">IFERROR(IF(F41&gt;0,INDEX(Lijsten!$F$3:$L$7,MATCH(F41,Lijsten!$F$3:$F$7,1),7),""),"")</f>
        <v/>
      </c>
    </row>
    <row r="42" spans="2:8" x14ac:dyDescent="0.55000000000000004">
      <c r="B42" s="27" t="str">
        <f>Lijsten!S40</f>
        <v>Crisisverblijfsgroep 38</v>
      </c>
      <c r="C42" s="27" cm="1">
        <f t="array" aca="1" ref="C42" ca="1">IFERROR(INDIRECT("'"&amp;$B42&amp;"'!d"&amp;ROW('Crisisverblijfsgroep 1'!$4:$4)),"")</f>
        <v>0</v>
      </c>
      <c r="D42" s="31" cm="1">
        <f t="array" aca="1" ref="D42" ca="1">IFERROR(IFERROR(INDIRECT("'"&amp;$B42&amp;"'!d"&amp;ROW('Crisisverblijfsgroep 1'!$5:$5)),""),"")</f>
        <v>0</v>
      </c>
      <c r="E42" s="32" cm="1">
        <f t="array" aca="1" ref="E42" ca="1">IFERROR(INDIRECT("'"&amp;$B42&amp;"'!d"&amp;ROW('Crisisverblijfsgroep 1'!$12:$12)),"")</f>
        <v>0</v>
      </c>
      <c r="F42" s="33" t="str" cm="1">
        <f t="array" aca="1" ref="F42" ca="1">IFERROR(INDIRECT("'"&amp;$B42&amp;"'!d"&amp;ROW('Crisisverblijfsgroep 1'!$20:$20)),"")</f>
        <v/>
      </c>
      <c r="G42" s="31" t="str">
        <f ca="1">IFERROR(IF(F42&gt;0,INDEX(Lijsten!$F$3:$L$7,MATCH(F42,Lijsten!$F$3:$F$7,1),3),""),"")</f>
        <v/>
      </c>
      <c r="H42" s="34" t="str">
        <f ca="1">IFERROR(IF(F42&gt;0,INDEX(Lijsten!$F$3:$L$7,MATCH(F42,Lijsten!$F$3:$F$7,1),7),""),"")</f>
        <v/>
      </c>
    </row>
    <row r="43" spans="2:8" x14ac:dyDescent="0.55000000000000004">
      <c r="B43" s="27" t="str">
        <f>Lijsten!S41</f>
        <v>Crisisverblijfsgroep 39</v>
      </c>
      <c r="C43" s="27" cm="1">
        <f t="array" aca="1" ref="C43" ca="1">IFERROR(INDIRECT("'"&amp;$B43&amp;"'!d"&amp;ROW('Crisisverblijfsgroep 1'!$4:$4)),"")</f>
        <v>0</v>
      </c>
      <c r="D43" s="31" cm="1">
        <f t="array" aca="1" ref="D43" ca="1">IFERROR(IFERROR(INDIRECT("'"&amp;$B43&amp;"'!d"&amp;ROW('Crisisverblijfsgroep 1'!$5:$5)),""),"")</f>
        <v>0</v>
      </c>
      <c r="E43" s="32" cm="1">
        <f t="array" aca="1" ref="E43" ca="1">IFERROR(INDIRECT("'"&amp;$B43&amp;"'!d"&amp;ROW('Crisisverblijfsgroep 1'!$12:$12)),"")</f>
        <v>0</v>
      </c>
      <c r="F43" s="33" t="str" cm="1">
        <f t="array" aca="1" ref="F43" ca="1">IFERROR(INDIRECT("'"&amp;$B43&amp;"'!d"&amp;ROW('Crisisverblijfsgroep 1'!$20:$20)),"")</f>
        <v/>
      </c>
      <c r="G43" s="31" t="str">
        <f ca="1">IFERROR(IF(F43&gt;0,INDEX(Lijsten!$F$3:$L$7,MATCH(F43,Lijsten!$F$3:$F$7,1),3),""),"")</f>
        <v/>
      </c>
      <c r="H43" s="34" t="str">
        <f ca="1">IFERROR(IF(F43&gt;0,INDEX(Lijsten!$F$3:$L$7,MATCH(F43,Lijsten!$F$3:$F$7,1),7),""),"")</f>
        <v/>
      </c>
    </row>
    <row r="44" spans="2:8" x14ac:dyDescent="0.55000000000000004">
      <c r="B44" s="27" t="str">
        <f>Lijsten!S42</f>
        <v>Crisisverblijfsgroep 40</v>
      </c>
      <c r="C44" s="27" cm="1">
        <f t="array" aca="1" ref="C44" ca="1">IFERROR(INDIRECT("'"&amp;$B44&amp;"'!d"&amp;ROW('Crisisverblijfsgroep 1'!$4:$4)),"")</f>
        <v>0</v>
      </c>
      <c r="D44" s="31" cm="1">
        <f t="array" aca="1" ref="D44" ca="1">IFERROR(IFERROR(INDIRECT("'"&amp;$B44&amp;"'!d"&amp;ROW('Crisisverblijfsgroep 1'!$5:$5)),""),"")</f>
        <v>0</v>
      </c>
      <c r="E44" s="32" cm="1">
        <f t="array" aca="1" ref="E44" ca="1">IFERROR(INDIRECT("'"&amp;$B44&amp;"'!d"&amp;ROW('Crisisverblijfsgroep 1'!$12:$12)),"")</f>
        <v>0</v>
      </c>
      <c r="F44" s="33" t="str" cm="1">
        <f t="array" aca="1" ref="F44" ca="1">IFERROR(INDIRECT("'"&amp;$B44&amp;"'!d"&amp;ROW('Crisisverblijfsgroep 1'!$20:$20)),"")</f>
        <v/>
      </c>
      <c r="G44" s="31" t="str">
        <f ca="1">IFERROR(IF(F44&gt;0,INDEX(Lijsten!$F$3:$L$7,MATCH(F44,Lijsten!$F$3:$F$7,1),3),""),"")</f>
        <v/>
      </c>
      <c r="H44" s="34" t="str">
        <f ca="1">IFERROR(IF(F44&gt;0,INDEX(Lijsten!$F$3:$L$7,MATCH(F44,Lijsten!$F$3:$F$7,1),7),""),"")</f>
        <v/>
      </c>
    </row>
    <row r="45" spans="2:8" x14ac:dyDescent="0.55000000000000004">
      <c r="B45" s="27" t="str">
        <f>Lijsten!S43</f>
        <v>Crisisverblijfsgroep 41</v>
      </c>
      <c r="C45" s="27" cm="1">
        <f t="array" aca="1" ref="C45" ca="1">IFERROR(INDIRECT("'"&amp;$B45&amp;"'!d"&amp;ROW('Crisisverblijfsgroep 1'!$4:$4)),"")</f>
        <v>0</v>
      </c>
      <c r="D45" s="31" cm="1">
        <f t="array" aca="1" ref="D45" ca="1">IFERROR(IFERROR(INDIRECT("'"&amp;$B45&amp;"'!d"&amp;ROW('Crisisverblijfsgroep 1'!$5:$5)),""),"")</f>
        <v>0</v>
      </c>
      <c r="E45" s="32" cm="1">
        <f t="array" aca="1" ref="E45" ca="1">IFERROR(INDIRECT("'"&amp;$B45&amp;"'!d"&amp;ROW('Crisisverblijfsgroep 1'!$12:$12)),"")</f>
        <v>0</v>
      </c>
      <c r="F45" s="33" t="str" cm="1">
        <f t="array" aca="1" ref="F45" ca="1">IFERROR(INDIRECT("'"&amp;$B45&amp;"'!d"&amp;ROW('Crisisverblijfsgroep 1'!$20:$20)),"")</f>
        <v/>
      </c>
      <c r="G45" s="31" t="str">
        <f ca="1">IFERROR(IF(F45&gt;0,INDEX(Lijsten!$F$3:$L$7,MATCH(F45,Lijsten!$F$3:$F$7,1),3),""),"")</f>
        <v/>
      </c>
      <c r="H45" s="34" t="str">
        <f ca="1">IFERROR(IF(F45&gt;0,INDEX(Lijsten!$F$3:$L$7,MATCH(F45,Lijsten!$F$3:$F$7,1),7),""),"")</f>
        <v/>
      </c>
    </row>
    <row r="46" spans="2:8" x14ac:dyDescent="0.55000000000000004">
      <c r="B46" s="27" t="str">
        <f>Lijsten!S44</f>
        <v>Crisisverblijfsgroep 42</v>
      </c>
      <c r="C46" s="27" cm="1">
        <f t="array" aca="1" ref="C46" ca="1">IFERROR(INDIRECT("'"&amp;$B46&amp;"'!d"&amp;ROW('Crisisverblijfsgroep 1'!$4:$4)),"")</f>
        <v>0</v>
      </c>
      <c r="D46" s="31" cm="1">
        <f t="array" aca="1" ref="D46" ca="1">IFERROR(IFERROR(INDIRECT("'"&amp;$B46&amp;"'!d"&amp;ROW('Crisisverblijfsgroep 1'!$5:$5)),""),"")</f>
        <v>0</v>
      </c>
      <c r="E46" s="32" cm="1">
        <f t="array" aca="1" ref="E46" ca="1">IFERROR(INDIRECT("'"&amp;$B46&amp;"'!d"&amp;ROW('Crisisverblijfsgroep 1'!$12:$12)),"")</f>
        <v>0</v>
      </c>
      <c r="F46" s="33" t="str" cm="1">
        <f t="array" aca="1" ref="F46" ca="1">IFERROR(INDIRECT("'"&amp;$B46&amp;"'!d"&amp;ROW('Crisisverblijfsgroep 1'!$20:$20)),"")</f>
        <v/>
      </c>
      <c r="G46" s="31" t="str">
        <f ca="1">IFERROR(IF(F46&gt;0,INDEX(Lijsten!$F$3:$L$7,MATCH(F46,Lijsten!$F$3:$F$7,1),3),""),"")</f>
        <v/>
      </c>
      <c r="H46" s="34" t="str">
        <f ca="1">IFERROR(IF(F46&gt;0,INDEX(Lijsten!$F$3:$L$7,MATCH(F46,Lijsten!$F$3:$F$7,1),7),""),"")</f>
        <v/>
      </c>
    </row>
    <row r="47" spans="2:8" x14ac:dyDescent="0.55000000000000004">
      <c r="B47" s="27" t="str">
        <f>Lijsten!S45</f>
        <v>Crisisverblijfsgroep 43</v>
      </c>
      <c r="C47" s="27" cm="1">
        <f t="array" aca="1" ref="C47" ca="1">IFERROR(INDIRECT("'"&amp;$B47&amp;"'!d"&amp;ROW('Crisisverblijfsgroep 1'!$4:$4)),"")</f>
        <v>0</v>
      </c>
      <c r="D47" s="31" cm="1">
        <f t="array" aca="1" ref="D47" ca="1">IFERROR(IFERROR(INDIRECT("'"&amp;$B47&amp;"'!d"&amp;ROW('Crisisverblijfsgroep 1'!$5:$5)),""),"")</f>
        <v>0</v>
      </c>
      <c r="E47" s="32" cm="1">
        <f t="array" aca="1" ref="E47" ca="1">IFERROR(INDIRECT("'"&amp;$B47&amp;"'!d"&amp;ROW('Crisisverblijfsgroep 1'!$12:$12)),"")</f>
        <v>0</v>
      </c>
      <c r="F47" s="33" t="str" cm="1">
        <f t="array" aca="1" ref="F47" ca="1">IFERROR(INDIRECT("'"&amp;$B47&amp;"'!d"&amp;ROW('Crisisverblijfsgroep 1'!$20:$20)),"")</f>
        <v/>
      </c>
      <c r="G47" s="31" t="str">
        <f ca="1">IFERROR(IF(F47&gt;0,INDEX(Lijsten!$F$3:$L$7,MATCH(F47,Lijsten!$F$3:$F$7,1),3),""),"")</f>
        <v/>
      </c>
      <c r="H47" s="34" t="str">
        <f ca="1">IFERROR(IF(F47&gt;0,INDEX(Lijsten!$F$3:$L$7,MATCH(F47,Lijsten!$F$3:$F$7,1),7),""),"")</f>
        <v/>
      </c>
    </row>
    <row r="48" spans="2:8" x14ac:dyDescent="0.55000000000000004">
      <c r="B48" s="27" t="str">
        <f>Lijsten!S46</f>
        <v>Crisisverblijfsgroep 44</v>
      </c>
      <c r="C48" s="27" cm="1">
        <f t="array" aca="1" ref="C48" ca="1">IFERROR(INDIRECT("'"&amp;$B48&amp;"'!d"&amp;ROW('Crisisverblijfsgroep 1'!$4:$4)),"")</f>
        <v>0</v>
      </c>
      <c r="D48" s="31" cm="1">
        <f t="array" aca="1" ref="D48" ca="1">IFERROR(IFERROR(INDIRECT("'"&amp;$B48&amp;"'!d"&amp;ROW('Crisisverblijfsgroep 1'!$5:$5)),""),"")</f>
        <v>0</v>
      </c>
      <c r="E48" s="32" cm="1">
        <f t="array" aca="1" ref="E48" ca="1">IFERROR(INDIRECT("'"&amp;$B48&amp;"'!d"&amp;ROW('Crisisverblijfsgroep 1'!$12:$12)),"")</f>
        <v>0</v>
      </c>
      <c r="F48" s="33" t="str" cm="1">
        <f t="array" aca="1" ref="F48" ca="1">IFERROR(INDIRECT("'"&amp;$B48&amp;"'!d"&amp;ROW('Crisisverblijfsgroep 1'!$20:$20)),"")</f>
        <v/>
      </c>
      <c r="G48" s="31" t="str">
        <f ca="1">IFERROR(IF(F48&gt;0,INDEX(Lijsten!$F$3:$L$7,MATCH(F48,Lijsten!$F$3:$F$7,1),3),""),"")</f>
        <v/>
      </c>
      <c r="H48" s="34" t="str">
        <f ca="1">IFERROR(IF(F48&gt;0,INDEX(Lijsten!$F$3:$L$7,MATCH(F48,Lijsten!$F$3:$F$7,1),7),""),"")</f>
        <v/>
      </c>
    </row>
    <row r="49" spans="2:8" x14ac:dyDescent="0.55000000000000004">
      <c r="B49" s="27" t="str">
        <f>Lijsten!S47</f>
        <v>Crisisverblijfsgroep 45</v>
      </c>
      <c r="C49" s="27" cm="1">
        <f t="array" aca="1" ref="C49" ca="1">IFERROR(INDIRECT("'"&amp;$B49&amp;"'!d"&amp;ROW('Crisisverblijfsgroep 1'!$4:$4)),"")</f>
        <v>0</v>
      </c>
      <c r="D49" s="31" cm="1">
        <f t="array" aca="1" ref="D49" ca="1">IFERROR(IFERROR(INDIRECT("'"&amp;$B49&amp;"'!d"&amp;ROW('Crisisverblijfsgroep 1'!$5:$5)),""),"")</f>
        <v>0</v>
      </c>
      <c r="E49" s="32" cm="1">
        <f t="array" aca="1" ref="E49" ca="1">IFERROR(INDIRECT("'"&amp;$B49&amp;"'!d"&amp;ROW('Crisisverblijfsgroep 1'!$12:$12)),"")</f>
        <v>0</v>
      </c>
      <c r="F49" s="33" t="str" cm="1">
        <f t="array" aca="1" ref="F49" ca="1">IFERROR(INDIRECT("'"&amp;$B49&amp;"'!d"&amp;ROW('Crisisverblijfsgroep 1'!$20:$20)),"")</f>
        <v/>
      </c>
      <c r="G49" s="31" t="str">
        <f ca="1">IFERROR(IF(F49&gt;0,INDEX(Lijsten!$F$3:$L$7,MATCH(F49,Lijsten!$F$3:$F$7,1),3),""),"")</f>
        <v/>
      </c>
      <c r="H49" s="34" t="str">
        <f ca="1">IFERROR(IF(F49&gt;0,INDEX(Lijsten!$F$3:$L$7,MATCH(F49,Lijsten!$F$3:$F$7,1),7),""),"")</f>
        <v/>
      </c>
    </row>
    <row r="50" spans="2:8" s="2" customFormat="1" x14ac:dyDescent="0.55000000000000004">
      <c r="B50" s="27" t="str">
        <f>Lijsten!S48</f>
        <v>Crisisverblijfsgroep 46</v>
      </c>
      <c r="C50" s="27" cm="1">
        <f t="array" aca="1" ref="C50" ca="1">IFERROR(INDIRECT("'"&amp;$B50&amp;"'!d"&amp;ROW('Crisisverblijfsgroep 1'!$4:$4)),"")</f>
        <v>0</v>
      </c>
      <c r="D50" s="31" cm="1">
        <f t="array" aca="1" ref="D50" ca="1">IFERROR(IFERROR(INDIRECT("'"&amp;$B50&amp;"'!d"&amp;ROW('Crisisverblijfsgroep 1'!$5:$5)),""),"")</f>
        <v>0</v>
      </c>
      <c r="E50" s="32" cm="1">
        <f t="array" aca="1" ref="E50" ca="1">IFERROR(INDIRECT("'"&amp;$B50&amp;"'!d"&amp;ROW('Crisisverblijfsgroep 1'!$12:$12)),"")</f>
        <v>0</v>
      </c>
      <c r="F50" s="33" t="str" cm="1">
        <f t="array" aca="1" ref="F50" ca="1">IFERROR(INDIRECT("'"&amp;$B50&amp;"'!d"&amp;ROW('Crisisverblijfsgroep 1'!$20:$20)),"")</f>
        <v/>
      </c>
      <c r="G50" s="31" t="str">
        <f ca="1">IFERROR(IF(F50&gt;0,INDEX(Lijsten!$F$3:$L$7,MATCH(F50,Lijsten!$F$3:$F$7,1),3),""),"")</f>
        <v/>
      </c>
      <c r="H50" s="34" t="str">
        <f ca="1">IFERROR(IF(F50&gt;0,INDEX(Lijsten!$F$3:$L$7,MATCH(F50,Lijsten!$F$3:$F$7,1),7),""),"")</f>
        <v/>
      </c>
    </row>
    <row r="51" spans="2:8" s="2" customFormat="1" x14ac:dyDescent="0.55000000000000004">
      <c r="B51" s="27" t="str">
        <f>Lijsten!S49</f>
        <v>Crisisverblijfsgroep 47</v>
      </c>
      <c r="C51" s="27" cm="1">
        <f t="array" aca="1" ref="C51" ca="1">IFERROR(INDIRECT("'"&amp;$B51&amp;"'!d"&amp;ROW('Crisisverblijfsgroep 1'!$4:$4)),"")</f>
        <v>0</v>
      </c>
      <c r="D51" s="31" cm="1">
        <f t="array" aca="1" ref="D51" ca="1">IFERROR(IFERROR(INDIRECT("'"&amp;$B51&amp;"'!d"&amp;ROW('Crisisverblijfsgroep 1'!$5:$5)),""),"")</f>
        <v>0</v>
      </c>
      <c r="E51" s="32" cm="1">
        <f t="array" aca="1" ref="E51" ca="1">IFERROR(INDIRECT("'"&amp;$B51&amp;"'!d"&amp;ROW('Crisisverblijfsgroep 1'!$12:$12)),"")</f>
        <v>0</v>
      </c>
      <c r="F51" s="33" t="str" cm="1">
        <f t="array" aca="1" ref="F51" ca="1">IFERROR(INDIRECT("'"&amp;$B51&amp;"'!d"&amp;ROW('Crisisverblijfsgroep 1'!$20:$20)),"")</f>
        <v/>
      </c>
      <c r="G51" s="31" t="str">
        <f ca="1">IFERROR(IF(F51&gt;0,INDEX(Lijsten!$F$3:$L$7,MATCH(F51,Lijsten!$F$3:$F$7,1),3),""),"")</f>
        <v/>
      </c>
      <c r="H51" s="34" t="str">
        <f ca="1">IFERROR(IF(F51&gt;0,INDEX(Lijsten!$F$3:$L$7,MATCH(F51,Lijsten!$F$3:$F$7,1),7),""),"")</f>
        <v/>
      </c>
    </row>
    <row r="52" spans="2:8" s="2" customFormat="1" x14ac:dyDescent="0.55000000000000004">
      <c r="B52" s="27" t="str">
        <f>Lijsten!S50</f>
        <v>Crisisverblijfsgroep 48</v>
      </c>
      <c r="C52" s="27" cm="1">
        <f t="array" aca="1" ref="C52" ca="1">IFERROR(INDIRECT("'"&amp;$B52&amp;"'!d"&amp;ROW('Crisisverblijfsgroep 1'!$4:$4)),"")</f>
        <v>0</v>
      </c>
      <c r="D52" s="31" cm="1">
        <f t="array" aca="1" ref="D52" ca="1">IFERROR(IFERROR(INDIRECT("'"&amp;$B52&amp;"'!d"&amp;ROW('Crisisverblijfsgroep 1'!$5:$5)),""),"")</f>
        <v>0</v>
      </c>
      <c r="E52" s="32" cm="1">
        <f t="array" aca="1" ref="E52" ca="1">IFERROR(INDIRECT("'"&amp;$B52&amp;"'!d"&amp;ROW('Crisisverblijfsgroep 1'!$12:$12)),"")</f>
        <v>0</v>
      </c>
      <c r="F52" s="33" t="str" cm="1">
        <f t="array" aca="1" ref="F52" ca="1">IFERROR(INDIRECT("'"&amp;$B52&amp;"'!d"&amp;ROW('Crisisverblijfsgroep 1'!$20:$20)),"")</f>
        <v/>
      </c>
      <c r="G52" s="31" t="str">
        <f ca="1">IFERROR(IF(F52&gt;0,INDEX(Lijsten!$F$3:$L$7,MATCH(F52,Lijsten!$F$3:$F$7,1),3),""),"")</f>
        <v/>
      </c>
      <c r="H52" s="34" t="str">
        <f ca="1">IFERROR(IF(F52&gt;0,INDEX(Lijsten!$F$3:$L$7,MATCH(F52,Lijsten!$F$3:$F$7,1),7),""),"")</f>
        <v/>
      </c>
    </row>
    <row r="53" spans="2:8" s="2" customFormat="1" x14ac:dyDescent="0.55000000000000004">
      <c r="B53" s="27" t="str">
        <f>Lijsten!S51</f>
        <v>Crisisverblijfsgroep 49</v>
      </c>
      <c r="C53" s="27" cm="1">
        <f t="array" aca="1" ref="C53" ca="1">IFERROR(INDIRECT("'"&amp;$B53&amp;"'!d"&amp;ROW('Crisisverblijfsgroep 1'!$4:$4)),"")</f>
        <v>0</v>
      </c>
      <c r="D53" s="31" cm="1">
        <f t="array" aca="1" ref="D53" ca="1">IFERROR(IFERROR(INDIRECT("'"&amp;$B53&amp;"'!d"&amp;ROW('Crisisverblijfsgroep 1'!$5:$5)),""),"")</f>
        <v>0</v>
      </c>
      <c r="E53" s="32" cm="1">
        <f t="array" aca="1" ref="E53" ca="1">IFERROR(INDIRECT("'"&amp;$B53&amp;"'!d"&amp;ROW('Crisisverblijfsgroep 1'!$12:$12)),"")</f>
        <v>0</v>
      </c>
      <c r="F53" s="33" t="str" cm="1">
        <f t="array" aca="1" ref="F53" ca="1">IFERROR(INDIRECT("'"&amp;$B53&amp;"'!d"&amp;ROW('Crisisverblijfsgroep 1'!$20:$20)),"")</f>
        <v/>
      </c>
      <c r="G53" s="31" t="str">
        <f ca="1">IFERROR(IF(F53&gt;0,INDEX(Lijsten!$F$3:$L$7,MATCH(F53,Lijsten!$F$3:$F$7,1),3),""),"")</f>
        <v/>
      </c>
      <c r="H53" s="34" t="str">
        <f ca="1">IFERROR(IF(F53&gt;0,INDEX(Lijsten!$F$3:$L$7,MATCH(F53,Lijsten!$F$3:$F$7,1),7),""),"")</f>
        <v/>
      </c>
    </row>
    <row r="54" spans="2:8" s="2" customFormat="1" x14ac:dyDescent="0.55000000000000004">
      <c r="B54" s="27" t="str">
        <f>Lijsten!S52</f>
        <v>Crisisverblijfsgroep 50</v>
      </c>
      <c r="C54" s="27" cm="1">
        <f t="array" aca="1" ref="C54" ca="1">IFERROR(INDIRECT("'"&amp;$B54&amp;"'!d"&amp;ROW('Crisisverblijfsgroep 1'!$4:$4)),"")</f>
        <v>0</v>
      </c>
      <c r="D54" s="31" cm="1">
        <f t="array" aca="1" ref="D54" ca="1">IFERROR(IFERROR(INDIRECT("'"&amp;$B54&amp;"'!d"&amp;ROW('Crisisverblijfsgroep 1'!$5:$5)),""),"")</f>
        <v>0</v>
      </c>
      <c r="E54" s="32" cm="1">
        <f t="array" aca="1" ref="E54" ca="1">IFERROR(INDIRECT("'"&amp;$B54&amp;"'!d"&amp;ROW('Crisisverblijfsgroep 1'!$12:$12)),"")</f>
        <v>0</v>
      </c>
      <c r="F54" s="33" t="str" cm="1">
        <f t="array" aca="1" ref="F54" ca="1">IFERROR(INDIRECT("'"&amp;$B54&amp;"'!d"&amp;ROW('Crisisverblijfsgroep 1'!$20:$20)),"")</f>
        <v/>
      </c>
      <c r="G54" s="31" t="str">
        <f ca="1">IFERROR(IF(F54&gt;0,INDEX(Lijsten!$F$3:$L$7,MATCH(F54,Lijsten!$F$3:$F$7,1),3),""),"")</f>
        <v/>
      </c>
      <c r="H54" s="34" t="str">
        <f ca="1">IFERROR(IF(F54&gt;0,INDEX(Lijsten!$F$3:$L$7,MATCH(F54,Lijsten!$F$3:$F$7,1),7),""),"")</f>
        <v/>
      </c>
    </row>
    <row r="55" spans="2:8" x14ac:dyDescent="0.55000000000000004">
      <c r="B55" s="30" t="s">
        <v>27</v>
      </c>
      <c r="C55" s="30"/>
      <c r="D55" s="31">
        <f ca="1">SUM(D5:D54)</f>
        <v>0</v>
      </c>
      <c r="E55" s="31"/>
      <c r="F55" s="31"/>
      <c r="G55" s="31"/>
      <c r="H55" s="31"/>
    </row>
  </sheetData>
  <sheetProtection algorithmName="SHA-512" hashValue="QrIMm4J+7u1XOdXLTNfmr1zt7YFIRDyXfZKWxLnznHrTGSkcj/XQFB+4J6BbYfbHsmHpjPBc34JDYFb1luvg7w==" saltValue="0pVMJlN7UcYWrP8sgzTufw==" spinCount="100000" sheet="1" objects="1" scenarios="1" selectLockedCells="1" selectUnlockedCells="1"/>
  <pageMargins left="0.70866141732283472" right="0.70866141732283472" top="0.74803149606299213" bottom="0.74803149606299213" header="0.31496062992125984" footer="0.31496062992125984"/>
  <pageSetup paperSize="9" scale="91" orientation="landscape"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90FDC-8E46-4946-9EEB-B71ADEC4A54F}">
  <sheetPr codeName="Blad3"/>
  <dimension ref="A2:U802"/>
  <sheetViews>
    <sheetView topLeftCell="D1" workbookViewId="0">
      <selection activeCell="J13" sqref="J13"/>
    </sheetView>
  </sheetViews>
  <sheetFormatPr defaultRowHeight="14.4" x14ac:dyDescent="0.55000000000000004"/>
  <cols>
    <col min="1" max="1" width="8.83984375" style="2"/>
    <col min="3" max="3" width="12.578125" customWidth="1"/>
    <col min="4" max="4" width="16.15625" style="2" customWidth="1"/>
    <col min="5" max="5" width="12.578125" style="2" customWidth="1"/>
    <col min="6" max="7" width="11.15625" bestFit="1" customWidth="1"/>
    <col min="8" max="8" width="24.05078125" customWidth="1"/>
    <col min="9" max="9" width="10.7890625" customWidth="1"/>
    <col min="12" max="12" width="8.83984375" style="2"/>
    <col min="15" max="15" width="8.83984375" style="8"/>
  </cols>
  <sheetData>
    <row r="2" spans="1:21" x14ac:dyDescent="0.55000000000000004">
      <c r="D2" s="2" t="s">
        <v>38</v>
      </c>
      <c r="J2" s="2" t="s">
        <v>23</v>
      </c>
      <c r="K2" s="2" t="s">
        <v>24</v>
      </c>
      <c r="U2" t="s">
        <v>31</v>
      </c>
    </row>
    <row r="3" spans="1:21" x14ac:dyDescent="0.55000000000000004">
      <c r="A3" s="2">
        <v>1</v>
      </c>
      <c r="B3" s="11">
        <v>0.8</v>
      </c>
      <c r="C3" s="2" t="s">
        <v>46</v>
      </c>
      <c r="D3" s="2" t="s">
        <v>36</v>
      </c>
      <c r="F3" s="18">
        <v>1</v>
      </c>
      <c r="G3" s="18">
        <v>3.3999899999999998</v>
      </c>
      <c r="H3" s="2" t="s">
        <v>144</v>
      </c>
      <c r="I3" s="13" t="s">
        <v>149</v>
      </c>
      <c r="J3" s="14">
        <v>0.49998999999999993</v>
      </c>
      <c r="K3" s="14">
        <v>3.1499949999999997</v>
      </c>
      <c r="L3" s="36">
        <v>288.18578346188707</v>
      </c>
      <c r="M3" t="s">
        <v>0</v>
      </c>
      <c r="N3" s="2">
        <v>1</v>
      </c>
      <c r="O3" s="8">
        <v>0.1</v>
      </c>
      <c r="P3" s="2"/>
      <c r="Q3" s="2" t="s">
        <v>20</v>
      </c>
      <c r="S3" t="s">
        <v>90</v>
      </c>
      <c r="U3" s="20">
        <v>0.9</v>
      </c>
    </row>
    <row r="4" spans="1:21" x14ac:dyDescent="0.55000000000000004">
      <c r="A4" s="2">
        <v>2</v>
      </c>
      <c r="B4" s="11">
        <v>1.6</v>
      </c>
      <c r="C4" s="2" t="s">
        <v>47</v>
      </c>
      <c r="D4" s="2" t="s">
        <v>69</v>
      </c>
      <c r="F4" s="18">
        <v>3.4</v>
      </c>
      <c r="G4" s="18">
        <v>3.7999899999999998</v>
      </c>
      <c r="H4" s="2" t="s">
        <v>145</v>
      </c>
      <c r="I4" s="13" t="s">
        <v>51</v>
      </c>
      <c r="J4" s="14">
        <v>0.39998999999999985</v>
      </c>
      <c r="K4" s="14">
        <v>3.5999949999999998</v>
      </c>
      <c r="L4" s="36">
        <v>325.56758613010879</v>
      </c>
      <c r="M4" t="s">
        <v>71</v>
      </c>
      <c r="N4" s="2">
        <v>2</v>
      </c>
      <c r="O4" s="8">
        <v>0.2</v>
      </c>
      <c r="P4" s="2"/>
      <c r="Q4" s="2" t="s">
        <v>21</v>
      </c>
      <c r="S4" s="2" t="s">
        <v>91</v>
      </c>
      <c r="U4" s="20">
        <v>0.91</v>
      </c>
    </row>
    <row r="5" spans="1:21" x14ac:dyDescent="0.55000000000000004">
      <c r="A5" s="2">
        <v>3</v>
      </c>
      <c r="B5" s="11">
        <v>2.2000000000000002</v>
      </c>
      <c r="C5" s="2" t="s">
        <v>48</v>
      </c>
      <c r="D5" s="2" t="s">
        <v>35</v>
      </c>
      <c r="F5" s="18">
        <v>3.8</v>
      </c>
      <c r="G5" s="18">
        <v>4.09999</v>
      </c>
      <c r="H5" s="2" t="s">
        <v>146</v>
      </c>
      <c r="I5" s="13" t="s">
        <v>52</v>
      </c>
      <c r="J5" s="14">
        <v>0.2999900000000002</v>
      </c>
      <c r="K5" s="14">
        <v>3.9499949999999999</v>
      </c>
      <c r="L5" s="36">
        <v>355.62671274913237</v>
      </c>
      <c r="M5" t="s">
        <v>17</v>
      </c>
      <c r="N5" s="2">
        <v>3</v>
      </c>
      <c r="O5" s="8">
        <v>0.3</v>
      </c>
      <c r="P5" s="2"/>
      <c r="Q5" s="2"/>
      <c r="S5" s="2" t="s">
        <v>92</v>
      </c>
      <c r="U5" s="20">
        <v>0.92</v>
      </c>
    </row>
    <row r="6" spans="1:21" x14ac:dyDescent="0.55000000000000004">
      <c r="A6" s="2">
        <v>4</v>
      </c>
      <c r="B6" s="11">
        <v>2.7</v>
      </c>
      <c r="C6" s="2" t="s">
        <v>49</v>
      </c>
      <c r="D6" t="s">
        <v>39</v>
      </c>
      <c r="F6" s="18">
        <v>4.0999999999999996</v>
      </c>
      <c r="G6" s="18">
        <v>4.59999</v>
      </c>
      <c r="H6" s="2" t="s">
        <v>147</v>
      </c>
      <c r="I6" s="13" t="s">
        <v>53</v>
      </c>
      <c r="J6" s="14">
        <v>0.49999000000000038</v>
      </c>
      <c r="K6" s="14">
        <v>4.3499949999999998</v>
      </c>
      <c r="L6" s="36">
        <v>403.33859584166754</v>
      </c>
      <c r="N6" s="2">
        <v>4</v>
      </c>
      <c r="O6" s="8">
        <v>0.4</v>
      </c>
      <c r="P6" s="2"/>
      <c r="Q6" s="2"/>
      <c r="S6" s="2" t="s">
        <v>93</v>
      </c>
      <c r="U6" s="20">
        <v>0.93</v>
      </c>
    </row>
    <row r="7" spans="1:21" x14ac:dyDescent="0.55000000000000004">
      <c r="A7" s="2">
        <v>5</v>
      </c>
      <c r="B7" s="11">
        <v>3.1</v>
      </c>
      <c r="C7" s="2" t="s">
        <v>50</v>
      </c>
      <c r="D7" s="2" t="s">
        <v>33</v>
      </c>
      <c r="F7" s="18">
        <v>4.5999999999999996</v>
      </c>
      <c r="G7" s="18">
        <v>6.1</v>
      </c>
      <c r="H7" s="2" t="s">
        <v>148</v>
      </c>
      <c r="I7" s="13" t="s">
        <v>54</v>
      </c>
      <c r="J7" s="14">
        <f>G7-F7</f>
        <v>1.5</v>
      </c>
      <c r="K7" s="14">
        <f>(G7+F7)/2</f>
        <v>5.35</v>
      </c>
      <c r="L7" s="36">
        <v>449.96725525258779</v>
      </c>
      <c r="N7" s="2">
        <v>5</v>
      </c>
      <c r="O7" s="8">
        <v>0.5</v>
      </c>
      <c r="P7" s="2"/>
      <c r="Q7" s="2"/>
      <c r="S7" s="2" t="s">
        <v>94</v>
      </c>
      <c r="U7" s="20">
        <v>0.94</v>
      </c>
    </row>
    <row r="8" spans="1:21" x14ac:dyDescent="0.55000000000000004">
      <c r="A8" s="2">
        <v>6</v>
      </c>
      <c r="B8" s="11">
        <v>3.6</v>
      </c>
      <c r="C8" s="2" t="s">
        <v>51</v>
      </c>
      <c r="D8" s="2" t="s">
        <v>37</v>
      </c>
      <c r="N8" s="2">
        <v>6</v>
      </c>
      <c r="O8" s="8">
        <v>0.6</v>
      </c>
      <c r="P8" s="2"/>
      <c r="Q8" s="2"/>
      <c r="S8" s="2" t="s">
        <v>95</v>
      </c>
      <c r="U8" s="20">
        <v>0.95</v>
      </c>
    </row>
    <row r="9" spans="1:21" x14ac:dyDescent="0.55000000000000004">
      <c r="A9" s="2">
        <v>7</v>
      </c>
      <c r="B9" s="11">
        <v>3.9</v>
      </c>
      <c r="C9" s="2" t="s">
        <v>52</v>
      </c>
      <c r="D9" s="2" t="s">
        <v>34</v>
      </c>
      <c r="N9" s="2">
        <v>7</v>
      </c>
      <c r="O9" s="8">
        <v>0.7</v>
      </c>
      <c r="P9" s="2"/>
      <c r="Q9" s="2"/>
      <c r="S9" s="2" t="s">
        <v>96</v>
      </c>
      <c r="U9" s="20">
        <v>0.96</v>
      </c>
    </row>
    <row r="10" spans="1:21" x14ac:dyDescent="0.55000000000000004">
      <c r="B10" s="11">
        <v>4.3</v>
      </c>
      <c r="C10" s="2" t="s">
        <v>53</v>
      </c>
      <c r="D10" s="2" t="s">
        <v>32</v>
      </c>
      <c r="F10" s="2"/>
      <c r="G10" s="2"/>
      <c r="K10" s="2"/>
      <c r="N10" s="2">
        <v>8</v>
      </c>
      <c r="O10" s="8">
        <v>0.8</v>
      </c>
      <c r="P10" s="2"/>
      <c r="Q10" s="2"/>
      <c r="S10" s="2" t="s">
        <v>97</v>
      </c>
      <c r="U10" s="20">
        <v>0.97</v>
      </c>
    </row>
    <row r="11" spans="1:21" x14ac:dyDescent="0.55000000000000004">
      <c r="B11" s="11">
        <v>4.8</v>
      </c>
      <c r="C11" s="2" t="s">
        <v>54</v>
      </c>
      <c r="F11" s="2"/>
      <c r="G11" s="2"/>
      <c r="N11" s="2">
        <v>9</v>
      </c>
      <c r="O11" s="8">
        <v>0.9</v>
      </c>
      <c r="P11" s="2"/>
      <c r="Q11" s="2"/>
      <c r="S11" s="2" t="s">
        <v>98</v>
      </c>
      <c r="U11" s="20">
        <v>0.98</v>
      </c>
    </row>
    <row r="12" spans="1:21" x14ac:dyDescent="0.55000000000000004">
      <c r="C12" s="2"/>
      <c r="N12" s="2">
        <v>10</v>
      </c>
      <c r="O12" s="8">
        <v>1</v>
      </c>
      <c r="P12" s="2"/>
      <c r="Q12" s="2"/>
      <c r="S12" s="2" t="s">
        <v>99</v>
      </c>
      <c r="U12" s="20">
        <v>0.99</v>
      </c>
    </row>
    <row r="13" spans="1:21" x14ac:dyDescent="0.55000000000000004">
      <c r="C13" s="2"/>
      <c r="N13" s="2">
        <v>11</v>
      </c>
      <c r="O13" s="8">
        <v>1.1000000000000001</v>
      </c>
      <c r="P13" s="2"/>
      <c r="Q13" s="2"/>
      <c r="S13" s="2" t="s">
        <v>100</v>
      </c>
      <c r="U13" s="20">
        <v>1</v>
      </c>
    </row>
    <row r="14" spans="1:21" x14ac:dyDescent="0.55000000000000004">
      <c r="M14" s="2"/>
      <c r="N14" s="2">
        <v>12</v>
      </c>
      <c r="O14" s="8">
        <v>1.2</v>
      </c>
      <c r="P14" s="2"/>
      <c r="Q14" s="2"/>
      <c r="S14" s="2" t="s">
        <v>101</v>
      </c>
      <c r="U14" s="20"/>
    </row>
    <row r="15" spans="1:21" x14ac:dyDescent="0.55000000000000004">
      <c r="N15" s="2">
        <v>13</v>
      </c>
      <c r="O15" s="8">
        <v>1.3</v>
      </c>
      <c r="P15" s="2"/>
      <c r="Q15" s="2"/>
      <c r="S15" s="2" t="s">
        <v>102</v>
      </c>
    </row>
    <row r="16" spans="1:21" x14ac:dyDescent="0.55000000000000004">
      <c r="N16" s="2">
        <v>14</v>
      </c>
      <c r="O16" s="8">
        <v>1.4</v>
      </c>
      <c r="P16" s="2"/>
      <c r="Q16" s="2"/>
      <c r="S16" s="2" t="s">
        <v>103</v>
      </c>
    </row>
    <row r="17" spans="14:19" x14ac:dyDescent="0.55000000000000004">
      <c r="N17" s="2">
        <v>15</v>
      </c>
      <c r="O17" s="8">
        <v>1.5</v>
      </c>
      <c r="P17" s="2"/>
      <c r="Q17" s="2"/>
      <c r="S17" s="2" t="s">
        <v>104</v>
      </c>
    </row>
    <row r="18" spans="14:19" x14ac:dyDescent="0.55000000000000004">
      <c r="N18" s="2">
        <v>16</v>
      </c>
      <c r="O18" s="8">
        <v>1.6</v>
      </c>
      <c r="P18" s="2"/>
      <c r="Q18" s="2"/>
      <c r="S18" s="2" t="s">
        <v>105</v>
      </c>
    </row>
    <row r="19" spans="14:19" x14ac:dyDescent="0.55000000000000004">
      <c r="N19" s="2">
        <v>17</v>
      </c>
      <c r="O19" s="8">
        <v>1.7</v>
      </c>
      <c r="P19" s="2"/>
      <c r="Q19" s="2"/>
      <c r="S19" s="2" t="s">
        <v>106</v>
      </c>
    </row>
    <row r="20" spans="14:19" x14ac:dyDescent="0.55000000000000004">
      <c r="N20" s="2">
        <v>18</v>
      </c>
      <c r="O20" s="8">
        <v>1.8</v>
      </c>
      <c r="P20" s="2"/>
      <c r="Q20" s="2"/>
      <c r="S20" s="2" t="s">
        <v>107</v>
      </c>
    </row>
    <row r="21" spans="14:19" x14ac:dyDescent="0.55000000000000004">
      <c r="N21" s="2">
        <v>19</v>
      </c>
      <c r="O21" s="8">
        <v>1.9</v>
      </c>
      <c r="P21" s="2"/>
      <c r="Q21" s="2"/>
      <c r="S21" s="2" t="s">
        <v>108</v>
      </c>
    </row>
    <row r="22" spans="14:19" x14ac:dyDescent="0.55000000000000004">
      <c r="N22" s="2">
        <v>20</v>
      </c>
      <c r="O22" s="8">
        <v>2</v>
      </c>
      <c r="P22" s="2"/>
      <c r="Q22" s="2"/>
      <c r="S22" s="2" t="s">
        <v>109</v>
      </c>
    </row>
    <row r="23" spans="14:19" x14ac:dyDescent="0.55000000000000004">
      <c r="N23" s="2">
        <v>21</v>
      </c>
      <c r="O23" s="8">
        <v>2.1</v>
      </c>
      <c r="P23" s="2"/>
      <c r="Q23" s="2"/>
      <c r="S23" s="2" t="s">
        <v>110</v>
      </c>
    </row>
    <row r="24" spans="14:19" x14ac:dyDescent="0.55000000000000004">
      <c r="N24" s="2">
        <v>22</v>
      </c>
      <c r="O24" s="8">
        <v>2.2000000000000002</v>
      </c>
      <c r="P24" s="2"/>
      <c r="Q24" s="2"/>
      <c r="S24" s="2" t="s">
        <v>111</v>
      </c>
    </row>
    <row r="25" spans="14:19" x14ac:dyDescent="0.55000000000000004">
      <c r="N25" s="2">
        <v>23</v>
      </c>
      <c r="O25" s="8">
        <v>2.2999999999999998</v>
      </c>
      <c r="P25" s="2"/>
      <c r="Q25" s="2"/>
      <c r="S25" s="2" t="s">
        <v>112</v>
      </c>
    </row>
    <row r="26" spans="14:19" x14ac:dyDescent="0.55000000000000004">
      <c r="N26" s="2">
        <v>24</v>
      </c>
      <c r="O26" s="8">
        <v>2.4</v>
      </c>
      <c r="P26" s="2"/>
      <c r="Q26" s="2"/>
      <c r="S26" s="2" t="s">
        <v>113</v>
      </c>
    </row>
    <row r="27" spans="14:19" x14ac:dyDescent="0.55000000000000004">
      <c r="N27" s="2">
        <v>25</v>
      </c>
      <c r="O27" s="8">
        <v>2.5</v>
      </c>
      <c r="P27" s="2"/>
      <c r="Q27" s="2"/>
      <c r="S27" s="2" t="s">
        <v>114</v>
      </c>
    </row>
    <row r="28" spans="14:19" x14ac:dyDescent="0.55000000000000004">
      <c r="N28" s="2">
        <v>26</v>
      </c>
      <c r="O28" s="8">
        <v>2.6</v>
      </c>
      <c r="P28" s="2"/>
      <c r="Q28" s="2"/>
      <c r="S28" s="2" t="s">
        <v>115</v>
      </c>
    </row>
    <row r="29" spans="14:19" x14ac:dyDescent="0.55000000000000004">
      <c r="N29" s="2">
        <v>27</v>
      </c>
      <c r="O29" s="8">
        <v>2.7</v>
      </c>
      <c r="P29" s="2"/>
      <c r="Q29" s="2"/>
      <c r="S29" s="2" t="s">
        <v>116</v>
      </c>
    </row>
    <row r="30" spans="14:19" x14ac:dyDescent="0.55000000000000004">
      <c r="N30" s="2">
        <v>28</v>
      </c>
      <c r="O30" s="8">
        <v>2.8</v>
      </c>
      <c r="P30" s="2"/>
      <c r="Q30" s="2"/>
      <c r="S30" s="2" t="s">
        <v>117</v>
      </c>
    </row>
    <row r="31" spans="14:19" x14ac:dyDescent="0.55000000000000004">
      <c r="N31" s="2">
        <v>29</v>
      </c>
      <c r="O31" s="8">
        <v>2.9</v>
      </c>
      <c r="P31" s="2"/>
      <c r="Q31" s="2"/>
      <c r="S31" s="2" t="s">
        <v>118</v>
      </c>
    </row>
    <row r="32" spans="14:19" x14ac:dyDescent="0.55000000000000004">
      <c r="N32" s="2">
        <v>30</v>
      </c>
      <c r="O32" s="8">
        <v>3</v>
      </c>
      <c r="P32" s="2"/>
      <c r="Q32" s="2"/>
      <c r="S32" s="2" t="s">
        <v>119</v>
      </c>
    </row>
    <row r="33" spans="14:19" x14ac:dyDescent="0.55000000000000004">
      <c r="N33" s="2">
        <v>31</v>
      </c>
      <c r="O33" s="8">
        <v>3.1</v>
      </c>
      <c r="P33" s="2"/>
      <c r="Q33" s="2"/>
      <c r="S33" s="2" t="s">
        <v>120</v>
      </c>
    </row>
    <row r="34" spans="14:19" x14ac:dyDescent="0.55000000000000004">
      <c r="N34" s="2">
        <v>32</v>
      </c>
      <c r="O34" s="8">
        <v>3.2</v>
      </c>
      <c r="P34" s="2"/>
      <c r="Q34" s="2"/>
      <c r="S34" s="2" t="s">
        <v>121</v>
      </c>
    </row>
    <row r="35" spans="14:19" x14ac:dyDescent="0.55000000000000004">
      <c r="N35" s="2">
        <v>33</v>
      </c>
      <c r="O35" s="8">
        <v>3.3</v>
      </c>
      <c r="P35" s="2"/>
      <c r="Q35" s="2"/>
      <c r="S35" s="2" t="s">
        <v>122</v>
      </c>
    </row>
    <row r="36" spans="14:19" x14ac:dyDescent="0.55000000000000004">
      <c r="N36" s="2">
        <v>34</v>
      </c>
      <c r="O36" s="8">
        <v>3.4</v>
      </c>
      <c r="P36" s="2"/>
      <c r="Q36" s="2"/>
      <c r="S36" s="2" t="s">
        <v>123</v>
      </c>
    </row>
    <row r="37" spans="14:19" x14ac:dyDescent="0.55000000000000004">
      <c r="N37" s="2">
        <v>35</v>
      </c>
      <c r="O37" s="8">
        <v>3.5</v>
      </c>
      <c r="P37" s="2"/>
      <c r="Q37" s="2"/>
      <c r="S37" s="2" t="s">
        <v>124</v>
      </c>
    </row>
    <row r="38" spans="14:19" x14ac:dyDescent="0.55000000000000004">
      <c r="N38" s="2">
        <v>36</v>
      </c>
      <c r="O38" s="8">
        <v>3.6</v>
      </c>
      <c r="P38" s="2"/>
      <c r="Q38" s="2"/>
      <c r="S38" s="2" t="s">
        <v>125</v>
      </c>
    </row>
    <row r="39" spans="14:19" x14ac:dyDescent="0.55000000000000004">
      <c r="N39" s="2">
        <v>37</v>
      </c>
      <c r="O39" s="8">
        <v>3.7</v>
      </c>
      <c r="P39" s="2"/>
      <c r="Q39" s="2"/>
      <c r="S39" s="2" t="s">
        <v>126</v>
      </c>
    </row>
    <row r="40" spans="14:19" x14ac:dyDescent="0.55000000000000004">
      <c r="N40" s="2">
        <v>38</v>
      </c>
      <c r="O40" s="8">
        <v>3.8</v>
      </c>
      <c r="P40" s="2"/>
      <c r="Q40" s="2"/>
      <c r="S40" s="2" t="s">
        <v>127</v>
      </c>
    </row>
    <row r="41" spans="14:19" x14ac:dyDescent="0.55000000000000004">
      <c r="N41" s="2">
        <v>39</v>
      </c>
      <c r="O41" s="8">
        <v>3.9</v>
      </c>
      <c r="P41" s="2"/>
      <c r="Q41" s="2"/>
      <c r="S41" s="2" t="s">
        <v>128</v>
      </c>
    </row>
    <row r="42" spans="14:19" x14ac:dyDescent="0.55000000000000004">
      <c r="N42" s="2">
        <v>40</v>
      </c>
      <c r="O42" s="8">
        <v>4</v>
      </c>
      <c r="P42" s="2"/>
      <c r="Q42" s="2"/>
      <c r="S42" s="2" t="s">
        <v>129</v>
      </c>
    </row>
    <row r="43" spans="14:19" x14ac:dyDescent="0.55000000000000004">
      <c r="N43" s="2">
        <v>41</v>
      </c>
      <c r="O43" s="8">
        <v>4.0999999999999996</v>
      </c>
      <c r="P43" s="2"/>
      <c r="Q43" s="2"/>
      <c r="S43" s="2" t="s">
        <v>130</v>
      </c>
    </row>
    <row r="44" spans="14:19" x14ac:dyDescent="0.55000000000000004">
      <c r="N44" s="2">
        <v>42</v>
      </c>
      <c r="O44" s="8">
        <v>4.2</v>
      </c>
      <c r="P44" s="2"/>
      <c r="Q44" s="2"/>
      <c r="S44" s="2" t="s">
        <v>131</v>
      </c>
    </row>
    <row r="45" spans="14:19" x14ac:dyDescent="0.55000000000000004">
      <c r="N45" s="2">
        <v>43</v>
      </c>
      <c r="O45" s="8">
        <v>4.3</v>
      </c>
      <c r="P45" s="2"/>
      <c r="Q45" s="2"/>
      <c r="S45" s="2" t="s">
        <v>132</v>
      </c>
    </row>
    <row r="46" spans="14:19" x14ac:dyDescent="0.55000000000000004">
      <c r="N46" s="2">
        <v>44</v>
      </c>
      <c r="O46" s="8">
        <v>4.4000000000000004</v>
      </c>
      <c r="P46" s="2"/>
      <c r="Q46" s="2"/>
      <c r="S46" s="2" t="s">
        <v>133</v>
      </c>
    </row>
    <row r="47" spans="14:19" x14ac:dyDescent="0.55000000000000004">
      <c r="N47" s="2">
        <v>45</v>
      </c>
      <c r="O47" s="8">
        <v>4.5</v>
      </c>
      <c r="P47" s="2"/>
      <c r="Q47" s="2"/>
      <c r="S47" s="2" t="s">
        <v>134</v>
      </c>
    </row>
    <row r="48" spans="14:19" x14ac:dyDescent="0.55000000000000004">
      <c r="N48" s="2">
        <v>46</v>
      </c>
      <c r="O48" s="8">
        <v>4.5999999999999996</v>
      </c>
      <c r="P48" s="2"/>
      <c r="Q48" s="2"/>
      <c r="S48" s="2" t="s">
        <v>135</v>
      </c>
    </row>
    <row r="49" spans="14:19" x14ac:dyDescent="0.55000000000000004">
      <c r="N49" s="2">
        <v>47</v>
      </c>
      <c r="O49" s="8">
        <v>4.7</v>
      </c>
      <c r="P49" s="2"/>
      <c r="Q49" s="2"/>
      <c r="S49" s="2" t="s">
        <v>136</v>
      </c>
    </row>
    <row r="50" spans="14:19" x14ac:dyDescent="0.55000000000000004">
      <c r="N50" s="2">
        <v>48</v>
      </c>
      <c r="O50" s="8">
        <v>4.8</v>
      </c>
      <c r="P50" s="2"/>
      <c r="Q50" s="2"/>
      <c r="S50" s="2" t="s">
        <v>137</v>
      </c>
    </row>
    <row r="51" spans="14:19" x14ac:dyDescent="0.55000000000000004">
      <c r="N51" s="2">
        <v>49</v>
      </c>
      <c r="O51" s="8">
        <v>4.9000000000000004</v>
      </c>
      <c r="P51" s="2"/>
      <c r="Q51" s="2"/>
      <c r="S51" s="2" t="s">
        <v>138</v>
      </c>
    </row>
    <row r="52" spans="14:19" x14ac:dyDescent="0.55000000000000004">
      <c r="N52" s="2">
        <v>50</v>
      </c>
      <c r="O52" s="8">
        <v>5</v>
      </c>
      <c r="P52" s="2"/>
      <c r="Q52" s="2"/>
      <c r="S52" s="2" t="s">
        <v>139</v>
      </c>
    </row>
    <row r="53" spans="14:19" x14ac:dyDescent="0.55000000000000004">
      <c r="N53" s="2">
        <v>51</v>
      </c>
      <c r="O53" s="8">
        <v>5.0999999999999996</v>
      </c>
      <c r="P53" s="2"/>
      <c r="Q53" s="2"/>
      <c r="S53" s="2"/>
    </row>
    <row r="54" spans="14:19" x14ac:dyDescent="0.55000000000000004">
      <c r="N54" s="2">
        <v>52</v>
      </c>
      <c r="O54" s="8">
        <v>5.2</v>
      </c>
      <c r="P54" s="2"/>
      <c r="Q54" s="2"/>
      <c r="S54" s="2"/>
    </row>
    <row r="55" spans="14:19" x14ac:dyDescent="0.55000000000000004">
      <c r="N55" s="2">
        <v>53</v>
      </c>
      <c r="O55" s="8">
        <v>5.3</v>
      </c>
      <c r="P55" s="2"/>
      <c r="Q55" s="2"/>
      <c r="S55" s="2"/>
    </row>
    <row r="56" spans="14:19" x14ac:dyDescent="0.55000000000000004">
      <c r="N56" s="2">
        <v>54</v>
      </c>
      <c r="O56" s="8">
        <v>5.4</v>
      </c>
      <c r="P56" s="2"/>
      <c r="Q56" s="2"/>
      <c r="S56" s="2"/>
    </row>
    <row r="57" spans="14:19" x14ac:dyDescent="0.55000000000000004">
      <c r="N57" s="2">
        <v>55</v>
      </c>
      <c r="O57" s="8">
        <v>5.5</v>
      </c>
      <c r="P57" s="2"/>
      <c r="Q57" s="2"/>
      <c r="S57" s="2"/>
    </row>
    <row r="58" spans="14:19" x14ac:dyDescent="0.55000000000000004">
      <c r="N58" s="2">
        <v>56</v>
      </c>
      <c r="O58" s="8">
        <v>5.6</v>
      </c>
      <c r="P58" s="2"/>
      <c r="Q58" s="2"/>
      <c r="S58" s="2"/>
    </row>
    <row r="59" spans="14:19" x14ac:dyDescent="0.55000000000000004">
      <c r="N59" s="2">
        <v>57</v>
      </c>
      <c r="O59" s="8">
        <v>5.7</v>
      </c>
      <c r="P59" s="2"/>
      <c r="Q59" s="2"/>
      <c r="S59" s="2"/>
    </row>
    <row r="60" spans="14:19" x14ac:dyDescent="0.55000000000000004">
      <c r="N60" s="2">
        <v>58</v>
      </c>
      <c r="O60" s="8">
        <v>5.8</v>
      </c>
      <c r="P60" s="2"/>
      <c r="Q60" s="2"/>
      <c r="S60" s="2"/>
    </row>
    <row r="61" spans="14:19" x14ac:dyDescent="0.55000000000000004">
      <c r="N61" s="2">
        <v>59</v>
      </c>
      <c r="O61" s="8">
        <v>5.9</v>
      </c>
      <c r="P61" s="2"/>
      <c r="Q61" s="2"/>
      <c r="S61" s="2"/>
    </row>
    <row r="62" spans="14:19" x14ac:dyDescent="0.55000000000000004">
      <c r="N62" s="2">
        <v>60</v>
      </c>
      <c r="O62" s="8">
        <v>6</v>
      </c>
      <c r="P62" s="2"/>
      <c r="Q62" s="2"/>
      <c r="S62" s="2"/>
    </row>
    <row r="63" spans="14:19" x14ac:dyDescent="0.55000000000000004">
      <c r="N63" s="2">
        <v>61</v>
      </c>
      <c r="O63" s="8">
        <v>6.1</v>
      </c>
      <c r="P63" s="2"/>
      <c r="Q63" s="2"/>
      <c r="S63" s="2"/>
    </row>
    <row r="64" spans="14:19" x14ac:dyDescent="0.55000000000000004">
      <c r="N64" s="2">
        <v>62</v>
      </c>
      <c r="O64" s="8">
        <v>6.2</v>
      </c>
      <c r="P64" s="2"/>
      <c r="Q64" s="2"/>
      <c r="S64" s="2"/>
    </row>
    <row r="65" spans="14:19" x14ac:dyDescent="0.55000000000000004">
      <c r="N65" s="2">
        <v>63</v>
      </c>
      <c r="O65" s="8">
        <v>6.3</v>
      </c>
      <c r="P65" s="2"/>
      <c r="Q65" s="2"/>
      <c r="S65" s="2"/>
    </row>
    <row r="66" spans="14:19" x14ac:dyDescent="0.55000000000000004">
      <c r="N66" s="2">
        <v>64</v>
      </c>
      <c r="O66" s="8">
        <v>6.4</v>
      </c>
      <c r="P66" s="2"/>
      <c r="Q66" s="2"/>
      <c r="S66" s="2"/>
    </row>
    <row r="67" spans="14:19" x14ac:dyDescent="0.55000000000000004">
      <c r="N67" s="2">
        <v>65</v>
      </c>
      <c r="O67" s="8">
        <v>6.5</v>
      </c>
      <c r="P67" s="2"/>
      <c r="Q67" s="2"/>
      <c r="S67" s="2"/>
    </row>
    <row r="68" spans="14:19" x14ac:dyDescent="0.55000000000000004">
      <c r="N68" s="2">
        <v>66</v>
      </c>
      <c r="O68" s="8">
        <v>6.6</v>
      </c>
      <c r="P68" s="2"/>
      <c r="Q68" s="2"/>
      <c r="S68" s="2"/>
    </row>
    <row r="69" spans="14:19" x14ac:dyDescent="0.55000000000000004">
      <c r="N69" s="2">
        <v>67</v>
      </c>
      <c r="O69" s="8">
        <v>6.7</v>
      </c>
      <c r="P69" s="2"/>
      <c r="Q69" s="2"/>
      <c r="S69" s="2"/>
    </row>
    <row r="70" spans="14:19" x14ac:dyDescent="0.55000000000000004">
      <c r="N70" s="2">
        <v>68</v>
      </c>
      <c r="O70" s="8">
        <v>6.8</v>
      </c>
      <c r="P70" s="2"/>
      <c r="Q70" s="2"/>
      <c r="S70" s="2"/>
    </row>
    <row r="71" spans="14:19" x14ac:dyDescent="0.55000000000000004">
      <c r="N71" s="2">
        <v>69</v>
      </c>
      <c r="O71" s="8">
        <v>6.9</v>
      </c>
      <c r="P71" s="2"/>
      <c r="Q71" s="2"/>
      <c r="S71" s="2"/>
    </row>
    <row r="72" spans="14:19" x14ac:dyDescent="0.55000000000000004">
      <c r="N72" s="2">
        <v>70</v>
      </c>
      <c r="O72" s="8">
        <v>7</v>
      </c>
      <c r="P72" s="2"/>
      <c r="Q72" s="2"/>
      <c r="S72" s="2"/>
    </row>
    <row r="73" spans="14:19" x14ac:dyDescent="0.55000000000000004">
      <c r="N73" s="2">
        <v>71</v>
      </c>
      <c r="O73" s="8">
        <v>7.1</v>
      </c>
      <c r="P73" s="2"/>
      <c r="Q73" s="2"/>
      <c r="S73" s="2"/>
    </row>
    <row r="74" spans="14:19" x14ac:dyDescent="0.55000000000000004">
      <c r="N74" s="2">
        <v>72</v>
      </c>
      <c r="O74" s="8">
        <v>7.2</v>
      </c>
      <c r="P74" s="2"/>
      <c r="Q74" s="2"/>
      <c r="S74" s="2"/>
    </row>
    <row r="75" spans="14:19" x14ac:dyDescent="0.55000000000000004">
      <c r="N75" s="2">
        <v>73</v>
      </c>
      <c r="O75" s="8">
        <v>7.3</v>
      </c>
      <c r="P75" s="2"/>
      <c r="Q75" s="2"/>
      <c r="S75" s="2"/>
    </row>
    <row r="76" spans="14:19" x14ac:dyDescent="0.55000000000000004">
      <c r="N76" s="2">
        <v>74</v>
      </c>
      <c r="O76" s="8">
        <v>7.4</v>
      </c>
      <c r="P76" s="2"/>
      <c r="Q76" s="2"/>
      <c r="S76" s="2"/>
    </row>
    <row r="77" spans="14:19" x14ac:dyDescent="0.55000000000000004">
      <c r="N77" s="2">
        <v>75</v>
      </c>
      <c r="O77" s="8">
        <v>7.5</v>
      </c>
      <c r="P77" s="2"/>
      <c r="Q77" s="2"/>
      <c r="S77" s="2"/>
    </row>
    <row r="78" spans="14:19" x14ac:dyDescent="0.55000000000000004">
      <c r="N78" s="2">
        <v>76</v>
      </c>
      <c r="O78" s="8">
        <v>7.6</v>
      </c>
      <c r="P78" s="2"/>
      <c r="Q78" s="2"/>
      <c r="S78" s="2"/>
    </row>
    <row r="79" spans="14:19" x14ac:dyDescent="0.55000000000000004">
      <c r="N79" s="2">
        <v>77</v>
      </c>
      <c r="O79" s="8">
        <v>7.7</v>
      </c>
      <c r="P79" s="2"/>
      <c r="Q79" s="2"/>
      <c r="S79" s="2"/>
    </row>
    <row r="80" spans="14:19" x14ac:dyDescent="0.55000000000000004">
      <c r="N80" s="2">
        <v>78</v>
      </c>
      <c r="O80" s="8">
        <v>7.8</v>
      </c>
      <c r="P80" s="2"/>
      <c r="Q80" s="2"/>
      <c r="S80" s="2"/>
    </row>
    <row r="81" spans="14:19" x14ac:dyDescent="0.55000000000000004">
      <c r="N81" s="2">
        <v>79</v>
      </c>
      <c r="O81" s="8">
        <v>7.9</v>
      </c>
      <c r="P81" s="2"/>
      <c r="Q81" s="2"/>
      <c r="S81" s="2"/>
    </row>
    <row r="82" spans="14:19" x14ac:dyDescent="0.55000000000000004">
      <c r="N82" s="2">
        <v>80</v>
      </c>
      <c r="O82" s="8">
        <v>8</v>
      </c>
      <c r="P82" s="2"/>
      <c r="Q82" s="2"/>
      <c r="S82" s="2"/>
    </row>
    <row r="83" spans="14:19" x14ac:dyDescent="0.55000000000000004">
      <c r="N83" s="2">
        <v>81</v>
      </c>
      <c r="O83" s="8">
        <v>8.1</v>
      </c>
      <c r="P83" s="2"/>
      <c r="Q83" s="2"/>
      <c r="S83" s="2"/>
    </row>
    <row r="84" spans="14:19" x14ac:dyDescent="0.55000000000000004">
      <c r="N84" s="2">
        <v>82</v>
      </c>
      <c r="O84" s="8">
        <v>8.1999999999999993</v>
      </c>
      <c r="P84" s="2"/>
      <c r="Q84" s="2"/>
      <c r="S84" s="2"/>
    </row>
    <row r="85" spans="14:19" x14ac:dyDescent="0.55000000000000004">
      <c r="N85" s="2">
        <v>83</v>
      </c>
      <c r="O85" s="8">
        <v>8.3000000000000007</v>
      </c>
      <c r="P85" s="2"/>
      <c r="Q85" s="2"/>
      <c r="S85" s="2"/>
    </row>
    <row r="86" spans="14:19" x14ac:dyDescent="0.55000000000000004">
      <c r="N86" s="2">
        <v>84</v>
      </c>
      <c r="O86" s="8">
        <v>8.4</v>
      </c>
      <c r="P86" s="2"/>
      <c r="Q86" s="2"/>
      <c r="S86" s="2"/>
    </row>
    <row r="87" spans="14:19" x14ac:dyDescent="0.55000000000000004">
      <c r="N87" s="2">
        <v>85</v>
      </c>
      <c r="O87" s="8">
        <v>8.5</v>
      </c>
      <c r="P87" s="2"/>
      <c r="Q87" s="2"/>
      <c r="S87" s="2"/>
    </row>
    <row r="88" spans="14:19" x14ac:dyDescent="0.55000000000000004">
      <c r="N88" s="2">
        <v>86</v>
      </c>
      <c r="O88" s="8">
        <v>8.6</v>
      </c>
      <c r="P88" s="2"/>
      <c r="Q88" s="2"/>
      <c r="S88" s="2"/>
    </row>
    <row r="89" spans="14:19" x14ac:dyDescent="0.55000000000000004">
      <c r="N89" s="2">
        <v>87</v>
      </c>
      <c r="O89" s="8">
        <v>8.6999999999999993</v>
      </c>
      <c r="P89" s="2"/>
      <c r="Q89" s="2"/>
      <c r="S89" s="2"/>
    </row>
    <row r="90" spans="14:19" x14ac:dyDescent="0.55000000000000004">
      <c r="N90" s="2">
        <v>88</v>
      </c>
      <c r="O90" s="8">
        <v>8.8000000000000007</v>
      </c>
      <c r="P90" s="2"/>
      <c r="Q90" s="2"/>
      <c r="S90" s="2"/>
    </row>
    <row r="91" spans="14:19" x14ac:dyDescent="0.55000000000000004">
      <c r="N91" s="2">
        <v>89</v>
      </c>
      <c r="O91" s="8">
        <v>8.9</v>
      </c>
      <c r="P91" s="2"/>
      <c r="Q91" s="2"/>
      <c r="S91" s="2"/>
    </row>
    <row r="92" spans="14:19" x14ac:dyDescent="0.55000000000000004">
      <c r="N92" s="2">
        <v>90</v>
      </c>
      <c r="O92" s="8">
        <v>9</v>
      </c>
      <c r="P92" s="2"/>
      <c r="Q92" s="2"/>
      <c r="S92" s="2"/>
    </row>
    <row r="93" spans="14:19" x14ac:dyDescent="0.55000000000000004">
      <c r="N93" s="2">
        <v>91</v>
      </c>
      <c r="O93" s="8">
        <v>9.1</v>
      </c>
      <c r="P93" s="2"/>
      <c r="Q93" s="2"/>
      <c r="S93" s="2"/>
    </row>
    <row r="94" spans="14:19" x14ac:dyDescent="0.55000000000000004">
      <c r="N94" s="2">
        <v>92</v>
      </c>
      <c r="O94" s="8">
        <v>9.1999999999999993</v>
      </c>
      <c r="P94" s="2"/>
      <c r="Q94" s="2"/>
      <c r="S94" s="2"/>
    </row>
    <row r="95" spans="14:19" x14ac:dyDescent="0.55000000000000004">
      <c r="N95" s="2">
        <v>93</v>
      </c>
      <c r="O95" s="8">
        <v>9.3000000000000007</v>
      </c>
      <c r="P95" s="2"/>
      <c r="Q95" s="2"/>
      <c r="S95" s="2"/>
    </row>
    <row r="96" spans="14:19" x14ac:dyDescent="0.55000000000000004">
      <c r="N96" s="2">
        <v>94</v>
      </c>
      <c r="O96" s="8">
        <v>9.4</v>
      </c>
      <c r="P96" s="2"/>
      <c r="Q96" s="2"/>
      <c r="S96" s="2"/>
    </row>
    <row r="97" spans="14:19" x14ac:dyDescent="0.55000000000000004">
      <c r="N97" s="2">
        <v>95</v>
      </c>
      <c r="O97" s="8">
        <v>9.5</v>
      </c>
      <c r="P97" s="2"/>
      <c r="Q97" s="2"/>
      <c r="S97" s="2"/>
    </row>
    <row r="98" spans="14:19" x14ac:dyDescent="0.55000000000000004">
      <c r="N98" s="2">
        <v>96</v>
      </c>
      <c r="O98" s="8">
        <v>9.6</v>
      </c>
      <c r="P98" s="2"/>
      <c r="Q98" s="2"/>
      <c r="S98" s="2"/>
    </row>
    <row r="99" spans="14:19" x14ac:dyDescent="0.55000000000000004">
      <c r="N99" s="2">
        <v>97</v>
      </c>
      <c r="O99" s="8">
        <v>9.6999999999999993</v>
      </c>
      <c r="P99" s="2"/>
      <c r="Q99" s="2"/>
      <c r="S99" s="2"/>
    </row>
    <row r="100" spans="14:19" x14ac:dyDescent="0.55000000000000004">
      <c r="N100" s="2">
        <v>98</v>
      </c>
      <c r="O100" s="8">
        <v>9.8000000000000007</v>
      </c>
      <c r="P100" s="2"/>
      <c r="Q100" s="2"/>
      <c r="S100" s="2"/>
    </row>
    <row r="101" spans="14:19" x14ac:dyDescent="0.55000000000000004">
      <c r="N101" s="2">
        <v>99</v>
      </c>
      <c r="O101" s="8">
        <v>9.9</v>
      </c>
      <c r="P101" s="2"/>
      <c r="Q101" s="2"/>
      <c r="S101" s="2"/>
    </row>
    <row r="102" spans="14:19" x14ac:dyDescent="0.55000000000000004">
      <c r="N102" s="2">
        <v>100</v>
      </c>
      <c r="O102" s="8">
        <v>10</v>
      </c>
      <c r="P102" s="2"/>
      <c r="Q102" s="2"/>
      <c r="S102" s="2"/>
    </row>
    <row r="103" spans="14:19" x14ac:dyDescent="0.55000000000000004">
      <c r="N103" s="2"/>
      <c r="O103" s="8">
        <v>10.1</v>
      </c>
      <c r="P103" s="2"/>
      <c r="Q103" s="2"/>
      <c r="S103" s="2"/>
    </row>
    <row r="104" spans="14:19" x14ac:dyDescent="0.55000000000000004">
      <c r="N104" s="2"/>
      <c r="O104" s="8">
        <v>10.199999999999999</v>
      </c>
      <c r="P104" s="2"/>
      <c r="Q104" s="2"/>
      <c r="S104" s="2"/>
    </row>
    <row r="105" spans="14:19" x14ac:dyDescent="0.55000000000000004">
      <c r="N105" s="2"/>
      <c r="O105" s="8">
        <v>10.3</v>
      </c>
      <c r="P105" s="2"/>
      <c r="Q105" s="2"/>
      <c r="S105" s="2"/>
    </row>
    <row r="106" spans="14:19" x14ac:dyDescent="0.55000000000000004">
      <c r="N106" s="2"/>
      <c r="O106" s="8">
        <v>10.4</v>
      </c>
      <c r="P106" s="2"/>
      <c r="Q106" s="2"/>
      <c r="S106" s="2"/>
    </row>
    <row r="107" spans="14:19" x14ac:dyDescent="0.55000000000000004">
      <c r="N107" s="2"/>
      <c r="O107" s="8">
        <v>10.5</v>
      </c>
      <c r="P107" s="2"/>
      <c r="Q107" s="2"/>
      <c r="S107" s="2"/>
    </row>
    <row r="108" spans="14:19" x14ac:dyDescent="0.55000000000000004">
      <c r="N108" s="2"/>
      <c r="O108" s="8">
        <v>10.6</v>
      </c>
      <c r="P108" s="2"/>
      <c r="Q108" s="2"/>
      <c r="S108" s="2"/>
    </row>
    <row r="109" spans="14:19" x14ac:dyDescent="0.55000000000000004">
      <c r="N109" s="2"/>
      <c r="O109" s="8">
        <v>10.7</v>
      </c>
      <c r="P109" s="2"/>
      <c r="Q109" s="2"/>
      <c r="S109" s="2"/>
    </row>
    <row r="110" spans="14:19" x14ac:dyDescent="0.55000000000000004">
      <c r="N110" s="2"/>
      <c r="O110" s="8">
        <v>10.8</v>
      </c>
      <c r="P110" s="2"/>
      <c r="Q110" s="2"/>
      <c r="S110" s="2"/>
    </row>
    <row r="111" spans="14:19" x14ac:dyDescent="0.55000000000000004">
      <c r="N111" s="2"/>
      <c r="O111" s="8">
        <v>10.9</v>
      </c>
      <c r="P111" s="2"/>
      <c r="Q111" s="2"/>
      <c r="S111" s="2"/>
    </row>
    <row r="112" spans="14:19" x14ac:dyDescent="0.55000000000000004">
      <c r="N112" s="2"/>
      <c r="O112" s="8">
        <v>11</v>
      </c>
      <c r="P112" s="2"/>
      <c r="Q112" s="2"/>
      <c r="S112" s="2"/>
    </row>
    <row r="113" spans="14:19" x14ac:dyDescent="0.55000000000000004">
      <c r="N113" s="2"/>
      <c r="O113" s="8">
        <v>11.1</v>
      </c>
      <c r="P113" s="2"/>
      <c r="Q113" s="2"/>
      <c r="S113" s="2"/>
    </row>
    <row r="114" spans="14:19" x14ac:dyDescent="0.55000000000000004">
      <c r="N114" s="2"/>
      <c r="O114" s="8">
        <v>11.2</v>
      </c>
      <c r="P114" s="2"/>
      <c r="Q114" s="2"/>
      <c r="S114" s="2"/>
    </row>
    <row r="115" spans="14:19" x14ac:dyDescent="0.55000000000000004">
      <c r="N115" s="2"/>
      <c r="O115" s="8">
        <v>11.3</v>
      </c>
      <c r="P115" s="2"/>
      <c r="Q115" s="2"/>
      <c r="S115" s="2"/>
    </row>
    <row r="116" spans="14:19" x14ac:dyDescent="0.55000000000000004">
      <c r="N116" s="2"/>
      <c r="O116" s="8">
        <v>11.4</v>
      </c>
      <c r="P116" s="2"/>
      <c r="Q116" s="2"/>
      <c r="S116" s="2"/>
    </row>
    <row r="117" spans="14:19" x14ac:dyDescent="0.55000000000000004">
      <c r="N117" s="2"/>
      <c r="O117" s="8">
        <v>11.5</v>
      </c>
      <c r="P117" s="2"/>
      <c r="Q117" s="2"/>
      <c r="S117" s="2"/>
    </row>
    <row r="118" spans="14:19" x14ac:dyDescent="0.55000000000000004">
      <c r="N118" s="2"/>
      <c r="O118" s="8">
        <v>11.6</v>
      </c>
      <c r="P118" s="2"/>
      <c r="Q118" s="2"/>
      <c r="S118" s="2"/>
    </row>
    <row r="119" spans="14:19" x14ac:dyDescent="0.55000000000000004">
      <c r="N119" s="2"/>
      <c r="O119" s="8">
        <v>11.7</v>
      </c>
      <c r="P119" s="2"/>
      <c r="Q119" s="2"/>
      <c r="S119" s="2"/>
    </row>
    <row r="120" spans="14:19" x14ac:dyDescent="0.55000000000000004">
      <c r="N120" s="2"/>
      <c r="O120" s="8">
        <v>11.8</v>
      </c>
      <c r="P120" s="2"/>
      <c r="Q120" s="2"/>
      <c r="S120" s="2"/>
    </row>
    <row r="121" spans="14:19" x14ac:dyDescent="0.55000000000000004">
      <c r="N121" s="2"/>
      <c r="O121" s="8">
        <v>11.9</v>
      </c>
      <c r="P121" s="2"/>
      <c r="Q121" s="2"/>
      <c r="S121" s="2"/>
    </row>
    <row r="122" spans="14:19" x14ac:dyDescent="0.55000000000000004">
      <c r="N122" s="2"/>
      <c r="O122" s="8">
        <v>12</v>
      </c>
      <c r="P122" s="2"/>
      <c r="Q122" s="2"/>
      <c r="S122" s="2"/>
    </row>
    <row r="123" spans="14:19" x14ac:dyDescent="0.55000000000000004">
      <c r="N123" s="2"/>
      <c r="O123" s="8">
        <v>12.1</v>
      </c>
      <c r="P123" s="2"/>
      <c r="Q123" s="2"/>
      <c r="S123" s="2"/>
    </row>
    <row r="124" spans="14:19" x14ac:dyDescent="0.55000000000000004">
      <c r="N124" s="2"/>
      <c r="O124" s="8">
        <v>12.2</v>
      </c>
      <c r="P124" s="2"/>
      <c r="Q124" s="2"/>
      <c r="S124" s="2"/>
    </row>
    <row r="125" spans="14:19" x14ac:dyDescent="0.55000000000000004">
      <c r="N125" s="2"/>
      <c r="O125" s="8">
        <v>12.3</v>
      </c>
      <c r="P125" s="2"/>
      <c r="Q125" s="2"/>
      <c r="S125" s="2"/>
    </row>
    <row r="126" spans="14:19" x14ac:dyDescent="0.55000000000000004">
      <c r="N126" s="2"/>
      <c r="O126" s="8">
        <v>12.4</v>
      </c>
      <c r="P126" s="2"/>
      <c r="Q126" s="2"/>
      <c r="S126" s="2"/>
    </row>
    <row r="127" spans="14:19" x14ac:dyDescent="0.55000000000000004">
      <c r="N127" s="2"/>
      <c r="O127" s="8">
        <v>12.5</v>
      </c>
      <c r="P127" s="2"/>
      <c r="Q127" s="2"/>
      <c r="S127" s="2"/>
    </row>
    <row r="128" spans="14:19" x14ac:dyDescent="0.55000000000000004">
      <c r="N128" s="2"/>
      <c r="O128" s="8">
        <v>12.6</v>
      </c>
      <c r="P128" s="2"/>
      <c r="Q128" s="2"/>
      <c r="S128" s="2"/>
    </row>
    <row r="129" spans="14:19" x14ac:dyDescent="0.55000000000000004">
      <c r="N129" s="2"/>
      <c r="O129" s="8">
        <v>12.7</v>
      </c>
      <c r="P129" s="2"/>
      <c r="Q129" s="2"/>
      <c r="S129" s="2"/>
    </row>
    <row r="130" spans="14:19" x14ac:dyDescent="0.55000000000000004">
      <c r="N130" s="2"/>
      <c r="O130" s="8">
        <v>12.8</v>
      </c>
      <c r="P130" s="2"/>
      <c r="Q130" s="2"/>
      <c r="S130" s="2"/>
    </row>
    <row r="131" spans="14:19" x14ac:dyDescent="0.55000000000000004">
      <c r="N131" s="2"/>
      <c r="O131" s="8">
        <v>12.9</v>
      </c>
      <c r="P131" s="2"/>
      <c r="Q131" s="2"/>
      <c r="S131" s="2"/>
    </row>
    <row r="132" spans="14:19" x14ac:dyDescent="0.55000000000000004">
      <c r="N132" s="2"/>
      <c r="O132" s="8">
        <v>13</v>
      </c>
      <c r="P132" s="2"/>
      <c r="Q132" s="2"/>
      <c r="S132" s="2"/>
    </row>
    <row r="133" spans="14:19" x14ac:dyDescent="0.55000000000000004">
      <c r="N133" s="2"/>
      <c r="O133" s="8">
        <v>13.1</v>
      </c>
      <c r="P133" s="2"/>
      <c r="Q133" s="2"/>
      <c r="S133" s="2"/>
    </row>
    <row r="134" spans="14:19" x14ac:dyDescent="0.55000000000000004">
      <c r="N134" s="2"/>
      <c r="O134" s="8">
        <v>13.2</v>
      </c>
      <c r="P134" s="2"/>
      <c r="Q134" s="2"/>
      <c r="S134" s="2"/>
    </row>
    <row r="135" spans="14:19" x14ac:dyDescent="0.55000000000000004">
      <c r="N135" s="2"/>
      <c r="O135" s="8">
        <v>13.3</v>
      </c>
      <c r="P135" s="2"/>
      <c r="Q135" s="2"/>
      <c r="S135" s="2"/>
    </row>
    <row r="136" spans="14:19" x14ac:dyDescent="0.55000000000000004">
      <c r="N136" s="2"/>
      <c r="O136" s="8">
        <v>13.4</v>
      </c>
      <c r="P136" s="2"/>
      <c r="Q136" s="2"/>
      <c r="S136" s="2"/>
    </row>
    <row r="137" spans="14:19" x14ac:dyDescent="0.55000000000000004">
      <c r="N137" s="2"/>
      <c r="O137" s="8">
        <v>13.5</v>
      </c>
      <c r="P137" s="2"/>
      <c r="Q137" s="2"/>
      <c r="S137" s="2"/>
    </row>
    <row r="138" spans="14:19" x14ac:dyDescent="0.55000000000000004">
      <c r="N138" s="2"/>
      <c r="O138" s="8">
        <v>13.6</v>
      </c>
      <c r="P138" s="2"/>
      <c r="Q138" s="2"/>
      <c r="S138" s="2"/>
    </row>
    <row r="139" spans="14:19" x14ac:dyDescent="0.55000000000000004">
      <c r="N139" s="2"/>
      <c r="O139" s="8">
        <v>13.7</v>
      </c>
      <c r="P139" s="2"/>
      <c r="Q139" s="2"/>
      <c r="S139" s="2"/>
    </row>
    <row r="140" spans="14:19" x14ac:dyDescent="0.55000000000000004">
      <c r="N140" s="2"/>
      <c r="O140" s="8">
        <v>13.8</v>
      </c>
      <c r="P140" s="2"/>
      <c r="Q140" s="2"/>
    </row>
    <row r="141" spans="14:19" x14ac:dyDescent="0.55000000000000004">
      <c r="N141" s="2"/>
      <c r="O141" s="8">
        <v>13.9</v>
      </c>
      <c r="P141" s="2"/>
      <c r="Q141" s="2"/>
    </row>
    <row r="142" spans="14:19" x14ac:dyDescent="0.55000000000000004">
      <c r="N142" s="2"/>
      <c r="O142" s="8">
        <v>14</v>
      </c>
      <c r="P142" s="2"/>
      <c r="Q142" s="2"/>
    </row>
    <row r="143" spans="14:19" x14ac:dyDescent="0.55000000000000004">
      <c r="N143" s="2"/>
      <c r="O143" s="8">
        <v>14.1</v>
      </c>
      <c r="P143" s="2"/>
      <c r="Q143" s="2"/>
    </row>
    <row r="144" spans="14:19" x14ac:dyDescent="0.55000000000000004">
      <c r="O144" s="8">
        <v>14.2</v>
      </c>
    </row>
    <row r="145" spans="15:15" x14ac:dyDescent="0.55000000000000004">
      <c r="O145" s="8">
        <v>14.3</v>
      </c>
    </row>
    <row r="146" spans="15:15" x14ac:dyDescent="0.55000000000000004">
      <c r="O146" s="8">
        <v>14.4</v>
      </c>
    </row>
    <row r="147" spans="15:15" x14ac:dyDescent="0.55000000000000004">
      <c r="O147" s="8">
        <v>14.5</v>
      </c>
    </row>
    <row r="148" spans="15:15" x14ac:dyDescent="0.55000000000000004">
      <c r="O148" s="8">
        <v>14.6</v>
      </c>
    </row>
    <row r="149" spans="15:15" x14ac:dyDescent="0.55000000000000004">
      <c r="O149" s="8">
        <v>14.7</v>
      </c>
    </row>
    <row r="150" spans="15:15" x14ac:dyDescent="0.55000000000000004">
      <c r="O150" s="8">
        <v>14.8</v>
      </c>
    </row>
    <row r="151" spans="15:15" x14ac:dyDescent="0.55000000000000004">
      <c r="O151" s="8">
        <v>14.9</v>
      </c>
    </row>
    <row r="152" spans="15:15" x14ac:dyDescent="0.55000000000000004">
      <c r="O152" s="8">
        <v>15</v>
      </c>
    </row>
    <row r="153" spans="15:15" x14ac:dyDescent="0.55000000000000004">
      <c r="O153" s="8">
        <v>15.1</v>
      </c>
    </row>
    <row r="154" spans="15:15" x14ac:dyDescent="0.55000000000000004">
      <c r="O154" s="8">
        <v>15.2</v>
      </c>
    </row>
    <row r="155" spans="15:15" x14ac:dyDescent="0.55000000000000004">
      <c r="O155" s="8">
        <v>15.3</v>
      </c>
    </row>
    <row r="156" spans="15:15" x14ac:dyDescent="0.55000000000000004">
      <c r="O156" s="8">
        <v>15.4</v>
      </c>
    </row>
    <row r="157" spans="15:15" x14ac:dyDescent="0.55000000000000004">
      <c r="O157" s="8">
        <v>15.5</v>
      </c>
    </row>
    <row r="158" spans="15:15" x14ac:dyDescent="0.55000000000000004">
      <c r="O158" s="8">
        <v>15.6</v>
      </c>
    </row>
    <row r="159" spans="15:15" x14ac:dyDescent="0.55000000000000004">
      <c r="O159" s="8">
        <v>15.7</v>
      </c>
    </row>
    <row r="160" spans="15:15" x14ac:dyDescent="0.55000000000000004">
      <c r="O160" s="8">
        <v>15.8</v>
      </c>
    </row>
    <row r="161" spans="15:15" x14ac:dyDescent="0.55000000000000004">
      <c r="O161" s="8">
        <v>15.9</v>
      </c>
    </row>
    <row r="162" spans="15:15" x14ac:dyDescent="0.55000000000000004">
      <c r="O162" s="8">
        <v>16</v>
      </c>
    </row>
    <row r="163" spans="15:15" x14ac:dyDescent="0.55000000000000004">
      <c r="O163" s="8">
        <v>16.100000000000001</v>
      </c>
    </row>
    <row r="164" spans="15:15" x14ac:dyDescent="0.55000000000000004">
      <c r="O164" s="8">
        <v>16.2</v>
      </c>
    </row>
    <row r="165" spans="15:15" x14ac:dyDescent="0.55000000000000004">
      <c r="O165" s="8">
        <v>16.3</v>
      </c>
    </row>
    <row r="166" spans="15:15" x14ac:dyDescent="0.55000000000000004">
      <c r="O166" s="8">
        <v>16.399999999999999</v>
      </c>
    </row>
    <row r="167" spans="15:15" x14ac:dyDescent="0.55000000000000004">
      <c r="O167" s="8">
        <v>16.5</v>
      </c>
    </row>
    <row r="168" spans="15:15" x14ac:dyDescent="0.55000000000000004">
      <c r="O168" s="8">
        <v>16.600000000000001</v>
      </c>
    </row>
    <row r="169" spans="15:15" x14ac:dyDescent="0.55000000000000004">
      <c r="O169" s="8">
        <v>16.7</v>
      </c>
    </row>
    <row r="170" spans="15:15" x14ac:dyDescent="0.55000000000000004">
      <c r="O170" s="8">
        <v>16.8</v>
      </c>
    </row>
    <row r="171" spans="15:15" x14ac:dyDescent="0.55000000000000004">
      <c r="O171" s="8">
        <v>16.899999999999999</v>
      </c>
    </row>
    <row r="172" spans="15:15" x14ac:dyDescent="0.55000000000000004">
      <c r="O172" s="8">
        <v>17</v>
      </c>
    </row>
    <row r="173" spans="15:15" x14ac:dyDescent="0.55000000000000004">
      <c r="O173" s="8">
        <v>17.100000000000001</v>
      </c>
    </row>
    <row r="174" spans="15:15" x14ac:dyDescent="0.55000000000000004">
      <c r="O174" s="8">
        <v>17.2</v>
      </c>
    </row>
    <row r="175" spans="15:15" x14ac:dyDescent="0.55000000000000004">
      <c r="O175" s="8">
        <v>17.3</v>
      </c>
    </row>
    <row r="176" spans="15:15" x14ac:dyDescent="0.55000000000000004">
      <c r="O176" s="8">
        <v>17.399999999999999</v>
      </c>
    </row>
    <row r="177" spans="15:15" x14ac:dyDescent="0.55000000000000004">
      <c r="O177" s="8">
        <v>17.5</v>
      </c>
    </row>
    <row r="178" spans="15:15" x14ac:dyDescent="0.55000000000000004">
      <c r="O178" s="8">
        <v>17.600000000000001</v>
      </c>
    </row>
    <row r="179" spans="15:15" x14ac:dyDescent="0.55000000000000004">
      <c r="O179" s="8">
        <v>17.7</v>
      </c>
    </row>
    <row r="180" spans="15:15" x14ac:dyDescent="0.55000000000000004">
      <c r="O180" s="8">
        <v>17.8</v>
      </c>
    </row>
    <row r="181" spans="15:15" x14ac:dyDescent="0.55000000000000004">
      <c r="O181" s="8">
        <v>17.899999999999999</v>
      </c>
    </row>
    <row r="182" spans="15:15" x14ac:dyDescent="0.55000000000000004">
      <c r="O182" s="8">
        <v>18</v>
      </c>
    </row>
    <row r="183" spans="15:15" x14ac:dyDescent="0.55000000000000004">
      <c r="O183" s="8">
        <v>18.100000000000001</v>
      </c>
    </row>
    <row r="184" spans="15:15" x14ac:dyDescent="0.55000000000000004">
      <c r="O184" s="8">
        <v>18.2</v>
      </c>
    </row>
    <row r="185" spans="15:15" x14ac:dyDescent="0.55000000000000004">
      <c r="O185" s="8">
        <v>18.3</v>
      </c>
    </row>
    <row r="186" spans="15:15" x14ac:dyDescent="0.55000000000000004">
      <c r="O186" s="8">
        <v>18.399999999999999</v>
      </c>
    </row>
    <row r="187" spans="15:15" x14ac:dyDescent="0.55000000000000004">
      <c r="O187" s="8">
        <v>18.5</v>
      </c>
    </row>
    <row r="188" spans="15:15" x14ac:dyDescent="0.55000000000000004">
      <c r="O188" s="8">
        <v>18.600000000000001</v>
      </c>
    </row>
    <row r="189" spans="15:15" x14ac:dyDescent="0.55000000000000004">
      <c r="O189" s="8">
        <v>18.7</v>
      </c>
    </row>
    <row r="190" spans="15:15" x14ac:dyDescent="0.55000000000000004">
      <c r="O190" s="8">
        <v>18.8</v>
      </c>
    </row>
    <row r="191" spans="15:15" x14ac:dyDescent="0.55000000000000004">
      <c r="O191" s="8">
        <v>18.899999999999999</v>
      </c>
    </row>
    <row r="192" spans="15:15" x14ac:dyDescent="0.55000000000000004">
      <c r="O192" s="8">
        <v>19</v>
      </c>
    </row>
    <row r="193" spans="15:15" x14ac:dyDescent="0.55000000000000004">
      <c r="O193" s="8">
        <v>19.100000000000001</v>
      </c>
    </row>
    <row r="194" spans="15:15" x14ac:dyDescent="0.55000000000000004">
      <c r="O194" s="8">
        <v>19.2</v>
      </c>
    </row>
    <row r="195" spans="15:15" x14ac:dyDescent="0.55000000000000004">
      <c r="O195" s="8">
        <v>19.3</v>
      </c>
    </row>
    <row r="196" spans="15:15" x14ac:dyDescent="0.55000000000000004">
      <c r="O196" s="8">
        <v>19.399999999999999</v>
      </c>
    </row>
    <row r="197" spans="15:15" x14ac:dyDescent="0.55000000000000004">
      <c r="O197" s="8">
        <v>19.5</v>
      </c>
    </row>
    <row r="198" spans="15:15" x14ac:dyDescent="0.55000000000000004">
      <c r="O198" s="8">
        <v>19.600000000000001</v>
      </c>
    </row>
    <row r="199" spans="15:15" x14ac:dyDescent="0.55000000000000004">
      <c r="O199" s="8">
        <v>19.7</v>
      </c>
    </row>
    <row r="200" spans="15:15" x14ac:dyDescent="0.55000000000000004">
      <c r="O200" s="8">
        <v>19.8</v>
      </c>
    </row>
    <row r="201" spans="15:15" x14ac:dyDescent="0.55000000000000004">
      <c r="O201" s="8">
        <v>19.899999999999999</v>
      </c>
    </row>
    <row r="202" spans="15:15" x14ac:dyDescent="0.55000000000000004">
      <c r="O202" s="8">
        <v>20</v>
      </c>
    </row>
    <row r="203" spans="15:15" x14ac:dyDescent="0.55000000000000004">
      <c r="O203" s="8">
        <v>20.100000000000001</v>
      </c>
    </row>
    <row r="204" spans="15:15" x14ac:dyDescent="0.55000000000000004">
      <c r="O204" s="8">
        <v>20.2</v>
      </c>
    </row>
    <row r="205" spans="15:15" x14ac:dyDescent="0.55000000000000004">
      <c r="O205" s="8">
        <v>20.3</v>
      </c>
    </row>
    <row r="206" spans="15:15" x14ac:dyDescent="0.55000000000000004">
      <c r="O206" s="8">
        <v>20.399999999999999</v>
      </c>
    </row>
    <row r="207" spans="15:15" x14ac:dyDescent="0.55000000000000004">
      <c r="O207" s="8">
        <v>20.5</v>
      </c>
    </row>
    <row r="208" spans="15:15" x14ac:dyDescent="0.55000000000000004">
      <c r="O208" s="8">
        <v>20.6</v>
      </c>
    </row>
    <row r="209" spans="15:15" x14ac:dyDescent="0.55000000000000004">
      <c r="O209" s="8">
        <v>20.7</v>
      </c>
    </row>
    <row r="210" spans="15:15" x14ac:dyDescent="0.55000000000000004">
      <c r="O210" s="8">
        <v>20.8</v>
      </c>
    </row>
    <row r="211" spans="15:15" x14ac:dyDescent="0.55000000000000004">
      <c r="O211" s="8">
        <v>20.9</v>
      </c>
    </row>
    <row r="212" spans="15:15" x14ac:dyDescent="0.55000000000000004">
      <c r="O212" s="8">
        <v>21</v>
      </c>
    </row>
    <row r="213" spans="15:15" x14ac:dyDescent="0.55000000000000004">
      <c r="O213" s="8">
        <v>21.1</v>
      </c>
    </row>
    <row r="214" spans="15:15" x14ac:dyDescent="0.55000000000000004">
      <c r="O214" s="8">
        <v>21.2</v>
      </c>
    </row>
    <row r="215" spans="15:15" x14ac:dyDescent="0.55000000000000004">
      <c r="O215" s="8">
        <v>21.3</v>
      </c>
    </row>
    <row r="216" spans="15:15" x14ac:dyDescent="0.55000000000000004">
      <c r="O216" s="8">
        <v>21.4</v>
      </c>
    </row>
    <row r="217" spans="15:15" x14ac:dyDescent="0.55000000000000004">
      <c r="O217" s="8">
        <v>21.5</v>
      </c>
    </row>
    <row r="218" spans="15:15" x14ac:dyDescent="0.55000000000000004">
      <c r="O218" s="8">
        <v>21.6</v>
      </c>
    </row>
    <row r="219" spans="15:15" x14ac:dyDescent="0.55000000000000004">
      <c r="O219" s="8">
        <v>21.7</v>
      </c>
    </row>
    <row r="220" spans="15:15" x14ac:dyDescent="0.55000000000000004">
      <c r="O220" s="8">
        <v>21.8</v>
      </c>
    </row>
    <row r="221" spans="15:15" x14ac:dyDescent="0.55000000000000004">
      <c r="O221" s="8">
        <v>21.9</v>
      </c>
    </row>
    <row r="222" spans="15:15" x14ac:dyDescent="0.55000000000000004">
      <c r="O222" s="8">
        <v>22</v>
      </c>
    </row>
    <row r="223" spans="15:15" x14ac:dyDescent="0.55000000000000004">
      <c r="O223" s="8">
        <v>22.1</v>
      </c>
    </row>
    <row r="224" spans="15:15" x14ac:dyDescent="0.55000000000000004">
      <c r="O224" s="8">
        <v>22.2</v>
      </c>
    </row>
    <row r="225" spans="15:15" x14ac:dyDescent="0.55000000000000004">
      <c r="O225" s="8">
        <v>22.3</v>
      </c>
    </row>
    <row r="226" spans="15:15" x14ac:dyDescent="0.55000000000000004">
      <c r="O226" s="8">
        <v>22.4</v>
      </c>
    </row>
    <row r="227" spans="15:15" x14ac:dyDescent="0.55000000000000004">
      <c r="O227" s="8">
        <v>22.5</v>
      </c>
    </row>
    <row r="228" spans="15:15" x14ac:dyDescent="0.55000000000000004">
      <c r="O228" s="8">
        <v>22.6</v>
      </c>
    </row>
    <row r="229" spans="15:15" x14ac:dyDescent="0.55000000000000004">
      <c r="O229" s="8">
        <v>22.7</v>
      </c>
    </row>
    <row r="230" spans="15:15" x14ac:dyDescent="0.55000000000000004">
      <c r="O230" s="8">
        <v>22.8</v>
      </c>
    </row>
    <row r="231" spans="15:15" x14ac:dyDescent="0.55000000000000004">
      <c r="O231" s="8">
        <v>22.9</v>
      </c>
    </row>
    <row r="232" spans="15:15" x14ac:dyDescent="0.55000000000000004">
      <c r="O232" s="8">
        <v>23</v>
      </c>
    </row>
    <row r="233" spans="15:15" x14ac:dyDescent="0.55000000000000004">
      <c r="O233" s="8">
        <v>23.1</v>
      </c>
    </row>
    <row r="234" spans="15:15" x14ac:dyDescent="0.55000000000000004">
      <c r="O234" s="8">
        <v>23.2</v>
      </c>
    </row>
    <row r="235" spans="15:15" x14ac:dyDescent="0.55000000000000004">
      <c r="O235" s="8">
        <v>23.3</v>
      </c>
    </row>
    <row r="236" spans="15:15" x14ac:dyDescent="0.55000000000000004">
      <c r="O236" s="8">
        <v>23.4</v>
      </c>
    </row>
    <row r="237" spans="15:15" x14ac:dyDescent="0.55000000000000004">
      <c r="O237" s="8">
        <v>23.5</v>
      </c>
    </row>
    <row r="238" spans="15:15" x14ac:dyDescent="0.55000000000000004">
      <c r="O238" s="8">
        <v>23.6</v>
      </c>
    </row>
    <row r="239" spans="15:15" x14ac:dyDescent="0.55000000000000004">
      <c r="O239" s="8">
        <v>23.7</v>
      </c>
    </row>
    <row r="240" spans="15:15" x14ac:dyDescent="0.55000000000000004">
      <c r="O240" s="8">
        <v>23.8</v>
      </c>
    </row>
    <row r="241" spans="15:15" x14ac:dyDescent="0.55000000000000004">
      <c r="O241" s="8">
        <v>23.9</v>
      </c>
    </row>
    <row r="242" spans="15:15" x14ac:dyDescent="0.55000000000000004">
      <c r="O242" s="8">
        <v>24</v>
      </c>
    </row>
    <row r="243" spans="15:15" x14ac:dyDescent="0.55000000000000004">
      <c r="O243" s="8">
        <v>24.1</v>
      </c>
    </row>
    <row r="244" spans="15:15" x14ac:dyDescent="0.55000000000000004">
      <c r="O244" s="8">
        <v>24.2</v>
      </c>
    </row>
    <row r="245" spans="15:15" x14ac:dyDescent="0.55000000000000004">
      <c r="O245" s="8">
        <v>24.3</v>
      </c>
    </row>
    <row r="246" spans="15:15" x14ac:dyDescent="0.55000000000000004">
      <c r="O246" s="8">
        <v>24.4</v>
      </c>
    </row>
    <row r="247" spans="15:15" x14ac:dyDescent="0.55000000000000004">
      <c r="O247" s="8">
        <v>24.5</v>
      </c>
    </row>
    <row r="248" spans="15:15" x14ac:dyDescent="0.55000000000000004">
      <c r="O248" s="8">
        <v>24.6</v>
      </c>
    </row>
    <row r="249" spans="15:15" x14ac:dyDescent="0.55000000000000004">
      <c r="O249" s="8">
        <v>24.7</v>
      </c>
    </row>
    <row r="250" spans="15:15" x14ac:dyDescent="0.55000000000000004">
      <c r="O250" s="8">
        <v>24.8</v>
      </c>
    </row>
    <row r="251" spans="15:15" x14ac:dyDescent="0.55000000000000004">
      <c r="O251" s="8">
        <v>24.9</v>
      </c>
    </row>
    <row r="252" spans="15:15" x14ac:dyDescent="0.55000000000000004">
      <c r="O252" s="8">
        <v>25</v>
      </c>
    </row>
    <row r="253" spans="15:15" x14ac:dyDescent="0.55000000000000004">
      <c r="O253" s="8">
        <v>25.1</v>
      </c>
    </row>
    <row r="254" spans="15:15" x14ac:dyDescent="0.55000000000000004">
      <c r="O254" s="8">
        <v>25.2</v>
      </c>
    </row>
    <row r="255" spans="15:15" x14ac:dyDescent="0.55000000000000004">
      <c r="O255" s="8">
        <v>25.3</v>
      </c>
    </row>
    <row r="256" spans="15:15" x14ac:dyDescent="0.55000000000000004">
      <c r="O256" s="8">
        <v>25.4</v>
      </c>
    </row>
    <row r="257" spans="15:15" x14ac:dyDescent="0.55000000000000004">
      <c r="O257" s="8">
        <v>25.5</v>
      </c>
    </row>
    <row r="258" spans="15:15" x14ac:dyDescent="0.55000000000000004">
      <c r="O258" s="8">
        <v>25.6</v>
      </c>
    </row>
    <row r="259" spans="15:15" x14ac:dyDescent="0.55000000000000004">
      <c r="O259" s="8">
        <v>25.7</v>
      </c>
    </row>
    <row r="260" spans="15:15" x14ac:dyDescent="0.55000000000000004">
      <c r="O260" s="8">
        <v>25.8</v>
      </c>
    </row>
    <row r="261" spans="15:15" x14ac:dyDescent="0.55000000000000004">
      <c r="O261" s="8">
        <v>25.9</v>
      </c>
    </row>
    <row r="262" spans="15:15" x14ac:dyDescent="0.55000000000000004">
      <c r="O262" s="8">
        <v>26</v>
      </c>
    </row>
    <row r="263" spans="15:15" x14ac:dyDescent="0.55000000000000004">
      <c r="O263" s="8">
        <v>26.1</v>
      </c>
    </row>
    <row r="264" spans="15:15" x14ac:dyDescent="0.55000000000000004">
      <c r="O264" s="8">
        <v>26.2</v>
      </c>
    </row>
    <row r="265" spans="15:15" x14ac:dyDescent="0.55000000000000004">
      <c r="O265" s="8">
        <v>26.3</v>
      </c>
    </row>
    <row r="266" spans="15:15" x14ac:dyDescent="0.55000000000000004">
      <c r="O266" s="8">
        <v>26.4</v>
      </c>
    </row>
    <row r="267" spans="15:15" x14ac:dyDescent="0.55000000000000004">
      <c r="O267" s="8">
        <v>26.5</v>
      </c>
    </row>
    <row r="268" spans="15:15" x14ac:dyDescent="0.55000000000000004">
      <c r="O268" s="8">
        <v>26.6</v>
      </c>
    </row>
    <row r="269" spans="15:15" x14ac:dyDescent="0.55000000000000004">
      <c r="O269" s="8">
        <v>26.7</v>
      </c>
    </row>
    <row r="270" spans="15:15" x14ac:dyDescent="0.55000000000000004">
      <c r="O270" s="8">
        <v>26.8</v>
      </c>
    </row>
    <row r="271" spans="15:15" x14ac:dyDescent="0.55000000000000004">
      <c r="O271" s="8">
        <v>26.9</v>
      </c>
    </row>
    <row r="272" spans="15:15" x14ac:dyDescent="0.55000000000000004">
      <c r="O272" s="8">
        <v>27</v>
      </c>
    </row>
    <row r="273" spans="15:15" x14ac:dyDescent="0.55000000000000004">
      <c r="O273" s="8">
        <v>27.1</v>
      </c>
    </row>
    <row r="274" spans="15:15" x14ac:dyDescent="0.55000000000000004">
      <c r="O274" s="8">
        <v>27.2</v>
      </c>
    </row>
    <row r="275" spans="15:15" x14ac:dyDescent="0.55000000000000004">
      <c r="O275" s="8">
        <v>27.3</v>
      </c>
    </row>
    <row r="276" spans="15:15" x14ac:dyDescent="0.55000000000000004">
      <c r="O276" s="8">
        <v>27.4</v>
      </c>
    </row>
    <row r="277" spans="15:15" x14ac:dyDescent="0.55000000000000004">
      <c r="O277" s="8">
        <v>27.5</v>
      </c>
    </row>
    <row r="278" spans="15:15" x14ac:dyDescent="0.55000000000000004">
      <c r="O278" s="8">
        <v>27.6</v>
      </c>
    </row>
    <row r="279" spans="15:15" x14ac:dyDescent="0.55000000000000004">
      <c r="O279" s="8">
        <v>27.7</v>
      </c>
    </row>
    <row r="280" spans="15:15" x14ac:dyDescent="0.55000000000000004">
      <c r="O280" s="8">
        <v>27.8</v>
      </c>
    </row>
    <row r="281" spans="15:15" x14ac:dyDescent="0.55000000000000004">
      <c r="O281" s="8">
        <v>27.9</v>
      </c>
    </row>
    <row r="282" spans="15:15" x14ac:dyDescent="0.55000000000000004">
      <c r="O282" s="8">
        <v>28</v>
      </c>
    </row>
    <row r="283" spans="15:15" x14ac:dyDescent="0.55000000000000004">
      <c r="O283" s="8">
        <v>28.1</v>
      </c>
    </row>
    <row r="284" spans="15:15" x14ac:dyDescent="0.55000000000000004">
      <c r="O284" s="8">
        <v>28.2</v>
      </c>
    </row>
    <row r="285" spans="15:15" x14ac:dyDescent="0.55000000000000004">
      <c r="O285" s="8">
        <v>28.3</v>
      </c>
    </row>
    <row r="286" spans="15:15" x14ac:dyDescent="0.55000000000000004">
      <c r="O286" s="8">
        <v>28.4</v>
      </c>
    </row>
    <row r="287" spans="15:15" x14ac:dyDescent="0.55000000000000004">
      <c r="O287" s="8">
        <v>28.5</v>
      </c>
    </row>
    <row r="288" spans="15:15" x14ac:dyDescent="0.55000000000000004">
      <c r="O288" s="8">
        <v>28.6</v>
      </c>
    </row>
    <row r="289" spans="15:15" x14ac:dyDescent="0.55000000000000004">
      <c r="O289" s="8">
        <v>28.7</v>
      </c>
    </row>
    <row r="290" spans="15:15" x14ac:dyDescent="0.55000000000000004">
      <c r="O290" s="8">
        <v>28.8</v>
      </c>
    </row>
    <row r="291" spans="15:15" x14ac:dyDescent="0.55000000000000004">
      <c r="O291" s="8">
        <v>28.9</v>
      </c>
    </row>
    <row r="292" spans="15:15" x14ac:dyDescent="0.55000000000000004">
      <c r="O292" s="8">
        <v>29</v>
      </c>
    </row>
    <row r="293" spans="15:15" x14ac:dyDescent="0.55000000000000004">
      <c r="O293" s="8">
        <v>29.1</v>
      </c>
    </row>
    <row r="294" spans="15:15" x14ac:dyDescent="0.55000000000000004">
      <c r="O294" s="8">
        <v>29.2</v>
      </c>
    </row>
    <row r="295" spans="15:15" x14ac:dyDescent="0.55000000000000004">
      <c r="O295" s="8">
        <v>29.3</v>
      </c>
    </row>
    <row r="296" spans="15:15" x14ac:dyDescent="0.55000000000000004">
      <c r="O296" s="8">
        <v>29.4</v>
      </c>
    </row>
    <row r="297" spans="15:15" x14ac:dyDescent="0.55000000000000004">
      <c r="O297" s="8">
        <v>29.5</v>
      </c>
    </row>
    <row r="298" spans="15:15" x14ac:dyDescent="0.55000000000000004">
      <c r="O298" s="8">
        <v>29.6</v>
      </c>
    </row>
    <row r="299" spans="15:15" x14ac:dyDescent="0.55000000000000004">
      <c r="O299" s="8">
        <v>29.7</v>
      </c>
    </row>
    <row r="300" spans="15:15" x14ac:dyDescent="0.55000000000000004">
      <c r="O300" s="8">
        <v>29.8</v>
      </c>
    </row>
    <row r="301" spans="15:15" x14ac:dyDescent="0.55000000000000004">
      <c r="O301" s="8">
        <v>29.9</v>
      </c>
    </row>
    <row r="302" spans="15:15" x14ac:dyDescent="0.55000000000000004">
      <c r="O302" s="8">
        <v>30</v>
      </c>
    </row>
    <row r="303" spans="15:15" x14ac:dyDescent="0.55000000000000004">
      <c r="O303" s="8">
        <v>30.1</v>
      </c>
    </row>
    <row r="304" spans="15:15" x14ac:dyDescent="0.55000000000000004">
      <c r="O304" s="8">
        <v>30.2</v>
      </c>
    </row>
    <row r="305" spans="15:15" x14ac:dyDescent="0.55000000000000004">
      <c r="O305" s="8">
        <v>30.3</v>
      </c>
    </row>
    <row r="306" spans="15:15" x14ac:dyDescent="0.55000000000000004">
      <c r="O306" s="8">
        <v>30.4</v>
      </c>
    </row>
    <row r="307" spans="15:15" x14ac:dyDescent="0.55000000000000004">
      <c r="O307" s="8">
        <v>30.5</v>
      </c>
    </row>
    <row r="308" spans="15:15" x14ac:dyDescent="0.55000000000000004">
      <c r="O308" s="8">
        <v>30.6</v>
      </c>
    </row>
    <row r="309" spans="15:15" x14ac:dyDescent="0.55000000000000004">
      <c r="O309" s="8">
        <v>30.7</v>
      </c>
    </row>
    <row r="310" spans="15:15" x14ac:dyDescent="0.55000000000000004">
      <c r="O310" s="8">
        <v>30.8</v>
      </c>
    </row>
    <row r="311" spans="15:15" x14ac:dyDescent="0.55000000000000004">
      <c r="O311" s="8">
        <v>30.9</v>
      </c>
    </row>
    <row r="312" spans="15:15" x14ac:dyDescent="0.55000000000000004">
      <c r="O312" s="8">
        <v>31</v>
      </c>
    </row>
    <row r="313" spans="15:15" x14ac:dyDescent="0.55000000000000004">
      <c r="O313" s="8">
        <v>31.1</v>
      </c>
    </row>
    <row r="314" spans="15:15" x14ac:dyDescent="0.55000000000000004">
      <c r="O314" s="8">
        <v>31.2</v>
      </c>
    </row>
    <row r="315" spans="15:15" x14ac:dyDescent="0.55000000000000004">
      <c r="O315" s="8">
        <v>31.3</v>
      </c>
    </row>
    <row r="316" spans="15:15" x14ac:dyDescent="0.55000000000000004">
      <c r="O316" s="8">
        <v>31.4</v>
      </c>
    </row>
    <row r="317" spans="15:15" x14ac:dyDescent="0.55000000000000004">
      <c r="O317" s="8">
        <v>31.5</v>
      </c>
    </row>
    <row r="318" spans="15:15" x14ac:dyDescent="0.55000000000000004">
      <c r="O318" s="8">
        <v>31.6</v>
      </c>
    </row>
    <row r="319" spans="15:15" x14ac:dyDescent="0.55000000000000004">
      <c r="O319" s="8">
        <v>31.7</v>
      </c>
    </row>
    <row r="320" spans="15:15" x14ac:dyDescent="0.55000000000000004">
      <c r="O320" s="8">
        <v>31.8</v>
      </c>
    </row>
    <row r="321" spans="15:15" x14ac:dyDescent="0.55000000000000004">
      <c r="O321" s="8">
        <v>31.9</v>
      </c>
    </row>
    <row r="322" spans="15:15" x14ac:dyDescent="0.55000000000000004">
      <c r="O322" s="8">
        <v>32</v>
      </c>
    </row>
    <row r="323" spans="15:15" x14ac:dyDescent="0.55000000000000004">
      <c r="O323" s="8">
        <v>32.1</v>
      </c>
    </row>
    <row r="324" spans="15:15" x14ac:dyDescent="0.55000000000000004">
      <c r="O324" s="8">
        <v>32.200000000000003</v>
      </c>
    </row>
    <row r="325" spans="15:15" x14ac:dyDescent="0.55000000000000004">
      <c r="O325" s="8">
        <v>32.299999999999997</v>
      </c>
    </row>
    <row r="326" spans="15:15" x14ac:dyDescent="0.55000000000000004">
      <c r="O326" s="8">
        <v>32.4</v>
      </c>
    </row>
    <row r="327" spans="15:15" x14ac:dyDescent="0.55000000000000004">
      <c r="O327" s="8">
        <v>32.5</v>
      </c>
    </row>
    <row r="328" spans="15:15" x14ac:dyDescent="0.55000000000000004">
      <c r="O328" s="8">
        <v>32.6</v>
      </c>
    </row>
    <row r="329" spans="15:15" x14ac:dyDescent="0.55000000000000004">
      <c r="O329" s="8">
        <v>32.700000000000003</v>
      </c>
    </row>
    <row r="330" spans="15:15" x14ac:dyDescent="0.55000000000000004">
      <c r="O330" s="8">
        <v>32.799999999999997</v>
      </c>
    </row>
    <row r="331" spans="15:15" x14ac:dyDescent="0.55000000000000004">
      <c r="O331" s="8">
        <v>32.9</v>
      </c>
    </row>
    <row r="332" spans="15:15" x14ac:dyDescent="0.55000000000000004">
      <c r="O332" s="8">
        <v>33</v>
      </c>
    </row>
    <row r="333" spans="15:15" x14ac:dyDescent="0.55000000000000004">
      <c r="O333" s="8">
        <v>33.1</v>
      </c>
    </row>
    <row r="334" spans="15:15" x14ac:dyDescent="0.55000000000000004">
      <c r="O334" s="8">
        <v>33.200000000000003</v>
      </c>
    </row>
    <row r="335" spans="15:15" x14ac:dyDescent="0.55000000000000004">
      <c r="O335" s="8">
        <v>33.299999999999997</v>
      </c>
    </row>
    <row r="336" spans="15:15" x14ac:dyDescent="0.55000000000000004">
      <c r="O336" s="8">
        <v>33.4</v>
      </c>
    </row>
    <row r="337" spans="15:15" x14ac:dyDescent="0.55000000000000004">
      <c r="O337" s="8">
        <v>33.5</v>
      </c>
    </row>
    <row r="338" spans="15:15" x14ac:dyDescent="0.55000000000000004">
      <c r="O338" s="8">
        <v>33.6</v>
      </c>
    </row>
    <row r="339" spans="15:15" x14ac:dyDescent="0.55000000000000004">
      <c r="O339" s="8">
        <v>33.700000000000003</v>
      </c>
    </row>
    <row r="340" spans="15:15" x14ac:dyDescent="0.55000000000000004">
      <c r="O340" s="8">
        <v>33.799999999999997</v>
      </c>
    </row>
    <row r="341" spans="15:15" x14ac:dyDescent="0.55000000000000004">
      <c r="O341" s="8">
        <v>33.9</v>
      </c>
    </row>
    <row r="342" spans="15:15" x14ac:dyDescent="0.55000000000000004">
      <c r="O342" s="8">
        <v>34</v>
      </c>
    </row>
    <row r="343" spans="15:15" x14ac:dyDescent="0.55000000000000004">
      <c r="O343" s="8">
        <v>34.1</v>
      </c>
    </row>
    <row r="344" spans="15:15" x14ac:dyDescent="0.55000000000000004">
      <c r="O344" s="8">
        <v>34.200000000000003</v>
      </c>
    </row>
    <row r="345" spans="15:15" x14ac:dyDescent="0.55000000000000004">
      <c r="O345" s="8">
        <v>34.299999999999997</v>
      </c>
    </row>
    <row r="346" spans="15:15" x14ac:dyDescent="0.55000000000000004">
      <c r="O346" s="8">
        <v>34.4</v>
      </c>
    </row>
    <row r="347" spans="15:15" x14ac:dyDescent="0.55000000000000004">
      <c r="O347" s="8">
        <v>34.5</v>
      </c>
    </row>
    <row r="348" spans="15:15" x14ac:dyDescent="0.55000000000000004">
      <c r="O348" s="8">
        <v>34.6</v>
      </c>
    </row>
    <row r="349" spans="15:15" x14ac:dyDescent="0.55000000000000004">
      <c r="O349" s="8">
        <v>34.700000000000003</v>
      </c>
    </row>
    <row r="350" spans="15:15" x14ac:dyDescent="0.55000000000000004">
      <c r="O350" s="8">
        <v>34.799999999999997</v>
      </c>
    </row>
    <row r="351" spans="15:15" x14ac:dyDescent="0.55000000000000004">
      <c r="O351" s="8">
        <v>34.9</v>
      </c>
    </row>
    <row r="352" spans="15:15" x14ac:dyDescent="0.55000000000000004">
      <c r="O352" s="8">
        <v>35</v>
      </c>
    </row>
    <row r="353" spans="15:15" x14ac:dyDescent="0.55000000000000004">
      <c r="O353" s="8">
        <v>35.1</v>
      </c>
    </row>
    <row r="354" spans="15:15" x14ac:dyDescent="0.55000000000000004">
      <c r="O354" s="8">
        <v>35.200000000000003</v>
      </c>
    </row>
    <row r="355" spans="15:15" x14ac:dyDescent="0.55000000000000004">
      <c r="O355" s="8">
        <v>35.299999999999997</v>
      </c>
    </row>
    <row r="356" spans="15:15" x14ac:dyDescent="0.55000000000000004">
      <c r="O356" s="8">
        <v>35.4</v>
      </c>
    </row>
    <row r="357" spans="15:15" x14ac:dyDescent="0.55000000000000004">
      <c r="O357" s="8">
        <v>35.5</v>
      </c>
    </row>
    <row r="358" spans="15:15" x14ac:dyDescent="0.55000000000000004">
      <c r="O358" s="8">
        <v>35.6</v>
      </c>
    </row>
    <row r="359" spans="15:15" x14ac:dyDescent="0.55000000000000004">
      <c r="O359" s="8">
        <v>35.700000000000003</v>
      </c>
    </row>
    <row r="360" spans="15:15" x14ac:dyDescent="0.55000000000000004">
      <c r="O360" s="8">
        <v>35.799999999999997</v>
      </c>
    </row>
    <row r="361" spans="15:15" x14ac:dyDescent="0.55000000000000004">
      <c r="O361" s="8">
        <v>35.9</v>
      </c>
    </row>
    <row r="362" spans="15:15" x14ac:dyDescent="0.55000000000000004">
      <c r="O362" s="8">
        <v>36</v>
      </c>
    </row>
    <row r="363" spans="15:15" x14ac:dyDescent="0.55000000000000004">
      <c r="O363" s="8">
        <v>36.1</v>
      </c>
    </row>
    <row r="364" spans="15:15" x14ac:dyDescent="0.55000000000000004">
      <c r="O364" s="8">
        <v>36.200000000000003</v>
      </c>
    </row>
    <row r="365" spans="15:15" x14ac:dyDescent="0.55000000000000004">
      <c r="O365" s="8">
        <v>36.299999999999997</v>
      </c>
    </row>
    <row r="366" spans="15:15" x14ac:dyDescent="0.55000000000000004">
      <c r="O366" s="8">
        <v>36.4</v>
      </c>
    </row>
    <row r="367" spans="15:15" x14ac:dyDescent="0.55000000000000004">
      <c r="O367" s="8">
        <v>36.5</v>
      </c>
    </row>
    <row r="368" spans="15:15" x14ac:dyDescent="0.55000000000000004">
      <c r="O368" s="8">
        <v>36.6</v>
      </c>
    </row>
    <row r="369" spans="15:15" x14ac:dyDescent="0.55000000000000004">
      <c r="O369" s="8">
        <v>36.700000000000003</v>
      </c>
    </row>
    <row r="370" spans="15:15" x14ac:dyDescent="0.55000000000000004">
      <c r="O370" s="8">
        <v>36.799999999999997</v>
      </c>
    </row>
    <row r="371" spans="15:15" x14ac:dyDescent="0.55000000000000004">
      <c r="O371" s="8">
        <v>36.9</v>
      </c>
    </row>
    <row r="372" spans="15:15" x14ac:dyDescent="0.55000000000000004">
      <c r="O372" s="8">
        <v>37</v>
      </c>
    </row>
    <row r="373" spans="15:15" x14ac:dyDescent="0.55000000000000004">
      <c r="O373" s="8">
        <v>37.1</v>
      </c>
    </row>
    <row r="374" spans="15:15" x14ac:dyDescent="0.55000000000000004">
      <c r="O374" s="8">
        <v>37.200000000000003</v>
      </c>
    </row>
    <row r="375" spans="15:15" x14ac:dyDescent="0.55000000000000004">
      <c r="O375" s="8">
        <v>37.299999999999997</v>
      </c>
    </row>
    <row r="376" spans="15:15" x14ac:dyDescent="0.55000000000000004">
      <c r="O376" s="8">
        <v>37.4</v>
      </c>
    </row>
    <row r="377" spans="15:15" x14ac:dyDescent="0.55000000000000004">
      <c r="O377" s="8">
        <v>37.5</v>
      </c>
    </row>
    <row r="378" spans="15:15" x14ac:dyDescent="0.55000000000000004">
      <c r="O378" s="8">
        <v>37.6</v>
      </c>
    </row>
    <row r="379" spans="15:15" x14ac:dyDescent="0.55000000000000004">
      <c r="O379" s="8">
        <v>37.700000000000003</v>
      </c>
    </row>
    <row r="380" spans="15:15" x14ac:dyDescent="0.55000000000000004">
      <c r="O380" s="8">
        <v>37.799999999999997</v>
      </c>
    </row>
    <row r="381" spans="15:15" x14ac:dyDescent="0.55000000000000004">
      <c r="O381" s="8">
        <v>37.9</v>
      </c>
    </row>
    <row r="382" spans="15:15" x14ac:dyDescent="0.55000000000000004">
      <c r="O382" s="8">
        <v>38</v>
      </c>
    </row>
    <row r="383" spans="15:15" x14ac:dyDescent="0.55000000000000004">
      <c r="O383" s="8">
        <v>38.1</v>
      </c>
    </row>
    <row r="384" spans="15:15" x14ac:dyDescent="0.55000000000000004">
      <c r="O384" s="8">
        <v>38.200000000000003</v>
      </c>
    </row>
    <row r="385" spans="15:15" x14ac:dyDescent="0.55000000000000004">
      <c r="O385" s="8">
        <v>38.299999999999997</v>
      </c>
    </row>
    <row r="386" spans="15:15" x14ac:dyDescent="0.55000000000000004">
      <c r="O386" s="8">
        <v>38.4</v>
      </c>
    </row>
    <row r="387" spans="15:15" x14ac:dyDescent="0.55000000000000004">
      <c r="O387" s="8">
        <v>38.5</v>
      </c>
    </row>
    <row r="388" spans="15:15" x14ac:dyDescent="0.55000000000000004">
      <c r="O388" s="8">
        <v>38.6</v>
      </c>
    </row>
    <row r="389" spans="15:15" x14ac:dyDescent="0.55000000000000004">
      <c r="O389" s="8">
        <v>38.700000000000003</v>
      </c>
    </row>
    <row r="390" spans="15:15" x14ac:dyDescent="0.55000000000000004">
      <c r="O390" s="8">
        <v>38.799999999999997</v>
      </c>
    </row>
    <row r="391" spans="15:15" x14ac:dyDescent="0.55000000000000004">
      <c r="O391" s="8">
        <v>38.9</v>
      </c>
    </row>
    <row r="392" spans="15:15" x14ac:dyDescent="0.55000000000000004">
      <c r="O392" s="8">
        <v>39</v>
      </c>
    </row>
    <row r="393" spans="15:15" x14ac:dyDescent="0.55000000000000004">
      <c r="O393" s="8">
        <v>39.1</v>
      </c>
    </row>
    <row r="394" spans="15:15" x14ac:dyDescent="0.55000000000000004">
      <c r="O394" s="8">
        <v>39.200000000000003</v>
      </c>
    </row>
    <row r="395" spans="15:15" x14ac:dyDescent="0.55000000000000004">
      <c r="O395" s="8">
        <v>39.299999999999997</v>
      </c>
    </row>
    <row r="396" spans="15:15" x14ac:dyDescent="0.55000000000000004">
      <c r="O396" s="8">
        <v>39.4</v>
      </c>
    </row>
    <row r="397" spans="15:15" x14ac:dyDescent="0.55000000000000004">
      <c r="O397" s="8">
        <v>39.5</v>
      </c>
    </row>
    <row r="398" spans="15:15" x14ac:dyDescent="0.55000000000000004">
      <c r="O398" s="8">
        <v>39.6</v>
      </c>
    </row>
    <row r="399" spans="15:15" x14ac:dyDescent="0.55000000000000004">
      <c r="O399" s="8">
        <v>39.700000000000003</v>
      </c>
    </row>
    <row r="400" spans="15:15" x14ac:dyDescent="0.55000000000000004">
      <c r="O400" s="8">
        <v>39.799999999999997</v>
      </c>
    </row>
    <row r="401" spans="15:15" x14ac:dyDescent="0.55000000000000004">
      <c r="O401" s="8">
        <v>39.9</v>
      </c>
    </row>
    <row r="402" spans="15:15" x14ac:dyDescent="0.55000000000000004">
      <c r="O402" s="8">
        <v>40</v>
      </c>
    </row>
    <row r="403" spans="15:15" x14ac:dyDescent="0.55000000000000004">
      <c r="O403" s="8">
        <v>40.1</v>
      </c>
    </row>
    <row r="404" spans="15:15" x14ac:dyDescent="0.55000000000000004">
      <c r="O404" s="8">
        <v>40.200000000000003</v>
      </c>
    </row>
    <row r="405" spans="15:15" x14ac:dyDescent="0.55000000000000004">
      <c r="O405" s="8">
        <v>40.299999999999997</v>
      </c>
    </row>
    <row r="406" spans="15:15" x14ac:dyDescent="0.55000000000000004">
      <c r="O406" s="8">
        <v>40.4</v>
      </c>
    </row>
    <row r="407" spans="15:15" x14ac:dyDescent="0.55000000000000004">
      <c r="O407" s="8">
        <v>40.5</v>
      </c>
    </row>
    <row r="408" spans="15:15" x14ac:dyDescent="0.55000000000000004">
      <c r="O408" s="8">
        <v>40.6</v>
      </c>
    </row>
    <row r="409" spans="15:15" x14ac:dyDescent="0.55000000000000004">
      <c r="O409" s="8">
        <v>40.700000000000003</v>
      </c>
    </row>
    <row r="410" spans="15:15" x14ac:dyDescent="0.55000000000000004">
      <c r="O410" s="8">
        <v>40.799999999999997</v>
      </c>
    </row>
    <row r="411" spans="15:15" x14ac:dyDescent="0.55000000000000004">
      <c r="O411" s="8">
        <v>40.9</v>
      </c>
    </row>
    <row r="412" spans="15:15" x14ac:dyDescent="0.55000000000000004">
      <c r="O412" s="8">
        <v>41</v>
      </c>
    </row>
    <row r="413" spans="15:15" x14ac:dyDescent="0.55000000000000004">
      <c r="O413" s="8">
        <v>41.1</v>
      </c>
    </row>
    <row r="414" spans="15:15" x14ac:dyDescent="0.55000000000000004">
      <c r="O414" s="8">
        <v>41.2</v>
      </c>
    </row>
    <row r="415" spans="15:15" x14ac:dyDescent="0.55000000000000004">
      <c r="O415" s="8">
        <v>41.3</v>
      </c>
    </row>
    <row r="416" spans="15:15" x14ac:dyDescent="0.55000000000000004">
      <c r="O416" s="8">
        <v>41.4</v>
      </c>
    </row>
    <row r="417" spans="15:15" x14ac:dyDescent="0.55000000000000004">
      <c r="O417" s="8">
        <v>41.5</v>
      </c>
    </row>
    <row r="418" spans="15:15" x14ac:dyDescent="0.55000000000000004">
      <c r="O418" s="8">
        <v>41.6</v>
      </c>
    </row>
    <row r="419" spans="15:15" x14ac:dyDescent="0.55000000000000004">
      <c r="O419" s="8">
        <v>41.7</v>
      </c>
    </row>
    <row r="420" spans="15:15" x14ac:dyDescent="0.55000000000000004">
      <c r="O420" s="8">
        <v>41.8</v>
      </c>
    </row>
    <row r="421" spans="15:15" x14ac:dyDescent="0.55000000000000004">
      <c r="O421" s="8">
        <v>41.9</v>
      </c>
    </row>
    <row r="422" spans="15:15" x14ac:dyDescent="0.55000000000000004">
      <c r="O422" s="8">
        <v>42</v>
      </c>
    </row>
    <row r="423" spans="15:15" x14ac:dyDescent="0.55000000000000004">
      <c r="O423" s="8">
        <v>42.1</v>
      </c>
    </row>
    <row r="424" spans="15:15" x14ac:dyDescent="0.55000000000000004">
      <c r="O424" s="8">
        <v>42.2</v>
      </c>
    </row>
    <row r="425" spans="15:15" x14ac:dyDescent="0.55000000000000004">
      <c r="O425" s="8">
        <v>42.3</v>
      </c>
    </row>
    <row r="426" spans="15:15" x14ac:dyDescent="0.55000000000000004">
      <c r="O426" s="8">
        <v>42.4</v>
      </c>
    </row>
    <row r="427" spans="15:15" x14ac:dyDescent="0.55000000000000004">
      <c r="O427" s="8">
        <v>42.5</v>
      </c>
    </row>
    <row r="428" spans="15:15" x14ac:dyDescent="0.55000000000000004">
      <c r="O428" s="8">
        <v>42.6</v>
      </c>
    </row>
    <row r="429" spans="15:15" x14ac:dyDescent="0.55000000000000004">
      <c r="O429" s="8">
        <v>42.7</v>
      </c>
    </row>
    <row r="430" spans="15:15" x14ac:dyDescent="0.55000000000000004">
      <c r="O430" s="8">
        <v>42.8</v>
      </c>
    </row>
    <row r="431" spans="15:15" x14ac:dyDescent="0.55000000000000004">
      <c r="O431" s="8">
        <v>42.9</v>
      </c>
    </row>
    <row r="432" spans="15:15" x14ac:dyDescent="0.55000000000000004">
      <c r="O432" s="8">
        <v>43</v>
      </c>
    </row>
    <row r="433" spans="15:15" x14ac:dyDescent="0.55000000000000004">
      <c r="O433" s="8">
        <v>43.1</v>
      </c>
    </row>
    <row r="434" spans="15:15" x14ac:dyDescent="0.55000000000000004">
      <c r="O434" s="8">
        <v>43.2</v>
      </c>
    </row>
    <row r="435" spans="15:15" x14ac:dyDescent="0.55000000000000004">
      <c r="O435" s="8">
        <v>43.3</v>
      </c>
    </row>
    <row r="436" spans="15:15" x14ac:dyDescent="0.55000000000000004">
      <c r="O436" s="8">
        <v>43.4</v>
      </c>
    </row>
    <row r="437" spans="15:15" x14ac:dyDescent="0.55000000000000004">
      <c r="O437" s="8">
        <v>43.5</v>
      </c>
    </row>
    <row r="438" spans="15:15" x14ac:dyDescent="0.55000000000000004">
      <c r="O438" s="8">
        <v>43.6</v>
      </c>
    </row>
    <row r="439" spans="15:15" x14ac:dyDescent="0.55000000000000004">
      <c r="O439" s="8">
        <v>43.7</v>
      </c>
    </row>
    <row r="440" spans="15:15" x14ac:dyDescent="0.55000000000000004">
      <c r="O440" s="8">
        <v>43.8</v>
      </c>
    </row>
    <row r="441" spans="15:15" x14ac:dyDescent="0.55000000000000004">
      <c r="O441" s="8">
        <v>43.9</v>
      </c>
    </row>
    <row r="442" spans="15:15" x14ac:dyDescent="0.55000000000000004">
      <c r="O442" s="8">
        <v>44</v>
      </c>
    </row>
    <row r="443" spans="15:15" x14ac:dyDescent="0.55000000000000004">
      <c r="O443" s="8">
        <v>44.1</v>
      </c>
    </row>
    <row r="444" spans="15:15" x14ac:dyDescent="0.55000000000000004">
      <c r="O444" s="8">
        <v>44.2</v>
      </c>
    </row>
    <row r="445" spans="15:15" x14ac:dyDescent="0.55000000000000004">
      <c r="O445" s="8">
        <v>44.3</v>
      </c>
    </row>
    <row r="446" spans="15:15" x14ac:dyDescent="0.55000000000000004">
      <c r="O446" s="8">
        <v>44.4</v>
      </c>
    </row>
    <row r="447" spans="15:15" x14ac:dyDescent="0.55000000000000004">
      <c r="O447" s="8">
        <v>44.5</v>
      </c>
    </row>
    <row r="448" spans="15:15" x14ac:dyDescent="0.55000000000000004">
      <c r="O448" s="8">
        <v>44.6</v>
      </c>
    </row>
    <row r="449" spans="15:15" x14ac:dyDescent="0.55000000000000004">
      <c r="O449" s="8">
        <v>44.7</v>
      </c>
    </row>
    <row r="450" spans="15:15" x14ac:dyDescent="0.55000000000000004">
      <c r="O450" s="8">
        <v>44.8</v>
      </c>
    </row>
    <row r="451" spans="15:15" x14ac:dyDescent="0.55000000000000004">
      <c r="O451" s="8">
        <v>44.9</v>
      </c>
    </row>
    <row r="452" spans="15:15" x14ac:dyDescent="0.55000000000000004">
      <c r="O452" s="8">
        <v>45</v>
      </c>
    </row>
    <row r="453" spans="15:15" x14ac:dyDescent="0.55000000000000004">
      <c r="O453" s="8">
        <v>45.1</v>
      </c>
    </row>
    <row r="454" spans="15:15" x14ac:dyDescent="0.55000000000000004">
      <c r="O454" s="8">
        <v>45.2</v>
      </c>
    </row>
    <row r="455" spans="15:15" x14ac:dyDescent="0.55000000000000004">
      <c r="O455" s="8">
        <v>45.3</v>
      </c>
    </row>
    <row r="456" spans="15:15" x14ac:dyDescent="0.55000000000000004">
      <c r="O456" s="8">
        <v>45.4</v>
      </c>
    </row>
    <row r="457" spans="15:15" x14ac:dyDescent="0.55000000000000004">
      <c r="O457" s="8">
        <v>45.5</v>
      </c>
    </row>
    <row r="458" spans="15:15" x14ac:dyDescent="0.55000000000000004">
      <c r="O458" s="8">
        <v>45.6</v>
      </c>
    </row>
    <row r="459" spans="15:15" x14ac:dyDescent="0.55000000000000004">
      <c r="O459" s="8">
        <v>45.7</v>
      </c>
    </row>
    <row r="460" spans="15:15" x14ac:dyDescent="0.55000000000000004">
      <c r="O460" s="8">
        <v>45.8</v>
      </c>
    </row>
    <row r="461" spans="15:15" x14ac:dyDescent="0.55000000000000004">
      <c r="O461" s="8">
        <v>45.9</v>
      </c>
    </row>
    <row r="462" spans="15:15" x14ac:dyDescent="0.55000000000000004">
      <c r="O462" s="8">
        <v>46</v>
      </c>
    </row>
    <row r="463" spans="15:15" x14ac:dyDescent="0.55000000000000004">
      <c r="O463" s="8">
        <v>46.1</v>
      </c>
    </row>
    <row r="464" spans="15:15" x14ac:dyDescent="0.55000000000000004">
      <c r="O464" s="8">
        <v>46.2</v>
      </c>
    </row>
    <row r="465" spans="15:15" x14ac:dyDescent="0.55000000000000004">
      <c r="O465" s="8">
        <v>46.3</v>
      </c>
    </row>
    <row r="466" spans="15:15" x14ac:dyDescent="0.55000000000000004">
      <c r="O466" s="8">
        <v>46.4</v>
      </c>
    </row>
    <row r="467" spans="15:15" x14ac:dyDescent="0.55000000000000004">
      <c r="O467" s="8">
        <v>46.5</v>
      </c>
    </row>
    <row r="468" spans="15:15" x14ac:dyDescent="0.55000000000000004">
      <c r="O468" s="8">
        <v>46.6</v>
      </c>
    </row>
    <row r="469" spans="15:15" x14ac:dyDescent="0.55000000000000004">
      <c r="O469" s="8">
        <v>46.7</v>
      </c>
    </row>
    <row r="470" spans="15:15" x14ac:dyDescent="0.55000000000000004">
      <c r="O470" s="8">
        <v>46.8</v>
      </c>
    </row>
    <row r="471" spans="15:15" x14ac:dyDescent="0.55000000000000004">
      <c r="O471" s="8">
        <v>46.9</v>
      </c>
    </row>
    <row r="472" spans="15:15" x14ac:dyDescent="0.55000000000000004">
      <c r="O472" s="8">
        <v>47</v>
      </c>
    </row>
    <row r="473" spans="15:15" x14ac:dyDescent="0.55000000000000004">
      <c r="O473" s="8">
        <v>47.1</v>
      </c>
    </row>
    <row r="474" spans="15:15" x14ac:dyDescent="0.55000000000000004">
      <c r="O474" s="8">
        <v>47.2</v>
      </c>
    </row>
    <row r="475" spans="15:15" x14ac:dyDescent="0.55000000000000004">
      <c r="O475" s="8">
        <v>47.3</v>
      </c>
    </row>
    <row r="476" spans="15:15" x14ac:dyDescent="0.55000000000000004">
      <c r="O476" s="8">
        <v>47.4</v>
      </c>
    </row>
    <row r="477" spans="15:15" x14ac:dyDescent="0.55000000000000004">
      <c r="O477" s="8">
        <v>47.5</v>
      </c>
    </row>
    <row r="478" spans="15:15" x14ac:dyDescent="0.55000000000000004">
      <c r="O478" s="8">
        <v>47.6</v>
      </c>
    </row>
    <row r="479" spans="15:15" x14ac:dyDescent="0.55000000000000004">
      <c r="O479" s="8">
        <v>47.7</v>
      </c>
    </row>
    <row r="480" spans="15:15" x14ac:dyDescent="0.55000000000000004">
      <c r="O480" s="8">
        <v>47.8</v>
      </c>
    </row>
    <row r="481" spans="15:15" x14ac:dyDescent="0.55000000000000004">
      <c r="O481" s="8">
        <v>47.9</v>
      </c>
    </row>
    <row r="482" spans="15:15" x14ac:dyDescent="0.55000000000000004">
      <c r="O482" s="8">
        <v>48</v>
      </c>
    </row>
    <row r="483" spans="15:15" x14ac:dyDescent="0.55000000000000004">
      <c r="O483" s="8">
        <v>48.1</v>
      </c>
    </row>
    <row r="484" spans="15:15" x14ac:dyDescent="0.55000000000000004">
      <c r="O484" s="8">
        <v>48.2</v>
      </c>
    </row>
    <row r="485" spans="15:15" x14ac:dyDescent="0.55000000000000004">
      <c r="O485" s="8">
        <v>48.3</v>
      </c>
    </row>
    <row r="486" spans="15:15" x14ac:dyDescent="0.55000000000000004">
      <c r="O486" s="8">
        <v>48.4</v>
      </c>
    </row>
    <row r="487" spans="15:15" x14ac:dyDescent="0.55000000000000004">
      <c r="O487" s="8">
        <v>48.5</v>
      </c>
    </row>
    <row r="488" spans="15:15" x14ac:dyDescent="0.55000000000000004">
      <c r="O488" s="8">
        <v>48.6</v>
      </c>
    </row>
    <row r="489" spans="15:15" x14ac:dyDescent="0.55000000000000004">
      <c r="O489" s="8">
        <v>48.7</v>
      </c>
    </row>
    <row r="490" spans="15:15" x14ac:dyDescent="0.55000000000000004">
      <c r="O490" s="8">
        <v>48.8</v>
      </c>
    </row>
    <row r="491" spans="15:15" x14ac:dyDescent="0.55000000000000004">
      <c r="O491" s="8">
        <v>48.9</v>
      </c>
    </row>
    <row r="492" spans="15:15" x14ac:dyDescent="0.55000000000000004">
      <c r="O492" s="8">
        <v>49</v>
      </c>
    </row>
    <row r="493" spans="15:15" x14ac:dyDescent="0.55000000000000004">
      <c r="O493" s="8">
        <v>49.1</v>
      </c>
    </row>
    <row r="494" spans="15:15" x14ac:dyDescent="0.55000000000000004">
      <c r="O494" s="8">
        <v>49.2</v>
      </c>
    </row>
    <row r="495" spans="15:15" x14ac:dyDescent="0.55000000000000004">
      <c r="O495" s="8">
        <v>49.3</v>
      </c>
    </row>
    <row r="496" spans="15:15" x14ac:dyDescent="0.55000000000000004">
      <c r="O496" s="8">
        <v>49.4</v>
      </c>
    </row>
    <row r="497" spans="15:15" x14ac:dyDescent="0.55000000000000004">
      <c r="O497" s="8">
        <v>49.5</v>
      </c>
    </row>
    <row r="498" spans="15:15" x14ac:dyDescent="0.55000000000000004">
      <c r="O498" s="8">
        <v>49.6</v>
      </c>
    </row>
    <row r="499" spans="15:15" x14ac:dyDescent="0.55000000000000004">
      <c r="O499" s="8">
        <v>49.7</v>
      </c>
    </row>
    <row r="500" spans="15:15" x14ac:dyDescent="0.55000000000000004">
      <c r="O500" s="8">
        <v>49.8</v>
      </c>
    </row>
    <row r="501" spans="15:15" x14ac:dyDescent="0.55000000000000004">
      <c r="O501" s="8">
        <v>49.9</v>
      </c>
    </row>
    <row r="502" spans="15:15" x14ac:dyDescent="0.55000000000000004">
      <c r="O502" s="8">
        <v>50</v>
      </c>
    </row>
    <row r="503" spans="15:15" x14ac:dyDescent="0.55000000000000004">
      <c r="O503" s="8">
        <v>50.1</v>
      </c>
    </row>
    <row r="504" spans="15:15" x14ac:dyDescent="0.55000000000000004">
      <c r="O504" s="8">
        <v>50.2</v>
      </c>
    </row>
    <row r="505" spans="15:15" x14ac:dyDescent="0.55000000000000004">
      <c r="O505" s="8">
        <v>50.3</v>
      </c>
    </row>
    <row r="506" spans="15:15" x14ac:dyDescent="0.55000000000000004">
      <c r="O506" s="8">
        <v>50.4</v>
      </c>
    </row>
    <row r="507" spans="15:15" x14ac:dyDescent="0.55000000000000004">
      <c r="O507" s="8">
        <v>50.5</v>
      </c>
    </row>
    <row r="508" spans="15:15" x14ac:dyDescent="0.55000000000000004">
      <c r="O508" s="8">
        <v>50.6</v>
      </c>
    </row>
    <row r="509" spans="15:15" x14ac:dyDescent="0.55000000000000004">
      <c r="O509" s="8">
        <v>50.7</v>
      </c>
    </row>
    <row r="510" spans="15:15" x14ac:dyDescent="0.55000000000000004">
      <c r="O510" s="8">
        <v>50.8</v>
      </c>
    </row>
    <row r="511" spans="15:15" x14ac:dyDescent="0.55000000000000004">
      <c r="O511" s="8">
        <v>50.9</v>
      </c>
    </row>
    <row r="512" spans="15:15" x14ac:dyDescent="0.55000000000000004">
      <c r="O512" s="8">
        <v>51</v>
      </c>
    </row>
    <row r="513" spans="15:15" x14ac:dyDescent="0.55000000000000004">
      <c r="O513" s="8">
        <v>51.1</v>
      </c>
    </row>
    <row r="514" spans="15:15" x14ac:dyDescent="0.55000000000000004">
      <c r="O514" s="8">
        <v>51.2</v>
      </c>
    </row>
    <row r="515" spans="15:15" x14ac:dyDescent="0.55000000000000004">
      <c r="O515" s="8">
        <v>51.3</v>
      </c>
    </row>
    <row r="516" spans="15:15" x14ac:dyDescent="0.55000000000000004">
      <c r="O516" s="8">
        <v>51.4</v>
      </c>
    </row>
    <row r="517" spans="15:15" x14ac:dyDescent="0.55000000000000004">
      <c r="O517" s="8">
        <v>51.5</v>
      </c>
    </row>
    <row r="518" spans="15:15" x14ac:dyDescent="0.55000000000000004">
      <c r="O518" s="8">
        <v>51.6</v>
      </c>
    </row>
    <row r="519" spans="15:15" x14ac:dyDescent="0.55000000000000004">
      <c r="O519" s="8">
        <v>51.7</v>
      </c>
    </row>
    <row r="520" spans="15:15" x14ac:dyDescent="0.55000000000000004">
      <c r="O520" s="8">
        <v>51.8</v>
      </c>
    </row>
    <row r="521" spans="15:15" x14ac:dyDescent="0.55000000000000004">
      <c r="O521" s="8">
        <v>51.9</v>
      </c>
    </row>
    <row r="522" spans="15:15" x14ac:dyDescent="0.55000000000000004">
      <c r="O522" s="8">
        <v>52</v>
      </c>
    </row>
    <row r="523" spans="15:15" x14ac:dyDescent="0.55000000000000004">
      <c r="O523" s="8">
        <v>52.1</v>
      </c>
    </row>
    <row r="524" spans="15:15" x14ac:dyDescent="0.55000000000000004">
      <c r="O524" s="8">
        <v>52.2</v>
      </c>
    </row>
    <row r="525" spans="15:15" x14ac:dyDescent="0.55000000000000004">
      <c r="O525" s="8">
        <v>52.3</v>
      </c>
    </row>
    <row r="526" spans="15:15" x14ac:dyDescent="0.55000000000000004">
      <c r="O526" s="8">
        <v>52.4</v>
      </c>
    </row>
    <row r="527" spans="15:15" x14ac:dyDescent="0.55000000000000004">
      <c r="O527" s="8">
        <v>52.5</v>
      </c>
    </row>
    <row r="528" spans="15:15" x14ac:dyDescent="0.55000000000000004">
      <c r="O528" s="8">
        <v>52.6</v>
      </c>
    </row>
    <row r="529" spans="15:15" x14ac:dyDescent="0.55000000000000004">
      <c r="O529" s="8">
        <v>52.7</v>
      </c>
    </row>
    <row r="530" spans="15:15" x14ac:dyDescent="0.55000000000000004">
      <c r="O530" s="8">
        <v>52.8</v>
      </c>
    </row>
    <row r="531" spans="15:15" x14ac:dyDescent="0.55000000000000004">
      <c r="O531" s="8">
        <v>52.9</v>
      </c>
    </row>
    <row r="532" spans="15:15" x14ac:dyDescent="0.55000000000000004">
      <c r="O532" s="8">
        <v>53</v>
      </c>
    </row>
    <row r="533" spans="15:15" x14ac:dyDescent="0.55000000000000004">
      <c r="O533" s="8">
        <v>53.1</v>
      </c>
    </row>
    <row r="534" spans="15:15" x14ac:dyDescent="0.55000000000000004">
      <c r="O534" s="8">
        <v>53.2</v>
      </c>
    </row>
    <row r="535" spans="15:15" x14ac:dyDescent="0.55000000000000004">
      <c r="O535" s="8">
        <v>53.3</v>
      </c>
    </row>
    <row r="536" spans="15:15" x14ac:dyDescent="0.55000000000000004">
      <c r="O536" s="8">
        <v>53.4</v>
      </c>
    </row>
    <row r="537" spans="15:15" x14ac:dyDescent="0.55000000000000004">
      <c r="O537" s="8">
        <v>53.5</v>
      </c>
    </row>
    <row r="538" spans="15:15" x14ac:dyDescent="0.55000000000000004">
      <c r="O538" s="8">
        <v>53.6</v>
      </c>
    </row>
    <row r="539" spans="15:15" x14ac:dyDescent="0.55000000000000004">
      <c r="O539" s="8">
        <v>53.7</v>
      </c>
    </row>
    <row r="540" spans="15:15" x14ac:dyDescent="0.55000000000000004">
      <c r="O540" s="8">
        <v>53.8</v>
      </c>
    </row>
    <row r="541" spans="15:15" x14ac:dyDescent="0.55000000000000004">
      <c r="O541" s="8">
        <v>53.9</v>
      </c>
    </row>
    <row r="542" spans="15:15" x14ac:dyDescent="0.55000000000000004">
      <c r="O542" s="8">
        <v>54</v>
      </c>
    </row>
    <row r="543" spans="15:15" x14ac:dyDescent="0.55000000000000004">
      <c r="O543" s="8">
        <v>54.1</v>
      </c>
    </row>
    <row r="544" spans="15:15" x14ac:dyDescent="0.55000000000000004">
      <c r="O544" s="8">
        <v>54.2</v>
      </c>
    </row>
    <row r="545" spans="15:15" x14ac:dyDescent="0.55000000000000004">
      <c r="O545" s="8">
        <v>54.3</v>
      </c>
    </row>
    <row r="546" spans="15:15" x14ac:dyDescent="0.55000000000000004">
      <c r="O546" s="8">
        <v>54.4</v>
      </c>
    </row>
    <row r="547" spans="15:15" x14ac:dyDescent="0.55000000000000004">
      <c r="O547" s="8">
        <v>54.5</v>
      </c>
    </row>
    <row r="548" spans="15:15" x14ac:dyDescent="0.55000000000000004">
      <c r="O548" s="8">
        <v>54.6</v>
      </c>
    </row>
    <row r="549" spans="15:15" x14ac:dyDescent="0.55000000000000004">
      <c r="O549" s="8">
        <v>54.7</v>
      </c>
    </row>
    <row r="550" spans="15:15" x14ac:dyDescent="0.55000000000000004">
      <c r="O550" s="8">
        <v>54.8</v>
      </c>
    </row>
    <row r="551" spans="15:15" x14ac:dyDescent="0.55000000000000004">
      <c r="O551" s="8">
        <v>54.9</v>
      </c>
    </row>
    <row r="552" spans="15:15" x14ac:dyDescent="0.55000000000000004">
      <c r="O552" s="8">
        <v>55</v>
      </c>
    </row>
    <row r="553" spans="15:15" x14ac:dyDescent="0.55000000000000004">
      <c r="O553" s="8">
        <v>55.1</v>
      </c>
    </row>
    <row r="554" spans="15:15" x14ac:dyDescent="0.55000000000000004">
      <c r="O554" s="8">
        <v>55.2</v>
      </c>
    </row>
    <row r="555" spans="15:15" x14ac:dyDescent="0.55000000000000004">
      <c r="O555" s="8">
        <v>55.3</v>
      </c>
    </row>
    <row r="556" spans="15:15" x14ac:dyDescent="0.55000000000000004">
      <c r="O556" s="8">
        <v>55.4</v>
      </c>
    </row>
    <row r="557" spans="15:15" x14ac:dyDescent="0.55000000000000004">
      <c r="O557" s="8">
        <v>55.5</v>
      </c>
    </row>
    <row r="558" spans="15:15" x14ac:dyDescent="0.55000000000000004">
      <c r="O558" s="8">
        <v>55.6</v>
      </c>
    </row>
    <row r="559" spans="15:15" x14ac:dyDescent="0.55000000000000004">
      <c r="O559" s="8">
        <v>55.7</v>
      </c>
    </row>
    <row r="560" spans="15:15" x14ac:dyDescent="0.55000000000000004">
      <c r="O560" s="8">
        <v>55.8</v>
      </c>
    </row>
    <row r="561" spans="15:15" x14ac:dyDescent="0.55000000000000004">
      <c r="O561" s="8">
        <v>55.9</v>
      </c>
    </row>
    <row r="562" spans="15:15" x14ac:dyDescent="0.55000000000000004">
      <c r="O562" s="8">
        <v>56</v>
      </c>
    </row>
    <row r="563" spans="15:15" x14ac:dyDescent="0.55000000000000004">
      <c r="O563" s="8">
        <v>56.1</v>
      </c>
    </row>
    <row r="564" spans="15:15" x14ac:dyDescent="0.55000000000000004">
      <c r="O564" s="8">
        <v>56.2</v>
      </c>
    </row>
    <row r="565" spans="15:15" x14ac:dyDescent="0.55000000000000004">
      <c r="O565" s="8">
        <v>56.3</v>
      </c>
    </row>
    <row r="566" spans="15:15" x14ac:dyDescent="0.55000000000000004">
      <c r="O566" s="8">
        <v>56.4</v>
      </c>
    </row>
    <row r="567" spans="15:15" x14ac:dyDescent="0.55000000000000004">
      <c r="O567" s="8">
        <v>56.5</v>
      </c>
    </row>
    <row r="568" spans="15:15" x14ac:dyDescent="0.55000000000000004">
      <c r="O568" s="8">
        <v>56.6</v>
      </c>
    </row>
    <row r="569" spans="15:15" x14ac:dyDescent="0.55000000000000004">
      <c r="O569" s="8">
        <v>56.7</v>
      </c>
    </row>
    <row r="570" spans="15:15" x14ac:dyDescent="0.55000000000000004">
      <c r="O570" s="8">
        <v>56.8</v>
      </c>
    </row>
    <row r="571" spans="15:15" x14ac:dyDescent="0.55000000000000004">
      <c r="O571" s="8">
        <v>56.9</v>
      </c>
    </row>
    <row r="572" spans="15:15" x14ac:dyDescent="0.55000000000000004">
      <c r="O572" s="8">
        <v>57</v>
      </c>
    </row>
    <row r="573" spans="15:15" x14ac:dyDescent="0.55000000000000004">
      <c r="O573" s="8">
        <v>57.1</v>
      </c>
    </row>
    <row r="574" spans="15:15" x14ac:dyDescent="0.55000000000000004">
      <c r="O574" s="8">
        <v>57.2</v>
      </c>
    </row>
    <row r="575" spans="15:15" x14ac:dyDescent="0.55000000000000004">
      <c r="O575" s="8">
        <v>57.3</v>
      </c>
    </row>
    <row r="576" spans="15:15" x14ac:dyDescent="0.55000000000000004">
      <c r="O576" s="8">
        <v>57.4</v>
      </c>
    </row>
    <row r="577" spans="15:15" x14ac:dyDescent="0.55000000000000004">
      <c r="O577" s="8">
        <v>57.5</v>
      </c>
    </row>
    <row r="578" spans="15:15" x14ac:dyDescent="0.55000000000000004">
      <c r="O578" s="8">
        <v>57.6</v>
      </c>
    </row>
    <row r="579" spans="15:15" x14ac:dyDescent="0.55000000000000004">
      <c r="O579" s="8">
        <v>57.7</v>
      </c>
    </row>
    <row r="580" spans="15:15" x14ac:dyDescent="0.55000000000000004">
      <c r="O580" s="8">
        <v>57.8</v>
      </c>
    </row>
    <row r="581" spans="15:15" x14ac:dyDescent="0.55000000000000004">
      <c r="O581" s="8">
        <v>57.9</v>
      </c>
    </row>
    <row r="582" spans="15:15" x14ac:dyDescent="0.55000000000000004">
      <c r="O582" s="8">
        <v>58</v>
      </c>
    </row>
    <row r="583" spans="15:15" x14ac:dyDescent="0.55000000000000004">
      <c r="O583" s="8">
        <v>58.1</v>
      </c>
    </row>
    <row r="584" spans="15:15" x14ac:dyDescent="0.55000000000000004">
      <c r="O584" s="8">
        <v>58.2</v>
      </c>
    </row>
    <row r="585" spans="15:15" x14ac:dyDescent="0.55000000000000004">
      <c r="O585" s="8">
        <v>58.3</v>
      </c>
    </row>
    <row r="586" spans="15:15" x14ac:dyDescent="0.55000000000000004">
      <c r="O586" s="8">
        <v>58.4</v>
      </c>
    </row>
    <row r="587" spans="15:15" x14ac:dyDescent="0.55000000000000004">
      <c r="O587" s="8">
        <v>58.5</v>
      </c>
    </row>
    <row r="588" spans="15:15" x14ac:dyDescent="0.55000000000000004">
      <c r="O588" s="8">
        <v>58.6</v>
      </c>
    </row>
    <row r="589" spans="15:15" x14ac:dyDescent="0.55000000000000004">
      <c r="O589" s="8">
        <v>58.7</v>
      </c>
    </row>
    <row r="590" spans="15:15" x14ac:dyDescent="0.55000000000000004">
      <c r="O590" s="8">
        <v>58.8</v>
      </c>
    </row>
    <row r="591" spans="15:15" x14ac:dyDescent="0.55000000000000004">
      <c r="O591" s="8">
        <v>58.9</v>
      </c>
    </row>
    <row r="592" spans="15:15" x14ac:dyDescent="0.55000000000000004">
      <c r="O592" s="8">
        <v>59</v>
      </c>
    </row>
    <row r="593" spans="15:15" x14ac:dyDescent="0.55000000000000004">
      <c r="O593" s="8">
        <v>59.1</v>
      </c>
    </row>
    <row r="594" spans="15:15" x14ac:dyDescent="0.55000000000000004">
      <c r="O594" s="8">
        <v>59.2</v>
      </c>
    </row>
    <row r="595" spans="15:15" x14ac:dyDescent="0.55000000000000004">
      <c r="O595" s="8">
        <v>59.3</v>
      </c>
    </row>
    <row r="596" spans="15:15" x14ac:dyDescent="0.55000000000000004">
      <c r="O596" s="8">
        <v>59.4</v>
      </c>
    </row>
    <row r="597" spans="15:15" x14ac:dyDescent="0.55000000000000004">
      <c r="O597" s="8">
        <v>59.5</v>
      </c>
    </row>
    <row r="598" spans="15:15" x14ac:dyDescent="0.55000000000000004">
      <c r="O598" s="8">
        <v>59.6</v>
      </c>
    </row>
    <row r="599" spans="15:15" x14ac:dyDescent="0.55000000000000004">
      <c r="O599" s="8">
        <v>59.7</v>
      </c>
    </row>
    <row r="600" spans="15:15" x14ac:dyDescent="0.55000000000000004">
      <c r="O600" s="8">
        <v>59.8</v>
      </c>
    </row>
    <row r="601" spans="15:15" x14ac:dyDescent="0.55000000000000004">
      <c r="O601" s="8">
        <v>59.9</v>
      </c>
    </row>
    <row r="602" spans="15:15" x14ac:dyDescent="0.55000000000000004">
      <c r="O602" s="8">
        <v>60</v>
      </c>
    </row>
    <row r="603" spans="15:15" x14ac:dyDescent="0.55000000000000004">
      <c r="O603" s="8">
        <v>60.1</v>
      </c>
    </row>
    <row r="604" spans="15:15" x14ac:dyDescent="0.55000000000000004">
      <c r="O604" s="8">
        <v>60.2</v>
      </c>
    </row>
    <row r="605" spans="15:15" x14ac:dyDescent="0.55000000000000004">
      <c r="O605" s="8">
        <v>60.3</v>
      </c>
    </row>
    <row r="606" spans="15:15" x14ac:dyDescent="0.55000000000000004">
      <c r="O606" s="8">
        <v>60.4</v>
      </c>
    </row>
    <row r="607" spans="15:15" x14ac:dyDescent="0.55000000000000004">
      <c r="O607" s="8">
        <v>60.5</v>
      </c>
    </row>
    <row r="608" spans="15:15" x14ac:dyDescent="0.55000000000000004">
      <c r="O608" s="8">
        <v>60.6</v>
      </c>
    </row>
    <row r="609" spans="15:15" x14ac:dyDescent="0.55000000000000004">
      <c r="O609" s="8">
        <v>60.7</v>
      </c>
    </row>
    <row r="610" spans="15:15" x14ac:dyDescent="0.55000000000000004">
      <c r="O610" s="8">
        <v>60.8</v>
      </c>
    </row>
    <row r="611" spans="15:15" x14ac:dyDescent="0.55000000000000004">
      <c r="O611" s="8">
        <v>60.9</v>
      </c>
    </row>
    <row r="612" spans="15:15" x14ac:dyDescent="0.55000000000000004">
      <c r="O612" s="8">
        <v>61</v>
      </c>
    </row>
    <row r="613" spans="15:15" x14ac:dyDescent="0.55000000000000004">
      <c r="O613" s="8">
        <v>61.1</v>
      </c>
    </row>
    <row r="614" spans="15:15" x14ac:dyDescent="0.55000000000000004">
      <c r="O614" s="8">
        <v>61.2</v>
      </c>
    </row>
    <row r="615" spans="15:15" x14ac:dyDescent="0.55000000000000004">
      <c r="O615" s="8">
        <v>61.3</v>
      </c>
    </row>
    <row r="616" spans="15:15" x14ac:dyDescent="0.55000000000000004">
      <c r="O616" s="8">
        <v>61.4</v>
      </c>
    </row>
    <row r="617" spans="15:15" x14ac:dyDescent="0.55000000000000004">
      <c r="O617" s="8">
        <v>61.5</v>
      </c>
    </row>
    <row r="618" spans="15:15" x14ac:dyDescent="0.55000000000000004">
      <c r="O618" s="8">
        <v>61.6</v>
      </c>
    </row>
    <row r="619" spans="15:15" x14ac:dyDescent="0.55000000000000004">
      <c r="O619" s="8">
        <v>61.7</v>
      </c>
    </row>
    <row r="620" spans="15:15" x14ac:dyDescent="0.55000000000000004">
      <c r="O620" s="8">
        <v>61.8</v>
      </c>
    </row>
    <row r="621" spans="15:15" x14ac:dyDescent="0.55000000000000004">
      <c r="O621" s="8">
        <v>61.9</v>
      </c>
    </row>
    <row r="622" spans="15:15" x14ac:dyDescent="0.55000000000000004">
      <c r="O622" s="8">
        <v>62</v>
      </c>
    </row>
    <row r="623" spans="15:15" x14ac:dyDescent="0.55000000000000004">
      <c r="O623" s="8">
        <v>62.1</v>
      </c>
    </row>
    <row r="624" spans="15:15" x14ac:dyDescent="0.55000000000000004">
      <c r="O624" s="8">
        <v>62.2</v>
      </c>
    </row>
    <row r="625" spans="15:15" x14ac:dyDescent="0.55000000000000004">
      <c r="O625" s="8">
        <v>62.3</v>
      </c>
    </row>
    <row r="626" spans="15:15" x14ac:dyDescent="0.55000000000000004">
      <c r="O626" s="8">
        <v>62.4</v>
      </c>
    </row>
    <row r="627" spans="15:15" x14ac:dyDescent="0.55000000000000004">
      <c r="O627" s="8">
        <v>62.5</v>
      </c>
    </row>
    <row r="628" spans="15:15" x14ac:dyDescent="0.55000000000000004">
      <c r="O628" s="8">
        <v>62.6</v>
      </c>
    </row>
    <row r="629" spans="15:15" x14ac:dyDescent="0.55000000000000004">
      <c r="O629" s="8">
        <v>62.7</v>
      </c>
    </row>
    <row r="630" spans="15:15" x14ac:dyDescent="0.55000000000000004">
      <c r="O630" s="8">
        <v>62.8</v>
      </c>
    </row>
    <row r="631" spans="15:15" x14ac:dyDescent="0.55000000000000004">
      <c r="O631" s="8">
        <v>62.9</v>
      </c>
    </row>
    <row r="632" spans="15:15" x14ac:dyDescent="0.55000000000000004">
      <c r="O632" s="8">
        <v>63</v>
      </c>
    </row>
    <row r="633" spans="15:15" x14ac:dyDescent="0.55000000000000004">
      <c r="O633" s="8">
        <v>63.1</v>
      </c>
    </row>
    <row r="634" spans="15:15" x14ac:dyDescent="0.55000000000000004">
      <c r="O634" s="8">
        <v>63.2</v>
      </c>
    </row>
    <row r="635" spans="15:15" x14ac:dyDescent="0.55000000000000004">
      <c r="O635" s="8">
        <v>63.3</v>
      </c>
    </row>
    <row r="636" spans="15:15" x14ac:dyDescent="0.55000000000000004">
      <c r="O636" s="8">
        <v>63.4</v>
      </c>
    </row>
    <row r="637" spans="15:15" x14ac:dyDescent="0.55000000000000004">
      <c r="O637" s="8">
        <v>63.5</v>
      </c>
    </row>
    <row r="638" spans="15:15" x14ac:dyDescent="0.55000000000000004">
      <c r="O638" s="8">
        <v>63.6</v>
      </c>
    </row>
    <row r="639" spans="15:15" x14ac:dyDescent="0.55000000000000004">
      <c r="O639" s="8">
        <v>63.7</v>
      </c>
    </row>
    <row r="640" spans="15:15" x14ac:dyDescent="0.55000000000000004">
      <c r="O640" s="8">
        <v>63.8</v>
      </c>
    </row>
    <row r="641" spans="15:15" x14ac:dyDescent="0.55000000000000004">
      <c r="O641" s="8">
        <v>63.9</v>
      </c>
    </row>
    <row r="642" spans="15:15" x14ac:dyDescent="0.55000000000000004">
      <c r="O642" s="8">
        <v>64</v>
      </c>
    </row>
    <row r="643" spans="15:15" x14ac:dyDescent="0.55000000000000004">
      <c r="O643" s="8">
        <v>64.099999999999994</v>
      </c>
    </row>
    <row r="644" spans="15:15" x14ac:dyDescent="0.55000000000000004">
      <c r="O644" s="8">
        <v>64.2</v>
      </c>
    </row>
    <row r="645" spans="15:15" x14ac:dyDescent="0.55000000000000004">
      <c r="O645" s="8">
        <v>64.3</v>
      </c>
    </row>
    <row r="646" spans="15:15" x14ac:dyDescent="0.55000000000000004">
      <c r="O646" s="8">
        <v>64.400000000000006</v>
      </c>
    </row>
    <row r="647" spans="15:15" x14ac:dyDescent="0.55000000000000004">
      <c r="O647" s="8">
        <v>64.5</v>
      </c>
    </row>
    <row r="648" spans="15:15" x14ac:dyDescent="0.55000000000000004">
      <c r="O648" s="8">
        <v>64.599999999999994</v>
      </c>
    </row>
    <row r="649" spans="15:15" x14ac:dyDescent="0.55000000000000004">
      <c r="O649" s="8">
        <v>64.7</v>
      </c>
    </row>
    <row r="650" spans="15:15" x14ac:dyDescent="0.55000000000000004">
      <c r="O650" s="8">
        <v>64.8</v>
      </c>
    </row>
    <row r="651" spans="15:15" x14ac:dyDescent="0.55000000000000004">
      <c r="O651" s="8">
        <v>64.900000000000006</v>
      </c>
    </row>
    <row r="652" spans="15:15" x14ac:dyDescent="0.55000000000000004">
      <c r="O652" s="8">
        <v>65</v>
      </c>
    </row>
    <row r="653" spans="15:15" x14ac:dyDescent="0.55000000000000004">
      <c r="O653" s="8">
        <v>65.099999999999994</v>
      </c>
    </row>
    <row r="654" spans="15:15" x14ac:dyDescent="0.55000000000000004">
      <c r="O654" s="8">
        <v>65.2</v>
      </c>
    </row>
    <row r="655" spans="15:15" x14ac:dyDescent="0.55000000000000004">
      <c r="O655" s="8">
        <v>65.3</v>
      </c>
    </row>
    <row r="656" spans="15:15" x14ac:dyDescent="0.55000000000000004">
      <c r="O656" s="8">
        <v>65.400000000000006</v>
      </c>
    </row>
    <row r="657" spans="15:15" x14ac:dyDescent="0.55000000000000004">
      <c r="O657" s="8">
        <v>65.5</v>
      </c>
    </row>
    <row r="658" spans="15:15" x14ac:dyDescent="0.55000000000000004">
      <c r="O658" s="8">
        <v>65.599999999999994</v>
      </c>
    </row>
    <row r="659" spans="15:15" x14ac:dyDescent="0.55000000000000004">
      <c r="O659" s="8">
        <v>65.7</v>
      </c>
    </row>
    <row r="660" spans="15:15" x14ac:dyDescent="0.55000000000000004">
      <c r="O660" s="8">
        <v>65.8</v>
      </c>
    </row>
    <row r="661" spans="15:15" x14ac:dyDescent="0.55000000000000004">
      <c r="O661" s="8">
        <v>65.900000000000006</v>
      </c>
    </row>
    <row r="662" spans="15:15" x14ac:dyDescent="0.55000000000000004">
      <c r="O662" s="8">
        <v>66</v>
      </c>
    </row>
    <row r="663" spans="15:15" x14ac:dyDescent="0.55000000000000004">
      <c r="O663" s="8">
        <v>66.099999999999994</v>
      </c>
    </row>
    <row r="664" spans="15:15" x14ac:dyDescent="0.55000000000000004">
      <c r="O664" s="8">
        <v>66.2</v>
      </c>
    </row>
    <row r="665" spans="15:15" x14ac:dyDescent="0.55000000000000004">
      <c r="O665" s="8">
        <v>66.3</v>
      </c>
    </row>
    <row r="666" spans="15:15" x14ac:dyDescent="0.55000000000000004">
      <c r="O666" s="8">
        <v>66.400000000000006</v>
      </c>
    </row>
    <row r="667" spans="15:15" x14ac:dyDescent="0.55000000000000004">
      <c r="O667" s="8">
        <v>66.5</v>
      </c>
    </row>
    <row r="668" spans="15:15" x14ac:dyDescent="0.55000000000000004">
      <c r="O668" s="8">
        <v>66.599999999999994</v>
      </c>
    </row>
    <row r="669" spans="15:15" x14ac:dyDescent="0.55000000000000004">
      <c r="O669" s="8">
        <v>66.7</v>
      </c>
    </row>
    <row r="670" spans="15:15" x14ac:dyDescent="0.55000000000000004">
      <c r="O670" s="8">
        <v>66.8</v>
      </c>
    </row>
    <row r="671" spans="15:15" x14ac:dyDescent="0.55000000000000004">
      <c r="O671" s="8">
        <v>66.900000000000006</v>
      </c>
    </row>
    <row r="672" spans="15:15" x14ac:dyDescent="0.55000000000000004">
      <c r="O672" s="8">
        <v>67</v>
      </c>
    </row>
    <row r="673" spans="15:15" x14ac:dyDescent="0.55000000000000004">
      <c r="O673" s="8">
        <v>67.099999999999994</v>
      </c>
    </row>
    <row r="674" spans="15:15" x14ac:dyDescent="0.55000000000000004">
      <c r="O674" s="8">
        <v>67.2</v>
      </c>
    </row>
    <row r="675" spans="15:15" x14ac:dyDescent="0.55000000000000004">
      <c r="O675" s="8">
        <v>67.3</v>
      </c>
    </row>
    <row r="676" spans="15:15" x14ac:dyDescent="0.55000000000000004">
      <c r="O676" s="8">
        <v>67.400000000000006</v>
      </c>
    </row>
    <row r="677" spans="15:15" x14ac:dyDescent="0.55000000000000004">
      <c r="O677" s="8">
        <v>67.5</v>
      </c>
    </row>
    <row r="678" spans="15:15" x14ac:dyDescent="0.55000000000000004">
      <c r="O678" s="8">
        <v>67.599999999999994</v>
      </c>
    </row>
    <row r="679" spans="15:15" x14ac:dyDescent="0.55000000000000004">
      <c r="O679" s="8">
        <v>67.7</v>
      </c>
    </row>
    <row r="680" spans="15:15" x14ac:dyDescent="0.55000000000000004">
      <c r="O680" s="8">
        <v>67.8</v>
      </c>
    </row>
    <row r="681" spans="15:15" x14ac:dyDescent="0.55000000000000004">
      <c r="O681" s="8">
        <v>67.900000000000006</v>
      </c>
    </row>
    <row r="682" spans="15:15" x14ac:dyDescent="0.55000000000000004">
      <c r="O682" s="8">
        <v>68</v>
      </c>
    </row>
    <row r="683" spans="15:15" x14ac:dyDescent="0.55000000000000004">
      <c r="O683" s="8">
        <v>68.099999999999994</v>
      </c>
    </row>
    <row r="684" spans="15:15" x14ac:dyDescent="0.55000000000000004">
      <c r="O684" s="8">
        <v>68.2</v>
      </c>
    </row>
    <row r="685" spans="15:15" x14ac:dyDescent="0.55000000000000004">
      <c r="O685" s="8">
        <v>68.3</v>
      </c>
    </row>
    <row r="686" spans="15:15" x14ac:dyDescent="0.55000000000000004">
      <c r="O686" s="8">
        <v>68.400000000000006</v>
      </c>
    </row>
    <row r="687" spans="15:15" x14ac:dyDescent="0.55000000000000004">
      <c r="O687" s="8">
        <v>68.5</v>
      </c>
    </row>
    <row r="688" spans="15:15" x14ac:dyDescent="0.55000000000000004">
      <c r="O688" s="8">
        <v>68.599999999999994</v>
      </c>
    </row>
    <row r="689" spans="15:15" x14ac:dyDescent="0.55000000000000004">
      <c r="O689" s="8">
        <v>68.7</v>
      </c>
    </row>
    <row r="690" spans="15:15" x14ac:dyDescent="0.55000000000000004">
      <c r="O690" s="8">
        <v>68.8</v>
      </c>
    </row>
    <row r="691" spans="15:15" x14ac:dyDescent="0.55000000000000004">
      <c r="O691" s="8">
        <v>68.900000000000006</v>
      </c>
    </row>
    <row r="692" spans="15:15" x14ac:dyDescent="0.55000000000000004">
      <c r="O692" s="8">
        <v>69</v>
      </c>
    </row>
    <row r="693" spans="15:15" x14ac:dyDescent="0.55000000000000004">
      <c r="O693" s="8">
        <v>69.099999999999994</v>
      </c>
    </row>
    <row r="694" spans="15:15" x14ac:dyDescent="0.55000000000000004">
      <c r="O694" s="8">
        <v>69.2</v>
      </c>
    </row>
    <row r="695" spans="15:15" x14ac:dyDescent="0.55000000000000004">
      <c r="O695" s="8">
        <v>69.3</v>
      </c>
    </row>
    <row r="696" spans="15:15" x14ac:dyDescent="0.55000000000000004">
      <c r="O696" s="8">
        <v>69.400000000000006</v>
      </c>
    </row>
    <row r="697" spans="15:15" x14ac:dyDescent="0.55000000000000004">
      <c r="O697" s="8">
        <v>69.5</v>
      </c>
    </row>
    <row r="698" spans="15:15" x14ac:dyDescent="0.55000000000000004">
      <c r="O698" s="8">
        <v>69.599999999999994</v>
      </c>
    </row>
    <row r="699" spans="15:15" x14ac:dyDescent="0.55000000000000004">
      <c r="O699" s="8">
        <v>69.7</v>
      </c>
    </row>
    <row r="700" spans="15:15" x14ac:dyDescent="0.55000000000000004">
      <c r="O700" s="8">
        <v>69.8</v>
      </c>
    </row>
    <row r="701" spans="15:15" x14ac:dyDescent="0.55000000000000004">
      <c r="O701" s="8">
        <v>69.900000000000006</v>
      </c>
    </row>
    <row r="702" spans="15:15" x14ac:dyDescent="0.55000000000000004">
      <c r="O702" s="8">
        <v>70</v>
      </c>
    </row>
    <row r="703" spans="15:15" x14ac:dyDescent="0.55000000000000004">
      <c r="O703" s="8">
        <v>70.099999999999994</v>
      </c>
    </row>
    <row r="704" spans="15:15" x14ac:dyDescent="0.55000000000000004">
      <c r="O704" s="8">
        <v>70.2</v>
      </c>
    </row>
    <row r="705" spans="15:15" x14ac:dyDescent="0.55000000000000004">
      <c r="O705" s="8">
        <v>70.3</v>
      </c>
    </row>
    <row r="706" spans="15:15" x14ac:dyDescent="0.55000000000000004">
      <c r="O706" s="8">
        <v>70.400000000000006</v>
      </c>
    </row>
    <row r="707" spans="15:15" x14ac:dyDescent="0.55000000000000004">
      <c r="O707" s="8">
        <v>70.5</v>
      </c>
    </row>
    <row r="708" spans="15:15" x14ac:dyDescent="0.55000000000000004">
      <c r="O708" s="8">
        <v>70.599999999999994</v>
      </c>
    </row>
    <row r="709" spans="15:15" x14ac:dyDescent="0.55000000000000004">
      <c r="O709" s="8">
        <v>70.7</v>
      </c>
    </row>
    <row r="710" spans="15:15" x14ac:dyDescent="0.55000000000000004">
      <c r="O710" s="8">
        <v>70.8</v>
      </c>
    </row>
    <row r="711" spans="15:15" x14ac:dyDescent="0.55000000000000004">
      <c r="O711" s="8">
        <v>70.900000000000006</v>
      </c>
    </row>
    <row r="712" spans="15:15" x14ac:dyDescent="0.55000000000000004">
      <c r="O712" s="8">
        <v>71</v>
      </c>
    </row>
    <row r="713" spans="15:15" x14ac:dyDescent="0.55000000000000004">
      <c r="O713" s="8">
        <v>71.099999999999994</v>
      </c>
    </row>
    <row r="714" spans="15:15" x14ac:dyDescent="0.55000000000000004">
      <c r="O714" s="8">
        <v>71.2</v>
      </c>
    </row>
    <row r="715" spans="15:15" x14ac:dyDescent="0.55000000000000004">
      <c r="O715" s="8">
        <v>71.3</v>
      </c>
    </row>
    <row r="716" spans="15:15" x14ac:dyDescent="0.55000000000000004">
      <c r="O716" s="8">
        <v>71.400000000000006</v>
      </c>
    </row>
    <row r="717" spans="15:15" x14ac:dyDescent="0.55000000000000004">
      <c r="O717" s="8">
        <v>71.5</v>
      </c>
    </row>
    <row r="718" spans="15:15" x14ac:dyDescent="0.55000000000000004">
      <c r="O718" s="8">
        <v>71.599999999999994</v>
      </c>
    </row>
    <row r="719" spans="15:15" x14ac:dyDescent="0.55000000000000004">
      <c r="O719" s="8">
        <v>71.7</v>
      </c>
    </row>
    <row r="720" spans="15:15" x14ac:dyDescent="0.55000000000000004">
      <c r="O720" s="8">
        <v>71.8</v>
      </c>
    </row>
    <row r="721" spans="15:15" x14ac:dyDescent="0.55000000000000004">
      <c r="O721" s="8">
        <v>71.900000000000006</v>
      </c>
    </row>
    <row r="722" spans="15:15" x14ac:dyDescent="0.55000000000000004">
      <c r="O722" s="8">
        <v>72</v>
      </c>
    </row>
    <row r="723" spans="15:15" x14ac:dyDescent="0.55000000000000004">
      <c r="O723" s="8">
        <v>72.099999999999994</v>
      </c>
    </row>
    <row r="724" spans="15:15" x14ac:dyDescent="0.55000000000000004">
      <c r="O724" s="8">
        <v>72.2</v>
      </c>
    </row>
    <row r="725" spans="15:15" x14ac:dyDescent="0.55000000000000004">
      <c r="O725" s="8">
        <v>72.3</v>
      </c>
    </row>
    <row r="726" spans="15:15" x14ac:dyDescent="0.55000000000000004">
      <c r="O726" s="8">
        <v>72.400000000000006</v>
      </c>
    </row>
    <row r="727" spans="15:15" x14ac:dyDescent="0.55000000000000004">
      <c r="O727" s="8">
        <v>72.5</v>
      </c>
    </row>
    <row r="728" spans="15:15" x14ac:dyDescent="0.55000000000000004">
      <c r="O728" s="8">
        <v>72.599999999999994</v>
      </c>
    </row>
    <row r="729" spans="15:15" x14ac:dyDescent="0.55000000000000004">
      <c r="O729" s="8">
        <v>72.7</v>
      </c>
    </row>
    <row r="730" spans="15:15" x14ac:dyDescent="0.55000000000000004">
      <c r="O730" s="8">
        <v>72.8</v>
      </c>
    </row>
    <row r="731" spans="15:15" x14ac:dyDescent="0.55000000000000004">
      <c r="O731" s="8">
        <v>72.900000000000006</v>
      </c>
    </row>
    <row r="732" spans="15:15" x14ac:dyDescent="0.55000000000000004">
      <c r="O732" s="8">
        <v>73</v>
      </c>
    </row>
    <row r="733" spans="15:15" x14ac:dyDescent="0.55000000000000004">
      <c r="O733" s="8">
        <v>73.099999999999994</v>
      </c>
    </row>
    <row r="734" spans="15:15" x14ac:dyDescent="0.55000000000000004">
      <c r="O734" s="8">
        <v>73.2</v>
      </c>
    </row>
    <row r="735" spans="15:15" x14ac:dyDescent="0.55000000000000004">
      <c r="O735" s="8">
        <v>73.3</v>
      </c>
    </row>
    <row r="736" spans="15:15" x14ac:dyDescent="0.55000000000000004">
      <c r="O736" s="8">
        <v>73.400000000000006</v>
      </c>
    </row>
    <row r="737" spans="15:15" x14ac:dyDescent="0.55000000000000004">
      <c r="O737" s="8">
        <v>73.5</v>
      </c>
    </row>
    <row r="738" spans="15:15" x14ac:dyDescent="0.55000000000000004">
      <c r="O738" s="8">
        <v>73.599999999999994</v>
      </c>
    </row>
    <row r="739" spans="15:15" x14ac:dyDescent="0.55000000000000004">
      <c r="O739" s="8">
        <v>73.7</v>
      </c>
    </row>
    <row r="740" spans="15:15" x14ac:dyDescent="0.55000000000000004">
      <c r="O740" s="8">
        <v>73.8</v>
      </c>
    </row>
    <row r="741" spans="15:15" x14ac:dyDescent="0.55000000000000004">
      <c r="O741" s="8">
        <v>73.900000000000006</v>
      </c>
    </row>
    <row r="742" spans="15:15" x14ac:dyDescent="0.55000000000000004">
      <c r="O742" s="8">
        <v>74</v>
      </c>
    </row>
    <row r="743" spans="15:15" x14ac:dyDescent="0.55000000000000004">
      <c r="O743" s="8">
        <v>74.099999999999994</v>
      </c>
    </row>
    <row r="744" spans="15:15" x14ac:dyDescent="0.55000000000000004">
      <c r="O744" s="8">
        <v>74.2</v>
      </c>
    </row>
    <row r="745" spans="15:15" x14ac:dyDescent="0.55000000000000004">
      <c r="O745" s="8">
        <v>74.3</v>
      </c>
    </row>
    <row r="746" spans="15:15" x14ac:dyDescent="0.55000000000000004">
      <c r="O746" s="8">
        <v>74.400000000000006</v>
      </c>
    </row>
    <row r="747" spans="15:15" x14ac:dyDescent="0.55000000000000004">
      <c r="O747" s="8">
        <v>74.5</v>
      </c>
    </row>
    <row r="748" spans="15:15" x14ac:dyDescent="0.55000000000000004">
      <c r="O748" s="8">
        <v>74.599999999999994</v>
      </c>
    </row>
    <row r="749" spans="15:15" x14ac:dyDescent="0.55000000000000004">
      <c r="O749" s="8">
        <v>74.7</v>
      </c>
    </row>
    <row r="750" spans="15:15" x14ac:dyDescent="0.55000000000000004">
      <c r="O750" s="8">
        <v>74.8</v>
      </c>
    </row>
    <row r="751" spans="15:15" x14ac:dyDescent="0.55000000000000004">
      <c r="O751" s="8">
        <v>74.900000000000006</v>
      </c>
    </row>
    <row r="752" spans="15:15" x14ac:dyDescent="0.55000000000000004">
      <c r="O752" s="8">
        <v>75</v>
      </c>
    </row>
    <row r="753" spans="15:15" x14ac:dyDescent="0.55000000000000004">
      <c r="O753" s="8">
        <v>75.099999999999994</v>
      </c>
    </row>
    <row r="754" spans="15:15" x14ac:dyDescent="0.55000000000000004">
      <c r="O754" s="8">
        <v>75.2</v>
      </c>
    </row>
    <row r="755" spans="15:15" x14ac:dyDescent="0.55000000000000004">
      <c r="O755" s="8">
        <v>75.3</v>
      </c>
    </row>
    <row r="756" spans="15:15" x14ac:dyDescent="0.55000000000000004">
      <c r="O756" s="8">
        <v>75.400000000000006</v>
      </c>
    </row>
    <row r="757" spans="15:15" x14ac:dyDescent="0.55000000000000004">
      <c r="O757" s="8">
        <v>75.5</v>
      </c>
    </row>
    <row r="758" spans="15:15" x14ac:dyDescent="0.55000000000000004">
      <c r="O758" s="8">
        <v>75.599999999999994</v>
      </c>
    </row>
    <row r="759" spans="15:15" x14ac:dyDescent="0.55000000000000004">
      <c r="O759" s="8">
        <v>75.7</v>
      </c>
    </row>
    <row r="760" spans="15:15" x14ac:dyDescent="0.55000000000000004">
      <c r="O760" s="8">
        <v>75.8</v>
      </c>
    </row>
    <row r="761" spans="15:15" x14ac:dyDescent="0.55000000000000004">
      <c r="O761" s="8">
        <v>75.900000000000006</v>
      </c>
    </row>
    <row r="762" spans="15:15" x14ac:dyDescent="0.55000000000000004">
      <c r="O762" s="8">
        <v>76</v>
      </c>
    </row>
    <row r="763" spans="15:15" x14ac:dyDescent="0.55000000000000004">
      <c r="O763" s="8">
        <v>76.099999999999994</v>
      </c>
    </row>
    <row r="764" spans="15:15" x14ac:dyDescent="0.55000000000000004">
      <c r="O764" s="8">
        <v>76.2</v>
      </c>
    </row>
    <row r="765" spans="15:15" x14ac:dyDescent="0.55000000000000004">
      <c r="O765" s="8">
        <v>76.3</v>
      </c>
    </row>
    <row r="766" spans="15:15" x14ac:dyDescent="0.55000000000000004">
      <c r="O766" s="8">
        <v>76.400000000000006</v>
      </c>
    </row>
    <row r="767" spans="15:15" x14ac:dyDescent="0.55000000000000004">
      <c r="O767" s="8">
        <v>76.5</v>
      </c>
    </row>
    <row r="768" spans="15:15" x14ac:dyDescent="0.55000000000000004">
      <c r="O768" s="8">
        <v>76.599999999999994</v>
      </c>
    </row>
    <row r="769" spans="15:15" x14ac:dyDescent="0.55000000000000004">
      <c r="O769" s="8">
        <v>76.7</v>
      </c>
    </row>
    <row r="770" spans="15:15" x14ac:dyDescent="0.55000000000000004">
      <c r="O770" s="8">
        <v>76.8</v>
      </c>
    </row>
    <row r="771" spans="15:15" x14ac:dyDescent="0.55000000000000004">
      <c r="O771" s="8">
        <v>76.900000000000006</v>
      </c>
    </row>
    <row r="772" spans="15:15" x14ac:dyDescent="0.55000000000000004">
      <c r="O772" s="8">
        <v>77</v>
      </c>
    </row>
    <row r="773" spans="15:15" x14ac:dyDescent="0.55000000000000004">
      <c r="O773" s="8">
        <v>77.099999999999994</v>
      </c>
    </row>
    <row r="774" spans="15:15" x14ac:dyDescent="0.55000000000000004">
      <c r="O774" s="8">
        <v>77.2</v>
      </c>
    </row>
    <row r="775" spans="15:15" x14ac:dyDescent="0.55000000000000004">
      <c r="O775" s="8">
        <v>77.3</v>
      </c>
    </row>
    <row r="776" spans="15:15" x14ac:dyDescent="0.55000000000000004">
      <c r="O776" s="8">
        <v>77.400000000000006</v>
      </c>
    </row>
    <row r="777" spans="15:15" x14ac:dyDescent="0.55000000000000004">
      <c r="O777" s="8">
        <v>77.5</v>
      </c>
    </row>
    <row r="778" spans="15:15" x14ac:dyDescent="0.55000000000000004">
      <c r="O778" s="8">
        <v>77.599999999999994</v>
      </c>
    </row>
    <row r="779" spans="15:15" x14ac:dyDescent="0.55000000000000004">
      <c r="O779" s="8">
        <v>77.7</v>
      </c>
    </row>
    <row r="780" spans="15:15" x14ac:dyDescent="0.55000000000000004">
      <c r="O780" s="8">
        <v>77.8</v>
      </c>
    </row>
    <row r="781" spans="15:15" x14ac:dyDescent="0.55000000000000004">
      <c r="O781" s="8">
        <v>77.900000000000006</v>
      </c>
    </row>
    <row r="782" spans="15:15" x14ac:dyDescent="0.55000000000000004">
      <c r="O782" s="8">
        <v>78</v>
      </c>
    </row>
    <row r="783" spans="15:15" x14ac:dyDescent="0.55000000000000004">
      <c r="O783" s="8">
        <v>78.099999999999994</v>
      </c>
    </row>
    <row r="784" spans="15:15" x14ac:dyDescent="0.55000000000000004">
      <c r="O784" s="8">
        <v>78.2</v>
      </c>
    </row>
    <row r="785" spans="15:15" x14ac:dyDescent="0.55000000000000004">
      <c r="O785" s="8">
        <v>78.3</v>
      </c>
    </row>
    <row r="786" spans="15:15" x14ac:dyDescent="0.55000000000000004">
      <c r="O786" s="8">
        <v>78.400000000000006</v>
      </c>
    </row>
    <row r="787" spans="15:15" x14ac:dyDescent="0.55000000000000004">
      <c r="O787" s="8">
        <v>78.5</v>
      </c>
    </row>
    <row r="788" spans="15:15" x14ac:dyDescent="0.55000000000000004">
      <c r="O788" s="8">
        <v>78.599999999999994</v>
      </c>
    </row>
    <row r="789" spans="15:15" x14ac:dyDescent="0.55000000000000004">
      <c r="O789" s="8">
        <v>78.7</v>
      </c>
    </row>
    <row r="790" spans="15:15" x14ac:dyDescent="0.55000000000000004">
      <c r="O790" s="8">
        <v>78.8</v>
      </c>
    </row>
    <row r="791" spans="15:15" x14ac:dyDescent="0.55000000000000004">
      <c r="O791" s="8">
        <v>78.900000000000006</v>
      </c>
    </row>
    <row r="792" spans="15:15" x14ac:dyDescent="0.55000000000000004">
      <c r="O792" s="8">
        <v>79</v>
      </c>
    </row>
    <row r="793" spans="15:15" x14ac:dyDescent="0.55000000000000004">
      <c r="O793" s="8">
        <v>79.099999999999994</v>
      </c>
    </row>
    <row r="794" spans="15:15" x14ac:dyDescent="0.55000000000000004">
      <c r="O794" s="8">
        <v>79.2</v>
      </c>
    </row>
    <row r="795" spans="15:15" x14ac:dyDescent="0.55000000000000004">
      <c r="O795" s="8">
        <v>79.3</v>
      </c>
    </row>
    <row r="796" spans="15:15" x14ac:dyDescent="0.55000000000000004">
      <c r="O796" s="8">
        <v>79.400000000000006</v>
      </c>
    </row>
    <row r="797" spans="15:15" x14ac:dyDescent="0.55000000000000004">
      <c r="O797" s="8">
        <v>79.5</v>
      </c>
    </row>
    <row r="798" spans="15:15" x14ac:dyDescent="0.55000000000000004">
      <c r="O798" s="8">
        <v>79.599999999999994</v>
      </c>
    </row>
    <row r="799" spans="15:15" x14ac:dyDescent="0.55000000000000004">
      <c r="O799" s="8">
        <v>79.7</v>
      </c>
    </row>
    <row r="800" spans="15:15" x14ac:dyDescent="0.55000000000000004">
      <c r="O800" s="8">
        <v>79.8</v>
      </c>
    </row>
    <row r="801" spans="15:15" x14ac:dyDescent="0.55000000000000004">
      <c r="O801" s="8">
        <v>79.900000000000006</v>
      </c>
    </row>
    <row r="802" spans="15:15" x14ac:dyDescent="0.55000000000000004">
      <c r="O802" s="8">
        <v>80</v>
      </c>
    </row>
  </sheetData>
  <sheetProtection formatColumns="0" formatRows="0"/>
  <phoneticPr fontId="12" type="noConversion"/>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F9437-5C32-4DEC-9622-5213840FEB53}">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2</v>
      </c>
      <c r="C5" s="23" t="s">
        <v>141</v>
      </c>
      <c r="D5" s="44"/>
      <c r="F5" s="26" t="s">
        <v>40</v>
      </c>
    </row>
    <row r="6" spans="2:6" s="26" customFormat="1" ht="14.4" customHeight="1" x14ac:dyDescent="0.55000000000000004">
      <c r="B6" s="27">
        <v>3</v>
      </c>
      <c r="C6" s="23" t="s">
        <v>22</v>
      </c>
      <c r="D6" s="45"/>
      <c r="F6" s="26" t="s">
        <v>45</v>
      </c>
    </row>
    <row r="7" spans="2:6" s="26" customFormat="1" ht="14.4" customHeight="1" x14ac:dyDescent="0.55000000000000004">
      <c r="B7" s="27">
        <v>4</v>
      </c>
      <c r="C7" s="23" t="s">
        <v>44</v>
      </c>
      <c r="D7" s="22">
        <f>D5*D6</f>
        <v>0</v>
      </c>
      <c r="F7" s="28"/>
    </row>
    <row r="8" spans="2:6" s="26" customFormat="1" ht="14.4" customHeight="1" x14ac:dyDescent="0.55000000000000004">
      <c r="B8" s="27">
        <v>5</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6</v>
      </c>
      <c r="C9" s="17" t="str">
        <f>IF(OR(D8="geen",$D$8=""),"","Voor hoeveel cliënten/patiënten is deze "&amp;$D$8&amp;" nachtdienst 's nachts verantwoordelijk?")</f>
        <v/>
      </c>
      <c r="D9" s="42"/>
      <c r="F9" s="61"/>
    </row>
    <row r="10" spans="2:6" s="26" customFormat="1" ht="14.4" customHeight="1" x14ac:dyDescent="0.55000000000000004">
      <c r="B10" s="27">
        <v>7</v>
      </c>
      <c r="C10" s="23" t="s">
        <v>3</v>
      </c>
      <c r="D10" s="43"/>
    </row>
    <row r="11" spans="2:6" s="26" customFormat="1" ht="14.4" customHeight="1" x14ac:dyDescent="0.55000000000000004">
      <c r="B11" s="27">
        <v>8</v>
      </c>
      <c r="C11" s="23" t="s">
        <v>4</v>
      </c>
      <c r="D11" s="10">
        <f>D10*D7</f>
        <v>0</v>
      </c>
    </row>
    <row r="12" spans="2:6" s="26" customFormat="1" ht="14.4" customHeight="1" x14ac:dyDescent="0.55000000000000004">
      <c r="B12" s="27">
        <v>9</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10</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11</v>
      </c>
      <c r="C14" s="23" t="s">
        <v>6</v>
      </c>
      <c r="D14" s="10">
        <f>D13*(365/7)*36</f>
        <v>0</v>
      </c>
    </row>
    <row r="15" spans="2:6" s="26" customFormat="1" ht="14.4" customHeight="1" x14ac:dyDescent="0.55000000000000004">
      <c r="B15" s="27">
        <v>12</v>
      </c>
      <c r="C15" s="29" t="s">
        <v>10</v>
      </c>
      <c r="D15" s="46"/>
      <c r="F15" s="26" t="str">
        <f>IF(D8="slapend","Een slapende nachtdienst van 8 uur telt (voor de meeste cao's) mee als 4 uur per etmaal.","")</f>
        <v/>
      </c>
    </row>
    <row r="16" spans="2:6" s="26" customFormat="1" ht="14.4" customHeight="1" x14ac:dyDescent="0.55000000000000004">
      <c r="B16" s="27">
        <v>13</v>
      </c>
      <c r="C16" s="29" t="s">
        <v>2</v>
      </c>
      <c r="D16" s="6" t="str">
        <f>IFERROR(IF(AND(D14&gt;0,D15&gt;0),D14-D15,""),"")</f>
        <v/>
      </c>
    </row>
    <row r="17" spans="2:6" s="26" customFormat="1" ht="14.4" customHeight="1" x14ac:dyDescent="0.55000000000000004">
      <c r="B17" s="27">
        <v>14</v>
      </c>
      <c r="C17" s="24" t="s">
        <v>11</v>
      </c>
      <c r="D17" s="5" t="str">
        <f>IFERROR(IF(D15&gt;0,D15/(D10/7),""),"")</f>
        <v/>
      </c>
      <c r="F17" s="62" t="str">
        <f>IF(D17="","","check: kloppen deze drie gele waarden met jullie administratie?")</f>
        <v/>
      </c>
    </row>
    <row r="18" spans="2:6" s="26" customFormat="1" ht="14.4" customHeight="1" x14ac:dyDescent="0.55000000000000004">
      <c r="B18" s="27">
        <v>15</v>
      </c>
      <c r="C18" s="24" t="s">
        <v>7</v>
      </c>
      <c r="D18" s="6" t="str">
        <f>IFERROR(D15/D13,"")</f>
        <v/>
      </c>
      <c r="F18" s="62"/>
    </row>
    <row r="19" spans="2:6" s="26" customFormat="1" ht="14.4" customHeight="1" x14ac:dyDescent="0.55000000000000004">
      <c r="B19" s="27">
        <v>16</v>
      </c>
      <c r="C19" s="24" t="s">
        <v>8</v>
      </c>
      <c r="D19" s="12" t="str">
        <f>IFERROR(D15/D14,"")</f>
        <v/>
      </c>
      <c r="F19" s="62"/>
    </row>
    <row r="20" spans="2:6" ht="18.3" x14ac:dyDescent="0.7">
      <c r="B20" s="27">
        <v>17</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9NnwbRh9nQTmcKHVe5Sx6yQu6Yiukz7FZk9zhY9AxVyBkYUohG1V54U5vtHVnU7eVy98CB2wGTLp/WZfxTl4Ng==" saltValue="xOGE5fiyKsXN2rL1EOed8w==" spinCount="100000" sheet="1" objects="1" scenarios="1" formatColumns="0" formatRows="0"/>
  <mergeCells count="4">
    <mergeCell ref="F8:F9"/>
    <mergeCell ref="F17:F19"/>
    <mergeCell ref="B39:C41"/>
    <mergeCell ref="B23:D23"/>
  </mergeCells>
  <conditionalFormatting sqref="D15 D10:D13 D4:D8">
    <cfRule type="expression" dxfId="299" priority="5">
      <formula>D4=""</formula>
    </cfRule>
  </conditionalFormatting>
  <conditionalFormatting sqref="C9:D9">
    <cfRule type="expression" dxfId="298" priority="4">
      <formula>AND($D$8&lt;&gt;"",$D$8&lt;&gt;"geen")</formula>
    </cfRule>
  </conditionalFormatting>
  <conditionalFormatting sqref="D9">
    <cfRule type="expression" dxfId="297" priority="1">
      <formula>AND($D$8&lt;&gt;"",D9&lt;&gt;"")</formula>
    </cfRule>
    <cfRule type="expression" dxfId="296" priority="3">
      <formula>AND(AND($D$8&lt;&gt;"",D8&lt;&gt;"geen"),$D$9="")</formula>
    </cfRule>
  </conditionalFormatting>
  <conditionalFormatting sqref="F17:F19">
    <cfRule type="expression" dxfId="295" priority="2">
      <formula>$F$17&lt;&gt;""</formula>
    </cfRule>
  </conditionalFormatting>
  <conditionalFormatting sqref="D17:D19">
    <cfRule type="expression" dxfId="294" priority="6">
      <formula>$F$17&lt;&gt;""</formula>
    </cfRule>
  </conditionalFormatting>
  <dataValidations count="5">
    <dataValidation type="list" allowBlank="1" showInputMessage="1" showErrorMessage="1" sqref="D13 D5" xr:uid="{797C0FF3-7186-4E8B-ADCD-044737FDFE71}">
      <formula1>bez</formula1>
    </dataValidation>
    <dataValidation type="list" allowBlank="1" showInputMessage="1" showErrorMessage="1" sqref="D9" xr:uid="{94954DC1-269F-4DA7-BB11-DFB9AF7DB24E}">
      <formula1>cap</formula1>
    </dataValidation>
    <dataValidation type="list" allowBlank="1" showInputMessage="1" showErrorMessage="1" sqref="D8" xr:uid="{D1196321-5A7A-45E5-98CE-D7F3EB917CF6}">
      <formula1>nacht</formula1>
    </dataValidation>
    <dataValidation type="list" allowBlank="1" showInputMessage="1" showErrorMessage="1" sqref="D5" xr:uid="{A6CB1B46-67FA-46B0-9689-6A9AE6D125C9}">
      <formula1>ja</formula1>
    </dataValidation>
    <dataValidation type="list" allowBlank="1" showInputMessage="1" showErrorMessage="1" sqref="D6" xr:uid="{54C2B898-5EF0-44EB-ADF7-65D4590BA9F7}">
      <formula1>bezetting</formula1>
    </dataValidation>
  </dataValidations>
  <pageMargins left="0.7" right="0.7" top="0.75" bottom="0.75" header="0.3" footer="0.3"/>
  <pageSetup paperSize="9" scale="86" orientation="landscape"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1D409-D605-4F4B-9A11-4A18842D8826}">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oebS1kX6SiBlKmbciHRsZPy67K+2snIqFZZO5yJLlkEj0lVL5tFlv1Lnq1jmCPAcao3Cu7BIZT9e3/Xm7AnV1w==" saltValue="wDjRXssM8IA778whr4qpHQ==" spinCount="100000" sheet="1" objects="1" scenarios="1" formatColumns="0" formatRows="0"/>
  <mergeCells count="4">
    <mergeCell ref="F8:F9"/>
    <mergeCell ref="F17:F19"/>
    <mergeCell ref="B23:D23"/>
    <mergeCell ref="B39:C41"/>
  </mergeCells>
  <conditionalFormatting sqref="D15 D10:D13 D4:D8">
    <cfRule type="expression" dxfId="293" priority="5">
      <formula>D4=""</formula>
    </cfRule>
  </conditionalFormatting>
  <conditionalFormatting sqref="C9:D9">
    <cfRule type="expression" dxfId="292" priority="4">
      <formula>AND($D$8&lt;&gt;"",$D$8&lt;&gt;"geen")</formula>
    </cfRule>
  </conditionalFormatting>
  <conditionalFormatting sqref="D9">
    <cfRule type="expression" dxfId="291" priority="1">
      <formula>AND($D$8&lt;&gt;"",D9&lt;&gt;"")</formula>
    </cfRule>
    <cfRule type="expression" dxfId="290" priority="3">
      <formula>AND(AND($D$8&lt;&gt;"",D8&lt;&gt;"geen"),$D$9="")</formula>
    </cfRule>
  </conditionalFormatting>
  <conditionalFormatting sqref="F17:F19">
    <cfRule type="expression" dxfId="289" priority="2">
      <formula>$F$17&lt;&gt;""</formula>
    </cfRule>
  </conditionalFormatting>
  <conditionalFormatting sqref="D17:D19">
    <cfRule type="expression" dxfId="288" priority="6">
      <formula>$F$17&lt;&gt;""</formula>
    </cfRule>
  </conditionalFormatting>
  <dataValidations count="5">
    <dataValidation type="list" allowBlank="1" showInputMessage="1" showErrorMessage="1" sqref="D6" xr:uid="{46ABAC66-96EB-46F7-99FE-84C2FB60DAAC}">
      <formula1>bezetting</formula1>
    </dataValidation>
    <dataValidation type="list" allowBlank="1" showInputMessage="1" showErrorMessage="1" sqref="D5" xr:uid="{3EA14923-8A5A-4597-93B2-F3CB1D2818D1}">
      <formula1>ja</formula1>
    </dataValidation>
    <dataValidation type="list" allowBlank="1" showInputMessage="1" showErrorMessage="1" sqref="D8" xr:uid="{79480DBB-DE06-4AB0-9E11-0B2E74F533E6}">
      <formula1>nacht</formula1>
    </dataValidation>
    <dataValidation type="list" allowBlank="1" showInputMessage="1" showErrorMessage="1" sqref="D9" xr:uid="{31728054-DF69-4F3A-A451-71F0D629F8C7}">
      <formula1>cap</formula1>
    </dataValidation>
    <dataValidation type="list" allowBlank="1" showInputMessage="1" showErrorMessage="1" sqref="D13 D5" xr:uid="{55757D57-C557-48FB-9A98-41F3076E2759}">
      <formula1>bez</formula1>
    </dataValidation>
  </dataValidations>
  <pageMargins left="0.7" right="0.7" top="0.75" bottom="0.75" header="0.3" footer="0.3"/>
  <pageSetup paperSize="9" scale="86" orientation="landscape"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CBD23-D232-4040-8A44-762350A732A6}">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BVyk6oixeostWZX9X8F5ruqMJ2oJJtUxECqnumssYWZaVFS1CLLLQKmJ5MS1nX7HGtb6MUJhB/nFLC00iTLd4A==" saltValue="uwK8V6apvKQGgO+AaJ7THg==" spinCount="100000" sheet="1" objects="1" scenarios="1" formatColumns="0" formatRows="0"/>
  <mergeCells count="4">
    <mergeCell ref="F8:F9"/>
    <mergeCell ref="F17:F19"/>
    <mergeCell ref="B23:D23"/>
    <mergeCell ref="B39:C41"/>
  </mergeCells>
  <conditionalFormatting sqref="D15 D10:D13 D4:D8">
    <cfRule type="expression" dxfId="287" priority="5">
      <formula>D4=""</formula>
    </cfRule>
  </conditionalFormatting>
  <conditionalFormatting sqref="C9:D9">
    <cfRule type="expression" dxfId="286" priority="4">
      <formula>AND($D$8&lt;&gt;"",$D$8&lt;&gt;"geen")</formula>
    </cfRule>
  </conditionalFormatting>
  <conditionalFormatting sqref="D9">
    <cfRule type="expression" dxfId="285" priority="1">
      <formula>AND($D$8&lt;&gt;"",D9&lt;&gt;"")</formula>
    </cfRule>
    <cfRule type="expression" dxfId="284" priority="3">
      <formula>AND(AND($D$8&lt;&gt;"",D8&lt;&gt;"geen"),$D$9="")</formula>
    </cfRule>
  </conditionalFormatting>
  <conditionalFormatting sqref="F17:F19">
    <cfRule type="expression" dxfId="283" priority="2">
      <formula>$F$17&lt;&gt;""</formula>
    </cfRule>
  </conditionalFormatting>
  <conditionalFormatting sqref="D17:D19">
    <cfRule type="expression" dxfId="282" priority="6">
      <formula>$F$17&lt;&gt;""</formula>
    </cfRule>
  </conditionalFormatting>
  <dataValidations count="5">
    <dataValidation type="list" allowBlank="1" showInputMessage="1" showErrorMessage="1" sqref="D6" xr:uid="{E48CE2D5-913F-41C7-A3B5-52E5CC3DB316}">
      <formula1>bezetting</formula1>
    </dataValidation>
    <dataValidation type="list" allowBlank="1" showInputMessage="1" showErrorMessage="1" sqref="D5" xr:uid="{B6CD55E4-AB72-414C-B070-AE3B67B60E16}">
      <formula1>ja</formula1>
    </dataValidation>
    <dataValidation type="list" allowBlank="1" showInputMessage="1" showErrorMessage="1" sqref="D8" xr:uid="{DCD5BBBC-9D95-4D1A-A367-D7D7A129B150}">
      <formula1>nacht</formula1>
    </dataValidation>
    <dataValidation type="list" allowBlank="1" showInputMessage="1" showErrorMessage="1" sqref="D9" xr:uid="{E59ADD26-07B7-4B12-80F5-04AA2B3BC2CC}">
      <formula1>cap</formula1>
    </dataValidation>
    <dataValidation type="list" allowBlank="1" showInputMessage="1" showErrorMessage="1" sqref="D13 D5" xr:uid="{DC550295-EF9C-4C80-9432-4FCD1D4A9076}">
      <formula1>bez</formula1>
    </dataValidation>
  </dataValidations>
  <pageMargins left="0.7" right="0.7" top="0.75" bottom="0.75" header="0.3" footer="0.3"/>
  <pageSetup paperSize="9" scale="86" orientation="landscape"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AB1C9-E00C-4A43-9499-C65FF7D0F08E}">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b0KBXzEt35DjJdREwchZMXl90yXcvMDm3i5pdnggFVooXn+Qb7tMOyqg/9ZVC37e5P06gWAfcCwHTNaunBaCbQ==" saltValue="hi2hepA3SaVunc9GPt6UAA==" spinCount="100000" sheet="1" objects="1" scenarios="1" formatColumns="0" formatRows="0"/>
  <mergeCells count="4">
    <mergeCell ref="F8:F9"/>
    <mergeCell ref="F17:F19"/>
    <mergeCell ref="B23:D23"/>
    <mergeCell ref="B39:C41"/>
  </mergeCells>
  <conditionalFormatting sqref="D15 D10:D13 D4:D8">
    <cfRule type="expression" dxfId="281" priority="5">
      <formula>D4=""</formula>
    </cfRule>
  </conditionalFormatting>
  <conditionalFormatting sqref="C9:D9">
    <cfRule type="expression" dxfId="280" priority="4">
      <formula>AND($D$8&lt;&gt;"",$D$8&lt;&gt;"geen")</formula>
    </cfRule>
  </conditionalFormatting>
  <conditionalFormatting sqref="D9">
    <cfRule type="expression" dxfId="279" priority="1">
      <formula>AND($D$8&lt;&gt;"",D9&lt;&gt;"")</formula>
    </cfRule>
    <cfRule type="expression" dxfId="278" priority="3">
      <formula>AND(AND($D$8&lt;&gt;"",D8&lt;&gt;"geen"),$D$9="")</formula>
    </cfRule>
  </conditionalFormatting>
  <conditionalFormatting sqref="F17:F19">
    <cfRule type="expression" dxfId="277" priority="2">
      <formula>$F$17&lt;&gt;""</formula>
    </cfRule>
  </conditionalFormatting>
  <conditionalFormatting sqref="D17:D19">
    <cfRule type="expression" dxfId="276" priority="6">
      <formula>$F$17&lt;&gt;""</formula>
    </cfRule>
  </conditionalFormatting>
  <dataValidations count="5">
    <dataValidation type="list" allowBlank="1" showInputMessage="1" showErrorMessage="1" sqref="D6" xr:uid="{2DC7AB26-BDAB-46B2-B643-333EF3160F06}">
      <formula1>bezetting</formula1>
    </dataValidation>
    <dataValidation type="list" allowBlank="1" showInputMessage="1" showErrorMessage="1" sqref="D5" xr:uid="{F2A9ACAB-D729-49D3-BACD-C1134BFBB4B2}">
      <formula1>ja</formula1>
    </dataValidation>
    <dataValidation type="list" allowBlank="1" showInputMessage="1" showErrorMessage="1" sqref="D8" xr:uid="{ACEBEF62-3AC9-4D7A-885D-EF5E83A1E340}">
      <formula1>nacht</formula1>
    </dataValidation>
    <dataValidation type="list" allowBlank="1" showInputMessage="1" showErrorMessage="1" sqref="D9" xr:uid="{FDB152EE-9D27-41E4-A6A6-E8A2077E7B13}">
      <formula1>cap</formula1>
    </dataValidation>
    <dataValidation type="list" allowBlank="1" showInputMessage="1" showErrorMessage="1" sqref="D13 D5" xr:uid="{993E8FE2-51C1-4021-A48E-6798CC8AD97D}">
      <formula1>bez</formula1>
    </dataValidation>
  </dataValidations>
  <pageMargins left="0.7" right="0.7" top="0.75" bottom="0.75" header="0.3" footer="0.3"/>
  <pageSetup paperSize="9" scale="86" orientation="landscape"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CD568-80C9-4988-979F-A36A34A3D3DC}">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3SpAGg15JVgQ1bJcMU0PYUucRKtfkVnEX/QQcdLvfPT95THex2IswnFRnfluSazGozyrx1bxEVtSy4xn+BZrPg==" saltValue="bgpb4CtDdfbXweHZkWTUNg==" spinCount="100000" sheet="1" objects="1" scenarios="1" formatColumns="0" formatRows="0"/>
  <mergeCells count="4">
    <mergeCell ref="F8:F9"/>
    <mergeCell ref="F17:F19"/>
    <mergeCell ref="B23:D23"/>
    <mergeCell ref="B39:C41"/>
  </mergeCells>
  <conditionalFormatting sqref="D15 D10:D13 D4:D8">
    <cfRule type="expression" dxfId="275" priority="5">
      <formula>D4=""</formula>
    </cfRule>
  </conditionalFormatting>
  <conditionalFormatting sqref="C9:D9">
    <cfRule type="expression" dxfId="274" priority="4">
      <formula>AND($D$8&lt;&gt;"",$D$8&lt;&gt;"geen")</formula>
    </cfRule>
  </conditionalFormatting>
  <conditionalFormatting sqref="D9">
    <cfRule type="expression" dxfId="273" priority="1">
      <formula>AND($D$8&lt;&gt;"",D9&lt;&gt;"")</formula>
    </cfRule>
    <cfRule type="expression" dxfId="272" priority="3">
      <formula>AND(AND($D$8&lt;&gt;"",D8&lt;&gt;"geen"),$D$9="")</formula>
    </cfRule>
  </conditionalFormatting>
  <conditionalFormatting sqref="F17:F19">
    <cfRule type="expression" dxfId="271" priority="2">
      <formula>$F$17&lt;&gt;""</formula>
    </cfRule>
  </conditionalFormatting>
  <conditionalFormatting sqref="D17:D19">
    <cfRule type="expression" dxfId="270" priority="6">
      <formula>$F$17&lt;&gt;""</formula>
    </cfRule>
  </conditionalFormatting>
  <dataValidations count="5">
    <dataValidation type="list" allowBlank="1" showInputMessage="1" showErrorMessage="1" sqref="D6" xr:uid="{40C606B7-D4EB-4FC9-8066-815C73BC714D}">
      <formula1>bezetting</formula1>
    </dataValidation>
    <dataValidation type="list" allowBlank="1" showInputMessage="1" showErrorMessage="1" sqref="D5" xr:uid="{D15850CA-4C4D-4589-A12C-CD33EED8824E}">
      <formula1>ja</formula1>
    </dataValidation>
    <dataValidation type="list" allowBlank="1" showInputMessage="1" showErrorMessage="1" sqref="D8" xr:uid="{55E560B3-0951-4E1C-A2B3-C84595196B74}">
      <formula1>nacht</formula1>
    </dataValidation>
    <dataValidation type="list" allowBlank="1" showInputMessage="1" showErrorMessage="1" sqref="D9" xr:uid="{E86D8F5E-9EAA-439B-9350-3458410400A6}">
      <formula1>cap</formula1>
    </dataValidation>
    <dataValidation type="list" allowBlank="1" showInputMessage="1" showErrorMessage="1" sqref="D13 D5" xr:uid="{4C735340-3D9F-4248-A581-B719912D3299}">
      <formula1>bez</formula1>
    </dataValidation>
  </dataValidations>
  <pageMargins left="0.7" right="0.7" top="0.75" bottom="0.75" header="0.3" footer="0.3"/>
  <pageSetup paperSize="9" scale="86" orientation="landscape"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0CB8A-4ABD-41D4-AA4B-AF096652FBA2}">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S4kzDQzaEiLZ/mAQ3Xc+r6f0OpVIDloCy35WnyeYaCMm/ZAZmhvSM6CKh9YtApwu+iK0x0XKK6NTvHyifsXiyA==" saltValue="ayChIAWRxeskMpZ5O9gdGQ==" spinCount="100000" sheet="1" objects="1" scenarios="1" formatColumns="0" formatRows="0"/>
  <mergeCells count="4">
    <mergeCell ref="F8:F9"/>
    <mergeCell ref="F17:F19"/>
    <mergeCell ref="B23:D23"/>
    <mergeCell ref="B39:C41"/>
  </mergeCells>
  <conditionalFormatting sqref="D15 D10:D13 D4:D8">
    <cfRule type="expression" dxfId="269" priority="5">
      <formula>D4=""</formula>
    </cfRule>
  </conditionalFormatting>
  <conditionalFormatting sqref="C9:D9">
    <cfRule type="expression" dxfId="268" priority="4">
      <formula>AND($D$8&lt;&gt;"",$D$8&lt;&gt;"geen")</formula>
    </cfRule>
  </conditionalFormatting>
  <conditionalFormatting sqref="D9">
    <cfRule type="expression" dxfId="267" priority="1">
      <formula>AND($D$8&lt;&gt;"",D9&lt;&gt;"")</formula>
    </cfRule>
    <cfRule type="expression" dxfId="266" priority="3">
      <formula>AND(AND($D$8&lt;&gt;"",D8&lt;&gt;"geen"),$D$9="")</formula>
    </cfRule>
  </conditionalFormatting>
  <conditionalFormatting sqref="F17:F19">
    <cfRule type="expression" dxfId="265" priority="2">
      <formula>$F$17&lt;&gt;""</formula>
    </cfRule>
  </conditionalFormatting>
  <conditionalFormatting sqref="D17:D19">
    <cfRule type="expression" dxfId="264" priority="6">
      <formula>$F$17&lt;&gt;""</formula>
    </cfRule>
  </conditionalFormatting>
  <dataValidations count="5">
    <dataValidation type="list" allowBlank="1" showInputMessage="1" showErrorMessage="1" sqref="D6" xr:uid="{72459DAA-B833-476B-815C-0051680E3949}">
      <formula1>bezetting</formula1>
    </dataValidation>
    <dataValidation type="list" allowBlank="1" showInputMessage="1" showErrorMessage="1" sqref="D5" xr:uid="{E031186D-EB53-424D-92ED-C5847186DC40}">
      <formula1>ja</formula1>
    </dataValidation>
    <dataValidation type="list" allowBlank="1" showInputMessage="1" showErrorMessage="1" sqref="D8" xr:uid="{950591D5-07EA-4552-840C-D8566652701E}">
      <formula1>nacht</formula1>
    </dataValidation>
    <dataValidation type="list" allowBlank="1" showInputMessage="1" showErrorMessage="1" sqref="D9" xr:uid="{ED69E8B6-5266-4D04-B51A-F2E910940A91}">
      <formula1>cap</formula1>
    </dataValidation>
    <dataValidation type="list" allowBlank="1" showInputMessage="1" showErrorMessage="1" sqref="D13 D5" xr:uid="{AC778014-C18B-4724-BA6B-4DC956D8353B}">
      <formula1>bez</formula1>
    </dataValidation>
  </dataValidations>
  <pageMargins left="0.7" right="0.7" top="0.75" bottom="0.75" header="0.3" footer="0.3"/>
  <pageSetup paperSize="9" scale="86" orientation="landscape"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A54EE-5990-4E1B-AD0D-FCADBB7996E8}">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3R1GJiQrYqpwPPeDT/7DQsAhDCdzprBY7uH1HwqWfxsaB0O+Ee70xx8VXKhXbTtNrcqjzz8DYO62QQ9VNB9X/A==" saltValue="pnqshoIpuUjNh7h/w1USNQ==" spinCount="100000" sheet="1" objects="1" scenarios="1" formatColumns="0" formatRows="0"/>
  <mergeCells count="4">
    <mergeCell ref="F8:F9"/>
    <mergeCell ref="F17:F19"/>
    <mergeCell ref="B23:D23"/>
    <mergeCell ref="B39:C41"/>
  </mergeCells>
  <conditionalFormatting sqref="D15 D10:D13 D4:D8">
    <cfRule type="expression" dxfId="263" priority="5">
      <formula>D4=""</formula>
    </cfRule>
  </conditionalFormatting>
  <conditionalFormatting sqref="C9:D9">
    <cfRule type="expression" dxfId="262" priority="4">
      <formula>AND($D$8&lt;&gt;"",$D$8&lt;&gt;"geen")</formula>
    </cfRule>
  </conditionalFormatting>
  <conditionalFormatting sqref="D9">
    <cfRule type="expression" dxfId="261" priority="1">
      <formula>AND($D$8&lt;&gt;"",D9&lt;&gt;"")</formula>
    </cfRule>
    <cfRule type="expression" dxfId="260" priority="3">
      <formula>AND(AND($D$8&lt;&gt;"",D8&lt;&gt;"geen"),$D$9="")</formula>
    </cfRule>
  </conditionalFormatting>
  <conditionalFormatting sqref="F17:F19">
    <cfRule type="expression" dxfId="259" priority="2">
      <formula>$F$17&lt;&gt;""</formula>
    </cfRule>
  </conditionalFormatting>
  <conditionalFormatting sqref="D17:D19">
    <cfRule type="expression" dxfId="258" priority="6">
      <formula>$F$17&lt;&gt;""</formula>
    </cfRule>
  </conditionalFormatting>
  <dataValidations count="5">
    <dataValidation type="list" allowBlank="1" showInputMessage="1" showErrorMessage="1" sqref="D6" xr:uid="{0DFC74DC-5044-43BB-831D-B8D1026765AF}">
      <formula1>bezetting</formula1>
    </dataValidation>
    <dataValidation type="list" allowBlank="1" showInputMessage="1" showErrorMessage="1" sqref="D5" xr:uid="{B2ABC05F-4405-4E03-B701-77EE13ADAE35}">
      <formula1>ja</formula1>
    </dataValidation>
    <dataValidation type="list" allowBlank="1" showInputMessage="1" showErrorMessage="1" sqref="D8" xr:uid="{FC4068EF-39F4-4292-A124-7B4BF50B3182}">
      <formula1>nacht</formula1>
    </dataValidation>
    <dataValidation type="list" allowBlank="1" showInputMessage="1" showErrorMessage="1" sqref="D9" xr:uid="{752B6504-6143-4A03-9F9B-CA8949DA37A5}">
      <formula1>cap</formula1>
    </dataValidation>
    <dataValidation type="list" allowBlank="1" showInputMessage="1" showErrorMessage="1" sqref="D13 D5" xr:uid="{7F0E7077-2123-427D-8A78-32E875CA217A}">
      <formula1>bez</formula1>
    </dataValidation>
  </dataValidations>
  <pageMargins left="0.7" right="0.7" top="0.75" bottom="0.75" header="0.3" footer="0.3"/>
  <pageSetup paperSize="9" scale="86"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26A06-A2A0-4165-808B-72AB69647CFD}">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sfMCloccPNbw3Is2/BR/JsCcalCCs6vlFgcFwGfWRB9kWWLaptrJQ1DF6UYWwrS4n0zE21mSFkkw7BBzIznEjA==" saltValue="EeXJ3Fd/mDtC2w3vvMqq7A==" spinCount="100000" sheet="1" objects="1" scenarios="1" formatColumns="0" formatRows="0"/>
  <mergeCells count="4">
    <mergeCell ref="F8:F9"/>
    <mergeCell ref="F17:F19"/>
    <mergeCell ref="B23:D23"/>
    <mergeCell ref="B39:C41"/>
  </mergeCells>
  <conditionalFormatting sqref="D15 D10:D13 D4:D8">
    <cfRule type="expression" dxfId="257" priority="5">
      <formula>D4=""</formula>
    </cfRule>
  </conditionalFormatting>
  <conditionalFormatting sqref="C9:D9">
    <cfRule type="expression" dxfId="256" priority="4">
      <formula>AND($D$8&lt;&gt;"",$D$8&lt;&gt;"geen")</formula>
    </cfRule>
  </conditionalFormatting>
  <conditionalFormatting sqref="D9">
    <cfRule type="expression" dxfId="255" priority="1">
      <formula>AND($D$8&lt;&gt;"",D9&lt;&gt;"")</formula>
    </cfRule>
    <cfRule type="expression" dxfId="254" priority="3">
      <formula>AND(AND($D$8&lt;&gt;"",D8&lt;&gt;"geen"),$D$9="")</formula>
    </cfRule>
  </conditionalFormatting>
  <conditionalFormatting sqref="F17:F19">
    <cfRule type="expression" dxfId="253" priority="2">
      <formula>$F$17&lt;&gt;""</formula>
    </cfRule>
  </conditionalFormatting>
  <conditionalFormatting sqref="D17:D19">
    <cfRule type="expression" dxfId="252" priority="6">
      <formula>$F$17&lt;&gt;""</formula>
    </cfRule>
  </conditionalFormatting>
  <dataValidations count="5">
    <dataValidation type="list" allowBlank="1" showInputMessage="1" showErrorMessage="1" sqref="D6" xr:uid="{411A1C6C-0E54-4BC0-9AB4-D5BD1E6882D0}">
      <formula1>bezetting</formula1>
    </dataValidation>
    <dataValidation type="list" allowBlank="1" showInputMessage="1" showErrorMessage="1" sqref="D5" xr:uid="{D1884D3E-BF61-45F1-9410-7034DEDCF087}">
      <formula1>ja</formula1>
    </dataValidation>
    <dataValidation type="list" allowBlank="1" showInputMessage="1" showErrorMessage="1" sqref="D8" xr:uid="{9C3FE8EB-153D-4093-963A-0C0096FC6B91}">
      <formula1>nacht</formula1>
    </dataValidation>
    <dataValidation type="list" allowBlank="1" showInputMessage="1" showErrorMessage="1" sqref="D9" xr:uid="{E4C481D0-49CF-44B7-863E-AA5DBF5FBF6F}">
      <formula1>cap</formula1>
    </dataValidation>
    <dataValidation type="list" allowBlank="1" showInputMessage="1" showErrorMessage="1" sqref="D13 D5" xr:uid="{171C8150-C2FF-419D-9E2B-4B14A47D1ACA}">
      <formula1>bez</formula1>
    </dataValidation>
  </dataValidations>
  <pageMargins left="0.7" right="0.7" top="0.75" bottom="0.75" header="0.3" footer="0.3"/>
  <pageSetup paperSize="9" scale="86" orientation="landscape"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79518-ABD2-4EC4-8E20-97DBB7FD4161}">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Iw3KyMFBTvpMJ5leDxUHFRR0k4zdm846y4U9U10D5nZ+/01IBX7R7ciXRoJi5pmP+dM77UJP15B1MfuJViat0g==" saltValue="pQ9k7Yc7AbP11veGJlzRDg==" spinCount="100000" sheet="1" objects="1" scenarios="1" formatColumns="0" formatRows="0"/>
  <mergeCells count="4">
    <mergeCell ref="F8:F9"/>
    <mergeCell ref="F17:F19"/>
    <mergeCell ref="B23:D23"/>
    <mergeCell ref="B39:C41"/>
  </mergeCells>
  <conditionalFormatting sqref="D15 D10:D13 D4:D8">
    <cfRule type="expression" dxfId="251" priority="5">
      <formula>D4=""</formula>
    </cfRule>
  </conditionalFormatting>
  <conditionalFormatting sqref="C9:D9">
    <cfRule type="expression" dxfId="250" priority="4">
      <formula>AND($D$8&lt;&gt;"",$D$8&lt;&gt;"geen")</formula>
    </cfRule>
  </conditionalFormatting>
  <conditionalFormatting sqref="D9">
    <cfRule type="expression" dxfId="249" priority="1">
      <formula>AND($D$8&lt;&gt;"",D9&lt;&gt;"")</formula>
    </cfRule>
    <cfRule type="expression" dxfId="248" priority="3">
      <formula>AND(AND($D$8&lt;&gt;"",D8&lt;&gt;"geen"),$D$9="")</formula>
    </cfRule>
  </conditionalFormatting>
  <conditionalFormatting sqref="F17:F19">
    <cfRule type="expression" dxfId="247" priority="2">
      <formula>$F$17&lt;&gt;""</formula>
    </cfRule>
  </conditionalFormatting>
  <conditionalFormatting sqref="D17:D19">
    <cfRule type="expression" dxfId="246" priority="6">
      <formula>$F$17&lt;&gt;""</formula>
    </cfRule>
  </conditionalFormatting>
  <dataValidations count="5">
    <dataValidation type="list" allowBlank="1" showInputMessage="1" showErrorMessage="1" sqref="D6" xr:uid="{A8EEE01E-1401-487D-A7A1-B5A58664F121}">
      <formula1>bezetting</formula1>
    </dataValidation>
    <dataValidation type="list" allowBlank="1" showInputMessage="1" showErrorMessage="1" sqref="D5" xr:uid="{A8BEB12A-69EB-423F-AE06-C7CDF365EB80}">
      <formula1>ja</formula1>
    </dataValidation>
    <dataValidation type="list" allowBlank="1" showInputMessage="1" showErrorMessage="1" sqref="D8" xr:uid="{05794E7D-1CD4-4C3F-9C68-65ECAB0E921A}">
      <formula1>nacht</formula1>
    </dataValidation>
    <dataValidation type="list" allowBlank="1" showInputMessage="1" showErrorMessage="1" sqref="D9" xr:uid="{C99C1EF5-F9D8-4941-AA2C-2CA482195BFF}">
      <formula1>cap</formula1>
    </dataValidation>
    <dataValidation type="list" allowBlank="1" showInputMessage="1" showErrorMessage="1" sqref="D13 D5" xr:uid="{ABDCE8D5-C430-4B94-A821-95DCD8049711}">
      <formula1>bez</formula1>
    </dataValidation>
  </dataValidations>
  <pageMargins left="0.7" right="0.7" top="0.75" bottom="0.75" header="0.3" footer="0.3"/>
  <pageSetup paperSize="9" scale="86" orientation="landscape"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CB1E1-9D00-46BF-A210-ADDDE2EB6B99}">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oYLi5X7MbXVNbkcUkHrkZ11psKL0UTc5zitonb6Es9UB/eP3LpcoF/hxkTQAlVvv9AxOq3PRPiJ61RC5GJY+Fg==" saltValue="0fli0jgNDnHJsx/qYi9FfA==" spinCount="100000" sheet="1" objects="1" scenarios="1" formatColumns="0" formatRows="0"/>
  <mergeCells count="4">
    <mergeCell ref="F8:F9"/>
    <mergeCell ref="F17:F19"/>
    <mergeCell ref="B23:D23"/>
    <mergeCell ref="B39:C41"/>
  </mergeCells>
  <conditionalFormatting sqref="D15 D10:D13 D4:D8">
    <cfRule type="expression" dxfId="245" priority="5">
      <formula>D4=""</formula>
    </cfRule>
  </conditionalFormatting>
  <conditionalFormatting sqref="C9:D9">
    <cfRule type="expression" dxfId="244" priority="4">
      <formula>AND($D$8&lt;&gt;"",$D$8&lt;&gt;"geen")</formula>
    </cfRule>
  </conditionalFormatting>
  <conditionalFormatting sqref="D9">
    <cfRule type="expression" dxfId="243" priority="1">
      <formula>AND($D$8&lt;&gt;"",D9&lt;&gt;"")</formula>
    </cfRule>
    <cfRule type="expression" dxfId="242" priority="3">
      <formula>AND(AND($D$8&lt;&gt;"",D8&lt;&gt;"geen"),$D$9="")</formula>
    </cfRule>
  </conditionalFormatting>
  <conditionalFormatting sqref="F17:F19">
    <cfRule type="expression" dxfId="241" priority="2">
      <formula>$F$17&lt;&gt;""</formula>
    </cfRule>
  </conditionalFormatting>
  <conditionalFormatting sqref="D17:D19">
    <cfRule type="expression" dxfId="240" priority="6">
      <formula>$F$17&lt;&gt;""</formula>
    </cfRule>
  </conditionalFormatting>
  <dataValidations count="5">
    <dataValidation type="list" allowBlank="1" showInputMessage="1" showErrorMessage="1" sqref="D6" xr:uid="{30322873-68C9-4053-AD5A-A2409250E4D6}">
      <formula1>bezetting</formula1>
    </dataValidation>
    <dataValidation type="list" allowBlank="1" showInputMessage="1" showErrorMessage="1" sqref="D5" xr:uid="{8F834715-A782-43CD-A3FE-96A4C2202577}">
      <formula1>ja</formula1>
    </dataValidation>
    <dataValidation type="list" allowBlank="1" showInputMessage="1" showErrorMessage="1" sqref="D8" xr:uid="{41001AE2-2BD4-486F-95D0-77FADF747557}">
      <formula1>nacht</formula1>
    </dataValidation>
    <dataValidation type="list" allowBlank="1" showInputMessage="1" showErrorMessage="1" sqref="D9" xr:uid="{900C2863-206D-47B9-9C81-5BA50337BAE9}">
      <formula1>cap</formula1>
    </dataValidation>
    <dataValidation type="list" allowBlank="1" showInputMessage="1" showErrorMessage="1" sqref="D13 D5" xr:uid="{849582A2-1A3E-4B9F-894B-AA5D19E25AEC}">
      <formula1>bez</formula1>
    </dataValidation>
  </dataValidations>
  <pageMargins left="0.7" right="0.7" top="0.75" bottom="0.75" header="0.3" footer="0.3"/>
  <pageSetup paperSize="9" scale="86" orientation="landscape"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32311-AEE7-43E8-879D-8AEF273975BF}">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JsDJHgjpDfooJFEj/l9i19JVkzDtjiNm9HyOgMkW8EUqfurEuRgQO+RxRPt6e5d9aHlYcH6Se356L3EymLLP0g==" saltValue="SsAGeDbufW2V+rae/cFmmw==" spinCount="100000" sheet="1" objects="1" scenarios="1" formatColumns="0" formatRows="0"/>
  <mergeCells count="4">
    <mergeCell ref="F8:F9"/>
    <mergeCell ref="F17:F19"/>
    <mergeCell ref="B23:D23"/>
    <mergeCell ref="B39:C41"/>
  </mergeCells>
  <conditionalFormatting sqref="D15 D10:D13 D4:D8">
    <cfRule type="expression" dxfId="239" priority="5">
      <formula>D4=""</formula>
    </cfRule>
  </conditionalFormatting>
  <conditionalFormatting sqref="C9:D9">
    <cfRule type="expression" dxfId="238" priority="4">
      <formula>AND($D$8&lt;&gt;"",$D$8&lt;&gt;"geen")</formula>
    </cfRule>
  </conditionalFormatting>
  <conditionalFormatting sqref="D9">
    <cfRule type="expression" dxfId="237" priority="1">
      <formula>AND($D$8&lt;&gt;"",D9&lt;&gt;"")</formula>
    </cfRule>
    <cfRule type="expression" dxfId="236" priority="3">
      <formula>AND(AND($D$8&lt;&gt;"",D8&lt;&gt;"geen"),$D$9="")</formula>
    </cfRule>
  </conditionalFormatting>
  <conditionalFormatting sqref="F17:F19">
    <cfRule type="expression" dxfId="235" priority="2">
      <formula>$F$17&lt;&gt;""</formula>
    </cfRule>
  </conditionalFormatting>
  <conditionalFormatting sqref="D17:D19">
    <cfRule type="expression" dxfId="234" priority="6">
      <formula>$F$17&lt;&gt;""</formula>
    </cfRule>
  </conditionalFormatting>
  <dataValidations count="5">
    <dataValidation type="list" allowBlank="1" showInputMessage="1" showErrorMessage="1" sqref="D6" xr:uid="{44DD95D7-CC7E-43FD-83BA-F9F175DF9F01}">
      <formula1>bezetting</formula1>
    </dataValidation>
    <dataValidation type="list" allowBlank="1" showInputMessage="1" showErrorMessage="1" sqref="D5" xr:uid="{DE7A4A13-76F7-4FE6-800E-66ED74432A2B}">
      <formula1>ja</formula1>
    </dataValidation>
    <dataValidation type="list" allowBlank="1" showInputMessage="1" showErrorMessage="1" sqref="D8" xr:uid="{38E987FA-A944-41A5-A508-DF7A506FFFD8}">
      <formula1>nacht</formula1>
    </dataValidation>
    <dataValidation type="list" allowBlank="1" showInputMessage="1" showErrorMessage="1" sqref="D9" xr:uid="{4D35845F-7D52-48AC-AF60-9A9AF0302FEE}">
      <formula1>cap</formula1>
    </dataValidation>
    <dataValidation type="list" allowBlank="1" showInputMessage="1" showErrorMessage="1" sqref="D13 D5" xr:uid="{A9ED559E-E461-4497-A52B-B82D3F3515DC}">
      <formula1>bez</formula1>
    </dataValidation>
  </dataValidations>
  <pageMargins left="0.7" right="0.7" top="0.75" bottom="0.75" header="0.3" footer="0.3"/>
  <pageSetup paperSize="9" scale="86" orientation="landscape"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628A1-69DD-4E3E-AE7F-6A83A96A529D}">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JAHrlgkLVnMg6X47OXecZf9Fb5qdSfr+dX8SptGVATJkSndMM8ApkGPl2NPMUgqdpsLgc8yNr8K3Vk7QR9e/pw==" saltValue="Pa8QpRJ286PhvS4PlMdqUg==" spinCount="100000" sheet="1" objects="1" scenarios="1" formatColumns="0" formatRows="0"/>
  <mergeCells count="4">
    <mergeCell ref="F8:F9"/>
    <mergeCell ref="F17:F19"/>
    <mergeCell ref="B23:D23"/>
    <mergeCell ref="B39:C41"/>
  </mergeCells>
  <conditionalFormatting sqref="D15 D10:D13 D4:D8">
    <cfRule type="expression" dxfId="233" priority="5">
      <formula>D4=""</formula>
    </cfRule>
  </conditionalFormatting>
  <conditionalFormatting sqref="C9:D9">
    <cfRule type="expression" dxfId="232" priority="4">
      <formula>AND($D$8&lt;&gt;"",$D$8&lt;&gt;"geen")</formula>
    </cfRule>
  </conditionalFormatting>
  <conditionalFormatting sqref="D9">
    <cfRule type="expression" dxfId="231" priority="1">
      <formula>AND($D$8&lt;&gt;"",D9&lt;&gt;"")</formula>
    </cfRule>
    <cfRule type="expression" dxfId="230" priority="3">
      <formula>AND(AND($D$8&lt;&gt;"",D8&lt;&gt;"geen"),$D$9="")</formula>
    </cfRule>
  </conditionalFormatting>
  <conditionalFormatting sqref="F17:F19">
    <cfRule type="expression" dxfId="229" priority="2">
      <formula>$F$17&lt;&gt;""</formula>
    </cfRule>
  </conditionalFormatting>
  <conditionalFormatting sqref="D17:D19">
    <cfRule type="expression" dxfId="228" priority="6">
      <formula>$F$17&lt;&gt;""</formula>
    </cfRule>
  </conditionalFormatting>
  <dataValidations count="5">
    <dataValidation type="list" allowBlank="1" showInputMessage="1" showErrorMessage="1" sqref="D6" xr:uid="{DACC9969-F0B5-4C1F-982C-DF858262F9A0}">
      <formula1>bezetting</formula1>
    </dataValidation>
    <dataValidation type="list" allowBlank="1" showInputMessage="1" showErrorMessage="1" sqref="D5" xr:uid="{FB158856-8C03-4D60-B394-BEC37710DEF0}">
      <formula1>ja</formula1>
    </dataValidation>
    <dataValidation type="list" allowBlank="1" showInputMessage="1" showErrorMessage="1" sqref="D8" xr:uid="{0C55E2E3-C353-4318-8DEF-1EBD7370AE6B}">
      <formula1>nacht</formula1>
    </dataValidation>
    <dataValidation type="list" allowBlank="1" showInputMessage="1" showErrorMessage="1" sqref="D9" xr:uid="{8E873A71-8405-41EC-AFC3-12041F392CD0}">
      <formula1>cap</formula1>
    </dataValidation>
    <dataValidation type="list" allowBlank="1" showInputMessage="1" showErrorMessage="1" sqref="D13 D5" xr:uid="{C890E130-58D1-4B11-A05E-7AC55012378C}">
      <formula1>bez</formula1>
    </dataValidation>
  </dataValidations>
  <pageMargins left="0.7" right="0.7" top="0.75" bottom="0.75" header="0.3" footer="0.3"/>
  <pageSetup paperSize="9" scale="86" orientation="landscape" horizontalDpi="4294967295" verticalDpi="4294967295"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FEB6C-5E0F-4EB3-800B-7E96F350A2BB}">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MgQlwnu5uESFzFuhTZiXpV0G7vpwBph2Gj0ArWaNbUKHiMpDdZekfW0Y9Wn82de2vjOliRLSmaW7XwX2oRRUyA==" saltValue="dREdj3VxydwMloxcws3FZw==" spinCount="100000" sheet="1" objects="1" scenarios="1" formatColumns="0" formatRows="0"/>
  <mergeCells count="4">
    <mergeCell ref="F8:F9"/>
    <mergeCell ref="F17:F19"/>
    <mergeCell ref="B23:D23"/>
    <mergeCell ref="B39:C41"/>
  </mergeCells>
  <conditionalFormatting sqref="D15 D10:D13 D4:D8">
    <cfRule type="expression" dxfId="227" priority="5">
      <formula>D4=""</formula>
    </cfRule>
  </conditionalFormatting>
  <conditionalFormatting sqref="C9:D9">
    <cfRule type="expression" dxfId="226" priority="4">
      <formula>AND($D$8&lt;&gt;"",$D$8&lt;&gt;"geen")</formula>
    </cfRule>
  </conditionalFormatting>
  <conditionalFormatting sqref="D9">
    <cfRule type="expression" dxfId="225" priority="1">
      <formula>AND($D$8&lt;&gt;"",D9&lt;&gt;"")</formula>
    </cfRule>
    <cfRule type="expression" dxfId="224" priority="3">
      <formula>AND(AND($D$8&lt;&gt;"",D8&lt;&gt;"geen"),$D$9="")</formula>
    </cfRule>
  </conditionalFormatting>
  <conditionalFormatting sqref="F17:F19">
    <cfRule type="expression" dxfId="223" priority="2">
      <formula>$F$17&lt;&gt;""</formula>
    </cfRule>
  </conditionalFormatting>
  <conditionalFormatting sqref="D17:D19">
    <cfRule type="expression" dxfId="222" priority="6">
      <formula>$F$17&lt;&gt;""</formula>
    </cfRule>
  </conditionalFormatting>
  <dataValidations count="5">
    <dataValidation type="list" allowBlank="1" showInputMessage="1" showErrorMessage="1" sqref="D6" xr:uid="{96D85C7B-E22D-4D76-BA1B-1845E84B6DA8}">
      <formula1>bezetting</formula1>
    </dataValidation>
    <dataValidation type="list" allowBlank="1" showInputMessage="1" showErrorMessage="1" sqref="D5" xr:uid="{629E5F45-B484-4F33-B72C-7B63DE3E8DF8}">
      <formula1>ja</formula1>
    </dataValidation>
    <dataValidation type="list" allowBlank="1" showInputMessage="1" showErrorMessage="1" sqref="D8" xr:uid="{687D906C-FBF1-4EEA-A839-D16E725EE762}">
      <formula1>nacht</formula1>
    </dataValidation>
    <dataValidation type="list" allowBlank="1" showInputMessage="1" showErrorMessage="1" sqref="D9" xr:uid="{4940B090-38C2-491E-89B0-5CCF19D584E6}">
      <formula1>cap</formula1>
    </dataValidation>
    <dataValidation type="list" allowBlank="1" showInputMessage="1" showErrorMessage="1" sqref="D13 D5" xr:uid="{D1770F3E-A4CC-41A3-BAC3-9531ED5EB543}">
      <formula1>bez</formula1>
    </dataValidation>
  </dataValidations>
  <pageMargins left="0.7" right="0.7" top="0.75" bottom="0.75" header="0.3" footer="0.3"/>
  <pageSetup paperSize="9" scale="86" orientation="landscape" horizontalDpi="4294967295" verticalDpi="4294967295"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FF254-FAB2-458B-A785-E9BF8C010571}">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oNa9dWQXw6Rl2BTXYbU1eIRZdp0PuupWiKCoxIO37tqdZ8gqKVPfcAUWKVdfzUyy4GsS7nsnt3hNGXnfRhaKZA==" saltValue="ENQzbrKEbnrSwVra5LoXZw==" spinCount="100000" sheet="1" objects="1" scenarios="1" formatColumns="0" formatRows="0"/>
  <mergeCells count="4">
    <mergeCell ref="F8:F9"/>
    <mergeCell ref="F17:F19"/>
    <mergeCell ref="B23:D23"/>
    <mergeCell ref="B39:C41"/>
  </mergeCells>
  <conditionalFormatting sqref="D15 D10:D13 D4:D8">
    <cfRule type="expression" dxfId="221" priority="5">
      <formula>D4=""</formula>
    </cfRule>
  </conditionalFormatting>
  <conditionalFormatting sqref="C9:D9">
    <cfRule type="expression" dxfId="220" priority="4">
      <formula>AND($D$8&lt;&gt;"",$D$8&lt;&gt;"geen")</formula>
    </cfRule>
  </conditionalFormatting>
  <conditionalFormatting sqref="D9">
    <cfRule type="expression" dxfId="219" priority="1">
      <formula>AND($D$8&lt;&gt;"",D9&lt;&gt;"")</formula>
    </cfRule>
    <cfRule type="expression" dxfId="218" priority="3">
      <formula>AND(AND($D$8&lt;&gt;"",D8&lt;&gt;"geen"),$D$9="")</formula>
    </cfRule>
  </conditionalFormatting>
  <conditionalFormatting sqref="F17:F19">
    <cfRule type="expression" dxfId="217" priority="2">
      <formula>$F$17&lt;&gt;""</formula>
    </cfRule>
  </conditionalFormatting>
  <conditionalFormatting sqref="D17:D19">
    <cfRule type="expression" dxfId="216" priority="6">
      <formula>$F$17&lt;&gt;""</formula>
    </cfRule>
  </conditionalFormatting>
  <dataValidations count="5">
    <dataValidation type="list" allowBlank="1" showInputMessage="1" showErrorMessage="1" sqref="D6" xr:uid="{E7AC5142-2590-4C5F-984F-116C2AD352DF}">
      <formula1>bezetting</formula1>
    </dataValidation>
    <dataValidation type="list" allowBlank="1" showInputMessage="1" showErrorMessage="1" sqref="D5" xr:uid="{5301F9FE-5E0E-4C78-9AC6-2E85C4CE95FE}">
      <formula1>ja</formula1>
    </dataValidation>
    <dataValidation type="list" allowBlank="1" showInputMessage="1" showErrorMessage="1" sqref="D8" xr:uid="{3E666B9B-2F9A-4645-B4D5-891812F8BEE3}">
      <formula1>nacht</formula1>
    </dataValidation>
    <dataValidation type="list" allowBlank="1" showInputMessage="1" showErrorMessage="1" sqref="D9" xr:uid="{D261D429-E157-49E0-80A5-D6B07A21A62F}">
      <formula1>cap</formula1>
    </dataValidation>
    <dataValidation type="list" allowBlank="1" showInputMessage="1" showErrorMessage="1" sqref="D13 D5" xr:uid="{319E09BA-8A88-48DB-BF87-4136F1A668FE}">
      <formula1>bez</formula1>
    </dataValidation>
  </dataValidations>
  <pageMargins left="0.7" right="0.7" top="0.75" bottom="0.75" header="0.3" footer="0.3"/>
  <pageSetup paperSize="9" scale="86" orientation="landscape" horizontalDpi="4294967295" verticalDpi="4294967295"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FB432-EA1E-445B-8803-9494267EF926}">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fHhKSEfct0SufvGzNRrQhQ6bF5K6xWYi4l9RUDB3LCs3Q+uv4Ge8koD8Ss44rGYnFutSWeFKhm7S+s9p0MG8qQ==" saltValue="slI1M9IBwwxzSMdbq6ENMg==" spinCount="100000" sheet="1" objects="1" scenarios="1" formatColumns="0" formatRows="0"/>
  <mergeCells count="4">
    <mergeCell ref="F8:F9"/>
    <mergeCell ref="F17:F19"/>
    <mergeCell ref="B23:D23"/>
    <mergeCell ref="B39:C41"/>
  </mergeCells>
  <conditionalFormatting sqref="D15 D10:D13 D4:D8">
    <cfRule type="expression" dxfId="215" priority="5">
      <formula>D4=""</formula>
    </cfRule>
  </conditionalFormatting>
  <conditionalFormatting sqref="C9:D9">
    <cfRule type="expression" dxfId="214" priority="4">
      <formula>AND($D$8&lt;&gt;"",$D$8&lt;&gt;"geen")</formula>
    </cfRule>
  </conditionalFormatting>
  <conditionalFormatting sqref="D9">
    <cfRule type="expression" dxfId="213" priority="1">
      <formula>AND($D$8&lt;&gt;"",D9&lt;&gt;"")</formula>
    </cfRule>
    <cfRule type="expression" dxfId="212" priority="3">
      <formula>AND(AND($D$8&lt;&gt;"",D8&lt;&gt;"geen"),$D$9="")</formula>
    </cfRule>
  </conditionalFormatting>
  <conditionalFormatting sqref="F17:F19">
    <cfRule type="expression" dxfId="211" priority="2">
      <formula>$F$17&lt;&gt;""</formula>
    </cfRule>
  </conditionalFormatting>
  <conditionalFormatting sqref="D17:D19">
    <cfRule type="expression" dxfId="210" priority="6">
      <formula>$F$17&lt;&gt;""</formula>
    </cfRule>
  </conditionalFormatting>
  <dataValidations count="5">
    <dataValidation type="list" allowBlank="1" showInputMessage="1" showErrorMessage="1" sqref="D6" xr:uid="{81901454-12C4-4402-8B6F-D207F51C28DE}">
      <formula1>bezetting</formula1>
    </dataValidation>
    <dataValidation type="list" allowBlank="1" showInputMessage="1" showErrorMessage="1" sqref="D5" xr:uid="{625B2BB4-DE77-423E-8CC6-0C8D7AA52AB4}">
      <formula1>ja</formula1>
    </dataValidation>
    <dataValidation type="list" allowBlank="1" showInputMessage="1" showErrorMessage="1" sqref="D8" xr:uid="{4B2D670D-9A2E-4670-BBC5-FE1D9B44EE33}">
      <formula1>nacht</formula1>
    </dataValidation>
    <dataValidation type="list" allowBlank="1" showInputMessage="1" showErrorMessage="1" sqref="D9" xr:uid="{3C074754-8E10-4120-8AC4-232BBFF3B617}">
      <formula1>cap</formula1>
    </dataValidation>
    <dataValidation type="list" allowBlank="1" showInputMessage="1" showErrorMessage="1" sqref="D13 D5" xr:uid="{AC2B5484-A75D-4ADE-80E9-0A600FBC393F}">
      <formula1>bez</formula1>
    </dataValidation>
  </dataValidations>
  <pageMargins left="0.7" right="0.7" top="0.75" bottom="0.75" header="0.3" footer="0.3"/>
  <pageSetup paperSize="9" scale="86" orientation="landscape" horizontalDpi="4294967295" verticalDpi="4294967295"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8FA1A-766E-4F6E-BF0B-401FC5A34DEB}">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0XewBzhBifB/0+47kwPlCD/Jj+GQeGd7LENAmOIxLSI1Y0ouJWcAP5VXi8XN5nUIrUCFUUWCWDlVr6zFapLQRQ==" saltValue="y/22VrEZCCTmwR3/ysLXWg==" spinCount="100000" sheet="1" objects="1" scenarios="1" formatColumns="0" formatRows="0"/>
  <mergeCells count="4">
    <mergeCell ref="F8:F9"/>
    <mergeCell ref="F17:F19"/>
    <mergeCell ref="B23:D23"/>
    <mergeCell ref="B39:C41"/>
  </mergeCells>
  <conditionalFormatting sqref="D15 D10:D13 D4:D8">
    <cfRule type="expression" dxfId="209" priority="5">
      <formula>D4=""</formula>
    </cfRule>
  </conditionalFormatting>
  <conditionalFormatting sqref="C9:D9">
    <cfRule type="expression" dxfId="208" priority="4">
      <formula>AND($D$8&lt;&gt;"",$D$8&lt;&gt;"geen")</formula>
    </cfRule>
  </conditionalFormatting>
  <conditionalFormatting sqref="D9">
    <cfRule type="expression" dxfId="207" priority="1">
      <formula>AND($D$8&lt;&gt;"",D9&lt;&gt;"")</formula>
    </cfRule>
    <cfRule type="expression" dxfId="206" priority="3">
      <formula>AND(AND($D$8&lt;&gt;"",D8&lt;&gt;"geen"),$D$9="")</formula>
    </cfRule>
  </conditionalFormatting>
  <conditionalFormatting sqref="F17:F19">
    <cfRule type="expression" dxfId="205" priority="2">
      <formula>$F$17&lt;&gt;""</formula>
    </cfRule>
  </conditionalFormatting>
  <conditionalFormatting sqref="D17:D19">
    <cfRule type="expression" dxfId="204" priority="6">
      <formula>$F$17&lt;&gt;""</formula>
    </cfRule>
  </conditionalFormatting>
  <dataValidations count="5">
    <dataValidation type="list" allowBlank="1" showInputMessage="1" showErrorMessage="1" sqref="D6" xr:uid="{AB4A64EA-69CE-4DE3-A235-25F70548F015}">
      <formula1>bezetting</formula1>
    </dataValidation>
    <dataValidation type="list" allowBlank="1" showInputMessage="1" showErrorMessage="1" sqref="D5" xr:uid="{2A9101DE-FC73-4A3D-8169-53736DBCB033}">
      <formula1>ja</formula1>
    </dataValidation>
    <dataValidation type="list" allowBlank="1" showInputMessage="1" showErrorMessage="1" sqref="D8" xr:uid="{CFFBFB44-55A6-4EE9-BA0F-4C7F3E8F210E}">
      <formula1>nacht</formula1>
    </dataValidation>
    <dataValidation type="list" allowBlank="1" showInputMessage="1" showErrorMessage="1" sqref="D9" xr:uid="{7B497C25-6F14-4BE5-8EAE-C6EFA02A6141}">
      <formula1>cap</formula1>
    </dataValidation>
    <dataValidation type="list" allowBlank="1" showInputMessage="1" showErrorMessage="1" sqref="D13 D5" xr:uid="{89A622A6-467B-43B0-96C2-2BFDC555FB25}">
      <formula1>bez</formula1>
    </dataValidation>
  </dataValidations>
  <pageMargins left="0.7" right="0.7" top="0.75" bottom="0.75" header="0.3" footer="0.3"/>
  <pageSetup paperSize="9" scale="86" orientation="landscape" horizontalDpi="4294967295" verticalDpi="4294967295"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1E790-3C02-4E9D-8E8D-F58956E393C1}">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xE01tQTe78OSRVW6Ev2QoVZtgg2gKl4X/YmJbsZh4/NF8V2x+kh4tt21cCYq6scyeqpLjQJV4ROzWh1qazjTaQ==" saltValue="bPnNSaOhjwIE1BSXHEvlRQ==" spinCount="100000" sheet="1" objects="1" scenarios="1" formatColumns="0" formatRows="0"/>
  <mergeCells count="4">
    <mergeCell ref="F8:F9"/>
    <mergeCell ref="F17:F19"/>
    <mergeCell ref="B23:D23"/>
    <mergeCell ref="B39:C41"/>
  </mergeCells>
  <conditionalFormatting sqref="D15 D10:D13 D4:D8">
    <cfRule type="expression" dxfId="203" priority="5">
      <formula>D4=""</formula>
    </cfRule>
  </conditionalFormatting>
  <conditionalFormatting sqref="C9:D9">
    <cfRule type="expression" dxfId="202" priority="4">
      <formula>AND($D$8&lt;&gt;"",$D$8&lt;&gt;"geen")</formula>
    </cfRule>
  </conditionalFormatting>
  <conditionalFormatting sqref="D9">
    <cfRule type="expression" dxfId="201" priority="1">
      <formula>AND($D$8&lt;&gt;"",D9&lt;&gt;"")</formula>
    </cfRule>
    <cfRule type="expression" dxfId="200" priority="3">
      <formula>AND(AND($D$8&lt;&gt;"",D8&lt;&gt;"geen"),$D$9="")</formula>
    </cfRule>
  </conditionalFormatting>
  <conditionalFormatting sqref="F17:F19">
    <cfRule type="expression" dxfId="199" priority="2">
      <formula>$F$17&lt;&gt;""</formula>
    </cfRule>
  </conditionalFormatting>
  <conditionalFormatting sqref="D17:D19">
    <cfRule type="expression" dxfId="198" priority="6">
      <formula>$F$17&lt;&gt;""</formula>
    </cfRule>
  </conditionalFormatting>
  <dataValidations count="5">
    <dataValidation type="list" allowBlank="1" showInputMessage="1" showErrorMessage="1" sqref="D6" xr:uid="{67FA237C-EE89-4567-BB5D-6914B064A958}">
      <formula1>bezetting</formula1>
    </dataValidation>
    <dataValidation type="list" allowBlank="1" showInputMessage="1" showErrorMessage="1" sqref="D5" xr:uid="{187D73F4-58B3-413B-8FC9-1E4F3BE3BC5C}">
      <formula1>ja</formula1>
    </dataValidation>
    <dataValidation type="list" allowBlank="1" showInputMessage="1" showErrorMessage="1" sqref="D8" xr:uid="{231384F6-35AA-4FB3-A988-ED4A6DC6CE76}">
      <formula1>nacht</formula1>
    </dataValidation>
    <dataValidation type="list" allowBlank="1" showInputMessage="1" showErrorMessage="1" sqref="D9" xr:uid="{1D6F613F-7D3A-46C9-A887-F45CC37552EE}">
      <formula1>cap</formula1>
    </dataValidation>
    <dataValidation type="list" allowBlank="1" showInputMessage="1" showErrorMessage="1" sqref="D13 D5" xr:uid="{723B52BB-AEB5-4254-8DEE-02C81BD19B57}">
      <formula1>bez</formula1>
    </dataValidation>
  </dataValidations>
  <pageMargins left="0.7" right="0.7" top="0.75" bottom="0.75" header="0.3" footer="0.3"/>
  <pageSetup paperSize="9" scale="86" orientation="landscape" horizontalDpi="4294967295" verticalDpi="4294967295"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209E1-26F4-45E1-8D5F-28BF3B700C83}">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k4dgGVz09vInU6uM0D2tBGidDwM8eUJW/Aa0GcutcgmRpa6wOIuMqWK7BHGWeUHm2zxF29xpHCU/9H7E0iiLEg==" saltValue="HeMUcisz5MWkRAT4Lh0XQA==" spinCount="100000" sheet="1" objects="1" scenarios="1" formatColumns="0" formatRows="0"/>
  <mergeCells count="4">
    <mergeCell ref="F8:F9"/>
    <mergeCell ref="F17:F19"/>
    <mergeCell ref="B23:D23"/>
    <mergeCell ref="B39:C41"/>
  </mergeCells>
  <conditionalFormatting sqref="D15 D10:D13 D4:D8">
    <cfRule type="expression" dxfId="197" priority="5">
      <formula>D4=""</formula>
    </cfRule>
  </conditionalFormatting>
  <conditionalFormatting sqref="C9:D9">
    <cfRule type="expression" dxfId="196" priority="4">
      <formula>AND($D$8&lt;&gt;"",$D$8&lt;&gt;"geen")</formula>
    </cfRule>
  </conditionalFormatting>
  <conditionalFormatting sqref="D9">
    <cfRule type="expression" dxfId="195" priority="1">
      <formula>AND($D$8&lt;&gt;"",D9&lt;&gt;"")</formula>
    </cfRule>
    <cfRule type="expression" dxfId="194" priority="3">
      <formula>AND(AND($D$8&lt;&gt;"",D8&lt;&gt;"geen"),$D$9="")</formula>
    </cfRule>
  </conditionalFormatting>
  <conditionalFormatting sqref="F17:F19">
    <cfRule type="expression" dxfId="193" priority="2">
      <formula>$F$17&lt;&gt;""</formula>
    </cfRule>
  </conditionalFormatting>
  <conditionalFormatting sqref="D17:D19">
    <cfRule type="expression" dxfId="192" priority="6">
      <formula>$F$17&lt;&gt;""</formula>
    </cfRule>
  </conditionalFormatting>
  <dataValidations count="5">
    <dataValidation type="list" allowBlank="1" showInputMessage="1" showErrorMessage="1" sqref="D6" xr:uid="{827E9F01-4652-43FD-8A45-C2761171606B}">
      <formula1>bezetting</formula1>
    </dataValidation>
    <dataValidation type="list" allowBlank="1" showInputMessage="1" showErrorMessage="1" sqref="D5" xr:uid="{015E42D7-0D46-4692-9452-F0BBE2F4BC64}">
      <formula1>ja</formula1>
    </dataValidation>
    <dataValidation type="list" allowBlank="1" showInputMessage="1" showErrorMessage="1" sqref="D8" xr:uid="{9FBFACA2-2710-4E80-8CAE-ACB79EBB70C0}">
      <formula1>nacht</formula1>
    </dataValidation>
    <dataValidation type="list" allowBlank="1" showInputMessage="1" showErrorMessage="1" sqref="D9" xr:uid="{E79CBE9D-DECD-46FF-AA68-8F73669BCD23}">
      <formula1>cap</formula1>
    </dataValidation>
    <dataValidation type="list" allowBlank="1" showInputMessage="1" showErrorMessage="1" sqref="D13 D5" xr:uid="{7CD837CC-AA6F-42AA-B5BD-246E00C63105}">
      <formula1>bez</formula1>
    </dataValidation>
  </dataValidations>
  <pageMargins left="0.7" right="0.7" top="0.75" bottom="0.75" header="0.3" footer="0.3"/>
  <pageSetup paperSize="9" scale="86" orientation="landscape" horizontalDpi="4294967295" verticalDpi="4294967295"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A3008-52C3-4B53-A00F-66E092635760}">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oUNLI4unve5oDvckDAYrMODjU/eqKukaZy/ryniQqgB2qefPRtYG3lyJWbnr5C9erqHYD9J/bgu8bzs9Lrvrog==" saltValue="wRu/e8E0XSKYPiwkySB8+g==" spinCount="100000" sheet="1" objects="1" scenarios="1" formatColumns="0" formatRows="0"/>
  <mergeCells count="4">
    <mergeCell ref="F8:F9"/>
    <mergeCell ref="F17:F19"/>
    <mergeCell ref="B23:D23"/>
    <mergeCell ref="B39:C41"/>
  </mergeCells>
  <conditionalFormatting sqref="D15 D10:D13 D4:D8">
    <cfRule type="expression" dxfId="191" priority="5">
      <formula>D4=""</formula>
    </cfRule>
  </conditionalFormatting>
  <conditionalFormatting sqref="C9:D9">
    <cfRule type="expression" dxfId="190" priority="4">
      <formula>AND($D$8&lt;&gt;"",$D$8&lt;&gt;"geen")</formula>
    </cfRule>
  </conditionalFormatting>
  <conditionalFormatting sqref="D9">
    <cfRule type="expression" dxfId="189" priority="1">
      <formula>AND($D$8&lt;&gt;"",D9&lt;&gt;"")</formula>
    </cfRule>
    <cfRule type="expression" dxfId="188" priority="3">
      <formula>AND(AND($D$8&lt;&gt;"",D8&lt;&gt;"geen"),$D$9="")</formula>
    </cfRule>
  </conditionalFormatting>
  <conditionalFormatting sqref="F17:F19">
    <cfRule type="expression" dxfId="187" priority="2">
      <formula>$F$17&lt;&gt;""</formula>
    </cfRule>
  </conditionalFormatting>
  <conditionalFormatting sqref="D17:D19">
    <cfRule type="expression" dxfId="186" priority="6">
      <formula>$F$17&lt;&gt;""</formula>
    </cfRule>
  </conditionalFormatting>
  <dataValidations count="5">
    <dataValidation type="list" allowBlank="1" showInputMessage="1" showErrorMessage="1" sqref="D6" xr:uid="{40519859-EAD1-44B6-A95D-44335434DEE3}">
      <formula1>bezetting</formula1>
    </dataValidation>
    <dataValidation type="list" allowBlank="1" showInputMessage="1" showErrorMessage="1" sqref="D5" xr:uid="{D1229977-CD33-4547-BB8A-415D348D3966}">
      <formula1>ja</formula1>
    </dataValidation>
    <dataValidation type="list" allowBlank="1" showInputMessage="1" showErrorMessage="1" sqref="D8" xr:uid="{5B5FFBD6-338B-4036-8354-DAD0AF10F9E4}">
      <formula1>nacht</formula1>
    </dataValidation>
    <dataValidation type="list" allowBlank="1" showInputMessage="1" showErrorMessage="1" sqref="D9" xr:uid="{0C40126B-6E5E-4113-941C-981F312A3A5D}">
      <formula1>cap</formula1>
    </dataValidation>
    <dataValidation type="list" allowBlank="1" showInputMessage="1" showErrorMessage="1" sqref="D13 D5" xr:uid="{EC3EF4A4-61A1-4D9F-90E0-F6524D6FD017}">
      <formula1>bez</formula1>
    </dataValidation>
  </dataValidations>
  <pageMargins left="0.7" right="0.7" top="0.75" bottom="0.75" header="0.3" footer="0.3"/>
  <pageSetup paperSize="9" scale="86" orientation="landscape" horizontalDpi="4294967295" verticalDpi="4294967295"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5CB4B-E2BC-44EA-B211-9F91B46B64E4}">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IH2v6xi2FETJ+SRzByg+Z7HkkEE6f5jgAPxhTV4/wakENgFilVTp+hpyDu5vxzKuVhHgtR8h5F/zr+2pGvxjGQ==" saltValue="txiyO21TCpSHj9C0Vqczdw==" spinCount="100000" sheet="1" objects="1" scenarios="1" formatColumns="0" formatRows="0"/>
  <mergeCells count="4">
    <mergeCell ref="F8:F9"/>
    <mergeCell ref="F17:F19"/>
    <mergeCell ref="B23:D23"/>
    <mergeCell ref="B39:C41"/>
  </mergeCells>
  <conditionalFormatting sqref="D15 D10:D13 D4:D8">
    <cfRule type="expression" dxfId="185" priority="5">
      <formula>D4=""</formula>
    </cfRule>
  </conditionalFormatting>
  <conditionalFormatting sqref="C9:D9">
    <cfRule type="expression" dxfId="184" priority="4">
      <formula>AND($D$8&lt;&gt;"",$D$8&lt;&gt;"geen")</formula>
    </cfRule>
  </conditionalFormatting>
  <conditionalFormatting sqref="D9">
    <cfRule type="expression" dxfId="183" priority="1">
      <formula>AND($D$8&lt;&gt;"",D9&lt;&gt;"")</formula>
    </cfRule>
    <cfRule type="expression" dxfId="182" priority="3">
      <formula>AND(AND($D$8&lt;&gt;"",D8&lt;&gt;"geen"),$D$9="")</formula>
    </cfRule>
  </conditionalFormatting>
  <conditionalFormatting sqref="F17:F19">
    <cfRule type="expression" dxfId="181" priority="2">
      <formula>$F$17&lt;&gt;""</formula>
    </cfRule>
  </conditionalFormatting>
  <conditionalFormatting sqref="D17:D19">
    <cfRule type="expression" dxfId="180" priority="6">
      <formula>$F$17&lt;&gt;""</formula>
    </cfRule>
  </conditionalFormatting>
  <dataValidations count="5">
    <dataValidation type="list" allowBlank="1" showInputMessage="1" showErrorMessage="1" sqref="D6" xr:uid="{863745A4-8699-4A77-B939-24FD0B1ACC4F}">
      <formula1>bezetting</formula1>
    </dataValidation>
    <dataValidation type="list" allowBlank="1" showInputMessage="1" showErrorMessage="1" sqref="D5" xr:uid="{E9B1B2D6-53FC-40CF-9885-33C3A657819D}">
      <formula1>ja</formula1>
    </dataValidation>
    <dataValidation type="list" allowBlank="1" showInputMessage="1" showErrorMessage="1" sqref="D8" xr:uid="{296E5FA3-2315-42C8-A830-7B9F799F31EB}">
      <formula1>nacht</formula1>
    </dataValidation>
    <dataValidation type="list" allowBlank="1" showInputMessage="1" showErrorMessage="1" sqref="D9" xr:uid="{98EA433D-9085-4911-B4C5-F2088D563972}">
      <formula1>cap</formula1>
    </dataValidation>
    <dataValidation type="list" allowBlank="1" showInputMessage="1" showErrorMessage="1" sqref="D13 D5" xr:uid="{197A46A5-B0CB-4155-9EF2-D03F571426C9}">
      <formula1>bez</formula1>
    </dataValidation>
  </dataValidations>
  <pageMargins left="0.7" right="0.7" top="0.75" bottom="0.75" header="0.3" footer="0.3"/>
  <pageSetup paperSize="9" scale="86" orientation="landscape" horizontalDpi="4294967295" verticalDpi="4294967295"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61795-E6B7-4320-B780-C3DAF16CC2AA}">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33wwAN2dA0/BYAWMwXO1BYmKzV35Mikq1QK8370KMHaIXua8JZbxMZlFsJko6/leDiZUZYqGzENNBZmDheXi2Q==" saltValue="k4U+ydXuf8yzEUZ64udOWQ==" spinCount="100000" sheet="1" objects="1" scenarios="1" formatColumns="0" formatRows="0"/>
  <mergeCells count="4">
    <mergeCell ref="F8:F9"/>
    <mergeCell ref="F17:F19"/>
    <mergeCell ref="B23:D23"/>
    <mergeCell ref="B39:C41"/>
  </mergeCells>
  <conditionalFormatting sqref="D15 D10:D13 D4:D8">
    <cfRule type="expression" dxfId="179" priority="5">
      <formula>D4=""</formula>
    </cfRule>
  </conditionalFormatting>
  <conditionalFormatting sqref="C9:D9">
    <cfRule type="expression" dxfId="178" priority="4">
      <formula>AND($D$8&lt;&gt;"",$D$8&lt;&gt;"geen")</formula>
    </cfRule>
  </conditionalFormatting>
  <conditionalFormatting sqref="D9">
    <cfRule type="expression" dxfId="177" priority="1">
      <formula>AND($D$8&lt;&gt;"",D9&lt;&gt;"")</formula>
    </cfRule>
    <cfRule type="expression" dxfId="176" priority="3">
      <formula>AND(AND($D$8&lt;&gt;"",D8&lt;&gt;"geen"),$D$9="")</formula>
    </cfRule>
  </conditionalFormatting>
  <conditionalFormatting sqref="F17:F19">
    <cfRule type="expression" dxfId="175" priority="2">
      <formula>$F$17&lt;&gt;""</formula>
    </cfRule>
  </conditionalFormatting>
  <conditionalFormatting sqref="D17:D19">
    <cfRule type="expression" dxfId="174" priority="6">
      <formula>$F$17&lt;&gt;""</formula>
    </cfRule>
  </conditionalFormatting>
  <dataValidations count="5">
    <dataValidation type="list" allowBlank="1" showInputMessage="1" showErrorMessage="1" sqref="D6" xr:uid="{80159C4A-AEEB-4471-B38A-5074C2F15CAC}">
      <formula1>bezetting</formula1>
    </dataValidation>
    <dataValidation type="list" allowBlank="1" showInputMessage="1" showErrorMessage="1" sqref="D5" xr:uid="{ECF01859-E301-4DCC-893C-50515ED354BC}">
      <formula1>ja</formula1>
    </dataValidation>
    <dataValidation type="list" allowBlank="1" showInputMessage="1" showErrorMessage="1" sqref="D8" xr:uid="{263A5A55-A5E9-4077-81CB-415B5D4956F5}">
      <formula1>nacht</formula1>
    </dataValidation>
    <dataValidation type="list" allowBlank="1" showInputMessage="1" showErrorMessage="1" sqref="D9" xr:uid="{0D4518F9-12C1-4215-88D7-6BE8F80A38ED}">
      <formula1>cap</formula1>
    </dataValidation>
    <dataValidation type="list" allowBlank="1" showInputMessage="1" showErrorMessage="1" sqref="D13 D5" xr:uid="{68A11E31-E0E7-44FB-B2D9-49568AC33E98}">
      <formula1>bez</formula1>
    </dataValidation>
  </dataValidations>
  <pageMargins left="0.7" right="0.7" top="0.75" bottom="0.75" header="0.3" footer="0.3"/>
  <pageSetup paperSize="9" scale="86" orientation="landscape" horizontalDpi="4294967295" verticalDpi="4294967295"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3366C-B8C7-477E-A89A-899198E1921B}">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StcV2N1eNv599KWNGiuM9E1QPiUtMDkcJcprXQl7OxK5WVfO5+7IcPRgk8Cl7n+tcX/PF+zmnDkHp99NejTxfg==" saltValue="DtB8FpJeJEkTnsr9fJUd9A==" spinCount="100000" sheet="1" objects="1" scenarios="1" formatColumns="0" formatRows="0"/>
  <mergeCells count="4">
    <mergeCell ref="F8:F9"/>
    <mergeCell ref="F17:F19"/>
    <mergeCell ref="B23:D23"/>
    <mergeCell ref="B39:C41"/>
  </mergeCells>
  <conditionalFormatting sqref="D15 D10:D13 D4:D8">
    <cfRule type="expression" dxfId="173" priority="5">
      <formula>D4=""</formula>
    </cfRule>
  </conditionalFormatting>
  <conditionalFormatting sqref="C9:D9">
    <cfRule type="expression" dxfId="172" priority="4">
      <formula>AND($D$8&lt;&gt;"",$D$8&lt;&gt;"geen")</formula>
    </cfRule>
  </conditionalFormatting>
  <conditionalFormatting sqref="D9">
    <cfRule type="expression" dxfId="171" priority="1">
      <formula>AND($D$8&lt;&gt;"",D9&lt;&gt;"")</formula>
    </cfRule>
    <cfRule type="expression" dxfId="170" priority="3">
      <formula>AND(AND($D$8&lt;&gt;"",D8&lt;&gt;"geen"),$D$9="")</formula>
    </cfRule>
  </conditionalFormatting>
  <conditionalFormatting sqref="F17:F19">
    <cfRule type="expression" dxfId="169" priority="2">
      <formula>$F$17&lt;&gt;""</formula>
    </cfRule>
  </conditionalFormatting>
  <conditionalFormatting sqref="D17:D19">
    <cfRule type="expression" dxfId="168" priority="6">
      <formula>$F$17&lt;&gt;""</formula>
    </cfRule>
  </conditionalFormatting>
  <dataValidations count="5">
    <dataValidation type="list" allowBlank="1" showInputMessage="1" showErrorMessage="1" sqref="D6" xr:uid="{0FEB7F85-D376-4BF2-ADC8-BBFFF58043C3}">
      <formula1>bezetting</formula1>
    </dataValidation>
    <dataValidation type="list" allowBlank="1" showInputMessage="1" showErrorMessage="1" sqref="D5" xr:uid="{B50CB837-E297-4113-8983-68DD8EE28E9F}">
      <formula1>ja</formula1>
    </dataValidation>
    <dataValidation type="list" allowBlank="1" showInputMessage="1" showErrorMessage="1" sqref="D8" xr:uid="{718B9422-F0B8-445B-85D9-B16BA55FE40F}">
      <formula1>nacht</formula1>
    </dataValidation>
    <dataValidation type="list" allowBlank="1" showInputMessage="1" showErrorMessage="1" sqref="D9" xr:uid="{8959B883-21B0-492B-AA23-F2C631ADD2FC}">
      <formula1>cap</formula1>
    </dataValidation>
    <dataValidation type="list" allowBlank="1" showInputMessage="1" showErrorMessage="1" sqref="D13 D5" xr:uid="{001F56B4-2AA7-4CC2-A37A-07411A6E1F36}">
      <formula1>bez</formula1>
    </dataValidation>
  </dataValidations>
  <pageMargins left="0.7" right="0.7" top="0.75" bottom="0.75" header="0.3" footer="0.3"/>
  <pageSetup paperSize="9" scale="86" orientation="landscape" horizontalDpi="4294967295" verticalDpi="4294967295"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8ECD9-9232-42BE-A851-F2990B7359C0}">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rpgf1Y7sUgmvr81vj+DVKrVXktHVGy8VQmNqOUP9vmgRKW2AuOr/b7RrjSMHDi1NFIapi3Q/bGZlkxETXxoWiw==" saltValue="J5bnpD23KB4hkCI+Sp9LAQ==" spinCount="100000" sheet="1" objects="1" scenarios="1" formatColumns="0" formatRows="0"/>
  <mergeCells count="4">
    <mergeCell ref="F8:F9"/>
    <mergeCell ref="F17:F19"/>
    <mergeCell ref="B23:D23"/>
    <mergeCell ref="B39:C41"/>
  </mergeCells>
  <conditionalFormatting sqref="D15 D10:D13 D4:D8">
    <cfRule type="expression" dxfId="167" priority="5">
      <formula>D4=""</formula>
    </cfRule>
  </conditionalFormatting>
  <conditionalFormatting sqref="C9:D9">
    <cfRule type="expression" dxfId="166" priority="4">
      <formula>AND($D$8&lt;&gt;"",$D$8&lt;&gt;"geen")</formula>
    </cfRule>
  </conditionalFormatting>
  <conditionalFormatting sqref="D9">
    <cfRule type="expression" dxfId="165" priority="1">
      <formula>AND($D$8&lt;&gt;"",D9&lt;&gt;"")</formula>
    </cfRule>
    <cfRule type="expression" dxfId="164" priority="3">
      <formula>AND(AND($D$8&lt;&gt;"",D8&lt;&gt;"geen"),$D$9="")</formula>
    </cfRule>
  </conditionalFormatting>
  <conditionalFormatting sqref="F17:F19">
    <cfRule type="expression" dxfId="163" priority="2">
      <formula>$F$17&lt;&gt;""</formula>
    </cfRule>
  </conditionalFormatting>
  <conditionalFormatting sqref="D17:D19">
    <cfRule type="expression" dxfId="162" priority="6">
      <formula>$F$17&lt;&gt;""</formula>
    </cfRule>
  </conditionalFormatting>
  <dataValidations count="5">
    <dataValidation type="list" allowBlank="1" showInputMessage="1" showErrorMessage="1" sqref="D6" xr:uid="{E6E31DAC-02EA-47FE-8304-DDF1CF5EC04C}">
      <formula1>bezetting</formula1>
    </dataValidation>
    <dataValidation type="list" allowBlank="1" showInputMessage="1" showErrorMessage="1" sqref="D5" xr:uid="{1A7B63AC-465B-4909-8680-FBADE77ABBD9}">
      <formula1>ja</formula1>
    </dataValidation>
    <dataValidation type="list" allowBlank="1" showInputMessage="1" showErrorMessage="1" sqref="D8" xr:uid="{1739DFE3-5816-48BE-B99B-363AF7D71C17}">
      <formula1>nacht</formula1>
    </dataValidation>
    <dataValidation type="list" allowBlank="1" showInputMessage="1" showErrorMessage="1" sqref="D9" xr:uid="{FE03C3C7-5F76-43FF-A2F8-6A337D31112F}">
      <formula1>cap</formula1>
    </dataValidation>
    <dataValidation type="list" allowBlank="1" showInputMessage="1" showErrorMessage="1" sqref="D13 D5" xr:uid="{BCE988E0-2724-495B-A3F0-CAAFE9BE524F}">
      <formula1>bez</formula1>
    </dataValidation>
  </dataValidations>
  <pageMargins left="0.7" right="0.7" top="0.75" bottom="0.75" header="0.3" footer="0.3"/>
  <pageSetup paperSize="9" scale="86" orientation="landscape" horizontalDpi="4294967295" verticalDpi="4294967295"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2BA68-9F6E-46F7-9123-FE254010EA1B}">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bPDIH/7cxqrG3Dq0vMM9xPlsea13NdIYXr2L7nU8EnPRxgbFtapPwDRt61r2+yQqGfKM6J24rQJJKs0r2p1bcQ==" saltValue="O3egiP4vnefaQrlPuSOB8A==" spinCount="100000" sheet="1" objects="1" scenarios="1" formatColumns="0" formatRows="0"/>
  <mergeCells count="4">
    <mergeCell ref="F8:F9"/>
    <mergeCell ref="F17:F19"/>
    <mergeCell ref="B23:D23"/>
    <mergeCell ref="B39:C41"/>
  </mergeCells>
  <conditionalFormatting sqref="D15 D10:D13 D4:D8">
    <cfRule type="expression" dxfId="161" priority="5">
      <formula>D4=""</formula>
    </cfRule>
  </conditionalFormatting>
  <conditionalFormatting sqref="C9:D9">
    <cfRule type="expression" dxfId="160" priority="4">
      <formula>AND($D$8&lt;&gt;"",$D$8&lt;&gt;"geen")</formula>
    </cfRule>
  </conditionalFormatting>
  <conditionalFormatting sqref="D9">
    <cfRule type="expression" dxfId="159" priority="1">
      <formula>AND($D$8&lt;&gt;"",D9&lt;&gt;"")</formula>
    </cfRule>
    <cfRule type="expression" dxfId="158" priority="3">
      <formula>AND(AND($D$8&lt;&gt;"",D8&lt;&gt;"geen"),$D$9="")</formula>
    </cfRule>
  </conditionalFormatting>
  <conditionalFormatting sqref="F17:F19">
    <cfRule type="expression" dxfId="157" priority="2">
      <formula>$F$17&lt;&gt;""</formula>
    </cfRule>
  </conditionalFormatting>
  <conditionalFormatting sqref="D17:D19">
    <cfRule type="expression" dxfId="156" priority="6">
      <formula>$F$17&lt;&gt;""</formula>
    </cfRule>
  </conditionalFormatting>
  <dataValidations count="5">
    <dataValidation type="list" allowBlank="1" showInputMessage="1" showErrorMessage="1" sqref="D6" xr:uid="{20485180-A916-4A51-9E74-31BC891B9D55}">
      <formula1>bezetting</formula1>
    </dataValidation>
    <dataValidation type="list" allowBlank="1" showInputMessage="1" showErrorMessage="1" sqref="D5" xr:uid="{61649126-744A-444F-A38F-B33A8CDAD840}">
      <formula1>ja</formula1>
    </dataValidation>
    <dataValidation type="list" allowBlank="1" showInputMessage="1" showErrorMessage="1" sqref="D8" xr:uid="{5AE1C53E-4907-4B6D-878E-BEBAD75553CE}">
      <formula1>nacht</formula1>
    </dataValidation>
    <dataValidation type="list" allowBlank="1" showInputMessage="1" showErrorMessage="1" sqref="D9" xr:uid="{BC890ECA-C2B5-4171-91B6-8ABBC4B7DBBD}">
      <formula1>cap</formula1>
    </dataValidation>
    <dataValidation type="list" allowBlank="1" showInputMessage="1" showErrorMessage="1" sqref="D13 D5" xr:uid="{6442BA62-947C-4873-B4EE-BF078BFA12FE}">
      <formula1>bez</formula1>
    </dataValidation>
  </dataValidations>
  <pageMargins left="0.7" right="0.7" top="0.75" bottom="0.75" header="0.3" footer="0.3"/>
  <pageSetup paperSize="9" scale="86" orientation="landscape"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715A8-35E3-4AFC-85C8-A519A519F889}">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RnHI1AsB+2DsYnAuqIuLvI8gju7YI4B0zoa0Q8aSb6g6k45CSugY6XRSHArkwXwemUqPgatUbXuATQQme7FZFg==" saltValue="sMhpdGj9c/cR+YAvbRGXrA==" spinCount="100000" sheet="1" objects="1" scenarios="1" formatColumns="0" formatRows="0"/>
  <mergeCells count="4">
    <mergeCell ref="F8:F9"/>
    <mergeCell ref="F17:F19"/>
    <mergeCell ref="B23:D23"/>
    <mergeCell ref="B39:C41"/>
  </mergeCells>
  <conditionalFormatting sqref="D15 D10:D13 D4:D8">
    <cfRule type="expression" dxfId="155" priority="5">
      <formula>D4=""</formula>
    </cfRule>
  </conditionalFormatting>
  <conditionalFormatting sqref="C9:D9">
    <cfRule type="expression" dxfId="154" priority="4">
      <formula>AND($D$8&lt;&gt;"",$D$8&lt;&gt;"geen")</formula>
    </cfRule>
  </conditionalFormatting>
  <conditionalFormatting sqref="D9">
    <cfRule type="expression" dxfId="153" priority="1">
      <formula>AND($D$8&lt;&gt;"",D9&lt;&gt;"")</formula>
    </cfRule>
    <cfRule type="expression" dxfId="152" priority="3">
      <formula>AND(AND($D$8&lt;&gt;"",D8&lt;&gt;"geen"),$D$9="")</formula>
    </cfRule>
  </conditionalFormatting>
  <conditionalFormatting sqref="F17:F19">
    <cfRule type="expression" dxfId="151" priority="2">
      <formula>$F$17&lt;&gt;""</formula>
    </cfRule>
  </conditionalFormatting>
  <conditionalFormatting sqref="D17:D19">
    <cfRule type="expression" dxfId="150" priority="6">
      <formula>$F$17&lt;&gt;""</formula>
    </cfRule>
  </conditionalFormatting>
  <dataValidations count="5">
    <dataValidation type="list" allowBlank="1" showInputMessage="1" showErrorMessage="1" sqref="D6" xr:uid="{95E57BF5-4507-4C26-8865-147689B7E51D}">
      <formula1>bezetting</formula1>
    </dataValidation>
    <dataValidation type="list" allowBlank="1" showInputMessage="1" showErrorMessage="1" sqref="D5" xr:uid="{A4F4381D-82EB-41A9-8E81-141E15E788FA}">
      <formula1>ja</formula1>
    </dataValidation>
    <dataValidation type="list" allowBlank="1" showInputMessage="1" showErrorMessage="1" sqref="D8" xr:uid="{DC67F188-A231-47CF-ACFA-0F02B4ECD1BF}">
      <formula1>nacht</formula1>
    </dataValidation>
    <dataValidation type="list" allowBlank="1" showInputMessage="1" showErrorMessage="1" sqref="D9" xr:uid="{47662ADB-3B23-4CDE-AEE1-12E1A9045C36}">
      <formula1>cap</formula1>
    </dataValidation>
    <dataValidation type="list" allowBlank="1" showInputMessage="1" showErrorMessage="1" sqref="D13 D5" xr:uid="{18B9FE1D-B95E-4D89-A2B0-44C1580FF3F5}">
      <formula1>bez</formula1>
    </dataValidation>
  </dataValidations>
  <pageMargins left="0.7" right="0.7" top="0.75" bottom="0.75" header="0.3" footer="0.3"/>
  <pageSetup paperSize="9" scale="86" orientation="landscape" horizontalDpi="4294967295" verticalDpi="4294967295"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46E92-D78C-4F6B-9F08-D32C62CA4556}">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KipusU1FktngaxExa2mjT2iGOsMSOgoJfE07mts6t63ack7Q23Pv6Cs0UueUYVUqFxAE3Q2G/58tGmmqG+GHWA==" saltValue="imeRHPg6TEJHCa8siMnQRQ==" spinCount="100000" sheet="1" objects="1" scenarios="1" formatColumns="0" formatRows="0"/>
  <mergeCells count="4">
    <mergeCell ref="F8:F9"/>
    <mergeCell ref="F17:F19"/>
    <mergeCell ref="B23:D23"/>
    <mergeCell ref="B39:C41"/>
  </mergeCells>
  <conditionalFormatting sqref="D15 D10:D13 D4:D8">
    <cfRule type="expression" dxfId="149" priority="5">
      <formula>D4=""</formula>
    </cfRule>
  </conditionalFormatting>
  <conditionalFormatting sqref="C9:D9">
    <cfRule type="expression" dxfId="148" priority="4">
      <formula>AND($D$8&lt;&gt;"",$D$8&lt;&gt;"geen")</formula>
    </cfRule>
  </conditionalFormatting>
  <conditionalFormatting sqref="D9">
    <cfRule type="expression" dxfId="147" priority="1">
      <formula>AND($D$8&lt;&gt;"",D9&lt;&gt;"")</formula>
    </cfRule>
    <cfRule type="expression" dxfId="146" priority="3">
      <formula>AND(AND($D$8&lt;&gt;"",D8&lt;&gt;"geen"),$D$9="")</formula>
    </cfRule>
  </conditionalFormatting>
  <conditionalFormatting sqref="F17:F19">
    <cfRule type="expression" dxfId="145" priority="2">
      <formula>$F$17&lt;&gt;""</formula>
    </cfRule>
  </conditionalFormatting>
  <conditionalFormatting sqref="D17:D19">
    <cfRule type="expression" dxfId="144" priority="6">
      <formula>$F$17&lt;&gt;""</formula>
    </cfRule>
  </conditionalFormatting>
  <dataValidations count="5">
    <dataValidation type="list" allowBlank="1" showInputMessage="1" showErrorMessage="1" sqref="D6" xr:uid="{FAD59A44-E97A-4E86-8688-5192B09A6BED}">
      <formula1>bezetting</formula1>
    </dataValidation>
    <dataValidation type="list" allowBlank="1" showInputMessage="1" showErrorMessage="1" sqref="D5" xr:uid="{188CC2BC-7343-42A4-A6D2-689264E6946D}">
      <formula1>ja</formula1>
    </dataValidation>
    <dataValidation type="list" allowBlank="1" showInputMessage="1" showErrorMessage="1" sqref="D8" xr:uid="{FBB15DDA-04C1-45B8-BB8F-84FA5DE08E9B}">
      <formula1>nacht</formula1>
    </dataValidation>
    <dataValidation type="list" allowBlank="1" showInputMessage="1" showErrorMessage="1" sqref="D9" xr:uid="{BC6E2EC7-BFE5-474E-B521-957B071601A6}">
      <formula1>cap</formula1>
    </dataValidation>
    <dataValidation type="list" allowBlank="1" showInputMessage="1" showErrorMessage="1" sqref="D13 D5" xr:uid="{F9324DDF-C2CB-4A48-A189-E7D0D5344506}">
      <formula1>bez</formula1>
    </dataValidation>
  </dataValidations>
  <pageMargins left="0.7" right="0.7" top="0.75" bottom="0.75" header="0.3" footer="0.3"/>
  <pageSetup paperSize="9" scale="86" orientation="landscape" horizontalDpi="4294967295" verticalDpi="4294967295"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95F03-991D-453A-9DB2-4F2FFAD1C2D0}">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8CJXogbltHaOly0sN8W/8ZfJAAtexKf7Ngqe4ABjmz3/ETlhnruqf+poOJRpyfJvPpfuoIdAONPWbJyTV3sNKw==" saltValue="FCtV0RaOda6oQnhg8t9gTg==" spinCount="100000" sheet="1" objects="1" scenarios="1" formatColumns="0" formatRows="0"/>
  <mergeCells count="4">
    <mergeCell ref="F8:F9"/>
    <mergeCell ref="F17:F19"/>
    <mergeCell ref="B23:D23"/>
    <mergeCell ref="B39:C41"/>
  </mergeCells>
  <conditionalFormatting sqref="D15 D10:D13 D4:D8">
    <cfRule type="expression" dxfId="143" priority="5">
      <formula>D4=""</formula>
    </cfRule>
  </conditionalFormatting>
  <conditionalFormatting sqref="C9:D9">
    <cfRule type="expression" dxfId="142" priority="4">
      <formula>AND($D$8&lt;&gt;"",$D$8&lt;&gt;"geen")</formula>
    </cfRule>
  </conditionalFormatting>
  <conditionalFormatting sqref="D9">
    <cfRule type="expression" dxfId="141" priority="1">
      <formula>AND($D$8&lt;&gt;"",D9&lt;&gt;"")</formula>
    </cfRule>
    <cfRule type="expression" dxfId="140" priority="3">
      <formula>AND(AND($D$8&lt;&gt;"",D8&lt;&gt;"geen"),$D$9="")</formula>
    </cfRule>
  </conditionalFormatting>
  <conditionalFormatting sqref="F17:F19">
    <cfRule type="expression" dxfId="139" priority="2">
      <formula>$F$17&lt;&gt;""</formula>
    </cfRule>
  </conditionalFormatting>
  <conditionalFormatting sqref="D17:D19">
    <cfRule type="expression" dxfId="138" priority="6">
      <formula>$F$17&lt;&gt;""</formula>
    </cfRule>
  </conditionalFormatting>
  <dataValidations count="5">
    <dataValidation type="list" allowBlank="1" showInputMessage="1" showErrorMessage="1" sqref="D6" xr:uid="{1102C624-65BA-415A-8048-6976BB9ED479}">
      <formula1>bezetting</formula1>
    </dataValidation>
    <dataValidation type="list" allowBlank="1" showInputMessage="1" showErrorMessage="1" sqref="D5" xr:uid="{F5F574F2-B5C0-459A-9B42-7341ED59A272}">
      <formula1>ja</formula1>
    </dataValidation>
    <dataValidation type="list" allowBlank="1" showInputMessage="1" showErrorMessage="1" sqref="D8" xr:uid="{5F4073A6-ECE5-49A8-AE74-22B86D3606BD}">
      <formula1>nacht</formula1>
    </dataValidation>
    <dataValidation type="list" allowBlank="1" showInputMessage="1" showErrorMessage="1" sqref="D9" xr:uid="{A65DE6AA-89CA-4AE2-9CD8-4A01C8A73226}">
      <formula1>cap</formula1>
    </dataValidation>
    <dataValidation type="list" allowBlank="1" showInputMessage="1" showErrorMessage="1" sqref="D13 D5" xr:uid="{48170940-BFDB-49B5-A306-790D7D3C92AD}">
      <formula1>bez</formula1>
    </dataValidation>
  </dataValidations>
  <pageMargins left="0.7" right="0.7" top="0.75" bottom="0.75" header="0.3" footer="0.3"/>
  <pageSetup paperSize="9" scale="86" orientation="landscape" horizontalDpi="4294967295" verticalDpi="4294967295"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2B78B-4913-4193-A4EC-72A8D893DE8E}">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qyf+f4AAlXYZ4w+UZAFGTdA+K+3GN0XlxUaAeZId4BmCLLV6HMfLIOsJIkgc3n2x4s4dI0Jjm7BT8d0OYkHtpQ==" saltValue="6DLZeYkvwsYPcjExS4wyTw==" spinCount="100000" sheet="1" objects="1" scenarios="1" formatColumns="0" formatRows="0"/>
  <mergeCells count="4">
    <mergeCell ref="F8:F9"/>
    <mergeCell ref="F17:F19"/>
    <mergeCell ref="B23:D23"/>
    <mergeCell ref="B39:C41"/>
  </mergeCells>
  <conditionalFormatting sqref="D15 D10:D13 D4:D8">
    <cfRule type="expression" dxfId="137" priority="5">
      <formula>D4=""</formula>
    </cfRule>
  </conditionalFormatting>
  <conditionalFormatting sqref="C9:D9">
    <cfRule type="expression" dxfId="136" priority="4">
      <formula>AND($D$8&lt;&gt;"",$D$8&lt;&gt;"geen")</formula>
    </cfRule>
  </conditionalFormatting>
  <conditionalFormatting sqref="D9">
    <cfRule type="expression" dxfId="135" priority="1">
      <formula>AND($D$8&lt;&gt;"",D9&lt;&gt;"")</formula>
    </cfRule>
    <cfRule type="expression" dxfId="134" priority="3">
      <formula>AND(AND($D$8&lt;&gt;"",D8&lt;&gt;"geen"),$D$9="")</formula>
    </cfRule>
  </conditionalFormatting>
  <conditionalFormatting sqref="F17:F19">
    <cfRule type="expression" dxfId="133" priority="2">
      <formula>$F$17&lt;&gt;""</formula>
    </cfRule>
  </conditionalFormatting>
  <conditionalFormatting sqref="D17:D19">
    <cfRule type="expression" dxfId="132" priority="6">
      <formula>$F$17&lt;&gt;""</formula>
    </cfRule>
  </conditionalFormatting>
  <dataValidations count="5">
    <dataValidation type="list" allowBlank="1" showInputMessage="1" showErrorMessage="1" sqref="D6" xr:uid="{E62355AC-4F09-4F55-BEF5-D6373FCECDC9}">
      <formula1>bezetting</formula1>
    </dataValidation>
    <dataValidation type="list" allowBlank="1" showInputMessage="1" showErrorMessage="1" sqref="D5" xr:uid="{61ACBCC4-F318-4578-A27A-BD4EB49CAE94}">
      <formula1>ja</formula1>
    </dataValidation>
    <dataValidation type="list" allowBlank="1" showInputMessage="1" showErrorMessage="1" sqref="D8" xr:uid="{52E571F8-8B8B-4C68-BC55-331F0B75D97C}">
      <formula1>nacht</formula1>
    </dataValidation>
    <dataValidation type="list" allowBlank="1" showInputMessage="1" showErrorMessage="1" sqref="D9" xr:uid="{87551985-4FBE-4BB2-ABC2-B5DE6CBA9ADC}">
      <formula1>cap</formula1>
    </dataValidation>
    <dataValidation type="list" allowBlank="1" showInputMessage="1" showErrorMessage="1" sqref="D13 D5" xr:uid="{A4A92BAD-22DF-4C1A-B097-774F196B4524}">
      <formula1>bez</formula1>
    </dataValidation>
  </dataValidations>
  <pageMargins left="0.7" right="0.7" top="0.75" bottom="0.75" header="0.3" footer="0.3"/>
  <pageSetup paperSize="9" scale="86" orientation="landscape" horizontalDpi="4294967295" verticalDpi="4294967295"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52E31-A0FB-49B1-95EC-E06B60C6529A}">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H5jpI0i6isVSaK8Dlf4/R6Kqv9RFEoZnY1rvfopWNxhOUeBlOhV2kZxtQOP4O+ji68Sj3uPaMAi4NcgXZOLj9A==" saltValue="vBJkBXFSfsps3dCCzmCSzw==" spinCount="100000" sheet="1" objects="1" scenarios="1" formatColumns="0" formatRows="0"/>
  <mergeCells count="4">
    <mergeCell ref="F8:F9"/>
    <mergeCell ref="F17:F19"/>
    <mergeCell ref="B23:D23"/>
    <mergeCell ref="B39:C41"/>
  </mergeCells>
  <conditionalFormatting sqref="D15 D10:D13 D4:D8">
    <cfRule type="expression" dxfId="131" priority="5">
      <formula>D4=""</formula>
    </cfRule>
  </conditionalFormatting>
  <conditionalFormatting sqref="C9:D9">
    <cfRule type="expression" dxfId="130" priority="4">
      <formula>AND($D$8&lt;&gt;"",$D$8&lt;&gt;"geen")</formula>
    </cfRule>
  </conditionalFormatting>
  <conditionalFormatting sqref="D9">
    <cfRule type="expression" dxfId="129" priority="1">
      <formula>AND($D$8&lt;&gt;"",D9&lt;&gt;"")</formula>
    </cfRule>
    <cfRule type="expression" dxfId="128" priority="3">
      <formula>AND(AND($D$8&lt;&gt;"",D8&lt;&gt;"geen"),$D$9="")</formula>
    </cfRule>
  </conditionalFormatting>
  <conditionalFormatting sqref="F17:F19">
    <cfRule type="expression" dxfId="127" priority="2">
      <formula>$F$17&lt;&gt;""</formula>
    </cfRule>
  </conditionalFormatting>
  <conditionalFormatting sqref="D17:D19">
    <cfRule type="expression" dxfId="126" priority="6">
      <formula>$F$17&lt;&gt;""</formula>
    </cfRule>
  </conditionalFormatting>
  <dataValidations count="5">
    <dataValidation type="list" allowBlank="1" showInputMessage="1" showErrorMessage="1" sqref="D6" xr:uid="{26B86A10-9D34-4D92-9F2B-43D0DEA042AD}">
      <formula1>bezetting</formula1>
    </dataValidation>
    <dataValidation type="list" allowBlank="1" showInputMessage="1" showErrorMessage="1" sqref="D5" xr:uid="{BD02224E-7854-42E9-96AE-20BCEDE18076}">
      <formula1>ja</formula1>
    </dataValidation>
    <dataValidation type="list" allowBlank="1" showInputMessage="1" showErrorMessage="1" sqref="D8" xr:uid="{EF4FA38B-C7C5-4E40-8BB8-F2B44545F0E3}">
      <formula1>nacht</formula1>
    </dataValidation>
    <dataValidation type="list" allowBlank="1" showInputMessage="1" showErrorMessage="1" sqref="D9" xr:uid="{6E3BB924-3A3B-4E6F-9912-4038A935255E}">
      <formula1>cap</formula1>
    </dataValidation>
    <dataValidation type="list" allowBlank="1" showInputMessage="1" showErrorMessage="1" sqref="D13 D5" xr:uid="{BF304593-577B-4406-AF73-9C29CA033E6C}">
      <formula1>bez</formula1>
    </dataValidation>
  </dataValidations>
  <pageMargins left="0.7" right="0.7" top="0.75" bottom="0.75" header="0.3" footer="0.3"/>
  <pageSetup paperSize="9" scale="86" orientation="landscape" horizontalDpi="4294967295" verticalDpi="4294967295"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4204D-B5D8-4D3D-BF8E-EB00C33C4E0F}">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53fGoXLvVml8/4RHz26uqJ0BcR36kcH9KFkQ1stCFJiuEYctmoXSk56O3b/KrYu5SngdfiNGzY6lADfzJ3o/Nw==" saltValue="GUtxXpjq3uHoM0MKcarD0w==" spinCount="100000" sheet="1" objects="1" scenarios="1" formatColumns="0" formatRows="0"/>
  <mergeCells count="4">
    <mergeCell ref="F8:F9"/>
    <mergeCell ref="F17:F19"/>
    <mergeCell ref="B23:D23"/>
    <mergeCell ref="B39:C41"/>
  </mergeCells>
  <conditionalFormatting sqref="D15 D10:D13 D4:D8">
    <cfRule type="expression" dxfId="125" priority="5">
      <formula>D4=""</formula>
    </cfRule>
  </conditionalFormatting>
  <conditionalFormatting sqref="C9:D9">
    <cfRule type="expression" dxfId="124" priority="4">
      <formula>AND($D$8&lt;&gt;"",$D$8&lt;&gt;"geen")</formula>
    </cfRule>
  </conditionalFormatting>
  <conditionalFormatting sqref="D9">
    <cfRule type="expression" dxfId="123" priority="1">
      <formula>AND($D$8&lt;&gt;"",D9&lt;&gt;"")</formula>
    </cfRule>
    <cfRule type="expression" dxfId="122" priority="3">
      <formula>AND(AND($D$8&lt;&gt;"",D8&lt;&gt;"geen"),$D$9="")</formula>
    </cfRule>
  </conditionalFormatting>
  <conditionalFormatting sqref="F17:F19">
    <cfRule type="expression" dxfId="121" priority="2">
      <formula>$F$17&lt;&gt;""</formula>
    </cfRule>
  </conditionalFormatting>
  <conditionalFormatting sqref="D17:D19">
    <cfRule type="expression" dxfId="120" priority="6">
      <formula>$F$17&lt;&gt;""</formula>
    </cfRule>
  </conditionalFormatting>
  <dataValidations count="5">
    <dataValidation type="list" allowBlank="1" showInputMessage="1" showErrorMessage="1" sqref="D6" xr:uid="{8E30FD34-CAFE-4BEF-BFA1-36679DD0DE5B}">
      <formula1>bezetting</formula1>
    </dataValidation>
    <dataValidation type="list" allowBlank="1" showInputMessage="1" showErrorMessage="1" sqref="D5" xr:uid="{A1FB3632-35FD-4A5D-B7D8-B21F5BB3D290}">
      <formula1>ja</formula1>
    </dataValidation>
    <dataValidation type="list" allowBlank="1" showInputMessage="1" showErrorMessage="1" sqref="D8" xr:uid="{E7C9065F-A852-449D-8C84-DC1BA3F4B7B3}">
      <formula1>nacht</formula1>
    </dataValidation>
    <dataValidation type="list" allowBlank="1" showInputMessage="1" showErrorMessage="1" sqref="D9" xr:uid="{E1AAC74C-4829-42BB-A91F-EBF94A70197E}">
      <formula1>cap</formula1>
    </dataValidation>
    <dataValidation type="list" allowBlank="1" showInputMessage="1" showErrorMessage="1" sqref="D13 D5" xr:uid="{75B5AC64-B468-4450-AEB2-3819A20B732D}">
      <formula1>bez</formula1>
    </dataValidation>
  </dataValidations>
  <pageMargins left="0.7" right="0.7" top="0.75" bottom="0.75" header="0.3" footer="0.3"/>
  <pageSetup paperSize="9" scale="86" orientation="landscape" horizontalDpi="4294967295" verticalDpi="4294967295"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6B5BF-3AC9-4626-9AE9-F7210520A5AA}">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6q7liCV6ca8RXB2mmRDGTEk7ThBbg4dVep9cZ3Z4JMK+4vzy3SIlT5RddVX7TYAJEd3CeInyBpFCR9hFxzVlLw==" saltValue="nX38Ou2ocXAFS1F4mY6s9g==" spinCount="100000" sheet="1" objects="1" scenarios="1" formatColumns="0" formatRows="0"/>
  <mergeCells count="4">
    <mergeCell ref="F8:F9"/>
    <mergeCell ref="F17:F19"/>
    <mergeCell ref="B23:D23"/>
    <mergeCell ref="B39:C41"/>
  </mergeCells>
  <conditionalFormatting sqref="D15 D10:D13 D4:D8">
    <cfRule type="expression" dxfId="119" priority="5">
      <formula>D4=""</formula>
    </cfRule>
  </conditionalFormatting>
  <conditionalFormatting sqref="C9:D9">
    <cfRule type="expression" dxfId="118" priority="4">
      <formula>AND($D$8&lt;&gt;"",$D$8&lt;&gt;"geen")</formula>
    </cfRule>
  </conditionalFormatting>
  <conditionalFormatting sqref="D9">
    <cfRule type="expression" dxfId="117" priority="1">
      <formula>AND($D$8&lt;&gt;"",D9&lt;&gt;"")</formula>
    </cfRule>
    <cfRule type="expression" dxfId="116" priority="3">
      <formula>AND(AND($D$8&lt;&gt;"",D8&lt;&gt;"geen"),$D$9="")</formula>
    </cfRule>
  </conditionalFormatting>
  <conditionalFormatting sqref="F17:F19">
    <cfRule type="expression" dxfId="115" priority="2">
      <formula>$F$17&lt;&gt;""</formula>
    </cfRule>
  </conditionalFormatting>
  <conditionalFormatting sqref="D17:D19">
    <cfRule type="expression" dxfId="114" priority="6">
      <formula>$F$17&lt;&gt;""</formula>
    </cfRule>
  </conditionalFormatting>
  <dataValidations count="5">
    <dataValidation type="list" allowBlank="1" showInputMessage="1" showErrorMessage="1" sqref="D6" xr:uid="{6B11B293-BFC4-4FB2-B271-AD1287D0CEE0}">
      <formula1>bezetting</formula1>
    </dataValidation>
    <dataValidation type="list" allowBlank="1" showInputMessage="1" showErrorMessage="1" sqref="D5" xr:uid="{A90E43DE-CECB-4662-9CA1-44CC9C37C793}">
      <formula1>ja</formula1>
    </dataValidation>
    <dataValidation type="list" allowBlank="1" showInputMessage="1" showErrorMessage="1" sqref="D8" xr:uid="{44F97A21-ACC1-49D4-8C9B-7BB029C783E3}">
      <formula1>nacht</formula1>
    </dataValidation>
    <dataValidation type="list" allowBlank="1" showInputMessage="1" showErrorMessage="1" sqref="D9" xr:uid="{FB00D8F7-7E91-4700-91CF-A31363C9635A}">
      <formula1>cap</formula1>
    </dataValidation>
    <dataValidation type="list" allowBlank="1" showInputMessage="1" showErrorMessage="1" sqref="D13 D5" xr:uid="{E2B1DFAB-3A9D-4001-BC7D-815F3D59B9E7}">
      <formula1>bez</formula1>
    </dataValidation>
  </dataValidations>
  <pageMargins left="0.7" right="0.7" top="0.75" bottom="0.75" header="0.3" footer="0.3"/>
  <pageSetup paperSize="9" scale="86" orientation="landscape" horizontalDpi="4294967295" verticalDpi="4294967295"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C5DC9-4549-47EE-AD7E-B99E37BD42C8}">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3wsWMm4tjn5B9JBo+fxRBqmC+Si5UBKtAIXDJFEqjtF0VzbVs9jJc/d9IQCCfvL84PZhAhDOiDHifmmxwrI8XQ==" saltValue="uxn7/2dKdzFKZ+/ZwubzZg==" spinCount="100000" sheet="1" objects="1" scenarios="1" formatColumns="0" formatRows="0"/>
  <mergeCells count="4">
    <mergeCell ref="F8:F9"/>
    <mergeCell ref="F17:F19"/>
    <mergeCell ref="B23:D23"/>
    <mergeCell ref="B39:C41"/>
  </mergeCells>
  <conditionalFormatting sqref="D15 D10:D13 D4:D8">
    <cfRule type="expression" dxfId="113" priority="5">
      <formula>D4=""</formula>
    </cfRule>
  </conditionalFormatting>
  <conditionalFormatting sqref="C9:D9">
    <cfRule type="expression" dxfId="112" priority="4">
      <formula>AND($D$8&lt;&gt;"",$D$8&lt;&gt;"geen")</formula>
    </cfRule>
  </conditionalFormatting>
  <conditionalFormatting sqref="D9">
    <cfRule type="expression" dxfId="111" priority="1">
      <formula>AND($D$8&lt;&gt;"",D9&lt;&gt;"")</formula>
    </cfRule>
    <cfRule type="expression" dxfId="110" priority="3">
      <formula>AND(AND($D$8&lt;&gt;"",D8&lt;&gt;"geen"),$D$9="")</formula>
    </cfRule>
  </conditionalFormatting>
  <conditionalFormatting sqref="F17:F19">
    <cfRule type="expression" dxfId="109" priority="2">
      <formula>$F$17&lt;&gt;""</formula>
    </cfRule>
  </conditionalFormatting>
  <conditionalFormatting sqref="D17:D19">
    <cfRule type="expression" dxfId="108" priority="6">
      <formula>$F$17&lt;&gt;""</formula>
    </cfRule>
  </conditionalFormatting>
  <dataValidations count="5">
    <dataValidation type="list" allowBlank="1" showInputMessage="1" showErrorMessage="1" sqref="D6" xr:uid="{9C7E5C79-E8C8-4739-BF56-95DB9AA01068}">
      <formula1>bezetting</formula1>
    </dataValidation>
    <dataValidation type="list" allowBlank="1" showInputMessage="1" showErrorMessage="1" sqref="D5" xr:uid="{606E300C-DE3B-4F59-A1BC-559F0B325F9A}">
      <formula1>ja</formula1>
    </dataValidation>
    <dataValidation type="list" allowBlank="1" showInputMessage="1" showErrorMessage="1" sqref="D8" xr:uid="{11F81F1B-9D1B-411E-AD68-C4E4D3A90C11}">
      <formula1>nacht</formula1>
    </dataValidation>
    <dataValidation type="list" allowBlank="1" showInputMessage="1" showErrorMessage="1" sqref="D9" xr:uid="{3ECC3D08-F881-454A-82B7-49C621AB9D7A}">
      <formula1>cap</formula1>
    </dataValidation>
    <dataValidation type="list" allowBlank="1" showInputMessage="1" showErrorMessage="1" sqref="D13 D5" xr:uid="{640BEC76-106B-4DF2-B593-07EA44A03A91}">
      <formula1>bez</formula1>
    </dataValidation>
  </dataValidations>
  <pageMargins left="0.7" right="0.7" top="0.75" bottom="0.75" header="0.3" footer="0.3"/>
  <pageSetup paperSize="9" scale="86" orientation="landscape" horizontalDpi="4294967295" verticalDpi="4294967295"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AA815-86B5-4D0F-9EA7-821805D1924E}">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J8SWYUO00zDL8bskixr6LRU7usMVglZiBFqCRr1w7OQXp+Sn/4W/gDWuE7wEQEA3EFc+IsUQF5/M2M/erYlvGw==" saltValue="909TwBDDZQ302F4uhnuc8Q==" spinCount="100000" sheet="1" objects="1" scenarios="1" formatColumns="0" formatRows="0"/>
  <mergeCells count="4">
    <mergeCell ref="F8:F9"/>
    <mergeCell ref="F17:F19"/>
    <mergeCell ref="B23:D23"/>
    <mergeCell ref="B39:C41"/>
  </mergeCells>
  <conditionalFormatting sqref="D15 D10:D13 D4:D8">
    <cfRule type="expression" dxfId="107" priority="5">
      <formula>D4=""</formula>
    </cfRule>
  </conditionalFormatting>
  <conditionalFormatting sqref="C9:D9">
    <cfRule type="expression" dxfId="106" priority="4">
      <formula>AND($D$8&lt;&gt;"",$D$8&lt;&gt;"geen")</formula>
    </cfRule>
  </conditionalFormatting>
  <conditionalFormatting sqref="D9">
    <cfRule type="expression" dxfId="105" priority="1">
      <formula>AND($D$8&lt;&gt;"",D9&lt;&gt;"")</formula>
    </cfRule>
    <cfRule type="expression" dxfId="104" priority="3">
      <formula>AND(AND($D$8&lt;&gt;"",D8&lt;&gt;"geen"),$D$9="")</formula>
    </cfRule>
  </conditionalFormatting>
  <conditionalFormatting sqref="F17:F19">
    <cfRule type="expression" dxfId="103" priority="2">
      <formula>$F$17&lt;&gt;""</formula>
    </cfRule>
  </conditionalFormatting>
  <conditionalFormatting sqref="D17:D19">
    <cfRule type="expression" dxfId="102" priority="6">
      <formula>$F$17&lt;&gt;""</formula>
    </cfRule>
  </conditionalFormatting>
  <dataValidations count="5">
    <dataValidation type="list" allowBlank="1" showInputMessage="1" showErrorMessage="1" sqref="D6" xr:uid="{85E8E170-1526-46EA-8DBA-6F9DF703257D}">
      <formula1>bezetting</formula1>
    </dataValidation>
    <dataValidation type="list" allowBlank="1" showInputMessage="1" showErrorMessage="1" sqref="D5" xr:uid="{724B8D54-88AE-4B39-8C77-4B5176A15439}">
      <formula1>ja</formula1>
    </dataValidation>
    <dataValidation type="list" allowBlank="1" showInputMessage="1" showErrorMessage="1" sqref="D8" xr:uid="{B1361BF0-2B4C-4FE7-B723-26F41D27844B}">
      <formula1>nacht</formula1>
    </dataValidation>
    <dataValidation type="list" allowBlank="1" showInputMessage="1" showErrorMessage="1" sqref="D9" xr:uid="{7359D181-F8A3-4EB4-85C6-FEB554371ADE}">
      <formula1>cap</formula1>
    </dataValidation>
    <dataValidation type="list" allowBlank="1" showInputMessage="1" showErrorMessage="1" sqref="D13 D5" xr:uid="{68689D07-4B21-4238-B78C-7CAC433B664D}">
      <formula1>bez</formula1>
    </dataValidation>
  </dataValidations>
  <pageMargins left="0.7" right="0.7" top="0.75" bottom="0.75" header="0.3" footer="0.3"/>
  <pageSetup paperSize="9" scale="86" orientation="landscape" horizontalDpi="4294967295" verticalDpi="4294967295"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24755-8E37-4C9B-8420-1C7177D98306}">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AbaEyX8WcnSKLnq082NE0y9cXCgj2agkTOtMmeROWDsYYme338RWBIClg+a5jTUIrmxW7BmgmFo5mbZUrsllPg==" saltValue="9yqP6CM40W8j9VHEKmnzjQ==" spinCount="100000" sheet="1" objects="1" scenarios="1" formatColumns="0" formatRows="0"/>
  <mergeCells count="4">
    <mergeCell ref="F8:F9"/>
    <mergeCell ref="F17:F19"/>
    <mergeCell ref="B23:D23"/>
    <mergeCell ref="B39:C41"/>
  </mergeCells>
  <conditionalFormatting sqref="D15 D10:D13 D4:D8">
    <cfRule type="expression" dxfId="101" priority="5">
      <formula>D4=""</formula>
    </cfRule>
  </conditionalFormatting>
  <conditionalFormatting sqref="C9:D9">
    <cfRule type="expression" dxfId="100" priority="4">
      <formula>AND($D$8&lt;&gt;"",$D$8&lt;&gt;"geen")</formula>
    </cfRule>
  </conditionalFormatting>
  <conditionalFormatting sqref="D9">
    <cfRule type="expression" dxfId="99" priority="1">
      <formula>AND($D$8&lt;&gt;"",D9&lt;&gt;"")</formula>
    </cfRule>
    <cfRule type="expression" dxfId="98" priority="3">
      <formula>AND(AND($D$8&lt;&gt;"",D8&lt;&gt;"geen"),$D$9="")</formula>
    </cfRule>
  </conditionalFormatting>
  <conditionalFormatting sqref="F17:F19">
    <cfRule type="expression" dxfId="97" priority="2">
      <formula>$F$17&lt;&gt;""</formula>
    </cfRule>
  </conditionalFormatting>
  <conditionalFormatting sqref="D17:D19">
    <cfRule type="expression" dxfId="96" priority="6">
      <formula>$F$17&lt;&gt;""</formula>
    </cfRule>
  </conditionalFormatting>
  <dataValidations count="5">
    <dataValidation type="list" allowBlank="1" showInputMessage="1" showErrorMessage="1" sqref="D6" xr:uid="{08C6DEE1-42BF-485B-872F-C2DB29695800}">
      <formula1>bezetting</formula1>
    </dataValidation>
    <dataValidation type="list" allowBlank="1" showInputMessage="1" showErrorMessage="1" sqref="D5" xr:uid="{BB507907-2B10-4D3E-A0C2-028B1751811A}">
      <formula1>ja</formula1>
    </dataValidation>
    <dataValidation type="list" allowBlank="1" showInputMessage="1" showErrorMessage="1" sqref="D8" xr:uid="{664CAB84-8773-46C0-A40C-D97E32431C88}">
      <formula1>nacht</formula1>
    </dataValidation>
    <dataValidation type="list" allowBlank="1" showInputMessage="1" showErrorMessage="1" sqref="D9" xr:uid="{D76028F2-169E-4119-A401-24AF2CC21425}">
      <formula1>cap</formula1>
    </dataValidation>
    <dataValidation type="list" allowBlank="1" showInputMessage="1" showErrorMessage="1" sqref="D13 D5" xr:uid="{13644A66-1830-4220-A7B6-8A1B74CB5FDD}">
      <formula1>bez</formula1>
    </dataValidation>
  </dataValidations>
  <pageMargins left="0.7" right="0.7" top="0.75" bottom="0.75" header="0.3" footer="0.3"/>
  <pageSetup paperSize="9" scale="86" orientation="landscape" horizontalDpi="4294967295" verticalDpi="4294967295"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0A414-06C5-43BD-9C69-B6C34EF1527F}">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B4w/wicOoh4DIOVYfwYDknaICTHLX3fejyv9s3FANCrdg0VBkwNiw0V3hX2RruG6b55BA5ces1hwjXaFlDKIyQ==" saltValue="LAbulKmNTxsUs6vUUFtVdQ==" spinCount="100000" sheet="1" objects="1" scenarios="1" formatColumns="0" formatRows="0"/>
  <mergeCells count="4">
    <mergeCell ref="F8:F9"/>
    <mergeCell ref="F17:F19"/>
    <mergeCell ref="B23:D23"/>
    <mergeCell ref="B39:C41"/>
  </mergeCells>
  <conditionalFormatting sqref="D15 D10:D13 D4:D8">
    <cfRule type="expression" dxfId="95" priority="5">
      <formula>D4=""</formula>
    </cfRule>
  </conditionalFormatting>
  <conditionalFormatting sqref="C9:D9">
    <cfRule type="expression" dxfId="94" priority="4">
      <formula>AND($D$8&lt;&gt;"",$D$8&lt;&gt;"geen")</formula>
    </cfRule>
  </conditionalFormatting>
  <conditionalFormatting sqref="D9">
    <cfRule type="expression" dxfId="93" priority="1">
      <formula>AND($D$8&lt;&gt;"",D9&lt;&gt;"")</formula>
    </cfRule>
    <cfRule type="expression" dxfId="92" priority="3">
      <formula>AND(AND($D$8&lt;&gt;"",D8&lt;&gt;"geen"),$D$9="")</formula>
    </cfRule>
  </conditionalFormatting>
  <conditionalFormatting sqref="F17:F19">
    <cfRule type="expression" dxfId="91" priority="2">
      <formula>$F$17&lt;&gt;""</formula>
    </cfRule>
  </conditionalFormatting>
  <conditionalFormatting sqref="D17:D19">
    <cfRule type="expression" dxfId="90" priority="6">
      <formula>$F$17&lt;&gt;""</formula>
    </cfRule>
  </conditionalFormatting>
  <dataValidations count="5">
    <dataValidation type="list" allowBlank="1" showInputMessage="1" showErrorMessage="1" sqref="D6" xr:uid="{76D808E6-3884-4790-B19F-DF9A44DCB551}">
      <formula1>bezetting</formula1>
    </dataValidation>
    <dataValidation type="list" allowBlank="1" showInputMessage="1" showErrorMessage="1" sqref="D5" xr:uid="{664C0253-E593-4432-A260-7A7554DF23F0}">
      <formula1>ja</formula1>
    </dataValidation>
    <dataValidation type="list" allowBlank="1" showInputMessage="1" showErrorMessage="1" sqref="D8" xr:uid="{78F3087B-9D2C-4BA2-B12A-68AFE8A2424B}">
      <formula1>nacht</formula1>
    </dataValidation>
    <dataValidation type="list" allowBlank="1" showInputMessage="1" showErrorMessage="1" sqref="D9" xr:uid="{FEEA2BFC-8D6F-4B27-83D5-60515BD4A2F6}">
      <formula1>cap</formula1>
    </dataValidation>
    <dataValidation type="list" allowBlank="1" showInputMessage="1" showErrorMessage="1" sqref="D13 D5" xr:uid="{AEFCF243-DE49-4D34-A11F-165DC0790C5E}">
      <formula1>bez</formula1>
    </dataValidation>
  </dataValidations>
  <pageMargins left="0.7" right="0.7" top="0.75" bottom="0.75" header="0.3" footer="0.3"/>
  <pageSetup paperSize="9" scale="86" orientation="landscape" horizontalDpi="4294967295" verticalDpi="4294967295"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E2A33-EACE-43DA-A5B8-98CD1183D09F}">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LJc8Qgvsg0kUwbqD6CjeJJ/6ZjhDeGq5MFEOdmjrYGbgek+1SEZ34CX0Oe/SIYHKORKmPvgTcaQrDjNTpF7zaw==" saltValue="HvK+I4jE1v29+HdkRLIFsA==" spinCount="100000" sheet="1" objects="1" scenarios="1" formatColumns="0" formatRows="0"/>
  <mergeCells count="4">
    <mergeCell ref="F8:F9"/>
    <mergeCell ref="F17:F19"/>
    <mergeCell ref="B23:D23"/>
    <mergeCell ref="B39:C41"/>
  </mergeCells>
  <conditionalFormatting sqref="D15 D10:D13 D4:D8">
    <cfRule type="expression" dxfId="89" priority="5">
      <formula>D4=""</formula>
    </cfRule>
  </conditionalFormatting>
  <conditionalFormatting sqref="C9:D9">
    <cfRule type="expression" dxfId="88" priority="4">
      <formula>AND($D$8&lt;&gt;"",$D$8&lt;&gt;"geen")</formula>
    </cfRule>
  </conditionalFormatting>
  <conditionalFormatting sqref="D9">
    <cfRule type="expression" dxfId="87" priority="1">
      <formula>AND($D$8&lt;&gt;"",D9&lt;&gt;"")</formula>
    </cfRule>
    <cfRule type="expression" dxfId="86" priority="3">
      <formula>AND(AND($D$8&lt;&gt;"",D8&lt;&gt;"geen"),$D$9="")</formula>
    </cfRule>
  </conditionalFormatting>
  <conditionalFormatting sqref="F17:F19">
    <cfRule type="expression" dxfId="85" priority="2">
      <formula>$F$17&lt;&gt;""</formula>
    </cfRule>
  </conditionalFormatting>
  <conditionalFormatting sqref="D17:D19">
    <cfRule type="expression" dxfId="84" priority="6">
      <formula>$F$17&lt;&gt;""</formula>
    </cfRule>
  </conditionalFormatting>
  <dataValidations count="5">
    <dataValidation type="list" allowBlank="1" showInputMessage="1" showErrorMessage="1" sqref="D6" xr:uid="{828D002B-EC30-4D8D-9E6D-D5ADA5C1F648}">
      <formula1>bezetting</formula1>
    </dataValidation>
    <dataValidation type="list" allowBlank="1" showInputMessage="1" showErrorMessage="1" sqref="D5" xr:uid="{ADA95C94-71EA-4130-B9A4-409A7BDFC7EE}">
      <formula1>ja</formula1>
    </dataValidation>
    <dataValidation type="list" allowBlank="1" showInputMessage="1" showErrorMessage="1" sqref="D8" xr:uid="{4B8122D7-E10A-4FFD-AEDD-99F393AC5D77}">
      <formula1>nacht</formula1>
    </dataValidation>
    <dataValidation type="list" allowBlank="1" showInputMessage="1" showErrorMessage="1" sqref="D9" xr:uid="{E0CD89B9-E6E9-4138-820E-BACE8485C775}">
      <formula1>cap</formula1>
    </dataValidation>
    <dataValidation type="list" allowBlank="1" showInputMessage="1" showErrorMessage="1" sqref="D13 D5" xr:uid="{A454DF7D-495C-4458-9F61-331681B22307}">
      <formula1>bez</formula1>
    </dataValidation>
  </dataValidations>
  <pageMargins left="0.7" right="0.7" top="0.75" bottom="0.75" header="0.3" footer="0.3"/>
  <pageSetup paperSize="9" scale="86" orientation="landscape" horizontalDpi="4294967295" verticalDpi="4294967295"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18631-D37F-49B8-81F1-CB76580C3BC1}">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Y1pigRirG7ArxwJPataHsuwfhhMar5EeEMB0Wn/IZDw1Wv0VX9Y1ZlPmgkkm70A+s1v+l8GMDUWASXaSMcmDCg==" saltValue="kyhbEuYVtXgpN92U7tjbQg==" spinCount="100000" sheet="1" objects="1" scenarios="1" formatColumns="0" formatRows="0"/>
  <mergeCells count="4">
    <mergeCell ref="F8:F9"/>
    <mergeCell ref="F17:F19"/>
    <mergeCell ref="B23:D23"/>
    <mergeCell ref="B39:C41"/>
  </mergeCells>
  <conditionalFormatting sqref="D15 D10:D13 D4:D8">
    <cfRule type="expression" dxfId="83" priority="5">
      <formula>D4=""</formula>
    </cfRule>
  </conditionalFormatting>
  <conditionalFormatting sqref="C9:D9">
    <cfRule type="expression" dxfId="82" priority="4">
      <formula>AND($D$8&lt;&gt;"",$D$8&lt;&gt;"geen")</formula>
    </cfRule>
  </conditionalFormatting>
  <conditionalFormatting sqref="D9">
    <cfRule type="expression" dxfId="81" priority="1">
      <formula>AND($D$8&lt;&gt;"",D9&lt;&gt;"")</formula>
    </cfRule>
    <cfRule type="expression" dxfId="80" priority="3">
      <formula>AND(AND($D$8&lt;&gt;"",D8&lt;&gt;"geen"),$D$9="")</formula>
    </cfRule>
  </conditionalFormatting>
  <conditionalFormatting sqref="F17:F19">
    <cfRule type="expression" dxfId="79" priority="2">
      <formula>$F$17&lt;&gt;""</formula>
    </cfRule>
  </conditionalFormatting>
  <conditionalFormatting sqref="D17:D19">
    <cfRule type="expression" dxfId="78" priority="6">
      <formula>$F$17&lt;&gt;""</formula>
    </cfRule>
  </conditionalFormatting>
  <dataValidations count="5">
    <dataValidation type="list" allowBlank="1" showInputMessage="1" showErrorMessage="1" sqref="D6" xr:uid="{8E7D158C-F4BC-4F6C-A13E-DA29EBEBC068}">
      <formula1>bezetting</formula1>
    </dataValidation>
    <dataValidation type="list" allowBlank="1" showInputMessage="1" showErrorMessage="1" sqref="D5" xr:uid="{36F2295A-C9A3-4FC5-91EB-48A3982B93B8}">
      <formula1>ja</formula1>
    </dataValidation>
    <dataValidation type="list" allowBlank="1" showInputMessage="1" showErrorMessage="1" sqref="D8" xr:uid="{1BCD383F-A714-4B38-AF18-C7FA137B04DB}">
      <formula1>nacht</formula1>
    </dataValidation>
    <dataValidation type="list" allowBlank="1" showInputMessage="1" showErrorMessage="1" sqref="D9" xr:uid="{5B6BB1DE-0CB3-4265-9E79-E96FD645C14B}">
      <formula1>cap</formula1>
    </dataValidation>
    <dataValidation type="list" allowBlank="1" showInputMessage="1" showErrorMessage="1" sqref="D13 D5" xr:uid="{772550E1-E59C-4746-B888-BC57AC6B5C6D}">
      <formula1>bez</formula1>
    </dataValidation>
  </dataValidations>
  <pageMargins left="0.7" right="0.7" top="0.75" bottom="0.75" header="0.3" footer="0.3"/>
  <pageSetup paperSize="9" scale="86" orientation="landscape" horizontalDpi="4294967295" verticalDpi="4294967295"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4A9AF-F9E0-423F-9C48-647A29589DCA}">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TUmeNgNpAInCQ/nmkLiiVTR/zh3vtcmvFjAqmKbTQ/9kI+eJn4JX5gi3RNBFLbTDy+s6lEtsLjL4BrFHkH79EQ==" saltValue="Z1QRO5ds8asxMgejGoME1A==" spinCount="100000" sheet="1" objects="1" scenarios="1" formatColumns="0" formatRows="0"/>
  <mergeCells count="4">
    <mergeCell ref="F8:F9"/>
    <mergeCell ref="F17:F19"/>
    <mergeCell ref="B23:D23"/>
    <mergeCell ref="B39:C41"/>
  </mergeCells>
  <conditionalFormatting sqref="D15 D10:D13 D4:D8">
    <cfRule type="expression" dxfId="77" priority="5">
      <formula>D4=""</formula>
    </cfRule>
  </conditionalFormatting>
  <conditionalFormatting sqref="C9:D9">
    <cfRule type="expression" dxfId="76" priority="4">
      <formula>AND($D$8&lt;&gt;"",$D$8&lt;&gt;"geen")</formula>
    </cfRule>
  </conditionalFormatting>
  <conditionalFormatting sqref="D9">
    <cfRule type="expression" dxfId="75" priority="1">
      <formula>AND($D$8&lt;&gt;"",D9&lt;&gt;"")</formula>
    </cfRule>
    <cfRule type="expression" dxfId="74" priority="3">
      <formula>AND(AND($D$8&lt;&gt;"",D8&lt;&gt;"geen"),$D$9="")</formula>
    </cfRule>
  </conditionalFormatting>
  <conditionalFormatting sqref="F17:F19">
    <cfRule type="expression" dxfId="73" priority="2">
      <formula>$F$17&lt;&gt;""</formula>
    </cfRule>
  </conditionalFormatting>
  <conditionalFormatting sqref="D17:D19">
    <cfRule type="expression" dxfId="72" priority="6">
      <formula>$F$17&lt;&gt;""</formula>
    </cfRule>
  </conditionalFormatting>
  <dataValidations count="5">
    <dataValidation type="list" allowBlank="1" showInputMessage="1" showErrorMessage="1" sqref="D6" xr:uid="{C85F51DD-2C73-48DE-8A4C-AA2372E0C575}">
      <formula1>bezetting</formula1>
    </dataValidation>
    <dataValidation type="list" allowBlank="1" showInputMessage="1" showErrorMessage="1" sqref="D5" xr:uid="{14444782-FB4D-48CC-A270-7B10238486ED}">
      <formula1>ja</formula1>
    </dataValidation>
    <dataValidation type="list" allowBlank="1" showInputMessage="1" showErrorMessage="1" sqref="D8" xr:uid="{8FE3218E-57B4-4131-98F2-0A517691E9FB}">
      <formula1>nacht</formula1>
    </dataValidation>
    <dataValidation type="list" allowBlank="1" showInputMessage="1" showErrorMessage="1" sqref="D9" xr:uid="{E3CFB5DF-6FBC-441A-B943-14EFA62A126D}">
      <formula1>cap</formula1>
    </dataValidation>
    <dataValidation type="list" allowBlank="1" showInputMessage="1" showErrorMessage="1" sqref="D13 D5" xr:uid="{6266B084-1841-4D97-9C43-DC939D9E3ED7}">
      <formula1>bez</formula1>
    </dataValidation>
  </dataValidations>
  <pageMargins left="0.7" right="0.7" top="0.75" bottom="0.75" header="0.3" footer="0.3"/>
  <pageSetup paperSize="9" scale="86" orientation="landscape" horizontalDpi="4294967295" verticalDpi="4294967295"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42351-E044-4590-A422-541DFD0A04AF}">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xfxWMlZmt35IUHdbkHoH6RhpIfUHtX26FZ6hV7qV/rm7w0b7mS4SVDkgJMb2sF8dfsQYvWK3Mvy6KUyG+mFLOg==" saltValue="wZ+jKFKMaZbSmvgrfihBcA==" spinCount="100000" sheet="1" objects="1" scenarios="1" formatColumns="0" formatRows="0"/>
  <mergeCells count="4">
    <mergeCell ref="F8:F9"/>
    <mergeCell ref="F17:F19"/>
    <mergeCell ref="B23:D23"/>
    <mergeCell ref="B39:C41"/>
  </mergeCells>
  <conditionalFormatting sqref="D15 D10:D13 D4:D8">
    <cfRule type="expression" dxfId="71" priority="5">
      <formula>D4=""</formula>
    </cfRule>
  </conditionalFormatting>
  <conditionalFormatting sqref="C9:D9">
    <cfRule type="expression" dxfId="70" priority="4">
      <formula>AND($D$8&lt;&gt;"",$D$8&lt;&gt;"geen")</formula>
    </cfRule>
  </conditionalFormatting>
  <conditionalFormatting sqref="D9">
    <cfRule type="expression" dxfId="69" priority="1">
      <formula>AND($D$8&lt;&gt;"",D9&lt;&gt;"")</formula>
    </cfRule>
    <cfRule type="expression" dxfId="68" priority="3">
      <formula>AND(AND($D$8&lt;&gt;"",D8&lt;&gt;"geen"),$D$9="")</formula>
    </cfRule>
  </conditionalFormatting>
  <conditionalFormatting sqref="F17:F19">
    <cfRule type="expression" dxfId="67" priority="2">
      <formula>$F$17&lt;&gt;""</formula>
    </cfRule>
  </conditionalFormatting>
  <conditionalFormatting sqref="D17:D19">
    <cfRule type="expression" dxfId="66" priority="6">
      <formula>$F$17&lt;&gt;""</formula>
    </cfRule>
  </conditionalFormatting>
  <dataValidations count="5">
    <dataValidation type="list" allowBlank="1" showInputMessage="1" showErrorMessage="1" sqref="D6" xr:uid="{C7A6A057-3783-4726-A855-9DA546710AA5}">
      <formula1>bezetting</formula1>
    </dataValidation>
    <dataValidation type="list" allowBlank="1" showInputMessage="1" showErrorMessage="1" sqref="D5" xr:uid="{B26BA587-40C9-4BF3-93E1-34E5D3D0F0E4}">
      <formula1>ja</formula1>
    </dataValidation>
    <dataValidation type="list" allowBlank="1" showInputMessage="1" showErrorMessage="1" sqref="D8" xr:uid="{D776EA88-9F49-4137-97A9-32D6378DC7B5}">
      <formula1>nacht</formula1>
    </dataValidation>
    <dataValidation type="list" allowBlank="1" showInputMessage="1" showErrorMessage="1" sqref="D9" xr:uid="{92AA61DC-4A96-482B-99A5-4DB9F0B9A4BA}">
      <formula1>cap</formula1>
    </dataValidation>
    <dataValidation type="list" allowBlank="1" showInputMessage="1" showErrorMessage="1" sqref="D13 D5" xr:uid="{9BC83B83-8DA8-40D4-AD51-D9E54D9BE1BD}">
      <formula1>bez</formula1>
    </dataValidation>
  </dataValidations>
  <pageMargins left="0.7" right="0.7" top="0.75" bottom="0.75" header="0.3" footer="0.3"/>
  <pageSetup paperSize="9" scale="86" orientation="landscape" horizontalDpi="4294967295" verticalDpi="4294967295"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DE8A8-5192-4B83-B310-214EF175935B}">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U83V+sBezMZlu8hphUYTMVVRGark7Ar7uMLKxmwbCA3BjBKASgjicVhlIuBFP+5QalvxL5m5NIrQ1VAYDiStxA==" saltValue="oo4vk+HAFBWPsqZylk5WBg==" spinCount="100000" sheet="1" objects="1" scenarios="1" formatColumns="0" formatRows="0"/>
  <mergeCells count="4">
    <mergeCell ref="F8:F9"/>
    <mergeCell ref="F17:F19"/>
    <mergeCell ref="B23:D23"/>
    <mergeCell ref="B39:C41"/>
  </mergeCells>
  <conditionalFormatting sqref="D15 D10:D13 D4:D8">
    <cfRule type="expression" dxfId="65" priority="5">
      <formula>D4=""</formula>
    </cfRule>
  </conditionalFormatting>
  <conditionalFormatting sqref="C9:D9">
    <cfRule type="expression" dxfId="64" priority="4">
      <formula>AND($D$8&lt;&gt;"",$D$8&lt;&gt;"geen")</formula>
    </cfRule>
  </conditionalFormatting>
  <conditionalFormatting sqref="D9">
    <cfRule type="expression" dxfId="63" priority="1">
      <formula>AND($D$8&lt;&gt;"",D9&lt;&gt;"")</formula>
    </cfRule>
    <cfRule type="expression" dxfId="62" priority="3">
      <formula>AND(AND($D$8&lt;&gt;"",D8&lt;&gt;"geen"),$D$9="")</formula>
    </cfRule>
  </conditionalFormatting>
  <conditionalFormatting sqref="F17:F19">
    <cfRule type="expression" dxfId="61" priority="2">
      <formula>$F$17&lt;&gt;""</formula>
    </cfRule>
  </conditionalFormatting>
  <conditionalFormatting sqref="D17:D19">
    <cfRule type="expression" dxfId="60" priority="6">
      <formula>$F$17&lt;&gt;""</formula>
    </cfRule>
  </conditionalFormatting>
  <dataValidations count="5">
    <dataValidation type="list" allowBlank="1" showInputMessage="1" showErrorMessage="1" sqref="D6" xr:uid="{4B79730A-BCF5-43F8-B26A-4FBD7F52F9AB}">
      <formula1>bezetting</formula1>
    </dataValidation>
    <dataValidation type="list" allowBlank="1" showInputMessage="1" showErrorMessage="1" sqref="D5" xr:uid="{0B3494FB-C516-4700-B38F-05028A6ED641}">
      <formula1>ja</formula1>
    </dataValidation>
    <dataValidation type="list" allowBlank="1" showInputMessage="1" showErrorMessage="1" sqref="D8" xr:uid="{99EAA369-C747-4DD4-8657-44E6FA079868}">
      <formula1>nacht</formula1>
    </dataValidation>
    <dataValidation type="list" allowBlank="1" showInputMessage="1" showErrorMessage="1" sqref="D9" xr:uid="{D7EE6444-6D09-4DEE-A423-85C1EE285EA2}">
      <formula1>cap</formula1>
    </dataValidation>
    <dataValidation type="list" allowBlank="1" showInputMessage="1" showErrorMessage="1" sqref="D13 D5" xr:uid="{243BF453-E09C-4416-9759-29C279488833}">
      <formula1>bez</formula1>
    </dataValidation>
  </dataValidations>
  <pageMargins left="0.7" right="0.7" top="0.75" bottom="0.75" header="0.3" footer="0.3"/>
  <pageSetup paperSize="9" scale="86" orientation="landscape" horizontalDpi="4294967295" verticalDpi="4294967295"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8555A-26E2-4525-B38A-D67565D7AB10}">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ryt32cMJ0Kjvxr3fpiU1jKzXONX28gKdxk7kDUkhQ/pMFS6e1BeKSRgGBbPAUTyxcfXg0oXcVkYM0jFz/Z2/4w==" saltValue="DxCKF/SLkCBAZC4auEe+qA==" spinCount="100000" sheet="1" objects="1" scenarios="1" formatColumns="0" formatRows="0"/>
  <mergeCells count="4">
    <mergeCell ref="F8:F9"/>
    <mergeCell ref="F17:F19"/>
    <mergeCell ref="B23:D23"/>
    <mergeCell ref="B39:C41"/>
  </mergeCells>
  <conditionalFormatting sqref="D15 D10:D13 D4:D8">
    <cfRule type="expression" dxfId="59" priority="5">
      <formula>D4=""</formula>
    </cfRule>
  </conditionalFormatting>
  <conditionalFormatting sqref="C9:D9">
    <cfRule type="expression" dxfId="58" priority="4">
      <formula>AND($D$8&lt;&gt;"",$D$8&lt;&gt;"geen")</formula>
    </cfRule>
  </conditionalFormatting>
  <conditionalFormatting sqref="D9">
    <cfRule type="expression" dxfId="57" priority="1">
      <formula>AND($D$8&lt;&gt;"",D9&lt;&gt;"")</formula>
    </cfRule>
    <cfRule type="expression" dxfId="56" priority="3">
      <formula>AND(AND($D$8&lt;&gt;"",D8&lt;&gt;"geen"),$D$9="")</formula>
    </cfRule>
  </conditionalFormatting>
  <conditionalFormatting sqref="F17:F19">
    <cfRule type="expression" dxfId="55" priority="2">
      <formula>$F$17&lt;&gt;""</formula>
    </cfRule>
  </conditionalFormatting>
  <conditionalFormatting sqref="D17:D19">
    <cfRule type="expression" dxfId="54" priority="6">
      <formula>$F$17&lt;&gt;""</formula>
    </cfRule>
  </conditionalFormatting>
  <dataValidations count="5">
    <dataValidation type="list" allowBlank="1" showInputMessage="1" showErrorMessage="1" sqref="D6" xr:uid="{AD93105D-7117-4D28-BA91-459F8C80EDA8}">
      <formula1>bezetting</formula1>
    </dataValidation>
    <dataValidation type="list" allowBlank="1" showInputMessage="1" showErrorMessage="1" sqref="D5" xr:uid="{3B58B480-1AB3-43C8-9BC3-534F21330B35}">
      <formula1>ja</formula1>
    </dataValidation>
    <dataValidation type="list" allowBlank="1" showInputMessage="1" showErrorMessage="1" sqref="D8" xr:uid="{D5EB6F20-C135-4E1E-8972-452E9088D441}">
      <formula1>nacht</formula1>
    </dataValidation>
    <dataValidation type="list" allowBlank="1" showInputMessage="1" showErrorMessage="1" sqref="D9" xr:uid="{24ED13FC-FD82-4B42-A473-47B0B844AAC4}">
      <formula1>cap</formula1>
    </dataValidation>
    <dataValidation type="list" allowBlank="1" showInputMessage="1" showErrorMessage="1" sqref="D13 D5" xr:uid="{C3661E9E-2A20-4DEC-B5B2-4B454B898FB7}">
      <formula1>bez</formula1>
    </dataValidation>
  </dataValidations>
  <pageMargins left="0.7" right="0.7" top="0.75" bottom="0.75" header="0.3" footer="0.3"/>
  <pageSetup paperSize="9" scale="86" orientation="landscape" horizontalDpi="4294967295" verticalDpi="4294967295"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88F6D-834D-4853-B821-077C7C3E9729}">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sts06/NenGybg0y4ZEesMnRqb6tANVY0a/WIDmgtW1KPESy2PMkSGBmWwfFZzBmu8ZdmIY2hzlDUncamEnhW6Q==" saltValue="E6dEmpd5WFvFdoYKSsNfSw==" spinCount="100000" sheet="1" objects="1" scenarios="1" formatColumns="0" formatRows="0"/>
  <mergeCells count="4">
    <mergeCell ref="F8:F9"/>
    <mergeCell ref="F17:F19"/>
    <mergeCell ref="B23:D23"/>
    <mergeCell ref="B39:C41"/>
  </mergeCells>
  <conditionalFormatting sqref="D15 D10:D13 D4:D8">
    <cfRule type="expression" dxfId="53" priority="5">
      <formula>D4=""</formula>
    </cfRule>
  </conditionalFormatting>
  <conditionalFormatting sqref="C9:D9">
    <cfRule type="expression" dxfId="52" priority="4">
      <formula>AND($D$8&lt;&gt;"",$D$8&lt;&gt;"geen")</formula>
    </cfRule>
  </conditionalFormatting>
  <conditionalFormatting sqref="D9">
    <cfRule type="expression" dxfId="51" priority="1">
      <formula>AND($D$8&lt;&gt;"",D9&lt;&gt;"")</formula>
    </cfRule>
    <cfRule type="expression" dxfId="50" priority="3">
      <formula>AND(AND($D$8&lt;&gt;"",D8&lt;&gt;"geen"),$D$9="")</formula>
    </cfRule>
  </conditionalFormatting>
  <conditionalFormatting sqref="F17:F19">
    <cfRule type="expression" dxfId="49" priority="2">
      <formula>$F$17&lt;&gt;""</formula>
    </cfRule>
  </conditionalFormatting>
  <conditionalFormatting sqref="D17:D19">
    <cfRule type="expression" dxfId="48" priority="6">
      <formula>$F$17&lt;&gt;""</formula>
    </cfRule>
  </conditionalFormatting>
  <dataValidations count="5">
    <dataValidation type="list" allowBlank="1" showInputMessage="1" showErrorMessage="1" sqref="D6" xr:uid="{FA0904D1-3937-4898-8ECD-CBE5BF97EB0E}">
      <formula1>bezetting</formula1>
    </dataValidation>
    <dataValidation type="list" allowBlank="1" showInputMessage="1" showErrorMessage="1" sqref="D5" xr:uid="{289535F2-3CFF-4846-8F02-48E588EDC403}">
      <formula1>ja</formula1>
    </dataValidation>
    <dataValidation type="list" allowBlank="1" showInputMessage="1" showErrorMessage="1" sqref="D8" xr:uid="{FC5DE25C-4A5C-491C-888B-0689ECFB9092}">
      <formula1>nacht</formula1>
    </dataValidation>
    <dataValidation type="list" allowBlank="1" showInputMessage="1" showErrorMessage="1" sqref="D9" xr:uid="{585FC3E4-3D25-42C5-838A-E503A092030C}">
      <formula1>cap</formula1>
    </dataValidation>
    <dataValidation type="list" allowBlank="1" showInputMessage="1" showErrorMessage="1" sqref="D13 D5" xr:uid="{7F02E075-2B49-4FA1-A1E6-48A943E02A0F}">
      <formula1>bez</formula1>
    </dataValidation>
  </dataValidations>
  <pageMargins left="0.7" right="0.7" top="0.75" bottom="0.75" header="0.3" footer="0.3"/>
  <pageSetup paperSize="9" scale="86" orientation="landscape" horizontalDpi="4294967295" verticalDpi="4294967295"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75B69-E08E-4470-B546-E059685E4443}">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SlHq9UuaOuftjc8AcFbxLTWcr50DykK91l/fD616fLWdGpY6C0OEzEEElVH0R6V9qbWOD6w4cuRarVFgQ2OFtQ==" saltValue="K4HRFcbt8WNCT1GkLd6ofw==" spinCount="100000" sheet="1" objects="1" scenarios="1" formatColumns="0" formatRows="0"/>
  <mergeCells count="4">
    <mergeCell ref="F8:F9"/>
    <mergeCell ref="F17:F19"/>
    <mergeCell ref="B23:D23"/>
    <mergeCell ref="B39:C41"/>
  </mergeCells>
  <conditionalFormatting sqref="D15 D10:D13 D4:D8">
    <cfRule type="expression" dxfId="47" priority="5">
      <formula>D4=""</formula>
    </cfRule>
  </conditionalFormatting>
  <conditionalFormatting sqref="C9:D9">
    <cfRule type="expression" dxfId="46" priority="4">
      <formula>AND($D$8&lt;&gt;"",$D$8&lt;&gt;"geen")</formula>
    </cfRule>
  </conditionalFormatting>
  <conditionalFormatting sqref="D9">
    <cfRule type="expression" dxfId="45" priority="1">
      <formula>AND($D$8&lt;&gt;"",D9&lt;&gt;"")</formula>
    </cfRule>
    <cfRule type="expression" dxfId="44" priority="3">
      <formula>AND(AND($D$8&lt;&gt;"",D8&lt;&gt;"geen"),$D$9="")</formula>
    </cfRule>
  </conditionalFormatting>
  <conditionalFormatting sqref="F17:F19">
    <cfRule type="expression" dxfId="43" priority="2">
      <formula>$F$17&lt;&gt;""</formula>
    </cfRule>
  </conditionalFormatting>
  <conditionalFormatting sqref="D17:D19">
    <cfRule type="expression" dxfId="42" priority="6">
      <formula>$F$17&lt;&gt;""</formula>
    </cfRule>
  </conditionalFormatting>
  <dataValidations count="5">
    <dataValidation type="list" allowBlank="1" showInputMessage="1" showErrorMessage="1" sqref="D6" xr:uid="{06812AE9-D4B6-41D9-97EA-5CA6400BD0DA}">
      <formula1>bezetting</formula1>
    </dataValidation>
    <dataValidation type="list" allowBlank="1" showInputMessage="1" showErrorMessage="1" sqref="D5" xr:uid="{8D6DF566-3C10-48B7-9204-B4BA8AA3D6CF}">
      <formula1>ja</formula1>
    </dataValidation>
    <dataValidation type="list" allowBlank="1" showInputMessage="1" showErrorMessage="1" sqref="D8" xr:uid="{AF77F741-E775-4F6D-A053-7B78446F5E1F}">
      <formula1>nacht</formula1>
    </dataValidation>
    <dataValidation type="list" allowBlank="1" showInputMessage="1" showErrorMessage="1" sqref="D9" xr:uid="{1313D4F2-8EAA-48ED-92E6-5D5CC5E7C641}">
      <formula1>cap</formula1>
    </dataValidation>
    <dataValidation type="list" allowBlank="1" showInputMessage="1" showErrorMessage="1" sqref="D13 D5" xr:uid="{D44E8A38-1B65-4858-97BC-9B8C18CA570C}">
      <formula1>bez</formula1>
    </dataValidation>
  </dataValidations>
  <pageMargins left="0.7" right="0.7" top="0.75" bottom="0.75" header="0.3" footer="0.3"/>
  <pageSetup paperSize="9" scale="86" orientation="landscape" horizontalDpi="4294967295" verticalDpi="4294967295"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404DB-342C-4050-BA6C-8A75F56A181B}">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g1L4bD2PzZNTJX4u/bdGf/AmPP56D9pUPD1gznSmcyFIVwnO9GBfKOLhhiZZ/8jxxE5FpR9BnabLzrA71nmm3A==" saltValue="gKGv26STp8R2DOGKnTQkMg==" spinCount="100000" sheet="1" objects="1" scenarios="1" formatColumns="0" formatRows="0"/>
  <mergeCells count="4">
    <mergeCell ref="F8:F9"/>
    <mergeCell ref="F17:F19"/>
    <mergeCell ref="B23:D23"/>
    <mergeCell ref="B39:C41"/>
  </mergeCells>
  <conditionalFormatting sqref="D15 D10:D13 D4:D8">
    <cfRule type="expression" dxfId="41" priority="5">
      <formula>D4=""</formula>
    </cfRule>
  </conditionalFormatting>
  <conditionalFormatting sqref="C9:D9">
    <cfRule type="expression" dxfId="40" priority="4">
      <formula>AND($D$8&lt;&gt;"",$D$8&lt;&gt;"geen")</formula>
    </cfRule>
  </conditionalFormatting>
  <conditionalFormatting sqref="D9">
    <cfRule type="expression" dxfId="39" priority="1">
      <formula>AND($D$8&lt;&gt;"",D9&lt;&gt;"")</formula>
    </cfRule>
    <cfRule type="expression" dxfId="38" priority="3">
      <formula>AND(AND($D$8&lt;&gt;"",D8&lt;&gt;"geen"),$D$9="")</formula>
    </cfRule>
  </conditionalFormatting>
  <conditionalFormatting sqref="F17:F19">
    <cfRule type="expression" dxfId="37" priority="2">
      <formula>$F$17&lt;&gt;""</formula>
    </cfRule>
  </conditionalFormatting>
  <conditionalFormatting sqref="D17:D19">
    <cfRule type="expression" dxfId="36" priority="6">
      <formula>$F$17&lt;&gt;""</formula>
    </cfRule>
  </conditionalFormatting>
  <dataValidations count="5">
    <dataValidation type="list" allowBlank="1" showInputMessage="1" showErrorMessage="1" sqref="D6" xr:uid="{FBF8AEE3-4BBF-4172-86B4-007A8FF33512}">
      <formula1>bezetting</formula1>
    </dataValidation>
    <dataValidation type="list" allowBlank="1" showInputMessage="1" showErrorMessage="1" sqref="D5" xr:uid="{778E1524-0047-42F6-A08F-DF495D823F5A}">
      <formula1>ja</formula1>
    </dataValidation>
    <dataValidation type="list" allowBlank="1" showInputMessage="1" showErrorMessage="1" sqref="D8" xr:uid="{F9F7BDDA-4A48-4C4A-8F30-8136AA1F7E96}">
      <formula1>nacht</formula1>
    </dataValidation>
    <dataValidation type="list" allowBlank="1" showInputMessage="1" showErrorMessage="1" sqref="D9" xr:uid="{91EBBD97-B25E-4DB7-95C3-F06E49DA370B}">
      <formula1>cap</formula1>
    </dataValidation>
    <dataValidation type="list" allowBlank="1" showInputMessage="1" showErrorMessage="1" sqref="D13 D5" xr:uid="{404C1BFB-2923-4F5D-809C-560E6AD1AE2A}">
      <formula1>bez</formula1>
    </dataValidation>
  </dataValidations>
  <pageMargins left="0.7" right="0.7" top="0.75" bottom="0.75" header="0.3" footer="0.3"/>
  <pageSetup paperSize="9" scale="86" orientation="landscape" horizontalDpi="4294967295" verticalDpi="4294967295"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9611B-4272-499B-BBB3-993DB9D74EAF}">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Q5UwFUEvNgVXS9czhEm1VIBgcvcXYoGU971CYJHKd5OmaVdl46L0avx+xe6NhY7SFwo5mlfgOjCHy/hiUXUGZQ==" saltValue="/nWuGL8a8XIdgeDXNFwUBQ==" spinCount="100000" sheet="1" objects="1" scenarios="1" formatColumns="0" formatRows="0"/>
  <mergeCells count="4">
    <mergeCell ref="F8:F9"/>
    <mergeCell ref="F17:F19"/>
    <mergeCell ref="B23:D23"/>
    <mergeCell ref="B39:C41"/>
  </mergeCells>
  <conditionalFormatting sqref="D15 D10:D13 D4:D8">
    <cfRule type="expression" dxfId="35" priority="5">
      <formula>D4=""</formula>
    </cfRule>
  </conditionalFormatting>
  <conditionalFormatting sqref="C9:D9">
    <cfRule type="expression" dxfId="34" priority="4">
      <formula>AND($D$8&lt;&gt;"",$D$8&lt;&gt;"geen")</formula>
    </cfRule>
  </conditionalFormatting>
  <conditionalFormatting sqref="D9">
    <cfRule type="expression" dxfId="33" priority="1">
      <formula>AND($D$8&lt;&gt;"",D9&lt;&gt;"")</formula>
    </cfRule>
    <cfRule type="expression" dxfId="32" priority="3">
      <formula>AND(AND($D$8&lt;&gt;"",D8&lt;&gt;"geen"),$D$9="")</formula>
    </cfRule>
  </conditionalFormatting>
  <conditionalFormatting sqref="F17:F19">
    <cfRule type="expression" dxfId="31" priority="2">
      <formula>$F$17&lt;&gt;""</formula>
    </cfRule>
  </conditionalFormatting>
  <conditionalFormatting sqref="D17:D19">
    <cfRule type="expression" dxfId="30" priority="6">
      <formula>$F$17&lt;&gt;""</formula>
    </cfRule>
  </conditionalFormatting>
  <dataValidations count="5">
    <dataValidation type="list" allowBlank="1" showInputMessage="1" showErrorMessage="1" sqref="D6" xr:uid="{C24B750C-64D2-423A-866F-28AAA495A297}">
      <formula1>bezetting</formula1>
    </dataValidation>
    <dataValidation type="list" allowBlank="1" showInputMessage="1" showErrorMessage="1" sqref="D5" xr:uid="{09F416F5-40BF-4C3D-9566-1A51E394124C}">
      <formula1>ja</formula1>
    </dataValidation>
    <dataValidation type="list" allowBlank="1" showInputMessage="1" showErrorMessage="1" sqref="D8" xr:uid="{CAFDDB39-1245-463A-A640-01B69141E19C}">
      <formula1>nacht</formula1>
    </dataValidation>
    <dataValidation type="list" allowBlank="1" showInputMessage="1" showErrorMessage="1" sqref="D9" xr:uid="{E1372D8E-DACC-4451-B031-3FA4D9F36097}">
      <formula1>cap</formula1>
    </dataValidation>
    <dataValidation type="list" allowBlank="1" showInputMessage="1" showErrorMessage="1" sqref="D13 D5" xr:uid="{0FCB9C68-C3E6-4D38-88FB-536D3DAE2026}">
      <formula1>bez</formula1>
    </dataValidation>
  </dataValidations>
  <pageMargins left="0.7" right="0.7" top="0.75" bottom="0.75" header="0.3" footer="0.3"/>
  <pageSetup paperSize="9" scale="86" orientation="landscape" horizontalDpi="4294967295" verticalDpi="4294967295"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B6929-2811-4A76-9860-B8C4B2BEF7A5}">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NUj5RqJCBI+s7Q4/HxoMbTHXblrrFHHdyetCBEpzQdFNHzaaAHPyQAlThXpDAFRPMrWIRXA9VwoSirC9/6G0qg==" saltValue="mKH2mxLNmK5RMxVYmvSNtg==" spinCount="100000" sheet="1" objects="1" scenarios="1" formatColumns="0" formatRows="0"/>
  <mergeCells count="4">
    <mergeCell ref="F8:F9"/>
    <mergeCell ref="F17:F19"/>
    <mergeCell ref="B23:D23"/>
    <mergeCell ref="B39:C41"/>
  </mergeCells>
  <conditionalFormatting sqref="D15 D10:D13 D4:D8">
    <cfRule type="expression" dxfId="29" priority="5">
      <formula>D4=""</formula>
    </cfRule>
  </conditionalFormatting>
  <conditionalFormatting sqref="C9:D9">
    <cfRule type="expression" dxfId="28" priority="4">
      <formula>AND($D$8&lt;&gt;"",$D$8&lt;&gt;"geen")</formula>
    </cfRule>
  </conditionalFormatting>
  <conditionalFormatting sqref="D9">
    <cfRule type="expression" dxfId="27" priority="1">
      <formula>AND($D$8&lt;&gt;"",D9&lt;&gt;"")</formula>
    </cfRule>
    <cfRule type="expression" dxfId="26" priority="3">
      <formula>AND(AND($D$8&lt;&gt;"",D8&lt;&gt;"geen"),$D$9="")</formula>
    </cfRule>
  </conditionalFormatting>
  <conditionalFormatting sqref="F17:F19">
    <cfRule type="expression" dxfId="25" priority="2">
      <formula>$F$17&lt;&gt;""</formula>
    </cfRule>
  </conditionalFormatting>
  <conditionalFormatting sqref="D17:D19">
    <cfRule type="expression" dxfId="24" priority="6">
      <formula>$F$17&lt;&gt;""</formula>
    </cfRule>
  </conditionalFormatting>
  <dataValidations count="5">
    <dataValidation type="list" allowBlank="1" showInputMessage="1" showErrorMessage="1" sqref="D6" xr:uid="{E5C3FFB1-992F-453C-A634-EA57DBD1B562}">
      <formula1>bezetting</formula1>
    </dataValidation>
    <dataValidation type="list" allowBlank="1" showInputMessage="1" showErrorMessage="1" sqref="D5" xr:uid="{BECAAB92-3CEE-40BC-B82C-B1E76F48813F}">
      <formula1>ja</formula1>
    </dataValidation>
    <dataValidation type="list" allowBlank="1" showInputMessage="1" showErrorMessage="1" sqref="D8" xr:uid="{6FD1FD31-9EBB-458C-B7B3-84AB0EF85E42}">
      <formula1>nacht</formula1>
    </dataValidation>
    <dataValidation type="list" allowBlank="1" showInputMessage="1" showErrorMessage="1" sqref="D9" xr:uid="{A8A62296-F583-4F82-B10C-5B0EAC194C92}">
      <formula1>cap</formula1>
    </dataValidation>
    <dataValidation type="list" allowBlank="1" showInputMessage="1" showErrorMessage="1" sqref="D13 D5" xr:uid="{7B195CA7-1F88-4F38-9D7E-6547B62B5837}">
      <formula1>bez</formula1>
    </dataValidation>
  </dataValidations>
  <pageMargins left="0.7" right="0.7" top="0.75" bottom="0.75" header="0.3" footer="0.3"/>
  <pageSetup paperSize="9" scale="86" orientation="landscape" horizontalDpi="4294967295" verticalDpi="4294967295"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DE2D2-8932-46A0-B771-52DD7DD7284E}">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v7A1FphhEsLhCHu7HwNblhIg1Qj6K+hWjzMdqRqr+yESH6c2wt9lUwQ6V3PLcpaspt0wtScFcP4iexD0J5u0YQ==" saltValue="dleb1JpubQ9+67ej7FVPfg==" spinCount="100000" sheet="1" objects="1" scenarios="1" formatColumns="0" formatRows="0"/>
  <mergeCells count="4">
    <mergeCell ref="F8:F9"/>
    <mergeCell ref="F17:F19"/>
    <mergeCell ref="B23:D23"/>
    <mergeCell ref="B39:C41"/>
  </mergeCells>
  <conditionalFormatting sqref="D15 D10:D13 D4:D8">
    <cfRule type="expression" dxfId="23" priority="5">
      <formula>D4=""</formula>
    </cfRule>
  </conditionalFormatting>
  <conditionalFormatting sqref="C9:D9">
    <cfRule type="expression" dxfId="22" priority="4">
      <formula>AND($D$8&lt;&gt;"",$D$8&lt;&gt;"geen")</formula>
    </cfRule>
  </conditionalFormatting>
  <conditionalFormatting sqref="D9">
    <cfRule type="expression" dxfId="21" priority="1">
      <formula>AND($D$8&lt;&gt;"",D9&lt;&gt;"")</formula>
    </cfRule>
    <cfRule type="expression" dxfId="20" priority="3">
      <formula>AND(AND($D$8&lt;&gt;"",D8&lt;&gt;"geen"),$D$9="")</formula>
    </cfRule>
  </conditionalFormatting>
  <conditionalFormatting sqref="F17:F19">
    <cfRule type="expression" dxfId="19" priority="2">
      <formula>$F$17&lt;&gt;""</formula>
    </cfRule>
  </conditionalFormatting>
  <conditionalFormatting sqref="D17:D19">
    <cfRule type="expression" dxfId="18" priority="6">
      <formula>$F$17&lt;&gt;""</formula>
    </cfRule>
  </conditionalFormatting>
  <dataValidations count="5">
    <dataValidation type="list" allowBlank="1" showInputMessage="1" showErrorMessage="1" sqref="D6" xr:uid="{2772A652-B437-42A8-A91B-58F7E078FBF7}">
      <formula1>bezetting</formula1>
    </dataValidation>
    <dataValidation type="list" allowBlank="1" showInputMessage="1" showErrorMessage="1" sqref="D5" xr:uid="{55FF5E6E-0AF2-4444-A1CE-B00862F89C01}">
      <formula1>ja</formula1>
    </dataValidation>
    <dataValidation type="list" allowBlank="1" showInputMessage="1" showErrorMessage="1" sqref="D8" xr:uid="{AA812F00-6E45-4E1A-9B66-9F2DBC6BCA87}">
      <formula1>nacht</formula1>
    </dataValidation>
    <dataValidation type="list" allowBlank="1" showInputMessage="1" showErrorMessage="1" sqref="D9" xr:uid="{588A78DE-049B-40C6-B911-352510E86458}">
      <formula1>cap</formula1>
    </dataValidation>
    <dataValidation type="list" allowBlank="1" showInputMessage="1" showErrorMessage="1" sqref="D13 D5" xr:uid="{1A583DE0-885A-4499-A81A-EC5691EB18D8}">
      <formula1>bez</formula1>
    </dataValidation>
  </dataValidations>
  <pageMargins left="0.7" right="0.7" top="0.75" bottom="0.75" header="0.3" footer="0.3"/>
  <pageSetup paperSize="9" scale="86" orientation="landscape" horizontalDpi="4294967295" verticalDpi="4294967295"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85336-511D-4354-B5C6-02F72785AA50}">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BVGObc0aVmIC9jKsbb+ptbW1U2OJaghGVZ+mCq9lTlVDC8Pc0C2iNettolmYDSGeKKluD81rZsvn9prLj6j2QA==" saltValue="IeXVmDu4Uin6yceXTOUsFQ==" spinCount="100000" sheet="1" objects="1" scenarios="1" formatColumns="0" formatRows="0"/>
  <mergeCells count="4">
    <mergeCell ref="F8:F9"/>
    <mergeCell ref="F17:F19"/>
    <mergeCell ref="B23:D23"/>
    <mergeCell ref="B39:C41"/>
  </mergeCells>
  <conditionalFormatting sqref="D15 D10:D13 D4:D8">
    <cfRule type="expression" dxfId="17" priority="5">
      <formula>D4=""</formula>
    </cfRule>
  </conditionalFormatting>
  <conditionalFormatting sqref="C9:D9">
    <cfRule type="expression" dxfId="16" priority="4">
      <formula>AND($D$8&lt;&gt;"",$D$8&lt;&gt;"geen")</formula>
    </cfRule>
  </conditionalFormatting>
  <conditionalFormatting sqref="D9">
    <cfRule type="expression" dxfId="15" priority="1">
      <formula>AND($D$8&lt;&gt;"",D9&lt;&gt;"")</formula>
    </cfRule>
    <cfRule type="expression" dxfId="14" priority="3">
      <formula>AND(AND($D$8&lt;&gt;"",D8&lt;&gt;"geen"),$D$9="")</formula>
    </cfRule>
  </conditionalFormatting>
  <conditionalFormatting sqref="F17:F19">
    <cfRule type="expression" dxfId="13" priority="2">
      <formula>$F$17&lt;&gt;""</formula>
    </cfRule>
  </conditionalFormatting>
  <conditionalFormatting sqref="D17:D19">
    <cfRule type="expression" dxfId="12" priority="6">
      <formula>$F$17&lt;&gt;""</formula>
    </cfRule>
  </conditionalFormatting>
  <dataValidations count="5">
    <dataValidation type="list" allowBlank="1" showInputMessage="1" showErrorMessage="1" sqref="D6" xr:uid="{CED70ED6-A9DE-446C-96EF-09434CA909AD}">
      <formula1>bezetting</formula1>
    </dataValidation>
    <dataValidation type="list" allowBlank="1" showInputMessage="1" showErrorMessage="1" sqref="D5" xr:uid="{6DAEB13E-DAAA-40D8-BAFD-C309D300B00D}">
      <formula1>ja</formula1>
    </dataValidation>
    <dataValidation type="list" allowBlank="1" showInputMessage="1" showErrorMessage="1" sqref="D8" xr:uid="{E9B2E5E3-1260-42EE-A7B8-865EF761AD1F}">
      <formula1>nacht</formula1>
    </dataValidation>
    <dataValidation type="list" allowBlank="1" showInputMessage="1" showErrorMessage="1" sqref="D9" xr:uid="{43912F29-CF46-4B94-B03F-EE3E97571F3D}">
      <formula1>cap</formula1>
    </dataValidation>
    <dataValidation type="list" allowBlank="1" showInputMessage="1" showErrorMessage="1" sqref="D13 D5" xr:uid="{F1FC3CF2-3678-4726-9748-16FB5D82217F}">
      <formula1>bez</formula1>
    </dataValidation>
  </dataValidations>
  <pageMargins left="0.7" right="0.7" top="0.75" bottom="0.75" header="0.3" footer="0.3"/>
  <pageSetup paperSize="9" scale="86" orientation="landscape" horizontalDpi="4294967295" verticalDpi="4294967295"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5DE2E-45A7-463C-BB1B-ED4FD53799C7}">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JwEd/ezHuTg0cZNTAknryuAwKMLAGF0VC6OoENQ9TcDSX9iBtDECmaM+uA1/ifxlDw1jEZ5zMx7xbL2hcacKJg==" saltValue="m39C7T9CkTkT77HJm2VgSw==" spinCount="100000" sheet="1" objects="1" scenarios="1" formatColumns="0" formatRows="0"/>
  <mergeCells count="4">
    <mergeCell ref="F8:F9"/>
    <mergeCell ref="F17:F19"/>
    <mergeCell ref="B23:D23"/>
    <mergeCell ref="B39:C41"/>
  </mergeCells>
  <conditionalFormatting sqref="D15 D10:D13 D4:D8">
    <cfRule type="expression" dxfId="11" priority="5">
      <formula>D4=""</formula>
    </cfRule>
  </conditionalFormatting>
  <conditionalFormatting sqref="C9:D9">
    <cfRule type="expression" dxfId="10" priority="4">
      <formula>AND($D$8&lt;&gt;"",$D$8&lt;&gt;"geen")</formula>
    </cfRule>
  </conditionalFormatting>
  <conditionalFormatting sqref="D9">
    <cfRule type="expression" dxfId="9" priority="1">
      <formula>AND($D$8&lt;&gt;"",D9&lt;&gt;"")</formula>
    </cfRule>
    <cfRule type="expression" dxfId="8" priority="3">
      <formula>AND(AND($D$8&lt;&gt;"",D8&lt;&gt;"geen"),$D$9="")</formula>
    </cfRule>
  </conditionalFormatting>
  <conditionalFormatting sqref="F17:F19">
    <cfRule type="expression" dxfId="7" priority="2">
      <formula>$F$17&lt;&gt;""</formula>
    </cfRule>
  </conditionalFormatting>
  <conditionalFormatting sqref="D17:D19">
    <cfRule type="expression" dxfId="6" priority="6">
      <formula>$F$17&lt;&gt;""</formula>
    </cfRule>
  </conditionalFormatting>
  <dataValidations count="5">
    <dataValidation type="list" allowBlank="1" showInputMessage="1" showErrorMessage="1" sqref="D6" xr:uid="{47162C46-EF86-4337-8D4D-3B810BBCF493}">
      <formula1>bezetting</formula1>
    </dataValidation>
    <dataValidation type="list" allowBlank="1" showInputMessage="1" showErrorMessage="1" sqref="D5" xr:uid="{5889A7A8-9135-4880-BBB2-66A468C8E289}">
      <formula1>ja</formula1>
    </dataValidation>
    <dataValidation type="list" allowBlank="1" showInputMessage="1" showErrorMessage="1" sqref="D8" xr:uid="{BCB4628B-EE7A-4927-A90B-F4577527C2AE}">
      <formula1>nacht</formula1>
    </dataValidation>
    <dataValidation type="list" allowBlank="1" showInputMessage="1" showErrorMessage="1" sqref="D9" xr:uid="{6D874748-A0A1-401C-B589-042B0F415372}">
      <formula1>cap</formula1>
    </dataValidation>
    <dataValidation type="list" allowBlank="1" showInputMessage="1" showErrorMessage="1" sqref="D13 D5" xr:uid="{5EDFB481-A6AC-4C65-860D-E516CB7CEEAD}">
      <formula1>bez</formula1>
    </dataValidation>
  </dataValidations>
  <pageMargins left="0.7" right="0.7" top="0.75" bottom="0.75" header="0.3" footer="0.3"/>
  <pageSetup paperSize="9" scale="86" orientation="landscape" horizontalDpi="4294967295" verticalDpi="4294967295"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70032-5582-4221-B97C-9B08C12F8FF6}">
  <dimension ref="B2:F41"/>
  <sheetViews>
    <sheetView showGridLines="0" showZeros="0" zoomScaleNormal="100" workbookViewId="0">
      <selection activeCell="D4" sqref="D4"/>
    </sheetView>
  </sheetViews>
  <sheetFormatPr defaultColWidth="9.15625" defaultRowHeight="14.4" x14ac:dyDescent="0.55000000000000004"/>
  <cols>
    <col min="1" max="1" width="3.5234375" style="2" customWidth="1"/>
    <col min="2" max="2" width="3.26171875" style="2" customWidth="1"/>
    <col min="3" max="3" width="99.1015625" style="2" customWidth="1"/>
    <col min="4" max="4" width="17.7890625" style="2" customWidth="1"/>
    <col min="5" max="5" width="2.26171875" style="2" customWidth="1"/>
    <col min="6" max="6" width="66.62890625" style="2" bestFit="1" customWidth="1"/>
    <col min="7" max="16384" width="9.15625" style="2"/>
  </cols>
  <sheetData>
    <row r="2" spans="2:6" x14ac:dyDescent="0.55000000000000004">
      <c r="F2" s="1" t="s">
        <v>84</v>
      </c>
    </row>
    <row r="3" spans="2:6" ht="18.3" customHeight="1" x14ac:dyDescent="0.7">
      <c r="C3" s="4" t="s">
        <v>143</v>
      </c>
      <c r="D3" s="7" t="s">
        <v>5</v>
      </c>
    </row>
    <row r="4" spans="2:6" s="26" customFormat="1" ht="14.4" customHeight="1" x14ac:dyDescent="0.55000000000000004">
      <c r="B4" s="27">
        <v>1</v>
      </c>
      <c r="C4" s="23" t="s">
        <v>28</v>
      </c>
      <c r="D4" s="43"/>
    </row>
    <row r="5" spans="2:6" s="26" customFormat="1" ht="14.4" customHeight="1" x14ac:dyDescent="0.55000000000000004">
      <c r="B5" s="27">
        <v>3</v>
      </c>
      <c r="C5" s="23" t="s">
        <v>141</v>
      </c>
      <c r="D5" s="44"/>
      <c r="F5" s="26" t="s">
        <v>40</v>
      </c>
    </row>
    <row r="6" spans="2:6" s="26" customFormat="1" ht="14.4" customHeight="1" x14ac:dyDescent="0.55000000000000004">
      <c r="B6" s="27">
        <v>4</v>
      </c>
      <c r="C6" s="23" t="s">
        <v>22</v>
      </c>
      <c r="D6" s="45"/>
      <c r="F6" s="26" t="s">
        <v>45</v>
      </c>
    </row>
    <row r="7" spans="2:6" s="26" customFormat="1" ht="14.4" customHeight="1" x14ac:dyDescent="0.55000000000000004">
      <c r="B7" s="27">
        <v>5</v>
      </c>
      <c r="C7" s="23" t="s">
        <v>44</v>
      </c>
      <c r="D7" s="22">
        <f>D5*D6</f>
        <v>0</v>
      </c>
      <c r="F7" s="28"/>
    </row>
    <row r="8" spans="2:6" s="26" customFormat="1" ht="14.4" customHeight="1" x14ac:dyDescent="0.55000000000000004">
      <c r="B8" s="27">
        <v>6</v>
      </c>
      <c r="C8" s="23" t="s">
        <v>142</v>
      </c>
      <c r="D8" s="43"/>
      <c r="F8" s="61" t="str">
        <f>IF(AND(D8=Lijsten!$M$4,D9&gt;D5),"Als de slaapdienst meerdere groepen bedient, neem dan bij vraag 13 een evenredige doorbelasting van deze uren mee. Let op: uren slaapdienst tellen voor 50% mee.",
IF(AND(D8=Lijsten!$M$4,D9=D5),"Tel bij vraag 13 de uren van de slapende wacht voor 50% mee (conform cao-bepalingen voor inconveniënte uren).",
IF(AND(D8=Lijsten!$M$5,D9&gt;D5),"Als de wakende dienst meerdere groepen bedient, neem dan bij vraag 13 een evenredige doorbelasting van deze uren mee.","")))</f>
        <v/>
      </c>
    </row>
    <row r="9" spans="2:6" s="26" customFormat="1" ht="14.4" customHeight="1" x14ac:dyDescent="0.55000000000000004">
      <c r="B9" s="27">
        <v>7</v>
      </c>
      <c r="C9" s="17" t="str">
        <f>IF(OR(D8="geen",$D$8=""),"","Voor hoeveel cliënten/patiënten is deze "&amp;$D$8&amp;" nachtdienst 's nachts verantwoordelijk?")</f>
        <v/>
      </c>
      <c r="D9" s="42"/>
      <c r="F9" s="61"/>
    </row>
    <row r="10" spans="2:6" s="26" customFormat="1" ht="14.4" customHeight="1" x14ac:dyDescent="0.55000000000000004">
      <c r="B10" s="27">
        <v>8</v>
      </c>
      <c r="C10" s="23" t="s">
        <v>3</v>
      </c>
      <c r="D10" s="43"/>
    </row>
    <row r="11" spans="2:6" s="26" customFormat="1" ht="14.4" customHeight="1" x14ac:dyDescent="0.55000000000000004">
      <c r="B11" s="27">
        <v>9</v>
      </c>
      <c r="C11" s="23" t="s">
        <v>4</v>
      </c>
      <c r="D11" s="10">
        <f>D10*D7</f>
        <v>0</v>
      </c>
    </row>
    <row r="12" spans="2:6" s="26" customFormat="1" ht="14.4" customHeight="1" x14ac:dyDescent="0.55000000000000004">
      <c r="B12" s="27">
        <v>10</v>
      </c>
      <c r="C12" s="23" t="str">
        <f>"Welk deel in procenten van deze "&amp;TEXT(D11,"0.000")&amp;" etmalen zal naar schatting in 2023 Haarlemmermeerse jeugdigen betreffen?"</f>
        <v>Welk deel in procenten van deze 0.000 etmalen zal naar schatting in 2023 Haarlemmermeerse jeugdigen betreffen?</v>
      </c>
      <c r="D12" s="45"/>
      <c r="F12" s="28" t="s">
        <v>64</v>
      </c>
    </row>
    <row r="13" spans="2:6" s="26" customFormat="1" ht="14.4" customHeight="1" x14ac:dyDescent="0.55000000000000004">
      <c r="B13" s="27">
        <v>11</v>
      </c>
      <c r="C13" s="23" t="str">
        <f>"Totaal  fte (in roosters werkende) begeleiders 2023 voor deze "&amp;TEXT(D5,"0,0")&amp;" bedden*"</f>
        <v>Totaal  fte (in roosters werkende) begeleiders 2023 voor deze 0,0 bedden*</v>
      </c>
      <c r="D13" s="44"/>
      <c r="F13" s="26" t="s">
        <v>55</v>
      </c>
    </row>
    <row r="14" spans="2:6" s="26" customFormat="1" ht="14.4" customHeight="1" x14ac:dyDescent="0.55000000000000004">
      <c r="B14" s="27">
        <v>12</v>
      </c>
      <c r="C14" s="23" t="s">
        <v>6</v>
      </c>
      <c r="D14" s="10">
        <f>D13*(365/7)*36</f>
        <v>0</v>
      </c>
    </row>
    <row r="15" spans="2:6" s="26" customFormat="1" ht="14.4" customHeight="1" x14ac:dyDescent="0.55000000000000004">
      <c r="B15" s="27">
        <v>13</v>
      </c>
      <c r="C15" s="29" t="s">
        <v>10</v>
      </c>
      <c r="D15" s="46"/>
      <c r="F15" s="26" t="str">
        <f>IF(D8="slapend","Een slapende nachtdienst van 8 uur telt (voor de meeste cao's) mee als 4 uur per etmaal.","")</f>
        <v/>
      </c>
    </row>
    <row r="16" spans="2:6" s="26" customFormat="1" ht="14.4" customHeight="1" x14ac:dyDescent="0.55000000000000004">
      <c r="B16" s="27">
        <v>14</v>
      </c>
      <c r="C16" s="29" t="s">
        <v>2</v>
      </c>
      <c r="D16" s="6" t="str">
        <f>IFERROR(IF(AND(D14&gt;0,D15&gt;0),D14-D15,""),"")</f>
        <v/>
      </c>
    </row>
    <row r="17" spans="2:6" s="26" customFormat="1" ht="14.4" customHeight="1" x14ac:dyDescent="0.55000000000000004">
      <c r="B17" s="27">
        <v>15</v>
      </c>
      <c r="C17" s="24" t="s">
        <v>11</v>
      </c>
      <c r="D17" s="5" t="str">
        <f>IFERROR(IF(D15&gt;0,D15/(D10/7),""),"")</f>
        <v/>
      </c>
      <c r="F17" s="62" t="str">
        <f>IF(D17="","","check: kloppen deze drie gele waarden met jullie administratie?")</f>
        <v/>
      </c>
    </row>
    <row r="18" spans="2:6" s="26" customFormat="1" ht="14.4" customHeight="1" x14ac:dyDescent="0.55000000000000004">
      <c r="B18" s="27">
        <v>16</v>
      </c>
      <c r="C18" s="24" t="s">
        <v>7</v>
      </c>
      <c r="D18" s="6" t="str">
        <f>IFERROR(D15/D13,"")</f>
        <v/>
      </c>
      <c r="F18" s="62"/>
    </row>
    <row r="19" spans="2:6" s="26" customFormat="1" ht="14.4" customHeight="1" x14ac:dyDescent="0.55000000000000004">
      <c r="B19" s="27">
        <v>17</v>
      </c>
      <c r="C19" s="24" t="s">
        <v>8</v>
      </c>
      <c r="D19" s="12" t="str">
        <f>IFERROR(D15/D14,"")</f>
        <v/>
      </c>
      <c r="F19" s="62"/>
    </row>
    <row r="20" spans="2:6" ht="18.3" x14ac:dyDescent="0.7">
      <c r="B20" s="3">
        <v>18</v>
      </c>
      <c r="C20" s="25" t="s">
        <v>9</v>
      </c>
      <c r="D20" s="47" t="str">
        <f>IFERROR(D15/D11,"")</f>
        <v/>
      </c>
    </row>
    <row r="21" spans="2:6" s="26" customFormat="1" ht="14.4" customHeight="1" x14ac:dyDescent="0.55000000000000004"/>
    <row r="22" spans="2:6" x14ac:dyDescent="0.55000000000000004">
      <c r="F22" s="21"/>
    </row>
    <row r="23" spans="2:6" ht="18.3" x14ac:dyDescent="0.7">
      <c r="B23" s="64" t="str">
        <f>IFERROR(IF(D20&gt;0,"Deze groep heeft "&amp;INDEX(Lijsten!$F$3:$L$7,MATCH(ROUND($D$20,6),Lijsten!F3:F7,1),3)&amp;". Begeleidingsintensiteit: "&amp;TEXT(D20,"0,0")&amp;". Bandbreedte ("&amp;INDEX(Lijsten!H3:I7,MATCH(INDEX(Lijsten!$F$3:$L$7,MATCH(ROUND($D$20,6),Lijsten!F3:F7,1),3),Lijsten!$H$3:$H$7,0),2)&amp;"). Tarief: "&amp;TEXT(INDEX(Lijsten!$F$3:$L$7,MATCH(D20,Lijsten!F3:F7,1),7),"€000,00"),"Vul alle grijze velden in om de intensiteitsbepaling te zien."),"Vul alle grijze velden in om de intensiteitsbepaling te zien.")</f>
        <v>Vul alle grijze velden in om de intensiteitsbepaling te zien.</v>
      </c>
      <c r="C23" s="64"/>
      <c r="D23" s="64"/>
    </row>
    <row r="26" spans="2:6" x14ac:dyDescent="0.55000000000000004">
      <c r="B26" s="1" t="s">
        <v>15</v>
      </c>
    </row>
    <row r="27" spans="2:6" x14ac:dyDescent="0.55000000000000004">
      <c r="B27" s="15" t="s">
        <v>57</v>
      </c>
    </row>
    <row r="28" spans="2:6" x14ac:dyDescent="0.55000000000000004">
      <c r="B28" s="15" t="s">
        <v>58</v>
      </c>
    </row>
    <row r="29" spans="2:6" x14ac:dyDescent="0.55000000000000004">
      <c r="B29" s="15" t="s">
        <v>59</v>
      </c>
    </row>
    <row r="30" spans="2:6" x14ac:dyDescent="0.55000000000000004">
      <c r="B30" s="15" t="s">
        <v>56</v>
      </c>
    </row>
    <row r="31" spans="2:6" x14ac:dyDescent="0.55000000000000004">
      <c r="B31" s="15"/>
    </row>
    <row r="32" spans="2:6" x14ac:dyDescent="0.55000000000000004">
      <c r="B32" s="1" t="s">
        <v>16</v>
      </c>
    </row>
    <row r="33" spans="2:3" x14ac:dyDescent="0.55000000000000004">
      <c r="B33" s="15" t="s">
        <v>60</v>
      </c>
    </row>
    <row r="34" spans="2:3" x14ac:dyDescent="0.55000000000000004">
      <c r="B34" s="15" t="s">
        <v>12</v>
      </c>
    </row>
    <row r="35" spans="2:3" x14ac:dyDescent="0.55000000000000004">
      <c r="B35" s="15" t="s">
        <v>13</v>
      </c>
    </row>
    <row r="36" spans="2:3" x14ac:dyDescent="0.55000000000000004">
      <c r="B36" s="15" t="s">
        <v>18</v>
      </c>
    </row>
    <row r="37" spans="2:3" x14ac:dyDescent="0.55000000000000004">
      <c r="B37" s="15" t="s">
        <v>14</v>
      </c>
    </row>
    <row r="39" spans="2:3" ht="14.4" customHeight="1" x14ac:dyDescent="0.55000000000000004">
      <c r="B39" s="63"/>
      <c r="C39" s="63"/>
    </row>
    <row r="40" spans="2:3" x14ac:dyDescent="0.55000000000000004">
      <c r="B40" s="63"/>
      <c r="C40" s="63"/>
    </row>
    <row r="41" spans="2:3" x14ac:dyDescent="0.55000000000000004">
      <c r="B41" s="63"/>
      <c r="C41" s="63"/>
    </row>
  </sheetData>
  <sheetProtection algorithmName="SHA-512" hashValue="c/3wtzpPYtpZ2B1FgHq5SfmlsDNOMsxJgjAAM1eSDSVNt6+jl8lOIcxciHOfXkJl3/BjL4KxmvkGa22wKyLsCg==" saltValue="DcLezPzFc6mYzSwH71wXZA==" spinCount="100000" sheet="1" objects="1" scenarios="1" formatColumns="0" formatRows="0"/>
  <mergeCells count="4">
    <mergeCell ref="F8:F9"/>
    <mergeCell ref="F17:F19"/>
    <mergeCell ref="B23:D23"/>
    <mergeCell ref="B39:C41"/>
  </mergeCells>
  <conditionalFormatting sqref="D15 D10:D13 D4:D8">
    <cfRule type="expression" dxfId="5" priority="5">
      <formula>D4=""</formula>
    </cfRule>
  </conditionalFormatting>
  <conditionalFormatting sqref="C9:D9">
    <cfRule type="expression" dxfId="4" priority="4">
      <formula>AND($D$8&lt;&gt;"",$D$8&lt;&gt;"geen")</formula>
    </cfRule>
  </conditionalFormatting>
  <conditionalFormatting sqref="D9">
    <cfRule type="expression" dxfId="3" priority="1">
      <formula>AND($D$8&lt;&gt;"",D9&lt;&gt;"")</formula>
    </cfRule>
    <cfRule type="expression" dxfId="2" priority="3">
      <formula>AND(AND($D$8&lt;&gt;"",D8&lt;&gt;"geen"),$D$9="")</formula>
    </cfRule>
  </conditionalFormatting>
  <conditionalFormatting sqref="F17:F19">
    <cfRule type="expression" dxfId="1" priority="2">
      <formula>$F$17&lt;&gt;""</formula>
    </cfRule>
  </conditionalFormatting>
  <conditionalFormatting sqref="D17:D19">
    <cfRule type="expression" dxfId="0" priority="6">
      <formula>$F$17&lt;&gt;""</formula>
    </cfRule>
  </conditionalFormatting>
  <dataValidations count="5">
    <dataValidation type="list" allowBlank="1" showInputMessage="1" showErrorMessage="1" sqref="D6" xr:uid="{FDFAAC39-0D97-4F7D-876A-539C4F7D73E2}">
      <formula1>bezetting</formula1>
    </dataValidation>
    <dataValidation type="list" allowBlank="1" showInputMessage="1" showErrorMessage="1" sqref="D5" xr:uid="{8BF02068-AC28-4626-AE82-6D69E824954E}">
      <formula1>ja</formula1>
    </dataValidation>
    <dataValidation type="list" allowBlank="1" showInputMessage="1" showErrorMessage="1" sqref="D8" xr:uid="{EBEC79FB-B4D9-4DB7-BD23-EFE0AF3128EF}">
      <formula1>nacht</formula1>
    </dataValidation>
    <dataValidation type="list" allowBlank="1" showInputMessage="1" showErrorMessage="1" sqref="D9" xr:uid="{C4209289-1BC6-40F5-BB66-736BEF9F4F57}">
      <formula1>cap</formula1>
    </dataValidation>
    <dataValidation type="list" allowBlank="1" showInputMessage="1" showErrorMessage="1" sqref="D13 D5" xr:uid="{51C50C59-069D-4645-8263-478B9F709FDB}">
      <formula1>bez</formula1>
    </dataValidation>
  </dataValidations>
  <pageMargins left="0.7" right="0.7" top="0.75" bottom="0.75" header="0.3" footer="0.3"/>
  <pageSetup paperSize="9" scale="86" orientation="landscape"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2EC1CD6DF38A4ABCF0BAD025C37C93" ma:contentTypeVersion="15" ma:contentTypeDescription="Een nieuw document maken." ma:contentTypeScope="" ma:versionID="75b1ae47b16c686dd7e37a1e42fb222a">
  <xsd:schema xmlns:xsd="http://www.w3.org/2001/XMLSchema" xmlns:xs="http://www.w3.org/2001/XMLSchema" xmlns:p="http://schemas.microsoft.com/office/2006/metadata/properties" xmlns:ns2="410d4517-3765-4dfb-9a4c-9db7e24f0cfa" xmlns:ns3="9e5f5c74-f27f-4f7e-afc7-13edecedd81c" targetNamespace="http://schemas.microsoft.com/office/2006/metadata/properties" ma:root="true" ma:fieldsID="a07ee19330d08bd92e9759a9455387d4" ns2:_="" ns3:_="">
    <xsd:import namespace="410d4517-3765-4dfb-9a4c-9db7e24f0cfa"/>
    <xsd:import namespace="9e5f5c74-f27f-4f7e-afc7-13edecedd81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0d4517-3765-4dfb-9a4c-9db7e24f0c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94b5e6e5-dea6-4336-95bf-ea9ead2ca2e1"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e5f5c74-f27f-4f7e-afc7-13edecedd81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5f31230f-42c4-4f0a-a260-7f3fca0674a1}" ma:internalName="TaxCatchAll" ma:showField="CatchAllData" ma:web="9e5f5c74-f27f-4f7e-afc7-13edecedd8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e5f5c74-f27f-4f7e-afc7-13edecedd81c" xsi:nil="true"/>
    <lcf76f155ced4ddcb4097134ff3c332f xmlns="410d4517-3765-4dfb-9a4c-9db7e24f0c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7016E56-81D7-40CF-9E16-92637EA34810}"/>
</file>

<file path=customXml/itemProps2.xml><?xml version="1.0" encoding="utf-8"?>
<ds:datastoreItem xmlns:ds="http://schemas.openxmlformats.org/officeDocument/2006/customXml" ds:itemID="{57BE5EE3-B830-4F58-89DE-32D5514714D5}"/>
</file>

<file path=customXml/itemProps3.xml><?xml version="1.0" encoding="utf-8"?>
<ds:datastoreItem xmlns:ds="http://schemas.openxmlformats.org/officeDocument/2006/customXml" ds:itemID="{AD519E30-7990-4442-90A4-C82A52222450}"/>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55</vt:i4>
      </vt:variant>
      <vt:variant>
        <vt:lpstr>Benoemde bereiken</vt:lpstr>
      </vt:variant>
      <vt:variant>
        <vt:i4>60</vt:i4>
      </vt:variant>
    </vt:vector>
  </HeadingPairs>
  <TitlesOfParts>
    <vt:vector size="115" baseType="lpstr">
      <vt:lpstr>Versiebeheer</vt:lpstr>
      <vt:lpstr>Algemene instructie</vt:lpstr>
      <vt:lpstr>Invulinstructie</vt:lpstr>
      <vt:lpstr>Verzamelblad</vt:lpstr>
      <vt:lpstr>Lijsten</vt:lpstr>
      <vt:lpstr>Crisisverblijfsgroep 1</vt:lpstr>
      <vt:lpstr>Crisisverblijfsgroep 2</vt:lpstr>
      <vt:lpstr>Crisisverblijfsgroep 3</vt:lpstr>
      <vt:lpstr>Crisisverblijfsgroep 4</vt:lpstr>
      <vt:lpstr>Crisisverblijfsgroep 5</vt:lpstr>
      <vt:lpstr>Crisisverblijfsgroep 6</vt:lpstr>
      <vt:lpstr>Crisisverblijfsgroep 7</vt:lpstr>
      <vt:lpstr>Crisisverblijfsgroep 8</vt:lpstr>
      <vt:lpstr>Crisisverblijfsgroep 9</vt:lpstr>
      <vt:lpstr>Crisisverblijfsgroep 10</vt:lpstr>
      <vt:lpstr>Crisisverblijfsgroep 11</vt:lpstr>
      <vt:lpstr>Crisisverblijfsgroep 12</vt:lpstr>
      <vt:lpstr>Crisisverblijfsgroep 13</vt:lpstr>
      <vt:lpstr>Crisisverblijfsgroep 14</vt:lpstr>
      <vt:lpstr>Crisisverblijfsgroep 15</vt:lpstr>
      <vt:lpstr>Crisisverblijfsgroep 16</vt:lpstr>
      <vt:lpstr>Crisisverblijfsgroep 17</vt:lpstr>
      <vt:lpstr>Crisisverblijfsgroep 18</vt:lpstr>
      <vt:lpstr>Crisisverblijfsgroep 19</vt:lpstr>
      <vt:lpstr>Crisisverblijfsgroep 20</vt:lpstr>
      <vt:lpstr>Crisisverblijfsgroep 21</vt:lpstr>
      <vt:lpstr>Crisisverblijfsgroep 22</vt:lpstr>
      <vt:lpstr>Crisisverblijfsgroep 23</vt:lpstr>
      <vt:lpstr>Crisisverblijfsgroep 24</vt:lpstr>
      <vt:lpstr>Crisisverblijfsgroep 25</vt:lpstr>
      <vt:lpstr>Crisisverblijfsgroep 26</vt:lpstr>
      <vt:lpstr>Crisisverblijfsgroep 27</vt:lpstr>
      <vt:lpstr>Crisisverblijfsgroep 28</vt:lpstr>
      <vt:lpstr>Crisisverblijfsgroep 29</vt:lpstr>
      <vt:lpstr>Crisisverblijfsgroep 30</vt:lpstr>
      <vt:lpstr>Crisisverblijfsgroep 31</vt:lpstr>
      <vt:lpstr>Crisisverblijfsgroep 32</vt:lpstr>
      <vt:lpstr>Crisisverblijfsgroep 33</vt:lpstr>
      <vt:lpstr>Crisisverblijfsgroep 34</vt:lpstr>
      <vt:lpstr>Crisisverblijfsgroep 35</vt:lpstr>
      <vt:lpstr>Crisisverblijfsgroep 36</vt:lpstr>
      <vt:lpstr>Crisisverblijfsgroep 37</vt:lpstr>
      <vt:lpstr>Crisisverblijfsgroep 38</vt:lpstr>
      <vt:lpstr>Crisisverblijfsgroep 39</vt:lpstr>
      <vt:lpstr>Crisisverblijfsgroep 40</vt:lpstr>
      <vt:lpstr>Crisisverblijfsgroep 41</vt:lpstr>
      <vt:lpstr>Crisisverblijfsgroep 42</vt:lpstr>
      <vt:lpstr>Crisisverblijfsgroep 43</vt:lpstr>
      <vt:lpstr>Crisisverblijfsgroep 44</vt:lpstr>
      <vt:lpstr>Crisisverblijfsgroep 45</vt:lpstr>
      <vt:lpstr>Crisisverblijfsgroep 46</vt:lpstr>
      <vt:lpstr>Crisisverblijfsgroep 47</vt:lpstr>
      <vt:lpstr>Crisisverblijfsgroep 48</vt:lpstr>
      <vt:lpstr>Crisisverblijfsgroep 49</vt:lpstr>
      <vt:lpstr>Crisisverblijfsgroep 50</vt:lpstr>
      <vt:lpstr>'Crisisverblijfsgroep 1'!Afdrukbereik</vt:lpstr>
      <vt:lpstr>'Crisisverblijfsgroep 10'!Afdrukbereik</vt:lpstr>
      <vt:lpstr>'Crisisverblijfsgroep 11'!Afdrukbereik</vt:lpstr>
      <vt:lpstr>'Crisisverblijfsgroep 12'!Afdrukbereik</vt:lpstr>
      <vt:lpstr>'Crisisverblijfsgroep 13'!Afdrukbereik</vt:lpstr>
      <vt:lpstr>'Crisisverblijfsgroep 14'!Afdrukbereik</vt:lpstr>
      <vt:lpstr>'Crisisverblijfsgroep 15'!Afdrukbereik</vt:lpstr>
      <vt:lpstr>'Crisisverblijfsgroep 16'!Afdrukbereik</vt:lpstr>
      <vt:lpstr>'Crisisverblijfsgroep 17'!Afdrukbereik</vt:lpstr>
      <vt:lpstr>'Crisisverblijfsgroep 18'!Afdrukbereik</vt:lpstr>
      <vt:lpstr>'Crisisverblijfsgroep 19'!Afdrukbereik</vt:lpstr>
      <vt:lpstr>'Crisisverblijfsgroep 2'!Afdrukbereik</vt:lpstr>
      <vt:lpstr>'Crisisverblijfsgroep 20'!Afdrukbereik</vt:lpstr>
      <vt:lpstr>'Crisisverblijfsgroep 21'!Afdrukbereik</vt:lpstr>
      <vt:lpstr>'Crisisverblijfsgroep 22'!Afdrukbereik</vt:lpstr>
      <vt:lpstr>'Crisisverblijfsgroep 23'!Afdrukbereik</vt:lpstr>
      <vt:lpstr>'Crisisverblijfsgroep 24'!Afdrukbereik</vt:lpstr>
      <vt:lpstr>'Crisisverblijfsgroep 25'!Afdrukbereik</vt:lpstr>
      <vt:lpstr>'Crisisverblijfsgroep 26'!Afdrukbereik</vt:lpstr>
      <vt:lpstr>'Crisisverblijfsgroep 27'!Afdrukbereik</vt:lpstr>
      <vt:lpstr>'Crisisverblijfsgroep 28'!Afdrukbereik</vt:lpstr>
      <vt:lpstr>'Crisisverblijfsgroep 29'!Afdrukbereik</vt:lpstr>
      <vt:lpstr>'Crisisverblijfsgroep 3'!Afdrukbereik</vt:lpstr>
      <vt:lpstr>'Crisisverblijfsgroep 30'!Afdrukbereik</vt:lpstr>
      <vt:lpstr>'Crisisverblijfsgroep 31'!Afdrukbereik</vt:lpstr>
      <vt:lpstr>'Crisisverblijfsgroep 32'!Afdrukbereik</vt:lpstr>
      <vt:lpstr>'Crisisverblijfsgroep 33'!Afdrukbereik</vt:lpstr>
      <vt:lpstr>'Crisisverblijfsgroep 34'!Afdrukbereik</vt:lpstr>
      <vt:lpstr>'Crisisverblijfsgroep 35'!Afdrukbereik</vt:lpstr>
      <vt:lpstr>'Crisisverblijfsgroep 36'!Afdrukbereik</vt:lpstr>
      <vt:lpstr>'Crisisverblijfsgroep 37'!Afdrukbereik</vt:lpstr>
      <vt:lpstr>'Crisisverblijfsgroep 38'!Afdrukbereik</vt:lpstr>
      <vt:lpstr>'Crisisverblijfsgroep 39'!Afdrukbereik</vt:lpstr>
      <vt:lpstr>'Crisisverblijfsgroep 4'!Afdrukbereik</vt:lpstr>
      <vt:lpstr>'Crisisverblijfsgroep 40'!Afdrukbereik</vt:lpstr>
      <vt:lpstr>'Crisisverblijfsgroep 41'!Afdrukbereik</vt:lpstr>
      <vt:lpstr>'Crisisverblijfsgroep 42'!Afdrukbereik</vt:lpstr>
      <vt:lpstr>'Crisisverblijfsgroep 43'!Afdrukbereik</vt:lpstr>
      <vt:lpstr>'Crisisverblijfsgroep 44'!Afdrukbereik</vt:lpstr>
      <vt:lpstr>'Crisisverblijfsgroep 45'!Afdrukbereik</vt:lpstr>
      <vt:lpstr>'Crisisverblijfsgroep 46'!Afdrukbereik</vt:lpstr>
      <vt:lpstr>'Crisisverblijfsgroep 47'!Afdrukbereik</vt:lpstr>
      <vt:lpstr>'Crisisverblijfsgroep 48'!Afdrukbereik</vt:lpstr>
      <vt:lpstr>'Crisisverblijfsgroep 49'!Afdrukbereik</vt:lpstr>
      <vt:lpstr>'Crisisverblijfsgroep 5'!Afdrukbereik</vt:lpstr>
      <vt:lpstr>'Crisisverblijfsgroep 50'!Afdrukbereik</vt:lpstr>
      <vt:lpstr>'Crisisverblijfsgroep 6'!Afdrukbereik</vt:lpstr>
      <vt:lpstr>'Crisisverblijfsgroep 7'!Afdrukbereik</vt:lpstr>
      <vt:lpstr>'Crisisverblijfsgroep 8'!Afdrukbereik</vt:lpstr>
      <vt:lpstr>'Crisisverblijfsgroep 9'!Afdrukbereik</vt:lpstr>
      <vt:lpstr>Invulinstructie!Afdrukbereik</vt:lpstr>
      <vt:lpstr>Versiebeheer!Afdrukbereik</vt:lpstr>
      <vt:lpstr>Verzamelblad!Afdrukbereik</vt:lpstr>
      <vt:lpstr>bez</vt:lpstr>
      <vt:lpstr>bezetting</vt:lpstr>
      <vt:lpstr>cap</vt:lpstr>
      <vt:lpstr>dag</vt:lpstr>
      <vt:lpstr>ja</vt:lpstr>
      <vt:lpstr>nacht</vt:lpstr>
      <vt:lpstr>type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Bijleveld Advies</dc:creator>
  <cp:lastModifiedBy>Bijleveld Advies</cp:lastModifiedBy>
  <cp:lastPrinted>2022-05-30T11:44:17Z</cp:lastPrinted>
  <dcterms:created xsi:type="dcterms:W3CDTF">2018-04-24T11:48:23Z</dcterms:created>
  <dcterms:modified xsi:type="dcterms:W3CDTF">2022-05-30T12:53:11Z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0x010100822EC1CD6DF38A4ABCF0BAD025C37C93</vt:lpwstr>
  </property>
</Properties>
</file>