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defaultThemeVersion="166925"/>
  <mc:AlternateContent xmlns:mc="http://schemas.openxmlformats.org/markup-compatibility/2006">
    <mc:Choice Requires="x15">
      <x15ac:absPath xmlns:x15ac="http://schemas.microsoft.com/office/spreadsheetml/2010/11/ac" url="G:\Mijn Drive\Bijleveld Advies\Haarlemmermeer\"/>
    </mc:Choice>
  </mc:AlternateContent>
  <xr:revisionPtr revIDLastSave="0" documentId="13_ncr:1_{876796D5-40D6-4044-B720-4F23FA15D83D}" xr6:coauthVersionLast="47" xr6:coauthVersionMax="47" xr10:uidLastSave="{00000000-0000-0000-0000-000000000000}"/>
  <workbookProtection workbookAlgorithmName="SHA-512" workbookHashValue="z/Xj4X3pEbstqZRjieNpXZzikrY6JlMMT2fKA0YwpiQDuXM2JatNCrX8BNIBWo3Z+WyLvVR3SostKolzPSbGpw==" workbookSaltValue="hMe8v8Ya+08/NfLelifn3w==" workbookSpinCount="100000" lockStructure="1"/>
  <bookViews>
    <workbookView xWindow="-96" yWindow="-96" windowWidth="23232" windowHeight="12552" tabRatio="855" xr2:uid="{DEC89382-DB95-46DD-83DE-9C99EBC2AA45}"/>
  </bookViews>
  <sheets>
    <sheet name="Versiebeheer" sheetId="27" r:id="rId1"/>
    <sheet name="Algemene instructie" sheetId="285" r:id="rId2"/>
    <sheet name="Invulinstructie" sheetId="213" r:id="rId3"/>
    <sheet name="Verzamelblad" sheetId="59" r:id="rId4"/>
    <sheet name="Lijsten" sheetId="55" state="hidden" r:id="rId5"/>
    <sheet name="Verblijfsgroep 1" sheetId="57" r:id="rId6"/>
    <sheet name="Verblijfsgroep 2" sheetId="286" r:id="rId7"/>
    <sheet name="Verblijfsgroep 3" sheetId="287" r:id="rId8"/>
    <sheet name="Verblijfsgroep 4" sheetId="288" r:id="rId9"/>
    <sheet name="Verblijfsgroep 5" sheetId="289" r:id="rId10"/>
    <sheet name="Verblijfsgroep 6" sheetId="290" r:id="rId11"/>
    <sheet name="Verblijfsgroep 7" sheetId="291" r:id="rId12"/>
    <sheet name="Verblijfsgroep 8" sheetId="292" r:id="rId13"/>
    <sheet name="Verblijfsgroep 9" sheetId="293" r:id="rId14"/>
    <sheet name="Verblijfsgroep 10" sheetId="294" r:id="rId15"/>
    <sheet name="Verblijfsgroep 11" sheetId="295" r:id="rId16"/>
    <sheet name="Verblijfsgroep 12" sheetId="296" r:id="rId17"/>
    <sheet name="Verblijfsgroep 13" sheetId="297" r:id="rId18"/>
    <sheet name="Verblijfsgroep 14" sheetId="298" r:id="rId19"/>
    <sheet name="Verblijfsgroep 15" sheetId="299" r:id="rId20"/>
    <sheet name="Verblijfsgroep 16" sheetId="300" r:id="rId21"/>
    <sheet name="Verblijfsgroep 17" sheetId="301" r:id="rId22"/>
    <sheet name="Verblijfsgroep 18" sheetId="302" r:id="rId23"/>
    <sheet name="Verblijfsgroep 19" sheetId="303" r:id="rId24"/>
    <sheet name="Verblijfsgroep 20" sheetId="304" r:id="rId25"/>
    <sheet name="Verblijfsgroep 21" sheetId="305" r:id="rId26"/>
    <sheet name="Verblijfsgroep 22" sheetId="306" r:id="rId27"/>
    <sheet name="Verblijfsgroep 23" sheetId="307" r:id="rId28"/>
    <sheet name="Verblijfsgroep 24" sheetId="308" r:id="rId29"/>
    <sheet name="Verblijfsgroep 25" sheetId="309" r:id="rId30"/>
    <sheet name="Verblijfsgroep 26" sheetId="310" r:id="rId31"/>
    <sheet name="Verblijfsgroep 27" sheetId="311" r:id="rId32"/>
    <sheet name="Verblijfsgroep 28" sheetId="312" r:id="rId33"/>
    <sheet name="Verblijfsgroep 29" sheetId="313" r:id="rId34"/>
    <sheet name="Verblijfsgroep 30" sheetId="314" r:id="rId35"/>
    <sheet name="Verblijfsgroep 31" sheetId="315" r:id="rId36"/>
    <sheet name="Verblijfsgroep 32" sheetId="316" r:id="rId37"/>
    <sheet name="Verblijfsgroep 33" sheetId="317" r:id="rId38"/>
    <sheet name="Verblijfsgroep 34" sheetId="318" r:id="rId39"/>
    <sheet name="Verblijfsgroep 35" sheetId="319" r:id="rId40"/>
    <sheet name="Verblijfsgroep 36" sheetId="320" r:id="rId41"/>
    <sheet name="Verblijfsgroep 37" sheetId="321" r:id="rId42"/>
    <sheet name="Verblijfsgroep 38" sheetId="322" r:id="rId43"/>
    <sheet name="Verblijfsgroep 39" sheetId="323" r:id="rId44"/>
    <sheet name="Verblijfsgroep 40" sheetId="324" r:id="rId45"/>
    <sheet name="Verblijfsgroep 41" sheetId="325" r:id="rId46"/>
    <sheet name="Verblijfsgroep 42" sheetId="326" r:id="rId47"/>
    <sheet name="Verblijfsgroep 43" sheetId="327" r:id="rId48"/>
    <sheet name="Verblijfsgroep 44" sheetId="328" r:id="rId49"/>
    <sheet name="Verblijfsgroep 45" sheetId="329" r:id="rId50"/>
    <sheet name="Verblijfsgroep 46" sheetId="330" r:id="rId51"/>
    <sheet name="Verblijfsgroep 47" sheetId="331" r:id="rId52"/>
    <sheet name="Verblijfsgroep 48" sheetId="332" r:id="rId53"/>
    <sheet name="Verblijfsgroep 49" sheetId="333" r:id="rId54"/>
    <sheet name="Verblijfsgroep 50" sheetId="334" r:id="rId55"/>
  </sheets>
  <definedNames>
    <definedName name="_xlnm.Print_Area" localSheetId="2">Invulinstructie!$A$1:$D$23</definedName>
    <definedName name="_xlnm.Print_Area" localSheetId="5">'Verblijfsgroep 1'!$B$2:$D$39</definedName>
    <definedName name="_xlnm.Print_Area" localSheetId="14">'Verblijfsgroep 10'!$B$2:$D$39</definedName>
    <definedName name="_xlnm.Print_Area" localSheetId="15">'Verblijfsgroep 11'!$B$2:$D$39</definedName>
    <definedName name="_xlnm.Print_Area" localSheetId="16">'Verblijfsgroep 12'!$B$2:$D$39</definedName>
    <definedName name="_xlnm.Print_Area" localSheetId="17">'Verblijfsgroep 13'!$B$2:$D$39</definedName>
    <definedName name="_xlnm.Print_Area" localSheetId="18">'Verblijfsgroep 14'!$B$2:$D$39</definedName>
    <definedName name="_xlnm.Print_Area" localSheetId="19">'Verblijfsgroep 15'!$B$2:$D$39</definedName>
    <definedName name="_xlnm.Print_Area" localSheetId="20">'Verblijfsgroep 16'!$B$2:$D$39</definedName>
    <definedName name="_xlnm.Print_Area" localSheetId="21">'Verblijfsgroep 17'!$B$2:$D$39</definedName>
    <definedName name="_xlnm.Print_Area" localSheetId="22">'Verblijfsgroep 18'!$B$2:$D$39</definedName>
    <definedName name="_xlnm.Print_Area" localSheetId="23">'Verblijfsgroep 19'!$B$2:$D$39</definedName>
    <definedName name="_xlnm.Print_Area" localSheetId="6">'Verblijfsgroep 2'!$B$2:$D$39</definedName>
    <definedName name="_xlnm.Print_Area" localSheetId="24">'Verblijfsgroep 20'!$B$2:$D$39</definedName>
    <definedName name="_xlnm.Print_Area" localSheetId="25">'Verblijfsgroep 21'!$B$2:$D$39</definedName>
    <definedName name="_xlnm.Print_Area" localSheetId="26">'Verblijfsgroep 22'!$B$2:$D$39</definedName>
    <definedName name="_xlnm.Print_Area" localSheetId="27">'Verblijfsgroep 23'!$B$2:$D$39</definedName>
    <definedName name="_xlnm.Print_Area" localSheetId="28">'Verblijfsgroep 24'!$B$2:$D$39</definedName>
    <definedName name="_xlnm.Print_Area" localSheetId="29">'Verblijfsgroep 25'!$B$2:$D$39</definedName>
    <definedName name="_xlnm.Print_Area" localSheetId="30">'Verblijfsgroep 26'!$B$2:$D$39</definedName>
    <definedName name="_xlnm.Print_Area" localSheetId="31">'Verblijfsgroep 27'!$B$2:$D$39</definedName>
    <definedName name="_xlnm.Print_Area" localSheetId="32">'Verblijfsgroep 28'!$B$2:$D$39</definedName>
    <definedName name="_xlnm.Print_Area" localSheetId="33">'Verblijfsgroep 29'!$B$2:$D$39</definedName>
    <definedName name="_xlnm.Print_Area" localSheetId="7">'Verblijfsgroep 3'!$B$2:$D$39</definedName>
    <definedName name="_xlnm.Print_Area" localSheetId="34">'Verblijfsgroep 30'!$B$2:$D$39</definedName>
    <definedName name="_xlnm.Print_Area" localSheetId="35">'Verblijfsgroep 31'!$B$2:$D$39</definedName>
    <definedName name="_xlnm.Print_Area" localSheetId="36">'Verblijfsgroep 32'!$B$2:$D$39</definedName>
    <definedName name="_xlnm.Print_Area" localSheetId="37">'Verblijfsgroep 33'!$B$2:$D$39</definedName>
    <definedName name="_xlnm.Print_Area" localSheetId="38">'Verblijfsgroep 34'!$B$2:$D$39</definedName>
    <definedName name="_xlnm.Print_Area" localSheetId="39">'Verblijfsgroep 35'!$B$2:$D$39</definedName>
    <definedName name="_xlnm.Print_Area" localSheetId="40">'Verblijfsgroep 36'!$B$2:$D$39</definedName>
    <definedName name="_xlnm.Print_Area" localSheetId="41">'Verblijfsgroep 37'!$B$2:$D$39</definedName>
    <definedName name="_xlnm.Print_Area" localSheetId="42">'Verblijfsgroep 38'!$B$2:$D$39</definedName>
    <definedName name="_xlnm.Print_Area" localSheetId="43">'Verblijfsgroep 39'!$B$2:$D$39</definedName>
    <definedName name="_xlnm.Print_Area" localSheetId="8">'Verblijfsgroep 4'!$B$2:$D$39</definedName>
    <definedName name="_xlnm.Print_Area" localSheetId="44">'Verblijfsgroep 40'!$B$2:$D$39</definedName>
    <definedName name="_xlnm.Print_Area" localSheetId="45">'Verblijfsgroep 41'!$B$2:$D$39</definedName>
    <definedName name="_xlnm.Print_Area" localSheetId="46">'Verblijfsgroep 42'!$B$2:$D$39</definedName>
    <definedName name="_xlnm.Print_Area" localSheetId="47">'Verblijfsgroep 43'!$B$2:$D$39</definedName>
    <definedName name="_xlnm.Print_Area" localSheetId="48">'Verblijfsgroep 44'!$B$2:$D$39</definedName>
    <definedName name="_xlnm.Print_Area" localSheetId="49">'Verblijfsgroep 45'!$B$2:$D$39</definedName>
    <definedName name="_xlnm.Print_Area" localSheetId="50">'Verblijfsgroep 46'!$B$2:$D$39</definedName>
    <definedName name="_xlnm.Print_Area" localSheetId="51">'Verblijfsgroep 47'!$B$2:$D$39</definedName>
    <definedName name="_xlnm.Print_Area" localSheetId="52">'Verblijfsgroep 48'!$B$2:$D$39</definedName>
    <definedName name="_xlnm.Print_Area" localSheetId="53">'Verblijfsgroep 49'!$B$2:$D$39</definedName>
    <definedName name="_xlnm.Print_Area" localSheetId="9">'Verblijfsgroep 5'!$B$2:$D$39</definedName>
    <definedName name="_xlnm.Print_Area" localSheetId="54">'Verblijfsgroep 50'!$B$2:$D$39</definedName>
    <definedName name="_xlnm.Print_Area" localSheetId="10">'Verblijfsgroep 6'!$B$2:$D$39</definedName>
    <definedName name="_xlnm.Print_Area" localSheetId="11">'Verblijfsgroep 7'!$B$2:$D$39</definedName>
    <definedName name="_xlnm.Print_Area" localSheetId="12">'Verblijfsgroep 8'!$B$2:$D$39</definedName>
    <definedName name="_xlnm.Print_Area" localSheetId="13">'Verblijfsgroep 9'!$B$2:$D$39</definedName>
    <definedName name="_xlnm.Print_Area" localSheetId="0">Versiebeheer!$A$1:$C$23</definedName>
    <definedName name="_xlnm.Print_Area" localSheetId="3">Verzamelblad!$A$2:$I$55</definedName>
    <definedName name="bez">Lijsten!$O$3:$O$793</definedName>
    <definedName name="bezetting">Lijsten!$U$3:$U$13</definedName>
    <definedName name="cap">Lijsten!$N$3:$N$102</definedName>
    <definedName name="dag">Lijsten!$A$3:$A$9</definedName>
    <definedName name="ja">Lijsten!$Q$2:$Q$4</definedName>
    <definedName name="nacht">Lijsten!$M$3:$M$5</definedName>
    <definedName name="type">Lijsten!$D$3:$D$10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1" i="334" l="1"/>
  <c r="B24" i="334" s="1"/>
  <c r="D19" i="334"/>
  <c r="D18" i="334"/>
  <c r="F18" i="334" s="1"/>
  <c r="D17" i="334"/>
  <c r="F16" i="334"/>
  <c r="D15" i="334"/>
  <c r="D20" i="334" s="1"/>
  <c r="C14" i="334"/>
  <c r="C10" i="334"/>
  <c r="F9" i="334"/>
  <c r="D8" i="334"/>
  <c r="D12" i="334" s="1"/>
  <c r="C13" i="334" s="1"/>
  <c r="F5" i="334"/>
  <c r="D21" i="333"/>
  <c r="B24" i="333" s="1"/>
  <c r="D19" i="333"/>
  <c r="F18" i="333"/>
  <c r="D18" i="333"/>
  <c r="D17" i="333"/>
  <c r="F16" i="333"/>
  <c r="D15" i="333"/>
  <c r="D20" i="333" s="1"/>
  <c r="C14" i="333"/>
  <c r="C10" i="333"/>
  <c r="F9" i="333"/>
  <c r="D8" i="333"/>
  <c r="D12" i="333" s="1"/>
  <c r="C13" i="333" s="1"/>
  <c r="F5" i="333"/>
  <c r="D21" i="332"/>
  <c r="B24" i="332" s="1"/>
  <c r="D19" i="332"/>
  <c r="F18" i="332"/>
  <c r="D18" i="332"/>
  <c r="D17" i="332"/>
  <c r="F16" i="332"/>
  <c r="D15" i="332"/>
  <c r="D20" i="332" s="1"/>
  <c r="C14" i="332"/>
  <c r="C10" i="332"/>
  <c r="F9" i="332"/>
  <c r="D8" i="332"/>
  <c r="D12" i="332" s="1"/>
  <c r="C13" i="332" s="1"/>
  <c r="F5" i="332"/>
  <c r="D21" i="331"/>
  <c r="B24" i="331" s="1"/>
  <c r="D19" i="331"/>
  <c r="F18" i="331"/>
  <c r="D18" i="331"/>
  <c r="D17" i="331"/>
  <c r="F16" i="331"/>
  <c r="D15" i="331"/>
  <c r="D20" i="331" s="1"/>
  <c r="C14" i="331"/>
  <c r="C10" i="331"/>
  <c r="F9" i="331"/>
  <c r="D8" i="331"/>
  <c r="D12" i="331" s="1"/>
  <c r="C13" i="331" s="1"/>
  <c r="F5" i="331"/>
  <c r="D21" i="330"/>
  <c r="B24" i="330" s="1"/>
  <c r="D19" i="330"/>
  <c r="F18" i="330"/>
  <c r="D18" i="330"/>
  <c r="D17" i="330"/>
  <c r="F16" i="330"/>
  <c r="D15" i="330"/>
  <c r="D20" i="330" s="1"/>
  <c r="C14" i="330"/>
  <c r="C10" i="330"/>
  <c r="F9" i="330"/>
  <c r="D8" i="330"/>
  <c r="D12" i="330" s="1"/>
  <c r="C13" i="330" s="1"/>
  <c r="F5" i="330"/>
  <c r="D21" i="329"/>
  <c r="B24" i="329" s="1"/>
  <c r="D19" i="329"/>
  <c r="F18" i="329"/>
  <c r="D18" i="329"/>
  <c r="D17" i="329"/>
  <c r="F16" i="329"/>
  <c r="D15" i="329"/>
  <c r="D20" i="329" s="1"/>
  <c r="C14" i="329"/>
  <c r="C10" i="329"/>
  <c r="F9" i="329"/>
  <c r="D8" i="329"/>
  <c r="D12" i="329" s="1"/>
  <c r="C13" i="329" s="1"/>
  <c r="F5" i="329"/>
  <c r="D21" i="328"/>
  <c r="B24" i="328" s="1"/>
  <c r="D19" i="328"/>
  <c r="F18" i="328"/>
  <c r="D18" i="328"/>
  <c r="D17" i="328"/>
  <c r="F16" i="328"/>
  <c r="D15" i="328"/>
  <c r="D20" i="328" s="1"/>
  <c r="C14" i="328"/>
  <c r="C10" i="328"/>
  <c r="F9" i="328"/>
  <c r="D8" i="328"/>
  <c r="D12" i="328" s="1"/>
  <c r="C13" i="328" s="1"/>
  <c r="F5" i="328"/>
  <c r="D21" i="327"/>
  <c r="B24" i="327" s="1"/>
  <c r="D19" i="327"/>
  <c r="F18" i="327"/>
  <c r="D18" i="327"/>
  <c r="D17" i="327"/>
  <c r="F16" i="327"/>
  <c r="D15" i="327"/>
  <c r="D20" i="327" s="1"/>
  <c r="C14" i="327"/>
  <c r="C10" i="327"/>
  <c r="F9" i="327"/>
  <c r="D8" i="327"/>
  <c r="D12" i="327" s="1"/>
  <c r="C13" i="327" s="1"/>
  <c r="F5" i="327"/>
  <c r="D21" i="326"/>
  <c r="B24" i="326" s="1"/>
  <c r="D19" i="326"/>
  <c r="F18" i="326"/>
  <c r="D18" i="326"/>
  <c r="D17" i="326"/>
  <c r="F16" i="326"/>
  <c r="D15" i="326"/>
  <c r="D20" i="326" s="1"/>
  <c r="C14" i="326"/>
  <c r="C10" i="326"/>
  <c r="F9" i="326"/>
  <c r="D8" i="326"/>
  <c r="D12" i="326" s="1"/>
  <c r="C13" i="326" s="1"/>
  <c r="F5" i="326"/>
  <c r="D21" i="325"/>
  <c r="B24" i="325" s="1"/>
  <c r="D19" i="325"/>
  <c r="F18" i="325"/>
  <c r="D18" i="325"/>
  <c r="D17" i="325"/>
  <c r="F16" i="325"/>
  <c r="D15" i="325"/>
  <c r="D20" i="325" s="1"/>
  <c r="C14" i="325"/>
  <c r="C10" i="325"/>
  <c r="F9" i="325"/>
  <c r="D8" i="325"/>
  <c r="D12" i="325" s="1"/>
  <c r="C13" i="325" s="1"/>
  <c r="F5" i="325"/>
  <c r="D21" i="324"/>
  <c r="B24" i="324" s="1"/>
  <c r="D19" i="324"/>
  <c r="F18" i="324"/>
  <c r="D18" i="324"/>
  <c r="D17" i="324"/>
  <c r="F16" i="324"/>
  <c r="D15" i="324"/>
  <c r="D20" i="324" s="1"/>
  <c r="C14" i="324"/>
  <c r="C10" i="324"/>
  <c r="F9" i="324"/>
  <c r="D8" i="324"/>
  <c r="D12" i="324" s="1"/>
  <c r="C13" i="324" s="1"/>
  <c r="F5" i="324"/>
  <c r="D21" i="323"/>
  <c r="B24" i="323" s="1"/>
  <c r="D19" i="323"/>
  <c r="D18" i="323"/>
  <c r="F18" i="323" s="1"/>
  <c r="D17" i="323"/>
  <c r="F16" i="323"/>
  <c r="D15" i="323"/>
  <c r="D20" i="323" s="1"/>
  <c r="C14" i="323"/>
  <c r="C10" i="323"/>
  <c r="F9" i="323"/>
  <c r="D8" i="323"/>
  <c r="D12" i="323" s="1"/>
  <c r="C13" i="323" s="1"/>
  <c r="F5" i="323"/>
  <c r="D21" i="322"/>
  <c r="B24" i="322" s="1"/>
  <c r="D19" i="322"/>
  <c r="D18" i="322"/>
  <c r="F18" i="322" s="1"/>
  <c r="D17" i="322"/>
  <c r="F16" i="322"/>
  <c r="D15" i="322"/>
  <c r="D20" i="322" s="1"/>
  <c r="C14" i="322"/>
  <c r="C10" i="322"/>
  <c r="F9" i="322"/>
  <c r="D8" i="322"/>
  <c r="D12" i="322" s="1"/>
  <c r="C13" i="322" s="1"/>
  <c r="F5" i="322"/>
  <c r="D21" i="321"/>
  <c r="B24" i="321" s="1"/>
  <c r="D19" i="321"/>
  <c r="D18" i="321"/>
  <c r="F18" i="321" s="1"/>
  <c r="D17" i="321"/>
  <c r="F16" i="321"/>
  <c r="D15" i="321"/>
  <c r="D20" i="321" s="1"/>
  <c r="C14" i="321"/>
  <c r="C10" i="321"/>
  <c r="F9" i="321"/>
  <c r="D8" i="321"/>
  <c r="D12" i="321" s="1"/>
  <c r="C13" i="321" s="1"/>
  <c r="F5" i="321"/>
  <c r="D21" i="320"/>
  <c r="B24" i="320" s="1"/>
  <c r="D19" i="320"/>
  <c r="D18" i="320"/>
  <c r="F18" i="320" s="1"/>
  <c r="D17" i="320"/>
  <c r="F16" i="320"/>
  <c r="D15" i="320"/>
  <c r="D20" i="320" s="1"/>
  <c r="C14" i="320"/>
  <c r="C10" i="320"/>
  <c r="F9" i="320"/>
  <c r="D8" i="320"/>
  <c r="D12" i="320" s="1"/>
  <c r="C13" i="320" s="1"/>
  <c r="F5" i="320"/>
  <c r="D21" i="319"/>
  <c r="B24" i="319" s="1"/>
  <c r="D19" i="319"/>
  <c r="D18" i="319"/>
  <c r="F18" i="319" s="1"/>
  <c r="D17" i="319"/>
  <c r="F16" i="319"/>
  <c r="D15" i="319"/>
  <c r="D20" i="319" s="1"/>
  <c r="C14" i="319"/>
  <c r="C10" i="319"/>
  <c r="F9" i="319"/>
  <c r="D8" i="319"/>
  <c r="D12" i="319" s="1"/>
  <c r="C13" i="319" s="1"/>
  <c r="F5" i="319"/>
  <c r="D21" i="318"/>
  <c r="B24" i="318" s="1"/>
  <c r="D19" i="318"/>
  <c r="D18" i="318"/>
  <c r="F18" i="318" s="1"/>
  <c r="D17" i="318"/>
  <c r="F16" i="318"/>
  <c r="D15" i="318"/>
  <c r="D20" i="318" s="1"/>
  <c r="C14" i="318"/>
  <c r="C10" i="318"/>
  <c r="F9" i="318"/>
  <c r="D8" i="318"/>
  <c r="D12" i="318" s="1"/>
  <c r="C13" i="318" s="1"/>
  <c r="F5" i="318"/>
  <c r="D21" i="317"/>
  <c r="B24" i="317" s="1"/>
  <c r="D19" i="317"/>
  <c r="D18" i="317"/>
  <c r="F18" i="317" s="1"/>
  <c r="D17" i="317"/>
  <c r="F16" i="317"/>
  <c r="D15" i="317"/>
  <c r="D20" i="317" s="1"/>
  <c r="C14" i="317"/>
  <c r="C10" i="317"/>
  <c r="F9" i="317"/>
  <c r="D8" i="317"/>
  <c r="D12" i="317" s="1"/>
  <c r="C13" i="317" s="1"/>
  <c r="F5" i="317"/>
  <c r="D21" i="316"/>
  <c r="B24" i="316" s="1"/>
  <c r="D19" i="316"/>
  <c r="D18" i="316"/>
  <c r="F18" i="316" s="1"/>
  <c r="D17" i="316"/>
  <c r="F16" i="316"/>
  <c r="D15" i="316"/>
  <c r="D20" i="316" s="1"/>
  <c r="C14" i="316"/>
  <c r="C10" i="316"/>
  <c r="F9" i="316"/>
  <c r="D8" i="316"/>
  <c r="D12" i="316" s="1"/>
  <c r="C13" i="316" s="1"/>
  <c r="F5" i="316"/>
  <c r="D21" i="315"/>
  <c r="B24" i="315" s="1"/>
  <c r="D19" i="315"/>
  <c r="D18" i="315"/>
  <c r="F18" i="315" s="1"/>
  <c r="D17" i="315"/>
  <c r="F16" i="315"/>
  <c r="D15" i="315"/>
  <c r="D20" i="315" s="1"/>
  <c r="C14" i="315"/>
  <c r="C10" i="315"/>
  <c r="F9" i="315"/>
  <c r="D8" i="315"/>
  <c r="D12" i="315" s="1"/>
  <c r="C13" i="315" s="1"/>
  <c r="F5" i="315"/>
  <c r="D21" i="314"/>
  <c r="B24" i="314" s="1"/>
  <c r="D19" i="314"/>
  <c r="D18" i="314"/>
  <c r="F18" i="314" s="1"/>
  <c r="D17" i="314"/>
  <c r="F16" i="314"/>
  <c r="D15" i="314"/>
  <c r="D20" i="314" s="1"/>
  <c r="C14" i="314"/>
  <c r="C10" i="314"/>
  <c r="F9" i="314"/>
  <c r="D8" i="314"/>
  <c r="D12" i="314" s="1"/>
  <c r="C13" i="314" s="1"/>
  <c r="F5" i="314"/>
  <c r="D21" i="313"/>
  <c r="B24" i="313" s="1"/>
  <c r="D19" i="313"/>
  <c r="D18" i="313"/>
  <c r="F18" i="313" s="1"/>
  <c r="D17" i="313"/>
  <c r="F16" i="313"/>
  <c r="D15" i="313"/>
  <c r="D20" i="313" s="1"/>
  <c r="C14" i="313"/>
  <c r="C10" i="313"/>
  <c r="F9" i="313"/>
  <c r="D8" i="313"/>
  <c r="D12" i="313" s="1"/>
  <c r="C13" i="313" s="1"/>
  <c r="F5" i="313"/>
  <c r="D21" i="312"/>
  <c r="B24" i="312" s="1"/>
  <c r="D19" i="312"/>
  <c r="D18" i="312"/>
  <c r="F18" i="312" s="1"/>
  <c r="D17" i="312"/>
  <c r="F16" i="312"/>
  <c r="D15" i="312"/>
  <c r="D20" i="312" s="1"/>
  <c r="C14" i="312"/>
  <c r="C10" i="312"/>
  <c r="F9" i="312"/>
  <c r="D8" i="312"/>
  <c r="D12" i="312" s="1"/>
  <c r="C13" i="312" s="1"/>
  <c r="F5" i="312"/>
  <c r="D21" i="311"/>
  <c r="B24" i="311" s="1"/>
  <c r="D19" i="311"/>
  <c r="D18" i="311"/>
  <c r="F18" i="311" s="1"/>
  <c r="D17" i="311"/>
  <c r="F16" i="311"/>
  <c r="D15" i="311"/>
  <c r="D20" i="311" s="1"/>
  <c r="C14" i="311"/>
  <c r="C10" i="311"/>
  <c r="F9" i="311"/>
  <c r="D8" i="311"/>
  <c r="D12" i="311" s="1"/>
  <c r="C13" i="311" s="1"/>
  <c r="F5" i="311"/>
  <c r="D21" i="310"/>
  <c r="B24" i="310" s="1"/>
  <c r="D19" i="310"/>
  <c r="D18" i="310"/>
  <c r="F18" i="310" s="1"/>
  <c r="D17" i="310"/>
  <c r="F16" i="310"/>
  <c r="D15" i="310"/>
  <c r="D20" i="310" s="1"/>
  <c r="C14" i="310"/>
  <c r="C10" i="310"/>
  <c r="F9" i="310"/>
  <c r="D8" i="310"/>
  <c r="D12" i="310" s="1"/>
  <c r="C13" i="310" s="1"/>
  <c r="F5" i="310"/>
  <c r="D21" i="309"/>
  <c r="B24" i="309" s="1"/>
  <c r="D19" i="309"/>
  <c r="D18" i="309"/>
  <c r="F18" i="309" s="1"/>
  <c r="D17" i="309"/>
  <c r="F16" i="309"/>
  <c r="D15" i="309"/>
  <c r="D20" i="309" s="1"/>
  <c r="C14" i="309"/>
  <c r="C10" i="309"/>
  <c r="F9" i="309"/>
  <c r="D8" i="309"/>
  <c r="D12" i="309" s="1"/>
  <c r="C13" i="309" s="1"/>
  <c r="F5" i="309"/>
  <c r="D21" i="308"/>
  <c r="B24" i="308" s="1"/>
  <c r="D19" i="308"/>
  <c r="D18" i="308"/>
  <c r="F18" i="308" s="1"/>
  <c r="D17" i="308"/>
  <c r="F16" i="308"/>
  <c r="D15" i="308"/>
  <c r="D20" i="308" s="1"/>
  <c r="C14" i="308"/>
  <c r="C10" i="308"/>
  <c r="F9" i="308"/>
  <c r="D8" i="308"/>
  <c r="D12" i="308" s="1"/>
  <c r="C13" i="308" s="1"/>
  <c r="F5" i="308"/>
  <c r="D21" i="307"/>
  <c r="B24" i="307" s="1"/>
  <c r="D19" i="307"/>
  <c r="D18" i="307"/>
  <c r="F18" i="307" s="1"/>
  <c r="D17" i="307"/>
  <c r="F16" i="307"/>
  <c r="D15" i="307"/>
  <c r="D20" i="307" s="1"/>
  <c r="C14" i="307"/>
  <c r="C10" i="307"/>
  <c r="F9" i="307"/>
  <c r="D8" i="307"/>
  <c r="D12" i="307" s="1"/>
  <c r="C13" i="307" s="1"/>
  <c r="F5" i="307"/>
  <c r="D21" i="306"/>
  <c r="B24" i="306" s="1"/>
  <c r="D19" i="306"/>
  <c r="D18" i="306"/>
  <c r="F18" i="306" s="1"/>
  <c r="D17" i="306"/>
  <c r="F16" i="306"/>
  <c r="D15" i="306"/>
  <c r="D20" i="306" s="1"/>
  <c r="C14" i="306"/>
  <c r="C10" i="306"/>
  <c r="F9" i="306"/>
  <c r="D8" i="306"/>
  <c r="D12" i="306" s="1"/>
  <c r="C13" i="306" s="1"/>
  <c r="F5" i="306"/>
  <c r="D21" i="305"/>
  <c r="B24" i="305" s="1"/>
  <c r="D19" i="305"/>
  <c r="D18" i="305"/>
  <c r="F18" i="305" s="1"/>
  <c r="D17" i="305"/>
  <c r="F16" i="305"/>
  <c r="D15" i="305"/>
  <c r="D20" i="305" s="1"/>
  <c r="C14" i="305"/>
  <c r="C10" i="305"/>
  <c r="F9" i="305"/>
  <c r="D8" i="305"/>
  <c r="D12" i="305" s="1"/>
  <c r="C13" i="305" s="1"/>
  <c r="F5" i="305"/>
  <c r="D21" i="304"/>
  <c r="B24" i="304" s="1"/>
  <c r="D19" i="304"/>
  <c r="D18" i="304"/>
  <c r="F18" i="304" s="1"/>
  <c r="D17" i="304"/>
  <c r="F16" i="304"/>
  <c r="D15" i="304"/>
  <c r="D20" i="304" s="1"/>
  <c r="C14" i="304"/>
  <c r="D12" i="304"/>
  <c r="C13" i="304" s="1"/>
  <c r="C10" i="304"/>
  <c r="F9" i="304"/>
  <c r="D8" i="304"/>
  <c r="F5" i="304"/>
  <c r="B24" i="303"/>
  <c r="D21" i="303"/>
  <c r="D19" i="303"/>
  <c r="F18" i="303"/>
  <c r="D18" i="303"/>
  <c r="F16" i="303"/>
  <c r="D15" i="303"/>
  <c r="D20" i="303" s="1"/>
  <c r="C14" i="303"/>
  <c r="C10" i="303"/>
  <c r="F9" i="303"/>
  <c r="D8" i="303"/>
  <c r="D12" i="303" s="1"/>
  <c r="C13" i="303" s="1"/>
  <c r="F5" i="303"/>
  <c r="D21" i="302"/>
  <c r="B24" i="302" s="1"/>
  <c r="D19" i="302"/>
  <c r="D18" i="302"/>
  <c r="F18" i="302" s="1"/>
  <c r="D17" i="302"/>
  <c r="F16" i="302"/>
  <c r="D15" i="302"/>
  <c r="D20" i="302" s="1"/>
  <c r="C14" i="302"/>
  <c r="D12" i="302"/>
  <c r="C13" i="302" s="1"/>
  <c r="C10" i="302"/>
  <c r="F9" i="302"/>
  <c r="D8" i="302"/>
  <c r="F5" i="302"/>
  <c r="B24" i="301"/>
  <c r="D21" i="301"/>
  <c r="D19" i="301"/>
  <c r="F18" i="301"/>
  <c r="D18" i="301"/>
  <c r="F16" i="301"/>
  <c r="D15" i="301"/>
  <c r="D20" i="301" s="1"/>
  <c r="C14" i="301"/>
  <c r="C10" i="301"/>
  <c r="F9" i="301"/>
  <c r="D8" i="301"/>
  <c r="D12" i="301" s="1"/>
  <c r="C13" i="301" s="1"/>
  <c r="F5" i="301"/>
  <c r="D21" i="300"/>
  <c r="B24" i="300" s="1"/>
  <c r="D19" i="300"/>
  <c r="D18" i="300"/>
  <c r="F18" i="300" s="1"/>
  <c r="D17" i="300"/>
  <c r="F16" i="300"/>
  <c r="D15" i="300"/>
  <c r="D20" i="300" s="1"/>
  <c r="C14" i="300"/>
  <c r="D12" i="300"/>
  <c r="C13" i="300" s="1"/>
  <c r="C10" i="300"/>
  <c r="F9" i="300"/>
  <c r="D8" i="300"/>
  <c r="F5" i="300"/>
  <c r="B24" i="299"/>
  <c r="D21" i="299"/>
  <c r="D19" i="299"/>
  <c r="F18" i="299"/>
  <c r="D18" i="299"/>
  <c r="F16" i="299"/>
  <c r="D15" i="299"/>
  <c r="D20" i="299" s="1"/>
  <c r="C14" i="299"/>
  <c r="C10" i="299"/>
  <c r="F9" i="299"/>
  <c r="D8" i="299"/>
  <c r="D12" i="299" s="1"/>
  <c r="C13" i="299" s="1"/>
  <c r="F5" i="299"/>
  <c r="D21" i="298"/>
  <c r="B24" i="298" s="1"/>
  <c r="D19" i="298"/>
  <c r="D18" i="298"/>
  <c r="F18" i="298" s="1"/>
  <c r="D17" i="298"/>
  <c r="F16" i="298"/>
  <c r="D15" i="298"/>
  <c r="D20" i="298" s="1"/>
  <c r="C14" i="298"/>
  <c r="D12" i="298"/>
  <c r="C13" i="298" s="1"/>
  <c r="C10" i="298"/>
  <c r="F9" i="298"/>
  <c r="D8" i="298"/>
  <c r="F5" i="298"/>
  <c r="B24" i="297"/>
  <c r="D21" i="297"/>
  <c r="D19" i="297"/>
  <c r="F18" i="297"/>
  <c r="D18" i="297"/>
  <c r="F16" i="297"/>
  <c r="D15" i="297"/>
  <c r="D20" i="297" s="1"/>
  <c r="C14" i="297"/>
  <c r="C10" i="297"/>
  <c r="F9" i="297"/>
  <c r="D8" i="297"/>
  <c r="D12" i="297" s="1"/>
  <c r="C13" i="297" s="1"/>
  <c r="F5" i="297"/>
  <c r="D21" i="296"/>
  <c r="B24" i="296" s="1"/>
  <c r="D19" i="296"/>
  <c r="D18" i="296"/>
  <c r="F18" i="296" s="1"/>
  <c r="D17" i="296"/>
  <c r="F16" i="296"/>
  <c r="D15" i="296"/>
  <c r="D20" i="296" s="1"/>
  <c r="C14" i="296"/>
  <c r="D12" i="296"/>
  <c r="C13" i="296" s="1"/>
  <c r="C10" i="296"/>
  <c r="F9" i="296"/>
  <c r="D8" i="296"/>
  <c r="F5" i="296"/>
  <c r="B24" i="295"/>
  <c r="D21" i="295"/>
  <c r="D19" i="295"/>
  <c r="F18" i="295"/>
  <c r="D18" i="295"/>
  <c r="F16" i="295"/>
  <c r="D15" i="295"/>
  <c r="D20" i="295" s="1"/>
  <c r="C14" i="295"/>
  <c r="C10" i="295"/>
  <c r="F9" i="295"/>
  <c r="D8" i="295"/>
  <c r="D12" i="295" s="1"/>
  <c r="C13" i="295" s="1"/>
  <c r="F5" i="295"/>
  <c r="D21" i="294"/>
  <c r="B24" i="294" s="1"/>
  <c r="D19" i="294"/>
  <c r="D18" i="294"/>
  <c r="F18" i="294" s="1"/>
  <c r="D17" i="294"/>
  <c r="F16" i="294"/>
  <c r="D15" i="294"/>
  <c r="D20" i="294" s="1"/>
  <c r="C14" i="294"/>
  <c r="D12" i="294"/>
  <c r="C13" i="294" s="1"/>
  <c r="C10" i="294"/>
  <c r="F9" i="294"/>
  <c r="D8" i="294"/>
  <c r="F5" i="294"/>
  <c r="B24" i="293"/>
  <c r="D21" i="293"/>
  <c r="D19" i="293"/>
  <c r="D18" i="293"/>
  <c r="F18" i="293" s="1"/>
  <c r="F16" i="293"/>
  <c r="D15" i="293"/>
  <c r="D20" i="293" s="1"/>
  <c r="C14" i="293"/>
  <c r="C10" i="293"/>
  <c r="F9" i="293"/>
  <c r="D8" i="293"/>
  <c r="D12" i="293" s="1"/>
  <c r="C13" i="293" s="1"/>
  <c r="F5" i="293"/>
  <c r="D21" i="292"/>
  <c r="B24" i="292" s="1"/>
  <c r="D19" i="292"/>
  <c r="D18" i="292"/>
  <c r="F18" i="292" s="1"/>
  <c r="D17" i="292"/>
  <c r="F16" i="292"/>
  <c r="D15" i="292"/>
  <c r="D20" i="292" s="1"/>
  <c r="C14" i="292"/>
  <c r="C10" i="292"/>
  <c r="F9" i="292"/>
  <c r="D8" i="292"/>
  <c r="D12" i="292" s="1"/>
  <c r="C13" i="292" s="1"/>
  <c r="F5" i="292"/>
  <c r="D21" i="291"/>
  <c r="B24" i="291" s="1"/>
  <c r="D20" i="291"/>
  <c r="D19" i="291"/>
  <c r="D18" i="291"/>
  <c r="F18" i="291" s="1"/>
  <c r="D17" i="291"/>
  <c r="F16" i="291"/>
  <c r="D15" i="291"/>
  <c r="C14" i="291"/>
  <c r="C10" i="291"/>
  <c r="F9" i="291"/>
  <c r="D8" i="291"/>
  <c r="D12" i="291" s="1"/>
  <c r="C13" i="291" s="1"/>
  <c r="F5" i="291"/>
  <c r="D21" i="290"/>
  <c r="B24" i="290" s="1"/>
  <c r="D20" i="290"/>
  <c r="D19" i="290"/>
  <c r="D18" i="290"/>
  <c r="F18" i="290" s="1"/>
  <c r="D17" i="290"/>
  <c r="F16" i="290"/>
  <c r="D15" i="290"/>
  <c r="C14" i="290"/>
  <c r="C10" i="290"/>
  <c r="F9" i="290"/>
  <c r="D8" i="290"/>
  <c r="D12" i="290" s="1"/>
  <c r="C13" i="290" s="1"/>
  <c r="F5" i="290"/>
  <c r="D21" i="289"/>
  <c r="B24" i="289" s="1"/>
  <c r="D20" i="289"/>
  <c r="D19" i="289"/>
  <c r="D18" i="289"/>
  <c r="F18" i="289" s="1"/>
  <c r="D17" i="289"/>
  <c r="F16" i="289"/>
  <c r="D15" i="289"/>
  <c r="C14" i="289"/>
  <c r="C10" i="289"/>
  <c r="F9" i="289"/>
  <c r="D8" i="289"/>
  <c r="D12" i="289" s="1"/>
  <c r="C13" i="289" s="1"/>
  <c r="F5" i="289"/>
  <c r="D21" i="288"/>
  <c r="B24" i="288" s="1"/>
  <c r="D20" i="288"/>
  <c r="D19" i="288"/>
  <c r="D18" i="288"/>
  <c r="F18" i="288" s="1"/>
  <c r="D17" i="288"/>
  <c r="F16" i="288"/>
  <c r="D15" i="288"/>
  <c r="C14" i="288"/>
  <c r="C10" i="288"/>
  <c r="F9" i="288"/>
  <c r="D8" i="288"/>
  <c r="D12" i="288" s="1"/>
  <c r="C13" i="288" s="1"/>
  <c r="F5" i="288"/>
  <c r="D21" i="287"/>
  <c r="B24" i="287" s="1"/>
  <c r="D20" i="287"/>
  <c r="D19" i="287"/>
  <c r="D18" i="287"/>
  <c r="F18" i="287" s="1"/>
  <c r="D17" i="287"/>
  <c r="F16" i="287"/>
  <c r="D15" i="287"/>
  <c r="C14" i="287"/>
  <c r="C10" i="287"/>
  <c r="F9" i="287"/>
  <c r="D8" i="287"/>
  <c r="D12" i="287" s="1"/>
  <c r="C13" i="287" s="1"/>
  <c r="F5" i="287"/>
  <c r="D21" i="286"/>
  <c r="B24" i="286" s="1"/>
  <c r="D20" i="286"/>
  <c r="D19" i="286"/>
  <c r="D18" i="286"/>
  <c r="F18" i="286" s="1"/>
  <c r="D17" i="286"/>
  <c r="F16" i="286"/>
  <c r="D15" i="286"/>
  <c r="C14" i="286"/>
  <c r="C10" i="286"/>
  <c r="F9" i="286"/>
  <c r="D8" i="286"/>
  <c r="D12" i="286" s="1"/>
  <c r="C13" i="286" s="1"/>
  <c r="F5" i="286"/>
  <c r="F5" i="57"/>
  <c r="B6" i="59"/>
  <c r="B7" i="59"/>
  <c r="B8" i="59"/>
  <c r="B9" i="59"/>
  <c r="B10" i="59"/>
  <c r="B11" i="59"/>
  <c r="B12" i="59"/>
  <c r="B13" i="59"/>
  <c r="B14" i="59"/>
  <c r="B15" i="59"/>
  <c r="B16" i="59"/>
  <c r="B17" i="59"/>
  <c r="B18" i="59"/>
  <c r="B19" i="59"/>
  <c r="B20" i="59"/>
  <c r="B21" i="59"/>
  <c r="B22" i="59"/>
  <c r="B23" i="59"/>
  <c r="B24" i="59"/>
  <c r="B25" i="59"/>
  <c r="B26" i="59"/>
  <c r="B27" i="59"/>
  <c r="B28" i="59"/>
  <c r="B29" i="59"/>
  <c r="B30" i="59"/>
  <c r="B31" i="59"/>
  <c r="B32" i="59"/>
  <c r="B33" i="59"/>
  <c r="B34" i="59"/>
  <c r="B35" i="59"/>
  <c r="B36" i="59"/>
  <c r="B37" i="59"/>
  <c r="B38" i="59"/>
  <c r="B39" i="59"/>
  <c r="B40" i="59"/>
  <c r="B41" i="59"/>
  <c r="B42" i="59"/>
  <c r="B43" i="59"/>
  <c r="B44" i="59"/>
  <c r="B45" i="59"/>
  <c r="B46" i="59"/>
  <c r="B47" i="59"/>
  <c r="B48" i="59"/>
  <c r="B49" i="59"/>
  <c r="B50" i="59"/>
  <c r="B51" i="59"/>
  <c r="B52" i="59"/>
  <c r="B53" i="59"/>
  <c r="B54" i="59"/>
  <c r="E20" i="59" a="1"/>
  <c r="C22" i="59" a="1"/>
  <c r="F20" i="59" a="1"/>
  <c r="D45" i="59" a="1"/>
  <c r="C16" i="59" a="1"/>
  <c r="F18" i="59" a="1"/>
  <c r="F44" i="59" a="1"/>
  <c r="F33" i="59" a="1"/>
  <c r="C52" i="59" a="1"/>
  <c r="C30" i="59" a="1"/>
  <c r="F8" i="59" a="1"/>
  <c r="D6" i="59" a="1"/>
  <c r="F7" i="59" a="1"/>
  <c r="F46" i="59" a="1"/>
  <c r="D11" i="59" a="1"/>
  <c r="E17" i="59" a="1"/>
  <c r="C37" i="59" a="1"/>
  <c r="E33" i="59" a="1"/>
  <c r="D20" i="59" a="1"/>
  <c r="E47" i="59" a="1"/>
  <c r="F31" i="59" a="1"/>
  <c r="F21" i="59" a="1"/>
  <c r="F9" i="59" a="1"/>
  <c r="G39" i="59" a="1"/>
  <c r="F51" i="59" a="1"/>
  <c r="C35" i="59" a="1"/>
  <c r="F39" i="59" a="1"/>
  <c r="F35" i="59" a="1"/>
  <c r="C48" i="59" a="1"/>
  <c r="F43" i="59" a="1"/>
  <c r="F10" i="59" a="1"/>
  <c r="G46" i="59" a="1"/>
  <c r="E52" i="59" a="1"/>
  <c r="E34" i="59" a="1"/>
  <c r="C46" i="59" a="1"/>
  <c r="D36" i="59" a="1"/>
  <c r="G36" i="59" a="1"/>
  <c r="D32" i="59" a="1"/>
  <c r="E7" i="59" a="1"/>
  <c r="D42" i="59" a="1"/>
  <c r="C45" i="59" a="1"/>
  <c r="C28" i="59" a="1"/>
  <c r="E23" i="59" a="1"/>
  <c r="F6" i="59" a="1"/>
  <c r="G54" i="59" a="1"/>
  <c r="C9" i="59" a="1"/>
  <c r="F30" i="59" a="1"/>
  <c r="D10" i="59" a="1"/>
  <c r="G33" i="59" a="1"/>
  <c r="F16" i="59" a="1"/>
  <c r="G35" i="59" a="1"/>
  <c r="D35" i="59" a="1"/>
  <c r="E24" i="59" a="1"/>
  <c r="D23" i="59" a="1"/>
  <c r="C6" i="59" a="1"/>
  <c r="C49" i="59" a="1"/>
  <c r="E44" i="59" a="1"/>
  <c r="C36" i="59" a="1"/>
  <c r="C12" i="59" a="1"/>
  <c r="C50" i="59" a="1"/>
  <c r="G48" i="59" a="1"/>
  <c r="D26" i="59" a="1"/>
  <c r="D30" i="59" a="1"/>
  <c r="E48" i="59" a="1"/>
  <c r="D47" i="59" a="1"/>
  <c r="G47" i="59" a="1"/>
  <c r="F38" i="59" a="1"/>
  <c r="E39" i="59" a="1"/>
  <c r="F11" i="59" a="1"/>
  <c r="C18" i="59" a="1"/>
  <c r="C32" i="59" a="1"/>
  <c r="G26" i="59" a="1"/>
  <c r="E19" i="59" a="1"/>
  <c r="E16" i="59" a="1"/>
  <c r="D39" i="59" a="1"/>
  <c r="C20" i="59" a="1"/>
  <c r="F36" i="59" a="1"/>
  <c r="D15" i="59" a="1"/>
  <c r="G49" i="59" a="1"/>
  <c r="G34" i="59" a="1"/>
  <c r="G45" i="59" a="1"/>
  <c r="F34" i="59" a="1"/>
  <c r="D24" i="59" a="1"/>
  <c r="F14" i="59" a="1"/>
  <c r="C10" i="59" a="1"/>
  <c r="F48" i="59" a="1"/>
  <c r="E43" i="59" a="1"/>
  <c r="F37" i="59" a="1"/>
  <c r="G29" i="59" a="1"/>
  <c r="C24" i="59" a="1"/>
  <c r="D38" i="59" a="1"/>
  <c r="D17" i="59" a="1"/>
  <c r="D18" i="59" a="1"/>
  <c r="D50" i="59" a="1"/>
  <c r="G27" i="59" a="1"/>
  <c r="E15" i="59" a="1"/>
  <c r="F40" i="59" a="1"/>
  <c r="E35" i="59" a="1"/>
  <c r="F24" i="59" a="1"/>
  <c r="G44" i="59" a="1"/>
  <c r="E28" i="59" a="1"/>
  <c r="G43" i="59" a="1"/>
  <c r="F13" i="59" a="1"/>
  <c r="F19" i="59" a="1"/>
  <c r="E10" i="59" a="1"/>
  <c r="F54" i="59" a="1"/>
  <c r="F28" i="59" a="1"/>
  <c r="E50" i="59" a="1"/>
  <c r="F23" i="59" a="1"/>
  <c r="G37" i="59" a="1"/>
  <c r="C44" i="59" a="1"/>
  <c r="F26" i="59" a="1"/>
  <c r="F12" i="59" a="1"/>
  <c r="F22" i="59" a="1"/>
  <c r="E42" i="59" a="1"/>
  <c r="D54" i="59" a="1"/>
  <c r="G42" i="59" a="1"/>
  <c r="E40" i="59" a="1"/>
  <c r="E37" i="59" a="1"/>
  <c r="D22" i="59" a="1"/>
  <c r="E51" i="59" a="1"/>
  <c r="C26" i="59" a="1"/>
  <c r="D52" i="59" a="1"/>
  <c r="D7" i="59" a="1"/>
  <c r="D51" i="59" a="1"/>
  <c r="G50" i="59" a="1"/>
  <c r="C54" i="59" a="1"/>
  <c r="E27" i="59" a="1"/>
  <c r="F50" i="59" a="1"/>
  <c r="C17" i="59" a="1"/>
  <c r="E22" i="59" a="1"/>
  <c r="D13" i="59" a="1"/>
  <c r="G52" i="59" a="1"/>
  <c r="D46" i="59" a="1"/>
  <c r="D25" i="59" a="1"/>
  <c r="E6" i="59" a="1"/>
  <c r="E12" i="59" a="1"/>
  <c r="C51" i="59" a="1"/>
  <c r="F27" i="59" a="1"/>
  <c r="C40" i="59" a="1"/>
  <c r="E8" i="59" a="1"/>
  <c r="F32" i="59" a="1"/>
  <c r="F17" i="59" a="1"/>
  <c r="E30" i="59" a="1"/>
  <c r="D37" i="59" a="1"/>
  <c r="C41" i="59" a="1"/>
  <c r="C27" i="59" a="1"/>
  <c r="C19" i="59" a="1"/>
  <c r="C42" i="59" a="1"/>
  <c r="C38" i="59" a="1"/>
  <c r="E36" i="59" a="1"/>
  <c r="C47" i="59" a="1"/>
  <c r="C13" i="59" a="1"/>
  <c r="E53" i="59" a="1"/>
  <c r="E38" i="59" a="1"/>
  <c r="G38" i="59" a="1"/>
  <c r="G32" i="59" a="1"/>
  <c r="C34" i="59" a="1"/>
  <c r="D29" i="59" a="1"/>
  <c r="C25" i="59" a="1"/>
  <c r="E49" i="59" a="1"/>
  <c r="E54" i="59" a="1"/>
  <c r="D9" i="59" a="1"/>
  <c r="E26" i="59" a="1"/>
  <c r="G41" i="59" a="1"/>
  <c r="D44" i="59" a="1"/>
  <c r="C29" i="59" a="1"/>
  <c r="D21" i="59" a="1"/>
  <c r="C15" i="59" a="1"/>
  <c r="C31" i="59" a="1"/>
  <c r="E11" i="59" a="1"/>
  <c r="D49" i="59" a="1"/>
  <c r="G51" i="59" a="1"/>
  <c r="E29" i="59" a="1"/>
  <c r="D14" i="59" a="1"/>
  <c r="E13" i="59" a="1"/>
  <c r="E18" i="59" a="1"/>
  <c r="D48" i="59" a="1"/>
  <c r="C43" i="59" a="1"/>
  <c r="E31" i="59" a="1"/>
  <c r="D34" i="59" a="1"/>
  <c r="E14" i="59" a="1"/>
  <c r="D33" i="59" a="1"/>
  <c r="C33" i="59" a="1"/>
  <c r="E46" i="59" a="1"/>
  <c r="D27" i="59" a="1"/>
  <c r="F15" i="59" a="1"/>
  <c r="E21" i="59" a="1"/>
  <c r="E32" i="59" a="1"/>
  <c r="G31" i="59" a="1"/>
  <c r="C53" i="59" a="1"/>
  <c r="D40" i="59" a="1"/>
  <c r="G53" i="59" a="1"/>
  <c r="G40" i="59" a="1"/>
  <c r="C11" i="59" a="1"/>
  <c r="D16" i="59" a="1"/>
  <c r="D43" i="59" a="1"/>
  <c r="D53" i="59" a="1"/>
  <c r="D12" i="59" a="1"/>
  <c r="F42" i="59" a="1"/>
  <c r="G25" i="59" a="1"/>
  <c r="F53" i="59" a="1"/>
  <c r="E41" i="59" a="1"/>
  <c r="G28" i="59" a="1"/>
  <c r="F45" i="59" a="1"/>
  <c r="E9" i="59" a="1"/>
  <c r="C21" i="59" a="1"/>
  <c r="F52" i="59" a="1"/>
  <c r="F41" i="59" a="1"/>
  <c r="D19" i="59" a="1"/>
  <c r="D41" i="59" a="1"/>
  <c r="C14" i="59" a="1"/>
  <c r="E45" i="59" a="1"/>
  <c r="F25" i="59" a="1"/>
  <c r="D28" i="59" a="1"/>
  <c r="C39" i="59" a="1"/>
  <c r="F47" i="59" a="1"/>
  <c r="D31" i="59" a="1"/>
  <c r="D8" i="59" a="1"/>
  <c r="C7" i="59" a="1"/>
  <c r="F49" i="59" a="1"/>
  <c r="E25" i="59" a="1"/>
  <c r="C23" i="59" a="1"/>
  <c r="G30" i="59" a="1"/>
  <c r="F29" i="59" a="1"/>
  <c r="C8" i="59" a="1"/>
  <c r="D17" i="295" l="1"/>
  <c r="D17" i="299"/>
  <c r="D17" i="303"/>
  <c r="D17" i="293"/>
  <c r="D17" i="297"/>
  <c r="D17" i="301"/>
  <c r="E53" i="59"/>
  <c r="E9" i="59"/>
  <c r="E37" i="59"/>
  <c r="E13" i="59"/>
  <c r="E52" i="59"/>
  <c r="E48" i="59"/>
  <c r="E44" i="59"/>
  <c r="E40" i="59"/>
  <c r="E36" i="59"/>
  <c r="E32" i="59"/>
  <c r="E28" i="59"/>
  <c r="E24" i="59"/>
  <c r="E20" i="59"/>
  <c r="E16" i="59"/>
  <c r="E12" i="59"/>
  <c r="E8" i="59"/>
  <c r="E17" i="59"/>
  <c r="E45" i="59"/>
  <c r="E33" i="59"/>
  <c r="E21" i="59"/>
  <c r="E51" i="59"/>
  <c r="E47" i="59"/>
  <c r="E43" i="59"/>
  <c r="E39" i="59"/>
  <c r="E35" i="59"/>
  <c r="E31" i="59"/>
  <c r="E27" i="59"/>
  <c r="E23" i="59"/>
  <c r="E19" i="59"/>
  <c r="E15" i="59"/>
  <c r="E11" i="59"/>
  <c r="E7" i="59"/>
  <c r="E25" i="59"/>
  <c r="E49" i="59"/>
  <c r="E41" i="59"/>
  <c r="E29" i="59"/>
  <c r="E54" i="59"/>
  <c r="E50" i="59"/>
  <c r="E46" i="59"/>
  <c r="E42" i="59"/>
  <c r="E38" i="59"/>
  <c r="E34" i="59"/>
  <c r="E30" i="59"/>
  <c r="E26" i="59"/>
  <c r="E22" i="59"/>
  <c r="E18" i="59"/>
  <c r="E14" i="59"/>
  <c r="E10" i="59"/>
  <c r="E6" i="59"/>
  <c r="G49" i="59"/>
  <c r="C39" i="59"/>
  <c r="G33" i="59"/>
  <c r="F18" i="59"/>
  <c r="G53" i="59"/>
  <c r="C43" i="59"/>
  <c r="G37" i="59"/>
  <c r="C31" i="59"/>
  <c r="D29" i="59"/>
  <c r="C47" i="59"/>
  <c r="D13" i="59"/>
  <c r="C51" i="59"/>
  <c r="G45" i="59"/>
  <c r="C35" i="59"/>
  <c r="G41" i="59"/>
  <c r="D53" i="59"/>
  <c r="F34" i="59"/>
  <c r="D27" i="59"/>
  <c r="D49" i="59"/>
  <c r="F46" i="59"/>
  <c r="F42" i="59"/>
  <c r="D37" i="59"/>
  <c r="D25" i="59"/>
  <c r="F14" i="59"/>
  <c r="D23" i="59"/>
  <c r="F12" i="59"/>
  <c r="G51" i="59"/>
  <c r="C49" i="59"/>
  <c r="C45" i="59"/>
  <c r="G39" i="59"/>
  <c r="C37" i="59"/>
  <c r="G31" i="59"/>
  <c r="D21" i="59"/>
  <c r="D19" i="59"/>
  <c r="F8" i="59"/>
  <c r="D11" i="59"/>
  <c r="F50" i="59"/>
  <c r="D41" i="59"/>
  <c r="G47" i="59"/>
  <c r="F52" i="59"/>
  <c r="D51" i="59"/>
  <c r="F48" i="59"/>
  <c r="D47" i="59"/>
  <c r="F44" i="59"/>
  <c r="D43" i="59"/>
  <c r="F40" i="59"/>
  <c r="D39" i="59"/>
  <c r="F36" i="59"/>
  <c r="D35" i="59"/>
  <c r="F32" i="59"/>
  <c r="D31" i="59"/>
  <c r="F22" i="59"/>
  <c r="D17" i="59"/>
  <c r="F6" i="59"/>
  <c r="F16" i="59"/>
  <c r="F54" i="59"/>
  <c r="D45" i="59"/>
  <c r="F38" i="59"/>
  <c r="D33" i="59"/>
  <c r="F30" i="59"/>
  <c r="D9" i="59"/>
  <c r="F28" i="59"/>
  <c r="D7" i="59"/>
  <c r="C53" i="59"/>
  <c r="G43" i="59"/>
  <c r="C41" i="59"/>
  <c r="G35" i="59"/>
  <c r="C33" i="59"/>
  <c r="F26" i="59"/>
  <c r="F10" i="59"/>
  <c r="F24" i="59"/>
  <c r="F20" i="59"/>
  <c r="D15" i="59"/>
  <c r="C27" i="59"/>
  <c r="G25" i="59"/>
  <c r="C23" i="59"/>
  <c r="C17" i="59"/>
  <c r="C11" i="59"/>
  <c r="C7" i="59"/>
  <c r="D54" i="59"/>
  <c r="F53" i="59"/>
  <c r="D52" i="59"/>
  <c r="F51" i="59"/>
  <c r="D50" i="59"/>
  <c r="F49" i="59"/>
  <c r="D48" i="59"/>
  <c r="F47" i="59"/>
  <c r="D46" i="59"/>
  <c r="F45" i="59"/>
  <c r="D44" i="59"/>
  <c r="F43" i="59"/>
  <c r="D42" i="59"/>
  <c r="F41" i="59"/>
  <c r="D40" i="59"/>
  <c r="F39" i="59"/>
  <c r="D38" i="59"/>
  <c r="F37" i="59"/>
  <c r="D36" i="59"/>
  <c r="F35" i="59"/>
  <c r="D34" i="59"/>
  <c r="F33" i="59"/>
  <c r="D32" i="59"/>
  <c r="F31" i="59"/>
  <c r="D30" i="59"/>
  <c r="F29" i="59"/>
  <c r="D28" i="59"/>
  <c r="F27" i="59"/>
  <c r="D26" i="59"/>
  <c r="F25" i="59"/>
  <c r="D24" i="59"/>
  <c r="F23" i="59"/>
  <c r="D22" i="59"/>
  <c r="F21" i="59"/>
  <c r="D20" i="59"/>
  <c r="F19" i="59"/>
  <c r="D18" i="59"/>
  <c r="F17" i="59"/>
  <c r="D16" i="59"/>
  <c r="F15" i="59"/>
  <c r="D14" i="59"/>
  <c r="F13" i="59"/>
  <c r="D12" i="59"/>
  <c r="F11" i="59"/>
  <c r="D10" i="59"/>
  <c r="F9" i="59"/>
  <c r="D8" i="59"/>
  <c r="F7" i="59"/>
  <c r="D6" i="59"/>
  <c r="C29" i="59"/>
  <c r="G27" i="59"/>
  <c r="C25" i="59"/>
  <c r="C21" i="59"/>
  <c r="C15" i="59"/>
  <c r="C13" i="59"/>
  <c r="C9" i="59"/>
  <c r="G29" i="59"/>
  <c r="C19" i="59"/>
  <c r="G54" i="59"/>
  <c r="C54" i="59"/>
  <c r="G52" i="59"/>
  <c r="C52" i="59"/>
  <c r="G50" i="59"/>
  <c r="C50" i="59"/>
  <c r="G48" i="59"/>
  <c r="C48" i="59"/>
  <c r="G46" i="59"/>
  <c r="C46" i="59"/>
  <c r="G44" i="59"/>
  <c r="C44" i="59"/>
  <c r="G42" i="59"/>
  <c r="C42" i="59"/>
  <c r="G40" i="59"/>
  <c r="C40" i="59"/>
  <c r="G38" i="59"/>
  <c r="C38" i="59"/>
  <c r="G36" i="59"/>
  <c r="C36" i="59"/>
  <c r="G34" i="59"/>
  <c r="C34" i="59"/>
  <c r="G32" i="59"/>
  <c r="C32" i="59"/>
  <c r="G30" i="59"/>
  <c r="C30" i="59"/>
  <c r="G28" i="59"/>
  <c r="C28" i="59"/>
  <c r="G26" i="59"/>
  <c r="C26" i="59"/>
  <c r="C24" i="59"/>
  <c r="C22" i="59"/>
  <c r="C20" i="59"/>
  <c r="C18" i="59"/>
  <c r="C16" i="59"/>
  <c r="C14" i="59"/>
  <c r="C12" i="59"/>
  <c r="C10" i="59"/>
  <c r="C8" i="59"/>
  <c r="C6" i="59"/>
  <c r="H30" i="59" l="1"/>
  <c r="I30" i="59"/>
  <c r="H46" i="59"/>
  <c r="I46" i="59"/>
  <c r="H47" i="59"/>
  <c r="I47" i="59"/>
  <c r="H36" i="59"/>
  <c r="I36" i="59"/>
  <c r="H52" i="59"/>
  <c r="I52" i="59"/>
  <c r="H35" i="59"/>
  <c r="I35" i="59"/>
  <c r="H53" i="59"/>
  <c r="I53" i="59"/>
  <c r="H26" i="59"/>
  <c r="I26" i="59"/>
  <c r="H42" i="59"/>
  <c r="I42" i="59"/>
  <c r="H39" i="59"/>
  <c r="I39" i="59"/>
  <c r="H32" i="59"/>
  <c r="I32" i="59"/>
  <c r="H48" i="59"/>
  <c r="I48" i="59"/>
  <c r="I41" i="59"/>
  <c r="H41" i="59"/>
  <c r="H38" i="59"/>
  <c r="I38" i="59"/>
  <c r="H54" i="59"/>
  <c r="I54" i="59"/>
  <c r="H25" i="59"/>
  <c r="I25" i="59"/>
  <c r="H43" i="59"/>
  <c r="I43" i="59"/>
  <c r="H33" i="59"/>
  <c r="I33" i="59"/>
  <c r="H28" i="59"/>
  <c r="I28" i="59"/>
  <c r="H44" i="59"/>
  <c r="I44" i="59"/>
  <c r="H27" i="59"/>
  <c r="I27" i="59"/>
  <c r="H34" i="59"/>
  <c r="I34" i="59"/>
  <c r="H50" i="59"/>
  <c r="I50" i="59"/>
  <c r="H29" i="59"/>
  <c r="I29" i="59"/>
  <c r="H51" i="59"/>
  <c r="I51" i="59"/>
  <c r="I45" i="59"/>
  <c r="H45" i="59"/>
  <c r="I37" i="59"/>
  <c r="H37" i="59"/>
  <c r="H40" i="59"/>
  <c r="I40" i="59"/>
  <c r="H31" i="59"/>
  <c r="I31" i="59"/>
  <c r="H49" i="59"/>
  <c r="I49" i="59"/>
  <c r="F9" i="57" l="1"/>
  <c r="C7" i="213"/>
  <c r="C8" i="213"/>
  <c r="C9" i="213"/>
  <c r="C10" i="213"/>
  <c r="C11" i="213"/>
  <c r="C13" i="213"/>
  <c r="C14" i="213"/>
  <c r="C17" i="213"/>
  <c r="C18" i="213"/>
  <c r="C19" i="213"/>
  <c r="C20" i="213"/>
  <c r="C21" i="213"/>
  <c r="C22" i="213"/>
  <c r="C23" i="213"/>
  <c r="C6" i="213"/>
  <c r="G22" i="59" a="1"/>
  <c r="G15" i="59" a="1"/>
  <c r="G17" i="59" a="1"/>
  <c r="G9" i="59" a="1"/>
  <c r="G19" i="59" a="1"/>
  <c r="G24" i="59" a="1"/>
  <c r="G10" i="59" a="1"/>
  <c r="G20" i="59" a="1"/>
  <c r="G12" i="59" a="1"/>
  <c r="G11" i="59" a="1"/>
  <c r="G14" i="59" a="1"/>
  <c r="G23" i="59" a="1"/>
  <c r="G16" i="59" a="1"/>
  <c r="G8" i="59" a="1"/>
  <c r="G7" i="59" a="1"/>
  <c r="G21" i="59" a="1"/>
  <c r="G6" i="59" a="1"/>
  <c r="G13" i="59" a="1"/>
  <c r="G18" i="59" a="1"/>
  <c r="G21" i="59" l="1"/>
  <c r="G12" i="59"/>
  <c r="G15" i="59"/>
  <c r="G18" i="59"/>
  <c r="G20" i="59"/>
  <c r="G10" i="59"/>
  <c r="G22" i="59"/>
  <c r="G16" i="59"/>
  <c r="G23" i="59"/>
  <c r="G8" i="59"/>
  <c r="G11" i="59"/>
  <c r="G13" i="59"/>
  <c r="G19" i="59"/>
  <c r="G7" i="59"/>
  <c r="G6" i="59"/>
  <c r="G24" i="59"/>
  <c r="G9" i="59"/>
  <c r="G14" i="59"/>
  <c r="G17" i="59"/>
  <c r="H16" i="59" l="1"/>
  <c r="I16" i="59"/>
  <c r="H6" i="59"/>
  <c r="I6" i="59"/>
  <c r="I22" i="59"/>
  <c r="H22" i="59"/>
  <c r="I7" i="59"/>
  <c r="H7" i="59"/>
  <c r="I10" i="59"/>
  <c r="H10" i="59"/>
  <c r="H19" i="59"/>
  <c r="I19" i="59"/>
  <c r="H20" i="59"/>
  <c r="I20" i="59"/>
  <c r="H13" i="59"/>
  <c r="I13" i="59"/>
  <c r="H18" i="59"/>
  <c r="I18" i="59"/>
  <c r="I24" i="59"/>
  <c r="H24" i="59"/>
  <c r="I17" i="59"/>
  <c r="H17" i="59"/>
  <c r="H11" i="59"/>
  <c r="I11" i="59"/>
  <c r="H15" i="59"/>
  <c r="I15" i="59"/>
  <c r="H14" i="59"/>
  <c r="I14" i="59"/>
  <c r="H8" i="59"/>
  <c r="I8" i="59"/>
  <c r="H12" i="59"/>
  <c r="I12" i="59"/>
  <c r="H9" i="59"/>
  <c r="I9" i="59"/>
  <c r="H23" i="59"/>
  <c r="I23" i="59"/>
  <c r="I21" i="59"/>
  <c r="H21" i="59"/>
  <c r="B7" i="213"/>
  <c r="B8" i="213"/>
  <c r="B9" i="213"/>
  <c r="B10" i="213"/>
  <c r="B11" i="213"/>
  <c r="B12" i="213"/>
  <c r="B13" i="213"/>
  <c r="B14" i="213"/>
  <c r="B15" i="213"/>
  <c r="B16" i="213"/>
  <c r="B17" i="213"/>
  <c r="B18" i="213"/>
  <c r="B19" i="213"/>
  <c r="B20" i="213"/>
  <c r="B21" i="213"/>
  <c r="B22" i="213"/>
  <c r="B23" i="213"/>
  <c r="B6" i="213"/>
  <c r="D15" i="57" l="1"/>
  <c r="D17" i="57" s="1"/>
  <c r="D8" i="57"/>
  <c r="D18" i="57" l="1"/>
  <c r="F18" i="57" s="1"/>
  <c r="B5" i="59"/>
  <c r="E5" i="59" a="1"/>
  <c r="C5" i="59" a="1"/>
  <c r="F5" i="59" a="1"/>
  <c r="D5" i="59" a="1"/>
  <c r="E5" i="59" l="1"/>
  <c r="E55" i="59" s="1"/>
  <c r="F5" i="59"/>
  <c r="D5" i="59"/>
  <c r="C5" i="59"/>
  <c r="C14" i="57" l="1"/>
  <c r="C16" i="213" s="1"/>
  <c r="D19" i="57" l="1"/>
  <c r="F16" i="57"/>
  <c r="D20" i="57"/>
  <c r="D12" i="57"/>
  <c r="D21" i="57" s="1"/>
  <c r="C10" i="57"/>
  <c r="C12" i="213" s="1"/>
  <c r="B24" i="57" l="1"/>
  <c r="C13" i="57"/>
  <c r="C15" i="213" s="1"/>
  <c r="G5" i="59" a="1"/>
  <c r="G5" i="59" l="1"/>
  <c r="H5" i="59" s="1"/>
  <c r="I5" i="59"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<sst xmlns="http://schemas.openxmlformats.org/spreadsheetml/2006/main" count="1789" uniqueCount="161">
  <si>
    <t>Aantal fysieke plaatsen / bedden / capaciteitsplaatsen van deze woon-/verblijfseenheid</t>
  </si>
  <si>
    <t>Wat voor type begeleiding heeft deze woon-/verblijfseenheid 's nachts?</t>
  </si>
  <si>
    <t>geen</t>
  </si>
  <si>
    <t>Versiebeheer</t>
  </si>
  <si>
    <r>
      <t xml:space="preserve">Waarvan </t>
    </r>
    <r>
      <rPr>
        <b/>
        <i/>
        <sz val="11"/>
        <color rgb="FFFF0000"/>
        <rFont val="Calibri"/>
        <family val="2"/>
        <scheme val="minor"/>
      </rPr>
      <t>C</t>
    </r>
    <r>
      <rPr>
        <i/>
        <sz val="11"/>
        <color rgb="FF000000"/>
        <rFont val="Calibri"/>
        <family val="2"/>
        <scheme val="minor"/>
      </rPr>
      <t xml:space="preserve">: indirect cliëntgebonden tijd en/of niet-cliëntgebonden tijdbesteding (A-B)  </t>
    </r>
    <r>
      <rPr>
        <sz val="11"/>
        <color rgb="FF000000"/>
        <rFont val="Calibri"/>
        <family val="2"/>
        <scheme val="minor"/>
      </rPr>
      <t>(wordt automatisch gevuld)</t>
    </r>
  </si>
  <si>
    <t>Feitelijk aantal openingsdagen 2023</t>
  </si>
  <si>
    <t>Totale productie 2023 in verblijfsetmalen (wordt automatisch gevuld)</t>
  </si>
  <si>
    <t xml:space="preserve"> GEPLAND IN 2023</t>
  </si>
  <si>
    <r>
      <rPr>
        <b/>
        <sz val="11"/>
        <color rgb="FFFF0000"/>
        <rFont val="Calibri"/>
        <family val="2"/>
        <scheme val="minor"/>
      </rPr>
      <t>A</t>
    </r>
    <r>
      <rPr>
        <sz val="11"/>
        <color rgb="FF000000"/>
        <rFont val="Calibri"/>
        <family val="2"/>
        <scheme val="minor"/>
      </rPr>
      <t>: Totaal aantal bruto uren begeleiders in heel 2023 voor hele groep (wordt automatisch gevuld)</t>
    </r>
  </si>
  <si>
    <t>…. aantal inroosterbare uren per fte begeleider per jaar… (wordt automatisch gevuld)</t>
  </si>
  <si>
    <t>…. aantal inroosterbare uren per fte begeleider per jaar komt overeen met productiviteit van…. (wordt automatisch gevuld)</t>
  </si>
  <si>
    <t>Begeleidingsintensiteit (wordt automatisch gevuld)</t>
  </si>
  <si>
    <r>
      <t xml:space="preserve">Waarvan </t>
    </r>
    <r>
      <rPr>
        <b/>
        <i/>
        <sz val="11"/>
        <color rgb="FFFF0000"/>
        <rFont val="Calibri"/>
        <family val="2"/>
        <scheme val="minor"/>
      </rPr>
      <t>B</t>
    </r>
    <r>
      <rPr>
        <i/>
        <sz val="11"/>
        <color rgb="FF000000"/>
        <rFont val="Calibri"/>
        <family val="2"/>
        <scheme val="minor"/>
      </rPr>
      <t>: feitelijk aantal netto roosteruren per jaar agogisch/leefklimaat in 2023</t>
    </r>
  </si>
  <si>
    <t>…. aantal netto roosteruren voor deze groep per week… (wordt automatisch gevuld)</t>
  </si>
  <si>
    <t>gastvrouw/gastheer</t>
  </si>
  <si>
    <t>gedragwetenschapper / alle wo opgeleide hulpverleners</t>
  </si>
  <si>
    <t>individueel begeleiders (uitzondering: bij kamertraining/begeleid wonen als er geen groepsbegeleiders zijn)</t>
  </si>
  <si>
    <r>
      <t xml:space="preserve">* </t>
    </r>
    <r>
      <rPr>
        <b/>
        <sz val="11"/>
        <color rgb="FFFF0000"/>
        <rFont val="Calibri"/>
        <family val="2"/>
        <scheme val="minor"/>
      </rPr>
      <t>Uitsluitend</t>
    </r>
    <r>
      <rPr>
        <b/>
        <sz val="11"/>
        <color theme="1"/>
        <rFont val="Calibri"/>
        <family val="2"/>
        <scheme val="minor"/>
      </rPr>
      <t xml:space="preserve"> de volgende functies mogen hier worden meegeteld:</t>
    </r>
  </si>
  <si>
    <r>
      <t xml:space="preserve">De volgende functies tellen </t>
    </r>
    <r>
      <rPr>
        <b/>
        <sz val="11"/>
        <color rgb="FFFF0000"/>
        <rFont val="Calibri"/>
        <family val="2"/>
        <scheme val="minor"/>
      </rPr>
      <t>NIET</t>
    </r>
    <r>
      <rPr>
        <b/>
        <sz val="11"/>
        <color theme="1"/>
        <rFont val="Calibri"/>
        <family val="2"/>
        <scheme val="minor"/>
      </rPr>
      <t xml:space="preserve"> mee:</t>
    </r>
  </si>
  <si>
    <t>wakende</t>
  </si>
  <si>
    <t>ambulant hulpverlener / (vak)therapeuten, behandelaars</t>
  </si>
  <si>
    <t>Kenmerken woon/verblijfgroep</t>
  </si>
  <si>
    <t>LTA verblijfszorg</t>
  </si>
  <si>
    <t>ja</t>
  </si>
  <si>
    <t>nee</t>
  </si>
  <si>
    <t>Bezettingsgraad (op jaarbasis)</t>
  </si>
  <si>
    <t>breedte</t>
  </si>
  <si>
    <t>gemiddeld</t>
  </si>
  <si>
    <t>Berekende intensiteit</t>
  </si>
  <si>
    <t>Intensiteit</t>
  </si>
  <si>
    <t>Totaal</t>
  </si>
  <si>
    <t>Verblijfsgroep 1</t>
  </si>
  <si>
    <t>Verblijfsgroep 2</t>
  </si>
  <si>
    <t>Verblijfsgroep 3</t>
  </si>
  <si>
    <t>Verblijfsgroep 4</t>
  </si>
  <si>
    <t>Verblijfsgroep 5</t>
  </si>
  <si>
    <t>Verblijfsgroep 6</t>
  </si>
  <si>
    <t>Verblijfsgroep 7</t>
  </si>
  <si>
    <t>Verblijfsgroep 8</t>
  </si>
  <si>
    <t>Verblijfsgroep 9</t>
  </si>
  <si>
    <t>Verblijfsgroep 10</t>
  </si>
  <si>
    <t>Verblijfsgroep 11</t>
  </si>
  <si>
    <t>Verblijfsgroep 12</t>
  </si>
  <si>
    <t>Verblijfsgroep 13</t>
  </si>
  <si>
    <t>Verblijfsgroep 14</t>
  </si>
  <si>
    <t>Verblijfsgroep 15</t>
  </si>
  <si>
    <t>Verblijfsgroep 16</t>
  </si>
  <si>
    <t>Verblijfsgroep 17</t>
  </si>
  <si>
    <t>Verblijfsgroep 18</t>
  </si>
  <si>
    <t>Verblijfsgroep 19</t>
  </si>
  <si>
    <t>Verblijfsgroep 20</t>
  </si>
  <si>
    <t>Naam groep</t>
  </si>
  <si>
    <t>Capaciteitsplaatsen</t>
  </si>
  <si>
    <t>Dagverblijf (aparte tool)</t>
  </si>
  <si>
    <t>bez</t>
  </si>
  <si>
    <t>jeugdzorg+</t>
  </si>
  <si>
    <t>behandelgroep</t>
  </si>
  <si>
    <t>driemilieu</t>
  </si>
  <si>
    <t>fasehuis</t>
  </si>
  <si>
    <t>kortdurend verblijf</t>
  </si>
  <si>
    <t>crisisgroep</t>
  </si>
  <si>
    <t>Welk type woon/verblijfgroep is dit?</t>
  </si>
  <si>
    <t>type</t>
  </si>
  <si>
    <t>(specialistisch) wonen</t>
  </si>
  <si>
    <t>Tel alle capacteitisplaatsen mee, ongeacht voor welke wet of doelgroep ze worden ingezet</t>
  </si>
  <si>
    <t>Type verblijf</t>
  </si>
  <si>
    <t>Tarief</t>
  </si>
  <si>
    <t>24-uurs groep op zorgboerderij (gebruik gezinshuistool)</t>
  </si>
  <si>
    <t>Gezinshuizen (gebruik gezinshuistool)</t>
  </si>
  <si>
    <t>Feitelijk gemiddeld aantal bezette plaatsen (=capaciteit x bezettingsgraad, wordt automatisch gevuld)</t>
  </si>
  <si>
    <t>Vul of een realisatie 2021 in, of een verwachting voor 2023.</t>
  </si>
  <si>
    <t>0,1 t/m 1,2</t>
  </si>
  <si>
    <t>Intensiteit C</t>
  </si>
  <si>
    <t>1,2 t/m 1,9</t>
  </si>
  <si>
    <t>Intensiteit D</t>
  </si>
  <si>
    <t>1,9 t/m 2,5</t>
  </si>
  <si>
    <t>Intensiteit E</t>
  </si>
  <si>
    <t>2,5 t/m 2,9</t>
  </si>
  <si>
    <t>Intensiteit F</t>
  </si>
  <si>
    <t>2,9 t/m 3,4</t>
  </si>
  <si>
    <t>Intensiteit G</t>
  </si>
  <si>
    <t>3,4 t/m 3,8</t>
  </si>
  <si>
    <t>Intensiteit H</t>
  </si>
  <si>
    <t>3,8 t/m 4,1</t>
  </si>
  <si>
    <t>Intensiteit I</t>
  </si>
  <si>
    <t>4,1 t/m 4,6</t>
  </si>
  <si>
    <t>Intensiteit J</t>
  </si>
  <si>
    <t xml:space="preserve">4,6 t/m 6,1 </t>
  </si>
  <si>
    <t>Intensiteit K</t>
  </si>
  <si>
    <r>
      <t xml:space="preserve">Uitsluitend (groeps)begeleiders en pedagogisch medewerkers. </t>
    </r>
    <r>
      <rPr>
        <b/>
        <sz val="11"/>
        <color rgb="FFFF0000"/>
        <rFont val="Calibri"/>
        <family val="2"/>
        <scheme val="minor"/>
      </rPr>
      <t>Zie ook *</t>
    </r>
  </si>
  <si>
    <t>bij driemilieuvoorzieningen: ingeroosterde uren van begeleiders op het terrein (niet direct aan één groep verbonden)</t>
  </si>
  <si>
    <t>ingroosterde uren van groepsbegeleiders</t>
  </si>
  <si>
    <t>ingroosterde uren van pedagogisch medewerkers</t>
  </si>
  <si>
    <t>ingroosterde uren van agogisch medewerkers</t>
  </si>
  <si>
    <t>uren van begeleiders ingeroosterd voor individuele begeleiding / begeleiding thuis</t>
  </si>
  <si>
    <t>Versienummer: 1.0</t>
  </si>
  <si>
    <t>(Deeltijd)pleegzorg (geen tool nodig)</t>
  </si>
  <si>
    <t>Inkoop jeugd Haarlemmermeer 2023</t>
  </si>
  <si>
    <t>Deze vraag is uitsluitend bedoeld ter raming van de ingekochte capaciteit 2023</t>
  </si>
  <si>
    <t>Jeugzorgregio: Haarlemmermeer</t>
  </si>
  <si>
    <t>Waarvan deel Haarlemmermeer</t>
  </si>
  <si>
    <t>Toelichting per vraag</t>
  </si>
  <si>
    <t>Toelichting</t>
  </si>
  <si>
    <t>Voor iedere groep waarnaar de toegang zou kunnen verwijzen, moet een tabblad worden ingevuld</t>
  </si>
  <si>
    <t>kamertraining</t>
  </si>
  <si>
    <t>Het aantal reguliere capaciteitsplaatsen onder normale, gewenste omstandigheden. Een eventueel noodbed niet meerekenen.</t>
  </si>
  <si>
    <t>slapende</t>
  </si>
  <si>
    <t>Houdt hier rekening met eventueel vrije weekenden waarop de groep gesloten is en er geen jeugdigen kunnen verblijven. Bij veruit de meeste groepen geldt: 365 dagen per jaar open.</t>
  </si>
  <si>
    <r>
      <t xml:space="preserve">Kies uit de dropdownmenu geen, slapende of wakende wacht. De keuze heeft </t>
    </r>
    <r>
      <rPr>
        <i/>
        <sz val="11"/>
        <rFont val="Calibri"/>
        <family val="2"/>
        <scheme val="minor"/>
      </rPr>
      <t>geen</t>
    </r>
    <r>
      <rPr>
        <sz val="11"/>
        <rFont val="Calibri"/>
        <family val="2"/>
        <scheme val="minor"/>
      </rPr>
      <t xml:space="preserve"> directe gevolgen voor de berekening van de begeleidingsintensiteit. Bij slapende wacht moet bij het urenaantal bij vraag 13 50% van de uren worden meegeteld (verloonbare uren conform cao). Bij wakende dienst 100% van de uren.</t>
    </r>
  </si>
  <si>
    <t>Automatisch ingevuld: bezettingsgraad x capaciteitsplaatsen. Dit is het aantal cliënten waarover de begeleidingsintensiteit wordt berekend.</t>
  </si>
  <si>
    <t>Dit veld wordt automatisch gevuld: werkelijk bezette plaatsen x aantal openingsdagen per jaar.</t>
  </si>
  <si>
    <r>
      <t xml:space="preserve">Het antwoord op deze vraag heeft </t>
    </r>
    <r>
      <rPr>
        <i/>
        <sz val="11"/>
        <rFont val="Calibri"/>
        <family val="2"/>
        <scheme val="minor"/>
      </rPr>
      <t>geen</t>
    </r>
    <r>
      <rPr>
        <sz val="11"/>
        <rFont val="Calibri"/>
        <family val="2"/>
        <scheme val="minor"/>
      </rPr>
      <t xml:space="preserve"> directe gevolgen voor de berekening van de begeleidingsintensiteit. Een nachtdienst kan worden gedeeld met andere groepen. Als een nachtdienst voor meerderen groepen verantwoordelijk is, tel dan bij vraag 13 de uren van deze dienst naar rato van het aantal jeugdigen mee. Dus: als de nachtdienst voor in totaal 4 groepen verantwoordelijk is, tel dan 25% van de uren mee bij vraag 13.</t>
    </r>
  </si>
  <si>
    <t>Deze vraag is 'inleidend' op vraag 13. Per zorgaanbieder verschilt welke informatie gemakkelijk beschikbaar is. Deze rekentool berekent eerst de bruto capaciteit in fte en uren, om daarna 'af te pellen' naar netto roosteruren per jaar (=vraag 13). Vraag 11, 12, 13 en 14 moeten met elkaar in verhouding staan.</t>
  </si>
  <si>
    <t>Wordt automatisch gevuld: fte x 1877,1 bruto uren per fte per jaar.</t>
  </si>
  <si>
    <t>Dit is samen met het aantal capaciteitsplaatsen de belangrijkste vraag voor het bepalen van de begeleidingsintensiteit. Een inschatting van het antwoord kan zijn: de netto uren per week x 52 weken. Houdt rekening met gewijzigde bezetting in de vakantieweken en eventueel gesloten dagen.</t>
  </si>
  <si>
    <r>
      <t xml:space="preserve">Wordt automatisch gevuld. Bevat de tijd de niet-ingeroosterde tijd. Deze tijd zal hoofdzakelijk indirecte tijd zijn, zoals vakanties, ziekte en opleidingstijd. Let op: in deze uren mogen géén tijdbestedingen zitten die zijn te beschouwen als ambulante begeleiding of ambulante behandeling (='ambulante jeugdhulp') die gegeven wordt </t>
    </r>
    <r>
      <rPr>
        <i/>
        <sz val="11"/>
        <rFont val="Calibri"/>
        <family val="2"/>
        <scheme val="minor"/>
      </rPr>
      <t>BUITEN</t>
    </r>
    <r>
      <rPr>
        <sz val="11"/>
        <rFont val="Calibri"/>
        <family val="2"/>
        <scheme val="minor"/>
      </rPr>
      <t xml:space="preserve"> de netto ingeroosterde uren. Verblijf is uitdrukkelijk </t>
    </r>
    <r>
      <rPr>
        <i/>
        <sz val="11"/>
        <rFont val="Calibri"/>
        <family val="2"/>
        <scheme val="minor"/>
      </rPr>
      <t>exclusief</t>
    </r>
    <r>
      <rPr>
        <sz val="11"/>
        <rFont val="Calibri"/>
        <family val="2"/>
        <scheme val="minor"/>
      </rPr>
      <t xml:space="preserve"> ambulante jeugdhulp. Als dat wel het geval is, verlaag dan het aantal ingevulde fte bij vraag 11. </t>
    </r>
  </si>
  <si>
    <t>Wordt automatisch gevuld. Klopt het aantal netto roosterenuren per week zoals dat is berekend?</t>
  </si>
  <si>
    <t>Wordt automatisch gevuld. Klopt het aantal inroosterbare uren per jaar per fte begeleider. Dat aantal ligt veelal rond de 1.400 uren per jaar.</t>
  </si>
  <si>
    <t>Wordt automatisch gevuld. Die is hetzelfde gegeven als bij vraag 16, maar nu uitgedrukt in procenten van de bruto beschikbare uren per fte per jaar (1877,1).</t>
  </si>
  <si>
    <t>Wordt automatisch gevuld. Dit is de begeleidingsintensiteit: het aantal netto roosteruren per jeugdige per dag.</t>
  </si>
  <si>
    <t>Toelichting (zie ook tabblad invulinstructie)</t>
  </si>
  <si>
    <r>
      <t xml:space="preserve">Het antwoord op deze vraag heeft </t>
    </r>
    <r>
      <rPr>
        <i/>
        <sz val="11"/>
        <rFont val="Calibri"/>
        <family val="2"/>
        <scheme val="minor"/>
      </rPr>
      <t>geen</t>
    </r>
    <r>
      <rPr>
        <sz val="11"/>
        <rFont val="Calibri"/>
        <family val="2"/>
        <scheme val="minor"/>
      </rPr>
      <t xml:space="preserve"> directe gevolgen voor de berekening van de begeleidingsintensiteit. Het antwoord helpt de Inkoop bij het inschatten of de ingekochte capaciteit passend is voor de verwachte vraag.</t>
    </r>
  </si>
  <si>
    <t>Datum: 18 mei 2022</t>
  </si>
  <si>
    <t>Algemene invulinstructie</t>
  </si>
  <si>
    <t>Invulinstructie Rekentool Wonen/verblijf</t>
  </si>
  <si>
    <t>Deze rekentool is niet geschikt voor:</t>
  </si>
  <si>
    <t>GGZ verblijf (voor ggz verblijf: gebruik de ggz-tariefklassen, hiervoor is geen rekentool nodig)</t>
  </si>
  <si>
    <t>Verblijfsgroep 21</t>
  </si>
  <si>
    <t>Verblijfsgroep 22</t>
  </si>
  <si>
    <t>Verblijfsgroep 23</t>
  </si>
  <si>
    <t>Verblijfsgroep 24</t>
  </si>
  <si>
    <t>Verblijfsgroep 25</t>
  </si>
  <si>
    <t>Verblijfsgroep 26</t>
  </si>
  <si>
    <t>Verblijfsgroep 27</t>
  </si>
  <si>
    <t>Verblijfsgroep 28</t>
  </si>
  <si>
    <t>Verblijfsgroep 29</t>
  </si>
  <si>
    <t>Verblijfsgroep 30</t>
  </si>
  <si>
    <t>Verblijfsgroep 31</t>
  </si>
  <si>
    <t>Verblijfsgroep 32</t>
  </si>
  <si>
    <t>Verblijfsgroep 33</t>
  </si>
  <si>
    <t>Verblijfsgroep 34</t>
  </si>
  <si>
    <t>Verblijfsgroep 35</t>
  </si>
  <si>
    <t>Verblijfsgroep 36</t>
  </si>
  <si>
    <t>Verblijfsgroep 37</t>
  </si>
  <si>
    <t>Verblijfsgroep 38</t>
  </si>
  <si>
    <t>Verblijfsgroep 39</t>
  </si>
  <si>
    <t>Verblijfsgroep 40</t>
  </si>
  <si>
    <t>Verblijfsgroep 41</t>
  </si>
  <si>
    <t>Verblijfsgroep 42</t>
  </si>
  <si>
    <t>Verblijfsgroep 43</t>
  </si>
  <si>
    <t>Verblijfsgroep 44</t>
  </si>
  <si>
    <t>Verblijfsgroep 45</t>
  </si>
  <si>
    <t>Verblijfsgroep 46</t>
  </si>
  <si>
    <t>Verblijfsgroep 47</t>
  </si>
  <si>
    <t>Verblijfsgroep 48</t>
  </si>
  <si>
    <t>Verblijfsgroep 49</t>
  </si>
  <si>
    <t>Verblijfsgroep 50</t>
  </si>
  <si>
    <r>
      <t xml:space="preserve">Deze rekentool helpt bij het bepalen van de juiste intensiteit van een verblijfsgroep. Deze tool heeft 50 tabbladen voor verblijfsgroepen. Het is de bedoeling om voor iedere verblijfsgroep waar jeugdigen uit Haarlemeermeer naar verwachting gebruik van zullen maken, een tabblad in te vullen.
De grijze cellen moeten worden ingevuld. Als de grijze cel is ingevuld, kleurt deze groen. De kleur groen betekent alleen: veld is ingevuld. Onder in de invultabel kleuren op het einde twee cellen oranje. De waarde van deze velden moeten 'realisitisch' zijn en kloppen met jullie eigen bedrijfsvoering. Goed dus om even te checken. Als de waarden niet kloppen, verander dan je invoer op de voorgaande invulvelden.
Als alle gegevens op een tabblad zijn ingevuld, komt onderaan in het rood de begeleidingsintensiteit en de juiste voorziening te staan. Dit wordt alleen zichtbaar als inderdaad alle grijze velden zijn ingevuld! 
De ingevulde gegevens worden zichtbaar op het verzamelblad. Dit verzamelblad wordt door de inkoop gebruikt tijdens het inkoop-/beoordelings-/gunningsproces.
Het gehele ingevulde Excelbestand moet als bijlage bij de inschrijving worden toegevoegd.
Met deze tool kan de begeleidingsintensiteit bepaald worden van woon- en verblijfsgroepen. Let op: voor gezinshuizen is een aparte tool!
</t>
    </r>
    <r>
      <rPr>
        <b/>
        <sz val="11"/>
        <color rgb="FFFF0000"/>
        <rFont val="Calibri"/>
        <family val="2"/>
        <scheme val="minor"/>
      </rPr>
      <t>Let op: woon- en verblijfsgroepen worden in deze rekentool beide aangeduid als 'Verblijfsgroep'</t>
    </r>
    <r>
      <rPr>
        <sz val="11"/>
        <rFont val="Calibri"/>
        <family val="2"/>
        <scheme val="minor"/>
      </rPr>
      <t xml:space="preserve">
</t>
    </r>
  </si>
  <si>
    <t>Crisisverblijf (gebruik rekentool crisisverblijf)</t>
  </si>
  <si>
    <t>Kies met een dropdown uit één van opties. Bij het antwoorden 'kortdurend verblijf' staat de rekentool toe dat de bezettingsgraad minimaal 90% is, bij andere groepen geldt 95% als minimum. Let op: crisisverblijf kan niet met deze tool worden berekend, kies daarvoor de Rekentool Crisisverblijf.</t>
  </si>
  <si>
    <t>Kies in het dropdownmenu de bezettingsgraad. Let op: het model gebruikt voor de intensiteitsbepaling mimimum percentages van 90% en 95%, zie toelichting op vraag 2. Kies 90% als uw werkelijke bezettingsgraad lager is dan 90%. De rekentool zal - behalve bij kort verblijf - dan toch rekenen met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</si>
</sst>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quot;€&quot;\ #,##0.00"/>
    <numFmt numFmtId="165" formatCode="_ * #,##0_ ;_ * \-#,##0_ ;_ * &quot;-&quot;??_ ;_ @_ "/>
    <numFmt numFmtId="166" formatCode="0.0"/>
    <numFmt numFmtId="167" formatCode="#,##0_ ;\-#,##0\ "/>
    <numFmt numFmtId="168" formatCode="_ * #,##0.0_ ;_ * \-#,##0.0_ ;_ * &quot;-&quot;??_ ;_ @_ "/>
    <numFmt numFmtId="169" formatCode="0.00000"/>
  </numFmts>
  <fonts count="16"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b/>
      <i/>
      <sz val="11"/>
      <color rgb="FFFF0000"/>
      <name val="Calibri"/>
      <family val="2"/>
      <scheme val="minor"/>
    </font>
    <font>
      <b/>
      <sz val="14"/>
      <color theme="1"/>
      <name val="Calibri"/>
      <family val="2"/>
      <scheme val="minor"/>
    </font>
    <font>
      <sz val="11"/>
      <color rgb="FF000000"/>
      <name val="Calibri"/>
      <family val="2"/>
      <scheme val="minor"/>
    </font>
    <font>
      <i/>
      <sz val="11"/>
      <color rgb="FF000000"/>
      <name val="Calibri"/>
      <family val="2"/>
      <scheme val="minor"/>
    </font>
    <font>
      <b/>
      <sz val="11"/>
      <color rgb="FF000000"/>
      <name val="Calibri"/>
      <family val="2"/>
      <scheme val="minor"/>
    </font>
    <font>
      <sz val="11"/>
      <color theme="0"/>
      <name val="Calibri"/>
      <family val="2"/>
      <scheme val="minor"/>
    </font>
    <font>
      <b/>
      <sz val="14"/>
      <color rgb="FF000000"/>
      <name val="Calibri"/>
      <family val="2"/>
      <scheme val="minor"/>
    </font>
    <font>
      <b/>
      <sz val="14"/>
      <color rgb="FFFF0000"/>
      <name val="Calibri"/>
      <family val="2"/>
      <scheme val="minor"/>
    </font>
    <font>
      <sz val="8"/>
      <name val="Calibri"/>
      <family val="2"/>
      <scheme val="minor"/>
    </font>
    <font>
      <sz val="11"/>
      <name val="Calibri"/>
      <family val="2"/>
      <scheme val="minor"/>
    </font>
    <font>
      <b/>
      <sz val="11"/>
      <name val="Calibri"/>
      <family val="2"/>
      <scheme val="minor"/>
    </font>
    <font>
      <i/>
      <sz val="11"/>
      <name val="Calibri"/>
      <family val="2"/>
      <scheme val="minor"/>
    </font>
  </fonts>
  <fills count="3">
    <fill>
      <patternFill patternType="none"/>
    </fill>
    <fill>
      <patternFill patternType="gray125"/>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68">
    <xf numFmtId="0" fontId="0" fillId="0" borderId="0" xfId="0"/>
    <xf numFmtId="0" fontId="2" fillId="0" borderId="0" xfId="0" applyFont="1"/>
    <xf numFmtId="0" fontId="0" fillId="0" borderId="0" xfId="0"/>
    <xf numFmtId="0" fontId="0" fillId="0" borderId="1" xfId="0" applyBorder="1"/>
    <xf numFmtId="0" fontId="5" fillId="0" borderId="1" xfId="0" applyFont="1" applyBorder="1"/>
    <xf numFmtId="168" fontId="6" fillId="0" borderId="1" xfId="1" applyNumberFormat="1" applyFont="1" applyFill="1" applyBorder="1" applyAlignment="1" applyProtection="1">
      <alignment horizontal="right" vertical="center" wrapText="1"/>
    </xf>
    <xf numFmtId="165" fontId="6" fillId="0" borderId="1" xfId="1" applyNumberFormat="1" applyFont="1" applyFill="1" applyBorder="1" applyAlignment="1" applyProtection="1">
      <alignment horizontal="right" vertical="center" wrapText="1"/>
    </xf>
    <xf numFmtId="0" fontId="8" fillId="0" borderId="1" xfId="0" applyFont="1" applyBorder="1" applyAlignment="1">
      <alignment horizontal="right" wrapText="1"/>
    </xf>
    <xf numFmtId="166" fontId="0" fillId="0" borderId="0" xfId="0" applyNumberFormat="1"/>
    <xf numFmtId="0" fontId="5" fillId="0" borderId="0" xfId="0" applyFont="1"/>
    <xf numFmtId="167" fontId="6" fillId="0" borderId="1" xfId="1" applyNumberFormat="1" applyFont="1" applyFill="1" applyBorder="1" applyAlignment="1" applyProtection="1">
      <alignment horizontal="right" vertical="center" wrapText="1"/>
    </xf>
    <xf numFmtId="0" fontId="0" fillId="0" borderId="0" xfId="0" applyAlignment="1">
      <alignment horizontal="center"/>
    </xf>
    <xf numFmtId="9" fontId="6" fillId="0" borderId="1" xfId="2" applyFont="1" applyFill="1" applyBorder="1" applyAlignment="1" applyProtection="1">
      <alignment horizontal="right" vertical="center" wrapText="1"/>
    </xf>
    <xf numFmtId="164" fontId="0" fillId="0" borderId="0" xfId="0" applyNumberFormat="1"/>
    <xf numFmtId="2" fontId="0" fillId="0" borderId="0" xfId="0" applyNumberFormat="1"/>
    <xf numFmtId="0" fontId="0" fillId="0" borderId="0" xfId="0" applyAlignment="1">
      <alignment horizontal="left" indent="1"/>
    </xf>
    <xf numFmtId="0" fontId="3" fillId="0" borderId="0" xfId="0" applyFont="1"/>
    <xf numFmtId="0" fontId="6" fillId="0" borderId="0" xfId="0" applyFont="1" applyAlignment="1">
      <alignment vertical="center" wrapText="1"/>
    </xf>
    <xf numFmtId="169" fontId="0" fillId="0" borderId="0" xfId="0" applyNumberFormat="1" applyAlignment="1">
      <alignment horizontal="center"/>
    </xf>
    <xf numFmtId="0" fontId="2" fillId="0" borderId="1" xfId="0" applyFont="1" applyBorder="1" applyAlignment="1">
      <alignment horizontal="center"/>
    </xf>
    <xf numFmtId="9" fontId="0" fillId="0" borderId="0" xfId="0" applyNumberFormat="1"/>
    <xf numFmtId="0" fontId="0" fillId="0" borderId="0" xfId="0" quotePrefix="1"/>
    <xf numFmtId="166" fontId="6" fillId="0" borderId="1" xfId="0" applyNumberFormat="1" applyFont="1" applyBorder="1" applyAlignment="1" applyProtection="1">
      <alignment horizontal="righ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10" fillId="0" borderId="3" xfId="0" applyFont="1" applyBorder="1" applyAlignment="1">
      <alignment vertical="center" wrapText="1"/>
    </xf>
    <xf numFmtId="0" fontId="0" fillId="0" borderId="0" xfId="0" applyAlignment="1">
      <alignment vertical="center"/>
    </xf>
    <xf numFmtId="0" fontId="0" fillId="0" borderId="1" xfId="0" applyBorder="1" applyAlignment="1">
      <alignment vertical="center"/>
    </xf>
    <xf numFmtId="2" fontId="0" fillId="0" borderId="0" xfId="0" applyNumberFormat="1" applyAlignment="1">
      <alignment vertical="center"/>
    </xf>
    <xf numFmtId="0" fontId="7" fillId="0" borderId="2" xfId="0" applyFont="1" applyBorder="1" applyAlignment="1">
      <alignment horizontal="left" vertical="center" wrapText="1"/>
    </xf>
    <xf numFmtId="0" fontId="2" fillId="0" borderId="1" xfId="0" applyFont="1" applyBorder="1" applyAlignment="1">
      <alignment vertical="center"/>
    </xf>
    <xf numFmtId="0" fontId="0" fillId="0" borderId="1" xfId="0" applyBorder="1" applyAlignment="1">
      <alignment horizontal="center" vertical="center"/>
    </xf>
    <xf numFmtId="9" fontId="0" fillId="0" borderId="1" xfId="2" applyFont="1" applyBorder="1" applyAlignment="1">
      <alignment horizontal="center" vertical="center"/>
    </xf>
    <xf numFmtId="164" fontId="0" fillId="0" borderId="1" xfId="0" applyNumberFormat="1" applyBorder="1" applyAlignment="1">
      <alignment horizontal="center" vertical="center"/>
    </xf>
    <xf numFmtId="0" fontId="2" fillId="0" borderId="1" xfId="0" applyFont="1" applyBorder="1" applyAlignment="1"/>
    <xf numFmtId="164" fontId="13" fillId="0" borderId="0" xfId="0" applyNumberFormat="1" applyFont="1" applyBorder="1"/>
    <xf numFmtId="0" fontId="14" fillId="0" borderId="1" xfId="0" applyFont="1" applyBorder="1"/>
    <xf numFmtId="0" fontId="3" fillId="0" borderId="1" xfId="0" applyFont="1" applyBorder="1"/>
    <xf numFmtId="0" fontId="0" fillId="0" borderId="1" xfId="0" applyBorder="1" applyAlignment="1">
      <alignment vertical="top"/>
    </xf>
    <xf numFmtId="0" fontId="13" fillId="0" borderId="1" xfId="0" applyFont="1" applyBorder="1" applyAlignment="1">
      <alignment vertical="top" wrapText="1"/>
    </xf>
    <xf numFmtId="0" fontId="0" fillId="0" borderId="1" xfId="0" applyBorder="1" applyAlignment="1">
      <alignment vertical="top" wrapText="1"/>
    </xf>
    <xf numFmtId="166" fontId="9" fillId="0" borderId="0" xfId="0" applyNumberFormat="1" applyFont="1" applyFill="1" applyAlignment="1" applyProtection="1">
      <alignment horizontal="right" vertical="center" wrapText="1"/>
      <protection locked="0"/>
    </xf>
    <xf numFmtId="0" fontId="6" fillId="2" borderId="1" xfId="0" applyFont="1" applyFill="1" applyBorder="1" applyAlignment="1" applyProtection="1">
      <alignment horizontal="right" vertical="center" wrapText="1"/>
      <protection locked="0"/>
    </xf>
    <xf numFmtId="166" fontId="6" fillId="2" borderId="1" xfId="0" applyNumberFormat="1" applyFont="1" applyFill="1" applyBorder="1" applyAlignment="1" applyProtection="1">
      <alignment horizontal="right" vertical="center" wrapText="1"/>
      <protection locked="0"/>
    </xf>
    <xf numFmtId="9" fontId="6" fillId="2" borderId="1" xfId="2" applyFont="1" applyFill="1" applyBorder="1" applyAlignment="1" applyProtection="1">
      <alignment horizontal="right" vertical="center" wrapText="1"/>
      <protection locked="0"/>
    </xf>
    <xf numFmtId="165" fontId="6" fillId="2" borderId="1" xfId="1" applyNumberFormat="1" applyFont="1" applyFill="1" applyBorder="1" applyAlignment="1" applyProtection="1">
      <alignment horizontal="right" vertical="center" wrapText="1"/>
      <protection locked="0"/>
    </xf>
    <xf numFmtId="166" fontId="5" fillId="0" borderId="1" xfId="0" applyNumberFormat="1" applyFont="1" applyBorder="1"/>
    <xf numFmtId="0" fontId="0" fillId="0" borderId="0" xfId="0" applyBorder="1"/>
    <xf numFmtId="0" fontId="0" fillId="0" borderId="5" xfId="0" applyBorder="1"/>
    <xf numFmtId="0" fontId="0" fillId="0" borderId="4" xfId="0" applyBorder="1"/>
    <xf numFmtId="0" fontId="0" fillId="0" borderId="6" xfId="0" applyBorder="1"/>
    <xf numFmtId="0" fontId="0" fillId="0" borderId="7" xfId="0" applyBorder="1"/>
    <xf numFmtId="0" fontId="0" fillId="0" borderId="8" xfId="0" applyBorder="1"/>
    <xf numFmtId="0" fontId="2" fillId="0" borderId="9" xfId="0" applyFont="1" applyBorder="1"/>
    <xf numFmtId="0" fontId="0" fillId="0" borderId="10" xfId="0" applyBorder="1"/>
    <xf numFmtId="0" fontId="0" fillId="0" borderId="11" xfId="0" applyBorder="1"/>
    <xf numFmtId="0" fontId="0" fillId="0" borderId="4" xfId="0" applyFont="1" applyBorder="1"/>
    <xf numFmtId="0" fontId="3" fillId="0" borderId="0" xfId="0" applyFont="1" applyAlignment="1">
      <alignment vertical="center"/>
    </xf>
    <xf numFmtId="166" fontId="0" fillId="0" borderId="1" xfId="0" applyNumberFormat="1" applyBorder="1" applyAlignment="1">
      <alignment horizontal="center" vertical="center"/>
    </xf>
    <xf numFmtId="0" fontId="0" fillId="0" borderId="0" xfId="0" applyAlignment="1">
      <alignment horizontal="left" vertical="top" wrapText="1"/>
    </xf>
    <xf numFmtId="0" fontId="14" fillId="0" borderId="1" xfId="0" applyFont="1" applyBorder="1" applyAlignment="1">
      <alignment horizontal="left" vertical="top"/>
    </xf>
    <xf numFmtId="0" fontId="13" fillId="0" borderId="4" xfId="0" applyFont="1" applyBorder="1" applyAlignment="1">
      <alignment horizontal="left" vertical="top" wrapText="1"/>
    </xf>
    <xf numFmtId="0" fontId="13" fillId="0" borderId="0" xfId="0" applyFont="1" applyAlignment="1">
      <alignment horizontal="left" vertical="top" wrapText="1"/>
    </xf>
    <xf numFmtId="0" fontId="13" fillId="0" borderId="5" xfId="0" applyFont="1" applyBorder="1" applyAlignment="1">
      <alignment horizontal="left" vertical="top" wrapText="1"/>
    </xf>
    <xf numFmtId="0" fontId="0" fillId="0" borderId="0" xfId="0" applyAlignment="1">
      <alignment horizontal="left" vertical="center" wrapText="1"/>
    </xf>
    <xf numFmtId="0" fontId="0" fillId="0" borderId="0" xfId="0" applyAlignment="1">
      <alignment horizontal="left" vertical="center" wrapText="1" indent="1"/>
    </xf>
    <xf numFmtId="0" fontId="0" fillId="0" borderId="0" xfId="0" applyFont="1" applyAlignment="1">
      <alignment horizontal="left" vertical="top" wrapText="1"/>
    </xf>
    <xf numFmtId="0" fontId="11" fillId="0" borderId="0" xfId="0" applyFont="1" applyAlignment="1">
      <alignment horizontal="center"/>
    </xf>
  </cellXfs>
  <cellStyles count="4">
    <cellStyle name="Komma" xfId="1" builtinId="3"/>
    <cellStyle name="Komma 2" xfId="3" xr:uid="{00000000-0005-0000-0000-00002F000000}"/>
    <cellStyle name="Procent" xfId="2" builtinId="5"/>
    <cellStyle name="Standaard" xfId="0" builtinId="0"/>
  </cellStyles>
  <dxfs count="300">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eetMetadata" Target="metadata.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75A5-38FB-4E4B-9E9A-E285DB96542D}">
  <sheetPr codeName="Blad1"/>
  <dimension ref="A1:I25"/>
  <sheetViews>
    <sheetView showGridLines="0" showRowColHeaders="0" tabSelected="1" zoomScaleNormal="100" workbookViewId="0"/>
  </sheetViews>
  <sheetFormatPr defaultRowHeight="14.4" x14ac:dyDescent="0.55000000000000004"/>
  <cols>
    <col min="1" max="1" width="5.83984375" style="2" customWidth="1"/>
    <col min="2" max="2" width="3.26171875" customWidth="1"/>
    <col min="3" max="3" width="80.3125" customWidth="1"/>
  </cols>
  <sheetData>
    <row r="1" spans="2:9" s="2" customFormat="1" x14ac:dyDescent="0.55000000000000004"/>
    <row r="2" spans="2:9" s="2" customFormat="1" x14ac:dyDescent="0.55000000000000004"/>
    <row r="3" spans="2:9" ht="18.3" x14ac:dyDescent="0.7">
      <c r="B3" s="9" t="s">
        <v>3</v>
      </c>
    </row>
    <row r="5" spans="2:9" x14ac:dyDescent="0.55000000000000004">
      <c r="B5" t="s">
        <v>95</v>
      </c>
    </row>
    <row r="6" spans="2:9" x14ac:dyDescent="0.55000000000000004">
      <c r="B6" t="s">
        <v>122</v>
      </c>
    </row>
    <row r="7" spans="2:9" x14ac:dyDescent="0.55000000000000004">
      <c r="B7" t="s">
        <v>99</v>
      </c>
    </row>
    <row r="8" spans="2:9" s="2" customFormat="1" x14ac:dyDescent="0.55000000000000004"/>
    <row r="9" spans="2:9" s="2" customFormat="1" x14ac:dyDescent="0.55000000000000004"/>
    <row r="10" spans="2:9" s="2" customFormat="1" x14ac:dyDescent="0.55000000000000004"/>
    <row r="11" spans="2:9" s="2" customFormat="1" x14ac:dyDescent="0.55000000000000004"/>
    <row r="12" spans="2:9" s="2" customFormat="1" x14ac:dyDescent="0.55000000000000004"/>
    <row r="13" spans="2:9" s="2" customFormat="1" ht="28.8" customHeight="1" x14ac:dyDescent="0.55000000000000004">
      <c r="B13" s="59"/>
      <c r="C13" s="59"/>
    </row>
    <row r="14" spans="2:9" s="2" customFormat="1" x14ac:dyDescent="0.55000000000000004">
      <c r="B14" s="16"/>
    </row>
    <row r="15" spans="2:9" x14ac:dyDescent="0.55000000000000004">
      <c r="B15" s="16"/>
      <c r="C15" s="2"/>
      <c r="D15" s="16"/>
      <c r="E15" s="16"/>
      <c r="F15" s="16"/>
      <c r="G15" s="16"/>
      <c r="H15" s="16"/>
      <c r="I15" s="16"/>
    </row>
    <row r="16" spans="2:9" x14ac:dyDescent="0.55000000000000004">
      <c r="B16" s="2"/>
      <c r="C16" s="2"/>
      <c r="D16" s="16"/>
      <c r="E16" s="16"/>
    </row>
    <row r="17" spans="2:5" x14ac:dyDescent="0.55000000000000004">
      <c r="B17" s="1"/>
      <c r="C17" s="2"/>
      <c r="D17" s="16"/>
      <c r="E17" s="16"/>
    </row>
    <row r="18" spans="2:5" x14ac:dyDescent="0.55000000000000004">
      <c r="B18" s="2"/>
      <c r="C18" s="2"/>
      <c r="D18" s="16"/>
      <c r="E18" s="16"/>
    </row>
    <row r="19" spans="2:5" x14ac:dyDescent="0.55000000000000004">
      <c r="B19" s="2"/>
      <c r="C19" s="2"/>
      <c r="D19" s="16"/>
      <c r="E19" s="16"/>
    </row>
    <row r="20" spans="2:5" x14ac:dyDescent="0.55000000000000004">
      <c r="B20" s="2"/>
      <c r="C20" s="2"/>
      <c r="D20" s="16"/>
      <c r="E20" s="16"/>
    </row>
    <row r="21" spans="2:5" x14ac:dyDescent="0.55000000000000004">
      <c r="B21" s="2"/>
      <c r="C21" s="2"/>
      <c r="D21" s="16"/>
      <c r="E21" s="16"/>
    </row>
    <row r="22" spans="2:5" x14ac:dyDescent="0.55000000000000004">
      <c r="B22" s="2"/>
      <c r="C22" s="2"/>
      <c r="D22" s="16"/>
      <c r="E22" s="16"/>
    </row>
    <row r="23" spans="2:5" x14ac:dyDescent="0.55000000000000004">
      <c r="B23" s="2"/>
      <c r="C23" s="2"/>
      <c r="D23" s="16"/>
      <c r="E23" s="16"/>
    </row>
    <row r="24" spans="2:5" x14ac:dyDescent="0.55000000000000004">
      <c r="D24" s="16"/>
      <c r="E24" s="16"/>
    </row>
    <row r="25" spans="2:5" x14ac:dyDescent="0.55000000000000004">
      <c r="D25" s="16"/>
      <c r="E25" s="16"/>
    </row>
  </sheetData>
  <sheetProtection algorithmName="SHA-512" hashValue="xJFiHVKTQtxjHqJE3XEmuOBWJU8AvVcB+hD0Lrgbc++y3dQmzmf3k2hYgbXRpdqk6e/lN91QjJ3vBICB69HX1A==" saltValue="LHRQZiKCq5cTNTxl4M5HnA==" spinCount="100000" sheet="1" objects="1" scenarios="1" selectLockedCells="1" selectUnlockedCells="1"/>
  <mergeCells count="1">
    <mergeCell ref="B13:C13"/>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24915-5186-4ECA-8C39-D4061F595B85}">
  <dimension ref="B2:D24"/>
  <sheetViews>
    <sheetView showGridLines="0" showRowColHeaders="0" workbookViewId="0"/>
  </sheetViews>
  <sheetFormatPr defaultRowHeight="14.4" x14ac:dyDescent="0.55000000000000004"/>
  <cols>
    <col min="1" max="2" width="2.62890625" customWidth="1"/>
    <col min="3" max="4" width="44.89453125" customWidth="1"/>
  </cols>
  <sheetData>
    <row r="2" spans="2:4" ht="18.3" x14ac:dyDescent="0.7">
      <c r="B2" s="9" t="s">
        <v>124</v>
      </c>
    </row>
    <row r="3" spans="2:4" x14ac:dyDescent="0.55000000000000004">
      <c r="B3" s="2"/>
    </row>
    <row r="4" spans="2:4" x14ac:dyDescent="0.55000000000000004">
      <c r="B4" s="60" t="s">
        <v>123</v>
      </c>
      <c r="C4" s="60"/>
      <c r="D4" s="60"/>
    </row>
    <row r="5" spans="2:4" ht="307.2" customHeight="1" x14ac:dyDescent="0.55000000000000004">
      <c r="B5" s="61" t="s">
        <v>157</v>
      </c>
      <c r="C5" s="62"/>
      <c r="D5" s="63"/>
    </row>
    <row r="6" spans="2:4" x14ac:dyDescent="0.55000000000000004">
      <c r="B6" s="53" t="s">
        <v>125</v>
      </c>
      <c r="C6" s="54"/>
      <c r="D6" s="55"/>
    </row>
    <row r="7" spans="2:4" s="2" customFormat="1" x14ac:dyDescent="0.55000000000000004">
      <c r="B7" s="56" t="s">
        <v>158</v>
      </c>
      <c r="C7" s="47"/>
      <c r="D7" s="48"/>
    </row>
    <row r="8" spans="2:4" x14ac:dyDescent="0.55000000000000004">
      <c r="B8" s="49" t="s">
        <v>67</v>
      </c>
      <c r="C8" s="47"/>
      <c r="D8" s="48"/>
    </row>
    <row r="9" spans="2:4" x14ac:dyDescent="0.55000000000000004">
      <c r="B9" s="49" t="s">
        <v>68</v>
      </c>
      <c r="C9" s="47"/>
      <c r="D9" s="48"/>
    </row>
    <row r="10" spans="2:4" x14ac:dyDescent="0.55000000000000004">
      <c r="B10" s="49" t="s">
        <v>96</v>
      </c>
      <c r="C10" s="47"/>
      <c r="D10" s="48"/>
    </row>
    <row r="11" spans="2:4" x14ac:dyDescent="0.55000000000000004">
      <c r="B11" s="49" t="s">
        <v>126</v>
      </c>
      <c r="C11" s="47"/>
      <c r="D11" s="48"/>
    </row>
    <row r="12" spans="2:4" x14ac:dyDescent="0.55000000000000004">
      <c r="B12" s="49" t="s">
        <v>22</v>
      </c>
      <c r="C12" s="47"/>
      <c r="D12" s="48"/>
    </row>
    <row r="13" spans="2:4" x14ac:dyDescent="0.55000000000000004">
      <c r="B13" s="50" t="s">
        <v>53</v>
      </c>
      <c r="C13" s="51"/>
      <c r="D13" s="52"/>
    </row>
    <row r="14" spans="2:4" x14ac:dyDescent="0.55000000000000004">
      <c r="B14" s="2"/>
    </row>
    <row r="15" spans="2:4" x14ac:dyDescent="0.55000000000000004">
      <c r="B15" s="2"/>
    </row>
    <row r="16" spans="2:4" x14ac:dyDescent="0.55000000000000004">
      <c r="B16" s="2"/>
    </row>
    <row r="17" spans="2:2" x14ac:dyDescent="0.55000000000000004">
      <c r="B17" s="2"/>
    </row>
    <row r="18" spans="2:2" x14ac:dyDescent="0.55000000000000004">
      <c r="B18" s="2"/>
    </row>
    <row r="19" spans="2:2" x14ac:dyDescent="0.55000000000000004">
      <c r="B19" s="2"/>
    </row>
    <row r="20" spans="2:2" x14ac:dyDescent="0.55000000000000004">
      <c r="B20" s="2"/>
    </row>
    <row r="21" spans="2:2" x14ac:dyDescent="0.55000000000000004">
      <c r="B21" s="2"/>
    </row>
    <row r="22" spans="2:2" x14ac:dyDescent="0.55000000000000004">
      <c r="B22" s="2"/>
    </row>
    <row r="23" spans="2:2" x14ac:dyDescent="0.55000000000000004">
      <c r="B23" s="2"/>
    </row>
    <row r="24" spans="2:2" x14ac:dyDescent="0.55000000000000004">
      <c r="B24" s="2"/>
    </row>
  </sheetData>
  <sheetProtection algorithmName="SHA-512" hashValue="74GYF8ofMjXWITGQpk3+JtHVNc/YboSX67NZG5swoZT59L8sfZIKpslMrjPh4G/M7k7+b7JZKK8hDxvchXOxDw==" saltValue="qm314bpIpjKoQRIPcbSbiw==" spinCount="100000" sheet="1" objects="1" scenarios="1" selectLockedCells="1" selectUnlockedCells="1"/>
  <mergeCells count="2">
    <mergeCell ref="B4:D4"/>
    <mergeCell ref="B5:D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EC1B3-923D-4FFA-9E92-BE287957B454}">
  <dimension ref="B2:I23"/>
  <sheetViews>
    <sheetView showGridLines="0" showRowColHeaders="0" zoomScaleNormal="100" workbookViewId="0"/>
  </sheetViews>
  <sheetFormatPr defaultRowHeight="14.4" x14ac:dyDescent="0.55000000000000004"/>
  <cols>
    <col min="1" max="1" width="2.15625" style="2" customWidth="1"/>
    <col min="2" max="2" width="3.26171875" style="2" customWidth="1"/>
    <col min="3" max="3" width="36.41796875" style="2" customWidth="1"/>
    <col min="4" max="4" width="47.41796875" style="2" customWidth="1"/>
    <col min="5" max="16384" width="8.83984375" style="2"/>
  </cols>
  <sheetData>
    <row r="2" spans="2:9" ht="18.3" x14ac:dyDescent="0.7">
      <c r="B2" s="9" t="s">
        <v>124</v>
      </c>
    </row>
    <row r="4" spans="2:9" x14ac:dyDescent="0.55000000000000004">
      <c r="D4" s="16"/>
      <c r="E4" s="16"/>
      <c r="F4" s="16"/>
      <c r="G4" s="16"/>
      <c r="H4" s="16"/>
      <c r="I4" s="16"/>
    </row>
    <row r="5" spans="2:9" x14ac:dyDescent="0.55000000000000004">
      <c r="B5" s="36" t="s">
        <v>101</v>
      </c>
      <c r="C5" s="37"/>
      <c r="D5" s="36" t="s">
        <v>102</v>
      </c>
      <c r="E5" s="16"/>
    </row>
    <row r="6" spans="2:9" ht="28.8" x14ac:dyDescent="0.55000000000000004">
      <c r="B6" s="38">
        <f>'Verblijfsgroep 1'!B4</f>
        <v>1</v>
      </c>
      <c r="C6" s="40" t="str">
        <f>'Verblijfsgroep 1'!C4</f>
        <v>Naam groep</v>
      </c>
      <c r="D6" s="39" t="s">
        <v>103</v>
      </c>
      <c r="E6" s="16"/>
    </row>
    <row r="7" spans="2:9" ht="86.4" x14ac:dyDescent="0.55000000000000004">
      <c r="B7" s="38">
        <f>'Verblijfsgroep 1'!B5</f>
        <v>2</v>
      </c>
      <c r="C7" s="40" t="str">
        <f>'Verblijfsgroep 1'!C5</f>
        <v>Welk type woon/verblijfgroep is dit?</v>
      </c>
      <c r="D7" s="39" t="s">
        <v>159</v>
      </c>
      <c r="E7" s="16"/>
    </row>
    <row r="8" spans="2:9" ht="43.2" x14ac:dyDescent="0.55000000000000004">
      <c r="B8" s="38">
        <f>'Verblijfsgroep 1'!B6</f>
        <v>3</v>
      </c>
      <c r="C8" s="40" t="str">
        <f>'Verblijfsgroep 1'!C6</f>
        <v>Aantal fysieke plaatsen / bedden / capaciteitsplaatsen van deze woon-/verblijfseenheid</v>
      </c>
      <c r="D8" s="39" t="s">
        <v>105</v>
      </c>
      <c r="E8" s="16"/>
    </row>
    <row r="9" spans="2:9" ht="86.4" x14ac:dyDescent="0.55000000000000004">
      <c r="B9" s="38">
        <f>'Verblijfsgroep 1'!B7</f>
        <v>4</v>
      </c>
      <c r="C9" s="40" t="str">
        <f>'Verblijfsgroep 1'!C7</f>
        <v>Bezettingsgraad (op jaarbasis)</v>
      </c>
      <c r="D9" s="39" t="s">
        <v>160</v>
      </c>
      <c r="E9" s="16"/>
    </row>
    <row r="10" spans="2:9" ht="43.2" x14ac:dyDescent="0.55000000000000004">
      <c r="B10" s="38">
        <f>'Verblijfsgroep 1'!B8</f>
        <v>5</v>
      </c>
      <c r="C10" s="40" t="str">
        <f>'Verblijfsgroep 1'!C8</f>
        <v>Feitelijk gemiddeld aantal bezette plaatsen (=capaciteit x bezettingsgraad, wordt automatisch gevuld)</v>
      </c>
      <c r="D10" s="39" t="s">
        <v>109</v>
      </c>
      <c r="E10" s="16"/>
    </row>
    <row r="11" spans="2:9" ht="86.4" x14ac:dyDescent="0.55000000000000004">
      <c r="B11" s="38">
        <f>'Verblijfsgroep 1'!B9</f>
        <v>6</v>
      </c>
      <c r="C11" s="40" t="str">
        <f>'Verblijfsgroep 1'!C9</f>
        <v>Wat voor type begeleiding heeft deze woon-/verblijfseenheid 's nachts?</v>
      </c>
      <c r="D11" s="39" t="s">
        <v>108</v>
      </c>
      <c r="E11" s="16"/>
    </row>
    <row r="12" spans="2:9" ht="115.2" x14ac:dyDescent="0.55000000000000004">
      <c r="B12" s="38">
        <f>'Verblijfsgroep 1'!B10</f>
        <v>7</v>
      </c>
      <c r="C12" s="40" t="str">
        <f>'Verblijfsgroep 1'!C10</f>
        <v/>
      </c>
      <c r="D12" s="39" t="s">
        <v>111</v>
      </c>
      <c r="E12" s="16"/>
    </row>
    <row r="13" spans="2:9" ht="57.6" x14ac:dyDescent="0.55000000000000004">
      <c r="B13" s="38">
        <f>'Verblijfsgroep 1'!B11</f>
        <v>8</v>
      </c>
      <c r="C13" s="40" t="str">
        <f>'Verblijfsgroep 1'!C11</f>
        <v>Feitelijk aantal openingsdagen 2023</v>
      </c>
      <c r="D13" s="39" t="s">
        <v>107</v>
      </c>
      <c r="E13" s="16"/>
    </row>
    <row r="14" spans="2:9" ht="28.8" x14ac:dyDescent="0.55000000000000004">
      <c r="B14" s="38">
        <f>'Verblijfsgroep 1'!B12</f>
        <v>9</v>
      </c>
      <c r="C14" s="40" t="str">
        <f>'Verblijfsgroep 1'!C12</f>
        <v>Totale productie 2023 in verblijfsetmalen (wordt automatisch gevuld)</v>
      </c>
      <c r="D14" s="39" t="s">
        <v>110</v>
      </c>
      <c r="E14" s="16"/>
    </row>
    <row r="15" spans="2:9" ht="57.6" x14ac:dyDescent="0.55000000000000004">
      <c r="B15" s="38">
        <f>'Verblijfsgroep 1'!B13</f>
        <v>10</v>
      </c>
      <c r="C15" s="40" t="str">
        <f>'Verblijfsgroep 1'!C13</f>
        <v>Welk deel in procenten van deze 0.000 etmalen zal naar schatting in 2023 Haarlemmermeerse jeugdigen betreffen?</v>
      </c>
      <c r="D15" s="39" t="s">
        <v>121</v>
      </c>
    </row>
    <row r="16" spans="2:9" ht="86.4" x14ac:dyDescent="0.55000000000000004">
      <c r="B16" s="38">
        <f>'Verblijfsgroep 1'!B14</f>
        <v>11</v>
      </c>
      <c r="C16" s="40" t="str">
        <f>'Verblijfsgroep 1'!C14</f>
        <v>Totaal  fte (in roosters werkende) begeleiders 2023 voor deze 0,0 bedden*</v>
      </c>
      <c r="D16" s="39" t="s">
        <v>112</v>
      </c>
    </row>
    <row r="17" spans="2:4" ht="43.2" x14ac:dyDescent="0.55000000000000004">
      <c r="B17" s="38">
        <f>'Verblijfsgroep 1'!B15</f>
        <v>12</v>
      </c>
      <c r="C17" s="40" t="str">
        <f>'Verblijfsgroep 1'!C15</f>
        <v>A: Totaal aantal bruto uren begeleiders in heel 2023 voor hele groep (wordt automatisch gevuld)</v>
      </c>
      <c r="D17" s="39" t="s">
        <v>113</v>
      </c>
    </row>
    <row r="18" spans="2:4" ht="86.4" x14ac:dyDescent="0.55000000000000004">
      <c r="B18" s="38">
        <f>'Verblijfsgroep 1'!B16</f>
        <v>13</v>
      </c>
      <c r="C18" s="40" t="str">
        <f>'Verblijfsgroep 1'!C16</f>
        <v>Waarvan B: feitelijk aantal netto roosteruren per jaar agogisch/leefklimaat in 2023</v>
      </c>
      <c r="D18" s="39" t="s">
        <v>114</v>
      </c>
    </row>
    <row r="19" spans="2:4" ht="130.80000000000001" customHeight="1" x14ac:dyDescent="0.55000000000000004">
      <c r="B19" s="38">
        <f>'Verblijfsgroep 1'!B17</f>
        <v>14</v>
      </c>
      <c r="C19" s="40" t="str">
        <f>'Verblijfsgroep 1'!C17</f>
        <v>Waarvan C: indirect cliëntgebonden tijd en/of niet-cliëntgebonden tijdbesteding (A-B)  (wordt automatisch gevuld)</v>
      </c>
      <c r="D19" s="39" t="s">
        <v>115</v>
      </c>
    </row>
    <row r="20" spans="2:4" ht="28.8" x14ac:dyDescent="0.55000000000000004">
      <c r="B20" s="38">
        <f>'Verblijfsgroep 1'!B18</f>
        <v>15</v>
      </c>
      <c r="C20" s="40" t="str">
        <f>'Verblijfsgroep 1'!C18</f>
        <v>…. aantal netto roosteruren voor deze groep per week… (wordt automatisch gevuld)</v>
      </c>
      <c r="D20" s="39" t="s">
        <v>116</v>
      </c>
    </row>
    <row r="21" spans="2:4" ht="43.2" x14ac:dyDescent="0.55000000000000004">
      <c r="B21" s="38">
        <f>'Verblijfsgroep 1'!B19</f>
        <v>16</v>
      </c>
      <c r="C21" s="40" t="str">
        <f>'Verblijfsgroep 1'!C19</f>
        <v>…. aantal inroosterbare uren per fte begeleider per jaar… (wordt automatisch gevuld)</v>
      </c>
      <c r="D21" s="39" t="s">
        <v>117</v>
      </c>
    </row>
    <row r="22" spans="2:4" ht="57.6" x14ac:dyDescent="0.55000000000000004">
      <c r="B22" s="38">
        <f>'Verblijfsgroep 1'!B20</f>
        <v>17</v>
      </c>
      <c r="C22" s="40" t="str">
        <f>'Verblijfsgroep 1'!C20</f>
        <v>…. aantal inroosterbare uren per fte begeleider per jaar komt overeen met productiviteit van…. (wordt automatisch gevuld)</v>
      </c>
      <c r="D22" s="39" t="s">
        <v>118</v>
      </c>
    </row>
    <row r="23" spans="2:4" ht="28.8" customHeight="1" x14ac:dyDescent="0.55000000000000004">
      <c r="B23" s="38">
        <f>'Verblijfsgroep 1'!B21</f>
        <v>18</v>
      </c>
      <c r="C23" s="40" t="str">
        <f>'Verblijfsgroep 1'!C21</f>
        <v>Begeleidingsintensiteit (wordt automatisch gevuld)</v>
      </c>
      <c r="D23" s="39" t="s">
        <v>119</v>
      </c>
    </row>
  </sheetData>
  <sheetProtection algorithmName="SHA-512" hashValue="0GYkLm5MY3MiSHOff/N5LLB4B80OkesYEPGRQ9NzXWBPjyvUaARxnuYKTHFm8HM4M7/VJsusFPWl/DAj0mJX7g==" saltValue="5MFsFQxbcnYMDaYnG4mc3g==" spinCount="100000" sheet="1" objects="1" scenarios="1" selectLockedCells="1" selectUnlockedCells="1"/>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E1A1A-4B11-4CB5-ACA3-BF7604AD4A0B}">
  <sheetPr>
    <pageSetUpPr fitToPage="1"/>
  </sheetPr>
  <dimension ref="B1:I55"/>
  <sheetViews>
    <sheetView showGridLines="0" showRowColHeaders="0" showZeros="0" zoomScaleNormal="100" workbookViewId="0"/>
  </sheetViews>
  <sheetFormatPr defaultRowHeight="14.4" x14ac:dyDescent="0.55000000000000004"/>
  <cols>
    <col min="1" max="1" width="2.9453125" customWidth="1"/>
    <col min="2" max="2" width="15.26171875" customWidth="1"/>
    <col min="3" max="4" width="18.15625" style="2" customWidth="1"/>
    <col min="5" max="5" width="17.26171875" style="2" customWidth="1"/>
    <col min="6" max="6" width="27.83984375" customWidth="1"/>
    <col min="7" max="7" width="18.41796875" bestFit="1" customWidth="1"/>
    <col min="8" max="8" width="14.3671875" bestFit="1" customWidth="1"/>
    <col min="9" max="9" width="14.3671875" style="2" customWidth="1"/>
  </cols>
  <sheetData>
    <row r="1" spans="2:9" s="2" customFormat="1" x14ac:dyDescent="0.55000000000000004"/>
    <row r="2" spans="2:9" ht="18.3" x14ac:dyDescent="0.7">
      <c r="B2" s="9" t="s">
        <v>97</v>
      </c>
    </row>
    <row r="3" spans="2:9" ht="14.4" customHeight="1" x14ac:dyDescent="0.55000000000000004">
      <c r="B3" s="26"/>
      <c r="C3" s="26"/>
      <c r="D3" s="26"/>
      <c r="E3" s="26"/>
      <c r="F3" s="26"/>
      <c r="G3" s="26"/>
      <c r="H3" s="26"/>
      <c r="I3" s="26"/>
    </row>
    <row r="4" spans="2:9" x14ac:dyDescent="0.55000000000000004">
      <c r="B4" s="27"/>
      <c r="C4" s="34" t="s">
        <v>51</v>
      </c>
      <c r="D4" s="34" t="s">
        <v>65</v>
      </c>
      <c r="E4" s="34" t="s">
        <v>52</v>
      </c>
      <c r="F4" s="19" t="s">
        <v>100</v>
      </c>
      <c r="G4" s="19" t="s">
        <v>28</v>
      </c>
      <c r="H4" s="19" t="s">
        <v>29</v>
      </c>
      <c r="I4" s="19" t="s">
        <v>66</v>
      </c>
    </row>
    <row r="5" spans="2:9" x14ac:dyDescent="0.55000000000000004">
      <c r="B5" s="27" t="str">
        <f>Lijsten!S3</f>
        <v>Verblijfsgroep 1</v>
      </c>
      <c r="C5" s="27" cm="1">
        <f t="array" aca="1" ref="C5" ca="1">IFERROR(INDIRECT("'"&amp;$B5&amp;"'!d"&amp;ROW('Verblijfsgroep 1'!$4:$4)),"")</f>
        <v>0</v>
      </c>
      <c r="D5" s="27" cm="1">
        <f t="array" aca="1" ref="D5" ca="1">IFERROR(INDIRECT("'"&amp;$B5&amp;"'!d"&amp;ROW('Verblijfsgroep 1'!$5:$5)),"")</f>
        <v>0</v>
      </c>
      <c r="E5" s="31" cm="1">
        <f t="array" aca="1" ref="E5" ca="1">IFERROR(IFERROR(INDIRECT("'"&amp;$B5&amp;"'!d"&amp;ROW('Verblijfsgroep 1'!$6:$6)),""),"")</f>
        <v>0</v>
      </c>
      <c r="F5" s="32" cm="1">
        <f t="array" aca="1" ref="F5" ca="1">IFERROR(INDIRECT("'"&amp;$B5&amp;"'!d"&amp;ROW('Verblijfsgroep 1'!$13:$13)),"")</f>
        <v>0</v>
      </c>
      <c r="G5" s="58" t="str" cm="1">
        <f t="array" aca="1" ref="G5" ca="1">IFERROR(INDIRECT("'"&amp;$B5&amp;"'!d"&amp;ROW('Verblijfsgroep 1'!$21:$21)),"")</f>
        <v/>
      </c>
      <c r="H5" s="31" t="str">
        <f ca="1">IFERROR(IF(G5&gt;0,INDEX(Lijsten!$F$3:$L$11,MATCH(G5,Lijsten!$F$3:$F$11,1),3),""),"")</f>
        <v/>
      </c>
      <c r="I5" s="33" t="str">
        <f ca="1">IFERROR(IF(G5&gt;0,INDEX(Lijsten!$F$3:$L$11,MATCH(G5,Lijsten!$F$3:$F$11,1),7),""),"")</f>
        <v/>
      </c>
    </row>
    <row r="6" spans="2:9" x14ac:dyDescent="0.55000000000000004">
      <c r="B6" s="27" t="str">
        <f>Lijsten!S4</f>
        <v>Verblijfsgroep 2</v>
      </c>
      <c r="C6" s="27" cm="1">
        <f t="array" aca="1" ref="C6" ca="1">IFERROR(INDIRECT("'"&amp;$B6&amp;"'!d"&amp;ROW('Verblijfsgroep 1'!$4:$4)),"")</f>
        <v>0</v>
      </c>
      <c r="D6" s="27" cm="1">
        <f t="array" aca="1" ref="D6" ca="1">IFERROR(INDIRECT("'"&amp;$B6&amp;"'!d"&amp;ROW('Verblijfsgroep 1'!$5:$5)),"")</f>
        <v>0</v>
      </c>
      <c r="E6" s="31" cm="1">
        <f t="array" aca="1" ref="E6" ca="1">IFERROR(IFERROR(INDIRECT("'"&amp;$B6&amp;"'!d"&amp;ROW('Verblijfsgroep 1'!$6:$6)),""),"")</f>
        <v>0</v>
      </c>
      <c r="F6" s="32" cm="1">
        <f t="array" aca="1" ref="F6" ca="1">IFERROR(INDIRECT("'"&amp;$B6&amp;"'!d"&amp;ROW('Verblijfsgroep 1'!$13:$13)),"")</f>
        <v>0</v>
      </c>
      <c r="G6" s="58" t="str" cm="1">
        <f t="array" aca="1" ref="G6" ca="1">IFERROR(INDIRECT("'"&amp;$B6&amp;"'!d"&amp;ROW('Verblijfsgroep 1'!$21:$21)),"")</f>
        <v/>
      </c>
      <c r="H6" s="31" t="str">
        <f ca="1">IFERROR(IF(G6&gt;0,INDEX(Lijsten!$F$3:$L$11,MATCH(G6,Lijsten!$F$3:$F$11,1),3),""),"")</f>
        <v/>
      </c>
      <c r="I6" s="33" t="str">
        <f ca="1">IFERROR(IF(G6&gt;0,INDEX(Lijsten!$F$3:$L$11,MATCH(G6,Lijsten!$F$3:$F$11,1),7),""),"")</f>
        <v/>
      </c>
    </row>
    <row r="7" spans="2:9" s="2" customFormat="1" x14ac:dyDescent="0.55000000000000004">
      <c r="B7" s="27" t="str">
        <f>Lijsten!S5</f>
        <v>Verblijfsgroep 3</v>
      </c>
      <c r="C7" s="27" cm="1">
        <f t="array" aca="1" ref="C7" ca="1">IFERROR(INDIRECT("'"&amp;$B7&amp;"'!d"&amp;ROW('Verblijfsgroep 1'!$4:$4)),"")</f>
        <v>0</v>
      </c>
      <c r="D7" s="27" cm="1">
        <f t="array" aca="1" ref="D7" ca="1">IFERROR(INDIRECT("'"&amp;$B7&amp;"'!d"&amp;ROW('Verblijfsgroep 1'!$5:$5)),"")</f>
        <v>0</v>
      </c>
      <c r="E7" s="31" cm="1">
        <f t="array" aca="1" ref="E7" ca="1">IFERROR(IFERROR(INDIRECT("'"&amp;$B7&amp;"'!d"&amp;ROW('Verblijfsgroep 1'!$6:$6)),""),"")</f>
        <v>0</v>
      </c>
      <c r="F7" s="32" cm="1">
        <f t="array" aca="1" ref="F7" ca="1">IFERROR(INDIRECT("'"&amp;$B7&amp;"'!d"&amp;ROW('Verblijfsgroep 1'!$13:$13)),"")</f>
        <v>0</v>
      </c>
      <c r="G7" s="58" t="str" cm="1">
        <f t="array" aca="1" ref="G7" ca="1">IFERROR(INDIRECT("'"&amp;$B7&amp;"'!d"&amp;ROW('Verblijfsgroep 1'!$21:$21)),"")</f>
        <v/>
      </c>
      <c r="H7" s="31" t="str">
        <f ca="1">IFERROR(IF(G7&gt;0,INDEX(Lijsten!$F$3:$L$11,MATCH(G7,Lijsten!$F$3:$F$11,1),3),""),"")</f>
        <v/>
      </c>
      <c r="I7" s="33" t="str">
        <f ca="1">IFERROR(IF(G7&gt;0,INDEX(Lijsten!$F$3:$L$11,MATCH(G7,Lijsten!$F$3:$F$11,1),7),""),"")</f>
        <v/>
      </c>
    </row>
    <row r="8" spans="2:9" s="2" customFormat="1" x14ac:dyDescent="0.55000000000000004">
      <c r="B8" s="27" t="str">
        <f>Lijsten!S6</f>
        <v>Verblijfsgroep 4</v>
      </c>
      <c r="C8" s="27" cm="1">
        <f t="array" aca="1" ref="C8" ca="1">IFERROR(INDIRECT("'"&amp;$B8&amp;"'!d"&amp;ROW('Verblijfsgroep 1'!$4:$4)),"")</f>
        <v>0</v>
      </c>
      <c r="D8" s="27" cm="1">
        <f t="array" aca="1" ref="D8" ca="1">IFERROR(INDIRECT("'"&amp;$B8&amp;"'!d"&amp;ROW('Verblijfsgroep 1'!$5:$5)),"")</f>
        <v>0</v>
      </c>
      <c r="E8" s="31" cm="1">
        <f t="array" aca="1" ref="E8" ca="1">IFERROR(IFERROR(INDIRECT("'"&amp;$B8&amp;"'!d"&amp;ROW('Verblijfsgroep 1'!$6:$6)),""),"")</f>
        <v>0</v>
      </c>
      <c r="F8" s="32" cm="1">
        <f t="array" aca="1" ref="F8" ca="1">IFERROR(INDIRECT("'"&amp;$B8&amp;"'!d"&amp;ROW('Verblijfsgroep 1'!$13:$13)),"")</f>
        <v>0</v>
      </c>
      <c r="G8" s="58" t="str" cm="1">
        <f t="array" aca="1" ref="G8" ca="1">IFERROR(INDIRECT("'"&amp;$B8&amp;"'!d"&amp;ROW('Verblijfsgroep 1'!$21:$21)),"")</f>
        <v/>
      </c>
      <c r="H8" s="31" t="str">
        <f ca="1">IFERROR(IF(G8&gt;0,INDEX(Lijsten!$F$3:$L$11,MATCH(G8,Lijsten!$F$3:$F$11,1),3),""),"")</f>
        <v/>
      </c>
      <c r="I8" s="33" t="str">
        <f ca="1">IFERROR(IF(G8&gt;0,INDEX(Lijsten!$F$3:$L$11,MATCH(G8,Lijsten!$F$3:$F$11,1),7),""),"")</f>
        <v/>
      </c>
    </row>
    <row r="9" spans="2:9" s="2" customFormat="1" x14ac:dyDescent="0.55000000000000004">
      <c r="B9" s="27" t="str">
        <f>Lijsten!S7</f>
        <v>Verblijfsgroep 5</v>
      </c>
      <c r="C9" s="27" cm="1">
        <f t="array" aca="1" ref="C9" ca="1">IFERROR(INDIRECT("'"&amp;$B9&amp;"'!d"&amp;ROW('Verblijfsgroep 1'!$4:$4)),"")</f>
        <v>0</v>
      </c>
      <c r="D9" s="27" cm="1">
        <f t="array" aca="1" ref="D9" ca="1">IFERROR(INDIRECT("'"&amp;$B9&amp;"'!d"&amp;ROW('Verblijfsgroep 1'!$5:$5)),"")</f>
        <v>0</v>
      </c>
      <c r="E9" s="31" cm="1">
        <f t="array" aca="1" ref="E9" ca="1">IFERROR(IFERROR(INDIRECT("'"&amp;$B9&amp;"'!d"&amp;ROW('Verblijfsgroep 1'!$6:$6)),""),"")</f>
        <v>0</v>
      </c>
      <c r="F9" s="32" cm="1">
        <f t="array" aca="1" ref="F9" ca="1">IFERROR(INDIRECT("'"&amp;$B9&amp;"'!d"&amp;ROW('Verblijfsgroep 1'!$13:$13)),"")</f>
        <v>0</v>
      </c>
      <c r="G9" s="58" t="str" cm="1">
        <f t="array" aca="1" ref="G9" ca="1">IFERROR(INDIRECT("'"&amp;$B9&amp;"'!d"&amp;ROW('Verblijfsgroep 1'!$21:$21)),"")</f>
        <v/>
      </c>
      <c r="H9" s="31" t="str">
        <f ca="1">IFERROR(IF(G9&gt;0,INDEX(Lijsten!$F$3:$L$11,MATCH(G9,Lijsten!$F$3:$F$11,1),3),""),"")</f>
        <v/>
      </c>
      <c r="I9" s="33" t="str">
        <f ca="1">IFERROR(IF(G9&gt;0,INDEX(Lijsten!$F$3:$L$11,MATCH(G9,Lijsten!$F$3:$F$11,1),7),""),"")</f>
        <v/>
      </c>
    </row>
    <row r="10" spans="2:9" s="2" customFormat="1" x14ac:dyDescent="0.55000000000000004">
      <c r="B10" s="27" t="str">
        <f>Lijsten!S8</f>
        <v>Verblijfsgroep 6</v>
      </c>
      <c r="C10" s="27" cm="1">
        <f t="array" aca="1" ref="C10" ca="1">IFERROR(INDIRECT("'"&amp;$B10&amp;"'!d"&amp;ROW('Verblijfsgroep 1'!$4:$4)),"")</f>
        <v>0</v>
      </c>
      <c r="D10" s="27" cm="1">
        <f t="array" aca="1" ref="D10" ca="1">IFERROR(INDIRECT("'"&amp;$B10&amp;"'!d"&amp;ROW('Verblijfsgroep 1'!$5:$5)),"")</f>
        <v>0</v>
      </c>
      <c r="E10" s="31" cm="1">
        <f t="array" aca="1" ref="E10" ca="1">IFERROR(IFERROR(INDIRECT("'"&amp;$B10&amp;"'!d"&amp;ROW('Verblijfsgroep 1'!$6:$6)),""),"")</f>
        <v>0</v>
      </c>
      <c r="F10" s="32" cm="1">
        <f t="array" aca="1" ref="F10" ca="1">IFERROR(INDIRECT("'"&amp;$B10&amp;"'!d"&amp;ROW('Verblijfsgroep 1'!$13:$13)),"")</f>
        <v>0</v>
      </c>
      <c r="G10" s="58" t="str" cm="1">
        <f t="array" aca="1" ref="G10" ca="1">IFERROR(INDIRECT("'"&amp;$B10&amp;"'!d"&amp;ROW('Verblijfsgroep 1'!$21:$21)),"")</f>
        <v/>
      </c>
      <c r="H10" s="31" t="str">
        <f ca="1">IFERROR(IF(G10&gt;0,INDEX(Lijsten!$F$3:$L$11,MATCH(G10,Lijsten!$F$3:$F$11,1),3),""),"")</f>
        <v/>
      </c>
      <c r="I10" s="33" t="str">
        <f ca="1">IFERROR(IF(G10&gt;0,INDEX(Lijsten!$F$3:$L$11,MATCH(G10,Lijsten!$F$3:$F$11,1),7),""),"")</f>
        <v/>
      </c>
    </row>
    <row r="11" spans="2:9" s="2" customFormat="1" x14ac:dyDescent="0.55000000000000004">
      <c r="B11" s="27" t="str">
        <f>Lijsten!S9</f>
        <v>Verblijfsgroep 7</v>
      </c>
      <c r="C11" s="27" cm="1">
        <f t="array" aca="1" ref="C11" ca="1">IFERROR(INDIRECT("'"&amp;$B11&amp;"'!d"&amp;ROW('Verblijfsgroep 1'!$4:$4)),"")</f>
        <v>0</v>
      </c>
      <c r="D11" s="27" cm="1">
        <f t="array" aca="1" ref="D11" ca="1">IFERROR(INDIRECT("'"&amp;$B11&amp;"'!d"&amp;ROW('Verblijfsgroep 1'!$5:$5)),"")</f>
        <v>0</v>
      </c>
      <c r="E11" s="31" cm="1">
        <f t="array" aca="1" ref="E11" ca="1">IFERROR(IFERROR(INDIRECT("'"&amp;$B11&amp;"'!d"&amp;ROW('Verblijfsgroep 1'!$6:$6)),""),"")</f>
        <v>0</v>
      </c>
      <c r="F11" s="32" cm="1">
        <f t="array" aca="1" ref="F11" ca="1">IFERROR(INDIRECT("'"&amp;$B11&amp;"'!d"&amp;ROW('Verblijfsgroep 1'!$13:$13)),"")</f>
        <v>0</v>
      </c>
      <c r="G11" s="58" t="str" cm="1">
        <f t="array" aca="1" ref="G11" ca="1">IFERROR(INDIRECT("'"&amp;$B11&amp;"'!d"&amp;ROW('Verblijfsgroep 1'!$21:$21)),"")</f>
        <v/>
      </c>
      <c r="H11" s="31" t="str">
        <f ca="1">IFERROR(IF(G11&gt;0,INDEX(Lijsten!$F$3:$L$11,MATCH(G11,Lijsten!$F$3:$F$11,1),3),""),"")</f>
        <v/>
      </c>
      <c r="I11" s="33" t="str">
        <f ca="1">IFERROR(IF(G11&gt;0,INDEX(Lijsten!$F$3:$L$11,MATCH(G11,Lijsten!$F$3:$F$11,1),7),""),"")</f>
        <v/>
      </c>
    </row>
    <row r="12" spans="2:9" s="2" customFormat="1" x14ac:dyDescent="0.55000000000000004">
      <c r="B12" s="27" t="str">
        <f>Lijsten!S10</f>
        <v>Verblijfsgroep 8</v>
      </c>
      <c r="C12" s="27" cm="1">
        <f t="array" aca="1" ref="C12" ca="1">IFERROR(INDIRECT("'"&amp;$B12&amp;"'!d"&amp;ROW('Verblijfsgroep 1'!$4:$4)),"")</f>
        <v>0</v>
      </c>
      <c r="D12" s="27" cm="1">
        <f t="array" aca="1" ref="D12" ca="1">IFERROR(INDIRECT("'"&amp;$B12&amp;"'!d"&amp;ROW('Verblijfsgroep 1'!$5:$5)),"")</f>
        <v>0</v>
      </c>
      <c r="E12" s="31" cm="1">
        <f t="array" aca="1" ref="E12" ca="1">IFERROR(IFERROR(INDIRECT("'"&amp;$B12&amp;"'!d"&amp;ROW('Verblijfsgroep 1'!$6:$6)),""),"")</f>
        <v>0</v>
      </c>
      <c r="F12" s="32" cm="1">
        <f t="array" aca="1" ref="F12" ca="1">IFERROR(INDIRECT("'"&amp;$B12&amp;"'!d"&amp;ROW('Verblijfsgroep 1'!$13:$13)),"")</f>
        <v>0</v>
      </c>
      <c r="G12" s="58" t="str" cm="1">
        <f t="array" aca="1" ref="G12" ca="1">IFERROR(INDIRECT("'"&amp;$B12&amp;"'!d"&amp;ROW('Verblijfsgroep 1'!$21:$21)),"")</f>
        <v/>
      </c>
      <c r="H12" s="31" t="str">
        <f ca="1">IFERROR(IF(G12&gt;0,INDEX(Lijsten!$F$3:$L$11,MATCH(G12,Lijsten!$F$3:$F$11,1),3),""),"")</f>
        <v/>
      </c>
      <c r="I12" s="33" t="str">
        <f ca="1">IFERROR(IF(G12&gt;0,INDEX(Lijsten!$F$3:$L$11,MATCH(G12,Lijsten!$F$3:$F$11,1),7),""),"")</f>
        <v/>
      </c>
    </row>
    <row r="13" spans="2:9" s="2" customFormat="1" x14ac:dyDescent="0.55000000000000004">
      <c r="B13" s="27" t="str">
        <f>Lijsten!S11</f>
        <v>Verblijfsgroep 9</v>
      </c>
      <c r="C13" s="27" cm="1">
        <f t="array" aca="1" ref="C13" ca="1">IFERROR(INDIRECT("'"&amp;$B13&amp;"'!d"&amp;ROW('Verblijfsgroep 1'!$4:$4)),"")</f>
        <v>0</v>
      </c>
      <c r="D13" s="27" cm="1">
        <f t="array" aca="1" ref="D13" ca="1">IFERROR(INDIRECT("'"&amp;$B13&amp;"'!d"&amp;ROW('Verblijfsgroep 1'!$5:$5)),"")</f>
        <v>0</v>
      </c>
      <c r="E13" s="31" cm="1">
        <f t="array" aca="1" ref="E13" ca="1">IFERROR(IFERROR(INDIRECT("'"&amp;$B13&amp;"'!d"&amp;ROW('Verblijfsgroep 1'!$6:$6)),""),"")</f>
        <v>0</v>
      </c>
      <c r="F13" s="32" cm="1">
        <f t="array" aca="1" ref="F13" ca="1">IFERROR(INDIRECT("'"&amp;$B13&amp;"'!d"&amp;ROW('Verblijfsgroep 1'!$13:$13)),"")</f>
        <v>0</v>
      </c>
      <c r="G13" s="58" t="str" cm="1">
        <f t="array" aca="1" ref="G13" ca="1">IFERROR(INDIRECT("'"&amp;$B13&amp;"'!d"&amp;ROW('Verblijfsgroep 1'!$21:$21)),"")</f>
        <v/>
      </c>
      <c r="H13" s="31" t="str">
        <f ca="1">IFERROR(IF(G13&gt;0,INDEX(Lijsten!$F$3:$L$11,MATCH(G13,Lijsten!$F$3:$F$11,1),3),""),"")</f>
        <v/>
      </c>
      <c r="I13" s="33" t="str">
        <f ca="1">IFERROR(IF(G13&gt;0,INDEX(Lijsten!$F$3:$L$11,MATCH(G13,Lijsten!$F$3:$F$11,1),7),""),"")</f>
        <v/>
      </c>
    </row>
    <row r="14" spans="2:9" s="2" customFormat="1" x14ac:dyDescent="0.55000000000000004">
      <c r="B14" s="27" t="str">
        <f>Lijsten!S12</f>
        <v>Verblijfsgroep 10</v>
      </c>
      <c r="C14" s="27" cm="1">
        <f t="array" aca="1" ref="C14" ca="1">IFERROR(INDIRECT("'"&amp;$B14&amp;"'!d"&amp;ROW('Verblijfsgroep 1'!$4:$4)),"")</f>
        <v>0</v>
      </c>
      <c r="D14" s="27" cm="1">
        <f t="array" aca="1" ref="D14" ca="1">IFERROR(INDIRECT("'"&amp;$B14&amp;"'!d"&amp;ROW('Verblijfsgroep 1'!$5:$5)),"")</f>
        <v>0</v>
      </c>
      <c r="E14" s="31" cm="1">
        <f t="array" aca="1" ref="E14" ca="1">IFERROR(IFERROR(INDIRECT("'"&amp;$B14&amp;"'!d"&amp;ROW('Verblijfsgroep 1'!$6:$6)),""),"")</f>
        <v>0</v>
      </c>
      <c r="F14" s="32" cm="1">
        <f t="array" aca="1" ref="F14" ca="1">IFERROR(INDIRECT("'"&amp;$B14&amp;"'!d"&amp;ROW('Verblijfsgroep 1'!$13:$13)),"")</f>
        <v>0</v>
      </c>
      <c r="G14" s="58" t="str" cm="1">
        <f t="array" aca="1" ref="G14" ca="1">IFERROR(INDIRECT("'"&amp;$B14&amp;"'!d"&amp;ROW('Verblijfsgroep 1'!$21:$21)),"")</f>
        <v/>
      </c>
      <c r="H14" s="31" t="str">
        <f ca="1">IFERROR(IF(G14&gt;0,INDEX(Lijsten!$F$3:$L$11,MATCH(G14,Lijsten!$F$3:$F$11,1),3),""),"")</f>
        <v/>
      </c>
      <c r="I14" s="33" t="str">
        <f ca="1">IFERROR(IF(G14&gt;0,INDEX(Lijsten!$F$3:$L$11,MATCH(G14,Lijsten!$F$3:$F$11,1),7),""),"")</f>
        <v/>
      </c>
    </row>
    <row r="15" spans="2:9" s="2" customFormat="1" x14ac:dyDescent="0.55000000000000004">
      <c r="B15" s="27" t="str">
        <f>Lijsten!S13</f>
        <v>Verblijfsgroep 11</v>
      </c>
      <c r="C15" s="27" cm="1">
        <f t="array" aca="1" ref="C15" ca="1">IFERROR(INDIRECT("'"&amp;$B15&amp;"'!d"&amp;ROW('Verblijfsgroep 1'!$4:$4)),"")</f>
        <v>0</v>
      </c>
      <c r="D15" s="27" cm="1">
        <f t="array" aca="1" ref="D15" ca="1">IFERROR(INDIRECT("'"&amp;$B15&amp;"'!d"&amp;ROW('Verblijfsgroep 1'!$5:$5)),"")</f>
        <v>0</v>
      </c>
      <c r="E15" s="31" cm="1">
        <f t="array" aca="1" ref="E15" ca="1">IFERROR(IFERROR(INDIRECT("'"&amp;$B15&amp;"'!d"&amp;ROW('Verblijfsgroep 1'!$6:$6)),""),"")</f>
        <v>0</v>
      </c>
      <c r="F15" s="32" cm="1">
        <f t="array" aca="1" ref="F15" ca="1">IFERROR(INDIRECT("'"&amp;$B15&amp;"'!d"&amp;ROW('Verblijfsgroep 1'!$13:$13)),"")</f>
        <v>0</v>
      </c>
      <c r="G15" s="58" t="str" cm="1">
        <f t="array" aca="1" ref="G15" ca="1">IFERROR(INDIRECT("'"&amp;$B15&amp;"'!d"&amp;ROW('Verblijfsgroep 1'!$21:$21)),"")</f>
        <v/>
      </c>
      <c r="H15" s="31" t="str">
        <f ca="1">IFERROR(IF(G15&gt;0,INDEX(Lijsten!$F$3:$L$11,MATCH(G15,Lijsten!$F$3:$F$11,1),3),""),"")</f>
        <v/>
      </c>
      <c r="I15" s="33" t="str">
        <f ca="1">IFERROR(IF(G15&gt;0,INDEX(Lijsten!$F$3:$L$11,MATCH(G15,Lijsten!$F$3:$F$11,1),7),""),"")</f>
        <v/>
      </c>
    </row>
    <row r="16" spans="2:9" s="2" customFormat="1" x14ac:dyDescent="0.55000000000000004">
      <c r="B16" s="27" t="str">
        <f>Lijsten!S14</f>
        <v>Verblijfsgroep 12</v>
      </c>
      <c r="C16" s="27" cm="1">
        <f t="array" aca="1" ref="C16" ca="1">IFERROR(INDIRECT("'"&amp;$B16&amp;"'!d"&amp;ROW('Verblijfsgroep 1'!$4:$4)),"")</f>
        <v>0</v>
      </c>
      <c r="D16" s="27" cm="1">
        <f t="array" aca="1" ref="D16" ca="1">IFERROR(INDIRECT("'"&amp;$B16&amp;"'!d"&amp;ROW('Verblijfsgroep 1'!$5:$5)),"")</f>
        <v>0</v>
      </c>
      <c r="E16" s="31" cm="1">
        <f t="array" aca="1" ref="E16" ca="1">IFERROR(IFERROR(INDIRECT("'"&amp;$B16&amp;"'!d"&amp;ROW('Verblijfsgroep 1'!$6:$6)),""),"")</f>
        <v>0</v>
      </c>
      <c r="F16" s="32" cm="1">
        <f t="array" aca="1" ref="F16" ca="1">IFERROR(INDIRECT("'"&amp;$B16&amp;"'!d"&amp;ROW('Verblijfsgroep 1'!$13:$13)),"")</f>
        <v>0</v>
      </c>
      <c r="G16" s="58" t="str" cm="1">
        <f t="array" aca="1" ref="G16" ca="1">IFERROR(INDIRECT("'"&amp;$B16&amp;"'!d"&amp;ROW('Verblijfsgroep 1'!$21:$21)),"")</f>
        <v/>
      </c>
      <c r="H16" s="31" t="str">
        <f ca="1">IFERROR(IF(G16&gt;0,INDEX(Lijsten!$F$3:$L$11,MATCH(G16,Lijsten!$F$3:$F$11,1),3),""),"")</f>
        <v/>
      </c>
      <c r="I16" s="33" t="str">
        <f ca="1">IFERROR(IF(G16&gt;0,INDEX(Lijsten!$F$3:$L$11,MATCH(G16,Lijsten!$F$3:$F$11,1),7),""),"")</f>
        <v/>
      </c>
    </row>
    <row r="17" spans="2:9" s="2" customFormat="1" x14ac:dyDescent="0.55000000000000004">
      <c r="B17" s="27" t="str">
        <f>Lijsten!S15</f>
        <v>Verblijfsgroep 13</v>
      </c>
      <c r="C17" s="27" cm="1">
        <f t="array" aca="1" ref="C17" ca="1">IFERROR(INDIRECT("'"&amp;$B17&amp;"'!d"&amp;ROW('Verblijfsgroep 1'!$4:$4)),"")</f>
        <v>0</v>
      </c>
      <c r="D17" s="27" cm="1">
        <f t="array" aca="1" ref="D17" ca="1">IFERROR(INDIRECT("'"&amp;$B17&amp;"'!d"&amp;ROW('Verblijfsgroep 1'!$5:$5)),"")</f>
        <v>0</v>
      </c>
      <c r="E17" s="31" cm="1">
        <f t="array" aca="1" ref="E17" ca="1">IFERROR(IFERROR(INDIRECT("'"&amp;$B17&amp;"'!d"&amp;ROW('Verblijfsgroep 1'!$6:$6)),""),"")</f>
        <v>0</v>
      </c>
      <c r="F17" s="32" cm="1">
        <f t="array" aca="1" ref="F17" ca="1">IFERROR(INDIRECT("'"&amp;$B17&amp;"'!d"&amp;ROW('Verblijfsgroep 1'!$13:$13)),"")</f>
        <v>0</v>
      </c>
      <c r="G17" s="58" t="str" cm="1">
        <f t="array" aca="1" ref="G17" ca="1">IFERROR(INDIRECT("'"&amp;$B17&amp;"'!d"&amp;ROW('Verblijfsgroep 1'!$21:$21)),"")</f>
        <v/>
      </c>
      <c r="H17" s="31" t="str">
        <f ca="1">IFERROR(IF(G17&gt;0,INDEX(Lijsten!$F$3:$L$11,MATCH(G17,Lijsten!$F$3:$F$11,1),3),""),"")</f>
        <v/>
      </c>
      <c r="I17" s="33" t="str">
        <f ca="1">IFERROR(IF(G17&gt;0,INDEX(Lijsten!$F$3:$L$11,MATCH(G17,Lijsten!$F$3:$F$11,1),7),""),"")</f>
        <v/>
      </c>
    </row>
    <row r="18" spans="2:9" s="2" customFormat="1" x14ac:dyDescent="0.55000000000000004">
      <c r="B18" s="27" t="str">
        <f>Lijsten!S16</f>
        <v>Verblijfsgroep 14</v>
      </c>
      <c r="C18" s="27" cm="1">
        <f t="array" aca="1" ref="C18" ca="1">IFERROR(INDIRECT("'"&amp;$B18&amp;"'!d"&amp;ROW('Verblijfsgroep 1'!$4:$4)),"")</f>
        <v>0</v>
      </c>
      <c r="D18" s="27" cm="1">
        <f t="array" aca="1" ref="D18" ca="1">IFERROR(INDIRECT("'"&amp;$B18&amp;"'!d"&amp;ROW('Verblijfsgroep 1'!$5:$5)),"")</f>
        <v>0</v>
      </c>
      <c r="E18" s="31" cm="1">
        <f t="array" aca="1" ref="E18" ca="1">IFERROR(IFERROR(INDIRECT("'"&amp;$B18&amp;"'!d"&amp;ROW('Verblijfsgroep 1'!$6:$6)),""),"")</f>
        <v>0</v>
      </c>
      <c r="F18" s="32" cm="1">
        <f t="array" aca="1" ref="F18" ca="1">IFERROR(INDIRECT("'"&amp;$B18&amp;"'!d"&amp;ROW('Verblijfsgroep 1'!$13:$13)),"")</f>
        <v>0</v>
      </c>
      <c r="G18" s="58" t="str" cm="1">
        <f t="array" aca="1" ref="G18" ca="1">IFERROR(INDIRECT("'"&amp;$B18&amp;"'!d"&amp;ROW('Verblijfsgroep 1'!$21:$21)),"")</f>
        <v/>
      </c>
      <c r="H18" s="31" t="str">
        <f ca="1">IFERROR(IF(G18&gt;0,INDEX(Lijsten!$F$3:$L$11,MATCH(G18,Lijsten!$F$3:$F$11,1),3),""),"")</f>
        <v/>
      </c>
      <c r="I18" s="33" t="str">
        <f ca="1">IFERROR(IF(G18&gt;0,INDEX(Lijsten!$F$3:$L$11,MATCH(G18,Lijsten!$F$3:$F$11,1),7),""),"")</f>
        <v/>
      </c>
    </row>
    <row r="19" spans="2:9" s="2" customFormat="1" x14ac:dyDescent="0.55000000000000004">
      <c r="B19" s="27" t="str">
        <f>Lijsten!S17</f>
        <v>Verblijfsgroep 15</v>
      </c>
      <c r="C19" s="27" cm="1">
        <f t="array" aca="1" ref="C19" ca="1">IFERROR(INDIRECT("'"&amp;$B19&amp;"'!d"&amp;ROW('Verblijfsgroep 1'!$4:$4)),"")</f>
        <v>0</v>
      </c>
      <c r="D19" s="27" cm="1">
        <f t="array" aca="1" ref="D19" ca="1">IFERROR(INDIRECT("'"&amp;$B19&amp;"'!d"&amp;ROW('Verblijfsgroep 1'!$5:$5)),"")</f>
        <v>0</v>
      </c>
      <c r="E19" s="31" cm="1">
        <f t="array" aca="1" ref="E19" ca="1">IFERROR(IFERROR(INDIRECT("'"&amp;$B19&amp;"'!d"&amp;ROW('Verblijfsgroep 1'!$6:$6)),""),"")</f>
        <v>0</v>
      </c>
      <c r="F19" s="32" cm="1">
        <f t="array" aca="1" ref="F19" ca="1">IFERROR(INDIRECT("'"&amp;$B19&amp;"'!d"&amp;ROW('Verblijfsgroep 1'!$13:$13)),"")</f>
        <v>0</v>
      </c>
      <c r="G19" s="58" t="str" cm="1">
        <f t="array" aca="1" ref="G19" ca="1">IFERROR(INDIRECT("'"&amp;$B19&amp;"'!d"&amp;ROW('Verblijfsgroep 1'!$21:$21)),"")</f>
        <v/>
      </c>
      <c r="H19" s="31" t="str">
        <f ca="1">IFERROR(IF(G19&gt;0,INDEX(Lijsten!$F$3:$L$11,MATCH(G19,Lijsten!$F$3:$F$11,1),3),""),"")</f>
        <v/>
      </c>
      <c r="I19" s="33" t="str">
        <f ca="1">IFERROR(IF(G19&gt;0,INDEX(Lijsten!$F$3:$L$11,MATCH(G19,Lijsten!$F$3:$F$11,1),7),""),"")</f>
        <v/>
      </c>
    </row>
    <row r="20" spans="2:9" s="2" customFormat="1" x14ac:dyDescent="0.55000000000000004">
      <c r="B20" s="27" t="str">
        <f>Lijsten!S18</f>
        <v>Verblijfsgroep 16</v>
      </c>
      <c r="C20" s="27" cm="1">
        <f t="array" aca="1" ref="C20" ca="1">IFERROR(INDIRECT("'"&amp;$B20&amp;"'!d"&amp;ROW('Verblijfsgroep 1'!$4:$4)),"")</f>
        <v>0</v>
      </c>
      <c r="D20" s="27" cm="1">
        <f t="array" aca="1" ref="D20" ca="1">IFERROR(INDIRECT("'"&amp;$B20&amp;"'!d"&amp;ROW('Verblijfsgroep 1'!$5:$5)),"")</f>
        <v>0</v>
      </c>
      <c r="E20" s="31" cm="1">
        <f t="array" aca="1" ref="E20" ca="1">IFERROR(IFERROR(INDIRECT("'"&amp;$B20&amp;"'!d"&amp;ROW('Verblijfsgroep 1'!$6:$6)),""),"")</f>
        <v>0</v>
      </c>
      <c r="F20" s="32" cm="1">
        <f t="array" aca="1" ref="F20" ca="1">IFERROR(INDIRECT("'"&amp;$B20&amp;"'!d"&amp;ROW('Verblijfsgroep 1'!$13:$13)),"")</f>
        <v>0</v>
      </c>
      <c r="G20" s="58" t="str" cm="1">
        <f t="array" aca="1" ref="G20" ca="1">IFERROR(INDIRECT("'"&amp;$B20&amp;"'!d"&amp;ROW('Verblijfsgroep 1'!$21:$21)),"")</f>
        <v/>
      </c>
      <c r="H20" s="31" t="str">
        <f ca="1">IFERROR(IF(G20&gt;0,INDEX(Lijsten!$F$3:$L$11,MATCH(G20,Lijsten!$F$3:$F$11,1),3),""),"")</f>
        <v/>
      </c>
      <c r="I20" s="33" t="str">
        <f ca="1">IFERROR(IF(G20&gt;0,INDEX(Lijsten!$F$3:$L$11,MATCH(G20,Lijsten!$F$3:$F$11,1),7),""),"")</f>
        <v/>
      </c>
    </row>
    <row r="21" spans="2:9" s="2" customFormat="1" x14ac:dyDescent="0.55000000000000004">
      <c r="B21" s="27" t="str">
        <f>Lijsten!S19</f>
        <v>Verblijfsgroep 17</v>
      </c>
      <c r="C21" s="27" cm="1">
        <f t="array" aca="1" ref="C21" ca="1">IFERROR(INDIRECT("'"&amp;$B21&amp;"'!d"&amp;ROW('Verblijfsgroep 1'!$4:$4)),"")</f>
        <v>0</v>
      </c>
      <c r="D21" s="27" cm="1">
        <f t="array" aca="1" ref="D21" ca="1">IFERROR(INDIRECT("'"&amp;$B21&amp;"'!d"&amp;ROW('Verblijfsgroep 1'!$5:$5)),"")</f>
        <v>0</v>
      </c>
      <c r="E21" s="31" cm="1">
        <f t="array" aca="1" ref="E21" ca="1">IFERROR(IFERROR(INDIRECT("'"&amp;$B21&amp;"'!d"&amp;ROW('Verblijfsgroep 1'!$6:$6)),""),"")</f>
        <v>0</v>
      </c>
      <c r="F21" s="32" cm="1">
        <f t="array" aca="1" ref="F21" ca="1">IFERROR(INDIRECT("'"&amp;$B21&amp;"'!d"&amp;ROW('Verblijfsgroep 1'!$13:$13)),"")</f>
        <v>0</v>
      </c>
      <c r="G21" s="58" t="str" cm="1">
        <f t="array" aca="1" ref="G21" ca="1">IFERROR(INDIRECT("'"&amp;$B21&amp;"'!d"&amp;ROW('Verblijfsgroep 1'!$21:$21)),"")</f>
        <v/>
      </c>
      <c r="H21" s="31" t="str">
        <f ca="1">IFERROR(IF(G21&gt;0,INDEX(Lijsten!$F$3:$L$11,MATCH(G21,Lijsten!$F$3:$F$11,1),3),""),"")</f>
        <v/>
      </c>
      <c r="I21" s="33" t="str">
        <f ca="1">IFERROR(IF(G21&gt;0,INDEX(Lijsten!$F$3:$L$11,MATCH(G21,Lijsten!$F$3:$F$11,1),7),""),"")</f>
        <v/>
      </c>
    </row>
    <row r="22" spans="2:9" s="2" customFormat="1" x14ac:dyDescent="0.55000000000000004">
      <c r="B22" s="27" t="str">
        <f>Lijsten!S20</f>
        <v>Verblijfsgroep 18</v>
      </c>
      <c r="C22" s="27" cm="1">
        <f t="array" aca="1" ref="C22" ca="1">IFERROR(INDIRECT("'"&amp;$B22&amp;"'!d"&amp;ROW('Verblijfsgroep 1'!$4:$4)),"")</f>
        <v>0</v>
      </c>
      <c r="D22" s="27" cm="1">
        <f t="array" aca="1" ref="D22" ca="1">IFERROR(INDIRECT("'"&amp;$B22&amp;"'!d"&amp;ROW('Verblijfsgroep 1'!$5:$5)),"")</f>
        <v>0</v>
      </c>
      <c r="E22" s="31" cm="1">
        <f t="array" aca="1" ref="E22" ca="1">IFERROR(IFERROR(INDIRECT("'"&amp;$B22&amp;"'!d"&amp;ROW('Verblijfsgroep 1'!$6:$6)),""),"")</f>
        <v>0</v>
      </c>
      <c r="F22" s="32" cm="1">
        <f t="array" aca="1" ref="F22" ca="1">IFERROR(INDIRECT("'"&amp;$B22&amp;"'!d"&amp;ROW('Verblijfsgroep 1'!$13:$13)),"")</f>
        <v>0</v>
      </c>
      <c r="G22" s="58" t="str" cm="1">
        <f t="array" aca="1" ref="G22" ca="1">IFERROR(INDIRECT("'"&amp;$B22&amp;"'!d"&amp;ROW('Verblijfsgroep 1'!$21:$21)),"")</f>
        <v/>
      </c>
      <c r="H22" s="31" t="str">
        <f ca="1">IFERROR(IF(G22&gt;0,INDEX(Lijsten!$F$3:$L$11,MATCH(G22,Lijsten!$F$3:$F$11,1),3),""),"")</f>
        <v/>
      </c>
      <c r="I22" s="33" t="str">
        <f ca="1">IFERROR(IF(G22&gt;0,INDEX(Lijsten!$F$3:$L$11,MATCH(G22,Lijsten!$F$3:$F$11,1),7),""),"")</f>
        <v/>
      </c>
    </row>
    <row r="23" spans="2:9" s="2" customFormat="1" x14ac:dyDescent="0.55000000000000004">
      <c r="B23" s="27" t="str">
        <f>Lijsten!S21</f>
        <v>Verblijfsgroep 19</v>
      </c>
      <c r="C23" s="27" cm="1">
        <f t="array" aca="1" ref="C23" ca="1">IFERROR(INDIRECT("'"&amp;$B23&amp;"'!d"&amp;ROW('Verblijfsgroep 1'!$4:$4)),"")</f>
        <v>0</v>
      </c>
      <c r="D23" s="27" cm="1">
        <f t="array" aca="1" ref="D23" ca="1">IFERROR(INDIRECT("'"&amp;$B23&amp;"'!d"&amp;ROW('Verblijfsgroep 1'!$5:$5)),"")</f>
        <v>0</v>
      </c>
      <c r="E23" s="31" cm="1">
        <f t="array" aca="1" ref="E23" ca="1">IFERROR(IFERROR(INDIRECT("'"&amp;$B23&amp;"'!d"&amp;ROW('Verblijfsgroep 1'!$6:$6)),""),"")</f>
        <v>0</v>
      </c>
      <c r="F23" s="32" cm="1">
        <f t="array" aca="1" ref="F23" ca="1">IFERROR(INDIRECT("'"&amp;$B23&amp;"'!d"&amp;ROW('Verblijfsgroep 1'!$13:$13)),"")</f>
        <v>0</v>
      </c>
      <c r="G23" s="58" t="str" cm="1">
        <f t="array" aca="1" ref="G23" ca="1">IFERROR(INDIRECT("'"&amp;$B23&amp;"'!d"&amp;ROW('Verblijfsgroep 1'!$21:$21)),"")</f>
        <v/>
      </c>
      <c r="H23" s="31" t="str">
        <f ca="1">IFERROR(IF(G23&gt;0,INDEX(Lijsten!$F$3:$L$11,MATCH(G23,Lijsten!$F$3:$F$11,1),3),""),"")</f>
        <v/>
      </c>
      <c r="I23" s="33" t="str">
        <f ca="1">IFERROR(IF(G23&gt;0,INDEX(Lijsten!$F$3:$L$11,MATCH(G23,Lijsten!$F$3:$F$11,1),7),""),"")</f>
        <v/>
      </c>
    </row>
    <row r="24" spans="2:9" s="2" customFormat="1" x14ac:dyDescent="0.55000000000000004">
      <c r="B24" s="27" t="str">
        <f>Lijsten!S22</f>
        <v>Verblijfsgroep 20</v>
      </c>
      <c r="C24" s="27" cm="1">
        <f t="array" aca="1" ref="C24" ca="1">IFERROR(INDIRECT("'"&amp;$B24&amp;"'!d"&amp;ROW('Verblijfsgroep 1'!$4:$4)),"")</f>
        <v>0</v>
      </c>
      <c r="D24" s="27" cm="1">
        <f t="array" aca="1" ref="D24" ca="1">IFERROR(INDIRECT("'"&amp;$B24&amp;"'!d"&amp;ROW('Verblijfsgroep 1'!$5:$5)),"")</f>
        <v>0</v>
      </c>
      <c r="E24" s="31" cm="1">
        <f t="array" aca="1" ref="E24" ca="1">IFERROR(IFERROR(INDIRECT("'"&amp;$B24&amp;"'!d"&amp;ROW('Verblijfsgroep 1'!$6:$6)),""),"")</f>
        <v>0</v>
      </c>
      <c r="F24" s="32" cm="1">
        <f t="array" aca="1" ref="F24" ca="1">IFERROR(INDIRECT("'"&amp;$B24&amp;"'!d"&amp;ROW('Verblijfsgroep 1'!$13:$13)),"")</f>
        <v>0</v>
      </c>
      <c r="G24" s="58" t="str" cm="1">
        <f t="array" aca="1" ref="G24" ca="1">IFERROR(INDIRECT("'"&amp;$B24&amp;"'!d"&amp;ROW('Verblijfsgroep 1'!$21:$21)),"")</f>
        <v/>
      </c>
      <c r="H24" s="31" t="str">
        <f ca="1">IFERROR(IF(G24&gt;0,INDEX(Lijsten!$F$3:$L$11,MATCH(G24,Lijsten!$F$3:$F$11,1),3),""),"")</f>
        <v/>
      </c>
      <c r="I24" s="33" t="str">
        <f ca="1">IFERROR(IF(G24&gt;0,INDEX(Lijsten!$F$3:$L$11,MATCH(G24,Lijsten!$F$3:$F$11,1),7),""),"")</f>
        <v/>
      </c>
    </row>
    <row r="25" spans="2:9" s="2" customFormat="1" x14ac:dyDescent="0.55000000000000004">
      <c r="B25" s="27" t="str">
        <f>Lijsten!S23</f>
        <v>Verblijfsgroep 21</v>
      </c>
      <c r="C25" s="27" cm="1">
        <f t="array" aca="1" ref="C25" ca="1">IFERROR(INDIRECT("'"&amp;$B25&amp;"'!d"&amp;ROW('Verblijfsgroep 1'!$4:$4)),"")</f>
        <v>0</v>
      </c>
      <c r="D25" s="27" cm="1">
        <f t="array" aca="1" ref="D25" ca="1">IFERROR(INDIRECT("'"&amp;$B25&amp;"'!d"&amp;ROW('Verblijfsgroep 1'!$5:$5)),"")</f>
        <v>0</v>
      </c>
      <c r="E25" s="31" cm="1">
        <f t="array" aca="1" ref="E25" ca="1">IFERROR(IFERROR(INDIRECT("'"&amp;$B25&amp;"'!d"&amp;ROW('Verblijfsgroep 1'!$6:$6)),""),"")</f>
        <v>0</v>
      </c>
      <c r="F25" s="32" cm="1">
        <f t="array" aca="1" ref="F25" ca="1">IFERROR(INDIRECT("'"&amp;$B25&amp;"'!d"&amp;ROW('Verblijfsgroep 1'!$13:$13)),"")</f>
        <v>0</v>
      </c>
      <c r="G25" s="58" t="str" cm="1">
        <f t="array" aca="1" ref="G25" ca="1">IFERROR(INDIRECT("'"&amp;$B25&amp;"'!d"&amp;ROW('Verblijfsgroep 1'!$21:$21)),"")</f>
        <v/>
      </c>
      <c r="H25" s="31" t="str">
        <f ca="1">IFERROR(IF(G25&gt;0,INDEX(Lijsten!$F$3:$L$11,MATCH(G25,Lijsten!$F$3:$F$11,1),3),""),"")</f>
        <v/>
      </c>
      <c r="I25" s="33" t="str">
        <f ca="1">IFERROR(IF(G25&gt;0,INDEX(Lijsten!$F$3:$L$11,MATCH(G25,Lijsten!$F$3:$F$11,1),7),""),"")</f>
        <v/>
      </c>
    </row>
    <row r="26" spans="2:9" s="2" customFormat="1" x14ac:dyDescent="0.55000000000000004">
      <c r="B26" s="27" t="str">
        <f>Lijsten!S24</f>
        <v>Verblijfsgroep 22</v>
      </c>
      <c r="C26" s="27" cm="1">
        <f t="array" aca="1" ref="C26" ca="1">IFERROR(INDIRECT("'"&amp;$B26&amp;"'!d"&amp;ROW('Verblijfsgroep 1'!$4:$4)),"")</f>
        <v>0</v>
      </c>
      <c r="D26" s="27" cm="1">
        <f t="array" aca="1" ref="D26" ca="1">IFERROR(INDIRECT("'"&amp;$B26&amp;"'!d"&amp;ROW('Verblijfsgroep 1'!$5:$5)),"")</f>
        <v>0</v>
      </c>
      <c r="E26" s="31" cm="1">
        <f t="array" aca="1" ref="E26" ca="1">IFERROR(IFERROR(INDIRECT("'"&amp;$B26&amp;"'!d"&amp;ROW('Verblijfsgroep 1'!$6:$6)),""),"")</f>
        <v>0</v>
      </c>
      <c r="F26" s="32" cm="1">
        <f t="array" aca="1" ref="F26" ca="1">IFERROR(INDIRECT("'"&amp;$B26&amp;"'!d"&amp;ROW('Verblijfsgroep 1'!$13:$13)),"")</f>
        <v>0</v>
      </c>
      <c r="G26" s="58" t="str" cm="1">
        <f t="array" aca="1" ref="G26" ca="1">IFERROR(INDIRECT("'"&amp;$B26&amp;"'!d"&amp;ROW('Verblijfsgroep 1'!$21:$21)),"")</f>
        <v/>
      </c>
      <c r="H26" s="31" t="str">
        <f ca="1">IFERROR(IF(G26&gt;0,INDEX(Lijsten!$F$3:$L$11,MATCH(G26,Lijsten!$F$3:$F$11,1),3),""),"")</f>
        <v/>
      </c>
      <c r="I26" s="33" t="str">
        <f ca="1">IFERROR(IF(G26&gt;0,INDEX(Lijsten!$F$3:$L$11,MATCH(G26,Lijsten!$F$3:$F$11,1),7),""),"")</f>
        <v/>
      </c>
    </row>
    <row r="27" spans="2:9" s="2" customFormat="1" x14ac:dyDescent="0.55000000000000004">
      <c r="B27" s="27" t="str">
        <f>Lijsten!S25</f>
        <v>Verblijfsgroep 23</v>
      </c>
      <c r="C27" s="27" cm="1">
        <f t="array" aca="1" ref="C27" ca="1">IFERROR(INDIRECT("'"&amp;$B27&amp;"'!d"&amp;ROW('Verblijfsgroep 1'!$4:$4)),"")</f>
        <v>0</v>
      </c>
      <c r="D27" s="27" cm="1">
        <f t="array" aca="1" ref="D27" ca="1">IFERROR(INDIRECT("'"&amp;$B27&amp;"'!d"&amp;ROW('Verblijfsgroep 1'!$5:$5)),"")</f>
        <v>0</v>
      </c>
      <c r="E27" s="31" cm="1">
        <f t="array" aca="1" ref="E27" ca="1">IFERROR(IFERROR(INDIRECT("'"&amp;$B27&amp;"'!d"&amp;ROW('Verblijfsgroep 1'!$6:$6)),""),"")</f>
        <v>0</v>
      </c>
      <c r="F27" s="32" cm="1">
        <f t="array" aca="1" ref="F27" ca="1">IFERROR(INDIRECT("'"&amp;$B27&amp;"'!d"&amp;ROW('Verblijfsgroep 1'!$13:$13)),"")</f>
        <v>0</v>
      </c>
      <c r="G27" s="58" t="str" cm="1">
        <f t="array" aca="1" ref="G27" ca="1">IFERROR(INDIRECT("'"&amp;$B27&amp;"'!d"&amp;ROW('Verblijfsgroep 1'!$21:$21)),"")</f>
        <v/>
      </c>
      <c r="H27" s="31" t="str">
        <f ca="1">IFERROR(IF(G27&gt;0,INDEX(Lijsten!$F$3:$L$11,MATCH(G27,Lijsten!$F$3:$F$11,1),3),""),"")</f>
        <v/>
      </c>
      <c r="I27" s="33" t="str">
        <f ca="1">IFERROR(IF(G27&gt;0,INDEX(Lijsten!$F$3:$L$11,MATCH(G27,Lijsten!$F$3:$F$11,1),7),""),"")</f>
        <v/>
      </c>
    </row>
    <row r="28" spans="2:9" s="2" customFormat="1" x14ac:dyDescent="0.55000000000000004">
      <c r="B28" s="27" t="str">
        <f>Lijsten!S26</f>
        <v>Verblijfsgroep 24</v>
      </c>
      <c r="C28" s="27" cm="1">
        <f t="array" aca="1" ref="C28" ca="1">IFERROR(INDIRECT("'"&amp;$B28&amp;"'!d"&amp;ROW('Verblijfsgroep 1'!$4:$4)),"")</f>
        <v>0</v>
      </c>
      <c r="D28" s="27" cm="1">
        <f t="array" aca="1" ref="D28" ca="1">IFERROR(INDIRECT("'"&amp;$B28&amp;"'!d"&amp;ROW('Verblijfsgroep 1'!$5:$5)),"")</f>
        <v>0</v>
      </c>
      <c r="E28" s="31" cm="1">
        <f t="array" aca="1" ref="E28" ca="1">IFERROR(IFERROR(INDIRECT("'"&amp;$B28&amp;"'!d"&amp;ROW('Verblijfsgroep 1'!$6:$6)),""),"")</f>
        <v>0</v>
      </c>
      <c r="F28" s="32" cm="1">
        <f t="array" aca="1" ref="F28" ca="1">IFERROR(INDIRECT("'"&amp;$B28&amp;"'!d"&amp;ROW('Verblijfsgroep 1'!$13:$13)),"")</f>
        <v>0</v>
      </c>
      <c r="G28" s="58" t="str" cm="1">
        <f t="array" aca="1" ref="G28" ca="1">IFERROR(INDIRECT("'"&amp;$B28&amp;"'!d"&amp;ROW('Verblijfsgroep 1'!$21:$21)),"")</f>
        <v/>
      </c>
      <c r="H28" s="31" t="str">
        <f ca="1">IFERROR(IF(G28&gt;0,INDEX(Lijsten!$F$3:$L$11,MATCH(G28,Lijsten!$F$3:$F$11,1),3),""),"")</f>
        <v/>
      </c>
      <c r="I28" s="33" t="str">
        <f ca="1">IFERROR(IF(G28&gt;0,INDEX(Lijsten!$F$3:$L$11,MATCH(G28,Lijsten!$F$3:$F$11,1),7),""),"")</f>
        <v/>
      </c>
    </row>
    <row r="29" spans="2:9" s="2" customFormat="1" x14ac:dyDescent="0.55000000000000004">
      <c r="B29" s="27" t="str">
        <f>Lijsten!S27</f>
        <v>Verblijfsgroep 25</v>
      </c>
      <c r="C29" s="27" cm="1">
        <f t="array" aca="1" ref="C29" ca="1">IFERROR(INDIRECT("'"&amp;$B29&amp;"'!d"&amp;ROW('Verblijfsgroep 1'!$4:$4)),"")</f>
        <v>0</v>
      </c>
      <c r="D29" s="27" cm="1">
        <f t="array" aca="1" ref="D29" ca="1">IFERROR(INDIRECT("'"&amp;$B29&amp;"'!d"&amp;ROW('Verblijfsgroep 1'!$5:$5)),"")</f>
        <v>0</v>
      </c>
      <c r="E29" s="31" cm="1">
        <f t="array" aca="1" ref="E29" ca="1">IFERROR(IFERROR(INDIRECT("'"&amp;$B29&amp;"'!d"&amp;ROW('Verblijfsgroep 1'!$6:$6)),""),"")</f>
        <v>0</v>
      </c>
      <c r="F29" s="32" cm="1">
        <f t="array" aca="1" ref="F29" ca="1">IFERROR(INDIRECT("'"&amp;$B29&amp;"'!d"&amp;ROW('Verblijfsgroep 1'!$13:$13)),"")</f>
        <v>0</v>
      </c>
      <c r="G29" s="58" t="str" cm="1">
        <f t="array" aca="1" ref="G29" ca="1">IFERROR(INDIRECT("'"&amp;$B29&amp;"'!d"&amp;ROW('Verblijfsgroep 1'!$21:$21)),"")</f>
        <v/>
      </c>
      <c r="H29" s="31" t="str">
        <f ca="1">IFERROR(IF(G29&gt;0,INDEX(Lijsten!$F$3:$L$11,MATCH(G29,Lijsten!$F$3:$F$11,1),3),""),"")</f>
        <v/>
      </c>
      <c r="I29" s="33" t="str">
        <f ca="1">IFERROR(IF(G29&gt;0,INDEX(Lijsten!$F$3:$L$11,MATCH(G29,Lijsten!$F$3:$F$11,1),7),""),"")</f>
        <v/>
      </c>
    </row>
    <row r="30" spans="2:9" s="2" customFormat="1" x14ac:dyDescent="0.55000000000000004">
      <c r="B30" s="27" t="str">
        <f>Lijsten!S28</f>
        <v>Verblijfsgroep 26</v>
      </c>
      <c r="C30" s="27" cm="1">
        <f t="array" aca="1" ref="C30" ca="1">IFERROR(INDIRECT("'"&amp;$B30&amp;"'!d"&amp;ROW('Verblijfsgroep 1'!$4:$4)),"")</f>
        <v>0</v>
      </c>
      <c r="D30" s="27" cm="1">
        <f t="array" aca="1" ref="D30" ca="1">IFERROR(INDIRECT("'"&amp;$B30&amp;"'!d"&amp;ROW('Verblijfsgroep 1'!$5:$5)),"")</f>
        <v>0</v>
      </c>
      <c r="E30" s="31" cm="1">
        <f t="array" aca="1" ref="E30" ca="1">IFERROR(IFERROR(INDIRECT("'"&amp;$B30&amp;"'!d"&amp;ROW('Verblijfsgroep 1'!$6:$6)),""),"")</f>
        <v>0</v>
      </c>
      <c r="F30" s="32" cm="1">
        <f t="array" aca="1" ref="F30" ca="1">IFERROR(INDIRECT("'"&amp;$B30&amp;"'!d"&amp;ROW('Verblijfsgroep 1'!$13:$13)),"")</f>
        <v>0</v>
      </c>
      <c r="G30" s="58" t="str" cm="1">
        <f t="array" aca="1" ref="G30" ca="1">IFERROR(INDIRECT("'"&amp;$B30&amp;"'!d"&amp;ROW('Verblijfsgroep 1'!$21:$21)),"")</f>
        <v/>
      </c>
      <c r="H30" s="31" t="str">
        <f ca="1">IFERROR(IF(G30&gt;0,INDEX(Lijsten!$F$3:$L$11,MATCH(G30,Lijsten!$F$3:$F$11,1),3),""),"")</f>
        <v/>
      </c>
      <c r="I30" s="33" t="str">
        <f ca="1">IFERROR(IF(G30&gt;0,INDEX(Lijsten!$F$3:$L$11,MATCH(G30,Lijsten!$F$3:$F$11,1),7),""),"")</f>
        <v/>
      </c>
    </row>
    <row r="31" spans="2:9" s="2" customFormat="1" x14ac:dyDescent="0.55000000000000004">
      <c r="B31" s="27" t="str">
        <f>Lijsten!S29</f>
        <v>Verblijfsgroep 27</v>
      </c>
      <c r="C31" s="27" cm="1">
        <f t="array" aca="1" ref="C31" ca="1">IFERROR(INDIRECT("'"&amp;$B31&amp;"'!d"&amp;ROW('Verblijfsgroep 1'!$4:$4)),"")</f>
        <v>0</v>
      </c>
      <c r="D31" s="27" cm="1">
        <f t="array" aca="1" ref="D31" ca="1">IFERROR(INDIRECT("'"&amp;$B31&amp;"'!d"&amp;ROW('Verblijfsgroep 1'!$5:$5)),"")</f>
        <v>0</v>
      </c>
      <c r="E31" s="31" cm="1">
        <f t="array" aca="1" ref="E31" ca="1">IFERROR(IFERROR(INDIRECT("'"&amp;$B31&amp;"'!d"&amp;ROW('Verblijfsgroep 1'!$6:$6)),""),"")</f>
        <v>0</v>
      </c>
      <c r="F31" s="32" cm="1">
        <f t="array" aca="1" ref="F31" ca="1">IFERROR(INDIRECT("'"&amp;$B31&amp;"'!d"&amp;ROW('Verblijfsgroep 1'!$13:$13)),"")</f>
        <v>0</v>
      </c>
      <c r="G31" s="58" t="str" cm="1">
        <f t="array" aca="1" ref="G31" ca="1">IFERROR(INDIRECT("'"&amp;$B31&amp;"'!d"&amp;ROW('Verblijfsgroep 1'!$21:$21)),"")</f>
        <v/>
      </c>
      <c r="H31" s="31" t="str">
        <f ca="1">IFERROR(IF(G31&gt;0,INDEX(Lijsten!$F$3:$L$11,MATCH(G31,Lijsten!$F$3:$F$11,1),3),""),"")</f>
        <v/>
      </c>
      <c r="I31" s="33" t="str">
        <f ca="1">IFERROR(IF(G31&gt;0,INDEX(Lijsten!$F$3:$L$11,MATCH(G31,Lijsten!$F$3:$F$11,1),7),""),"")</f>
        <v/>
      </c>
    </row>
    <row r="32" spans="2:9" s="2" customFormat="1" x14ac:dyDescent="0.55000000000000004">
      <c r="B32" s="27" t="str">
        <f>Lijsten!S30</f>
        <v>Verblijfsgroep 28</v>
      </c>
      <c r="C32" s="27" cm="1">
        <f t="array" aca="1" ref="C32" ca="1">IFERROR(INDIRECT("'"&amp;$B32&amp;"'!d"&amp;ROW('Verblijfsgroep 1'!$4:$4)),"")</f>
        <v>0</v>
      </c>
      <c r="D32" s="27" cm="1">
        <f t="array" aca="1" ref="D32" ca="1">IFERROR(INDIRECT("'"&amp;$B32&amp;"'!d"&amp;ROW('Verblijfsgroep 1'!$5:$5)),"")</f>
        <v>0</v>
      </c>
      <c r="E32" s="31" cm="1">
        <f t="array" aca="1" ref="E32" ca="1">IFERROR(IFERROR(INDIRECT("'"&amp;$B32&amp;"'!d"&amp;ROW('Verblijfsgroep 1'!$6:$6)),""),"")</f>
        <v>0</v>
      </c>
      <c r="F32" s="32" cm="1">
        <f t="array" aca="1" ref="F32" ca="1">IFERROR(INDIRECT("'"&amp;$B32&amp;"'!d"&amp;ROW('Verblijfsgroep 1'!$13:$13)),"")</f>
        <v>0</v>
      </c>
      <c r="G32" s="58" t="str" cm="1">
        <f t="array" aca="1" ref="G32" ca="1">IFERROR(INDIRECT("'"&amp;$B32&amp;"'!d"&amp;ROW('Verblijfsgroep 1'!$21:$21)),"")</f>
        <v/>
      </c>
      <c r="H32" s="31" t="str">
        <f ca="1">IFERROR(IF(G32&gt;0,INDEX(Lijsten!$F$3:$L$11,MATCH(G32,Lijsten!$F$3:$F$11,1),3),""),"")</f>
        <v/>
      </c>
      <c r="I32" s="33" t="str">
        <f ca="1">IFERROR(IF(G32&gt;0,INDEX(Lijsten!$F$3:$L$11,MATCH(G32,Lijsten!$F$3:$F$11,1),7),""),"")</f>
        <v/>
      </c>
    </row>
    <row r="33" spans="2:9" s="2" customFormat="1" x14ac:dyDescent="0.55000000000000004">
      <c r="B33" s="27" t="str">
        <f>Lijsten!S31</f>
        <v>Verblijfsgroep 29</v>
      </c>
      <c r="C33" s="27" cm="1">
        <f t="array" aca="1" ref="C33" ca="1">IFERROR(INDIRECT("'"&amp;$B33&amp;"'!d"&amp;ROW('Verblijfsgroep 1'!$4:$4)),"")</f>
        <v>0</v>
      </c>
      <c r="D33" s="27" cm="1">
        <f t="array" aca="1" ref="D33" ca="1">IFERROR(INDIRECT("'"&amp;$B33&amp;"'!d"&amp;ROW('Verblijfsgroep 1'!$5:$5)),"")</f>
        <v>0</v>
      </c>
      <c r="E33" s="31" cm="1">
        <f t="array" aca="1" ref="E33" ca="1">IFERROR(IFERROR(INDIRECT("'"&amp;$B33&amp;"'!d"&amp;ROW('Verblijfsgroep 1'!$6:$6)),""),"")</f>
        <v>0</v>
      </c>
      <c r="F33" s="32" cm="1">
        <f t="array" aca="1" ref="F33" ca="1">IFERROR(INDIRECT("'"&amp;$B33&amp;"'!d"&amp;ROW('Verblijfsgroep 1'!$13:$13)),"")</f>
        <v>0</v>
      </c>
      <c r="G33" s="58" t="str" cm="1">
        <f t="array" aca="1" ref="G33" ca="1">IFERROR(INDIRECT("'"&amp;$B33&amp;"'!d"&amp;ROW('Verblijfsgroep 1'!$21:$21)),"")</f>
        <v/>
      </c>
      <c r="H33" s="31" t="str">
        <f ca="1">IFERROR(IF(G33&gt;0,INDEX(Lijsten!$F$3:$L$11,MATCH(G33,Lijsten!$F$3:$F$11,1),3),""),"")</f>
        <v/>
      </c>
      <c r="I33" s="33" t="str">
        <f ca="1">IFERROR(IF(G33&gt;0,INDEX(Lijsten!$F$3:$L$11,MATCH(G33,Lijsten!$F$3:$F$11,1),7),""),"")</f>
        <v/>
      </c>
    </row>
    <row r="34" spans="2:9" s="2" customFormat="1" x14ac:dyDescent="0.55000000000000004">
      <c r="B34" s="27" t="str">
        <f>Lijsten!S32</f>
        <v>Verblijfsgroep 30</v>
      </c>
      <c r="C34" s="27" cm="1">
        <f t="array" aca="1" ref="C34" ca="1">IFERROR(INDIRECT("'"&amp;$B34&amp;"'!d"&amp;ROW('Verblijfsgroep 1'!$4:$4)),"")</f>
        <v>0</v>
      </c>
      <c r="D34" s="27" cm="1">
        <f t="array" aca="1" ref="D34" ca="1">IFERROR(INDIRECT("'"&amp;$B34&amp;"'!d"&amp;ROW('Verblijfsgroep 1'!$5:$5)),"")</f>
        <v>0</v>
      </c>
      <c r="E34" s="31" cm="1">
        <f t="array" aca="1" ref="E34" ca="1">IFERROR(IFERROR(INDIRECT("'"&amp;$B34&amp;"'!d"&amp;ROW('Verblijfsgroep 1'!$6:$6)),""),"")</f>
        <v>0</v>
      </c>
      <c r="F34" s="32" cm="1">
        <f t="array" aca="1" ref="F34" ca="1">IFERROR(INDIRECT("'"&amp;$B34&amp;"'!d"&amp;ROW('Verblijfsgroep 1'!$13:$13)),"")</f>
        <v>0</v>
      </c>
      <c r="G34" s="58" t="str" cm="1">
        <f t="array" aca="1" ref="G34" ca="1">IFERROR(INDIRECT("'"&amp;$B34&amp;"'!d"&amp;ROW('Verblijfsgroep 1'!$21:$21)),"")</f>
        <v/>
      </c>
      <c r="H34" s="31" t="str">
        <f ca="1">IFERROR(IF(G34&gt;0,INDEX(Lijsten!$F$3:$L$11,MATCH(G34,Lijsten!$F$3:$F$11,1),3),""),"")</f>
        <v/>
      </c>
      <c r="I34" s="33" t="str">
        <f ca="1">IFERROR(IF(G34&gt;0,INDEX(Lijsten!$F$3:$L$11,MATCH(G34,Lijsten!$F$3:$F$11,1),7),""),"")</f>
        <v/>
      </c>
    </row>
    <row r="35" spans="2:9" s="2" customFormat="1" x14ac:dyDescent="0.55000000000000004">
      <c r="B35" s="27" t="str">
        <f>Lijsten!S33</f>
        <v>Verblijfsgroep 31</v>
      </c>
      <c r="C35" s="27" cm="1">
        <f t="array" aca="1" ref="C35" ca="1">IFERROR(INDIRECT("'"&amp;$B35&amp;"'!d"&amp;ROW('Verblijfsgroep 1'!$4:$4)),"")</f>
        <v>0</v>
      </c>
      <c r="D35" s="27" cm="1">
        <f t="array" aca="1" ref="D35" ca="1">IFERROR(INDIRECT("'"&amp;$B35&amp;"'!d"&amp;ROW('Verblijfsgroep 1'!$5:$5)),"")</f>
        <v>0</v>
      </c>
      <c r="E35" s="31" cm="1">
        <f t="array" aca="1" ref="E35" ca="1">IFERROR(IFERROR(INDIRECT("'"&amp;$B35&amp;"'!d"&amp;ROW('Verblijfsgroep 1'!$6:$6)),""),"")</f>
        <v>0</v>
      </c>
      <c r="F35" s="32" cm="1">
        <f t="array" aca="1" ref="F35" ca="1">IFERROR(INDIRECT("'"&amp;$B35&amp;"'!d"&amp;ROW('Verblijfsgroep 1'!$13:$13)),"")</f>
        <v>0</v>
      </c>
      <c r="G35" s="58" t="str" cm="1">
        <f t="array" aca="1" ref="G35" ca="1">IFERROR(INDIRECT("'"&amp;$B35&amp;"'!d"&amp;ROW('Verblijfsgroep 1'!$21:$21)),"")</f>
        <v/>
      </c>
      <c r="H35" s="31" t="str">
        <f ca="1">IFERROR(IF(G35&gt;0,INDEX(Lijsten!$F$3:$L$11,MATCH(G35,Lijsten!$F$3:$F$11,1),3),""),"")</f>
        <v/>
      </c>
      <c r="I35" s="33" t="str">
        <f ca="1">IFERROR(IF(G35&gt;0,INDEX(Lijsten!$F$3:$L$11,MATCH(G35,Lijsten!$F$3:$F$11,1),7),""),"")</f>
        <v/>
      </c>
    </row>
    <row r="36" spans="2:9" s="2" customFormat="1" x14ac:dyDescent="0.55000000000000004">
      <c r="B36" s="27" t="str">
        <f>Lijsten!S34</f>
        <v>Verblijfsgroep 32</v>
      </c>
      <c r="C36" s="27" cm="1">
        <f t="array" aca="1" ref="C36" ca="1">IFERROR(INDIRECT("'"&amp;$B36&amp;"'!d"&amp;ROW('Verblijfsgroep 1'!$4:$4)),"")</f>
        <v>0</v>
      </c>
      <c r="D36" s="27" cm="1">
        <f t="array" aca="1" ref="D36" ca="1">IFERROR(INDIRECT("'"&amp;$B36&amp;"'!d"&amp;ROW('Verblijfsgroep 1'!$5:$5)),"")</f>
        <v>0</v>
      </c>
      <c r="E36" s="31" cm="1">
        <f t="array" aca="1" ref="E36" ca="1">IFERROR(IFERROR(INDIRECT("'"&amp;$B36&amp;"'!d"&amp;ROW('Verblijfsgroep 1'!$6:$6)),""),"")</f>
        <v>0</v>
      </c>
      <c r="F36" s="32" cm="1">
        <f t="array" aca="1" ref="F36" ca="1">IFERROR(INDIRECT("'"&amp;$B36&amp;"'!d"&amp;ROW('Verblijfsgroep 1'!$13:$13)),"")</f>
        <v>0</v>
      </c>
      <c r="G36" s="58" t="str" cm="1">
        <f t="array" aca="1" ref="G36" ca="1">IFERROR(INDIRECT("'"&amp;$B36&amp;"'!d"&amp;ROW('Verblijfsgroep 1'!$21:$21)),"")</f>
        <v/>
      </c>
      <c r="H36" s="31" t="str">
        <f ca="1">IFERROR(IF(G36&gt;0,INDEX(Lijsten!$F$3:$L$11,MATCH(G36,Lijsten!$F$3:$F$11,1),3),""),"")</f>
        <v/>
      </c>
      <c r="I36" s="33" t="str">
        <f ca="1">IFERROR(IF(G36&gt;0,INDEX(Lijsten!$F$3:$L$11,MATCH(G36,Lijsten!$F$3:$F$11,1),7),""),"")</f>
        <v/>
      </c>
    </row>
    <row r="37" spans="2:9" x14ac:dyDescent="0.55000000000000004">
      <c r="B37" s="27" t="str">
        <f>Lijsten!S35</f>
        <v>Verblijfsgroep 33</v>
      </c>
      <c r="C37" s="27" cm="1">
        <f t="array" aca="1" ref="C37" ca="1">IFERROR(INDIRECT("'"&amp;$B37&amp;"'!d"&amp;ROW('Verblijfsgroep 1'!$4:$4)),"")</f>
        <v>0</v>
      </c>
      <c r="D37" s="27" cm="1">
        <f t="array" aca="1" ref="D37" ca="1">IFERROR(INDIRECT("'"&amp;$B37&amp;"'!d"&amp;ROW('Verblijfsgroep 1'!$5:$5)),"")</f>
        <v>0</v>
      </c>
      <c r="E37" s="31" cm="1">
        <f t="array" aca="1" ref="E37" ca="1">IFERROR(IFERROR(INDIRECT("'"&amp;$B37&amp;"'!d"&amp;ROW('Verblijfsgroep 1'!$6:$6)),""),"")</f>
        <v>0</v>
      </c>
      <c r="F37" s="32" cm="1">
        <f t="array" aca="1" ref="F37" ca="1">IFERROR(INDIRECT("'"&amp;$B37&amp;"'!d"&amp;ROW('Verblijfsgroep 1'!$13:$13)),"")</f>
        <v>0</v>
      </c>
      <c r="G37" s="58" t="str" cm="1">
        <f t="array" aca="1" ref="G37" ca="1">IFERROR(INDIRECT("'"&amp;$B37&amp;"'!d"&amp;ROW('Verblijfsgroep 1'!$21:$21)),"")</f>
        <v/>
      </c>
      <c r="H37" s="31" t="str">
        <f ca="1">IFERROR(IF(G37&gt;0,INDEX(Lijsten!$F$3:$L$11,MATCH(G37,Lijsten!$F$3:$F$11,1),3),""),"")</f>
        <v/>
      </c>
      <c r="I37" s="33" t="str">
        <f ca="1">IFERROR(IF(G37&gt;0,INDEX(Lijsten!$F$3:$L$11,MATCH(G37,Lijsten!$F$3:$F$11,1),7),""),"")</f>
        <v/>
      </c>
    </row>
    <row r="38" spans="2:9" x14ac:dyDescent="0.55000000000000004">
      <c r="B38" s="27" t="str">
        <f>Lijsten!S36</f>
        <v>Verblijfsgroep 34</v>
      </c>
      <c r="C38" s="27" cm="1">
        <f t="array" aca="1" ref="C38" ca="1">IFERROR(INDIRECT("'"&amp;$B38&amp;"'!d"&amp;ROW('Verblijfsgroep 1'!$4:$4)),"")</f>
        <v>0</v>
      </c>
      <c r="D38" s="27" cm="1">
        <f t="array" aca="1" ref="D38" ca="1">IFERROR(INDIRECT("'"&amp;$B38&amp;"'!d"&amp;ROW('Verblijfsgroep 1'!$5:$5)),"")</f>
        <v>0</v>
      </c>
      <c r="E38" s="31" cm="1">
        <f t="array" aca="1" ref="E38" ca="1">IFERROR(IFERROR(INDIRECT("'"&amp;$B38&amp;"'!d"&amp;ROW('Verblijfsgroep 1'!$6:$6)),""),"")</f>
        <v>0</v>
      </c>
      <c r="F38" s="32" cm="1">
        <f t="array" aca="1" ref="F38" ca="1">IFERROR(INDIRECT("'"&amp;$B38&amp;"'!d"&amp;ROW('Verblijfsgroep 1'!$13:$13)),"")</f>
        <v>0</v>
      </c>
      <c r="G38" s="58" t="str" cm="1">
        <f t="array" aca="1" ref="G38" ca="1">IFERROR(INDIRECT("'"&amp;$B38&amp;"'!d"&amp;ROW('Verblijfsgroep 1'!$21:$21)),"")</f>
        <v/>
      </c>
      <c r="H38" s="31" t="str">
        <f ca="1">IFERROR(IF(G38&gt;0,INDEX(Lijsten!$F$3:$L$11,MATCH(G38,Lijsten!$F$3:$F$11,1),3),""),"")</f>
        <v/>
      </c>
      <c r="I38" s="33" t="str">
        <f ca="1">IFERROR(IF(G38&gt;0,INDEX(Lijsten!$F$3:$L$11,MATCH(G38,Lijsten!$F$3:$F$11,1),7),""),"")</f>
        <v/>
      </c>
    </row>
    <row r="39" spans="2:9" x14ac:dyDescent="0.55000000000000004">
      <c r="B39" s="27" t="str">
        <f>Lijsten!S37</f>
        <v>Verblijfsgroep 35</v>
      </c>
      <c r="C39" s="27" cm="1">
        <f t="array" aca="1" ref="C39" ca="1">IFERROR(INDIRECT("'"&amp;$B39&amp;"'!d"&amp;ROW('Verblijfsgroep 1'!$4:$4)),"")</f>
        <v>0</v>
      </c>
      <c r="D39" s="27" cm="1">
        <f t="array" aca="1" ref="D39" ca="1">IFERROR(INDIRECT("'"&amp;$B39&amp;"'!d"&amp;ROW('Verblijfsgroep 1'!$5:$5)),"")</f>
        <v>0</v>
      </c>
      <c r="E39" s="31" cm="1">
        <f t="array" aca="1" ref="E39" ca="1">IFERROR(IFERROR(INDIRECT("'"&amp;$B39&amp;"'!d"&amp;ROW('Verblijfsgroep 1'!$6:$6)),""),"")</f>
        <v>0</v>
      </c>
      <c r="F39" s="32" cm="1">
        <f t="array" aca="1" ref="F39" ca="1">IFERROR(INDIRECT("'"&amp;$B39&amp;"'!d"&amp;ROW('Verblijfsgroep 1'!$13:$13)),"")</f>
        <v>0</v>
      </c>
      <c r="G39" s="58" t="str" cm="1">
        <f t="array" aca="1" ref="G39" ca="1">IFERROR(INDIRECT("'"&amp;$B39&amp;"'!d"&amp;ROW('Verblijfsgroep 1'!$21:$21)),"")</f>
        <v/>
      </c>
      <c r="H39" s="31" t="str">
        <f ca="1">IFERROR(IF(G39&gt;0,INDEX(Lijsten!$F$3:$L$11,MATCH(G39,Lijsten!$F$3:$F$11,1),3),""),"")</f>
        <v/>
      </c>
      <c r="I39" s="33" t="str">
        <f ca="1">IFERROR(IF(G39&gt;0,INDEX(Lijsten!$F$3:$L$11,MATCH(G39,Lijsten!$F$3:$F$11,1),7),""),"")</f>
        <v/>
      </c>
    </row>
    <row r="40" spans="2:9" x14ac:dyDescent="0.55000000000000004">
      <c r="B40" s="27" t="str">
        <f>Lijsten!S38</f>
        <v>Verblijfsgroep 36</v>
      </c>
      <c r="C40" s="27" cm="1">
        <f t="array" aca="1" ref="C40" ca="1">IFERROR(INDIRECT("'"&amp;$B40&amp;"'!d"&amp;ROW('Verblijfsgroep 1'!$4:$4)),"")</f>
        <v>0</v>
      </c>
      <c r="D40" s="27" cm="1">
        <f t="array" aca="1" ref="D40" ca="1">IFERROR(INDIRECT("'"&amp;$B40&amp;"'!d"&amp;ROW('Verblijfsgroep 1'!$5:$5)),"")</f>
        <v>0</v>
      </c>
      <c r="E40" s="31" cm="1">
        <f t="array" aca="1" ref="E40" ca="1">IFERROR(IFERROR(INDIRECT("'"&amp;$B40&amp;"'!d"&amp;ROW('Verblijfsgroep 1'!$6:$6)),""),"")</f>
        <v>0</v>
      </c>
      <c r="F40" s="32" cm="1">
        <f t="array" aca="1" ref="F40" ca="1">IFERROR(INDIRECT("'"&amp;$B40&amp;"'!d"&amp;ROW('Verblijfsgroep 1'!$13:$13)),"")</f>
        <v>0</v>
      </c>
      <c r="G40" s="58" t="str" cm="1">
        <f t="array" aca="1" ref="G40" ca="1">IFERROR(INDIRECT("'"&amp;$B40&amp;"'!d"&amp;ROW('Verblijfsgroep 1'!$21:$21)),"")</f>
        <v/>
      </c>
      <c r="H40" s="31" t="str">
        <f ca="1">IFERROR(IF(G40&gt;0,INDEX(Lijsten!$F$3:$L$11,MATCH(G40,Lijsten!$F$3:$F$11,1),3),""),"")</f>
        <v/>
      </c>
      <c r="I40" s="33" t="str">
        <f ca="1">IFERROR(IF(G40&gt;0,INDEX(Lijsten!$F$3:$L$11,MATCH(G40,Lijsten!$F$3:$F$11,1),7),""),"")</f>
        <v/>
      </c>
    </row>
    <row r="41" spans="2:9" x14ac:dyDescent="0.55000000000000004">
      <c r="B41" s="27" t="str">
        <f>Lijsten!S39</f>
        <v>Verblijfsgroep 37</v>
      </c>
      <c r="C41" s="27" cm="1">
        <f t="array" aca="1" ref="C41" ca="1">IFERROR(INDIRECT("'"&amp;$B41&amp;"'!d"&amp;ROW('Verblijfsgroep 1'!$4:$4)),"")</f>
        <v>0</v>
      </c>
      <c r="D41" s="27" cm="1">
        <f t="array" aca="1" ref="D41" ca="1">IFERROR(INDIRECT("'"&amp;$B41&amp;"'!d"&amp;ROW('Verblijfsgroep 1'!$5:$5)),"")</f>
        <v>0</v>
      </c>
      <c r="E41" s="31" cm="1">
        <f t="array" aca="1" ref="E41" ca="1">IFERROR(IFERROR(INDIRECT("'"&amp;$B41&amp;"'!d"&amp;ROW('Verblijfsgroep 1'!$6:$6)),""),"")</f>
        <v>0</v>
      </c>
      <c r="F41" s="32" cm="1">
        <f t="array" aca="1" ref="F41" ca="1">IFERROR(INDIRECT("'"&amp;$B41&amp;"'!d"&amp;ROW('Verblijfsgroep 1'!$13:$13)),"")</f>
        <v>0</v>
      </c>
      <c r="G41" s="58" t="str" cm="1">
        <f t="array" aca="1" ref="G41" ca="1">IFERROR(INDIRECT("'"&amp;$B41&amp;"'!d"&amp;ROW('Verblijfsgroep 1'!$21:$21)),"")</f>
        <v/>
      </c>
      <c r="H41" s="31" t="str">
        <f ca="1">IFERROR(IF(G41&gt;0,INDEX(Lijsten!$F$3:$L$11,MATCH(G41,Lijsten!$F$3:$F$11,1),3),""),"")</f>
        <v/>
      </c>
      <c r="I41" s="33" t="str">
        <f ca="1">IFERROR(IF(G41&gt;0,INDEX(Lijsten!$F$3:$L$11,MATCH(G41,Lijsten!$F$3:$F$11,1),7),""),"")</f>
        <v/>
      </c>
    </row>
    <row r="42" spans="2:9" x14ac:dyDescent="0.55000000000000004">
      <c r="B42" s="27" t="str">
        <f>Lijsten!S40</f>
        <v>Verblijfsgroep 38</v>
      </c>
      <c r="C42" s="27" cm="1">
        <f t="array" aca="1" ref="C42" ca="1">IFERROR(INDIRECT("'"&amp;$B42&amp;"'!d"&amp;ROW('Verblijfsgroep 1'!$4:$4)),"")</f>
        <v>0</v>
      </c>
      <c r="D42" s="27" cm="1">
        <f t="array" aca="1" ref="D42" ca="1">IFERROR(INDIRECT("'"&amp;$B42&amp;"'!d"&amp;ROW('Verblijfsgroep 1'!$5:$5)),"")</f>
        <v>0</v>
      </c>
      <c r="E42" s="31" cm="1">
        <f t="array" aca="1" ref="E42" ca="1">IFERROR(IFERROR(INDIRECT("'"&amp;$B42&amp;"'!d"&amp;ROW('Verblijfsgroep 1'!$6:$6)),""),"")</f>
        <v>0</v>
      </c>
      <c r="F42" s="32" cm="1">
        <f t="array" aca="1" ref="F42" ca="1">IFERROR(INDIRECT("'"&amp;$B42&amp;"'!d"&amp;ROW('Verblijfsgroep 1'!$13:$13)),"")</f>
        <v>0</v>
      </c>
      <c r="G42" s="58" t="str" cm="1">
        <f t="array" aca="1" ref="G42" ca="1">IFERROR(INDIRECT("'"&amp;$B42&amp;"'!d"&amp;ROW('Verblijfsgroep 1'!$21:$21)),"")</f>
        <v/>
      </c>
      <c r="H42" s="31" t="str">
        <f ca="1">IFERROR(IF(G42&gt;0,INDEX(Lijsten!$F$3:$L$11,MATCH(G42,Lijsten!$F$3:$F$11,1),3),""),"")</f>
        <v/>
      </c>
      <c r="I42" s="33" t="str">
        <f ca="1">IFERROR(IF(G42&gt;0,INDEX(Lijsten!$F$3:$L$11,MATCH(G42,Lijsten!$F$3:$F$11,1),7),""),"")</f>
        <v/>
      </c>
    </row>
    <row r="43" spans="2:9" x14ac:dyDescent="0.55000000000000004">
      <c r="B43" s="27" t="str">
        <f>Lijsten!S41</f>
        <v>Verblijfsgroep 39</v>
      </c>
      <c r="C43" s="27" cm="1">
        <f t="array" aca="1" ref="C43" ca="1">IFERROR(INDIRECT("'"&amp;$B43&amp;"'!d"&amp;ROW('Verblijfsgroep 1'!$4:$4)),"")</f>
        <v>0</v>
      </c>
      <c r="D43" s="27" cm="1">
        <f t="array" aca="1" ref="D43" ca="1">IFERROR(INDIRECT("'"&amp;$B43&amp;"'!d"&amp;ROW('Verblijfsgroep 1'!$5:$5)),"")</f>
        <v>0</v>
      </c>
      <c r="E43" s="31" cm="1">
        <f t="array" aca="1" ref="E43" ca="1">IFERROR(IFERROR(INDIRECT("'"&amp;$B43&amp;"'!d"&amp;ROW('Verblijfsgroep 1'!$6:$6)),""),"")</f>
        <v>0</v>
      </c>
      <c r="F43" s="32" cm="1">
        <f t="array" aca="1" ref="F43" ca="1">IFERROR(INDIRECT("'"&amp;$B43&amp;"'!d"&amp;ROW('Verblijfsgroep 1'!$13:$13)),"")</f>
        <v>0</v>
      </c>
      <c r="G43" s="58" t="str" cm="1">
        <f t="array" aca="1" ref="G43" ca="1">IFERROR(INDIRECT("'"&amp;$B43&amp;"'!d"&amp;ROW('Verblijfsgroep 1'!$21:$21)),"")</f>
        <v/>
      </c>
      <c r="H43" s="31" t="str">
        <f ca="1">IFERROR(IF(G43&gt;0,INDEX(Lijsten!$F$3:$L$11,MATCH(G43,Lijsten!$F$3:$F$11,1),3),""),"")</f>
        <v/>
      </c>
      <c r="I43" s="33" t="str">
        <f ca="1">IFERROR(IF(G43&gt;0,INDEX(Lijsten!$F$3:$L$11,MATCH(G43,Lijsten!$F$3:$F$11,1),7),""),"")</f>
        <v/>
      </c>
    </row>
    <row r="44" spans="2:9" x14ac:dyDescent="0.55000000000000004">
      <c r="B44" s="27" t="str">
        <f>Lijsten!S42</f>
        <v>Verblijfsgroep 40</v>
      </c>
      <c r="C44" s="27" cm="1">
        <f t="array" aca="1" ref="C44" ca="1">IFERROR(INDIRECT("'"&amp;$B44&amp;"'!d"&amp;ROW('Verblijfsgroep 1'!$4:$4)),"")</f>
        <v>0</v>
      </c>
      <c r="D44" s="27" cm="1">
        <f t="array" aca="1" ref="D44" ca="1">IFERROR(INDIRECT("'"&amp;$B44&amp;"'!d"&amp;ROW('Verblijfsgroep 1'!$5:$5)),"")</f>
        <v>0</v>
      </c>
      <c r="E44" s="31" cm="1">
        <f t="array" aca="1" ref="E44" ca="1">IFERROR(IFERROR(INDIRECT("'"&amp;$B44&amp;"'!d"&amp;ROW('Verblijfsgroep 1'!$6:$6)),""),"")</f>
        <v>0</v>
      </c>
      <c r="F44" s="32" cm="1">
        <f t="array" aca="1" ref="F44" ca="1">IFERROR(INDIRECT("'"&amp;$B44&amp;"'!d"&amp;ROW('Verblijfsgroep 1'!$13:$13)),"")</f>
        <v>0</v>
      </c>
      <c r="G44" s="58" t="str" cm="1">
        <f t="array" aca="1" ref="G44" ca="1">IFERROR(INDIRECT("'"&amp;$B44&amp;"'!d"&amp;ROW('Verblijfsgroep 1'!$21:$21)),"")</f>
        <v/>
      </c>
      <c r="H44" s="31" t="str">
        <f ca="1">IFERROR(IF(G44&gt;0,INDEX(Lijsten!$F$3:$L$11,MATCH(G44,Lijsten!$F$3:$F$11,1),3),""),"")</f>
        <v/>
      </c>
      <c r="I44" s="33" t="str">
        <f ca="1">IFERROR(IF(G44&gt;0,INDEX(Lijsten!$F$3:$L$11,MATCH(G44,Lijsten!$F$3:$F$11,1),7),""),"")</f>
        <v/>
      </c>
    </row>
    <row r="45" spans="2:9" x14ac:dyDescent="0.55000000000000004">
      <c r="B45" s="27" t="str">
        <f>Lijsten!S43</f>
        <v>Verblijfsgroep 41</v>
      </c>
      <c r="C45" s="27" cm="1">
        <f t="array" aca="1" ref="C45" ca="1">IFERROR(INDIRECT("'"&amp;$B45&amp;"'!d"&amp;ROW('Verblijfsgroep 1'!$4:$4)),"")</f>
        <v>0</v>
      </c>
      <c r="D45" s="27" cm="1">
        <f t="array" aca="1" ref="D45" ca="1">IFERROR(INDIRECT("'"&amp;$B45&amp;"'!d"&amp;ROW('Verblijfsgroep 1'!$5:$5)),"")</f>
        <v>0</v>
      </c>
      <c r="E45" s="31" cm="1">
        <f t="array" aca="1" ref="E45" ca="1">IFERROR(IFERROR(INDIRECT("'"&amp;$B45&amp;"'!d"&amp;ROW('Verblijfsgroep 1'!$6:$6)),""),"")</f>
        <v>0</v>
      </c>
      <c r="F45" s="32" cm="1">
        <f t="array" aca="1" ref="F45" ca="1">IFERROR(INDIRECT("'"&amp;$B45&amp;"'!d"&amp;ROW('Verblijfsgroep 1'!$13:$13)),"")</f>
        <v>0</v>
      </c>
      <c r="G45" s="58" t="str" cm="1">
        <f t="array" aca="1" ref="G45" ca="1">IFERROR(INDIRECT("'"&amp;$B45&amp;"'!d"&amp;ROW('Verblijfsgroep 1'!$21:$21)),"")</f>
        <v/>
      </c>
      <c r="H45" s="31" t="str">
        <f ca="1">IFERROR(IF(G45&gt;0,INDEX(Lijsten!$F$3:$L$11,MATCH(G45,Lijsten!$F$3:$F$11,1),3),""),"")</f>
        <v/>
      </c>
      <c r="I45" s="33" t="str">
        <f ca="1">IFERROR(IF(G45&gt;0,INDEX(Lijsten!$F$3:$L$11,MATCH(G45,Lijsten!$F$3:$F$11,1),7),""),"")</f>
        <v/>
      </c>
    </row>
    <row r="46" spans="2:9" x14ac:dyDescent="0.55000000000000004">
      <c r="B46" s="27" t="str">
        <f>Lijsten!S44</f>
        <v>Verblijfsgroep 42</v>
      </c>
      <c r="C46" s="27" cm="1">
        <f t="array" aca="1" ref="C46" ca="1">IFERROR(INDIRECT("'"&amp;$B46&amp;"'!d"&amp;ROW('Verblijfsgroep 1'!$4:$4)),"")</f>
        <v>0</v>
      </c>
      <c r="D46" s="27" cm="1">
        <f t="array" aca="1" ref="D46" ca="1">IFERROR(INDIRECT("'"&amp;$B46&amp;"'!d"&amp;ROW('Verblijfsgroep 1'!$5:$5)),"")</f>
        <v>0</v>
      </c>
      <c r="E46" s="31" cm="1">
        <f t="array" aca="1" ref="E46" ca="1">IFERROR(IFERROR(INDIRECT("'"&amp;$B46&amp;"'!d"&amp;ROW('Verblijfsgroep 1'!$6:$6)),""),"")</f>
        <v>0</v>
      </c>
      <c r="F46" s="32" cm="1">
        <f t="array" aca="1" ref="F46" ca="1">IFERROR(INDIRECT("'"&amp;$B46&amp;"'!d"&amp;ROW('Verblijfsgroep 1'!$13:$13)),"")</f>
        <v>0</v>
      </c>
      <c r="G46" s="58" t="str" cm="1">
        <f t="array" aca="1" ref="G46" ca="1">IFERROR(INDIRECT("'"&amp;$B46&amp;"'!d"&amp;ROW('Verblijfsgroep 1'!$21:$21)),"")</f>
        <v/>
      </c>
      <c r="H46" s="31" t="str">
        <f ca="1">IFERROR(IF(G46&gt;0,INDEX(Lijsten!$F$3:$L$11,MATCH(G46,Lijsten!$F$3:$F$11,1),3),""),"")</f>
        <v/>
      </c>
      <c r="I46" s="33" t="str">
        <f ca="1">IFERROR(IF(G46&gt;0,INDEX(Lijsten!$F$3:$L$11,MATCH(G46,Lijsten!$F$3:$F$11,1),7),""),"")</f>
        <v/>
      </c>
    </row>
    <row r="47" spans="2:9" x14ac:dyDescent="0.55000000000000004">
      <c r="B47" s="27" t="str">
        <f>Lijsten!S45</f>
        <v>Verblijfsgroep 43</v>
      </c>
      <c r="C47" s="27" cm="1">
        <f t="array" aca="1" ref="C47" ca="1">IFERROR(INDIRECT("'"&amp;$B47&amp;"'!d"&amp;ROW('Verblijfsgroep 1'!$4:$4)),"")</f>
        <v>0</v>
      </c>
      <c r="D47" s="27" cm="1">
        <f t="array" aca="1" ref="D47" ca="1">IFERROR(INDIRECT("'"&amp;$B47&amp;"'!d"&amp;ROW('Verblijfsgroep 1'!$5:$5)),"")</f>
        <v>0</v>
      </c>
      <c r="E47" s="31" cm="1">
        <f t="array" aca="1" ref="E47" ca="1">IFERROR(IFERROR(INDIRECT("'"&amp;$B47&amp;"'!d"&amp;ROW('Verblijfsgroep 1'!$6:$6)),""),"")</f>
        <v>0</v>
      </c>
      <c r="F47" s="32" cm="1">
        <f t="array" aca="1" ref="F47" ca="1">IFERROR(INDIRECT("'"&amp;$B47&amp;"'!d"&amp;ROW('Verblijfsgroep 1'!$13:$13)),"")</f>
        <v>0</v>
      </c>
      <c r="G47" s="58" t="str" cm="1">
        <f t="array" aca="1" ref="G47" ca="1">IFERROR(INDIRECT("'"&amp;$B47&amp;"'!d"&amp;ROW('Verblijfsgroep 1'!$21:$21)),"")</f>
        <v/>
      </c>
      <c r="H47" s="31" t="str">
        <f ca="1">IFERROR(IF(G47&gt;0,INDEX(Lijsten!$F$3:$L$11,MATCH(G47,Lijsten!$F$3:$F$11,1),3),""),"")</f>
        <v/>
      </c>
      <c r="I47" s="33" t="str">
        <f ca="1">IFERROR(IF(G47&gt;0,INDEX(Lijsten!$F$3:$L$11,MATCH(G47,Lijsten!$F$3:$F$11,1),7),""),"")</f>
        <v/>
      </c>
    </row>
    <row r="48" spans="2:9" x14ac:dyDescent="0.55000000000000004">
      <c r="B48" s="27" t="str">
        <f>Lijsten!S46</f>
        <v>Verblijfsgroep 44</v>
      </c>
      <c r="C48" s="27" cm="1">
        <f t="array" aca="1" ref="C48" ca="1">IFERROR(INDIRECT("'"&amp;$B48&amp;"'!d"&amp;ROW('Verblijfsgroep 1'!$4:$4)),"")</f>
        <v>0</v>
      </c>
      <c r="D48" s="27" cm="1">
        <f t="array" aca="1" ref="D48" ca="1">IFERROR(INDIRECT("'"&amp;$B48&amp;"'!d"&amp;ROW('Verblijfsgroep 1'!$5:$5)),"")</f>
        <v>0</v>
      </c>
      <c r="E48" s="31" cm="1">
        <f t="array" aca="1" ref="E48" ca="1">IFERROR(IFERROR(INDIRECT("'"&amp;$B48&amp;"'!d"&amp;ROW('Verblijfsgroep 1'!$6:$6)),""),"")</f>
        <v>0</v>
      </c>
      <c r="F48" s="32" cm="1">
        <f t="array" aca="1" ref="F48" ca="1">IFERROR(INDIRECT("'"&amp;$B48&amp;"'!d"&amp;ROW('Verblijfsgroep 1'!$13:$13)),"")</f>
        <v>0</v>
      </c>
      <c r="G48" s="58" t="str" cm="1">
        <f t="array" aca="1" ref="G48" ca="1">IFERROR(INDIRECT("'"&amp;$B48&amp;"'!d"&amp;ROW('Verblijfsgroep 1'!$21:$21)),"")</f>
        <v/>
      </c>
      <c r="H48" s="31" t="str">
        <f ca="1">IFERROR(IF(G48&gt;0,INDEX(Lijsten!$F$3:$L$11,MATCH(G48,Lijsten!$F$3:$F$11,1),3),""),"")</f>
        <v/>
      </c>
      <c r="I48" s="33" t="str">
        <f ca="1">IFERROR(IF(G48&gt;0,INDEX(Lijsten!$F$3:$L$11,MATCH(G48,Lijsten!$F$3:$F$11,1),7),""),"")</f>
        <v/>
      </c>
    </row>
    <row r="49" spans="2:9" x14ac:dyDescent="0.55000000000000004">
      <c r="B49" s="27" t="str">
        <f>Lijsten!S47</f>
        <v>Verblijfsgroep 45</v>
      </c>
      <c r="C49" s="27" cm="1">
        <f t="array" aca="1" ref="C49" ca="1">IFERROR(INDIRECT("'"&amp;$B49&amp;"'!d"&amp;ROW('Verblijfsgroep 1'!$4:$4)),"")</f>
        <v>0</v>
      </c>
      <c r="D49" s="27" cm="1">
        <f t="array" aca="1" ref="D49" ca="1">IFERROR(INDIRECT("'"&amp;$B49&amp;"'!d"&amp;ROW('Verblijfsgroep 1'!$5:$5)),"")</f>
        <v>0</v>
      </c>
      <c r="E49" s="31" cm="1">
        <f t="array" aca="1" ref="E49" ca="1">IFERROR(IFERROR(INDIRECT("'"&amp;$B49&amp;"'!d"&amp;ROW('Verblijfsgroep 1'!$6:$6)),""),"")</f>
        <v>0</v>
      </c>
      <c r="F49" s="32" cm="1">
        <f t="array" aca="1" ref="F49" ca="1">IFERROR(INDIRECT("'"&amp;$B49&amp;"'!d"&amp;ROW('Verblijfsgroep 1'!$13:$13)),"")</f>
        <v>0</v>
      </c>
      <c r="G49" s="58" t="str" cm="1">
        <f t="array" aca="1" ref="G49" ca="1">IFERROR(INDIRECT("'"&amp;$B49&amp;"'!d"&amp;ROW('Verblijfsgroep 1'!$21:$21)),"")</f>
        <v/>
      </c>
      <c r="H49" s="31" t="str">
        <f ca="1">IFERROR(IF(G49&gt;0,INDEX(Lijsten!$F$3:$L$11,MATCH(G49,Lijsten!$F$3:$F$11,1),3),""),"")</f>
        <v/>
      </c>
      <c r="I49" s="33" t="str">
        <f ca="1">IFERROR(IF(G49&gt;0,INDEX(Lijsten!$F$3:$L$11,MATCH(G49,Lijsten!$F$3:$F$11,1),7),""),"")</f>
        <v/>
      </c>
    </row>
    <row r="50" spans="2:9" s="2" customFormat="1" x14ac:dyDescent="0.55000000000000004">
      <c r="B50" s="27" t="str">
        <f>Lijsten!S48</f>
        <v>Verblijfsgroep 46</v>
      </c>
      <c r="C50" s="27" cm="1">
        <f t="array" aca="1" ref="C50" ca="1">IFERROR(INDIRECT("'"&amp;$B50&amp;"'!d"&amp;ROW('Verblijfsgroep 1'!$4:$4)),"")</f>
        <v>0</v>
      </c>
      <c r="D50" s="27" cm="1">
        <f t="array" aca="1" ref="D50" ca="1">IFERROR(INDIRECT("'"&amp;$B50&amp;"'!d"&amp;ROW('Verblijfsgroep 1'!$5:$5)),"")</f>
        <v>0</v>
      </c>
      <c r="E50" s="31" cm="1">
        <f t="array" aca="1" ref="E50" ca="1">IFERROR(IFERROR(INDIRECT("'"&amp;$B50&amp;"'!d"&amp;ROW('Verblijfsgroep 1'!$6:$6)),""),"")</f>
        <v>0</v>
      </c>
      <c r="F50" s="32" cm="1">
        <f t="array" aca="1" ref="F50" ca="1">IFERROR(INDIRECT("'"&amp;$B50&amp;"'!d"&amp;ROW('Verblijfsgroep 1'!$13:$13)),"")</f>
        <v>0</v>
      </c>
      <c r="G50" s="58" t="str" cm="1">
        <f t="array" aca="1" ref="G50" ca="1">IFERROR(INDIRECT("'"&amp;$B50&amp;"'!d"&amp;ROW('Verblijfsgroep 1'!$21:$21)),"")</f>
        <v/>
      </c>
      <c r="H50" s="31" t="str">
        <f ca="1">IFERROR(IF(G50&gt;0,INDEX(Lijsten!$F$3:$L$11,MATCH(G50,Lijsten!$F$3:$F$11,1),3),""),"")</f>
        <v/>
      </c>
      <c r="I50" s="33" t="str">
        <f ca="1">IFERROR(IF(G50&gt;0,INDEX(Lijsten!$F$3:$L$11,MATCH(G50,Lijsten!$F$3:$F$11,1),7),""),"")</f>
        <v/>
      </c>
    </row>
    <row r="51" spans="2:9" s="2" customFormat="1" x14ac:dyDescent="0.55000000000000004">
      <c r="B51" s="27" t="str">
        <f>Lijsten!S49</f>
        <v>Verblijfsgroep 47</v>
      </c>
      <c r="C51" s="27" cm="1">
        <f t="array" aca="1" ref="C51" ca="1">IFERROR(INDIRECT("'"&amp;$B51&amp;"'!d"&amp;ROW('Verblijfsgroep 1'!$4:$4)),"")</f>
        <v>0</v>
      </c>
      <c r="D51" s="27" cm="1">
        <f t="array" aca="1" ref="D51" ca="1">IFERROR(INDIRECT("'"&amp;$B51&amp;"'!d"&amp;ROW('Verblijfsgroep 1'!$5:$5)),"")</f>
        <v>0</v>
      </c>
      <c r="E51" s="31" cm="1">
        <f t="array" aca="1" ref="E51" ca="1">IFERROR(IFERROR(INDIRECT("'"&amp;$B51&amp;"'!d"&amp;ROW('Verblijfsgroep 1'!$6:$6)),""),"")</f>
        <v>0</v>
      </c>
      <c r="F51" s="32" cm="1">
        <f t="array" aca="1" ref="F51" ca="1">IFERROR(INDIRECT("'"&amp;$B51&amp;"'!d"&amp;ROW('Verblijfsgroep 1'!$13:$13)),"")</f>
        <v>0</v>
      </c>
      <c r="G51" s="58" t="str" cm="1">
        <f t="array" aca="1" ref="G51" ca="1">IFERROR(INDIRECT("'"&amp;$B51&amp;"'!d"&amp;ROW('Verblijfsgroep 1'!$21:$21)),"")</f>
        <v/>
      </c>
      <c r="H51" s="31" t="str">
        <f ca="1">IFERROR(IF(G51&gt;0,INDEX(Lijsten!$F$3:$L$11,MATCH(G51,Lijsten!$F$3:$F$11,1),3),""),"")</f>
        <v/>
      </c>
      <c r="I51" s="33" t="str">
        <f ca="1">IFERROR(IF(G51&gt;0,INDEX(Lijsten!$F$3:$L$11,MATCH(G51,Lijsten!$F$3:$F$11,1),7),""),"")</f>
        <v/>
      </c>
    </row>
    <row r="52" spans="2:9" s="2" customFormat="1" x14ac:dyDescent="0.55000000000000004">
      <c r="B52" s="27" t="str">
        <f>Lijsten!S50</f>
        <v>Verblijfsgroep 48</v>
      </c>
      <c r="C52" s="27" cm="1">
        <f t="array" aca="1" ref="C52" ca="1">IFERROR(INDIRECT("'"&amp;$B52&amp;"'!d"&amp;ROW('Verblijfsgroep 1'!$4:$4)),"")</f>
        <v>0</v>
      </c>
      <c r="D52" s="27" cm="1">
        <f t="array" aca="1" ref="D52" ca="1">IFERROR(INDIRECT("'"&amp;$B52&amp;"'!d"&amp;ROW('Verblijfsgroep 1'!$5:$5)),"")</f>
        <v>0</v>
      </c>
      <c r="E52" s="31" cm="1">
        <f t="array" aca="1" ref="E52" ca="1">IFERROR(IFERROR(INDIRECT("'"&amp;$B52&amp;"'!d"&amp;ROW('Verblijfsgroep 1'!$6:$6)),""),"")</f>
        <v>0</v>
      </c>
      <c r="F52" s="32" cm="1">
        <f t="array" aca="1" ref="F52" ca="1">IFERROR(INDIRECT("'"&amp;$B52&amp;"'!d"&amp;ROW('Verblijfsgroep 1'!$13:$13)),"")</f>
        <v>0</v>
      </c>
      <c r="G52" s="58" t="str" cm="1">
        <f t="array" aca="1" ref="G52" ca="1">IFERROR(INDIRECT("'"&amp;$B52&amp;"'!d"&amp;ROW('Verblijfsgroep 1'!$21:$21)),"")</f>
        <v/>
      </c>
      <c r="H52" s="31" t="str">
        <f ca="1">IFERROR(IF(G52&gt;0,INDEX(Lijsten!$F$3:$L$11,MATCH(G52,Lijsten!$F$3:$F$11,1),3),""),"")</f>
        <v/>
      </c>
      <c r="I52" s="33" t="str">
        <f ca="1">IFERROR(IF(G52&gt;0,INDEX(Lijsten!$F$3:$L$11,MATCH(G52,Lijsten!$F$3:$F$11,1),7),""),"")</f>
        <v/>
      </c>
    </row>
    <row r="53" spans="2:9" s="2" customFormat="1" x14ac:dyDescent="0.55000000000000004">
      <c r="B53" s="27" t="str">
        <f>Lijsten!S51</f>
        <v>Verblijfsgroep 49</v>
      </c>
      <c r="C53" s="27" cm="1">
        <f t="array" aca="1" ref="C53" ca="1">IFERROR(INDIRECT("'"&amp;$B53&amp;"'!d"&amp;ROW('Verblijfsgroep 1'!$4:$4)),"")</f>
        <v>0</v>
      </c>
      <c r="D53" s="27" cm="1">
        <f t="array" aca="1" ref="D53" ca="1">IFERROR(INDIRECT("'"&amp;$B53&amp;"'!d"&amp;ROW('Verblijfsgroep 1'!$5:$5)),"")</f>
        <v>0</v>
      </c>
      <c r="E53" s="31" cm="1">
        <f t="array" aca="1" ref="E53" ca="1">IFERROR(IFERROR(INDIRECT("'"&amp;$B53&amp;"'!d"&amp;ROW('Verblijfsgroep 1'!$6:$6)),""),"")</f>
        <v>0</v>
      </c>
      <c r="F53" s="32" cm="1">
        <f t="array" aca="1" ref="F53" ca="1">IFERROR(INDIRECT("'"&amp;$B53&amp;"'!d"&amp;ROW('Verblijfsgroep 1'!$13:$13)),"")</f>
        <v>0</v>
      </c>
      <c r="G53" s="58" t="str" cm="1">
        <f t="array" aca="1" ref="G53" ca="1">IFERROR(INDIRECT("'"&amp;$B53&amp;"'!d"&amp;ROW('Verblijfsgroep 1'!$21:$21)),"")</f>
        <v/>
      </c>
      <c r="H53" s="31" t="str">
        <f ca="1">IFERROR(IF(G53&gt;0,INDEX(Lijsten!$F$3:$L$11,MATCH(G53,Lijsten!$F$3:$F$11,1),3),""),"")</f>
        <v/>
      </c>
      <c r="I53" s="33" t="str">
        <f ca="1">IFERROR(IF(G53&gt;0,INDEX(Lijsten!$F$3:$L$11,MATCH(G53,Lijsten!$F$3:$F$11,1),7),""),"")</f>
        <v/>
      </c>
    </row>
    <row r="54" spans="2:9" s="2" customFormat="1" x14ac:dyDescent="0.55000000000000004">
      <c r="B54" s="27" t="str">
        <f>Lijsten!S52</f>
        <v>Verblijfsgroep 50</v>
      </c>
      <c r="C54" s="27" cm="1">
        <f t="array" aca="1" ref="C54" ca="1">IFERROR(INDIRECT("'"&amp;$B54&amp;"'!d"&amp;ROW('Verblijfsgroep 1'!$4:$4)),"")</f>
        <v>0</v>
      </c>
      <c r="D54" s="27" cm="1">
        <f t="array" aca="1" ref="D54" ca="1">IFERROR(INDIRECT("'"&amp;$B54&amp;"'!d"&amp;ROW('Verblijfsgroep 1'!$5:$5)),"")</f>
        <v>0</v>
      </c>
      <c r="E54" s="31" cm="1">
        <f t="array" aca="1" ref="E54" ca="1">IFERROR(IFERROR(INDIRECT("'"&amp;$B54&amp;"'!d"&amp;ROW('Verblijfsgroep 1'!$6:$6)),""),"")</f>
        <v>0</v>
      </c>
      <c r="F54" s="32" cm="1">
        <f t="array" aca="1" ref="F54" ca="1">IFERROR(INDIRECT("'"&amp;$B54&amp;"'!d"&amp;ROW('Verblijfsgroep 1'!$13:$13)),"")</f>
        <v>0</v>
      </c>
      <c r="G54" s="58" t="str" cm="1">
        <f t="array" aca="1" ref="G54" ca="1">IFERROR(INDIRECT("'"&amp;$B54&amp;"'!d"&amp;ROW('Verblijfsgroep 1'!$21:$21)),"")</f>
        <v/>
      </c>
      <c r="H54" s="31" t="str">
        <f ca="1">IFERROR(IF(G54&gt;0,INDEX(Lijsten!$F$3:$L$11,MATCH(G54,Lijsten!$F$3:$F$11,1),3),""),"")</f>
        <v/>
      </c>
      <c r="I54" s="33" t="str">
        <f ca="1">IFERROR(IF(G54&gt;0,INDEX(Lijsten!$F$3:$L$11,MATCH(G54,Lijsten!$F$3:$F$11,1),7),""),"")</f>
        <v/>
      </c>
    </row>
    <row r="55" spans="2:9" x14ac:dyDescent="0.55000000000000004">
      <c r="B55" s="30" t="s">
        <v>30</v>
      </c>
      <c r="C55" s="30"/>
      <c r="D55" s="30"/>
      <c r="E55" s="31">
        <f ca="1">SUM(E5:E54)</f>
        <v>0</v>
      </c>
      <c r="F55" s="31"/>
      <c r="G55" s="31"/>
      <c r="H55" s="31"/>
      <c r="I55" s="31"/>
    </row>
  </sheetData>
  <sheetProtection algorithmName="SHA-512" hashValue="NAQ6OcxSgoN+uGi3PWBKy7vZBPSmEYmJUhlw24NIVlcJUh+Np8XqN8jyYig+iBYJryhXGH+Fv2r4fdlsukhjig==" saltValue="80Z+s596GSNymjAaeupTRg==" spinCount="100000" sheet="1" objects="1" scenarios="1" selectLockedCells="1" selectUnlockedCells="1"/>
  <pageMargins left="0.70866141732283472" right="0.70866141732283472" top="0.74803149606299213" bottom="0.74803149606299213" header="0.31496062992125984" footer="0.31496062992125984"/>
  <pageSetup paperSize="9" scale="91"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90FDC-8E46-4946-9EEB-B71ADEC4A54F}">
  <sheetPr codeName="Blad3"/>
  <dimension ref="A2:U802"/>
  <sheetViews>
    <sheetView topLeftCell="C1" workbookViewId="0">
      <selection activeCell="S4" sqref="S4:S52"/>
    </sheetView>
  </sheetViews>
  <sheetFormatPr defaultRowHeight="14.4" x14ac:dyDescent="0.55000000000000004"/>
  <cols>
    <col min="1" max="1" width="8.83984375" style="2"/>
    <col min="3" max="3" width="12.578125" customWidth="1"/>
    <col min="4" max="4" width="16.15625" style="2" customWidth="1"/>
    <col min="5" max="5" width="12.578125" style="2" customWidth="1"/>
    <col min="6" max="7" width="11.15625" bestFit="1" customWidth="1"/>
    <col min="8" max="8" width="11.7890625" customWidth="1"/>
    <col min="9" max="9" width="10.7890625" customWidth="1"/>
    <col min="12" max="12" width="8.83984375" style="2"/>
    <col min="15" max="15" width="8.83984375" style="8"/>
  </cols>
  <sheetData>
    <row r="2" spans="1:21" x14ac:dyDescent="0.55000000000000004">
      <c r="D2" s="2" t="s">
        <v>62</v>
      </c>
      <c r="J2" s="2" t="s">
        <v>26</v>
      </c>
      <c r="K2" s="2" t="s">
        <v>27</v>
      </c>
      <c r="U2" t="s">
        <v>54</v>
      </c>
    </row>
    <row r="3" spans="1:21" x14ac:dyDescent="0.55000000000000004">
      <c r="A3" s="2">
        <v>1</v>
      </c>
      <c r="B3" s="11">
        <v>0.8</v>
      </c>
      <c r="C3" s="2" t="s">
        <v>71</v>
      </c>
      <c r="D3" s="2" t="s">
        <v>59</v>
      </c>
      <c r="F3" s="18">
        <v>0.1</v>
      </c>
      <c r="G3" s="18">
        <v>1.1999899999999999</v>
      </c>
      <c r="H3" t="s">
        <v>72</v>
      </c>
      <c r="I3" s="13" t="s">
        <v>71</v>
      </c>
      <c r="J3" s="14">
        <v>1.0999899999999998</v>
      </c>
      <c r="K3" s="14">
        <v>0.64999499999999999</v>
      </c>
      <c r="L3" s="35">
        <v>115.17508457284535</v>
      </c>
      <c r="M3" t="s">
        <v>2</v>
      </c>
      <c r="N3" s="2">
        <v>1</v>
      </c>
      <c r="O3" s="8">
        <v>0.1</v>
      </c>
      <c r="P3" s="2"/>
      <c r="Q3" s="2" t="s">
        <v>23</v>
      </c>
      <c r="S3" t="s">
        <v>31</v>
      </c>
      <c r="U3" s="20">
        <v>0.9</v>
      </c>
    </row>
    <row r="4" spans="1:21" x14ac:dyDescent="0.55000000000000004">
      <c r="A4" s="2">
        <v>2</v>
      </c>
      <c r="B4" s="11">
        <v>1.6</v>
      </c>
      <c r="C4" s="2" t="s">
        <v>73</v>
      </c>
      <c r="D4" s="2" t="s">
        <v>104</v>
      </c>
      <c r="F4" s="18">
        <v>1.2</v>
      </c>
      <c r="G4" s="18">
        <v>1.8999899999999998</v>
      </c>
      <c r="H4" s="2" t="s">
        <v>74</v>
      </c>
      <c r="I4" s="13" t="s">
        <v>73</v>
      </c>
      <c r="J4" s="14">
        <v>0.69998999999999989</v>
      </c>
      <c r="K4" s="14">
        <v>1.549995</v>
      </c>
      <c r="L4" s="35">
        <v>171.98472188838795</v>
      </c>
      <c r="M4" t="s">
        <v>106</v>
      </c>
      <c r="N4" s="2">
        <v>2</v>
      </c>
      <c r="O4" s="8">
        <v>0.2</v>
      </c>
      <c r="P4" s="2"/>
      <c r="Q4" s="2" t="s">
        <v>24</v>
      </c>
      <c r="S4" s="2" t="s">
        <v>32</v>
      </c>
      <c r="U4" s="20">
        <v>0.91</v>
      </c>
    </row>
    <row r="5" spans="1:21" x14ac:dyDescent="0.55000000000000004">
      <c r="A5" s="2">
        <v>3</v>
      </c>
      <c r="B5" s="11">
        <v>2.2000000000000002</v>
      </c>
      <c r="C5" s="2" t="s">
        <v>75</v>
      </c>
      <c r="D5" s="2" t="s">
        <v>58</v>
      </c>
      <c r="F5" s="18">
        <v>1.9</v>
      </c>
      <c r="G5" s="18">
        <v>2.4999899999999999</v>
      </c>
      <c r="H5" s="2" t="s">
        <v>76</v>
      </c>
      <c r="I5" s="13" t="s">
        <v>75</v>
      </c>
      <c r="J5" s="14">
        <v>0.59999000000000002</v>
      </c>
      <c r="K5" s="14">
        <v>2.1999949999999999</v>
      </c>
      <c r="L5" s="35">
        <v>212.86417436805476</v>
      </c>
      <c r="M5" t="s">
        <v>19</v>
      </c>
      <c r="N5" s="2">
        <v>3</v>
      </c>
      <c r="O5" s="8">
        <v>0.3</v>
      </c>
      <c r="P5" s="2"/>
      <c r="Q5" s="2"/>
      <c r="S5" s="2" t="s">
        <v>33</v>
      </c>
      <c r="U5" s="20">
        <v>0.92</v>
      </c>
    </row>
    <row r="6" spans="1:21" x14ac:dyDescent="0.55000000000000004">
      <c r="A6" s="2">
        <v>4</v>
      </c>
      <c r="B6" s="11">
        <v>2.7</v>
      </c>
      <c r="C6" s="2" t="s">
        <v>77</v>
      </c>
      <c r="D6" t="s">
        <v>63</v>
      </c>
      <c r="F6" s="18">
        <v>2.5</v>
      </c>
      <c r="G6" s="18">
        <v>2.8999899999999998</v>
      </c>
      <c r="H6" s="2" t="s">
        <v>78</v>
      </c>
      <c r="I6" s="13" t="s">
        <v>77</v>
      </c>
      <c r="J6" s="14">
        <v>0.39998999999999985</v>
      </c>
      <c r="K6" s="14">
        <v>2.6999949999999999</v>
      </c>
      <c r="L6" s="35">
        <v>256.48900139887797</v>
      </c>
      <c r="N6" s="2">
        <v>4</v>
      </c>
      <c r="O6" s="8">
        <v>0.4</v>
      </c>
      <c r="P6" s="2"/>
      <c r="Q6" s="2"/>
      <c r="S6" s="2" t="s">
        <v>34</v>
      </c>
      <c r="U6" s="20">
        <v>0.93</v>
      </c>
    </row>
    <row r="7" spans="1:21" x14ac:dyDescent="0.55000000000000004">
      <c r="A7" s="2">
        <v>5</v>
      </c>
      <c r="B7" s="11">
        <v>3.1</v>
      </c>
      <c r="C7" s="2" t="s">
        <v>79</v>
      </c>
      <c r="D7" s="2" t="s">
        <v>56</v>
      </c>
      <c r="F7" s="18">
        <v>2.9</v>
      </c>
      <c r="G7" s="18">
        <v>3.3999899999999998</v>
      </c>
      <c r="H7" s="2" t="s">
        <v>80</v>
      </c>
      <c r="I7" s="13" t="s">
        <v>79</v>
      </c>
      <c r="J7" s="14">
        <v>0.49998999999999993</v>
      </c>
      <c r="K7" s="14">
        <v>3.1499949999999997</v>
      </c>
      <c r="L7" s="35">
        <v>288.18578346188707</v>
      </c>
      <c r="N7" s="2">
        <v>5</v>
      </c>
      <c r="O7" s="8">
        <v>0.5</v>
      </c>
      <c r="P7" s="2"/>
      <c r="Q7" s="2"/>
      <c r="S7" s="2" t="s">
        <v>35</v>
      </c>
      <c r="U7" s="20">
        <v>0.94</v>
      </c>
    </row>
    <row r="8" spans="1:21" x14ac:dyDescent="0.55000000000000004">
      <c r="A8" s="2">
        <v>6</v>
      </c>
      <c r="B8" s="11">
        <v>3.6</v>
      </c>
      <c r="C8" s="2" t="s">
        <v>81</v>
      </c>
      <c r="D8" s="2" t="s">
        <v>60</v>
      </c>
      <c r="F8" s="18">
        <v>3.4</v>
      </c>
      <c r="G8" s="18">
        <v>3.7999899999999998</v>
      </c>
      <c r="H8" s="2" t="s">
        <v>82</v>
      </c>
      <c r="I8" s="13" t="s">
        <v>81</v>
      </c>
      <c r="J8" s="14">
        <v>0.39998999999999985</v>
      </c>
      <c r="K8" s="14">
        <v>3.5999949999999998</v>
      </c>
      <c r="L8" s="35">
        <v>325.56758613010879</v>
      </c>
      <c r="N8" s="2">
        <v>6</v>
      </c>
      <c r="O8" s="8">
        <v>0.6</v>
      </c>
      <c r="P8" s="2"/>
      <c r="Q8" s="2"/>
      <c r="S8" s="2" t="s">
        <v>36</v>
      </c>
      <c r="U8" s="20">
        <v>0.95</v>
      </c>
    </row>
    <row r="9" spans="1:21" x14ac:dyDescent="0.55000000000000004">
      <c r="A9" s="2">
        <v>7</v>
      </c>
      <c r="B9" s="11">
        <v>3.9</v>
      </c>
      <c r="C9" s="2" t="s">
        <v>83</v>
      </c>
      <c r="D9" s="2" t="s">
        <v>57</v>
      </c>
      <c r="F9" s="18">
        <v>3.8</v>
      </c>
      <c r="G9" s="18">
        <v>4.09999</v>
      </c>
      <c r="H9" s="2" t="s">
        <v>84</v>
      </c>
      <c r="I9" s="13" t="s">
        <v>83</v>
      </c>
      <c r="J9" s="14">
        <v>0.2999900000000002</v>
      </c>
      <c r="K9" s="14">
        <v>3.9499949999999999</v>
      </c>
      <c r="L9" s="35">
        <v>355.62671274913237</v>
      </c>
      <c r="N9" s="2">
        <v>7</v>
      </c>
      <c r="O9" s="8">
        <v>0.7</v>
      </c>
      <c r="P9" s="2"/>
      <c r="Q9" s="2"/>
      <c r="S9" s="2" t="s">
        <v>37</v>
      </c>
      <c r="U9" s="20">
        <v>0.96</v>
      </c>
    </row>
    <row r="10" spans="1:21" x14ac:dyDescent="0.55000000000000004">
      <c r="B10" s="11">
        <v>4.3</v>
      </c>
      <c r="C10" s="2" t="s">
        <v>85</v>
      </c>
      <c r="D10" s="2" t="s">
        <v>55</v>
      </c>
      <c r="F10" s="18">
        <v>4.0999999999999996</v>
      </c>
      <c r="G10" s="18">
        <v>4.59999</v>
      </c>
      <c r="H10" s="2" t="s">
        <v>86</v>
      </c>
      <c r="I10" s="13" t="s">
        <v>85</v>
      </c>
      <c r="J10" s="14">
        <v>0.49999000000000038</v>
      </c>
      <c r="K10" s="14">
        <v>4.3499949999999998</v>
      </c>
      <c r="L10" s="35">
        <v>403.33859584166754</v>
      </c>
      <c r="N10" s="2">
        <v>8</v>
      </c>
      <c r="O10" s="8">
        <v>0.8</v>
      </c>
      <c r="P10" s="2"/>
      <c r="Q10" s="2"/>
      <c r="S10" s="2" t="s">
        <v>38</v>
      </c>
      <c r="U10" s="20">
        <v>0.97</v>
      </c>
    </row>
    <row r="11" spans="1:21" x14ac:dyDescent="0.55000000000000004">
      <c r="B11" s="11">
        <v>4.8</v>
      </c>
      <c r="C11" s="2" t="s">
        <v>87</v>
      </c>
      <c r="F11" s="18">
        <v>4.5999999999999996</v>
      </c>
      <c r="G11" s="18">
        <v>6.1</v>
      </c>
      <c r="H11" s="2" t="s">
        <v>88</v>
      </c>
      <c r="I11" s="13" t="s">
        <v>87</v>
      </c>
      <c r="J11" s="14">
        <v>-4.5000099999999996</v>
      </c>
      <c r="K11" s="14">
        <v>2.3499949999999998</v>
      </c>
      <c r="L11" s="35">
        <v>449.96725525258779</v>
      </c>
      <c r="N11" s="2">
        <v>9</v>
      </c>
      <c r="O11" s="8">
        <v>0.9</v>
      </c>
      <c r="P11" s="2"/>
      <c r="Q11" s="2"/>
      <c r="S11" s="2" t="s">
        <v>39</v>
      </c>
      <c r="U11" s="20">
        <v>0.98</v>
      </c>
    </row>
    <row r="12" spans="1:21" x14ac:dyDescent="0.55000000000000004">
      <c r="C12" s="2"/>
      <c r="N12" s="2">
        <v>10</v>
      </c>
      <c r="O12" s="8">
        <v>1</v>
      </c>
      <c r="P12" s="2"/>
      <c r="Q12" s="2"/>
      <c r="S12" s="2" t="s">
        <v>40</v>
      </c>
      <c r="U12" s="20">
        <v>0.99</v>
      </c>
    </row>
    <row r="13" spans="1:21" x14ac:dyDescent="0.55000000000000004">
      <c r="C13" s="2"/>
      <c r="N13" s="2">
        <v>11</v>
      </c>
      <c r="O13" s="8">
        <v>1.1000000000000001</v>
      </c>
      <c r="P13" s="2"/>
      <c r="Q13" s="2"/>
      <c r="S13" s="2" t="s">
        <v>41</v>
      </c>
      <c r="U13" s="20">
        <v>1</v>
      </c>
    </row>
    <row r="14" spans="1:21" x14ac:dyDescent="0.55000000000000004">
      <c r="F14" s="2"/>
      <c r="G14" s="2"/>
      <c r="K14" s="2"/>
      <c r="M14" s="2"/>
      <c r="N14" s="2">
        <v>12</v>
      </c>
      <c r="O14" s="8">
        <v>1.2</v>
      </c>
      <c r="P14" s="2"/>
      <c r="Q14" s="2"/>
      <c r="S14" s="2" t="s">
        <v>42</v>
      </c>
      <c r="U14" s="20"/>
    </row>
    <row r="15" spans="1:21" x14ac:dyDescent="0.55000000000000004">
      <c r="F15" s="2"/>
      <c r="G15" s="2"/>
      <c r="N15" s="2">
        <v>13</v>
      </c>
      <c r="O15" s="8">
        <v>1.3</v>
      </c>
      <c r="P15" s="2"/>
      <c r="Q15" s="2"/>
      <c r="S15" s="2" t="s">
        <v>43</v>
      </c>
    </row>
    <row r="16" spans="1:21" x14ac:dyDescent="0.55000000000000004">
      <c r="N16" s="2">
        <v>14</v>
      </c>
      <c r="O16" s="8">
        <v>1.4</v>
      </c>
      <c r="P16" s="2"/>
      <c r="Q16" s="2"/>
      <c r="S16" s="2" t="s">
        <v>44</v>
      </c>
    </row>
    <row r="17" spans="14:19" x14ac:dyDescent="0.55000000000000004">
      <c r="N17" s="2">
        <v>15</v>
      </c>
      <c r="O17" s="8">
        <v>1.5</v>
      </c>
      <c r="P17" s="2"/>
      <c r="Q17" s="2"/>
      <c r="S17" s="2" t="s">
        <v>45</v>
      </c>
    </row>
    <row r="18" spans="14:19" x14ac:dyDescent="0.55000000000000004">
      <c r="N18" s="2">
        <v>16</v>
      </c>
      <c r="O18" s="8">
        <v>1.6</v>
      </c>
      <c r="P18" s="2"/>
      <c r="Q18" s="2"/>
      <c r="S18" s="2" t="s">
        <v>46</v>
      </c>
    </row>
    <row r="19" spans="14:19" x14ac:dyDescent="0.55000000000000004">
      <c r="N19" s="2">
        <v>17</v>
      </c>
      <c r="O19" s="8">
        <v>1.7</v>
      </c>
      <c r="P19" s="2"/>
      <c r="Q19" s="2"/>
      <c r="S19" s="2" t="s">
        <v>47</v>
      </c>
    </row>
    <row r="20" spans="14:19" x14ac:dyDescent="0.55000000000000004">
      <c r="N20" s="2">
        <v>18</v>
      </c>
      <c r="O20" s="8">
        <v>1.8</v>
      </c>
      <c r="P20" s="2"/>
      <c r="Q20" s="2"/>
      <c r="S20" s="2" t="s">
        <v>48</v>
      </c>
    </row>
    <row r="21" spans="14:19" x14ac:dyDescent="0.55000000000000004">
      <c r="N21" s="2">
        <v>19</v>
      </c>
      <c r="O21" s="8">
        <v>1.9</v>
      </c>
      <c r="P21" s="2"/>
      <c r="Q21" s="2"/>
      <c r="S21" s="2" t="s">
        <v>49</v>
      </c>
    </row>
    <row r="22" spans="14:19" x14ac:dyDescent="0.55000000000000004">
      <c r="N22" s="2">
        <v>20</v>
      </c>
      <c r="O22" s="8">
        <v>2</v>
      </c>
      <c r="P22" s="2"/>
      <c r="Q22" s="2"/>
      <c r="S22" s="2" t="s">
        <v>50</v>
      </c>
    </row>
    <row r="23" spans="14:19" x14ac:dyDescent="0.55000000000000004">
      <c r="N23" s="2">
        <v>21</v>
      </c>
      <c r="O23" s="8">
        <v>2.1</v>
      </c>
      <c r="P23" s="2"/>
      <c r="Q23" s="2"/>
      <c r="S23" s="2" t="s">
        <v>127</v>
      </c>
    </row>
    <row r="24" spans="14:19" x14ac:dyDescent="0.55000000000000004">
      <c r="N24" s="2">
        <v>22</v>
      </c>
      <c r="O24" s="8">
        <v>2.2000000000000002</v>
      </c>
      <c r="P24" s="2"/>
      <c r="Q24" s="2"/>
      <c r="S24" s="2" t="s">
        <v>128</v>
      </c>
    </row>
    <row r="25" spans="14:19" x14ac:dyDescent="0.55000000000000004">
      <c r="N25" s="2">
        <v>23</v>
      </c>
      <c r="O25" s="8">
        <v>2.2999999999999998</v>
      </c>
      <c r="P25" s="2"/>
      <c r="Q25" s="2"/>
      <c r="S25" s="2" t="s">
        <v>129</v>
      </c>
    </row>
    <row r="26" spans="14:19" x14ac:dyDescent="0.55000000000000004">
      <c r="N26" s="2">
        <v>24</v>
      </c>
      <c r="O26" s="8">
        <v>2.4</v>
      </c>
      <c r="P26" s="2"/>
      <c r="Q26" s="2"/>
      <c r="S26" s="2" t="s">
        <v>130</v>
      </c>
    </row>
    <row r="27" spans="14:19" x14ac:dyDescent="0.55000000000000004">
      <c r="N27" s="2">
        <v>25</v>
      </c>
      <c r="O27" s="8">
        <v>2.5</v>
      </c>
      <c r="P27" s="2"/>
      <c r="Q27" s="2"/>
      <c r="S27" s="2" t="s">
        <v>131</v>
      </c>
    </row>
    <row r="28" spans="14:19" x14ac:dyDescent="0.55000000000000004">
      <c r="N28" s="2">
        <v>26</v>
      </c>
      <c r="O28" s="8">
        <v>2.6</v>
      </c>
      <c r="P28" s="2"/>
      <c r="Q28" s="2"/>
      <c r="S28" s="2" t="s">
        <v>132</v>
      </c>
    </row>
    <row r="29" spans="14:19" x14ac:dyDescent="0.55000000000000004">
      <c r="N29" s="2">
        <v>27</v>
      </c>
      <c r="O29" s="8">
        <v>2.7</v>
      </c>
      <c r="P29" s="2"/>
      <c r="Q29" s="2"/>
      <c r="S29" s="2" t="s">
        <v>133</v>
      </c>
    </row>
    <row r="30" spans="14:19" x14ac:dyDescent="0.55000000000000004">
      <c r="N30" s="2">
        <v>28</v>
      </c>
      <c r="O30" s="8">
        <v>2.8</v>
      </c>
      <c r="P30" s="2"/>
      <c r="Q30" s="2"/>
      <c r="S30" s="2" t="s">
        <v>134</v>
      </c>
    </row>
    <row r="31" spans="14:19" x14ac:dyDescent="0.55000000000000004">
      <c r="N31" s="2">
        <v>29</v>
      </c>
      <c r="O31" s="8">
        <v>2.9</v>
      </c>
      <c r="P31" s="2"/>
      <c r="Q31" s="2"/>
      <c r="S31" s="2" t="s">
        <v>135</v>
      </c>
    </row>
    <row r="32" spans="14:19" x14ac:dyDescent="0.55000000000000004">
      <c r="N32" s="2">
        <v>30</v>
      </c>
      <c r="O32" s="8">
        <v>3</v>
      </c>
      <c r="P32" s="2"/>
      <c r="Q32" s="2"/>
      <c r="S32" s="2" t="s">
        <v>136</v>
      </c>
    </row>
    <row r="33" spans="14:19" x14ac:dyDescent="0.55000000000000004">
      <c r="N33" s="2">
        <v>31</v>
      </c>
      <c r="O33" s="8">
        <v>3.1</v>
      </c>
      <c r="P33" s="2"/>
      <c r="Q33" s="2"/>
      <c r="S33" s="2" t="s">
        <v>137</v>
      </c>
    </row>
    <row r="34" spans="14:19" x14ac:dyDescent="0.55000000000000004">
      <c r="N34" s="2">
        <v>32</v>
      </c>
      <c r="O34" s="8">
        <v>3.2</v>
      </c>
      <c r="P34" s="2"/>
      <c r="Q34" s="2"/>
      <c r="S34" s="2" t="s">
        <v>138</v>
      </c>
    </row>
    <row r="35" spans="14:19" x14ac:dyDescent="0.55000000000000004">
      <c r="N35" s="2">
        <v>33</v>
      </c>
      <c r="O35" s="8">
        <v>3.3</v>
      </c>
      <c r="P35" s="2"/>
      <c r="Q35" s="2"/>
      <c r="S35" s="2" t="s">
        <v>139</v>
      </c>
    </row>
    <row r="36" spans="14:19" x14ac:dyDescent="0.55000000000000004">
      <c r="N36" s="2">
        <v>34</v>
      </c>
      <c r="O36" s="8">
        <v>3.4</v>
      </c>
      <c r="P36" s="2"/>
      <c r="Q36" s="2"/>
      <c r="S36" s="2" t="s">
        <v>140</v>
      </c>
    </row>
    <row r="37" spans="14:19" x14ac:dyDescent="0.55000000000000004">
      <c r="N37" s="2">
        <v>35</v>
      </c>
      <c r="O37" s="8">
        <v>3.5</v>
      </c>
      <c r="P37" s="2"/>
      <c r="Q37" s="2"/>
      <c r="S37" s="2" t="s">
        <v>141</v>
      </c>
    </row>
    <row r="38" spans="14:19" x14ac:dyDescent="0.55000000000000004">
      <c r="N38" s="2">
        <v>36</v>
      </c>
      <c r="O38" s="8">
        <v>3.6</v>
      </c>
      <c r="P38" s="2"/>
      <c r="Q38" s="2"/>
      <c r="S38" s="2" t="s">
        <v>142</v>
      </c>
    </row>
    <row r="39" spans="14:19" x14ac:dyDescent="0.55000000000000004">
      <c r="N39" s="2">
        <v>37</v>
      </c>
      <c r="O39" s="8">
        <v>3.7</v>
      </c>
      <c r="P39" s="2"/>
      <c r="Q39" s="2"/>
      <c r="S39" s="2" t="s">
        <v>143</v>
      </c>
    </row>
    <row r="40" spans="14:19" x14ac:dyDescent="0.55000000000000004">
      <c r="N40" s="2">
        <v>38</v>
      </c>
      <c r="O40" s="8">
        <v>3.8</v>
      </c>
      <c r="P40" s="2"/>
      <c r="Q40" s="2"/>
      <c r="S40" s="2" t="s">
        <v>144</v>
      </c>
    </row>
    <row r="41" spans="14:19" x14ac:dyDescent="0.55000000000000004">
      <c r="N41" s="2">
        <v>39</v>
      </c>
      <c r="O41" s="8">
        <v>3.9</v>
      </c>
      <c r="P41" s="2"/>
      <c r="Q41" s="2"/>
      <c r="S41" s="2" t="s">
        <v>145</v>
      </c>
    </row>
    <row r="42" spans="14:19" x14ac:dyDescent="0.55000000000000004">
      <c r="N42" s="2">
        <v>40</v>
      </c>
      <c r="O42" s="8">
        <v>4</v>
      </c>
      <c r="P42" s="2"/>
      <c r="Q42" s="2"/>
      <c r="S42" s="2" t="s">
        <v>146</v>
      </c>
    </row>
    <row r="43" spans="14:19" x14ac:dyDescent="0.55000000000000004">
      <c r="N43" s="2">
        <v>41</v>
      </c>
      <c r="O43" s="8">
        <v>4.0999999999999996</v>
      </c>
      <c r="P43" s="2"/>
      <c r="Q43" s="2"/>
      <c r="S43" s="2" t="s">
        <v>147</v>
      </c>
    </row>
    <row r="44" spans="14:19" x14ac:dyDescent="0.55000000000000004">
      <c r="N44" s="2">
        <v>42</v>
      </c>
      <c r="O44" s="8">
        <v>4.2</v>
      </c>
      <c r="P44" s="2"/>
      <c r="Q44" s="2"/>
      <c r="S44" s="2" t="s">
        <v>148</v>
      </c>
    </row>
    <row r="45" spans="14:19" x14ac:dyDescent="0.55000000000000004">
      <c r="N45" s="2">
        <v>43</v>
      </c>
      <c r="O45" s="8">
        <v>4.3</v>
      </c>
      <c r="P45" s="2"/>
      <c r="Q45" s="2"/>
      <c r="S45" s="2" t="s">
        <v>149</v>
      </c>
    </row>
    <row r="46" spans="14:19" x14ac:dyDescent="0.55000000000000004">
      <c r="N46" s="2">
        <v>44</v>
      </c>
      <c r="O46" s="8">
        <v>4.4000000000000004</v>
      </c>
      <c r="P46" s="2"/>
      <c r="Q46" s="2"/>
      <c r="S46" s="2" t="s">
        <v>150</v>
      </c>
    </row>
    <row r="47" spans="14:19" x14ac:dyDescent="0.55000000000000004">
      <c r="N47" s="2">
        <v>45</v>
      </c>
      <c r="O47" s="8">
        <v>4.5</v>
      </c>
      <c r="P47" s="2"/>
      <c r="Q47" s="2"/>
      <c r="S47" s="2" t="s">
        <v>151</v>
      </c>
    </row>
    <row r="48" spans="14:19" x14ac:dyDescent="0.55000000000000004">
      <c r="N48" s="2">
        <v>46</v>
      </c>
      <c r="O48" s="8">
        <v>4.5999999999999996</v>
      </c>
      <c r="P48" s="2"/>
      <c r="Q48" s="2"/>
      <c r="S48" s="2" t="s">
        <v>152</v>
      </c>
    </row>
    <row r="49" spans="14:19" x14ac:dyDescent="0.55000000000000004">
      <c r="N49" s="2">
        <v>47</v>
      </c>
      <c r="O49" s="8">
        <v>4.7</v>
      </c>
      <c r="P49" s="2"/>
      <c r="Q49" s="2"/>
      <c r="S49" s="2" t="s">
        <v>153</v>
      </c>
    </row>
    <row r="50" spans="14:19" x14ac:dyDescent="0.55000000000000004">
      <c r="N50" s="2">
        <v>48</v>
      </c>
      <c r="O50" s="8">
        <v>4.8</v>
      </c>
      <c r="P50" s="2"/>
      <c r="Q50" s="2"/>
      <c r="S50" s="2" t="s">
        <v>154</v>
      </c>
    </row>
    <row r="51" spans="14:19" x14ac:dyDescent="0.55000000000000004">
      <c r="N51" s="2">
        <v>49</v>
      </c>
      <c r="O51" s="8">
        <v>4.9000000000000004</v>
      </c>
      <c r="P51" s="2"/>
      <c r="Q51" s="2"/>
      <c r="S51" s="2" t="s">
        <v>155</v>
      </c>
    </row>
    <row r="52" spans="14:19" x14ac:dyDescent="0.55000000000000004">
      <c r="N52" s="2">
        <v>50</v>
      </c>
      <c r="O52" s="8">
        <v>5</v>
      </c>
      <c r="P52" s="2"/>
      <c r="Q52" s="2"/>
      <c r="S52" s="2" t="s">
        <v>156</v>
      </c>
    </row>
    <row r="53" spans="14:19" x14ac:dyDescent="0.55000000000000004">
      <c r="N53" s="2">
        <v>51</v>
      </c>
      <c r="O53" s="8">
        <v>5.0999999999999996</v>
      </c>
      <c r="P53" s="2"/>
      <c r="Q53" s="2"/>
      <c r="S53" s="2"/>
    </row>
    <row r="54" spans="14:19" x14ac:dyDescent="0.55000000000000004">
      <c r="N54" s="2">
        <v>52</v>
      </c>
      <c r="O54" s="8">
        <v>5.2</v>
      </c>
      <c r="P54" s="2"/>
      <c r="Q54" s="2"/>
      <c r="S54" s="2"/>
    </row>
    <row r="55" spans="14:19" x14ac:dyDescent="0.55000000000000004">
      <c r="N55" s="2">
        <v>53</v>
      </c>
      <c r="O55" s="8">
        <v>5.3</v>
      </c>
      <c r="P55" s="2"/>
      <c r="Q55" s="2"/>
      <c r="S55" s="2"/>
    </row>
    <row r="56" spans="14:19" x14ac:dyDescent="0.55000000000000004">
      <c r="N56" s="2">
        <v>54</v>
      </c>
      <c r="O56" s="8">
        <v>5.4</v>
      </c>
      <c r="P56" s="2"/>
      <c r="Q56" s="2"/>
      <c r="S56" s="2"/>
    </row>
    <row r="57" spans="14:19" x14ac:dyDescent="0.55000000000000004">
      <c r="N57" s="2">
        <v>55</v>
      </c>
      <c r="O57" s="8">
        <v>5.5</v>
      </c>
      <c r="P57" s="2"/>
      <c r="Q57" s="2"/>
      <c r="S57" s="2"/>
    </row>
    <row r="58" spans="14:19" x14ac:dyDescent="0.55000000000000004">
      <c r="N58" s="2">
        <v>56</v>
      </c>
      <c r="O58" s="8">
        <v>5.6</v>
      </c>
      <c r="P58" s="2"/>
      <c r="Q58" s="2"/>
      <c r="S58" s="2"/>
    </row>
    <row r="59" spans="14:19" x14ac:dyDescent="0.55000000000000004">
      <c r="N59" s="2">
        <v>57</v>
      </c>
      <c r="O59" s="8">
        <v>5.7</v>
      </c>
      <c r="P59" s="2"/>
      <c r="Q59" s="2"/>
      <c r="S59" s="2"/>
    </row>
    <row r="60" spans="14:19" x14ac:dyDescent="0.55000000000000004">
      <c r="N60" s="2">
        <v>58</v>
      </c>
      <c r="O60" s="8">
        <v>5.8</v>
      </c>
      <c r="P60" s="2"/>
      <c r="Q60" s="2"/>
      <c r="S60" s="2"/>
    </row>
    <row r="61" spans="14:19" x14ac:dyDescent="0.55000000000000004">
      <c r="N61" s="2">
        <v>59</v>
      </c>
      <c r="O61" s="8">
        <v>5.9</v>
      </c>
      <c r="P61" s="2"/>
      <c r="Q61" s="2"/>
      <c r="S61" s="2"/>
    </row>
    <row r="62" spans="14:19" x14ac:dyDescent="0.55000000000000004">
      <c r="N62" s="2">
        <v>60</v>
      </c>
      <c r="O62" s="8">
        <v>6</v>
      </c>
      <c r="P62" s="2"/>
      <c r="Q62" s="2"/>
      <c r="S62" s="2"/>
    </row>
    <row r="63" spans="14:19" x14ac:dyDescent="0.55000000000000004">
      <c r="N63" s="2">
        <v>61</v>
      </c>
      <c r="O63" s="8">
        <v>6.1</v>
      </c>
      <c r="P63" s="2"/>
      <c r="Q63" s="2"/>
      <c r="S63" s="2"/>
    </row>
    <row r="64" spans="14:19" x14ac:dyDescent="0.55000000000000004">
      <c r="N64" s="2">
        <v>62</v>
      </c>
      <c r="O64" s="8">
        <v>6.2</v>
      </c>
      <c r="P64" s="2"/>
      <c r="Q64" s="2"/>
      <c r="S64" s="2"/>
    </row>
    <row r="65" spans="14:19" x14ac:dyDescent="0.55000000000000004">
      <c r="N65" s="2">
        <v>63</v>
      </c>
      <c r="O65" s="8">
        <v>6.3</v>
      </c>
      <c r="P65" s="2"/>
      <c r="Q65" s="2"/>
      <c r="S65" s="2"/>
    </row>
    <row r="66" spans="14:19" x14ac:dyDescent="0.55000000000000004">
      <c r="N66" s="2">
        <v>64</v>
      </c>
      <c r="O66" s="8">
        <v>6.4</v>
      </c>
      <c r="P66" s="2"/>
      <c r="Q66" s="2"/>
      <c r="S66" s="2"/>
    </row>
    <row r="67" spans="14:19" x14ac:dyDescent="0.55000000000000004">
      <c r="N67" s="2">
        <v>65</v>
      </c>
      <c r="O67" s="8">
        <v>6.5</v>
      </c>
      <c r="P67" s="2"/>
      <c r="Q67" s="2"/>
      <c r="S67" s="2"/>
    </row>
    <row r="68" spans="14:19" x14ac:dyDescent="0.55000000000000004">
      <c r="N68" s="2">
        <v>66</v>
      </c>
      <c r="O68" s="8">
        <v>6.6</v>
      </c>
      <c r="P68" s="2"/>
      <c r="Q68" s="2"/>
      <c r="S68" s="2"/>
    </row>
    <row r="69" spans="14:19" x14ac:dyDescent="0.55000000000000004">
      <c r="N69" s="2">
        <v>67</v>
      </c>
      <c r="O69" s="8">
        <v>6.7</v>
      </c>
      <c r="P69" s="2"/>
      <c r="Q69" s="2"/>
      <c r="S69" s="2"/>
    </row>
    <row r="70" spans="14:19" x14ac:dyDescent="0.55000000000000004">
      <c r="N70" s="2">
        <v>68</v>
      </c>
      <c r="O70" s="8">
        <v>6.8</v>
      </c>
      <c r="P70" s="2"/>
      <c r="Q70" s="2"/>
      <c r="S70" s="2"/>
    </row>
    <row r="71" spans="14:19" x14ac:dyDescent="0.55000000000000004">
      <c r="N71" s="2">
        <v>69</v>
      </c>
      <c r="O71" s="8">
        <v>6.9</v>
      </c>
      <c r="P71" s="2"/>
      <c r="Q71" s="2"/>
      <c r="S71" s="2"/>
    </row>
    <row r="72" spans="14:19" x14ac:dyDescent="0.55000000000000004">
      <c r="N72" s="2">
        <v>70</v>
      </c>
      <c r="O72" s="8">
        <v>7</v>
      </c>
      <c r="P72" s="2"/>
      <c r="Q72" s="2"/>
      <c r="S72" s="2"/>
    </row>
    <row r="73" spans="14:19" x14ac:dyDescent="0.55000000000000004">
      <c r="N73" s="2">
        <v>71</v>
      </c>
      <c r="O73" s="8">
        <v>7.1</v>
      </c>
      <c r="P73" s="2"/>
      <c r="Q73" s="2"/>
      <c r="S73" s="2"/>
    </row>
    <row r="74" spans="14:19" x14ac:dyDescent="0.55000000000000004">
      <c r="N74" s="2">
        <v>72</v>
      </c>
      <c r="O74" s="8">
        <v>7.2</v>
      </c>
      <c r="P74" s="2"/>
      <c r="Q74" s="2"/>
      <c r="S74" s="2"/>
    </row>
    <row r="75" spans="14:19" x14ac:dyDescent="0.55000000000000004">
      <c r="N75" s="2">
        <v>73</v>
      </c>
      <c r="O75" s="8">
        <v>7.3</v>
      </c>
      <c r="P75" s="2"/>
      <c r="Q75" s="2"/>
      <c r="S75" s="2"/>
    </row>
    <row r="76" spans="14:19" x14ac:dyDescent="0.55000000000000004">
      <c r="N76" s="2">
        <v>74</v>
      </c>
      <c r="O76" s="8">
        <v>7.4</v>
      </c>
      <c r="P76" s="2"/>
      <c r="Q76" s="2"/>
      <c r="S76" s="2"/>
    </row>
    <row r="77" spans="14:19" x14ac:dyDescent="0.55000000000000004">
      <c r="N77" s="2">
        <v>75</v>
      </c>
      <c r="O77" s="8">
        <v>7.5</v>
      </c>
      <c r="P77" s="2"/>
      <c r="Q77" s="2"/>
      <c r="S77" s="2"/>
    </row>
    <row r="78" spans="14:19" x14ac:dyDescent="0.55000000000000004">
      <c r="N78" s="2">
        <v>76</v>
      </c>
      <c r="O78" s="8">
        <v>7.6</v>
      </c>
      <c r="P78" s="2"/>
      <c r="Q78" s="2"/>
      <c r="S78" s="2"/>
    </row>
    <row r="79" spans="14:19" x14ac:dyDescent="0.55000000000000004">
      <c r="N79" s="2">
        <v>77</v>
      </c>
      <c r="O79" s="8">
        <v>7.7</v>
      </c>
      <c r="P79" s="2"/>
      <c r="Q79" s="2"/>
      <c r="S79" s="2"/>
    </row>
    <row r="80" spans="14:19" x14ac:dyDescent="0.55000000000000004">
      <c r="N80" s="2">
        <v>78</v>
      </c>
      <c r="O80" s="8">
        <v>7.8</v>
      </c>
      <c r="P80" s="2"/>
      <c r="Q80" s="2"/>
      <c r="S80" s="2"/>
    </row>
    <row r="81" spans="14:19" x14ac:dyDescent="0.55000000000000004">
      <c r="N81" s="2">
        <v>79</v>
      </c>
      <c r="O81" s="8">
        <v>7.9</v>
      </c>
      <c r="P81" s="2"/>
      <c r="Q81" s="2"/>
      <c r="S81" s="2"/>
    </row>
    <row r="82" spans="14:19" x14ac:dyDescent="0.55000000000000004">
      <c r="N82" s="2">
        <v>80</v>
      </c>
      <c r="O82" s="8">
        <v>8</v>
      </c>
      <c r="P82" s="2"/>
      <c r="Q82" s="2"/>
      <c r="S82" s="2"/>
    </row>
    <row r="83" spans="14:19" x14ac:dyDescent="0.55000000000000004">
      <c r="N83" s="2">
        <v>81</v>
      </c>
      <c r="O83" s="8">
        <v>8.1</v>
      </c>
      <c r="P83" s="2"/>
      <c r="Q83" s="2"/>
      <c r="S83" s="2"/>
    </row>
    <row r="84" spans="14:19" x14ac:dyDescent="0.55000000000000004">
      <c r="N84" s="2">
        <v>82</v>
      </c>
      <c r="O84" s="8">
        <v>8.1999999999999993</v>
      </c>
      <c r="P84" s="2"/>
      <c r="Q84" s="2"/>
      <c r="S84" s="2"/>
    </row>
    <row r="85" spans="14:19" x14ac:dyDescent="0.55000000000000004">
      <c r="N85" s="2">
        <v>83</v>
      </c>
      <c r="O85" s="8">
        <v>8.3000000000000007</v>
      </c>
      <c r="P85" s="2"/>
      <c r="Q85" s="2"/>
      <c r="S85" s="2"/>
    </row>
    <row r="86" spans="14:19" x14ac:dyDescent="0.55000000000000004">
      <c r="N86" s="2">
        <v>84</v>
      </c>
      <c r="O86" s="8">
        <v>8.4</v>
      </c>
      <c r="P86" s="2"/>
      <c r="Q86" s="2"/>
      <c r="S86" s="2"/>
    </row>
    <row r="87" spans="14:19" x14ac:dyDescent="0.55000000000000004">
      <c r="N87" s="2">
        <v>85</v>
      </c>
      <c r="O87" s="8">
        <v>8.5</v>
      </c>
      <c r="P87" s="2"/>
      <c r="Q87" s="2"/>
      <c r="S87" s="2"/>
    </row>
    <row r="88" spans="14:19" x14ac:dyDescent="0.55000000000000004">
      <c r="N88" s="2">
        <v>86</v>
      </c>
      <c r="O88" s="8">
        <v>8.6</v>
      </c>
      <c r="P88" s="2"/>
      <c r="Q88" s="2"/>
      <c r="S88" s="2"/>
    </row>
    <row r="89" spans="14:19" x14ac:dyDescent="0.55000000000000004">
      <c r="N89" s="2">
        <v>87</v>
      </c>
      <c r="O89" s="8">
        <v>8.6999999999999993</v>
      </c>
      <c r="P89" s="2"/>
      <c r="Q89" s="2"/>
      <c r="S89" s="2"/>
    </row>
    <row r="90" spans="14:19" x14ac:dyDescent="0.55000000000000004">
      <c r="N90" s="2">
        <v>88</v>
      </c>
      <c r="O90" s="8">
        <v>8.8000000000000007</v>
      </c>
      <c r="P90" s="2"/>
      <c r="Q90" s="2"/>
      <c r="S90" s="2"/>
    </row>
    <row r="91" spans="14:19" x14ac:dyDescent="0.55000000000000004">
      <c r="N91" s="2">
        <v>89</v>
      </c>
      <c r="O91" s="8">
        <v>8.9</v>
      </c>
      <c r="P91" s="2"/>
      <c r="Q91" s="2"/>
      <c r="S91" s="2"/>
    </row>
    <row r="92" spans="14:19" x14ac:dyDescent="0.55000000000000004">
      <c r="N92" s="2">
        <v>90</v>
      </c>
      <c r="O92" s="8">
        <v>9</v>
      </c>
      <c r="P92" s="2"/>
      <c r="Q92" s="2"/>
      <c r="S92" s="2"/>
    </row>
    <row r="93" spans="14:19" x14ac:dyDescent="0.55000000000000004">
      <c r="N93" s="2">
        <v>91</v>
      </c>
      <c r="O93" s="8">
        <v>9.1</v>
      </c>
      <c r="P93" s="2"/>
      <c r="Q93" s="2"/>
      <c r="S93" s="2"/>
    </row>
    <row r="94" spans="14:19" x14ac:dyDescent="0.55000000000000004">
      <c r="N94" s="2">
        <v>92</v>
      </c>
      <c r="O94" s="8">
        <v>9.1999999999999993</v>
      </c>
      <c r="P94" s="2"/>
      <c r="Q94" s="2"/>
      <c r="S94" s="2"/>
    </row>
    <row r="95" spans="14:19" x14ac:dyDescent="0.55000000000000004">
      <c r="N95" s="2">
        <v>93</v>
      </c>
      <c r="O95" s="8">
        <v>9.3000000000000007</v>
      </c>
      <c r="P95" s="2"/>
      <c r="Q95" s="2"/>
      <c r="S95" s="2"/>
    </row>
    <row r="96" spans="14:19" x14ac:dyDescent="0.55000000000000004">
      <c r="N96" s="2">
        <v>94</v>
      </c>
      <c r="O96" s="8">
        <v>9.4</v>
      </c>
      <c r="P96" s="2"/>
      <c r="Q96" s="2"/>
      <c r="S96" s="2"/>
    </row>
    <row r="97" spans="14:19" x14ac:dyDescent="0.55000000000000004">
      <c r="N97" s="2">
        <v>95</v>
      </c>
      <c r="O97" s="8">
        <v>9.5</v>
      </c>
      <c r="P97" s="2"/>
      <c r="Q97" s="2"/>
      <c r="S97" s="2"/>
    </row>
    <row r="98" spans="14:19" x14ac:dyDescent="0.55000000000000004">
      <c r="N98" s="2">
        <v>96</v>
      </c>
      <c r="O98" s="8">
        <v>9.6</v>
      </c>
      <c r="P98" s="2"/>
      <c r="Q98" s="2"/>
      <c r="S98" s="2"/>
    </row>
    <row r="99" spans="14:19" x14ac:dyDescent="0.55000000000000004">
      <c r="N99" s="2">
        <v>97</v>
      </c>
      <c r="O99" s="8">
        <v>9.6999999999999993</v>
      </c>
      <c r="P99" s="2"/>
      <c r="Q99" s="2"/>
      <c r="S99" s="2"/>
    </row>
    <row r="100" spans="14:19" x14ac:dyDescent="0.55000000000000004">
      <c r="N100" s="2">
        <v>98</v>
      </c>
      <c r="O100" s="8">
        <v>9.8000000000000007</v>
      </c>
      <c r="P100" s="2"/>
      <c r="Q100" s="2"/>
      <c r="S100" s="2"/>
    </row>
    <row r="101" spans="14:19" x14ac:dyDescent="0.55000000000000004">
      <c r="N101" s="2">
        <v>99</v>
      </c>
      <c r="O101" s="8">
        <v>9.9</v>
      </c>
      <c r="P101" s="2"/>
      <c r="Q101" s="2"/>
      <c r="S101" s="2"/>
    </row>
    <row r="102" spans="14:19" x14ac:dyDescent="0.55000000000000004">
      <c r="N102" s="2">
        <v>100</v>
      </c>
      <c r="O102" s="8">
        <v>10</v>
      </c>
      <c r="P102" s="2"/>
      <c r="Q102" s="2"/>
      <c r="S102" s="2"/>
    </row>
    <row r="103" spans="14:19" x14ac:dyDescent="0.55000000000000004">
      <c r="N103" s="2"/>
      <c r="O103" s="8">
        <v>10.1</v>
      </c>
      <c r="P103" s="2"/>
      <c r="Q103" s="2"/>
      <c r="S103" s="2"/>
    </row>
    <row r="104" spans="14:19" x14ac:dyDescent="0.55000000000000004">
      <c r="N104" s="2"/>
      <c r="O104" s="8">
        <v>10.199999999999999</v>
      </c>
      <c r="P104" s="2"/>
      <c r="Q104" s="2"/>
      <c r="S104" s="2"/>
    </row>
    <row r="105" spans="14:19" x14ac:dyDescent="0.55000000000000004">
      <c r="N105" s="2"/>
      <c r="O105" s="8">
        <v>10.3</v>
      </c>
      <c r="P105" s="2"/>
      <c r="Q105" s="2"/>
      <c r="S105" s="2"/>
    </row>
    <row r="106" spans="14:19" x14ac:dyDescent="0.55000000000000004">
      <c r="N106" s="2"/>
      <c r="O106" s="8">
        <v>10.4</v>
      </c>
      <c r="P106" s="2"/>
      <c r="Q106" s="2"/>
      <c r="S106" s="2"/>
    </row>
    <row r="107" spans="14:19" x14ac:dyDescent="0.55000000000000004">
      <c r="N107" s="2"/>
      <c r="O107" s="8">
        <v>10.5</v>
      </c>
      <c r="P107" s="2"/>
      <c r="Q107" s="2"/>
      <c r="S107" s="2"/>
    </row>
    <row r="108" spans="14:19" x14ac:dyDescent="0.55000000000000004">
      <c r="N108" s="2"/>
      <c r="O108" s="8">
        <v>10.6</v>
      </c>
      <c r="P108" s="2"/>
      <c r="Q108" s="2"/>
      <c r="S108" s="2"/>
    </row>
    <row r="109" spans="14:19" x14ac:dyDescent="0.55000000000000004">
      <c r="N109" s="2"/>
      <c r="O109" s="8">
        <v>10.7</v>
      </c>
      <c r="P109" s="2"/>
      <c r="Q109" s="2"/>
      <c r="S109" s="2"/>
    </row>
    <row r="110" spans="14:19" x14ac:dyDescent="0.55000000000000004">
      <c r="N110" s="2"/>
      <c r="O110" s="8">
        <v>10.8</v>
      </c>
      <c r="P110" s="2"/>
      <c r="Q110" s="2"/>
      <c r="S110" s="2"/>
    </row>
    <row r="111" spans="14:19" x14ac:dyDescent="0.55000000000000004">
      <c r="N111" s="2"/>
      <c r="O111" s="8">
        <v>10.9</v>
      </c>
      <c r="P111" s="2"/>
      <c r="Q111" s="2"/>
      <c r="S111" s="2"/>
    </row>
    <row r="112" spans="14:19" x14ac:dyDescent="0.55000000000000004">
      <c r="N112" s="2"/>
      <c r="O112" s="8">
        <v>11</v>
      </c>
      <c r="P112" s="2"/>
      <c r="Q112" s="2"/>
      <c r="S112" s="2"/>
    </row>
    <row r="113" spans="14:19" x14ac:dyDescent="0.55000000000000004">
      <c r="N113" s="2"/>
      <c r="O113" s="8">
        <v>11.1</v>
      </c>
      <c r="P113" s="2"/>
      <c r="Q113" s="2"/>
      <c r="S113" s="2"/>
    </row>
    <row r="114" spans="14:19" x14ac:dyDescent="0.55000000000000004">
      <c r="N114" s="2"/>
      <c r="O114" s="8">
        <v>11.2</v>
      </c>
      <c r="P114" s="2"/>
      <c r="Q114" s="2"/>
      <c r="S114" s="2"/>
    </row>
    <row r="115" spans="14:19" x14ac:dyDescent="0.55000000000000004">
      <c r="N115" s="2"/>
      <c r="O115" s="8">
        <v>11.3</v>
      </c>
      <c r="P115" s="2"/>
      <c r="Q115" s="2"/>
      <c r="S115" s="2"/>
    </row>
    <row r="116" spans="14:19" x14ac:dyDescent="0.55000000000000004">
      <c r="N116" s="2"/>
      <c r="O116" s="8">
        <v>11.4</v>
      </c>
      <c r="P116" s="2"/>
      <c r="Q116" s="2"/>
      <c r="S116" s="2"/>
    </row>
    <row r="117" spans="14:19" x14ac:dyDescent="0.55000000000000004">
      <c r="N117" s="2"/>
      <c r="O117" s="8">
        <v>11.5</v>
      </c>
      <c r="P117" s="2"/>
      <c r="Q117" s="2"/>
      <c r="S117" s="2"/>
    </row>
    <row r="118" spans="14:19" x14ac:dyDescent="0.55000000000000004">
      <c r="N118" s="2"/>
      <c r="O118" s="8">
        <v>11.6</v>
      </c>
      <c r="P118" s="2"/>
      <c r="Q118" s="2"/>
      <c r="S118" s="2"/>
    </row>
    <row r="119" spans="14:19" x14ac:dyDescent="0.55000000000000004">
      <c r="N119" s="2"/>
      <c r="O119" s="8">
        <v>11.7</v>
      </c>
      <c r="P119" s="2"/>
      <c r="Q119" s="2"/>
      <c r="S119" s="2"/>
    </row>
    <row r="120" spans="14:19" x14ac:dyDescent="0.55000000000000004">
      <c r="N120" s="2"/>
      <c r="O120" s="8">
        <v>11.8</v>
      </c>
      <c r="P120" s="2"/>
      <c r="Q120" s="2"/>
      <c r="S120" s="2"/>
    </row>
    <row r="121" spans="14:19" x14ac:dyDescent="0.55000000000000004">
      <c r="N121" s="2"/>
      <c r="O121" s="8">
        <v>11.9</v>
      </c>
      <c r="P121" s="2"/>
      <c r="Q121" s="2"/>
      <c r="S121" s="2"/>
    </row>
    <row r="122" spans="14:19" x14ac:dyDescent="0.55000000000000004">
      <c r="N122" s="2"/>
      <c r="O122" s="8">
        <v>12</v>
      </c>
      <c r="P122" s="2"/>
      <c r="Q122" s="2"/>
      <c r="S122" s="2"/>
    </row>
    <row r="123" spans="14:19" x14ac:dyDescent="0.55000000000000004">
      <c r="N123" s="2"/>
      <c r="O123" s="8">
        <v>12.1</v>
      </c>
      <c r="P123" s="2"/>
      <c r="Q123" s="2"/>
      <c r="S123" s="2"/>
    </row>
    <row r="124" spans="14:19" x14ac:dyDescent="0.55000000000000004">
      <c r="N124" s="2"/>
      <c r="O124" s="8">
        <v>12.2</v>
      </c>
      <c r="P124" s="2"/>
      <c r="Q124" s="2"/>
      <c r="S124" s="2"/>
    </row>
    <row r="125" spans="14:19" x14ac:dyDescent="0.55000000000000004">
      <c r="N125" s="2"/>
      <c r="O125" s="8">
        <v>12.3</v>
      </c>
      <c r="P125" s="2"/>
      <c r="Q125" s="2"/>
      <c r="S125" s="2"/>
    </row>
    <row r="126" spans="14:19" x14ac:dyDescent="0.55000000000000004">
      <c r="N126" s="2"/>
      <c r="O126" s="8">
        <v>12.4</v>
      </c>
      <c r="P126" s="2"/>
      <c r="Q126" s="2"/>
      <c r="S126" s="2"/>
    </row>
    <row r="127" spans="14:19" x14ac:dyDescent="0.55000000000000004">
      <c r="N127" s="2"/>
      <c r="O127" s="8">
        <v>12.5</v>
      </c>
      <c r="P127" s="2"/>
      <c r="Q127" s="2"/>
      <c r="S127" s="2"/>
    </row>
    <row r="128" spans="14:19" x14ac:dyDescent="0.55000000000000004">
      <c r="N128" s="2"/>
      <c r="O128" s="8">
        <v>12.6</v>
      </c>
      <c r="P128" s="2"/>
      <c r="Q128" s="2"/>
      <c r="S128" s="2"/>
    </row>
    <row r="129" spans="14:19" x14ac:dyDescent="0.55000000000000004">
      <c r="N129" s="2"/>
      <c r="O129" s="8">
        <v>12.7</v>
      </c>
      <c r="P129" s="2"/>
      <c r="Q129" s="2"/>
      <c r="S129" s="2"/>
    </row>
    <row r="130" spans="14:19" x14ac:dyDescent="0.55000000000000004">
      <c r="N130" s="2"/>
      <c r="O130" s="8">
        <v>12.8</v>
      </c>
      <c r="P130" s="2"/>
      <c r="Q130" s="2"/>
      <c r="S130" s="2"/>
    </row>
    <row r="131" spans="14:19" x14ac:dyDescent="0.55000000000000004">
      <c r="N131" s="2"/>
      <c r="O131" s="8">
        <v>12.9</v>
      </c>
      <c r="P131" s="2"/>
      <c r="Q131" s="2"/>
      <c r="S131" s="2"/>
    </row>
    <row r="132" spans="14:19" x14ac:dyDescent="0.55000000000000004">
      <c r="N132" s="2"/>
      <c r="O132" s="8">
        <v>13</v>
      </c>
      <c r="P132" s="2"/>
      <c r="Q132" s="2"/>
      <c r="S132" s="2"/>
    </row>
    <row r="133" spans="14:19" x14ac:dyDescent="0.55000000000000004">
      <c r="N133" s="2"/>
      <c r="O133" s="8">
        <v>13.1</v>
      </c>
      <c r="P133" s="2"/>
      <c r="Q133" s="2"/>
      <c r="S133" s="2"/>
    </row>
    <row r="134" spans="14:19" x14ac:dyDescent="0.55000000000000004">
      <c r="N134" s="2"/>
      <c r="O134" s="8">
        <v>13.2</v>
      </c>
      <c r="P134" s="2"/>
      <c r="Q134" s="2"/>
      <c r="S134" s="2"/>
    </row>
    <row r="135" spans="14:19" x14ac:dyDescent="0.55000000000000004">
      <c r="N135" s="2"/>
      <c r="O135" s="8">
        <v>13.3</v>
      </c>
      <c r="P135" s="2"/>
      <c r="Q135" s="2"/>
      <c r="S135" s="2"/>
    </row>
    <row r="136" spans="14:19" x14ac:dyDescent="0.55000000000000004">
      <c r="N136" s="2"/>
      <c r="O136" s="8">
        <v>13.4</v>
      </c>
      <c r="P136" s="2"/>
      <c r="Q136" s="2"/>
      <c r="S136" s="2"/>
    </row>
    <row r="137" spans="14:19" x14ac:dyDescent="0.55000000000000004">
      <c r="N137" s="2"/>
      <c r="O137" s="8">
        <v>13.5</v>
      </c>
      <c r="P137" s="2"/>
      <c r="Q137" s="2"/>
      <c r="S137" s="2"/>
    </row>
    <row r="138" spans="14:19" x14ac:dyDescent="0.55000000000000004">
      <c r="N138" s="2"/>
      <c r="O138" s="8">
        <v>13.6</v>
      </c>
      <c r="P138" s="2"/>
      <c r="Q138" s="2"/>
      <c r="S138" s="2"/>
    </row>
    <row r="139" spans="14:19" x14ac:dyDescent="0.55000000000000004">
      <c r="N139" s="2"/>
      <c r="O139" s="8">
        <v>13.7</v>
      </c>
      <c r="P139" s="2"/>
      <c r="Q139" s="2"/>
      <c r="S139" s="2"/>
    </row>
    <row r="140" spans="14:19" x14ac:dyDescent="0.55000000000000004">
      <c r="N140" s="2"/>
      <c r="O140" s="8">
        <v>13.8</v>
      </c>
      <c r="P140" s="2"/>
      <c r="Q140" s="2"/>
    </row>
    <row r="141" spans="14:19" x14ac:dyDescent="0.55000000000000004">
      <c r="N141" s="2"/>
      <c r="O141" s="8">
        <v>13.9</v>
      </c>
      <c r="P141" s="2"/>
      <c r="Q141" s="2"/>
    </row>
    <row r="142" spans="14:19" x14ac:dyDescent="0.55000000000000004">
      <c r="N142" s="2"/>
      <c r="O142" s="8">
        <v>14</v>
      </c>
      <c r="P142" s="2"/>
      <c r="Q142" s="2"/>
    </row>
    <row r="143" spans="14:19" x14ac:dyDescent="0.55000000000000004">
      <c r="N143" s="2"/>
      <c r="O143" s="8">
        <v>14.1</v>
      </c>
      <c r="P143" s="2"/>
      <c r="Q143" s="2"/>
    </row>
    <row r="144" spans="14:19" x14ac:dyDescent="0.55000000000000004">
      <c r="O144" s="8">
        <v>14.2</v>
      </c>
    </row>
    <row r="145" spans="15:15" x14ac:dyDescent="0.55000000000000004">
      <c r="O145" s="8">
        <v>14.3</v>
      </c>
    </row>
    <row r="146" spans="15:15" x14ac:dyDescent="0.55000000000000004">
      <c r="O146" s="8">
        <v>14.4</v>
      </c>
    </row>
    <row r="147" spans="15:15" x14ac:dyDescent="0.55000000000000004">
      <c r="O147" s="8">
        <v>14.5</v>
      </c>
    </row>
    <row r="148" spans="15:15" x14ac:dyDescent="0.55000000000000004">
      <c r="O148" s="8">
        <v>14.6</v>
      </c>
    </row>
    <row r="149" spans="15:15" x14ac:dyDescent="0.55000000000000004">
      <c r="O149" s="8">
        <v>14.7</v>
      </c>
    </row>
    <row r="150" spans="15:15" x14ac:dyDescent="0.55000000000000004">
      <c r="O150" s="8">
        <v>14.8</v>
      </c>
    </row>
    <row r="151" spans="15:15" x14ac:dyDescent="0.55000000000000004">
      <c r="O151" s="8">
        <v>14.9</v>
      </c>
    </row>
    <row r="152" spans="15:15" x14ac:dyDescent="0.55000000000000004">
      <c r="O152" s="8">
        <v>15</v>
      </c>
    </row>
    <row r="153" spans="15:15" x14ac:dyDescent="0.55000000000000004">
      <c r="O153" s="8">
        <v>15.1</v>
      </c>
    </row>
    <row r="154" spans="15:15" x14ac:dyDescent="0.55000000000000004">
      <c r="O154" s="8">
        <v>15.2</v>
      </c>
    </row>
    <row r="155" spans="15:15" x14ac:dyDescent="0.55000000000000004">
      <c r="O155" s="8">
        <v>15.3</v>
      </c>
    </row>
    <row r="156" spans="15:15" x14ac:dyDescent="0.55000000000000004">
      <c r="O156" s="8">
        <v>15.4</v>
      </c>
    </row>
    <row r="157" spans="15:15" x14ac:dyDescent="0.55000000000000004">
      <c r="O157" s="8">
        <v>15.5</v>
      </c>
    </row>
    <row r="158" spans="15:15" x14ac:dyDescent="0.55000000000000004">
      <c r="O158" s="8">
        <v>15.6</v>
      </c>
    </row>
    <row r="159" spans="15:15" x14ac:dyDescent="0.55000000000000004">
      <c r="O159" s="8">
        <v>15.7</v>
      </c>
    </row>
    <row r="160" spans="15:15" x14ac:dyDescent="0.55000000000000004">
      <c r="O160" s="8">
        <v>15.8</v>
      </c>
    </row>
    <row r="161" spans="15:15" x14ac:dyDescent="0.55000000000000004">
      <c r="O161" s="8">
        <v>15.9</v>
      </c>
    </row>
    <row r="162" spans="15:15" x14ac:dyDescent="0.55000000000000004">
      <c r="O162" s="8">
        <v>16</v>
      </c>
    </row>
    <row r="163" spans="15:15" x14ac:dyDescent="0.55000000000000004">
      <c r="O163" s="8">
        <v>16.100000000000001</v>
      </c>
    </row>
    <row r="164" spans="15:15" x14ac:dyDescent="0.55000000000000004">
      <c r="O164" s="8">
        <v>16.2</v>
      </c>
    </row>
    <row r="165" spans="15:15" x14ac:dyDescent="0.55000000000000004">
      <c r="O165" s="8">
        <v>16.3</v>
      </c>
    </row>
    <row r="166" spans="15:15" x14ac:dyDescent="0.55000000000000004">
      <c r="O166" s="8">
        <v>16.399999999999999</v>
      </c>
    </row>
    <row r="167" spans="15:15" x14ac:dyDescent="0.55000000000000004">
      <c r="O167" s="8">
        <v>16.5</v>
      </c>
    </row>
    <row r="168" spans="15:15" x14ac:dyDescent="0.55000000000000004">
      <c r="O168" s="8">
        <v>16.600000000000001</v>
      </c>
    </row>
    <row r="169" spans="15:15" x14ac:dyDescent="0.55000000000000004">
      <c r="O169" s="8">
        <v>16.7</v>
      </c>
    </row>
    <row r="170" spans="15:15" x14ac:dyDescent="0.55000000000000004">
      <c r="O170" s="8">
        <v>16.8</v>
      </c>
    </row>
    <row r="171" spans="15:15" x14ac:dyDescent="0.55000000000000004">
      <c r="O171" s="8">
        <v>16.899999999999999</v>
      </c>
    </row>
    <row r="172" spans="15:15" x14ac:dyDescent="0.55000000000000004">
      <c r="O172" s="8">
        <v>17</v>
      </c>
    </row>
    <row r="173" spans="15:15" x14ac:dyDescent="0.55000000000000004">
      <c r="O173" s="8">
        <v>17.100000000000001</v>
      </c>
    </row>
    <row r="174" spans="15:15" x14ac:dyDescent="0.55000000000000004">
      <c r="O174" s="8">
        <v>17.2</v>
      </c>
    </row>
    <row r="175" spans="15:15" x14ac:dyDescent="0.55000000000000004">
      <c r="O175" s="8">
        <v>17.3</v>
      </c>
    </row>
    <row r="176" spans="15:15" x14ac:dyDescent="0.55000000000000004">
      <c r="O176" s="8">
        <v>17.399999999999999</v>
      </c>
    </row>
    <row r="177" spans="15:15" x14ac:dyDescent="0.55000000000000004">
      <c r="O177" s="8">
        <v>17.5</v>
      </c>
    </row>
    <row r="178" spans="15:15" x14ac:dyDescent="0.55000000000000004">
      <c r="O178" s="8">
        <v>17.600000000000001</v>
      </c>
    </row>
    <row r="179" spans="15:15" x14ac:dyDescent="0.55000000000000004">
      <c r="O179" s="8">
        <v>17.7</v>
      </c>
    </row>
    <row r="180" spans="15:15" x14ac:dyDescent="0.55000000000000004">
      <c r="O180" s="8">
        <v>17.8</v>
      </c>
    </row>
    <row r="181" spans="15:15" x14ac:dyDescent="0.55000000000000004">
      <c r="O181" s="8">
        <v>17.899999999999999</v>
      </c>
    </row>
    <row r="182" spans="15:15" x14ac:dyDescent="0.55000000000000004">
      <c r="O182" s="8">
        <v>18</v>
      </c>
    </row>
    <row r="183" spans="15:15" x14ac:dyDescent="0.55000000000000004">
      <c r="O183" s="8">
        <v>18.100000000000001</v>
      </c>
    </row>
    <row r="184" spans="15:15" x14ac:dyDescent="0.55000000000000004">
      <c r="O184" s="8">
        <v>18.2</v>
      </c>
    </row>
    <row r="185" spans="15:15" x14ac:dyDescent="0.55000000000000004">
      <c r="O185" s="8">
        <v>18.3</v>
      </c>
    </row>
    <row r="186" spans="15:15" x14ac:dyDescent="0.55000000000000004">
      <c r="O186" s="8">
        <v>18.399999999999999</v>
      </c>
    </row>
    <row r="187" spans="15:15" x14ac:dyDescent="0.55000000000000004">
      <c r="O187" s="8">
        <v>18.5</v>
      </c>
    </row>
    <row r="188" spans="15:15" x14ac:dyDescent="0.55000000000000004">
      <c r="O188" s="8">
        <v>18.600000000000001</v>
      </c>
    </row>
    <row r="189" spans="15:15" x14ac:dyDescent="0.55000000000000004">
      <c r="O189" s="8">
        <v>18.7</v>
      </c>
    </row>
    <row r="190" spans="15:15" x14ac:dyDescent="0.55000000000000004">
      <c r="O190" s="8">
        <v>18.8</v>
      </c>
    </row>
    <row r="191" spans="15:15" x14ac:dyDescent="0.55000000000000004">
      <c r="O191" s="8">
        <v>18.899999999999999</v>
      </c>
    </row>
    <row r="192" spans="15:15" x14ac:dyDescent="0.55000000000000004">
      <c r="O192" s="8">
        <v>19</v>
      </c>
    </row>
    <row r="193" spans="15:15" x14ac:dyDescent="0.55000000000000004">
      <c r="O193" s="8">
        <v>19.100000000000001</v>
      </c>
    </row>
    <row r="194" spans="15:15" x14ac:dyDescent="0.55000000000000004">
      <c r="O194" s="8">
        <v>19.2</v>
      </c>
    </row>
    <row r="195" spans="15:15" x14ac:dyDescent="0.55000000000000004">
      <c r="O195" s="8">
        <v>19.3</v>
      </c>
    </row>
    <row r="196" spans="15:15" x14ac:dyDescent="0.55000000000000004">
      <c r="O196" s="8">
        <v>19.399999999999999</v>
      </c>
    </row>
    <row r="197" spans="15:15" x14ac:dyDescent="0.55000000000000004">
      <c r="O197" s="8">
        <v>19.5</v>
      </c>
    </row>
    <row r="198" spans="15:15" x14ac:dyDescent="0.55000000000000004">
      <c r="O198" s="8">
        <v>19.600000000000001</v>
      </c>
    </row>
    <row r="199" spans="15:15" x14ac:dyDescent="0.55000000000000004">
      <c r="O199" s="8">
        <v>19.7</v>
      </c>
    </row>
    <row r="200" spans="15:15" x14ac:dyDescent="0.55000000000000004">
      <c r="O200" s="8">
        <v>19.8</v>
      </c>
    </row>
    <row r="201" spans="15:15" x14ac:dyDescent="0.55000000000000004">
      <c r="O201" s="8">
        <v>19.899999999999999</v>
      </c>
    </row>
    <row r="202" spans="15:15" x14ac:dyDescent="0.55000000000000004">
      <c r="O202" s="8">
        <v>20</v>
      </c>
    </row>
    <row r="203" spans="15:15" x14ac:dyDescent="0.55000000000000004">
      <c r="O203" s="8">
        <v>20.100000000000001</v>
      </c>
    </row>
    <row r="204" spans="15:15" x14ac:dyDescent="0.55000000000000004">
      <c r="O204" s="8">
        <v>20.2</v>
      </c>
    </row>
    <row r="205" spans="15:15" x14ac:dyDescent="0.55000000000000004">
      <c r="O205" s="8">
        <v>20.3</v>
      </c>
    </row>
    <row r="206" spans="15:15" x14ac:dyDescent="0.55000000000000004">
      <c r="O206" s="8">
        <v>20.399999999999999</v>
      </c>
    </row>
    <row r="207" spans="15:15" x14ac:dyDescent="0.55000000000000004">
      <c r="O207" s="8">
        <v>20.5</v>
      </c>
    </row>
    <row r="208" spans="15:15" x14ac:dyDescent="0.55000000000000004">
      <c r="O208" s="8">
        <v>20.6</v>
      </c>
    </row>
    <row r="209" spans="15:15" x14ac:dyDescent="0.55000000000000004">
      <c r="O209" s="8">
        <v>20.7</v>
      </c>
    </row>
    <row r="210" spans="15:15" x14ac:dyDescent="0.55000000000000004">
      <c r="O210" s="8">
        <v>20.8</v>
      </c>
    </row>
    <row r="211" spans="15:15" x14ac:dyDescent="0.55000000000000004">
      <c r="O211" s="8">
        <v>20.9</v>
      </c>
    </row>
    <row r="212" spans="15:15" x14ac:dyDescent="0.55000000000000004">
      <c r="O212" s="8">
        <v>21</v>
      </c>
    </row>
    <row r="213" spans="15:15" x14ac:dyDescent="0.55000000000000004">
      <c r="O213" s="8">
        <v>21.1</v>
      </c>
    </row>
    <row r="214" spans="15:15" x14ac:dyDescent="0.55000000000000004">
      <c r="O214" s="8">
        <v>21.2</v>
      </c>
    </row>
    <row r="215" spans="15:15" x14ac:dyDescent="0.55000000000000004">
      <c r="O215" s="8">
        <v>21.3</v>
      </c>
    </row>
    <row r="216" spans="15:15" x14ac:dyDescent="0.55000000000000004">
      <c r="O216" s="8">
        <v>21.4</v>
      </c>
    </row>
    <row r="217" spans="15:15" x14ac:dyDescent="0.55000000000000004">
      <c r="O217" s="8">
        <v>21.5</v>
      </c>
    </row>
    <row r="218" spans="15:15" x14ac:dyDescent="0.55000000000000004">
      <c r="O218" s="8">
        <v>21.6</v>
      </c>
    </row>
    <row r="219" spans="15:15" x14ac:dyDescent="0.55000000000000004">
      <c r="O219" s="8">
        <v>21.7</v>
      </c>
    </row>
    <row r="220" spans="15:15" x14ac:dyDescent="0.55000000000000004">
      <c r="O220" s="8">
        <v>21.8</v>
      </c>
    </row>
    <row r="221" spans="15:15" x14ac:dyDescent="0.55000000000000004">
      <c r="O221" s="8">
        <v>21.9</v>
      </c>
    </row>
    <row r="222" spans="15:15" x14ac:dyDescent="0.55000000000000004">
      <c r="O222" s="8">
        <v>22</v>
      </c>
    </row>
    <row r="223" spans="15:15" x14ac:dyDescent="0.55000000000000004">
      <c r="O223" s="8">
        <v>22.1</v>
      </c>
    </row>
    <row r="224" spans="15:15" x14ac:dyDescent="0.55000000000000004">
      <c r="O224" s="8">
        <v>22.2</v>
      </c>
    </row>
    <row r="225" spans="15:15" x14ac:dyDescent="0.55000000000000004">
      <c r="O225" s="8">
        <v>22.3</v>
      </c>
    </row>
    <row r="226" spans="15:15" x14ac:dyDescent="0.55000000000000004">
      <c r="O226" s="8">
        <v>22.4</v>
      </c>
    </row>
    <row r="227" spans="15:15" x14ac:dyDescent="0.55000000000000004">
      <c r="O227" s="8">
        <v>22.5</v>
      </c>
    </row>
    <row r="228" spans="15:15" x14ac:dyDescent="0.55000000000000004">
      <c r="O228" s="8">
        <v>22.6</v>
      </c>
    </row>
    <row r="229" spans="15:15" x14ac:dyDescent="0.55000000000000004">
      <c r="O229" s="8">
        <v>22.7</v>
      </c>
    </row>
    <row r="230" spans="15:15" x14ac:dyDescent="0.55000000000000004">
      <c r="O230" s="8">
        <v>22.8</v>
      </c>
    </row>
    <row r="231" spans="15:15" x14ac:dyDescent="0.55000000000000004">
      <c r="O231" s="8">
        <v>22.9</v>
      </c>
    </row>
    <row r="232" spans="15:15" x14ac:dyDescent="0.55000000000000004">
      <c r="O232" s="8">
        <v>23</v>
      </c>
    </row>
    <row r="233" spans="15:15" x14ac:dyDescent="0.55000000000000004">
      <c r="O233" s="8">
        <v>23.1</v>
      </c>
    </row>
    <row r="234" spans="15:15" x14ac:dyDescent="0.55000000000000004">
      <c r="O234" s="8">
        <v>23.2</v>
      </c>
    </row>
    <row r="235" spans="15:15" x14ac:dyDescent="0.55000000000000004">
      <c r="O235" s="8">
        <v>23.3</v>
      </c>
    </row>
    <row r="236" spans="15:15" x14ac:dyDescent="0.55000000000000004">
      <c r="O236" s="8">
        <v>23.4</v>
      </c>
    </row>
    <row r="237" spans="15:15" x14ac:dyDescent="0.55000000000000004">
      <c r="O237" s="8">
        <v>23.5</v>
      </c>
    </row>
    <row r="238" spans="15:15" x14ac:dyDescent="0.55000000000000004">
      <c r="O238" s="8">
        <v>23.6</v>
      </c>
    </row>
    <row r="239" spans="15:15" x14ac:dyDescent="0.55000000000000004">
      <c r="O239" s="8">
        <v>23.7</v>
      </c>
    </row>
    <row r="240" spans="15:15" x14ac:dyDescent="0.55000000000000004">
      <c r="O240" s="8">
        <v>23.8</v>
      </c>
    </row>
    <row r="241" spans="15:15" x14ac:dyDescent="0.55000000000000004">
      <c r="O241" s="8">
        <v>23.9</v>
      </c>
    </row>
    <row r="242" spans="15:15" x14ac:dyDescent="0.55000000000000004">
      <c r="O242" s="8">
        <v>24</v>
      </c>
    </row>
    <row r="243" spans="15:15" x14ac:dyDescent="0.55000000000000004">
      <c r="O243" s="8">
        <v>24.1</v>
      </c>
    </row>
    <row r="244" spans="15:15" x14ac:dyDescent="0.55000000000000004">
      <c r="O244" s="8">
        <v>24.2</v>
      </c>
    </row>
    <row r="245" spans="15:15" x14ac:dyDescent="0.55000000000000004">
      <c r="O245" s="8">
        <v>24.3</v>
      </c>
    </row>
    <row r="246" spans="15:15" x14ac:dyDescent="0.55000000000000004">
      <c r="O246" s="8">
        <v>24.4</v>
      </c>
    </row>
    <row r="247" spans="15:15" x14ac:dyDescent="0.55000000000000004">
      <c r="O247" s="8">
        <v>24.5</v>
      </c>
    </row>
    <row r="248" spans="15:15" x14ac:dyDescent="0.55000000000000004">
      <c r="O248" s="8">
        <v>24.6</v>
      </c>
    </row>
    <row r="249" spans="15:15" x14ac:dyDescent="0.55000000000000004">
      <c r="O249" s="8">
        <v>24.7</v>
      </c>
    </row>
    <row r="250" spans="15:15" x14ac:dyDescent="0.55000000000000004">
      <c r="O250" s="8">
        <v>24.8</v>
      </c>
    </row>
    <row r="251" spans="15:15" x14ac:dyDescent="0.55000000000000004">
      <c r="O251" s="8">
        <v>24.9</v>
      </c>
    </row>
    <row r="252" spans="15:15" x14ac:dyDescent="0.55000000000000004">
      <c r="O252" s="8">
        <v>25</v>
      </c>
    </row>
    <row r="253" spans="15:15" x14ac:dyDescent="0.55000000000000004">
      <c r="O253" s="8">
        <v>25.1</v>
      </c>
    </row>
    <row r="254" spans="15:15" x14ac:dyDescent="0.55000000000000004">
      <c r="O254" s="8">
        <v>25.2</v>
      </c>
    </row>
    <row r="255" spans="15:15" x14ac:dyDescent="0.55000000000000004">
      <c r="O255" s="8">
        <v>25.3</v>
      </c>
    </row>
    <row r="256" spans="15:15" x14ac:dyDescent="0.55000000000000004">
      <c r="O256" s="8">
        <v>25.4</v>
      </c>
    </row>
    <row r="257" spans="15:15" x14ac:dyDescent="0.55000000000000004">
      <c r="O257" s="8">
        <v>25.5</v>
      </c>
    </row>
    <row r="258" spans="15:15" x14ac:dyDescent="0.55000000000000004">
      <c r="O258" s="8">
        <v>25.6</v>
      </c>
    </row>
    <row r="259" spans="15:15" x14ac:dyDescent="0.55000000000000004">
      <c r="O259" s="8">
        <v>25.7</v>
      </c>
    </row>
    <row r="260" spans="15:15" x14ac:dyDescent="0.55000000000000004">
      <c r="O260" s="8">
        <v>25.8</v>
      </c>
    </row>
    <row r="261" spans="15:15" x14ac:dyDescent="0.55000000000000004">
      <c r="O261" s="8">
        <v>25.9</v>
      </c>
    </row>
    <row r="262" spans="15:15" x14ac:dyDescent="0.55000000000000004">
      <c r="O262" s="8">
        <v>26</v>
      </c>
    </row>
    <row r="263" spans="15:15" x14ac:dyDescent="0.55000000000000004">
      <c r="O263" s="8">
        <v>26.1</v>
      </c>
    </row>
    <row r="264" spans="15:15" x14ac:dyDescent="0.55000000000000004">
      <c r="O264" s="8">
        <v>26.2</v>
      </c>
    </row>
    <row r="265" spans="15:15" x14ac:dyDescent="0.55000000000000004">
      <c r="O265" s="8">
        <v>26.3</v>
      </c>
    </row>
    <row r="266" spans="15:15" x14ac:dyDescent="0.55000000000000004">
      <c r="O266" s="8">
        <v>26.4</v>
      </c>
    </row>
    <row r="267" spans="15:15" x14ac:dyDescent="0.55000000000000004">
      <c r="O267" s="8">
        <v>26.5</v>
      </c>
    </row>
    <row r="268" spans="15:15" x14ac:dyDescent="0.55000000000000004">
      <c r="O268" s="8">
        <v>26.6</v>
      </c>
    </row>
    <row r="269" spans="15:15" x14ac:dyDescent="0.55000000000000004">
      <c r="O269" s="8">
        <v>26.7</v>
      </c>
    </row>
    <row r="270" spans="15:15" x14ac:dyDescent="0.55000000000000004">
      <c r="O270" s="8">
        <v>26.8</v>
      </c>
    </row>
    <row r="271" spans="15:15" x14ac:dyDescent="0.55000000000000004">
      <c r="O271" s="8">
        <v>26.9</v>
      </c>
    </row>
    <row r="272" spans="15:15" x14ac:dyDescent="0.55000000000000004">
      <c r="O272" s="8">
        <v>27</v>
      </c>
    </row>
    <row r="273" spans="15:15" x14ac:dyDescent="0.55000000000000004">
      <c r="O273" s="8">
        <v>27.1</v>
      </c>
    </row>
    <row r="274" spans="15:15" x14ac:dyDescent="0.55000000000000004">
      <c r="O274" s="8">
        <v>27.2</v>
      </c>
    </row>
    <row r="275" spans="15:15" x14ac:dyDescent="0.55000000000000004">
      <c r="O275" s="8">
        <v>27.3</v>
      </c>
    </row>
    <row r="276" spans="15:15" x14ac:dyDescent="0.55000000000000004">
      <c r="O276" s="8">
        <v>27.4</v>
      </c>
    </row>
    <row r="277" spans="15:15" x14ac:dyDescent="0.55000000000000004">
      <c r="O277" s="8">
        <v>27.5</v>
      </c>
    </row>
    <row r="278" spans="15:15" x14ac:dyDescent="0.55000000000000004">
      <c r="O278" s="8">
        <v>27.6</v>
      </c>
    </row>
    <row r="279" spans="15:15" x14ac:dyDescent="0.55000000000000004">
      <c r="O279" s="8">
        <v>27.7</v>
      </c>
    </row>
    <row r="280" spans="15:15" x14ac:dyDescent="0.55000000000000004">
      <c r="O280" s="8">
        <v>27.8</v>
      </c>
    </row>
    <row r="281" spans="15:15" x14ac:dyDescent="0.55000000000000004">
      <c r="O281" s="8">
        <v>27.9</v>
      </c>
    </row>
    <row r="282" spans="15:15" x14ac:dyDescent="0.55000000000000004">
      <c r="O282" s="8">
        <v>28</v>
      </c>
    </row>
    <row r="283" spans="15:15" x14ac:dyDescent="0.55000000000000004">
      <c r="O283" s="8">
        <v>28.1</v>
      </c>
    </row>
    <row r="284" spans="15:15" x14ac:dyDescent="0.55000000000000004">
      <c r="O284" s="8">
        <v>28.2</v>
      </c>
    </row>
    <row r="285" spans="15:15" x14ac:dyDescent="0.55000000000000004">
      <c r="O285" s="8">
        <v>28.3</v>
      </c>
    </row>
    <row r="286" spans="15:15" x14ac:dyDescent="0.55000000000000004">
      <c r="O286" s="8">
        <v>28.4</v>
      </c>
    </row>
    <row r="287" spans="15:15" x14ac:dyDescent="0.55000000000000004">
      <c r="O287" s="8">
        <v>28.5</v>
      </c>
    </row>
    <row r="288" spans="15:15" x14ac:dyDescent="0.55000000000000004">
      <c r="O288" s="8">
        <v>28.6</v>
      </c>
    </row>
    <row r="289" spans="15:15" x14ac:dyDescent="0.55000000000000004">
      <c r="O289" s="8">
        <v>28.7</v>
      </c>
    </row>
    <row r="290" spans="15:15" x14ac:dyDescent="0.55000000000000004">
      <c r="O290" s="8">
        <v>28.8</v>
      </c>
    </row>
    <row r="291" spans="15:15" x14ac:dyDescent="0.55000000000000004">
      <c r="O291" s="8">
        <v>28.9</v>
      </c>
    </row>
    <row r="292" spans="15:15" x14ac:dyDescent="0.55000000000000004">
      <c r="O292" s="8">
        <v>29</v>
      </c>
    </row>
    <row r="293" spans="15:15" x14ac:dyDescent="0.55000000000000004">
      <c r="O293" s="8">
        <v>29.1</v>
      </c>
    </row>
    <row r="294" spans="15:15" x14ac:dyDescent="0.55000000000000004">
      <c r="O294" s="8">
        <v>29.2</v>
      </c>
    </row>
    <row r="295" spans="15:15" x14ac:dyDescent="0.55000000000000004">
      <c r="O295" s="8">
        <v>29.3</v>
      </c>
    </row>
    <row r="296" spans="15:15" x14ac:dyDescent="0.55000000000000004">
      <c r="O296" s="8">
        <v>29.4</v>
      </c>
    </row>
    <row r="297" spans="15:15" x14ac:dyDescent="0.55000000000000004">
      <c r="O297" s="8">
        <v>29.5</v>
      </c>
    </row>
    <row r="298" spans="15:15" x14ac:dyDescent="0.55000000000000004">
      <c r="O298" s="8">
        <v>29.6</v>
      </c>
    </row>
    <row r="299" spans="15:15" x14ac:dyDescent="0.55000000000000004">
      <c r="O299" s="8">
        <v>29.7</v>
      </c>
    </row>
    <row r="300" spans="15:15" x14ac:dyDescent="0.55000000000000004">
      <c r="O300" s="8">
        <v>29.8</v>
      </c>
    </row>
    <row r="301" spans="15:15" x14ac:dyDescent="0.55000000000000004">
      <c r="O301" s="8">
        <v>29.9</v>
      </c>
    </row>
    <row r="302" spans="15:15" x14ac:dyDescent="0.55000000000000004">
      <c r="O302" s="8">
        <v>30</v>
      </c>
    </row>
    <row r="303" spans="15:15" x14ac:dyDescent="0.55000000000000004">
      <c r="O303" s="8">
        <v>30.1</v>
      </c>
    </row>
    <row r="304" spans="15:15" x14ac:dyDescent="0.55000000000000004">
      <c r="O304" s="8">
        <v>30.2</v>
      </c>
    </row>
    <row r="305" spans="15:15" x14ac:dyDescent="0.55000000000000004">
      <c r="O305" s="8">
        <v>30.3</v>
      </c>
    </row>
    <row r="306" spans="15:15" x14ac:dyDescent="0.55000000000000004">
      <c r="O306" s="8">
        <v>30.4</v>
      </c>
    </row>
    <row r="307" spans="15:15" x14ac:dyDescent="0.55000000000000004">
      <c r="O307" s="8">
        <v>30.5</v>
      </c>
    </row>
    <row r="308" spans="15:15" x14ac:dyDescent="0.55000000000000004">
      <c r="O308" s="8">
        <v>30.6</v>
      </c>
    </row>
    <row r="309" spans="15:15" x14ac:dyDescent="0.55000000000000004">
      <c r="O309" s="8">
        <v>30.7</v>
      </c>
    </row>
    <row r="310" spans="15:15" x14ac:dyDescent="0.55000000000000004">
      <c r="O310" s="8">
        <v>30.8</v>
      </c>
    </row>
    <row r="311" spans="15:15" x14ac:dyDescent="0.55000000000000004">
      <c r="O311" s="8">
        <v>30.9</v>
      </c>
    </row>
    <row r="312" spans="15:15" x14ac:dyDescent="0.55000000000000004">
      <c r="O312" s="8">
        <v>31</v>
      </c>
    </row>
    <row r="313" spans="15:15" x14ac:dyDescent="0.55000000000000004">
      <c r="O313" s="8">
        <v>31.1</v>
      </c>
    </row>
    <row r="314" spans="15:15" x14ac:dyDescent="0.55000000000000004">
      <c r="O314" s="8">
        <v>31.2</v>
      </c>
    </row>
    <row r="315" spans="15:15" x14ac:dyDescent="0.55000000000000004">
      <c r="O315" s="8">
        <v>31.3</v>
      </c>
    </row>
    <row r="316" spans="15:15" x14ac:dyDescent="0.55000000000000004">
      <c r="O316" s="8">
        <v>31.4</v>
      </c>
    </row>
    <row r="317" spans="15:15" x14ac:dyDescent="0.55000000000000004">
      <c r="O317" s="8">
        <v>31.5</v>
      </c>
    </row>
    <row r="318" spans="15:15" x14ac:dyDescent="0.55000000000000004">
      <c r="O318" s="8">
        <v>31.6</v>
      </c>
    </row>
    <row r="319" spans="15:15" x14ac:dyDescent="0.55000000000000004">
      <c r="O319" s="8">
        <v>31.7</v>
      </c>
    </row>
    <row r="320" spans="15:15" x14ac:dyDescent="0.55000000000000004">
      <c r="O320" s="8">
        <v>31.8</v>
      </c>
    </row>
    <row r="321" spans="15:15" x14ac:dyDescent="0.55000000000000004">
      <c r="O321" s="8">
        <v>31.9</v>
      </c>
    </row>
    <row r="322" spans="15:15" x14ac:dyDescent="0.55000000000000004">
      <c r="O322" s="8">
        <v>32</v>
      </c>
    </row>
    <row r="323" spans="15:15" x14ac:dyDescent="0.55000000000000004">
      <c r="O323" s="8">
        <v>32.1</v>
      </c>
    </row>
    <row r="324" spans="15:15" x14ac:dyDescent="0.55000000000000004">
      <c r="O324" s="8">
        <v>32.200000000000003</v>
      </c>
    </row>
    <row r="325" spans="15:15" x14ac:dyDescent="0.55000000000000004">
      <c r="O325" s="8">
        <v>32.299999999999997</v>
      </c>
    </row>
    <row r="326" spans="15:15" x14ac:dyDescent="0.55000000000000004">
      <c r="O326" s="8">
        <v>32.4</v>
      </c>
    </row>
    <row r="327" spans="15:15" x14ac:dyDescent="0.55000000000000004">
      <c r="O327" s="8">
        <v>32.5</v>
      </c>
    </row>
    <row r="328" spans="15:15" x14ac:dyDescent="0.55000000000000004">
      <c r="O328" s="8">
        <v>32.6</v>
      </c>
    </row>
    <row r="329" spans="15:15" x14ac:dyDescent="0.55000000000000004">
      <c r="O329" s="8">
        <v>32.700000000000003</v>
      </c>
    </row>
    <row r="330" spans="15:15" x14ac:dyDescent="0.55000000000000004">
      <c r="O330" s="8">
        <v>32.799999999999997</v>
      </c>
    </row>
    <row r="331" spans="15:15" x14ac:dyDescent="0.55000000000000004">
      <c r="O331" s="8">
        <v>32.9</v>
      </c>
    </row>
    <row r="332" spans="15:15" x14ac:dyDescent="0.55000000000000004">
      <c r="O332" s="8">
        <v>33</v>
      </c>
    </row>
    <row r="333" spans="15:15" x14ac:dyDescent="0.55000000000000004">
      <c r="O333" s="8">
        <v>33.1</v>
      </c>
    </row>
    <row r="334" spans="15:15" x14ac:dyDescent="0.55000000000000004">
      <c r="O334" s="8">
        <v>33.200000000000003</v>
      </c>
    </row>
    <row r="335" spans="15:15" x14ac:dyDescent="0.55000000000000004">
      <c r="O335" s="8">
        <v>33.299999999999997</v>
      </c>
    </row>
    <row r="336" spans="15:15" x14ac:dyDescent="0.55000000000000004">
      <c r="O336" s="8">
        <v>33.4</v>
      </c>
    </row>
    <row r="337" spans="15:15" x14ac:dyDescent="0.55000000000000004">
      <c r="O337" s="8">
        <v>33.5</v>
      </c>
    </row>
    <row r="338" spans="15:15" x14ac:dyDescent="0.55000000000000004">
      <c r="O338" s="8">
        <v>33.6</v>
      </c>
    </row>
    <row r="339" spans="15:15" x14ac:dyDescent="0.55000000000000004">
      <c r="O339" s="8">
        <v>33.700000000000003</v>
      </c>
    </row>
    <row r="340" spans="15:15" x14ac:dyDescent="0.55000000000000004">
      <c r="O340" s="8">
        <v>33.799999999999997</v>
      </c>
    </row>
    <row r="341" spans="15:15" x14ac:dyDescent="0.55000000000000004">
      <c r="O341" s="8">
        <v>33.9</v>
      </c>
    </row>
    <row r="342" spans="15:15" x14ac:dyDescent="0.55000000000000004">
      <c r="O342" s="8">
        <v>34</v>
      </c>
    </row>
    <row r="343" spans="15:15" x14ac:dyDescent="0.55000000000000004">
      <c r="O343" s="8">
        <v>34.1</v>
      </c>
    </row>
    <row r="344" spans="15:15" x14ac:dyDescent="0.55000000000000004">
      <c r="O344" s="8">
        <v>34.200000000000003</v>
      </c>
    </row>
    <row r="345" spans="15:15" x14ac:dyDescent="0.55000000000000004">
      <c r="O345" s="8">
        <v>34.299999999999997</v>
      </c>
    </row>
    <row r="346" spans="15:15" x14ac:dyDescent="0.55000000000000004">
      <c r="O346" s="8">
        <v>34.4</v>
      </c>
    </row>
    <row r="347" spans="15:15" x14ac:dyDescent="0.55000000000000004">
      <c r="O347" s="8">
        <v>34.5</v>
      </c>
    </row>
    <row r="348" spans="15:15" x14ac:dyDescent="0.55000000000000004">
      <c r="O348" s="8">
        <v>34.6</v>
      </c>
    </row>
    <row r="349" spans="15:15" x14ac:dyDescent="0.55000000000000004">
      <c r="O349" s="8">
        <v>34.700000000000003</v>
      </c>
    </row>
    <row r="350" spans="15:15" x14ac:dyDescent="0.55000000000000004">
      <c r="O350" s="8">
        <v>34.799999999999997</v>
      </c>
    </row>
    <row r="351" spans="15:15" x14ac:dyDescent="0.55000000000000004">
      <c r="O351" s="8">
        <v>34.9</v>
      </c>
    </row>
    <row r="352" spans="15:15" x14ac:dyDescent="0.55000000000000004">
      <c r="O352" s="8">
        <v>35</v>
      </c>
    </row>
    <row r="353" spans="15:15" x14ac:dyDescent="0.55000000000000004">
      <c r="O353" s="8">
        <v>35.1</v>
      </c>
    </row>
    <row r="354" spans="15:15" x14ac:dyDescent="0.55000000000000004">
      <c r="O354" s="8">
        <v>35.200000000000003</v>
      </c>
    </row>
    <row r="355" spans="15:15" x14ac:dyDescent="0.55000000000000004">
      <c r="O355" s="8">
        <v>35.299999999999997</v>
      </c>
    </row>
    <row r="356" spans="15:15" x14ac:dyDescent="0.55000000000000004">
      <c r="O356" s="8">
        <v>35.4</v>
      </c>
    </row>
    <row r="357" spans="15:15" x14ac:dyDescent="0.55000000000000004">
      <c r="O357" s="8">
        <v>35.5</v>
      </c>
    </row>
    <row r="358" spans="15:15" x14ac:dyDescent="0.55000000000000004">
      <c r="O358" s="8">
        <v>35.6</v>
      </c>
    </row>
    <row r="359" spans="15:15" x14ac:dyDescent="0.55000000000000004">
      <c r="O359" s="8">
        <v>35.700000000000003</v>
      </c>
    </row>
    <row r="360" spans="15:15" x14ac:dyDescent="0.55000000000000004">
      <c r="O360" s="8">
        <v>35.799999999999997</v>
      </c>
    </row>
    <row r="361" spans="15:15" x14ac:dyDescent="0.55000000000000004">
      <c r="O361" s="8">
        <v>35.9</v>
      </c>
    </row>
    <row r="362" spans="15:15" x14ac:dyDescent="0.55000000000000004">
      <c r="O362" s="8">
        <v>36</v>
      </c>
    </row>
    <row r="363" spans="15:15" x14ac:dyDescent="0.55000000000000004">
      <c r="O363" s="8">
        <v>36.1</v>
      </c>
    </row>
    <row r="364" spans="15:15" x14ac:dyDescent="0.55000000000000004">
      <c r="O364" s="8">
        <v>36.200000000000003</v>
      </c>
    </row>
    <row r="365" spans="15:15" x14ac:dyDescent="0.55000000000000004">
      <c r="O365" s="8">
        <v>36.299999999999997</v>
      </c>
    </row>
    <row r="366" spans="15:15" x14ac:dyDescent="0.55000000000000004">
      <c r="O366" s="8">
        <v>36.4</v>
      </c>
    </row>
    <row r="367" spans="15:15" x14ac:dyDescent="0.55000000000000004">
      <c r="O367" s="8">
        <v>36.5</v>
      </c>
    </row>
    <row r="368" spans="15:15" x14ac:dyDescent="0.55000000000000004">
      <c r="O368" s="8">
        <v>36.6</v>
      </c>
    </row>
    <row r="369" spans="15:15" x14ac:dyDescent="0.55000000000000004">
      <c r="O369" s="8">
        <v>36.700000000000003</v>
      </c>
    </row>
    <row r="370" spans="15:15" x14ac:dyDescent="0.55000000000000004">
      <c r="O370" s="8">
        <v>36.799999999999997</v>
      </c>
    </row>
    <row r="371" spans="15:15" x14ac:dyDescent="0.55000000000000004">
      <c r="O371" s="8">
        <v>36.9</v>
      </c>
    </row>
    <row r="372" spans="15:15" x14ac:dyDescent="0.55000000000000004">
      <c r="O372" s="8">
        <v>37</v>
      </c>
    </row>
    <row r="373" spans="15:15" x14ac:dyDescent="0.55000000000000004">
      <c r="O373" s="8">
        <v>37.1</v>
      </c>
    </row>
    <row r="374" spans="15:15" x14ac:dyDescent="0.55000000000000004">
      <c r="O374" s="8">
        <v>37.200000000000003</v>
      </c>
    </row>
    <row r="375" spans="15:15" x14ac:dyDescent="0.55000000000000004">
      <c r="O375" s="8">
        <v>37.299999999999997</v>
      </c>
    </row>
    <row r="376" spans="15:15" x14ac:dyDescent="0.55000000000000004">
      <c r="O376" s="8">
        <v>37.4</v>
      </c>
    </row>
    <row r="377" spans="15:15" x14ac:dyDescent="0.55000000000000004">
      <c r="O377" s="8">
        <v>37.5</v>
      </c>
    </row>
    <row r="378" spans="15:15" x14ac:dyDescent="0.55000000000000004">
      <c r="O378" s="8">
        <v>37.6</v>
      </c>
    </row>
    <row r="379" spans="15:15" x14ac:dyDescent="0.55000000000000004">
      <c r="O379" s="8">
        <v>37.700000000000003</v>
      </c>
    </row>
    <row r="380" spans="15:15" x14ac:dyDescent="0.55000000000000004">
      <c r="O380" s="8">
        <v>37.799999999999997</v>
      </c>
    </row>
    <row r="381" spans="15:15" x14ac:dyDescent="0.55000000000000004">
      <c r="O381" s="8">
        <v>37.9</v>
      </c>
    </row>
    <row r="382" spans="15:15" x14ac:dyDescent="0.55000000000000004">
      <c r="O382" s="8">
        <v>38</v>
      </c>
    </row>
    <row r="383" spans="15:15" x14ac:dyDescent="0.55000000000000004">
      <c r="O383" s="8">
        <v>38.1</v>
      </c>
    </row>
    <row r="384" spans="15:15" x14ac:dyDescent="0.55000000000000004">
      <c r="O384" s="8">
        <v>38.200000000000003</v>
      </c>
    </row>
    <row r="385" spans="15:15" x14ac:dyDescent="0.55000000000000004">
      <c r="O385" s="8">
        <v>38.299999999999997</v>
      </c>
    </row>
    <row r="386" spans="15:15" x14ac:dyDescent="0.55000000000000004">
      <c r="O386" s="8">
        <v>38.4</v>
      </c>
    </row>
    <row r="387" spans="15:15" x14ac:dyDescent="0.55000000000000004">
      <c r="O387" s="8">
        <v>38.5</v>
      </c>
    </row>
    <row r="388" spans="15:15" x14ac:dyDescent="0.55000000000000004">
      <c r="O388" s="8">
        <v>38.6</v>
      </c>
    </row>
    <row r="389" spans="15:15" x14ac:dyDescent="0.55000000000000004">
      <c r="O389" s="8">
        <v>38.700000000000003</v>
      </c>
    </row>
    <row r="390" spans="15:15" x14ac:dyDescent="0.55000000000000004">
      <c r="O390" s="8">
        <v>38.799999999999997</v>
      </c>
    </row>
    <row r="391" spans="15:15" x14ac:dyDescent="0.55000000000000004">
      <c r="O391" s="8">
        <v>38.9</v>
      </c>
    </row>
    <row r="392" spans="15:15" x14ac:dyDescent="0.55000000000000004">
      <c r="O392" s="8">
        <v>39</v>
      </c>
    </row>
    <row r="393" spans="15:15" x14ac:dyDescent="0.55000000000000004">
      <c r="O393" s="8">
        <v>39.1</v>
      </c>
    </row>
    <row r="394" spans="15:15" x14ac:dyDescent="0.55000000000000004">
      <c r="O394" s="8">
        <v>39.200000000000003</v>
      </c>
    </row>
    <row r="395" spans="15:15" x14ac:dyDescent="0.55000000000000004">
      <c r="O395" s="8">
        <v>39.299999999999997</v>
      </c>
    </row>
    <row r="396" spans="15:15" x14ac:dyDescent="0.55000000000000004">
      <c r="O396" s="8">
        <v>39.4</v>
      </c>
    </row>
    <row r="397" spans="15:15" x14ac:dyDescent="0.55000000000000004">
      <c r="O397" s="8">
        <v>39.5</v>
      </c>
    </row>
    <row r="398" spans="15:15" x14ac:dyDescent="0.55000000000000004">
      <c r="O398" s="8">
        <v>39.6</v>
      </c>
    </row>
    <row r="399" spans="15:15" x14ac:dyDescent="0.55000000000000004">
      <c r="O399" s="8">
        <v>39.700000000000003</v>
      </c>
    </row>
    <row r="400" spans="15:15" x14ac:dyDescent="0.55000000000000004">
      <c r="O400" s="8">
        <v>39.799999999999997</v>
      </c>
    </row>
    <row r="401" spans="15:15" x14ac:dyDescent="0.55000000000000004">
      <c r="O401" s="8">
        <v>39.9</v>
      </c>
    </row>
    <row r="402" spans="15:15" x14ac:dyDescent="0.55000000000000004">
      <c r="O402" s="8">
        <v>40</v>
      </c>
    </row>
    <row r="403" spans="15:15" x14ac:dyDescent="0.55000000000000004">
      <c r="O403" s="8">
        <v>40.1</v>
      </c>
    </row>
    <row r="404" spans="15:15" x14ac:dyDescent="0.55000000000000004">
      <c r="O404" s="8">
        <v>40.200000000000003</v>
      </c>
    </row>
    <row r="405" spans="15:15" x14ac:dyDescent="0.55000000000000004">
      <c r="O405" s="8">
        <v>40.299999999999997</v>
      </c>
    </row>
    <row r="406" spans="15:15" x14ac:dyDescent="0.55000000000000004">
      <c r="O406" s="8">
        <v>40.4</v>
      </c>
    </row>
    <row r="407" spans="15:15" x14ac:dyDescent="0.55000000000000004">
      <c r="O407" s="8">
        <v>40.5</v>
      </c>
    </row>
    <row r="408" spans="15:15" x14ac:dyDescent="0.55000000000000004">
      <c r="O408" s="8">
        <v>40.6</v>
      </c>
    </row>
    <row r="409" spans="15:15" x14ac:dyDescent="0.55000000000000004">
      <c r="O409" s="8">
        <v>40.700000000000003</v>
      </c>
    </row>
    <row r="410" spans="15:15" x14ac:dyDescent="0.55000000000000004">
      <c r="O410" s="8">
        <v>40.799999999999997</v>
      </c>
    </row>
    <row r="411" spans="15:15" x14ac:dyDescent="0.55000000000000004">
      <c r="O411" s="8">
        <v>40.9</v>
      </c>
    </row>
    <row r="412" spans="15:15" x14ac:dyDescent="0.55000000000000004">
      <c r="O412" s="8">
        <v>41</v>
      </c>
    </row>
    <row r="413" spans="15:15" x14ac:dyDescent="0.55000000000000004">
      <c r="O413" s="8">
        <v>41.1</v>
      </c>
    </row>
    <row r="414" spans="15:15" x14ac:dyDescent="0.55000000000000004">
      <c r="O414" s="8">
        <v>41.2</v>
      </c>
    </row>
    <row r="415" spans="15:15" x14ac:dyDescent="0.55000000000000004">
      <c r="O415" s="8">
        <v>41.3</v>
      </c>
    </row>
    <row r="416" spans="15:15" x14ac:dyDescent="0.55000000000000004">
      <c r="O416" s="8">
        <v>41.4</v>
      </c>
    </row>
    <row r="417" spans="15:15" x14ac:dyDescent="0.55000000000000004">
      <c r="O417" s="8">
        <v>41.5</v>
      </c>
    </row>
    <row r="418" spans="15:15" x14ac:dyDescent="0.55000000000000004">
      <c r="O418" s="8">
        <v>41.6</v>
      </c>
    </row>
    <row r="419" spans="15:15" x14ac:dyDescent="0.55000000000000004">
      <c r="O419" s="8">
        <v>41.7</v>
      </c>
    </row>
    <row r="420" spans="15:15" x14ac:dyDescent="0.55000000000000004">
      <c r="O420" s="8">
        <v>41.8</v>
      </c>
    </row>
    <row r="421" spans="15:15" x14ac:dyDescent="0.55000000000000004">
      <c r="O421" s="8">
        <v>41.9</v>
      </c>
    </row>
    <row r="422" spans="15:15" x14ac:dyDescent="0.55000000000000004">
      <c r="O422" s="8">
        <v>42</v>
      </c>
    </row>
    <row r="423" spans="15:15" x14ac:dyDescent="0.55000000000000004">
      <c r="O423" s="8">
        <v>42.1</v>
      </c>
    </row>
    <row r="424" spans="15:15" x14ac:dyDescent="0.55000000000000004">
      <c r="O424" s="8">
        <v>42.2</v>
      </c>
    </row>
    <row r="425" spans="15:15" x14ac:dyDescent="0.55000000000000004">
      <c r="O425" s="8">
        <v>42.3</v>
      </c>
    </row>
    <row r="426" spans="15:15" x14ac:dyDescent="0.55000000000000004">
      <c r="O426" s="8">
        <v>42.4</v>
      </c>
    </row>
    <row r="427" spans="15:15" x14ac:dyDescent="0.55000000000000004">
      <c r="O427" s="8">
        <v>42.5</v>
      </c>
    </row>
    <row r="428" spans="15:15" x14ac:dyDescent="0.55000000000000004">
      <c r="O428" s="8">
        <v>42.6</v>
      </c>
    </row>
    <row r="429" spans="15:15" x14ac:dyDescent="0.55000000000000004">
      <c r="O429" s="8">
        <v>42.7</v>
      </c>
    </row>
    <row r="430" spans="15:15" x14ac:dyDescent="0.55000000000000004">
      <c r="O430" s="8">
        <v>42.8</v>
      </c>
    </row>
    <row r="431" spans="15:15" x14ac:dyDescent="0.55000000000000004">
      <c r="O431" s="8">
        <v>42.9</v>
      </c>
    </row>
    <row r="432" spans="15:15" x14ac:dyDescent="0.55000000000000004">
      <c r="O432" s="8">
        <v>43</v>
      </c>
    </row>
    <row r="433" spans="15:15" x14ac:dyDescent="0.55000000000000004">
      <c r="O433" s="8">
        <v>43.1</v>
      </c>
    </row>
    <row r="434" spans="15:15" x14ac:dyDescent="0.55000000000000004">
      <c r="O434" s="8">
        <v>43.2</v>
      </c>
    </row>
    <row r="435" spans="15:15" x14ac:dyDescent="0.55000000000000004">
      <c r="O435" s="8">
        <v>43.3</v>
      </c>
    </row>
    <row r="436" spans="15:15" x14ac:dyDescent="0.55000000000000004">
      <c r="O436" s="8">
        <v>43.4</v>
      </c>
    </row>
    <row r="437" spans="15:15" x14ac:dyDescent="0.55000000000000004">
      <c r="O437" s="8">
        <v>43.5</v>
      </c>
    </row>
    <row r="438" spans="15:15" x14ac:dyDescent="0.55000000000000004">
      <c r="O438" s="8">
        <v>43.6</v>
      </c>
    </row>
    <row r="439" spans="15:15" x14ac:dyDescent="0.55000000000000004">
      <c r="O439" s="8">
        <v>43.7</v>
      </c>
    </row>
    <row r="440" spans="15:15" x14ac:dyDescent="0.55000000000000004">
      <c r="O440" s="8">
        <v>43.8</v>
      </c>
    </row>
    <row r="441" spans="15:15" x14ac:dyDescent="0.55000000000000004">
      <c r="O441" s="8">
        <v>43.9</v>
      </c>
    </row>
    <row r="442" spans="15:15" x14ac:dyDescent="0.55000000000000004">
      <c r="O442" s="8">
        <v>44</v>
      </c>
    </row>
    <row r="443" spans="15:15" x14ac:dyDescent="0.55000000000000004">
      <c r="O443" s="8">
        <v>44.1</v>
      </c>
    </row>
    <row r="444" spans="15:15" x14ac:dyDescent="0.55000000000000004">
      <c r="O444" s="8">
        <v>44.2</v>
      </c>
    </row>
    <row r="445" spans="15:15" x14ac:dyDescent="0.55000000000000004">
      <c r="O445" s="8">
        <v>44.3</v>
      </c>
    </row>
    <row r="446" spans="15:15" x14ac:dyDescent="0.55000000000000004">
      <c r="O446" s="8">
        <v>44.4</v>
      </c>
    </row>
    <row r="447" spans="15:15" x14ac:dyDescent="0.55000000000000004">
      <c r="O447" s="8">
        <v>44.5</v>
      </c>
    </row>
    <row r="448" spans="15:15" x14ac:dyDescent="0.55000000000000004">
      <c r="O448" s="8">
        <v>44.6</v>
      </c>
    </row>
    <row r="449" spans="15:15" x14ac:dyDescent="0.55000000000000004">
      <c r="O449" s="8">
        <v>44.7</v>
      </c>
    </row>
    <row r="450" spans="15:15" x14ac:dyDescent="0.55000000000000004">
      <c r="O450" s="8">
        <v>44.8</v>
      </c>
    </row>
    <row r="451" spans="15:15" x14ac:dyDescent="0.55000000000000004">
      <c r="O451" s="8">
        <v>44.9</v>
      </c>
    </row>
    <row r="452" spans="15:15" x14ac:dyDescent="0.55000000000000004">
      <c r="O452" s="8">
        <v>45</v>
      </c>
    </row>
    <row r="453" spans="15:15" x14ac:dyDescent="0.55000000000000004">
      <c r="O453" s="8">
        <v>45.1</v>
      </c>
    </row>
    <row r="454" spans="15:15" x14ac:dyDescent="0.55000000000000004">
      <c r="O454" s="8">
        <v>45.2</v>
      </c>
    </row>
    <row r="455" spans="15:15" x14ac:dyDescent="0.55000000000000004">
      <c r="O455" s="8">
        <v>45.3</v>
      </c>
    </row>
    <row r="456" spans="15:15" x14ac:dyDescent="0.55000000000000004">
      <c r="O456" s="8">
        <v>45.4</v>
      </c>
    </row>
    <row r="457" spans="15:15" x14ac:dyDescent="0.55000000000000004">
      <c r="O457" s="8">
        <v>45.5</v>
      </c>
    </row>
    <row r="458" spans="15:15" x14ac:dyDescent="0.55000000000000004">
      <c r="O458" s="8">
        <v>45.6</v>
      </c>
    </row>
    <row r="459" spans="15:15" x14ac:dyDescent="0.55000000000000004">
      <c r="O459" s="8">
        <v>45.7</v>
      </c>
    </row>
    <row r="460" spans="15:15" x14ac:dyDescent="0.55000000000000004">
      <c r="O460" s="8">
        <v>45.8</v>
      </c>
    </row>
    <row r="461" spans="15:15" x14ac:dyDescent="0.55000000000000004">
      <c r="O461" s="8">
        <v>45.9</v>
      </c>
    </row>
    <row r="462" spans="15:15" x14ac:dyDescent="0.55000000000000004">
      <c r="O462" s="8">
        <v>46</v>
      </c>
    </row>
    <row r="463" spans="15:15" x14ac:dyDescent="0.55000000000000004">
      <c r="O463" s="8">
        <v>46.1</v>
      </c>
    </row>
    <row r="464" spans="15:15" x14ac:dyDescent="0.55000000000000004">
      <c r="O464" s="8">
        <v>46.2</v>
      </c>
    </row>
    <row r="465" spans="15:15" x14ac:dyDescent="0.55000000000000004">
      <c r="O465" s="8">
        <v>46.3</v>
      </c>
    </row>
    <row r="466" spans="15:15" x14ac:dyDescent="0.55000000000000004">
      <c r="O466" s="8">
        <v>46.4</v>
      </c>
    </row>
    <row r="467" spans="15:15" x14ac:dyDescent="0.55000000000000004">
      <c r="O467" s="8">
        <v>46.5</v>
      </c>
    </row>
    <row r="468" spans="15:15" x14ac:dyDescent="0.55000000000000004">
      <c r="O468" s="8">
        <v>46.6</v>
      </c>
    </row>
    <row r="469" spans="15:15" x14ac:dyDescent="0.55000000000000004">
      <c r="O469" s="8">
        <v>46.7</v>
      </c>
    </row>
    <row r="470" spans="15:15" x14ac:dyDescent="0.55000000000000004">
      <c r="O470" s="8">
        <v>46.8</v>
      </c>
    </row>
    <row r="471" spans="15:15" x14ac:dyDescent="0.55000000000000004">
      <c r="O471" s="8">
        <v>46.9</v>
      </c>
    </row>
    <row r="472" spans="15:15" x14ac:dyDescent="0.55000000000000004">
      <c r="O472" s="8">
        <v>47</v>
      </c>
    </row>
    <row r="473" spans="15:15" x14ac:dyDescent="0.55000000000000004">
      <c r="O473" s="8">
        <v>47.1</v>
      </c>
    </row>
    <row r="474" spans="15:15" x14ac:dyDescent="0.55000000000000004">
      <c r="O474" s="8">
        <v>47.2</v>
      </c>
    </row>
    <row r="475" spans="15:15" x14ac:dyDescent="0.55000000000000004">
      <c r="O475" s="8">
        <v>47.3</v>
      </c>
    </row>
    <row r="476" spans="15:15" x14ac:dyDescent="0.55000000000000004">
      <c r="O476" s="8">
        <v>47.4</v>
      </c>
    </row>
    <row r="477" spans="15:15" x14ac:dyDescent="0.55000000000000004">
      <c r="O477" s="8">
        <v>47.5</v>
      </c>
    </row>
    <row r="478" spans="15:15" x14ac:dyDescent="0.55000000000000004">
      <c r="O478" s="8">
        <v>47.6</v>
      </c>
    </row>
    <row r="479" spans="15:15" x14ac:dyDescent="0.55000000000000004">
      <c r="O479" s="8">
        <v>47.7</v>
      </c>
    </row>
    <row r="480" spans="15:15" x14ac:dyDescent="0.55000000000000004">
      <c r="O480" s="8">
        <v>47.8</v>
      </c>
    </row>
    <row r="481" spans="15:15" x14ac:dyDescent="0.55000000000000004">
      <c r="O481" s="8">
        <v>47.9</v>
      </c>
    </row>
    <row r="482" spans="15:15" x14ac:dyDescent="0.55000000000000004">
      <c r="O482" s="8">
        <v>48</v>
      </c>
    </row>
    <row r="483" spans="15:15" x14ac:dyDescent="0.55000000000000004">
      <c r="O483" s="8">
        <v>48.1</v>
      </c>
    </row>
    <row r="484" spans="15:15" x14ac:dyDescent="0.55000000000000004">
      <c r="O484" s="8">
        <v>48.2</v>
      </c>
    </row>
    <row r="485" spans="15:15" x14ac:dyDescent="0.55000000000000004">
      <c r="O485" s="8">
        <v>48.3</v>
      </c>
    </row>
    <row r="486" spans="15:15" x14ac:dyDescent="0.55000000000000004">
      <c r="O486" s="8">
        <v>48.4</v>
      </c>
    </row>
    <row r="487" spans="15:15" x14ac:dyDescent="0.55000000000000004">
      <c r="O487" s="8">
        <v>48.5</v>
      </c>
    </row>
    <row r="488" spans="15:15" x14ac:dyDescent="0.55000000000000004">
      <c r="O488" s="8">
        <v>48.6</v>
      </c>
    </row>
    <row r="489" spans="15:15" x14ac:dyDescent="0.55000000000000004">
      <c r="O489" s="8">
        <v>48.7</v>
      </c>
    </row>
    <row r="490" spans="15:15" x14ac:dyDescent="0.55000000000000004">
      <c r="O490" s="8">
        <v>48.8</v>
      </c>
    </row>
    <row r="491" spans="15:15" x14ac:dyDescent="0.55000000000000004">
      <c r="O491" s="8">
        <v>48.9</v>
      </c>
    </row>
    <row r="492" spans="15:15" x14ac:dyDescent="0.55000000000000004">
      <c r="O492" s="8">
        <v>49</v>
      </c>
    </row>
    <row r="493" spans="15:15" x14ac:dyDescent="0.55000000000000004">
      <c r="O493" s="8">
        <v>49.1</v>
      </c>
    </row>
    <row r="494" spans="15:15" x14ac:dyDescent="0.55000000000000004">
      <c r="O494" s="8">
        <v>49.2</v>
      </c>
    </row>
    <row r="495" spans="15:15" x14ac:dyDescent="0.55000000000000004">
      <c r="O495" s="8">
        <v>49.3</v>
      </c>
    </row>
    <row r="496" spans="15:15" x14ac:dyDescent="0.55000000000000004">
      <c r="O496" s="8">
        <v>49.4</v>
      </c>
    </row>
    <row r="497" spans="15:15" x14ac:dyDescent="0.55000000000000004">
      <c r="O497" s="8">
        <v>49.5</v>
      </c>
    </row>
    <row r="498" spans="15:15" x14ac:dyDescent="0.55000000000000004">
      <c r="O498" s="8">
        <v>49.6</v>
      </c>
    </row>
    <row r="499" spans="15:15" x14ac:dyDescent="0.55000000000000004">
      <c r="O499" s="8">
        <v>49.7</v>
      </c>
    </row>
    <row r="500" spans="15:15" x14ac:dyDescent="0.55000000000000004">
      <c r="O500" s="8">
        <v>49.8</v>
      </c>
    </row>
    <row r="501" spans="15:15" x14ac:dyDescent="0.55000000000000004">
      <c r="O501" s="8">
        <v>49.9</v>
      </c>
    </row>
    <row r="502" spans="15:15" x14ac:dyDescent="0.55000000000000004">
      <c r="O502" s="8">
        <v>50</v>
      </c>
    </row>
    <row r="503" spans="15:15" x14ac:dyDescent="0.55000000000000004">
      <c r="O503" s="8">
        <v>50.1</v>
      </c>
    </row>
    <row r="504" spans="15:15" x14ac:dyDescent="0.55000000000000004">
      <c r="O504" s="8">
        <v>50.2</v>
      </c>
    </row>
    <row r="505" spans="15:15" x14ac:dyDescent="0.55000000000000004">
      <c r="O505" s="8">
        <v>50.3</v>
      </c>
    </row>
    <row r="506" spans="15:15" x14ac:dyDescent="0.55000000000000004">
      <c r="O506" s="8">
        <v>50.4</v>
      </c>
    </row>
    <row r="507" spans="15:15" x14ac:dyDescent="0.55000000000000004">
      <c r="O507" s="8">
        <v>50.5</v>
      </c>
    </row>
    <row r="508" spans="15:15" x14ac:dyDescent="0.55000000000000004">
      <c r="O508" s="8">
        <v>50.6</v>
      </c>
    </row>
    <row r="509" spans="15:15" x14ac:dyDescent="0.55000000000000004">
      <c r="O509" s="8">
        <v>50.7</v>
      </c>
    </row>
    <row r="510" spans="15:15" x14ac:dyDescent="0.55000000000000004">
      <c r="O510" s="8">
        <v>50.8</v>
      </c>
    </row>
    <row r="511" spans="15:15" x14ac:dyDescent="0.55000000000000004">
      <c r="O511" s="8">
        <v>50.9</v>
      </c>
    </row>
    <row r="512" spans="15:15" x14ac:dyDescent="0.55000000000000004">
      <c r="O512" s="8">
        <v>51</v>
      </c>
    </row>
    <row r="513" spans="15:15" x14ac:dyDescent="0.55000000000000004">
      <c r="O513" s="8">
        <v>51.1</v>
      </c>
    </row>
    <row r="514" spans="15:15" x14ac:dyDescent="0.55000000000000004">
      <c r="O514" s="8">
        <v>51.2</v>
      </c>
    </row>
    <row r="515" spans="15:15" x14ac:dyDescent="0.55000000000000004">
      <c r="O515" s="8">
        <v>51.3</v>
      </c>
    </row>
    <row r="516" spans="15:15" x14ac:dyDescent="0.55000000000000004">
      <c r="O516" s="8">
        <v>51.4</v>
      </c>
    </row>
    <row r="517" spans="15:15" x14ac:dyDescent="0.55000000000000004">
      <c r="O517" s="8">
        <v>51.5</v>
      </c>
    </row>
    <row r="518" spans="15:15" x14ac:dyDescent="0.55000000000000004">
      <c r="O518" s="8">
        <v>51.6</v>
      </c>
    </row>
    <row r="519" spans="15:15" x14ac:dyDescent="0.55000000000000004">
      <c r="O519" s="8">
        <v>51.7</v>
      </c>
    </row>
    <row r="520" spans="15:15" x14ac:dyDescent="0.55000000000000004">
      <c r="O520" s="8">
        <v>51.8</v>
      </c>
    </row>
    <row r="521" spans="15:15" x14ac:dyDescent="0.55000000000000004">
      <c r="O521" s="8">
        <v>51.9</v>
      </c>
    </row>
    <row r="522" spans="15:15" x14ac:dyDescent="0.55000000000000004">
      <c r="O522" s="8">
        <v>52</v>
      </c>
    </row>
    <row r="523" spans="15:15" x14ac:dyDescent="0.55000000000000004">
      <c r="O523" s="8">
        <v>52.1</v>
      </c>
    </row>
    <row r="524" spans="15:15" x14ac:dyDescent="0.55000000000000004">
      <c r="O524" s="8">
        <v>52.2</v>
      </c>
    </row>
    <row r="525" spans="15:15" x14ac:dyDescent="0.55000000000000004">
      <c r="O525" s="8">
        <v>52.3</v>
      </c>
    </row>
    <row r="526" spans="15:15" x14ac:dyDescent="0.55000000000000004">
      <c r="O526" s="8">
        <v>52.4</v>
      </c>
    </row>
    <row r="527" spans="15:15" x14ac:dyDescent="0.55000000000000004">
      <c r="O527" s="8">
        <v>52.5</v>
      </c>
    </row>
    <row r="528" spans="15:15" x14ac:dyDescent="0.55000000000000004">
      <c r="O528" s="8">
        <v>52.6</v>
      </c>
    </row>
    <row r="529" spans="15:15" x14ac:dyDescent="0.55000000000000004">
      <c r="O529" s="8">
        <v>52.7</v>
      </c>
    </row>
    <row r="530" spans="15:15" x14ac:dyDescent="0.55000000000000004">
      <c r="O530" s="8">
        <v>52.8</v>
      </c>
    </row>
    <row r="531" spans="15:15" x14ac:dyDescent="0.55000000000000004">
      <c r="O531" s="8">
        <v>52.9</v>
      </c>
    </row>
    <row r="532" spans="15:15" x14ac:dyDescent="0.55000000000000004">
      <c r="O532" s="8">
        <v>53</v>
      </c>
    </row>
    <row r="533" spans="15:15" x14ac:dyDescent="0.55000000000000004">
      <c r="O533" s="8">
        <v>53.1</v>
      </c>
    </row>
    <row r="534" spans="15:15" x14ac:dyDescent="0.55000000000000004">
      <c r="O534" s="8">
        <v>53.2</v>
      </c>
    </row>
    <row r="535" spans="15:15" x14ac:dyDescent="0.55000000000000004">
      <c r="O535" s="8">
        <v>53.3</v>
      </c>
    </row>
    <row r="536" spans="15:15" x14ac:dyDescent="0.55000000000000004">
      <c r="O536" s="8">
        <v>53.4</v>
      </c>
    </row>
    <row r="537" spans="15:15" x14ac:dyDescent="0.55000000000000004">
      <c r="O537" s="8">
        <v>53.5</v>
      </c>
    </row>
    <row r="538" spans="15:15" x14ac:dyDescent="0.55000000000000004">
      <c r="O538" s="8">
        <v>53.6</v>
      </c>
    </row>
    <row r="539" spans="15:15" x14ac:dyDescent="0.55000000000000004">
      <c r="O539" s="8">
        <v>53.7</v>
      </c>
    </row>
    <row r="540" spans="15:15" x14ac:dyDescent="0.55000000000000004">
      <c r="O540" s="8">
        <v>53.8</v>
      </c>
    </row>
    <row r="541" spans="15:15" x14ac:dyDescent="0.55000000000000004">
      <c r="O541" s="8">
        <v>53.9</v>
      </c>
    </row>
    <row r="542" spans="15:15" x14ac:dyDescent="0.55000000000000004">
      <c r="O542" s="8">
        <v>54</v>
      </c>
    </row>
    <row r="543" spans="15:15" x14ac:dyDescent="0.55000000000000004">
      <c r="O543" s="8">
        <v>54.1</v>
      </c>
    </row>
    <row r="544" spans="15:15" x14ac:dyDescent="0.55000000000000004">
      <c r="O544" s="8">
        <v>54.2</v>
      </c>
    </row>
    <row r="545" spans="15:15" x14ac:dyDescent="0.55000000000000004">
      <c r="O545" s="8">
        <v>54.3</v>
      </c>
    </row>
    <row r="546" spans="15:15" x14ac:dyDescent="0.55000000000000004">
      <c r="O546" s="8">
        <v>54.4</v>
      </c>
    </row>
    <row r="547" spans="15:15" x14ac:dyDescent="0.55000000000000004">
      <c r="O547" s="8">
        <v>54.5</v>
      </c>
    </row>
    <row r="548" spans="15:15" x14ac:dyDescent="0.55000000000000004">
      <c r="O548" s="8">
        <v>54.6</v>
      </c>
    </row>
    <row r="549" spans="15:15" x14ac:dyDescent="0.55000000000000004">
      <c r="O549" s="8">
        <v>54.7</v>
      </c>
    </row>
    <row r="550" spans="15:15" x14ac:dyDescent="0.55000000000000004">
      <c r="O550" s="8">
        <v>54.8</v>
      </c>
    </row>
    <row r="551" spans="15:15" x14ac:dyDescent="0.55000000000000004">
      <c r="O551" s="8">
        <v>54.9</v>
      </c>
    </row>
    <row r="552" spans="15:15" x14ac:dyDescent="0.55000000000000004">
      <c r="O552" s="8">
        <v>55</v>
      </c>
    </row>
    <row r="553" spans="15:15" x14ac:dyDescent="0.55000000000000004">
      <c r="O553" s="8">
        <v>55.1</v>
      </c>
    </row>
    <row r="554" spans="15:15" x14ac:dyDescent="0.55000000000000004">
      <c r="O554" s="8">
        <v>55.2</v>
      </c>
    </row>
    <row r="555" spans="15:15" x14ac:dyDescent="0.55000000000000004">
      <c r="O555" s="8">
        <v>55.3</v>
      </c>
    </row>
    <row r="556" spans="15:15" x14ac:dyDescent="0.55000000000000004">
      <c r="O556" s="8">
        <v>55.4</v>
      </c>
    </row>
    <row r="557" spans="15:15" x14ac:dyDescent="0.55000000000000004">
      <c r="O557" s="8">
        <v>55.5</v>
      </c>
    </row>
    <row r="558" spans="15:15" x14ac:dyDescent="0.55000000000000004">
      <c r="O558" s="8">
        <v>55.6</v>
      </c>
    </row>
    <row r="559" spans="15:15" x14ac:dyDescent="0.55000000000000004">
      <c r="O559" s="8">
        <v>55.7</v>
      </c>
    </row>
    <row r="560" spans="15:15" x14ac:dyDescent="0.55000000000000004">
      <c r="O560" s="8">
        <v>55.8</v>
      </c>
    </row>
    <row r="561" spans="15:15" x14ac:dyDescent="0.55000000000000004">
      <c r="O561" s="8">
        <v>55.9</v>
      </c>
    </row>
    <row r="562" spans="15:15" x14ac:dyDescent="0.55000000000000004">
      <c r="O562" s="8">
        <v>56</v>
      </c>
    </row>
    <row r="563" spans="15:15" x14ac:dyDescent="0.55000000000000004">
      <c r="O563" s="8">
        <v>56.1</v>
      </c>
    </row>
    <row r="564" spans="15:15" x14ac:dyDescent="0.55000000000000004">
      <c r="O564" s="8">
        <v>56.2</v>
      </c>
    </row>
    <row r="565" spans="15:15" x14ac:dyDescent="0.55000000000000004">
      <c r="O565" s="8">
        <v>56.3</v>
      </c>
    </row>
    <row r="566" spans="15:15" x14ac:dyDescent="0.55000000000000004">
      <c r="O566" s="8">
        <v>56.4</v>
      </c>
    </row>
    <row r="567" spans="15:15" x14ac:dyDescent="0.55000000000000004">
      <c r="O567" s="8">
        <v>56.5</v>
      </c>
    </row>
    <row r="568" spans="15:15" x14ac:dyDescent="0.55000000000000004">
      <c r="O568" s="8">
        <v>56.6</v>
      </c>
    </row>
    <row r="569" spans="15:15" x14ac:dyDescent="0.55000000000000004">
      <c r="O569" s="8">
        <v>56.7</v>
      </c>
    </row>
    <row r="570" spans="15:15" x14ac:dyDescent="0.55000000000000004">
      <c r="O570" s="8">
        <v>56.8</v>
      </c>
    </row>
    <row r="571" spans="15:15" x14ac:dyDescent="0.55000000000000004">
      <c r="O571" s="8">
        <v>56.9</v>
      </c>
    </row>
    <row r="572" spans="15:15" x14ac:dyDescent="0.55000000000000004">
      <c r="O572" s="8">
        <v>57</v>
      </c>
    </row>
    <row r="573" spans="15:15" x14ac:dyDescent="0.55000000000000004">
      <c r="O573" s="8">
        <v>57.1</v>
      </c>
    </row>
    <row r="574" spans="15:15" x14ac:dyDescent="0.55000000000000004">
      <c r="O574" s="8">
        <v>57.2</v>
      </c>
    </row>
    <row r="575" spans="15:15" x14ac:dyDescent="0.55000000000000004">
      <c r="O575" s="8">
        <v>57.3</v>
      </c>
    </row>
    <row r="576" spans="15:15" x14ac:dyDescent="0.55000000000000004">
      <c r="O576" s="8">
        <v>57.4</v>
      </c>
    </row>
    <row r="577" spans="15:15" x14ac:dyDescent="0.55000000000000004">
      <c r="O577" s="8">
        <v>57.5</v>
      </c>
    </row>
    <row r="578" spans="15:15" x14ac:dyDescent="0.55000000000000004">
      <c r="O578" s="8">
        <v>57.6</v>
      </c>
    </row>
    <row r="579" spans="15:15" x14ac:dyDescent="0.55000000000000004">
      <c r="O579" s="8">
        <v>57.7</v>
      </c>
    </row>
    <row r="580" spans="15:15" x14ac:dyDescent="0.55000000000000004">
      <c r="O580" s="8">
        <v>57.8</v>
      </c>
    </row>
    <row r="581" spans="15:15" x14ac:dyDescent="0.55000000000000004">
      <c r="O581" s="8">
        <v>57.9</v>
      </c>
    </row>
    <row r="582" spans="15:15" x14ac:dyDescent="0.55000000000000004">
      <c r="O582" s="8">
        <v>58</v>
      </c>
    </row>
    <row r="583" spans="15:15" x14ac:dyDescent="0.55000000000000004">
      <c r="O583" s="8">
        <v>58.1</v>
      </c>
    </row>
    <row r="584" spans="15:15" x14ac:dyDescent="0.55000000000000004">
      <c r="O584" s="8">
        <v>58.2</v>
      </c>
    </row>
    <row r="585" spans="15:15" x14ac:dyDescent="0.55000000000000004">
      <c r="O585" s="8">
        <v>58.3</v>
      </c>
    </row>
    <row r="586" spans="15:15" x14ac:dyDescent="0.55000000000000004">
      <c r="O586" s="8">
        <v>58.4</v>
      </c>
    </row>
    <row r="587" spans="15:15" x14ac:dyDescent="0.55000000000000004">
      <c r="O587" s="8">
        <v>58.5</v>
      </c>
    </row>
    <row r="588" spans="15:15" x14ac:dyDescent="0.55000000000000004">
      <c r="O588" s="8">
        <v>58.6</v>
      </c>
    </row>
    <row r="589" spans="15:15" x14ac:dyDescent="0.55000000000000004">
      <c r="O589" s="8">
        <v>58.7</v>
      </c>
    </row>
    <row r="590" spans="15:15" x14ac:dyDescent="0.55000000000000004">
      <c r="O590" s="8">
        <v>58.8</v>
      </c>
    </row>
    <row r="591" spans="15:15" x14ac:dyDescent="0.55000000000000004">
      <c r="O591" s="8">
        <v>58.9</v>
      </c>
    </row>
    <row r="592" spans="15:15" x14ac:dyDescent="0.55000000000000004">
      <c r="O592" s="8">
        <v>59</v>
      </c>
    </row>
    <row r="593" spans="15:15" x14ac:dyDescent="0.55000000000000004">
      <c r="O593" s="8">
        <v>59.1</v>
      </c>
    </row>
    <row r="594" spans="15:15" x14ac:dyDescent="0.55000000000000004">
      <c r="O594" s="8">
        <v>59.2</v>
      </c>
    </row>
    <row r="595" spans="15:15" x14ac:dyDescent="0.55000000000000004">
      <c r="O595" s="8">
        <v>59.3</v>
      </c>
    </row>
    <row r="596" spans="15:15" x14ac:dyDescent="0.55000000000000004">
      <c r="O596" s="8">
        <v>59.4</v>
      </c>
    </row>
    <row r="597" spans="15:15" x14ac:dyDescent="0.55000000000000004">
      <c r="O597" s="8">
        <v>59.5</v>
      </c>
    </row>
    <row r="598" spans="15:15" x14ac:dyDescent="0.55000000000000004">
      <c r="O598" s="8">
        <v>59.6</v>
      </c>
    </row>
    <row r="599" spans="15:15" x14ac:dyDescent="0.55000000000000004">
      <c r="O599" s="8">
        <v>59.7</v>
      </c>
    </row>
    <row r="600" spans="15:15" x14ac:dyDescent="0.55000000000000004">
      <c r="O600" s="8">
        <v>59.8</v>
      </c>
    </row>
    <row r="601" spans="15:15" x14ac:dyDescent="0.55000000000000004">
      <c r="O601" s="8">
        <v>59.9</v>
      </c>
    </row>
    <row r="602" spans="15:15" x14ac:dyDescent="0.55000000000000004">
      <c r="O602" s="8">
        <v>60</v>
      </c>
    </row>
    <row r="603" spans="15:15" x14ac:dyDescent="0.55000000000000004">
      <c r="O603" s="8">
        <v>60.1</v>
      </c>
    </row>
    <row r="604" spans="15:15" x14ac:dyDescent="0.55000000000000004">
      <c r="O604" s="8">
        <v>60.2</v>
      </c>
    </row>
    <row r="605" spans="15:15" x14ac:dyDescent="0.55000000000000004">
      <c r="O605" s="8">
        <v>60.3</v>
      </c>
    </row>
    <row r="606" spans="15:15" x14ac:dyDescent="0.55000000000000004">
      <c r="O606" s="8">
        <v>60.4</v>
      </c>
    </row>
    <row r="607" spans="15:15" x14ac:dyDescent="0.55000000000000004">
      <c r="O607" s="8">
        <v>60.5</v>
      </c>
    </row>
    <row r="608" spans="15:15" x14ac:dyDescent="0.55000000000000004">
      <c r="O608" s="8">
        <v>60.6</v>
      </c>
    </row>
    <row r="609" spans="15:15" x14ac:dyDescent="0.55000000000000004">
      <c r="O609" s="8">
        <v>60.7</v>
      </c>
    </row>
    <row r="610" spans="15:15" x14ac:dyDescent="0.55000000000000004">
      <c r="O610" s="8">
        <v>60.8</v>
      </c>
    </row>
    <row r="611" spans="15:15" x14ac:dyDescent="0.55000000000000004">
      <c r="O611" s="8">
        <v>60.9</v>
      </c>
    </row>
    <row r="612" spans="15:15" x14ac:dyDescent="0.55000000000000004">
      <c r="O612" s="8">
        <v>61</v>
      </c>
    </row>
    <row r="613" spans="15:15" x14ac:dyDescent="0.55000000000000004">
      <c r="O613" s="8">
        <v>61.1</v>
      </c>
    </row>
    <row r="614" spans="15:15" x14ac:dyDescent="0.55000000000000004">
      <c r="O614" s="8">
        <v>61.2</v>
      </c>
    </row>
    <row r="615" spans="15:15" x14ac:dyDescent="0.55000000000000004">
      <c r="O615" s="8">
        <v>61.3</v>
      </c>
    </row>
    <row r="616" spans="15:15" x14ac:dyDescent="0.55000000000000004">
      <c r="O616" s="8">
        <v>61.4</v>
      </c>
    </row>
    <row r="617" spans="15:15" x14ac:dyDescent="0.55000000000000004">
      <c r="O617" s="8">
        <v>61.5</v>
      </c>
    </row>
    <row r="618" spans="15:15" x14ac:dyDescent="0.55000000000000004">
      <c r="O618" s="8">
        <v>61.6</v>
      </c>
    </row>
    <row r="619" spans="15:15" x14ac:dyDescent="0.55000000000000004">
      <c r="O619" s="8">
        <v>61.7</v>
      </c>
    </row>
    <row r="620" spans="15:15" x14ac:dyDescent="0.55000000000000004">
      <c r="O620" s="8">
        <v>61.8</v>
      </c>
    </row>
    <row r="621" spans="15:15" x14ac:dyDescent="0.55000000000000004">
      <c r="O621" s="8">
        <v>61.9</v>
      </c>
    </row>
    <row r="622" spans="15:15" x14ac:dyDescent="0.55000000000000004">
      <c r="O622" s="8">
        <v>62</v>
      </c>
    </row>
    <row r="623" spans="15:15" x14ac:dyDescent="0.55000000000000004">
      <c r="O623" s="8">
        <v>62.1</v>
      </c>
    </row>
    <row r="624" spans="15:15" x14ac:dyDescent="0.55000000000000004">
      <c r="O624" s="8">
        <v>62.2</v>
      </c>
    </row>
    <row r="625" spans="15:15" x14ac:dyDescent="0.55000000000000004">
      <c r="O625" s="8">
        <v>62.3</v>
      </c>
    </row>
    <row r="626" spans="15:15" x14ac:dyDescent="0.55000000000000004">
      <c r="O626" s="8">
        <v>62.4</v>
      </c>
    </row>
    <row r="627" spans="15:15" x14ac:dyDescent="0.55000000000000004">
      <c r="O627" s="8">
        <v>62.5</v>
      </c>
    </row>
    <row r="628" spans="15:15" x14ac:dyDescent="0.55000000000000004">
      <c r="O628" s="8">
        <v>62.6</v>
      </c>
    </row>
    <row r="629" spans="15:15" x14ac:dyDescent="0.55000000000000004">
      <c r="O629" s="8">
        <v>62.7</v>
      </c>
    </row>
    <row r="630" spans="15:15" x14ac:dyDescent="0.55000000000000004">
      <c r="O630" s="8">
        <v>62.8</v>
      </c>
    </row>
    <row r="631" spans="15:15" x14ac:dyDescent="0.55000000000000004">
      <c r="O631" s="8">
        <v>62.9</v>
      </c>
    </row>
    <row r="632" spans="15:15" x14ac:dyDescent="0.55000000000000004">
      <c r="O632" s="8">
        <v>63</v>
      </c>
    </row>
    <row r="633" spans="15:15" x14ac:dyDescent="0.55000000000000004">
      <c r="O633" s="8">
        <v>63.1</v>
      </c>
    </row>
    <row r="634" spans="15:15" x14ac:dyDescent="0.55000000000000004">
      <c r="O634" s="8">
        <v>63.2</v>
      </c>
    </row>
    <row r="635" spans="15:15" x14ac:dyDescent="0.55000000000000004">
      <c r="O635" s="8">
        <v>63.3</v>
      </c>
    </row>
    <row r="636" spans="15:15" x14ac:dyDescent="0.55000000000000004">
      <c r="O636" s="8">
        <v>63.4</v>
      </c>
    </row>
    <row r="637" spans="15:15" x14ac:dyDescent="0.55000000000000004">
      <c r="O637" s="8">
        <v>63.5</v>
      </c>
    </row>
    <row r="638" spans="15:15" x14ac:dyDescent="0.55000000000000004">
      <c r="O638" s="8">
        <v>63.6</v>
      </c>
    </row>
    <row r="639" spans="15:15" x14ac:dyDescent="0.55000000000000004">
      <c r="O639" s="8">
        <v>63.7</v>
      </c>
    </row>
    <row r="640" spans="15:15" x14ac:dyDescent="0.55000000000000004">
      <c r="O640" s="8">
        <v>63.8</v>
      </c>
    </row>
    <row r="641" spans="15:15" x14ac:dyDescent="0.55000000000000004">
      <c r="O641" s="8">
        <v>63.9</v>
      </c>
    </row>
    <row r="642" spans="15:15" x14ac:dyDescent="0.55000000000000004">
      <c r="O642" s="8">
        <v>64</v>
      </c>
    </row>
    <row r="643" spans="15:15" x14ac:dyDescent="0.55000000000000004">
      <c r="O643" s="8">
        <v>64.099999999999994</v>
      </c>
    </row>
    <row r="644" spans="15:15" x14ac:dyDescent="0.55000000000000004">
      <c r="O644" s="8">
        <v>64.2</v>
      </c>
    </row>
    <row r="645" spans="15:15" x14ac:dyDescent="0.55000000000000004">
      <c r="O645" s="8">
        <v>64.3</v>
      </c>
    </row>
    <row r="646" spans="15:15" x14ac:dyDescent="0.55000000000000004">
      <c r="O646" s="8">
        <v>64.400000000000006</v>
      </c>
    </row>
    <row r="647" spans="15:15" x14ac:dyDescent="0.55000000000000004">
      <c r="O647" s="8">
        <v>64.5</v>
      </c>
    </row>
    <row r="648" spans="15:15" x14ac:dyDescent="0.55000000000000004">
      <c r="O648" s="8">
        <v>64.599999999999994</v>
      </c>
    </row>
    <row r="649" spans="15:15" x14ac:dyDescent="0.55000000000000004">
      <c r="O649" s="8">
        <v>64.7</v>
      </c>
    </row>
    <row r="650" spans="15:15" x14ac:dyDescent="0.55000000000000004">
      <c r="O650" s="8">
        <v>64.8</v>
      </c>
    </row>
    <row r="651" spans="15:15" x14ac:dyDescent="0.55000000000000004">
      <c r="O651" s="8">
        <v>64.900000000000006</v>
      </c>
    </row>
    <row r="652" spans="15:15" x14ac:dyDescent="0.55000000000000004">
      <c r="O652" s="8">
        <v>65</v>
      </c>
    </row>
    <row r="653" spans="15:15" x14ac:dyDescent="0.55000000000000004">
      <c r="O653" s="8">
        <v>65.099999999999994</v>
      </c>
    </row>
    <row r="654" spans="15:15" x14ac:dyDescent="0.55000000000000004">
      <c r="O654" s="8">
        <v>65.2</v>
      </c>
    </row>
    <row r="655" spans="15:15" x14ac:dyDescent="0.55000000000000004">
      <c r="O655" s="8">
        <v>65.3</v>
      </c>
    </row>
    <row r="656" spans="15:15" x14ac:dyDescent="0.55000000000000004">
      <c r="O656" s="8">
        <v>65.400000000000006</v>
      </c>
    </row>
    <row r="657" spans="15:15" x14ac:dyDescent="0.55000000000000004">
      <c r="O657" s="8">
        <v>65.5</v>
      </c>
    </row>
    <row r="658" spans="15:15" x14ac:dyDescent="0.55000000000000004">
      <c r="O658" s="8">
        <v>65.599999999999994</v>
      </c>
    </row>
    <row r="659" spans="15:15" x14ac:dyDescent="0.55000000000000004">
      <c r="O659" s="8">
        <v>65.7</v>
      </c>
    </row>
    <row r="660" spans="15:15" x14ac:dyDescent="0.55000000000000004">
      <c r="O660" s="8">
        <v>65.8</v>
      </c>
    </row>
    <row r="661" spans="15:15" x14ac:dyDescent="0.55000000000000004">
      <c r="O661" s="8">
        <v>65.900000000000006</v>
      </c>
    </row>
    <row r="662" spans="15:15" x14ac:dyDescent="0.55000000000000004">
      <c r="O662" s="8">
        <v>66</v>
      </c>
    </row>
    <row r="663" spans="15:15" x14ac:dyDescent="0.55000000000000004">
      <c r="O663" s="8">
        <v>66.099999999999994</v>
      </c>
    </row>
    <row r="664" spans="15:15" x14ac:dyDescent="0.55000000000000004">
      <c r="O664" s="8">
        <v>66.2</v>
      </c>
    </row>
    <row r="665" spans="15:15" x14ac:dyDescent="0.55000000000000004">
      <c r="O665" s="8">
        <v>66.3</v>
      </c>
    </row>
    <row r="666" spans="15:15" x14ac:dyDescent="0.55000000000000004">
      <c r="O666" s="8">
        <v>66.400000000000006</v>
      </c>
    </row>
    <row r="667" spans="15:15" x14ac:dyDescent="0.55000000000000004">
      <c r="O667" s="8">
        <v>66.5</v>
      </c>
    </row>
    <row r="668" spans="15:15" x14ac:dyDescent="0.55000000000000004">
      <c r="O668" s="8">
        <v>66.599999999999994</v>
      </c>
    </row>
    <row r="669" spans="15:15" x14ac:dyDescent="0.55000000000000004">
      <c r="O669" s="8">
        <v>66.7</v>
      </c>
    </row>
    <row r="670" spans="15:15" x14ac:dyDescent="0.55000000000000004">
      <c r="O670" s="8">
        <v>66.8</v>
      </c>
    </row>
    <row r="671" spans="15:15" x14ac:dyDescent="0.55000000000000004">
      <c r="O671" s="8">
        <v>66.900000000000006</v>
      </c>
    </row>
    <row r="672" spans="15:15" x14ac:dyDescent="0.55000000000000004">
      <c r="O672" s="8">
        <v>67</v>
      </c>
    </row>
    <row r="673" spans="15:15" x14ac:dyDescent="0.55000000000000004">
      <c r="O673" s="8">
        <v>67.099999999999994</v>
      </c>
    </row>
    <row r="674" spans="15:15" x14ac:dyDescent="0.55000000000000004">
      <c r="O674" s="8">
        <v>67.2</v>
      </c>
    </row>
    <row r="675" spans="15:15" x14ac:dyDescent="0.55000000000000004">
      <c r="O675" s="8">
        <v>67.3</v>
      </c>
    </row>
    <row r="676" spans="15:15" x14ac:dyDescent="0.55000000000000004">
      <c r="O676" s="8">
        <v>67.400000000000006</v>
      </c>
    </row>
    <row r="677" spans="15:15" x14ac:dyDescent="0.55000000000000004">
      <c r="O677" s="8">
        <v>67.5</v>
      </c>
    </row>
    <row r="678" spans="15:15" x14ac:dyDescent="0.55000000000000004">
      <c r="O678" s="8">
        <v>67.599999999999994</v>
      </c>
    </row>
    <row r="679" spans="15:15" x14ac:dyDescent="0.55000000000000004">
      <c r="O679" s="8">
        <v>67.7</v>
      </c>
    </row>
    <row r="680" spans="15:15" x14ac:dyDescent="0.55000000000000004">
      <c r="O680" s="8">
        <v>67.8</v>
      </c>
    </row>
    <row r="681" spans="15:15" x14ac:dyDescent="0.55000000000000004">
      <c r="O681" s="8">
        <v>67.900000000000006</v>
      </c>
    </row>
    <row r="682" spans="15:15" x14ac:dyDescent="0.55000000000000004">
      <c r="O682" s="8">
        <v>68</v>
      </c>
    </row>
    <row r="683" spans="15:15" x14ac:dyDescent="0.55000000000000004">
      <c r="O683" s="8">
        <v>68.099999999999994</v>
      </c>
    </row>
    <row r="684" spans="15:15" x14ac:dyDescent="0.55000000000000004">
      <c r="O684" s="8">
        <v>68.2</v>
      </c>
    </row>
    <row r="685" spans="15:15" x14ac:dyDescent="0.55000000000000004">
      <c r="O685" s="8">
        <v>68.3</v>
      </c>
    </row>
    <row r="686" spans="15:15" x14ac:dyDescent="0.55000000000000004">
      <c r="O686" s="8">
        <v>68.400000000000006</v>
      </c>
    </row>
    <row r="687" spans="15:15" x14ac:dyDescent="0.55000000000000004">
      <c r="O687" s="8">
        <v>68.5</v>
      </c>
    </row>
    <row r="688" spans="15:15" x14ac:dyDescent="0.55000000000000004">
      <c r="O688" s="8">
        <v>68.599999999999994</v>
      </c>
    </row>
    <row r="689" spans="15:15" x14ac:dyDescent="0.55000000000000004">
      <c r="O689" s="8">
        <v>68.7</v>
      </c>
    </row>
    <row r="690" spans="15:15" x14ac:dyDescent="0.55000000000000004">
      <c r="O690" s="8">
        <v>68.8</v>
      </c>
    </row>
    <row r="691" spans="15:15" x14ac:dyDescent="0.55000000000000004">
      <c r="O691" s="8">
        <v>68.900000000000006</v>
      </c>
    </row>
    <row r="692" spans="15:15" x14ac:dyDescent="0.55000000000000004">
      <c r="O692" s="8">
        <v>69</v>
      </c>
    </row>
    <row r="693" spans="15:15" x14ac:dyDescent="0.55000000000000004">
      <c r="O693" s="8">
        <v>69.099999999999994</v>
      </c>
    </row>
    <row r="694" spans="15:15" x14ac:dyDescent="0.55000000000000004">
      <c r="O694" s="8">
        <v>69.2</v>
      </c>
    </row>
    <row r="695" spans="15:15" x14ac:dyDescent="0.55000000000000004">
      <c r="O695" s="8">
        <v>69.3</v>
      </c>
    </row>
    <row r="696" spans="15:15" x14ac:dyDescent="0.55000000000000004">
      <c r="O696" s="8">
        <v>69.400000000000006</v>
      </c>
    </row>
    <row r="697" spans="15:15" x14ac:dyDescent="0.55000000000000004">
      <c r="O697" s="8">
        <v>69.5</v>
      </c>
    </row>
    <row r="698" spans="15:15" x14ac:dyDescent="0.55000000000000004">
      <c r="O698" s="8">
        <v>69.599999999999994</v>
      </c>
    </row>
    <row r="699" spans="15:15" x14ac:dyDescent="0.55000000000000004">
      <c r="O699" s="8">
        <v>69.7</v>
      </c>
    </row>
    <row r="700" spans="15:15" x14ac:dyDescent="0.55000000000000004">
      <c r="O700" s="8">
        <v>69.8</v>
      </c>
    </row>
    <row r="701" spans="15:15" x14ac:dyDescent="0.55000000000000004">
      <c r="O701" s="8">
        <v>69.900000000000006</v>
      </c>
    </row>
    <row r="702" spans="15:15" x14ac:dyDescent="0.55000000000000004">
      <c r="O702" s="8">
        <v>70</v>
      </c>
    </row>
    <row r="703" spans="15:15" x14ac:dyDescent="0.55000000000000004">
      <c r="O703" s="8">
        <v>70.099999999999994</v>
      </c>
    </row>
    <row r="704" spans="15:15" x14ac:dyDescent="0.55000000000000004">
      <c r="O704" s="8">
        <v>70.2</v>
      </c>
    </row>
    <row r="705" spans="15:15" x14ac:dyDescent="0.55000000000000004">
      <c r="O705" s="8">
        <v>70.3</v>
      </c>
    </row>
    <row r="706" spans="15:15" x14ac:dyDescent="0.55000000000000004">
      <c r="O706" s="8">
        <v>70.400000000000006</v>
      </c>
    </row>
    <row r="707" spans="15:15" x14ac:dyDescent="0.55000000000000004">
      <c r="O707" s="8">
        <v>70.5</v>
      </c>
    </row>
    <row r="708" spans="15:15" x14ac:dyDescent="0.55000000000000004">
      <c r="O708" s="8">
        <v>70.599999999999994</v>
      </c>
    </row>
    <row r="709" spans="15:15" x14ac:dyDescent="0.55000000000000004">
      <c r="O709" s="8">
        <v>70.7</v>
      </c>
    </row>
    <row r="710" spans="15:15" x14ac:dyDescent="0.55000000000000004">
      <c r="O710" s="8">
        <v>70.8</v>
      </c>
    </row>
    <row r="711" spans="15:15" x14ac:dyDescent="0.55000000000000004">
      <c r="O711" s="8">
        <v>70.900000000000006</v>
      </c>
    </row>
    <row r="712" spans="15:15" x14ac:dyDescent="0.55000000000000004">
      <c r="O712" s="8">
        <v>71</v>
      </c>
    </row>
    <row r="713" spans="15:15" x14ac:dyDescent="0.55000000000000004">
      <c r="O713" s="8">
        <v>71.099999999999994</v>
      </c>
    </row>
    <row r="714" spans="15:15" x14ac:dyDescent="0.55000000000000004">
      <c r="O714" s="8">
        <v>71.2</v>
      </c>
    </row>
    <row r="715" spans="15:15" x14ac:dyDescent="0.55000000000000004">
      <c r="O715" s="8">
        <v>71.3</v>
      </c>
    </row>
    <row r="716" spans="15:15" x14ac:dyDescent="0.55000000000000004">
      <c r="O716" s="8">
        <v>71.400000000000006</v>
      </c>
    </row>
    <row r="717" spans="15:15" x14ac:dyDescent="0.55000000000000004">
      <c r="O717" s="8">
        <v>71.5</v>
      </c>
    </row>
    <row r="718" spans="15:15" x14ac:dyDescent="0.55000000000000004">
      <c r="O718" s="8">
        <v>71.599999999999994</v>
      </c>
    </row>
    <row r="719" spans="15:15" x14ac:dyDescent="0.55000000000000004">
      <c r="O719" s="8">
        <v>71.7</v>
      </c>
    </row>
    <row r="720" spans="15:15" x14ac:dyDescent="0.55000000000000004">
      <c r="O720" s="8">
        <v>71.8</v>
      </c>
    </row>
    <row r="721" spans="15:15" x14ac:dyDescent="0.55000000000000004">
      <c r="O721" s="8">
        <v>71.900000000000006</v>
      </c>
    </row>
    <row r="722" spans="15:15" x14ac:dyDescent="0.55000000000000004">
      <c r="O722" s="8">
        <v>72</v>
      </c>
    </row>
    <row r="723" spans="15:15" x14ac:dyDescent="0.55000000000000004">
      <c r="O723" s="8">
        <v>72.099999999999994</v>
      </c>
    </row>
    <row r="724" spans="15:15" x14ac:dyDescent="0.55000000000000004">
      <c r="O724" s="8">
        <v>72.2</v>
      </c>
    </row>
    <row r="725" spans="15:15" x14ac:dyDescent="0.55000000000000004">
      <c r="O725" s="8">
        <v>72.3</v>
      </c>
    </row>
    <row r="726" spans="15:15" x14ac:dyDescent="0.55000000000000004">
      <c r="O726" s="8">
        <v>72.400000000000006</v>
      </c>
    </row>
    <row r="727" spans="15:15" x14ac:dyDescent="0.55000000000000004">
      <c r="O727" s="8">
        <v>72.5</v>
      </c>
    </row>
    <row r="728" spans="15:15" x14ac:dyDescent="0.55000000000000004">
      <c r="O728" s="8">
        <v>72.599999999999994</v>
      </c>
    </row>
    <row r="729" spans="15:15" x14ac:dyDescent="0.55000000000000004">
      <c r="O729" s="8">
        <v>72.7</v>
      </c>
    </row>
    <row r="730" spans="15:15" x14ac:dyDescent="0.55000000000000004">
      <c r="O730" s="8">
        <v>72.8</v>
      </c>
    </row>
    <row r="731" spans="15:15" x14ac:dyDescent="0.55000000000000004">
      <c r="O731" s="8">
        <v>72.900000000000006</v>
      </c>
    </row>
    <row r="732" spans="15:15" x14ac:dyDescent="0.55000000000000004">
      <c r="O732" s="8">
        <v>73</v>
      </c>
    </row>
    <row r="733" spans="15:15" x14ac:dyDescent="0.55000000000000004">
      <c r="O733" s="8">
        <v>73.099999999999994</v>
      </c>
    </row>
    <row r="734" spans="15:15" x14ac:dyDescent="0.55000000000000004">
      <c r="O734" s="8">
        <v>73.2</v>
      </c>
    </row>
    <row r="735" spans="15:15" x14ac:dyDescent="0.55000000000000004">
      <c r="O735" s="8">
        <v>73.3</v>
      </c>
    </row>
    <row r="736" spans="15:15" x14ac:dyDescent="0.55000000000000004">
      <c r="O736" s="8">
        <v>73.400000000000006</v>
      </c>
    </row>
    <row r="737" spans="15:15" x14ac:dyDescent="0.55000000000000004">
      <c r="O737" s="8">
        <v>73.5</v>
      </c>
    </row>
    <row r="738" spans="15:15" x14ac:dyDescent="0.55000000000000004">
      <c r="O738" s="8">
        <v>73.599999999999994</v>
      </c>
    </row>
    <row r="739" spans="15:15" x14ac:dyDescent="0.55000000000000004">
      <c r="O739" s="8">
        <v>73.7</v>
      </c>
    </row>
    <row r="740" spans="15:15" x14ac:dyDescent="0.55000000000000004">
      <c r="O740" s="8">
        <v>73.8</v>
      </c>
    </row>
    <row r="741" spans="15:15" x14ac:dyDescent="0.55000000000000004">
      <c r="O741" s="8">
        <v>73.900000000000006</v>
      </c>
    </row>
    <row r="742" spans="15:15" x14ac:dyDescent="0.55000000000000004">
      <c r="O742" s="8">
        <v>74</v>
      </c>
    </row>
    <row r="743" spans="15:15" x14ac:dyDescent="0.55000000000000004">
      <c r="O743" s="8">
        <v>74.099999999999994</v>
      </c>
    </row>
    <row r="744" spans="15:15" x14ac:dyDescent="0.55000000000000004">
      <c r="O744" s="8">
        <v>74.2</v>
      </c>
    </row>
    <row r="745" spans="15:15" x14ac:dyDescent="0.55000000000000004">
      <c r="O745" s="8">
        <v>74.3</v>
      </c>
    </row>
    <row r="746" spans="15:15" x14ac:dyDescent="0.55000000000000004">
      <c r="O746" s="8">
        <v>74.400000000000006</v>
      </c>
    </row>
    <row r="747" spans="15:15" x14ac:dyDescent="0.55000000000000004">
      <c r="O747" s="8">
        <v>74.5</v>
      </c>
    </row>
    <row r="748" spans="15:15" x14ac:dyDescent="0.55000000000000004">
      <c r="O748" s="8">
        <v>74.599999999999994</v>
      </c>
    </row>
    <row r="749" spans="15:15" x14ac:dyDescent="0.55000000000000004">
      <c r="O749" s="8">
        <v>74.7</v>
      </c>
    </row>
    <row r="750" spans="15:15" x14ac:dyDescent="0.55000000000000004">
      <c r="O750" s="8">
        <v>74.8</v>
      </c>
    </row>
    <row r="751" spans="15:15" x14ac:dyDescent="0.55000000000000004">
      <c r="O751" s="8">
        <v>74.900000000000006</v>
      </c>
    </row>
    <row r="752" spans="15:15" x14ac:dyDescent="0.55000000000000004">
      <c r="O752" s="8">
        <v>75</v>
      </c>
    </row>
    <row r="753" spans="15:15" x14ac:dyDescent="0.55000000000000004">
      <c r="O753" s="8">
        <v>75.099999999999994</v>
      </c>
    </row>
    <row r="754" spans="15:15" x14ac:dyDescent="0.55000000000000004">
      <c r="O754" s="8">
        <v>75.2</v>
      </c>
    </row>
    <row r="755" spans="15:15" x14ac:dyDescent="0.55000000000000004">
      <c r="O755" s="8">
        <v>75.3</v>
      </c>
    </row>
    <row r="756" spans="15:15" x14ac:dyDescent="0.55000000000000004">
      <c r="O756" s="8">
        <v>75.400000000000006</v>
      </c>
    </row>
    <row r="757" spans="15:15" x14ac:dyDescent="0.55000000000000004">
      <c r="O757" s="8">
        <v>75.5</v>
      </c>
    </row>
    <row r="758" spans="15:15" x14ac:dyDescent="0.55000000000000004">
      <c r="O758" s="8">
        <v>75.599999999999994</v>
      </c>
    </row>
    <row r="759" spans="15:15" x14ac:dyDescent="0.55000000000000004">
      <c r="O759" s="8">
        <v>75.7</v>
      </c>
    </row>
    <row r="760" spans="15:15" x14ac:dyDescent="0.55000000000000004">
      <c r="O760" s="8">
        <v>75.8</v>
      </c>
    </row>
    <row r="761" spans="15:15" x14ac:dyDescent="0.55000000000000004">
      <c r="O761" s="8">
        <v>75.900000000000006</v>
      </c>
    </row>
    <row r="762" spans="15:15" x14ac:dyDescent="0.55000000000000004">
      <c r="O762" s="8">
        <v>76</v>
      </c>
    </row>
    <row r="763" spans="15:15" x14ac:dyDescent="0.55000000000000004">
      <c r="O763" s="8">
        <v>76.099999999999994</v>
      </c>
    </row>
    <row r="764" spans="15:15" x14ac:dyDescent="0.55000000000000004">
      <c r="O764" s="8">
        <v>76.2</v>
      </c>
    </row>
    <row r="765" spans="15:15" x14ac:dyDescent="0.55000000000000004">
      <c r="O765" s="8">
        <v>76.3</v>
      </c>
    </row>
    <row r="766" spans="15:15" x14ac:dyDescent="0.55000000000000004">
      <c r="O766" s="8">
        <v>76.400000000000006</v>
      </c>
    </row>
    <row r="767" spans="15:15" x14ac:dyDescent="0.55000000000000004">
      <c r="O767" s="8">
        <v>76.5</v>
      </c>
    </row>
    <row r="768" spans="15:15" x14ac:dyDescent="0.55000000000000004">
      <c r="O768" s="8">
        <v>76.599999999999994</v>
      </c>
    </row>
    <row r="769" spans="15:15" x14ac:dyDescent="0.55000000000000004">
      <c r="O769" s="8">
        <v>76.7</v>
      </c>
    </row>
    <row r="770" spans="15:15" x14ac:dyDescent="0.55000000000000004">
      <c r="O770" s="8">
        <v>76.8</v>
      </c>
    </row>
    <row r="771" spans="15:15" x14ac:dyDescent="0.55000000000000004">
      <c r="O771" s="8">
        <v>76.900000000000006</v>
      </c>
    </row>
    <row r="772" spans="15:15" x14ac:dyDescent="0.55000000000000004">
      <c r="O772" s="8">
        <v>77</v>
      </c>
    </row>
    <row r="773" spans="15:15" x14ac:dyDescent="0.55000000000000004">
      <c r="O773" s="8">
        <v>77.099999999999994</v>
      </c>
    </row>
    <row r="774" spans="15:15" x14ac:dyDescent="0.55000000000000004">
      <c r="O774" s="8">
        <v>77.2</v>
      </c>
    </row>
    <row r="775" spans="15:15" x14ac:dyDescent="0.55000000000000004">
      <c r="O775" s="8">
        <v>77.3</v>
      </c>
    </row>
    <row r="776" spans="15:15" x14ac:dyDescent="0.55000000000000004">
      <c r="O776" s="8">
        <v>77.400000000000006</v>
      </c>
    </row>
    <row r="777" spans="15:15" x14ac:dyDescent="0.55000000000000004">
      <c r="O777" s="8">
        <v>77.5</v>
      </c>
    </row>
    <row r="778" spans="15:15" x14ac:dyDescent="0.55000000000000004">
      <c r="O778" s="8">
        <v>77.599999999999994</v>
      </c>
    </row>
    <row r="779" spans="15:15" x14ac:dyDescent="0.55000000000000004">
      <c r="O779" s="8">
        <v>77.7</v>
      </c>
    </row>
    <row r="780" spans="15:15" x14ac:dyDescent="0.55000000000000004">
      <c r="O780" s="8">
        <v>77.8</v>
      </c>
    </row>
    <row r="781" spans="15:15" x14ac:dyDescent="0.55000000000000004">
      <c r="O781" s="8">
        <v>77.900000000000006</v>
      </c>
    </row>
    <row r="782" spans="15:15" x14ac:dyDescent="0.55000000000000004">
      <c r="O782" s="8">
        <v>78</v>
      </c>
    </row>
    <row r="783" spans="15:15" x14ac:dyDescent="0.55000000000000004">
      <c r="O783" s="8">
        <v>78.099999999999994</v>
      </c>
    </row>
    <row r="784" spans="15:15" x14ac:dyDescent="0.55000000000000004">
      <c r="O784" s="8">
        <v>78.2</v>
      </c>
    </row>
    <row r="785" spans="15:15" x14ac:dyDescent="0.55000000000000004">
      <c r="O785" s="8">
        <v>78.3</v>
      </c>
    </row>
    <row r="786" spans="15:15" x14ac:dyDescent="0.55000000000000004">
      <c r="O786" s="8">
        <v>78.400000000000006</v>
      </c>
    </row>
    <row r="787" spans="15:15" x14ac:dyDescent="0.55000000000000004">
      <c r="O787" s="8">
        <v>78.5</v>
      </c>
    </row>
    <row r="788" spans="15:15" x14ac:dyDescent="0.55000000000000004">
      <c r="O788" s="8">
        <v>78.599999999999994</v>
      </c>
    </row>
    <row r="789" spans="15:15" x14ac:dyDescent="0.55000000000000004">
      <c r="O789" s="8">
        <v>78.7</v>
      </c>
    </row>
    <row r="790" spans="15:15" x14ac:dyDescent="0.55000000000000004">
      <c r="O790" s="8">
        <v>78.8</v>
      </c>
    </row>
    <row r="791" spans="15:15" x14ac:dyDescent="0.55000000000000004">
      <c r="O791" s="8">
        <v>78.900000000000006</v>
      </c>
    </row>
    <row r="792" spans="15:15" x14ac:dyDescent="0.55000000000000004">
      <c r="O792" s="8">
        <v>79</v>
      </c>
    </row>
    <row r="793" spans="15:15" x14ac:dyDescent="0.55000000000000004">
      <c r="O793" s="8">
        <v>79.099999999999994</v>
      </c>
    </row>
    <row r="794" spans="15:15" x14ac:dyDescent="0.55000000000000004">
      <c r="O794" s="8">
        <v>79.2</v>
      </c>
    </row>
    <row r="795" spans="15:15" x14ac:dyDescent="0.55000000000000004">
      <c r="O795" s="8">
        <v>79.3</v>
      </c>
    </row>
    <row r="796" spans="15:15" x14ac:dyDescent="0.55000000000000004">
      <c r="O796" s="8">
        <v>79.400000000000006</v>
      </c>
    </row>
    <row r="797" spans="15:15" x14ac:dyDescent="0.55000000000000004">
      <c r="O797" s="8">
        <v>79.5</v>
      </c>
    </row>
    <row r="798" spans="15:15" x14ac:dyDescent="0.55000000000000004">
      <c r="O798" s="8">
        <v>79.599999999999994</v>
      </c>
    </row>
    <row r="799" spans="15:15" x14ac:dyDescent="0.55000000000000004">
      <c r="O799" s="8">
        <v>79.7</v>
      </c>
    </row>
    <row r="800" spans="15:15" x14ac:dyDescent="0.55000000000000004">
      <c r="O800" s="8">
        <v>79.8</v>
      </c>
    </row>
    <row r="801" spans="15:15" x14ac:dyDescent="0.55000000000000004">
      <c r="O801" s="8">
        <v>79.900000000000006</v>
      </c>
    </row>
    <row r="802" spans="15:15" x14ac:dyDescent="0.55000000000000004">
      <c r="O802" s="8">
        <v>80</v>
      </c>
    </row>
  </sheetData>
  <sheetProtection formatColumns="0" formatRows="0"/>
  <phoneticPr fontId="12" type="noConversion"/>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F9437-5C32-4DEC-9622-5213840FEB53}">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pekiqdFem2+K01znkeFiWxEwzOh005jfA4ibFbUdKE5N9u4AFgsnGh9Gyq7V9Ya+TPt8dyVRkZSHqj29FJijtw==" saltValue="BLE2WuNdi8rxXHy7s8OWVg==" spinCount="100000" sheet="1" objects="1" scenarios="1" formatColumns="0" formatRows="0"/>
  <mergeCells count="4">
    <mergeCell ref="F9:F10"/>
    <mergeCell ref="F18:F20"/>
    <mergeCell ref="B40:C42"/>
    <mergeCell ref="B24:D24"/>
  </mergeCells>
  <conditionalFormatting sqref="D16 D4:D9 D11:D14">
    <cfRule type="expression" dxfId="299" priority="5">
      <formula>D4=""</formula>
    </cfRule>
  </conditionalFormatting>
  <conditionalFormatting sqref="C10:D10">
    <cfRule type="expression" dxfId="298" priority="4">
      <formula>AND($D$9&lt;&gt;"",$D$9&lt;&gt;"geen")</formula>
    </cfRule>
  </conditionalFormatting>
  <conditionalFormatting sqref="D10">
    <cfRule type="expression" dxfId="297" priority="1">
      <formula>AND($D$9&lt;&gt;"",D10&lt;&gt;"")</formula>
    </cfRule>
    <cfRule type="expression" dxfId="296" priority="3">
      <formula>AND(AND($D$9&lt;&gt;"",D9&lt;&gt;"geen"),$D$10="")</formula>
    </cfRule>
  </conditionalFormatting>
  <conditionalFormatting sqref="F18:F20">
    <cfRule type="expression" dxfId="295" priority="2">
      <formula>$F$18&lt;&gt;""</formula>
    </cfRule>
  </conditionalFormatting>
  <conditionalFormatting sqref="D18:D20">
    <cfRule type="expression" dxfId="294" priority="6">
      <formula>$F$18&lt;&gt;""</formula>
    </cfRule>
  </conditionalFormatting>
  <dataValidations count="6">
    <dataValidation type="list" allowBlank="1" showInputMessage="1" showErrorMessage="1" sqref="D14 D6" xr:uid="{797C0FF3-7186-4E8B-ADCD-044737FDFE71}">
      <formula1>bez</formula1>
    </dataValidation>
    <dataValidation type="list" allowBlank="1" showInputMessage="1" showErrorMessage="1" sqref="D10" xr:uid="{94954DC1-269F-4DA7-BB11-DFB9AF7DB24E}">
      <formula1>cap</formula1>
    </dataValidation>
    <dataValidation type="list" allowBlank="1" showInputMessage="1" showErrorMessage="1" sqref="D9" xr:uid="{D1196321-5A7A-45E5-98CE-D7F3EB917CF6}">
      <formula1>nacht</formula1>
    </dataValidation>
    <dataValidation type="list" allowBlank="1" showInputMessage="1" showErrorMessage="1" sqref="D6" xr:uid="{A6CB1B46-67FA-46B0-9689-6A9AE6D125C9}">
      <formula1>ja</formula1>
    </dataValidation>
    <dataValidation type="list" allowBlank="1" showInputMessage="1" showErrorMessage="1" sqref="D7" xr:uid="{54C2B898-5EF0-44EB-ADF7-65D4590BA9F7}">
      <formula1>bezetting</formula1>
    </dataValidation>
    <dataValidation type="list" allowBlank="1" showInputMessage="1" showErrorMessage="1" sqref="D5" xr:uid="{CF8253F7-67F7-45AC-A10F-1F5BDFB9B4D7}">
      <formula1>type</formula1>
    </dataValidation>
  </dataValidations>
  <pageMargins left="0.7" right="0.7" top="0.75" bottom="0.75" header="0.3" footer="0.3"/>
  <pageSetup paperSize="9" scale="86"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E701C-BE59-42BC-AF8C-08ECD4426F65}">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vpAB0n075JdI8MBDN4jnatLjba9l0h/MjOJhh4D9FAbPje94u67Ra5o/ipaE4jZGCqcH6IQ7ImoAiSIUAJpCLw==" saltValue="qoPGbvYh0Z+QXLslcF3ptg==" spinCount="100000" sheet="1" objects="1" scenarios="1" formatColumns="0" formatRows="0"/>
  <mergeCells count="4">
    <mergeCell ref="F9:F10"/>
    <mergeCell ref="F18:F20"/>
    <mergeCell ref="B24:D24"/>
    <mergeCell ref="B40:C42"/>
  </mergeCells>
  <conditionalFormatting sqref="D16 D4:D9 D11:D14">
    <cfRule type="expression" dxfId="293" priority="5">
      <formula>D4=""</formula>
    </cfRule>
  </conditionalFormatting>
  <conditionalFormatting sqref="C10:D10">
    <cfRule type="expression" dxfId="292" priority="4">
      <formula>AND($D$9&lt;&gt;"",$D$9&lt;&gt;"geen")</formula>
    </cfRule>
  </conditionalFormatting>
  <conditionalFormatting sqref="D10">
    <cfRule type="expression" dxfId="291" priority="1">
      <formula>AND($D$9&lt;&gt;"",D10&lt;&gt;"")</formula>
    </cfRule>
    <cfRule type="expression" dxfId="290" priority="3">
      <formula>AND(AND($D$9&lt;&gt;"",D9&lt;&gt;"geen"),$D$10="")</formula>
    </cfRule>
  </conditionalFormatting>
  <conditionalFormatting sqref="F18:F20">
    <cfRule type="expression" dxfId="289" priority="2">
      <formula>$F$18&lt;&gt;""</formula>
    </cfRule>
  </conditionalFormatting>
  <conditionalFormatting sqref="D18:D20">
    <cfRule type="expression" dxfId="288" priority="6">
      <formula>$F$18&lt;&gt;""</formula>
    </cfRule>
  </conditionalFormatting>
  <dataValidations count="6">
    <dataValidation type="list" allowBlank="1" showInputMessage="1" showErrorMessage="1" sqref="D5" xr:uid="{2F525D31-13D3-4D13-8812-074EB1105FDD}">
      <formula1>type</formula1>
    </dataValidation>
    <dataValidation type="list" allowBlank="1" showInputMessage="1" showErrorMessage="1" sqref="D7" xr:uid="{D478BE73-7308-4751-992B-B0B4F921658B}">
      <formula1>bezetting</formula1>
    </dataValidation>
    <dataValidation type="list" allowBlank="1" showInputMessage="1" showErrorMessage="1" sqref="D6" xr:uid="{1DD254B1-E67F-4959-8561-10E01C570C89}">
      <formula1>ja</formula1>
    </dataValidation>
    <dataValidation type="list" allowBlank="1" showInputMessage="1" showErrorMessage="1" sqref="D9" xr:uid="{C9696C70-3410-4C5B-B1BC-46F2F9F955D4}">
      <formula1>nacht</formula1>
    </dataValidation>
    <dataValidation type="list" allowBlank="1" showInputMessage="1" showErrorMessage="1" sqref="D10" xr:uid="{0F8E2636-CFE8-442C-A5E7-6650FCB52766}">
      <formula1>cap</formula1>
    </dataValidation>
    <dataValidation type="list" allowBlank="1" showInputMessage="1" showErrorMessage="1" sqref="D14 D6" xr:uid="{EB065683-C962-4412-93FF-7AC6D12CFE8F}">
      <formula1>bez</formula1>
    </dataValidation>
  </dataValidations>
  <pageMargins left="0.7" right="0.7" top="0.75" bottom="0.75" header="0.3" footer="0.3"/>
  <pageSetup paperSize="9" scale="86" orientation="landscape"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B1A9F-616E-48FD-B6DF-7982B7B22DEF}">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elH5CqqzQx+meKo2Z8oTVU8LAvvzzrAoJc6FsK1H4VkZmCMIcKFAYNcVsel1zoLSZIuTKe9Esq2kUQ4NiPEhbA==" saltValue="3XaYxcueF4AjsUqxwz4rjA==" spinCount="100000" sheet="1" objects="1" scenarios="1" formatColumns="0" formatRows="0"/>
  <mergeCells count="4">
    <mergeCell ref="F9:F10"/>
    <mergeCell ref="F18:F20"/>
    <mergeCell ref="B24:D24"/>
    <mergeCell ref="B40:C42"/>
  </mergeCells>
  <conditionalFormatting sqref="D16 D4:D9 D11:D14">
    <cfRule type="expression" dxfId="287" priority="5">
      <formula>D4=""</formula>
    </cfRule>
  </conditionalFormatting>
  <conditionalFormatting sqref="C10:D10">
    <cfRule type="expression" dxfId="286" priority="4">
      <formula>AND($D$9&lt;&gt;"",$D$9&lt;&gt;"geen")</formula>
    </cfRule>
  </conditionalFormatting>
  <conditionalFormatting sqref="D10">
    <cfRule type="expression" dxfId="285" priority="1">
      <formula>AND($D$9&lt;&gt;"",D10&lt;&gt;"")</formula>
    </cfRule>
    <cfRule type="expression" dxfId="284" priority="3">
      <formula>AND(AND($D$9&lt;&gt;"",D9&lt;&gt;"geen"),$D$10="")</formula>
    </cfRule>
  </conditionalFormatting>
  <conditionalFormatting sqref="F18:F20">
    <cfRule type="expression" dxfId="283" priority="2">
      <formula>$F$18&lt;&gt;""</formula>
    </cfRule>
  </conditionalFormatting>
  <conditionalFormatting sqref="D18:D20">
    <cfRule type="expression" dxfId="282" priority="6">
      <formula>$F$18&lt;&gt;""</formula>
    </cfRule>
  </conditionalFormatting>
  <dataValidations count="6">
    <dataValidation type="list" allowBlank="1" showInputMessage="1" showErrorMessage="1" sqref="D5" xr:uid="{042905DB-F28C-44A0-9861-2CC39B70A423}">
      <formula1>type</formula1>
    </dataValidation>
    <dataValidation type="list" allowBlank="1" showInputMessage="1" showErrorMessage="1" sqref="D7" xr:uid="{AC21156B-8F82-4115-81F1-9BD60ACFFCF8}">
      <formula1>bezetting</formula1>
    </dataValidation>
    <dataValidation type="list" allowBlank="1" showInputMessage="1" showErrorMessage="1" sqref="D6" xr:uid="{D2AC233C-7F97-48DD-84A3-9146AED0D54F}">
      <formula1>ja</formula1>
    </dataValidation>
    <dataValidation type="list" allowBlank="1" showInputMessage="1" showErrorMessage="1" sqref="D9" xr:uid="{EC5D027D-9CED-4493-8512-A941A6D499E7}">
      <formula1>nacht</formula1>
    </dataValidation>
    <dataValidation type="list" allowBlank="1" showInputMessage="1" showErrorMessage="1" sqref="D10" xr:uid="{02AF4F6A-1FF1-4B54-9222-32F93F03754E}">
      <formula1>cap</formula1>
    </dataValidation>
    <dataValidation type="list" allowBlank="1" showInputMessage="1" showErrorMessage="1" sqref="D14 D6" xr:uid="{08FC43D0-EF1D-4022-8409-E47CE5337A6F}">
      <formula1>bez</formula1>
    </dataValidation>
  </dataValidations>
  <pageMargins left="0.7" right="0.7" top="0.75" bottom="0.75" header="0.3" footer="0.3"/>
  <pageSetup paperSize="9" scale="86" orientation="landscape"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E602E-02D7-4FD1-BCAD-37909876B3BF}">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G+rrKohSdz3QeouSMKMu+Ie/c12/aQ1sCDFqqyG3FLoYxiVzM7VU405gobwrOJt+/Z+2TBKWbKUdvIDN7N6DmQ==" saltValue="vi0KpbNE2a7VWZTxDx/t7w==" spinCount="100000" sheet="1" objects="1" scenarios="1" formatColumns="0" formatRows="0"/>
  <mergeCells count="4">
    <mergeCell ref="F9:F10"/>
    <mergeCell ref="F18:F20"/>
    <mergeCell ref="B24:D24"/>
    <mergeCell ref="B40:C42"/>
  </mergeCells>
  <conditionalFormatting sqref="D16 D4:D9 D11:D14">
    <cfRule type="expression" dxfId="281" priority="5">
      <formula>D4=""</formula>
    </cfRule>
  </conditionalFormatting>
  <conditionalFormatting sqref="C10:D10">
    <cfRule type="expression" dxfId="280" priority="4">
      <formula>AND($D$9&lt;&gt;"",$D$9&lt;&gt;"geen")</formula>
    </cfRule>
  </conditionalFormatting>
  <conditionalFormatting sqref="D10">
    <cfRule type="expression" dxfId="279" priority="1">
      <formula>AND($D$9&lt;&gt;"",D10&lt;&gt;"")</formula>
    </cfRule>
    <cfRule type="expression" dxfId="278" priority="3">
      <formula>AND(AND($D$9&lt;&gt;"",D9&lt;&gt;"geen"),$D$10="")</formula>
    </cfRule>
  </conditionalFormatting>
  <conditionalFormatting sqref="F18:F20">
    <cfRule type="expression" dxfId="277" priority="2">
      <formula>$F$18&lt;&gt;""</formula>
    </cfRule>
  </conditionalFormatting>
  <conditionalFormatting sqref="D18:D20">
    <cfRule type="expression" dxfId="276" priority="6">
      <formula>$F$18&lt;&gt;""</formula>
    </cfRule>
  </conditionalFormatting>
  <dataValidations count="6">
    <dataValidation type="list" allowBlank="1" showInputMessage="1" showErrorMessage="1" sqref="D5" xr:uid="{1CC2FE69-CF4A-45CC-94A4-5ECF01172F51}">
      <formula1>type</formula1>
    </dataValidation>
    <dataValidation type="list" allowBlank="1" showInputMessage="1" showErrorMessage="1" sqref="D7" xr:uid="{E1745DF0-D963-446E-89AC-4310F744B20A}">
      <formula1>bezetting</formula1>
    </dataValidation>
    <dataValidation type="list" allowBlank="1" showInputMessage="1" showErrorMessage="1" sqref="D6" xr:uid="{A9041F7C-0141-487D-B6B8-68B1A4C09F24}">
      <formula1>ja</formula1>
    </dataValidation>
    <dataValidation type="list" allowBlank="1" showInputMessage="1" showErrorMessage="1" sqref="D9" xr:uid="{253A37AE-B4CE-4564-966C-FC8A430E1761}">
      <formula1>nacht</formula1>
    </dataValidation>
    <dataValidation type="list" allowBlank="1" showInputMessage="1" showErrorMessage="1" sqref="D10" xr:uid="{7E73F7CF-AA05-4950-86A7-7CD3AF3F9C5C}">
      <formula1>cap</formula1>
    </dataValidation>
    <dataValidation type="list" allowBlank="1" showInputMessage="1" showErrorMessage="1" sqref="D14 D6" xr:uid="{B7FD5EDB-EF6D-467D-8743-E0EACDCC39FD}">
      <formula1>bez</formula1>
    </dataValidation>
  </dataValidations>
  <pageMargins left="0.7" right="0.7" top="0.75" bottom="0.75" header="0.3" footer="0.3"/>
  <pageSetup paperSize="9" scale="86" orientation="landscape"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23BCC-8E65-46D2-8D95-1D3593AC12DA}">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p7aaKAajBYTU7nXQKrZr9Uqdld1tjNHmYoNgO70Czp/B7c8xHncEyfk+P7GqihW0msosgrpDEVz+3QK/e3WqVA==" saltValue="67rCm4CJVaP/PtEp+ibbWA==" spinCount="100000" sheet="1" objects="1" scenarios="1" formatColumns="0" formatRows="0"/>
  <mergeCells count="4">
    <mergeCell ref="F9:F10"/>
    <mergeCell ref="F18:F20"/>
    <mergeCell ref="B24:D24"/>
    <mergeCell ref="B40:C42"/>
  </mergeCells>
  <conditionalFormatting sqref="D16 D4:D9 D11:D14">
    <cfRule type="expression" dxfId="275" priority="5">
      <formula>D4=""</formula>
    </cfRule>
  </conditionalFormatting>
  <conditionalFormatting sqref="C10:D10">
    <cfRule type="expression" dxfId="274" priority="4">
      <formula>AND($D$9&lt;&gt;"",$D$9&lt;&gt;"geen")</formula>
    </cfRule>
  </conditionalFormatting>
  <conditionalFormatting sqref="D10">
    <cfRule type="expression" dxfId="273" priority="1">
      <formula>AND($D$9&lt;&gt;"",D10&lt;&gt;"")</formula>
    </cfRule>
    <cfRule type="expression" dxfId="272" priority="3">
      <formula>AND(AND($D$9&lt;&gt;"",D9&lt;&gt;"geen"),$D$10="")</formula>
    </cfRule>
  </conditionalFormatting>
  <conditionalFormatting sqref="F18:F20">
    <cfRule type="expression" dxfId="271" priority="2">
      <formula>$F$18&lt;&gt;""</formula>
    </cfRule>
  </conditionalFormatting>
  <conditionalFormatting sqref="D18:D20">
    <cfRule type="expression" dxfId="270" priority="6">
      <formula>$F$18&lt;&gt;""</formula>
    </cfRule>
  </conditionalFormatting>
  <dataValidations count="6">
    <dataValidation type="list" allowBlank="1" showInputMessage="1" showErrorMessage="1" sqref="D5" xr:uid="{C243FF0C-3303-453D-8953-E5DA3423FB45}">
      <formula1>type</formula1>
    </dataValidation>
    <dataValidation type="list" allowBlank="1" showInputMessage="1" showErrorMessage="1" sqref="D7" xr:uid="{8629ADA6-BD45-46F3-ADAF-B16D8EB1BC09}">
      <formula1>bezetting</formula1>
    </dataValidation>
    <dataValidation type="list" allowBlank="1" showInputMessage="1" showErrorMessage="1" sqref="D6" xr:uid="{7F8BCBF7-4433-4D48-B34E-9AEDAF3EDAD6}">
      <formula1>ja</formula1>
    </dataValidation>
    <dataValidation type="list" allowBlank="1" showInputMessage="1" showErrorMessage="1" sqref="D9" xr:uid="{D6DC81B8-914F-4542-A878-23EDDD4E7AD7}">
      <formula1>nacht</formula1>
    </dataValidation>
    <dataValidation type="list" allowBlank="1" showInputMessage="1" showErrorMessage="1" sqref="D10" xr:uid="{260DCC07-45AD-498C-B659-C26ECC804751}">
      <formula1>cap</formula1>
    </dataValidation>
    <dataValidation type="list" allowBlank="1" showInputMessage="1" showErrorMessage="1" sqref="D14 D6" xr:uid="{70D40F47-4E16-4357-9888-DCA525684F28}">
      <formula1>bez</formula1>
    </dataValidation>
  </dataValidations>
  <pageMargins left="0.7" right="0.7" top="0.75" bottom="0.75" header="0.3" footer="0.3"/>
  <pageSetup paperSize="9" scale="86" orientation="landscape"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C1B07-B33D-416D-AA4C-397B02F6AAC2}">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df8TzEcuZCQrJhX3R560Dd94aAsiNShvyEVdfW6ydzoFPSEjkehEX3WLEs03RkEYDvZnw+ZDya/xlX0uWpQ/mw==" saltValue="P+s8jKzYImG7mfajVBh7UQ==" spinCount="100000" sheet="1" objects="1" scenarios="1" formatColumns="0" formatRows="0"/>
  <mergeCells count="4">
    <mergeCell ref="F9:F10"/>
    <mergeCell ref="F18:F20"/>
    <mergeCell ref="B24:D24"/>
    <mergeCell ref="B40:C42"/>
  </mergeCells>
  <conditionalFormatting sqref="D16 D4:D9 D11:D14">
    <cfRule type="expression" dxfId="269" priority="5">
      <formula>D4=""</formula>
    </cfRule>
  </conditionalFormatting>
  <conditionalFormatting sqref="C10:D10">
    <cfRule type="expression" dxfId="268" priority="4">
      <formula>AND($D$9&lt;&gt;"",$D$9&lt;&gt;"geen")</formula>
    </cfRule>
  </conditionalFormatting>
  <conditionalFormatting sqref="D10">
    <cfRule type="expression" dxfId="267" priority="1">
      <formula>AND($D$9&lt;&gt;"",D10&lt;&gt;"")</formula>
    </cfRule>
    <cfRule type="expression" dxfId="266" priority="3">
      <formula>AND(AND($D$9&lt;&gt;"",D9&lt;&gt;"geen"),$D$10="")</formula>
    </cfRule>
  </conditionalFormatting>
  <conditionalFormatting sqref="F18:F20">
    <cfRule type="expression" dxfId="265" priority="2">
      <formula>$F$18&lt;&gt;""</formula>
    </cfRule>
  </conditionalFormatting>
  <conditionalFormatting sqref="D18:D20">
    <cfRule type="expression" dxfId="264" priority="6">
      <formula>$F$18&lt;&gt;""</formula>
    </cfRule>
  </conditionalFormatting>
  <dataValidations count="6">
    <dataValidation type="list" allowBlank="1" showInputMessage="1" showErrorMessage="1" sqref="D5" xr:uid="{DE536363-8BB6-47BC-87F7-242E1C09BF9B}">
      <formula1>type</formula1>
    </dataValidation>
    <dataValidation type="list" allowBlank="1" showInputMessage="1" showErrorMessage="1" sqref="D7" xr:uid="{AF8604E9-9878-48DC-AA30-955C9BBD8B13}">
      <formula1>bezetting</formula1>
    </dataValidation>
    <dataValidation type="list" allowBlank="1" showInputMessage="1" showErrorMessage="1" sqref="D6" xr:uid="{CE1978E2-0DC9-4537-B584-10A8FE797241}">
      <formula1>ja</formula1>
    </dataValidation>
    <dataValidation type="list" allowBlank="1" showInputMessage="1" showErrorMessage="1" sqref="D9" xr:uid="{9BAC5FCC-9659-4350-A4F6-108DB9BDFD71}">
      <formula1>nacht</formula1>
    </dataValidation>
    <dataValidation type="list" allowBlank="1" showInputMessage="1" showErrorMessage="1" sqref="D10" xr:uid="{9E6C19E5-52D7-4116-BA52-4C5F71F58231}">
      <formula1>cap</formula1>
    </dataValidation>
    <dataValidation type="list" allowBlank="1" showInputMessage="1" showErrorMessage="1" sqref="D14 D6" xr:uid="{2FAE8485-171F-4958-97D9-65AF68A6CEB2}">
      <formula1>bez</formula1>
    </dataValidation>
  </dataValidations>
  <pageMargins left="0.7" right="0.7" top="0.75" bottom="0.75" header="0.3" footer="0.3"/>
  <pageSetup paperSize="9" scale="86"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84F4-FC82-42EE-BD02-353B00254DE5}">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75XYuqU+DrKuu1wRg+P64TqWbV0DEzA5Uf6zf3eYqiVwa49a4pqW5gF171RUqKLLjaobONpoaJ2srWEuaVudAw==" saltValue="uPlKo/RC9c9NNJMJiiBnvw==" spinCount="100000" sheet="1" objects="1" scenarios="1" formatColumns="0" formatRows="0"/>
  <mergeCells count="4">
    <mergeCell ref="F9:F10"/>
    <mergeCell ref="F18:F20"/>
    <mergeCell ref="B24:D24"/>
    <mergeCell ref="B40:C42"/>
  </mergeCells>
  <conditionalFormatting sqref="D16 D4:D9 D11:D14">
    <cfRule type="expression" dxfId="263" priority="5">
      <formula>D4=""</formula>
    </cfRule>
  </conditionalFormatting>
  <conditionalFormatting sqref="C10:D10">
    <cfRule type="expression" dxfId="262" priority="4">
      <formula>AND($D$9&lt;&gt;"",$D$9&lt;&gt;"geen")</formula>
    </cfRule>
  </conditionalFormatting>
  <conditionalFormatting sqref="D10">
    <cfRule type="expression" dxfId="261" priority="1">
      <formula>AND($D$9&lt;&gt;"",D10&lt;&gt;"")</formula>
    </cfRule>
    <cfRule type="expression" dxfId="260" priority="3">
      <formula>AND(AND($D$9&lt;&gt;"",D9&lt;&gt;"geen"),$D$10="")</formula>
    </cfRule>
  </conditionalFormatting>
  <conditionalFormatting sqref="F18:F20">
    <cfRule type="expression" dxfId="259" priority="2">
      <formula>$F$18&lt;&gt;""</formula>
    </cfRule>
  </conditionalFormatting>
  <conditionalFormatting sqref="D18:D20">
    <cfRule type="expression" dxfId="258" priority="6">
      <formula>$F$18&lt;&gt;""</formula>
    </cfRule>
  </conditionalFormatting>
  <dataValidations count="6">
    <dataValidation type="list" allowBlank="1" showInputMessage="1" showErrorMessage="1" sqref="D5" xr:uid="{09E79B00-2D68-482B-AA7C-3323B981CD59}">
      <formula1>type</formula1>
    </dataValidation>
    <dataValidation type="list" allowBlank="1" showInputMessage="1" showErrorMessage="1" sqref="D7" xr:uid="{F1E947FB-4167-4F90-923B-385C258C8583}">
      <formula1>bezetting</formula1>
    </dataValidation>
    <dataValidation type="list" allowBlank="1" showInputMessage="1" showErrorMessage="1" sqref="D6" xr:uid="{CDA92D0F-EB16-4C16-8FB1-2299934B362D}">
      <formula1>ja</formula1>
    </dataValidation>
    <dataValidation type="list" allowBlank="1" showInputMessage="1" showErrorMessage="1" sqref="D9" xr:uid="{5999E3F0-325F-4E93-95F8-07BBD13500A0}">
      <formula1>nacht</formula1>
    </dataValidation>
    <dataValidation type="list" allowBlank="1" showInputMessage="1" showErrorMessage="1" sqref="D10" xr:uid="{F9EE0158-B4EC-4612-8275-A699DAC3B223}">
      <formula1>cap</formula1>
    </dataValidation>
    <dataValidation type="list" allowBlank="1" showInputMessage="1" showErrorMessage="1" sqref="D14 D6" xr:uid="{4135F14C-FC73-4370-9D6A-E2A4C1156FE6}">
      <formula1>bez</formula1>
    </dataValidation>
  </dataValidations>
  <pageMargins left="0.7" right="0.7" top="0.75" bottom="0.75" header="0.3" footer="0.3"/>
  <pageSetup paperSize="9" scale="86"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71E64-8C36-4C58-A490-18B005C80DC3}">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Qsy6olhtS/nxnozVMsqgWSSLjbhL45ABpPgv8gplQyBhZWW7NDciHKpDaYMGS3NFPs9XTndla9MA9VK8oyEvBg==" saltValue="tkAQYvfEMyW5sBJyiAJVaQ==" spinCount="100000" sheet="1" objects="1" scenarios="1" formatColumns="0" formatRows="0"/>
  <mergeCells count="4">
    <mergeCell ref="F9:F10"/>
    <mergeCell ref="F18:F20"/>
    <mergeCell ref="B24:D24"/>
    <mergeCell ref="B40:C42"/>
  </mergeCells>
  <conditionalFormatting sqref="D16 D4:D9 D11:D14">
    <cfRule type="expression" dxfId="257" priority="5">
      <formula>D4=""</formula>
    </cfRule>
  </conditionalFormatting>
  <conditionalFormatting sqref="C10:D10">
    <cfRule type="expression" dxfId="256" priority="4">
      <formula>AND($D$9&lt;&gt;"",$D$9&lt;&gt;"geen")</formula>
    </cfRule>
  </conditionalFormatting>
  <conditionalFormatting sqref="D10">
    <cfRule type="expression" dxfId="255" priority="1">
      <formula>AND($D$9&lt;&gt;"",D10&lt;&gt;"")</formula>
    </cfRule>
    <cfRule type="expression" dxfId="254" priority="3">
      <formula>AND(AND($D$9&lt;&gt;"",D9&lt;&gt;"geen"),$D$10="")</formula>
    </cfRule>
  </conditionalFormatting>
  <conditionalFormatting sqref="F18:F20">
    <cfRule type="expression" dxfId="253" priority="2">
      <formula>$F$18&lt;&gt;""</formula>
    </cfRule>
  </conditionalFormatting>
  <conditionalFormatting sqref="D18:D20">
    <cfRule type="expression" dxfId="252" priority="6">
      <formula>$F$18&lt;&gt;""</formula>
    </cfRule>
  </conditionalFormatting>
  <dataValidations count="6">
    <dataValidation type="list" allowBlank="1" showInputMessage="1" showErrorMessage="1" sqref="D5" xr:uid="{617EB8E9-57C6-401B-A0DE-3B6DE2D160E2}">
      <formula1>type</formula1>
    </dataValidation>
    <dataValidation type="list" allowBlank="1" showInputMessage="1" showErrorMessage="1" sqref="D7" xr:uid="{0DD4D97D-B492-4418-ABBD-AD4D3DF2E28B}">
      <formula1>bezetting</formula1>
    </dataValidation>
    <dataValidation type="list" allowBlank="1" showInputMessage="1" showErrorMessage="1" sqref="D6" xr:uid="{5252CC18-0534-4877-A39D-3DFE9CE2D063}">
      <formula1>ja</formula1>
    </dataValidation>
    <dataValidation type="list" allowBlank="1" showInputMessage="1" showErrorMessage="1" sqref="D9" xr:uid="{7A31F601-57D5-4CA5-86C7-503D5FB65294}">
      <formula1>nacht</formula1>
    </dataValidation>
    <dataValidation type="list" allowBlank="1" showInputMessage="1" showErrorMessage="1" sqref="D10" xr:uid="{4B1B2C25-D36B-478D-9F13-15914E952B9B}">
      <formula1>cap</formula1>
    </dataValidation>
    <dataValidation type="list" allowBlank="1" showInputMessage="1" showErrorMessage="1" sqref="D14 D6" xr:uid="{AF4E2BC7-4340-4DE3-9FC1-FE7252B6C714}">
      <formula1>bez</formula1>
    </dataValidation>
  </dataValidations>
  <pageMargins left="0.7" right="0.7" top="0.75" bottom="0.75" header="0.3" footer="0.3"/>
  <pageSetup paperSize="9" scale="86"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85C66-156E-490A-B7F7-671D25BEDCDB}">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11UI2FT4wBt/c6ZfKhHwUcT3Vl0rGhmOKPxq/syUqf5paTkLl7glyod/GIIHI5Sclie+7iAD6+jyppc376c9VA==" saltValue="hAcdFmCPfyCkjOlLsjpYEA==" spinCount="100000" sheet="1" objects="1" scenarios="1" formatColumns="0" formatRows="0"/>
  <mergeCells count="4">
    <mergeCell ref="F9:F10"/>
    <mergeCell ref="F18:F20"/>
    <mergeCell ref="B24:D24"/>
    <mergeCell ref="B40:C42"/>
  </mergeCells>
  <conditionalFormatting sqref="D16 D4:D9 D11:D14">
    <cfRule type="expression" dxfId="251" priority="5">
      <formula>D4=""</formula>
    </cfRule>
  </conditionalFormatting>
  <conditionalFormatting sqref="C10:D10">
    <cfRule type="expression" dxfId="250" priority="4">
      <formula>AND($D$9&lt;&gt;"",$D$9&lt;&gt;"geen")</formula>
    </cfRule>
  </conditionalFormatting>
  <conditionalFormatting sqref="D10">
    <cfRule type="expression" dxfId="249" priority="1">
      <formula>AND($D$9&lt;&gt;"",D10&lt;&gt;"")</formula>
    </cfRule>
    <cfRule type="expression" dxfId="248" priority="3">
      <formula>AND(AND($D$9&lt;&gt;"",D9&lt;&gt;"geen"),$D$10="")</formula>
    </cfRule>
  </conditionalFormatting>
  <conditionalFormatting sqref="F18:F20">
    <cfRule type="expression" dxfId="247" priority="2">
      <formula>$F$18&lt;&gt;""</formula>
    </cfRule>
  </conditionalFormatting>
  <conditionalFormatting sqref="D18:D20">
    <cfRule type="expression" dxfId="246" priority="6">
      <formula>$F$18&lt;&gt;""</formula>
    </cfRule>
  </conditionalFormatting>
  <dataValidations count="6">
    <dataValidation type="list" allowBlank="1" showInputMessage="1" showErrorMessage="1" sqref="D5" xr:uid="{7E2DB663-19B1-4D3C-B797-59D0C904F91F}">
      <formula1>type</formula1>
    </dataValidation>
    <dataValidation type="list" allowBlank="1" showInputMessage="1" showErrorMessage="1" sqref="D7" xr:uid="{FC3CBDC2-3489-4F0C-9616-BF1AC95BBD23}">
      <formula1>bezetting</formula1>
    </dataValidation>
    <dataValidation type="list" allowBlank="1" showInputMessage="1" showErrorMessage="1" sqref="D6" xr:uid="{1C7AE443-F78B-4A8B-8408-A5DFA8B1C07C}">
      <formula1>ja</formula1>
    </dataValidation>
    <dataValidation type="list" allowBlank="1" showInputMessage="1" showErrorMessage="1" sqref="D9" xr:uid="{68F26A15-187E-47EE-9AC7-1EC37CC17B43}">
      <formula1>nacht</formula1>
    </dataValidation>
    <dataValidation type="list" allowBlank="1" showInputMessage="1" showErrorMessage="1" sqref="D10" xr:uid="{661E0CAA-5FF8-4C74-BF94-335FC74FC14B}">
      <formula1>cap</formula1>
    </dataValidation>
    <dataValidation type="list" allowBlank="1" showInputMessage="1" showErrorMessage="1" sqref="D14 D6" xr:uid="{7080120B-DA2E-4A39-930B-42C3E6553984}">
      <formula1>bez</formula1>
    </dataValidation>
  </dataValidations>
  <pageMargins left="0.7" right="0.7" top="0.75" bottom="0.75" header="0.3" footer="0.3"/>
  <pageSetup paperSize="9" scale="86" orientation="landscape"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EE9A7-C43D-48B7-9D41-161998682260}">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XKmATTYj935v6/Dv0M7cmb5kHLcyGLxcp9LDUaDVYO/kj1zKdTkT4x+7oTgFmoOpgMwbTIb7IyrgKZNGk7t+PA==" saltValue="3SRODM5gaixC3tK+cpmVnA==" spinCount="100000" sheet="1" objects="1" scenarios="1" formatColumns="0" formatRows="0"/>
  <mergeCells count="4">
    <mergeCell ref="F9:F10"/>
    <mergeCell ref="F18:F20"/>
    <mergeCell ref="B24:D24"/>
    <mergeCell ref="B40:C42"/>
  </mergeCells>
  <conditionalFormatting sqref="D16 D4:D9 D11:D14">
    <cfRule type="expression" dxfId="245" priority="5">
      <formula>D4=""</formula>
    </cfRule>
  </conditionalFormatting>
  <conditionalFormatting sqref="C10:D10">
    <cfRule type="expression" dxfId="244" priority="4">
      <formula>AND($D$9&lt;&gt;"",$D$9&lt;&gt;"geen")</formula>
    </cfRule>
  </conditionalFormatting>
  <conditionalFormatting sqref="D10">
    <cfRule type="expression" dxfId="243" priority="1">
      <formula>AND($D$9&lt;&gt;"",D10&lt;&gt;"")</formula>
    </cfRule>
    <cfRule type="expression" dxfId="242" priority="3">
      <formula>AND(AND($D$9&lt;&gt;"",D9&lt;&gt;"geen"),$D$10="")</formula>
    </cfRule>
  </conditionalFormatting>
  <conditionalFormatting sqref="F18:F20">
    <cfRule type="expression" dxfId="241" priority="2">
      <formula>$F$18&lt;&gt;""</formula>
    </cfRule>
  </conditionalFormatting>
  <conditionalFormatting sqref="D18:D20">
    <cfRule type="expression" dxfId="240" priority="6">
      <formula>$F$18&lt;&gt;""</formula>
    </cfRule>
  </conditionalFormatting>
  <dataValidations count="6">
    <dataValidation type="list" allowBlank="1" showInputMessage="1" showErrorMessage="1" sqref="D5" xr:uid="{9251BC6B-1640-4BBE-AA20-6C46185BB8E0}">
      <formula1>type</formula1>
    </dataValidation>
    <dataValidation type="list" allowBlank="1" showInputMessage="1" showErrorMessage="1" sqref="D7" xr:uid="{45A8EB5A-5002-48DD-817B-C10360B6E174}">
      <formula1>bezetting</formula1>
    </dataValidation>
    <dataValidation type="list" allowBlank="1" showInputMessage="1" showErrorMessage="1" sqref="D6" xr:uid="{C4B37D3A-C6E7-4AA8-9436-D19907676AC0}">
      <formula1>ja</formula1>
    </dataValidation>
    <dataValidation type="list" allowBlank="1" showInputMessage="1" showErrorMessage="1" sqref="D9" xr:uid="{D7575D8E-015C-4D09-9385-F722AFBBB071}">
      <formula1>nacht</formula1>
    </dataValidation>
    <dataValidation type="list" allowBlank="1" showInputMessage="1" showErrorMessage="1" sqref="D10" xr:uid="{CD93E965-56E3-4850-AAC7-08CE66661084}">
      <formula1>cap</formula1>
    </dataValidation>
    <dataValidation type="list" allowBlank="1" showInputMessage="1" showErrorMessage="1" sqref="D14 D6" xr:uid="{32087DD2-2E5B-4F3F-B372-6A66B129D5D5}">
      <formula1>bez</formula1>
    </dataValidation>
  </dataValidations>
  <pageMargins left="0.7" right="0.7" top="0.75" bottom="0.75" header="0.3" footer="0.3"/>
  <pageSetup paperSize="9" scale="86"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9A1C9-12B0-4B87-9530-3BD0EC431E5A}">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4g+cpIKX1/jghIq3e5yWRsXHx1UMInb+63eivNzYsJLXt9IhiA5xA8+MEFnsoZ/xBR45QBDxnK08f1dQONgYVQ==" saltValue="8xcCwuNc40gWxcliTKzXng==" spinCount="100000" sheet="1" objects="1" scenarios="1" formatColumns="0" formatRows="0"/>
  <mergeCells count="4">
    <mergeCell ref="F9:F10"/>
    <mergeCell ref="F18:F20"/>
    <mergeCell ref="B24:D24"/>
    <mergeCell ref="B40:C42"/>
  </mergeCells>
  <conditionalFormatting sqref="D16 D4:D9 D11:D14">
    <cfRule type="expression" dxfId="239" priority="5">
      <formula>D4=""</formula>
    </cfRule>
  </conditionalFormatting>
  <conditionalFormatting sqref="C10:D10">
    <cfRule type="expression" dxfId="238" priority="4">
      <formula>AND($D$9&lt;&gt;"",$D$9&lt;&gt;"geen")</formula>
    </cfRule>
  </conditionalFormatting>
  <conditionalFormatting sqref="D10">
    <cfRule type="expression" dxfId="237" priority="1">
      <formula>AND($D$9&lt;&gt;"",D10&lt;&gt;"")</formula>
    </cfRule>
    <cfRule type="expression" dxfId="236" priority="3">
      <formula>AND(AND($D$9&lt;&gt;"",D9&lt;&gt;"geen"),$D$10="")</formula>
    </cfRule>
  </conditionalFormatting>
  <conditionalFormatting sqref="F18:F20">
    <cfRule type="expression" dxfId="235" priority="2">
      <formula>$F$18&lt;&gt;""</formula>
    </cfRule>
  </conditionalFormatting>
  <conditionalFormatting sqref="D18:D20">
    <cfRule type="expression" dxfId="234" priority="6">
      <formula>$F$18&lt;&gt;""</formula>
    </cfRule>
  </conditionalFormatting>
  <dataValidations count="6">
    <dataValidation type="list" allowBlank="1" showInputMessage="1" showErrorMessage="1" sqref="D5" xr:uid="{CFF57C00-DD50-4D21-8DF1-376750A5EC1F}">
      <formula1>type</formula1>
    </dataValidation>
    <dataValidation type="list" allowBlank="1" showInputMessage="1" showErrorMessage="1" sqref="D7" xr:uid="{C1D52526-24AD-4C98-846F-6EE566796AF0}">
      <formula1>bezetting</formula1>
    </dataValidation>
    <dataValidation type="list" allowBlank="1" showInputMessage="1" showErrorMessage="1" sqref="D6" xr:uid="{E2D7B6D8-4F87-476E-BCE7-1D39C3D5269A}">
      <formula1>ja</formula1>
    </dataValidation>
    <dataValidation type="list" allowBlank="1" showInputMessage="1" showErrorMessage="1" sqref="D9" xr:uid="{3E3E4319-FA1F-4E2C-B573-AD48FA2FA335}">
      <formula1>nacht</formula1>
    </dataValidation>
    <dataValidation type="list" allowBlank="1" showInputMessage="1" showErrorMessage="1" sqref="D10" xr:uid="{22C6E74A-F6F5-4A53-96BE-FE1318E3490D}">
      <formula1>cap</formula1>
    </dataValidation>
    <dataValidation type="list" allowBlank="1" showInputMessage="1" showErrorMessage="1" sqref="D14 D6" xr:uid="{F255696A-A6E9-4985-B41F-38F06651DC48}">
      <formula1>bez</formula1>
    </dataValidation>
  </dataValidations>
  <pageMargins left="0.7" right="0.7" top="0.75" bottom="0.75" header="0.3" footer="0.3"/>
  <pageSetup paperSize="9" scale="86"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AC1DB-6AD5-49BB-983A-F795940D51A7}">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yo5HYjdp8JZmlPy1/hqsCA0Ll6AnUs3j8MMjmCTq1WOVS5I2CoWS0lbKoQ9jKOWVFPuUY7AQi07Qj4F/Y7DidQ==" saltValue="006Hc7iNb7PKV7HqQ8fq/g==" spinCount="100000" sheet="1" objects="1" scenarios="1" formatColumns="0" formatRows="0"/>
  <mergeCells count="4">
    <mergeCell ref="F9:F10"/>
    <mergeCell ref="F18:F20"/>
    <mergeCell ref="B24:D24"/>
    <mergeCell ref="B40:C42"/>
  </mergeCells>
  <conditionalFormatting sqref="D16 D4:D9 D11:D14">
    <cfRule type="expression" dxfId="233" priority="5">
      <formula>D4=""</formula>
    </cfRule>
  </conditionalFormatting>
  <conditionalFormatting sqref="C10:D10">
    <cfRule type="expression" dxfId="232" priority="4">
      <formula>AND($D$9&lt;&gt;"",$D$9&lt;&gt;"geen")</formula>
    </cfRule>
  </conditionalFormatting>
  <conditionalFormatting sqref="D10">
    <cfRule type="expression" dxfId="231" priority="1">
      <formula>AND($D$9&lt;&gt;"",D10&lt;&gt;"")</formula>
    </cfRule>
    <cfRule type="expression" dxfId="230" priority="3">
      <formula>AND(AND($D$9&lt;&gt;"",D9&lt;&gt;"geen"),$D$10="")</formula>
    </cfRule>
  </conditionalFormatting>
  <conditionalFormatting sqref="F18:F20">
    <cfRule type="expression" dxfId="229" priority="2">
      <formula>$F$18&lt;&gt;""</formula>
    </cfRule>
  </conditionalFormatting>
  <conditionalFormatting sqref="D18:D20">
    <cfRule type="expression" dxfId="228" priority="6">
      <formula>$F$18&lt;&gt;""</formula>
    </cfRule>
  </conditionalFormatting>
  <dataValidations count="6">
    <dataValidation type="list" allowBlank="1" showInputMessage="1" showErrorMessage="1" sqref="D5" xr:uid="{919E1490-7BE5-4C51-B785-FEA5F1AFEDEB}">
      <formula1>type</formula1>
    </dataValidation>
    <dataValidation type="list" allowBlank="1" showInputMessage="1" showErrorMessage="1" sqref="D7" xr:uid="{F6EC1A5A-4EA9-49EB-A7C4-4CB2D3D0F3B6}">
      <formula1>bezetting</formula1>
    </dataValidation>
    <dataValidation type="list" allowBlank="1" showInputMessage="1" showErrorMessage="1" sqref="D6" xr:uid="{9A948B1B-2A1F-47C0-9E27-0149C341768F}">
      <formula1>ja</formula1>
    </dataValidation>
    <dataValidation type="list" allowBlank="1" showInputMessage="1" showErrorMessage="1" sqref="D9" xr:uid="{C79C4C31-4EF3-41FB-8DFB-8B91E5235A44}">
      <formula1>nacht</formula1>
    </dataValidation>
    <dataValidation type="list" allowBlank="1" showInputMessage="1" showErrorMessage="1" sqref="D10" xr:uid="{406FC82E-E90E-4B07-BD7E-60EBB35A6B5A}">
      <formula1>cap</formula1>
    </dataValidation>
    <dataValidation type="list" allowBlank="1" showInputMessage="1" showErrorMessage="1" sqref="D14 D6" xr:uid="{F174BB71-4126-4BD2-A8D8-A7DE7F0821E7}">
      <formula1>bez</formula1>
    </dataValidation>
  </dataValidations>
  <pageMargins left="0.7" right="0.7" top="0.75" bottom="0.75" header="0.3" footer="0.3"/>
  <pageSetup paperSize="9" scale="86" orientation="landscape" horizontalDpi="4294967295" verticalDpi="4294967295"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93D7F-88AF-4CC0-8C3A-09FA0FD44D2D}">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t4LparsN0wX9CqrD2GsFTqIJYf5aC8+rnq0IVyBUleaeZ7BAVBJ7G9uKJHR5DvpwHckFRU4nFHzXMxG5CsmWlQ==" saltValue="siij+hCOpJtKaqEsd+yNyA==" spinCount="100000" sheet="1" objects="1" scenarios="1" formatColumns="0" formatRows="0"/>
  <mergeCells count="4">
    <mergeCell ref="F9:F10"/>
    <mergeCell ref="F18:F20"/>
    <mergeCell ref="B24:D24"/>
    <mergeCell ref="B40:C42"/>
  </mergeCells>
  <conditionalFormatting sqref="D16 D4:D9 D11:D14">
    <cfRule type="expression" dxfId="227" priority="5">
      <formula>D4=""</formula>
    </cfRule>
  </conditionalFormatting>
  <conditionalFormatting sqref="C10:D10">
    <cfRule type="expression" dxfId="226" priority="4">
      <formula>AND($D$9&lt;&gt;"",$D$9&lt;&gt;"geen")</formula>
    </cfRule>
  </conditionalFormatting>
  <conditionalFormatting sqref="D10">
    <cfRule type="expression" dxfId="225" priority="1">
      <formula>AND($D$9&lt;&gt;"",D10&lt;&gt;"")</formula>
    </cfRule>
    <cfRule type="expression" dxfId="224" priority="3">
      <formula>AND(AND($D$9&lt;&gt;"",D9&lt;&gt;"geen"),$D$10="")</formula>
    </cfRule>
  </conditionalFormatting>
  <conditionalFormatting sqref="F18:F20">
    <cfRule type="expression" dxfId="223" priority="2">
      <formula>$F$18&lt;&gt;""</formula>
    </cfRule>
  </conditionalFormatting>
  <conditionalFormatting sqref="D18:D20">
    <cfRule type="expression" dxfId="222" priority="6">
      <formula>$F$18&lt;&gt;""</formula>
    </cfRule>
  </conditionalFormatting>
  <dataValidations count="6">
    <dataValidation type="list" allowBlank="1" showInputMessage="1" showErrorMessage="1" sqref="D5" xr:uid="{B8A5F40E-3110-4921-AA61-B8D9935EA1FA}">
      <formula1>type</formula1>
    </dataValidation>
    <dataValidation type="list" allowBlank="1" showInputMessage="1" showErrorMessage="1" sqref="D7" xr:uid="{7B0A7647-9F99-414E-9D76-137C2F3F873F}">
      <formula1>bezetting</formula1>
    </dataValidation>
    <dataValidation type="list" allowBlank="1" showInputMessage="1" showErrorMessage="1" sqref="D6" xr:uid="{CBD657C6-2F26-4FC3-8808-BB95AA921DF4}">
      <formula1>ja</formula1>
    </dataValidation>
    <dataValidation type="list" allowBlank="1" showInputMessage="1" showErrorMessage="1" sqref="D9" xr:uid="{F5DA4EE0-387E-48AE-9EB4-AD25C84187F9}">
      <formula1>nacht</formula1>
    </dataValidation>
    <dataValidation type="list" allowBlank="1" showInputMessage="1" showErrorMessage="1" sqref="D10" xr:uid="{6332C27B-8E2E-4076-B5FD-6D426D09BFDF}">
      <formula1>cap</formula1>
    </dataValidation>
    <dataValidation type="list" allowBlank="1" showInputMessage="1" showErrorMessage="1" sqref="D14 D6" xr:uid="{D8B8E9FE-EC61-4AA4-ADD1-C9823F11DF3F}">
      <formula1>bez</formula1>
    </dataValidation>
  </dataValidations>
  <pageMargins left="0.7" right="0.7" top="0.75" bottom="0.75" header="0.3" footer="0.3"/>
  <pageSetup paperSize="9" scale="86" orientation="landscape" horizontalDpi="4294967295" verticalDpi="4294967295"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E29E1-7FF0-4829-A001-B812A3CD7859}">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V3qr4ecyX1d82oE9c4Q/jrNrDXSVKjD5oMP/Mso01Rg4+wg6A9MdOmogrKE9bL2iuEPyqI0T68wLuf7jfjT7LQ==" saltValue="ArT1q7NJ0SZz6Lv6tWc03Q==" spinCount="100000" sheet="1" objects="1" scenarios="1" formatColumns="0" formatRows="0"/>
  <mergeCells count="4">
    <mergeCell ref="F9:F10"/>
    <mergeCell ref="F18:F20"/>
    <mergeCell ref="B24:D24"/>
    <mergeCell ref="B40:C42"/>
  </mergeCells>
  <conditionalFormatting sqref="D16 D4:D9 D11:D14">
    <cfRule type="expression" dxfId="221" priority="5">
      <formula>D4=""</formula>
    </cfRule>
  </conditionalFormatting>
  <conditionalFormatting sqref="C10:D10">
    <cfRule type="expression" dxfId="220" priority="4">
      <formula>AND($D$9&lt;&gt;"",$D$9&lt;&gt;"geen")</formula>
    </cfRule>
  </conditionalFormatting>
  <conditionalFormatting sqref="D10">
    <cfRule type="expression" dxfId="219" priority="1">
      <formula>AND($D$9&lt;&gt;"",D10&lt;&gt;"")</formula>
    </cfRule>
    <cfRule type="expression" dxfId="218" priority="3">
      <formula>AND(AND($D$9&lt;&gt;"",D9&lt;&gt;"geen"),$D$10="")</formula>
    </cfRule>
  </conditionalFormatting>
  <conditionalFormatting sqref="F18:F20">
    <cfRule type="expression" dxfId="217" priority="2">
      <formula>$F$18&lt;&gt;""</formula>
    </cfRule>
  </conditionalFormatting>
  <conditionalFormatting sqref="D18:D20">
    <cfRule type="expression" dxfId="216" priority="6">
      <formula>$F$18&lt;&gt;""</formula>
    </cfRule>
  </conditionalFormatting>
  <dataValidations count="6">
    <dataValidation type="list" allowBlank="1" showInputMessage="1" showErrorMessage="1" sqref="D5" xr:uid="{D0B2EDE6-A44B-468F-98EF-BE6673AD4535}">
      <formula1>type</formula1>
    </dataValidation>
    <dataValidation type="list" allowBlank="1" showInputMessage="1" showErrorMessage="1" sqref="D7" xr:uid="{E97321E4-FF02-41B4-A05A-D1F97B7A3A1D}">
      <formula1>bezetting</formula1>
    </dataValidation>
    <dataValidation type="list" allowBlank="1" showInputMessage="1" showErrorMessage="1" sqref="D6" xr:uid="{1FFFFE09-750B-4976-8B16-D3CD3BD38ACD}">
      <formula1>ja</formula1>
    </dataValidation>
    <dataValidation type="list" allowBlank="1" showInputMessage="1" showErrorMessage="1" sqref="D9" xr:uid="{F1ECD7E0-9A04-4CD0-A9FA-F341983E3F02}">
      <formula1>nacht</formula1>
    </dataValidation>
    <dataValidation type="list" allowBlank="1" showInputMessage="1" showErrorMessage="1" sqref="D10" xr:uid="{292BA1A1-8C05-4382-B266-E0D1D03447F3}">
      <formula1>cap</formula1>
    </dataValidation>
    <dataValidation type="list" allowBlank="1" showInputMessage="1" showErrorMessage="1" sqref="D14 D6" xr:uid="{B306E811-FB7C-42C0-91E0-1F9C121B2E37}">
      <formula1>bez</formula1>
    </dataValidation>
  </dataValidations>
  <pageMargins left="0.7" right="0.7" top="0.75" bottom="0.75" header="0.3" footer="0.3"/>
  <pageSetup paperSize="9" scale="86" orientation="landscape" horizontalDpi="4294967295" verticalDpi="4294967295"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A062F-E41D-4F8F-8629-1ADF6D4FF034}">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IHUqWwaFdwA3Fzr+jdd1f5yn14r1MGjTHEcFoqhHie7mX4wk580uLQBN/CJmsGV9spygcQl7aUU2dfLsO2FqCQ==" saltValue="yphAkbdcGU9GhX+Ha6H2Qg==" spinCount="100000" sheet="1" objects="1" scenarios="1" formatColumns="0" formatRows="0"/>
  <mergeCells count="4">
    <mergeCell ref="F9:F10"/>
    <mergeCell ref="F18:F20"/>
    <mergeCell ref="B24:D24"/>
    <mergeCell ref="B40:C42"/>
  </mergeCells>
  <conditionalFormatting sqref="D16 D4:D9 D11:D14">
    <cfRule type="expression" dxfId="215" priority="5">
      <formula>D4=""</formula>
    </cfRule>
  </conditionalFormatting>
  <conditionalFormatting sqref="C10:D10">
    <cfRule type="expression" dxfId="214" priority="4">
      <formula>AND($D$9&lt;&gt;"",$D$9&lt;&gt;"geen")</formula>
    </cfRule>
  </conditionalFormatting>
  <conditionalFormatting sqref="D10">
    <cfRule type="expression" dxfId="213" priority="1">
      <formula>AND($D$9&lt;&gt;"",D10&lt;&gt;"")</formula>
    </cfRule>
    <cfRule type="expression" dxfId="212" priority="3">
      <formula>AND(AND($D$9&lt;&gt;"",D9&lt;&gt;"geen"),$D$10="")</formula>
    </cfRule>
  </conditionalFormatting>
  <conditionalFormatting sqref="F18:F20">
    <cfRule type="expression" dxfId="211" priority="2">
      <formula>$F$18&lt;&gt;""</formula>
    </cfRule>
  </conditionalFormatting>
  <conditionalFormatting sqref="D18:D20">
    <cfRule type="expression" dxfId="210" priority="6">
      <formula>$F$18&lt;&gt;""</formula>
    </cfRule>
  </conditionalFormatting>
  <dataValidations count="6">
    <dataValidation type="list" allowBlank="1" showInputMessage="1" showErrorMessage="1" sqref="D5" xr:uid="{C0246A87-53B3-4C48-86D3-A39FC1C6065B}">
      <formula1>type</formula1>
    </dataValidation>
    <dataValidation type="list" allowBlank="1" showInputMessage="1" showErrorMessage="1" sqref="D7" xr:uid="{D53DA58B-6A39-42EC-87CC-5E50A49AA12B}">
      <formula1>bezetting</formula1>
    </dataValidation>
    <dataValidation type="list" allowBlank="1" showInputMessage="1" showErrorMessage="1" sqref="D6" xr:uid="{2C450A30-8BCF-4B67-B0D3-6E140494AC8A}">
      <formula1>ja</formula1>
    </dataValidation>
    <dataValidation type="list" allowBlank="1" showInputMessage="1" showErrorMessage="1" sqref="D9" xr:uid="{16A9FAC5-C373-4B07-9F69-AD3DD2FF9B14}">
      <formula1>nacht</formula1>
    </dataValidation>
    <dataValidation type="list" allowBlank="1" showInputMessage="1" showErrorMessage="1" sqref="D10" xr:uid="{3C5E27CD-2CA3-4C2A-A8D8-3BD69AAFE67F}">
      <formula1>cap</formula1>
    </dataValidation>
    <dataValidation type="list" allowBlank="1" showInputMessage="1" showErrorMessage="1" sqref="D14 D6" xr:uid="{EC26411D-9D47-447D-9BAC-3FAAAB2FA637}">
      <formula1>bez</formula1>
    </dataValidation>
  </dataValidations>
  <pageMargins left="0.7" right="0.7" top="0.75" bottom="0.75" header="0.3" footer="0.3"/>
  <pageSetup paperSize="9" scale="86" orientation="landscape" horizontalDpi="4294967295" verticalDpi="4294967295"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74BAF-7A77-4A44-B6A8-92EB761917BD}">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odQCTGQH9uZ2kPGk2omgIXCC4tefTu3B2egDpmYzNPpzlU3FOa9i5krZ8A2F+W5EdwEtcCsWnELsfWXIO1dRsw==" saltValue="uqnkwJCsPgciWXLUHaCCgg==" spinCount="100000" sheet="1" objects="1" scenarios="1" formatColumns="0" formatRows="0"/>
  <mergeCells count="4">
    <mergeCell ref="F9:F10"/>
    <mergeCell ref="F18:F20"/>
    <mergeCell ref="B24:D24"/>
    <mergeCell ref="B40:C42"/>
  </mergeCells>
  <conditionalFormatting sqref="D16 D4:D9 D11:D14">
    <cfRule type="expression" dxfId="209" priority="5">
      <formula>D4=""</formula>
    </cfRule>
  </conditionalFormatting>
  <conditionalFormatting sqref="C10:D10">
    <cfRule type="expression" dxfId="208" priority="4">
      <formula>AND($D$9&lt;&gt;"",$D$9&lt;&gt;"geen")</formula>
    </cfRule>
  </conditionalFormatting>
  <conditionalFormatting sqref="D10">
    <cfRule type="expression" dxfId="207" priority="1">
      <formula>AND($D$9&lt;&gt;"",D10&lt;&gt;"")</formula>
    </cfRule>
    <cfRule type="expression" dxfId="206" priority="3">
      <formula>AND(AND($D$9&lt;&gt;"",D9&lt;&gt;"geen"),$D$10="")</formula>
    </cfRule>
  </conditionalFormatting>
  <conditionalFormatting sqref="F18:F20">
    <cfRule type="expression" dxfId="205" priority="2">
      <formula>$F$18&lt;&gt;""</formula>
    </cfRule>
  </conditionalFormatting>
  <conditionalFormatting sqref="D18:D20">
    <cfRule type="expression" dxfId="204" priority="6">
      <formula>$F$18&lt;&gt;""</formula>
    </cfRule>
  </conditionalFormatting>
  <dataValidations count="6">
    <dataValidation type="list" allowBlank="1" showInputMessage="1" showErrorMessage="1" sqref="D5" xr:uid="{04E94DF9-C20D-481C-8100-7B5EB12E8952}">
      <formula1>type</formula1>
    </dataValidation>
    <dataValidation type="list" allowBlank="1" showInputMessage="1" showErrorMessage="1" sqref="D7" xr:uid="{A1A5D824-9D52-4EC2-B9EC-9D0A0D2321C5}">
      <formula1>bezetting</formula1>
    </dataValidation>
    <dataValidation type="list" allowBlank="1" showInputMessage="1" showErrorMessage="1" sqref="D6" xr:uid="{3F586174-9FFE-44D5-B8F9-BBC5CB77A188}">
      <formula1>ja</formula1>
    </dataValidation>
    <dataValidation type="list" allowBlank="1" showInputMessage="1" showErrorMessage="1" sqref="D9" xr:uid="{A2CF7A61-97FF-402F-A324-65A15FFE4B34}">
      <formula1>nacht</formula1>
    </dataValidation>
    <dataValidation type="list" allowBlank="1" showInputMessage="1" showErrorMessage="1" sqref="D10" xr:uid="{5E536849-F1B7-45BB-9D04-CDF975E40BFE}">
      <formula1>cap</formula1>
    </dataValidation>
    <dataValidation type="list" allowBlank="1" showInputMessage="1" showErrorMessage="1" sqref="D14 D6" xr:uid="{E495814B-05A8-4C11-AD35-DA3D16A1D448}">
      <formula1>bez</formula1>
    </dataValidation>
  </dataValidations>
  <pageMargins left="0.7" right="0.7" top="0.75" bottom="0.75" header="0.3" footer="0.3"/>
  <pageSetup paperSize="9" scale="86" orientation="landscape" horizontalDpi="4294967295" verticalDpi="4294967295"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50849-27F5-4C5C-8194-162599472714}">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LGJxEcN76MQN7ymGe8vXIklIjtR/9u4/V+9ogEaNFCMiMoCV+NNgjOZDwIxg6tE0lodvSVEEn+5tlxGa29AZVg==" saltValue="nTJckoMOtKhSw4X+VsrYDQ==" spinCount="100000" sheet="1" objects="1" scenarios="1" formatColumns="0" formatRows="0"/>
  <mergeCells count="4">
    <mergeCell ref="F9:F10"/>
    <mergeCell ref="F18:F20"/>
    <mergeCell ref="B24:D24"/>
    <mergeCell ref="B40:C42"/>
  </mergeCells>
  <conditionalFormatting sqref="D16 D4:D9 D11:D14">
    <cfRule type="expression" dxfId="203" priority="5">
      <formula>D4=""</formula>
    </cfRule>
  </conditionalFormatting>
  <conditionalFormatting sqref="C10:D10">
    <cfRule type="expression" dxfId="202" priority="4">
      <formula>AND($D$9&lt;&gt;"",$D$9&lt;&gt;"geen")</formula>
    </cfRule>
  </conditionalFormatting>
  <conditionalFormatting sqref="D10">
    <cfRule type="expression" dxfId="201" priority="1">
      <formula>AND($D$9&lt;&gt;"",D10&lt;&gt;"")</formula>
    </cfRule>
    <cfRule type="expression" dxfId="200" priority="3">
      <formula>AND(AND($D$9&lt;&gt;"",D9&lt;&gt;"geen"),$D$10="")</formula>
    </cfRule>
  </conditionalFormatting>
  <conditionalFormatting sqref="F18:F20">
    <cfRule type="expression" dxfId="199" priority="2">
      <formula>$F$18&lt;&gt;""</formula>
    </cfRule>
  </conditionalFormatting>
  <conditionalFormatting sqref="D18:D20">
    <cfRule type="expression" dxfId="198" priority="6">
      <formula>$F$18&lt;&gt;""</formula>
    </cfRule>
  </conditionalFormatting>
  <dataValidations count="6">
    <dataValidation type="list" allowBlank="1" showInputMessage="1" showErrorMessage="1" sqref="D5" xr:uid="{C2383524-FADE-4E6A-BA8A-31236E469655}">
      <formula1>type</formula1>
    </dataValidation>
    <dataValidation type="list" allowBlank="1" showInputMessage="1" showErrorMessage="1" sqref="D7" xr:uid="{DB1EB7CC-545A-4014-81DC-727FF36093AE}">
      <formula1>bezetting</formula1>
    </dataValidation>
    <dataValidation type="list" allowBlank="1" showInputMessage="1" showErrorMessage="1" sqref="D6" xr:uid="{1240EB83-994F-4DD4-80B8-0790399DCD25}">
      <formula1>ja</formula1>
    </dataValidation>
    <dataValidation type="list" allowBlank="1" showInputMessage="1" showErrorMessage="1" sqref="D9" xr:uid="{9C34E813-025D-415C-BD41-2D7792A2B44C}">
      <formula1>nacht</formula1>
    </dataValidation>
    <dataValidation type="list" allowBlank="1" showInputMessage="1" showErrorMessage="1" sqref="D10" xr:uid="{FC762081-E05F-4370-B78F-8926E06EDF36}">
      <formula1>cap</formula1>
    </dataValidation>
    <dataValidation type="list" allowBlank="1" showInputMessage="1" showErrorMessage="1" sqref="D14 D6" xr:uid="{53D944AD-A456-4180-8CCB-8B2AA13534F5}">
      <formula1>bez</formula1>
    </dataValidation>
  </dataValidations>
  <pageMargins left="0.7" right="0.7" top="0.75" bottom="0.75" header="0.3" footer="0.3"/>
  <pageSetup paperSize="9" scale="86" orientation="landscape" horizontalDpi="4294967295" verticalDpi="4294967295"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F23CC-19F1-48EB-BDC6-1D54BD289165}">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xi0GsxPLByOJ0wv1aRPFRVqcl3KXAqdnNVQcOt+9h+FbrtWA3+UyKeMWwtJDJesj2QfdmOdXESdFWRAmnQZoSA==" saltValue="gAnF+cschyysNOvugo7C2g==" spinCount="100000" sheet="1" objects="1" scenarios="1" formatColumns="0" formatRows="0"/>
  <mergeCells count="4">
    <mergeCell ref="F9:F10"/>
    <mergeCell ref="F18:F20"/>
    <mergeCell ref="B24:D24"/>
    <mergeCell ref="B40:C42"/>
  </mergeCells>
  <conditionalFormatting sqref="D16 D4:D9 D11:D14">
    <cfRule type="expression" dxfId="197" priority="5">
      <formula>D4=""</formula>
    </cfRule>
  </conditionalFormatting>
  <conditionalFormatting sqref="C10:D10">
    <cfRule type="expression" dxfId="196" priority="4">
      <formula>AND($D$9&lt;&gt;"",$D$9&lt;&gt;"geen")</formula>
    </cfRule>
  </conditionalFormatting>
  <conditionalFormatting sqref="D10">
    <cfRule type="expression" dxfId="195" priority="1">
      <formula>AND($D$9&lt;&gt;"",D10&lt;&gt;"")</formula>
    </cfRule>
    <cfRule type="expression" dxfId="194" priority="3">
      <formula>AND(AND($D$9&lt;&gt;"",D9&lt;&gt;"geen"),$D$10="")</formula>
    </cfRule>
  </conditionalFormatting>
  <conditionalFormatting sqref="F18:F20">
    <cfRule type="expression" dxfId="193" priority="2">
      <formula>$F$18&lt;&gt;""</formula>
    </cfRule>
  </conditionalFormatting>
  <conditionalFormatting sqref="D18:D20">
    <cfRule type="expression" dxfId="192" priority="6">
      <formula>$F$18&lt;&gt;""</formula>
    </cfRule>
  </conditionalFormatting>
  <dataValidations count="6">
    <dataValidation type="list" allowBlank="1" showInputMessage="1" showErrorMessage="1" sqref="D5" xr:uid="{F09CBD5F-F094-4CDB-9CB2-1C9A53C80F1D}">
      <formula1>type</formula1>
    </dataValidation>
    <dataValidation type="list" allowBlank="1" showInputMessage="1" showErrorMessage="1" sqref="D7" xr:uid="{EA3963A3-F771-481E-9E55-1A832907E378}">
      <formula1>bezetting</formula1>
    </dataValidation>
    <dataValidation type="list" allowBlank="1" showInputMessage="1" showErrorMessage="1" sqref="D6" xr:uid="{80C60378-C6F9-45F9-8D44-45258C3F2DC4}">
      <formula1>ja</formula1>
    </dataValidation>
    <dataValidation type="list" allowBlank="1" showInputMessage="1" showErrorMessage="1" sqref="D9" xr:uid="{E8671FED-6735-46C1-BB8F-26062EC74BCA}">
      <formula1>nacht</formula1>
    </dataValidation>
    <dataValidation type="list" allowBlank="1" showInputMessage="1" showErrorMessage="1" sqref="D10" xr:uid="{D8E68232-64A3-4F72-9DDB-0455F2EE9389}">
      <formula1>cap</formula1>
    </dataValidation>
    <dataValidation type="list" allowBlank="1" showInputMessage="1" showErrorMessage="1" sqref="D14 D6" xr:uid="{DA2D8075-EDC1-4EB4-8829-18772DB0D510}">
      <formula1>bez</formula1>
    </dataValidation>
  </dataValidations>
  <pageMargins left="0.7" right="0.7" top="0.75" bottom="0.75" header="0.3" footer="0.3"/>
  <pageSetup paperSize="9" scale="86" orientation="landscape" horizontalDpi="4294967295" verticalDpi="4294967295"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7675A-0622-4DAA-A467-D7FC341C9C69}">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PuwAEsq6BHA1rdm+Q3tckyAihA3WBUzIVfE4umkfKcHwgQT/LYVP9/sRSEg49YL4l9LrSgKmbqQwzkjVtVwy8Q==" saltValue="3sbXe8QGk6+v//IpMEC6Rg==" spinCount="100000" sheet="1" objects="1" scenarios="1" formatColumns="0" formatRows="0"/>
  <mergeCells count="4">
    <mergeCell ref="F9:F10"/>
    <mergeCell ref="F18:F20"/>
    <mergeCell ref="B24:D24"/>
    <mergeCell ref="B40:C42"/>
  </mergeCells>
  <conditionalFormatting sqref="D16 D4:D9 D11:D14">
    <cfRule type="expression" dxfId="191" priority="5">
      <formula>D4=""</formula>
    </cfRule>
  </conditionalFormatting>
  <conditionalFormatting sqref="C10:D10">
    <cfRule type="expression" dxfId="190" priority="4">
      <formula>AND($D$9&lt;&gt;"",$D$9&lt;&gt;"geen")</formula>
    </cfRule>
  </conditionalFormatting>
  <conditionalFormatting sqref="D10">
    <cfRule type="expression" dxfId="189" priority="1">
      <formula>AND($D$9&lt;&gt;"",D10&lt;&gt;"")</formula>
    </cfRule>
    <cfRule type="expression" dxfId="188" priority="3">
      <formula>AND(AND($D$9&lt;&gt;"",D9&lt;&gt;"geen"),$D$10="")</formula>
    </cfRule>
  </conditionalFormatting>
  <conditionalFormatting sqref="F18:F20">
    <cfRule type="expression" dxfId="187" priority="2">
      <formula>$F$18&lt;&gt;""</formula>
    </cfRule>
  </conditionalFormatting>
  <conditionalFormatting sqref="D18:D20">
    <cfRule type="expression" dxfId="186" priority="6">
      <formula>$F$18&lt;&gt;""</formula>
    </cfRule>
  </conditionalFormatting>
  <dataValidations count="6">
    <dataValidation type="list" allowBlank="1" showInputMessage="1" showErrorMessage="1" sqref="D5" xr:uid="{8C5825FA-20D9-4E48-A882-E940F3DBD19D}">
      <formula1>type</formula1>
    </dataValidation>
    <dataValidation type="list" allowBlank="1" showInputMessage="1" showErrorMessage="1" sqref="D7" xr:uid="{57968F97-9BC6-4529-8D95-84E7744D7FF5}">
      <formula1>bezetting</formula1>
    </dataValidation>
    <dataValidation type="list" allowBlank="1" showInputMessage="1" showErrorMessage="1" sqref="D6" xr:uid="{17C4580E-24D2-4F3B-AE2C-4C8FE7F583BB}">
      <formula1>ja</formula1>
    </dataValidation>
    <dataValidation type="list" allowBlank="1" showInputMessage="1" showErrorMessage="1" sqref="D9" xr:uid="{7FB40DD8-375B-486C-879D-DB394BF0C4B0}">
      <formula1>nacht</formula1>
    </dataValidation>
    <dataValidation type="list" allowBlank="1" showInputMessage="1" showErrorMessage="1" sqref="D10" xr:uid="{EC0D816E-228E-4F3C-A751-2CE21AE7B2E2}">
      <formula1>cap</formula1>
    </dataValidation>
    <dataValidation type="list" allowBlank="1" showInputMessage="1" showErrorMessage="1" sqref="D14 D6" xr:uid="{0F970764-D8CC-4137-AF90-F99BFDD61721}">
      <formula1>bez</formula1>
    </dataValidation>
  </dataValidations>
  <pageMargins left="0.7" right="0.7" top="0.75" bottom="0.75" header="0.3" footer="0.3"/>
  <pageSetup paperSize="9" scale="86" orientation="landscape" horizontalDpi="4294967295" verticalDpi="4294967295"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671BD-E0DB-4E5C-B5B8-0EA79B746DF3}">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IxaPVxjJoijjHqPr0vNrIsQ3AeicQDOZvYB/bkiU4x4JLeo+awOEm/D6Z4/kJ3EO5SIM1W3PgVV/ZP7vb0nonQ==" saltValue="+PNkHLGxIEuNRz9hlZ0Imw==" spinCount="100000" sheet="1" objects="1" scenarios="1" formatColumns="0" formatRows="0"/>
  <mergeCells count="4">
    <mergeCell ref="F9:F10"/>
    <mergeCell ref="F18:F20"/>
    <mergeCell ref="B24:D24"/>
    <mergeCell ref="B40:C42"/>
  </mergeCells>
  <conditionalFormatting sqref="D16 D4:D9 D11:D14">
    <cfRule type="expression" dxfId="185" priority="5">
      <formula>D4=""</formula>
    </cfRule>
  </conditionalFormatting>
  <conditionalFormatting sqref="C10:D10">
    <cfRule type="expression" dxfId="184" priority="4">
      <formula>AND($D$9&lt;&gt;"",$D$9&lt;&gt;"geen")</formula>
    </cfRule>
  </conditionalFormatting>
  <conditionalFormatting sqref="D10">
    <cfRule type="expression" dxfId="183" priority="1">
      <formula>AND($D$9&lt;&gt;"",D10&lt;&gt;"")</formula>
    </cfRule>
    <cfRule type="expression" dxfId="182" priority="3">
      <formula>AND(AND($D$9&lt;&gt;"",D9&lt;&gt;"geen"),$D$10="")</formula>
    </cfRule>
  </conditionalFormatting>
  <conditionalFormatting sqref="F18:F20">
    <cfRule type="expression" dxfId="181" priority="2">
      <formula>$F$18&lt;&gt;""</formula>
    </cfRule>
  </conditionalFormatting>
  <conditionalFormatting sqref="D18:D20">
    <cfRule type="expression" dxfId="180" priority="6">
      <formula>$F$18&lt;&gt;""</formula>
    </cfRule>
  </conditionalFormatting>
  <dataValidations count="6">
    <dataValidation type="list" allowBlank="1" showInputMessage="1" showErrorMessage="1" sqref="D5" xr:uid="{106615D4-B956-4456-AA54-9108BEBC5F1C}">
      <formula1>type</formula1>
    </dataValidation>
    <dataValidation type="list" allowBlank="1" showInputMessage="1" showErrorMessage="1" sqref="D7" xr:uid="{6CF4F440-34D8-4436-9F7D-FD543E11EA39}">
      <formula1>bezetting</formula1>
    </dataValidation>
    <dataValidation type="list" allowBlank="1" showInputMessage="1" showErrorMessage="1" sqref="D6" xr:uid="{5C8DEC1C-D1BF-48CB-A33A-D45025E816F5}">
      <formula1>ja</formula1>
    </dataValidation>
    <dataValidation type="list" allowBlank="1" showInputMessage="1" showErrorMessage="1" sqref="D9" xr:uid="{825ACD77-6FDA-46F7-962B-C6779D368F26}">
      <formula1>nacht</formula1>
    </dataValidation>
    <dataValidation type="list" allowBlank="1" showInputMessage="1" showErrorMessage="1" sqref="D10" xr:uid="{98C462D4-B4AF-4C75-AE8A-CD9B113AB720}">
      <formula1>cap</formula1>
    </dataValidation>
    <dataValidation type="list" allowBlank="1" showInputMessage="1" showErrorMessage="1" sqref="D14 D6" xr:uid="{6781D920-BC28-47D9-A01D-25472077E88E}">
      <formula1>bez</formula1>
    </dataValidation>
  </dataValidations>
  <pageMargins left="0.7" right="0.7" top="0.75" bottom="0.75" header="0.3" footer="0.3"/>
  <pageSetup paperSize="9" scale="86" orientation="landscape" horizontalDpi="4294967295" verticalDpi="4294967295"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5B0C-332B-408B-A05B-6E2E6AB4DD5C}">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yVLTTEkUkejL5e06bpAtE5dk0HSCquEAj1/h66Z9JDys3h4EJ00y5dZhS6/psyC4xYhJdgwdL/MPFbA0D4v21Q==" saltValue="JzGeFNZEBUIHHp/zUJwigQ==" spinCount="100000" sheet="1" objects="1" scenarios="1" formatColumns="0" formatRows="0"/>
  <mergeCells count="4">
    <mergeCell ref="F9:F10"/>
    <mergeCell ref="F18:F20"/>
    <mergeCell ref="B24:D24"/>
    <mergeCell ref="B40:C42"/>
  </mergeCells>
  <conditionalFormatting sqref="D16 D4:D9 D11:D14">
    <cfRule type="expression" dxfId="179" priority="5">
      <formula>D4=""</formula>
    </cfRule>
  </conditionalFormatting>
  <conditionalFormatting sqref="C10:D10">
    <cfRule type="expression" dxfId="178" priority="4">
      <formula>AND($D$9&lt;&gt;"",$D$9&lt;&gt;"geen")</formula>
    </cfRule>
  </conditionalFormatting>
  <conditionalFormatting sqref="D10">
    <cfRule type="expression" dxfId="177" priority="1">
      <formula>AND($D$9&lt;&gt;"",D10&lt;&gt;"")</formula>
    </cfRule>
    <cfRule type="expression" dxfId="176" priority="3">
      <formula>AND(AND($D$9&lt;&gt;"",D9&lt;&gt;"geen"),$D$10="")</formula>
    </cfRule>
  </conditionalFormatting>
  <conditionalFormatting sqref="F18:F20">
    <cfRule type="expression" dxfId="175" priority="2">
      <formula>$F$18&lt;&gt;""</formula>
    </cfRule>
  </conditionalFormatting>
  <conditionalFormatting sqref="D18:D20">
    <cfRule type="expression" dxfId="174" priority="6">
      <formula>$F$18&lt;&gt;""</formula>
    </cfRule>
  </conditionalFormatting>
  <dataValidations count="6">
    <dataValidation type="list" allowBlank="1" showInputMessage="1" showErrorMessage="1" sqref="D5" xr:uid="{656D64F9-C25F-4FCC-8372-1AE3A0D5AB04}">
      <formula1>type</formula1>
    </dataValidation>
    <dataValidation type="list" allowBlank="1" showInputMessage="1" showErrorMessage="1" sqref="D7" xr:uid="{371E7207-23CD-4DF2-A7D9-93B00051A56D}">
      <formula1>bezetting</formula1>
    </dataValidation>
    <dataValidation type="list" allowBlank="1" showInputMessage="1" showErrorMessage="1" sqref="D6" xr:uid="{F56C9CAC-FBF4-4C4F-BE80-B191E1F77439}">
      <formula1>ja</formula1>
    </dataValidation>
    <dataValidation type="list" allowBlank="1" showInputMessage="1" showErrorMessage="1" sqref="D9" xr:uid="{D5D7F034-848E-4807-AB52-09CF96B53A8A}">
      <formula1>nacht</formula1>
    </dataValidation>
    <dataValidation type="list" allowBlank="1" showInputMessage="1" showErrorMessage="1" sqref="D10" xr:uid="{156C918C-FDD8-4BF1-9081-B27D6D5F2E03}">
      <formula1>cap</formula1>
    </dataValidation>
    <dataValidation type="list" allowBlank="1" showInputMessage="1" showErrorMessage="1" sqref="D14 D6" xr:uid="{7EA69131-04D0-442D-B2C6-7D0F593A6A9B}">
      <formula1>bez</formula1>
    </dataValidation>
  </dataValidations>
  <pageMargins left="0.7" right="0.7" top="0.75" bottom="0.75" header="0.3" footer="0.3"/>
  <pageSetup paperSize="9" scale="86" orientation="landscape" horizontalDpi="4294967295" verticalDpi="4294967295"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16F2E-7BF0-4877-95EE-40B88C279EB7}">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0RXSJgcm2WowwQeBepqCOg5tBgWn1AGZXsQMjveUkk7L2ERkno8KF9nc/LzuqEveSVlon8hjZQRcWTt6o/4rLg==" saltValue="1/tQJ2WWZo66nxDhMFAptA==" spinCount="100000" sheet="1" objects="1" scenarios="1" formatColumns="0" formatRows="0"/>
  <mergeCells count="4">
    <mergeCell ref="F9:F10"/>
    <mergeCell ref="F18:F20"/>
    <mergeCell ref="B24:D24"/>
    <mergeCell ref="B40:C42"/>
  </mergeCells>
  <conditionalFormatting sqref="D16 D4:D9 D11:D14">
    <cfRule type="expression" dxfId="173" priority="5">
      <formula>D4=""</formula>
    </cfRule>
  </conditionalFormatting>
  <conditionalFormatting sqref="C10:D10">
    <cfRule type="expression" dxfId="172" priority="4">
      <formula>AND($D$9&lt;&gt;"",$D$9&lt;&gt;"geen")</formula>
    </cfRule>
  </conditionalFormatting>
  <conditionalFormatting sqref="D10">
    <cfRule type="expression" dxfId="171" priority="1">
      <formula>AND($D$9&lt;&gt;"",D10&lt;&gt;"")</formula>
    </cfRule>
    <cfRule type="expression" dxfId="170" priority="3">
      <formula>AND(AND($D$9&lt;&gt;"",D9&lt;&gt;"geen"),$D$10="")</formula>
    </cfRule>
  </conditionalFormatting>
  <conditionalFormatting sqref="F18:F20">
    <cfRule type="expression" dxfId="169" priority="2">
      <formula>$F$18&lt;&gt;""</formula>
    </cfRule>
  </conditionalFormatting>
  <conditionalFormatting sqref="D18:D20">
    <cfRule type="expression" dxfId="168" priority="6">
      <formula>$F$18&lt;&gt;""</formula>
    </cfRule>
  </conditionalFormatting>
  <dataValidations count="6">
    <dataValidation type="list" allowBlank="1" showInputMessage="1" showErrorMessage="1" sqref="D5" xr:uid="{3F52CA0D-7423-47B2-8EE7-172998A28C6B}">
      <formula1>type</formula1>
    </dataValidation>
    <dataValidation type="list" allowBlank="1" showInputMessage="1" showErrorMessage="1" sqref="D7" xr:uid="{505D08A2-D35C-420D-B593-F87C8E3DBC12}">
      <formula1>bezetting</formula1>
    </dataValidation>
    <dataValidation type="list" allowBlank="1" showInputMessage="1" showErrorMessage="1" sqref="D6" xr:uid="{0B843B64-00FB-496C-A9B2-166E2646BBFF}">
      <formula1>ja</formula1>
    </dataValidation>
    <dataValidation type="list" allowBlank="1" showInputMessage="1" showErrorMessage="1" sqref="D9" xr:uid="{A2BD75DD-85D5-46E6-A9CD-31EF8F5D0691}">
      <formula1>nacht</formula1>
    </dataValidation>
    <dataValidation type="list" allowBlank="1" showInputMessage="1" showErrorMessage="1" sqref="D10" xr:uid="{13D7F640-6476-4D35-8306-EEAC668B109F}">
      <formula1>cap</formula1>
    </dataValidation>
    <dataValidation type="list" allowBlank="1" showInputMessage="1" showErrorMessage="1" sqref="D14 D6" xr:uid="{D46AA259-95C5-45DF-82C6-3A1D11019BD2}">
      <formula1>bez</formula1>
    </dataValidation>
  </dataValidations>
  <pageMargins left="0.7" right="0.7" top="0.75" bottom="0.75" header="0.3" footer="0.3"/>
  <pageSetup paperSize="9" scale="86" orientation="landscape"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F7E43-B1DB-4AC6-A60C-F550E13E580A}">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wFwHV+jBPFifyu4q8u6KeB1QcFC6JmIr/40iw5sHZXhJz0pou5CkJ2h+Jp5sQxPC4XDvChzSlP9UqryhcIfmxA==" saltValue="NA6TFlZ/a8bUft/ejh2ZCw==" spinCount="100000" sheet="1" objects="1" scenarios="1" formatColumns="0" formatRows="0"/>
  <mergeCells count="4">
    <mergeCell ref="F9:F10"/>
    <mergeCell ref="F18:F20"/>
    <mergeCell ref="B24:D24"/>
    <mergeCell ref="B40:C42"/>
  </mergeCells>
  <conditionalFormatting sqref="D16 D4:D9 D11:D14">
    <cfRule type="expression" dxfId="167" priority="5">
      <formula>D4=""</formula>
    </cfRule>
  </conditionalFormatting>
  <conditionalFormatting sqref="C10:D10">
    <cfRule type="expression" dxfId="166" priority="4">
      <formula>AND($D$9&lt;&gt;"",$D$9&lt;&gt;"geen")</formula>
    </cfRule>
  </conditionalFormatting>
  <conditionalFormatting sqref="D10">
    <cfRule type="expression" dxfId="165" priority="1">
      <formula>AND($D$9&lt;&gt;"",D10&lt;&gt;"")</formula>
    </cfRule>
    <cfRule type="expression" dxfId="164" priority="3">
      <formula>AND(AND($D$9&lt;&gt;"",D9&lt;&gt;"geen"),$D$10="")</formula>
    </cfRule>
  </conditionalFormatting>
  <conditionalFormatting sqref="F18:F20">
    <cfRule type="expression" dxfId="163" priority="2">
      <formula>$F$18&lt;&gt;""</formula>
    </cfRule>
  </conditionalFormatting>
  <conditionalFormatting sqref="D18:D20">
    <cfRule type="expression" dxfId="162" priority="6">
      <formula>$F$18&lt;&gt;""</formula>
    </cfRule>
  </conditionalFormatting>
  <dataValidations count="6">
    <dataValidation type="list" allowBlank="1" showInputMessage="1" showErrorMessage="1" sqref="D5" xr:uid="{DB64F2E1-1A5C-4EAD-BFA2-AD7E033AF24A}">
      <formula1>type</formula1>
    </dataValidation>
    <dataValidation type="list" allowBlank="1" showInputMessage="1" showErrorMessage="1" sqref="D7" xr:uid="{B85DE0EC-C741-4D2F-8B87-0A2C58ED0A11}">
      <formula1>bezetting</formula1>
    </dataValidation>
    <dataValidation type="list" allowBlank="1" showInputMessage="1" showErrorMessage="1" sqref="D6" xr:uid="{6B2921E0-F74E-42A1-918C-EBB5DA32653A}">
      <formula1>ja</formula1>
    </dataValidation>
    <dataValidation type="list" allowBlank="1" showInputMessage="1" showErrorMessage="1" sqref="D9" xr:uid="{FF88A7DA-E5D7-4219-AD26-6240E12B8101}">
      <formula1>nacht</formula1>
    </dataValidation>
    <dataValidation type="list" allowBlank="1" showInputMessage="1" showErrorMessage="1" sqref="D10" xr:uid="{2B485889-1693-4244-9862-F04742D0A3FC}">
      <formula1>cap</formula1>
    </dataValidation>
    <dataValidation type="list" allowBlank="1" showInputMessage="1" showErrorMessage="1" sqref="D14 D6" xr:uid="{040A2387-0886-45AB-B962-CE691B1ED760}">
      <formula1>bez</formula1>
    </dataValidation>
  </dataValidations>
  <pageMargins left="0.7" right="0.7" top="0.75" bottom="0.75" header="0.3" footer="0.3"/>
  <pageSetup paperSize="9" scale="86"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67EA2-4E79-4263-8504-2F398186357A}">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yL8sftrS2a2F0+kR9Hhw/MvXC8jBvcVJm+Ub5VaKFLJZ5Bx6xmxCHEiW1d2cnqY8Ku5Qh1tsLzIRATSmugBRIQ==" saltValue="Wi8oDgzZfkThInvxz7CMSg==" spinCount="100000" sheet="1" objects="1" scenarios="1" formatColumns="0" formatRows="0"/>
  <mergeCells count="4">
    <mergeCell ref="F9:F10"/>
    <mergeCell ref="F18:F20"/>
    <mergeCell ref="B24:D24"/>
    <mergeCell ref="B40:C42"/>
  </mergeCells>
  <conditionalFormatting sqref="D16 D4:D9 D11:D14">
    <cfRule type="expression" dxfId="161" priority="5">
      <formula>D4=""</formula>
    </cfRule>
  </conditionalFormatting>
  <conditionalFormatting sqref="C10:D10">
    <cfRule type="expression" dxfId="160" priority="4">
      <formula>AND($D$9&lt;&gt;"",$D$9&lt;&gt;"geen")</formula>
    </cfRule>
  </conditionalFormatting>
  <conditionalFormatting sqref="D10">
    <cfRule type="expression" dxfId="159" priority="1">
      <formula>AND($D$9&lt;&gt;"",D10&lt;&gt;"")</formula>
    </cfRule>
    <cfRule type="expression" dxfId="158" priority="3">
      <formula>AND(AND($D$9&lt;&gt;"",D9&lt;&gt;"geen"),$D$10="")</formula>
    </cfRule>
  </conditionalFormatting>
  <conditionalFormatting sqref="F18:F20">
    <cfRule type="expression" dxfId="157" priority="2">
      <formula>$F$18&lt;&gt;""</formula>
    </cfRule>
  </conditionalFormatting>
  <conditionalFormatting sqref="D18:D20">
    <cfRule type="expression" dxfId="156" priority="6">
      <formula>$F$18&lt;&gt;""</formula>
    </cfRule>
  </conditionalFormatting>
  <dataValidations count="6">
    <dataValidation type="list" allowBlank="1" showInputMessage="1" showErrorMessage="1" sqref="D5" xr:uid="{898CB4BC-815C-40C9-A1ED-0217F8AED5E6}">
      <formula1>type</formula1>
    </dataValidation>
    <dataValidation type="list" allowBlank="1" showInputMessage="1" showErrorMessage="1" sqref="D7" xr:uid="{76A2EFB1-661A-4A18-A19E-49EBF8A18148}">
      <formula1>bezetting</formula1>
    </dataValidation>
    <dataValidation type="list" allowBlank="1" showInputMessage="1" showErrorMessage="1" sqref="D6" xr:uid="{2E5B42C8-937B-4F5E-90DC-F0160D97CBAF}">
      <formula1>ja</formula1>
    </dataValidation>
    <dataValidation type="list" allowBlank="1" showInputMessage="1" showErrorMessage="1" sqref="D9" xr:uid="{AE3988EB-5594-44D2-803A-7BFC29D80FFB}">
      <formula1>nacht</formula1>
    </dataValidation>
    <dataValidation type="list" allowBlank="1" showInputMessage="1" showErrorMessage="1" sqref="D10" xr:uid="{7E6441A3-E8B1-4A7C-A8CB-C32C98E26EF0}">
      <formula1>cap</formula1>
    </dataValidation>
    <dataValidation type="list" allowBlank="1" showInputMessage="1" showErrorMessage="1" sqref="D14 D6" xr:uid="{97244E03-E882-4D10-9508-E236A27DC492}">
      <formula1>bez</formula1>
    </dataValidation>
  </dataValidations>
  <pageMargins left="0.7" right="0.7" top="0.75" bottom="0.75" header="0.3" footer="0.3"/>
  <pageSetup paperSize="9" scale="86"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F95DD-1564-4EA7-A496-7E5378504DCD}">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jFCnIfS3w2pA1rYxxpKbAHQUNM1NVk/5VyZm0EqwPS/N3BtuBaNmGmraIyOGb59FC1kJThAtCc02/8vdlz1fxA==" saltValue="ADbnjcNooLYuSD4WsTNPiw==" spinCount="100000" sheet="1" objects="1" scenarios="1" formatColumns="0" formatRows="0"/>
  <mergeCells count="4">
    <mergeCell ref="F9:F10"/>
    <mergeCell ref="F18:F20"/>
    <mergeCell ref="B24:D24"/>
    <mergeCell ref="B40:C42"/>
  </mergeCells>
  <conditionalFormatting sqref="D16 D4:D9 D11:D14">
    <cfRule type="expression" dxfId="155" priority="5">
      <formula>D4=""</formula>
    </cfRule>
  </conditionalFormatting>
  <conditionalFormatting sqref="C10:D10">
    <cfRule type="expression" dxfId="154" priority="4">
      <formula>AND($D$9&lt;&gt;"",$D$9&lt;&gt;"geen")</formula>
    </cfRule>
  </conditionalFormatting>
  <conditionalFormatting sqref="D10">
    <cfRule type="expression" dxfId="153" priority="1">
      <formula>AND($D$9&lt;&gt;"",D10&lt;&gt;"")</formula>
    </cfRule>
    <cfRule type="expression" dxfId="152" priority="3">
      <formula>AND(AND($D$9&lt;&gt;"",D9&lt;&gt;"geen"),$D$10="")</formula>
    </cfRule>
  </conditionalFormatting>
  <conditionalFormatting sqref="F18:F20">
    <cfRule type="expression" dxfId="151" priority="2">
      <formula>$F$18&lt;&gt;""</formula>
    </cfRule>
  </conditionalFormatting>
  <conditionalFormatting sqref="D18:D20">
    <cfRule type="expression" dxfId="150" priority="6">
      <formula>$F$18&lt;&gt;""</formula>
    </cfRule>
  </conditionalFormatting>
  <dataValidations count="6">
    <dataValidation type="list" allowBlank="1" showInputMessage="1" showErrorMessage="1" sqref="D5" xr:uid="{C5A65BD4-8E08-4879-A338-4AE4C4CE9568}">
      <formula1>type</formula1>
    </dataValidation>
    <dataValidation type="list" allowBlank="1" showInputMessage="1" showErrorMessage="1" sqref="D7" xr:uid="{77EC2D86-F5DC-4B2B-942E-EF6F3C4EEAC5}">
      <formula1>bezetting</formula1>
    </dataValidation>
    <dataValidation type="list" allowBlank="1" showInputMessage="1" showErrorMessage="1" sqref="D6" xr:uid="{7E49A763-3868-4599-A8F2-FB865C65061B}">
      <formula1>ja</formula1>
    </dataValidation>
    <dataValidation type="list" allowBlank="1" showInputMessage="1" showErrorMessage="1" sqref="D9" xr:uid="{17F0A9E3-9DED-4700-AD60-0C27107E9E9D}">
      <formula1>nacht</formula1>
    </dataValidation>
    <dataValidation type="list" allowBlank="1" showInputMessage="1" showErrorMessage="1" sqref="D10" xr:uid="{489359B7-CE32-4CBB-A162-EFAE6EBFF005}">
      <formula1>cap</formula1>
    </dataValidation>
    <dataValidation type="list" allowBlank="1" showInputMessage="1" showErrorMessage="1" sqref="D14 D6" xr:uid="{A3FF25D0-35FD-4478-B426-BA3B5587F327}">
      <formula1>bez</formula1>
    </dataValidation>
  </dataValidations>
  <pageMargins left="0.7" right="0.7" top="0.75" bottom="0.75" header="0.3" footer="0.3"/>
  <pageSetup paperSize="9" scale="86" orientation="landscape" horizontalDpi="4294967295" verticalDpi="4294967295"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49A43-EEF8-4D89-ACB2-9FEB55FAE85C}">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YI7+LrhKlnj/R+DN8M6wJNibLWMgR8NG96KMtl3lVVUj0WeMqEAlhvwDOUvD5x/2m50d6n/sP7B7WZTB8fsfig==" saltValue="ZLFUTFtp3XSUoxBBTryA4Q==" spinCount="100000" sheet="1" objects="1" scenarios="1" formatColumns="0" formatRows="0"/>
  <mergeCells count="4">
    <mergeCell ref="F9:F10"/>
    <mergeCell ref="F18:F20"/>
    <mergeCell ref="B24:D24"/>
    <mergeCell ref="B40:C42"/>
  </mergeCells>
  <conditionalFormatting sqref="D16 D4:D9 D11:D14">
    <cfRule type="expression" dxfId="149" priority="5">
      <formula>D4=""</formula>
    </cfRule>
  </conditionalFormatting>
  <conditionalFormatting sqref="C10:D10">
    <cfRule type="expression" dxfId="148" priority="4">
      <formula>AND($D$9&lt;&gt;"",$D$9&lt;&gt;"geen")</formula>
    </cfRule>
  </conditionalFormatting>
  <conditionalFormatting sqref="D10">
    <cfRule type="expression" dxfId="147" priority="1">
      <formula>AND($D$9&lt;&gt;"",D10&lt;&gt;"")</formula>
    </cfRule>
    <cfRule type="expression" dxfId="146" priority="3">
      <formula>AND(AND($D$9&lt;&gt;"",D9&lt;&gt;"geen"),$D$10="")</formula>
    </cfRule>
  </conditionalFormatting>
  <conditionalFormatting sqref="F18:F20">
    <cfRule type="expression" dxfId="145" priority="2">
      <formula>$F$18&lt;&gt;""</formula>
    </cfRule>
  </conditionalFormatting>
  <conditionalFormatting sqref="D18:D20">
    <cfRule type="expression" dxfId="144" priority="6">
      <formula>$F$18&lt;&gt;""</formula>
    </cfRule>
  </conditionalFormatting>
  <dataValidations count="6">
    <dataValidation type="list" allowBlank="1" showInputMessage="1" showErrorMessage="1" sqref="D5" xr:uid="{B1165D39-0D1E-4C8B-88BA-DA54BCC74BBB}">
      <formula1>type</formula1>
    </dataValidation>
    <dataValidation type="list" allowBlank="1" showInputMessage="1" showErrorMessage="1" sqref="D7" xr:uid="{5D2F460E-A0B3-4AE0-814F-69569E4DA4C8}">
      <formula1>bezetting</formula1>
    </dataValidation>
    <dataValidation type="list" allowBlank="1" showInputMessage="1" showErrorMessage="1" sqref="D6" xr:uid="{FBA31214-7524-4477-A7A3-C2926E040F8C}">
      <formula1>ja</formula1>
    </dataValidation>
    <dataValidation type="list" allowBlank="1" showInputMessage="1" showErrorMessage="1" sqref="D9" xr:uid="{E7C5E25E-41AE-4071-A87C-F748F64BD198}">
      <formula1>nacht</formula1>
    </dataValidation>
    <dataValidation type="list" allowBlank="1" showInputMessage="1" showErrorMessage="1" sqref="D10" xr:uid="{5E0F8C7C-254F-4EBA-8D39-1C2C4D2263E5}">
      <formula1>cap</formula1>
    </dataValidation>
    <dataValidation type="list" allowBlank="1" showInputMessage="1" showErrorMessage="1" sqref="D14 D6" xr:uid="{38CB3EBA-3900-4D0B-9F60-9149DB1B0853}">
      <formula1>bez</formula1>
    </dataValidation>
  </dataValidations>
  <pageMargins left="0.7" right="0.7" top="0.75" bottom="0.75" header="0.3" footer="0.3"/>
  <pageSetup paperSize="9" scale="86" orientation="landscape" horizontalDpi="4294967295" verticalDpi="4294967295"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A70C0-1432-48EB-B283-A52FB98BC1ED}">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ieWsORlYEo70HLKYApFwwXeM4MYnzAgttQELRoj7nGUbAUJBD7Ol/wqHmaAecRYRR+1inbBdofhQRnZPR0y0kg==" saltValue="5aFMH+pnAEox1BdH4Tr47w==" spinCount="100000" sheet="1" objects="1" scenarios="1" formatColumns="0" formatRows="0"/>
  <mergeCells count="4">
    <mergeCell ref="F9:F10"/>
    <mergeCell ref="F18:F20"/>
    <mergeCell ref="B24:D24"/>
    <mergeCell ref="B40:C42"/>
  </mergeCells>
  <conditionalFormatting sqref="D16 D4:D9 D11:D14">
    <cfRule type="expression" dxfId="143" priority="5">
      <formula>D4=""</formula>
    </cfRule>
  </conditionalFormatting>
  <conditionalFormatting sqref="C10:D10">
    <cfRule type="expression" dxfId="142" priority="4">
      <formula>AND($D$9&lt;&gt;"",$D$9&lt;&gt;"geen")</formula>
    </cfRule>
  </conditionalFormatting>
  <conditionalFormatting sqref="D10">
    <cfRule type="expression" dxfId="141" priority="1">
      <formula>AND($D$9&lt;&gt;"",D10&lt;&gt;"")</formula>
    </cfRule>
    <cfRule type="expression" dxfId="140" priority="3">
      <formula>AND(AND($D$9&lt;&gt;"",D9&lt;&gt;"geen"),$D$10="")</formula>
    </cfRule>
  </conditionalFormatting>
  <conditionalFormatting sqref="F18:F20">
    <cfRule type="expression" dxfId="139" priority="2">
      <formula>$F$18&lt;&gt;""</formula>
    </cfRule>
  </conditionalFormatting>
  <conditionalFormatting sqref="D18:D20">
    <cfRule type="expression" dxfId="138" priority="6">
      <formula>$F$18&lt;&gt;""</formula>
    </cfRule>
  </conditionalFormatting>
  <dataValidations count="6">
    <dataValidation type="list" allowBlank="1" showInputMessage="1" showErrorMessage="1" sqref="D5" xr:uid="{A0D3EACB-8B7A-409F-9827-BCF47A27680F}">
      <formula1>type</formula1>
    </dataValidation>
    <dataValidation type="list" allowBlank="1" showInputMessage="1" showErrorMessage="1" sqref="D7" xr:uid="{92435158-970E-4A2B-AC14-D1ED87D6A367}">
      <formula1>bezetting</formula1>
    </dataValidation>
    <dataValidation type="list" allowBlank="1" showInputMessage="1" showErrorMessage="1" sqref="D6" xr:uid="{44C6B15A-8F86-4177-B98D-F85B85ADFAA6}">
      <formula1>ja</formula1>
    </dataValidation>
    <dataValidation type="list" allowBlank="1" showInputMessage="1" showErrorMessage="1" sqref="D9" xr:uid="{9DA007AC-2672-44FB-B5D5-6C5C0D971853}">
      <formula1>nacht</formula1>
    </dataValidation>
    <dataValidation type="list" allowBlank="1" showInputMessage="1" showErrorMessage="1" sqref="D10" xr:uid="{55541D28-F896-49C4-AA43-A8A4CFC48C89}">
      <formula1>cap</formula1>
    </dataValidation>
    <dataValidation type="list" allowBlank="1" showInputMessage="1" showErrorMessage="1" sqref="D14 D6" xr:uid="{90F32C15-3AA4-401C-9697-95178EF2838C}">
      <formula1>bez</formula1>
    </dataValidation>
  </dataValidations>
  <pageMargins left="0.7" right="0.7" top="0.75" bottom="0.75" header="0.3" footer="0.3"/>
  <pageSetup paperSize="9" scale="86" orientation="landscape"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F590C-1425-4B60-8C25-CFC917694148}">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mFv18e+gF+pNueDuxVVmAJAwQvilako7ckZuKdcR2S5kgMI8G/5TO6wj4uUGHaoNRmdvas/fp1fPtZmTvyyRdQ==" saltValue="BVjjVqOtrzDgf6hxV1a2Bg==" spinCount="100000" sheet="1" objects="1" scenarios="1" formatColumns="0" formatRows="0"/>
  <mergeCells count="4">
    <mergeCell ref="F9:F10"/>
    <mergeCell ref="F18:F20"/>
    <mergeCell ref="B24:D24"/>
    <mergeCell ref="B40:C42"/>
  </mergeCells>
  <conditionalFormatting sqref="D16 D4:D9 D11:D14">
    <cfRule type="expression" dxfId="137" priority="5">
      <formula>D4=""</formula>
    </cfRule>
  </conditionalFormatting>
  <conditionalFormatting sqref="C10:D10">
    <cfRule type="expression" dxfId="136" priority="4">
      <formula>AND($D$9&lt;&gt;"",$D$9&lt;&gt;"geen")</formula>
    </cfRule>
  </conditionalFormatting>
  <conditionalFormatting sqref="D10">
    <cfRule type="expression" dxfId="135" priority="1">
      <formula>AND($D$9&lt;&gt;"",D10&lt;&gt;"")</formula>
    </cfRule>
    <cfRule type="expression" dxfId="134" priority="3">
      <formula>AND(AND($D$9&lt;&gt;"",D9&lt;&gt;"geen"),$D$10="")</formula>
    </cfRule>
  </conditionalFormatting>
  <conditionalFormatting sqref="F18:F20">
    <cfRule type="expression" dxfId="133" priority="2">
      <formula>$F$18&lt;&gt;""</formula>
    </cfRule>
  </conditionalFormatting>
  <conditionalFormatting sqref="D18:D20">
    <cfRule type="expression" dxfId="132" priority="6">
      <formula>$F$18&lt;&gt;""</formula>
    </cfRule>
  </conditionalFormatting>
  <dataValidations count="6">
    <dataValidation type="list" allowBlank="1" showInputMessage="1" showErrorMessage="1" sqref="D5" xr:uid="{2B3E63AB-A2F8-43F7-BE7B-2CD35FDBB3D6}">
      <formula1>type</formula1>
    </dataValidation>
    <dataValidation type="list" allowBlank="1" showInputMessage="1" showErrorMessage="1" sqref="D7" xr:uid="{4DC43DBE-D60E-419A-B70A-B687777792BC}">
      <formula1>bezetting</formula1>
    </dataValidation>
    <dataValidation type="list" allowBlank="1" showInputMessage="1" showErrorMessage="1" sqref="D6" xr:uid="{A9F2B487-0EBF-4AB9-82C8-63270AF90934}">
      <formula1>ja</formula1>
    </dataValidation>
    <dataValidation type="list" allowBlank="1" showInputMessage="1" showErrorMessage="1" sqref="D9" xr:uid="{883EAA81-A726-4D11-8A5C-6C0E7F263CDC}">
      <formula1>nacht</formula1>
    </dataValidation>
    <dataValidation type="list" allowBlank="1" showInputMessage="1" showErrorMessage="1" sqref="D10" xr:uid="{D28E19F7-8F2F-4376-A12A-56F61D038C87}">
      <formula1>cap</formula1>
    </dataValidation>
    <dataValidation type="list" allowBlank="1" showInputMessage="1" showErrorMessage="1" sqref="D14 D6" xr:uid="{7977C16A-DABE-407A-B2E8-6F13B5F2CA07}">
      <formula1>bez</formula1>
    </dataValidation>
  </dataValidations>
  <pageMargins left="0.7" right="0.7" top="0.75" bottom="0.75" header="0.3" footer="0.3"/>
  <pageSetup paperSize="9" scale="86" orientation="landscape"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C6D0F-9754-407E-A90E-09C68D650663}">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6CAeHMz0ceyiN2iQ0zR1WeehE8Tz/CbPWap6iKIGbjBW354mzCjg695VojPEpL8Dfht8qhBXlgosGgQ4TEANeQ==" saltValue="WeHOF4qntWSfu2vfTN9obQ==" spinCount="100000" sheet="1" objects="1" scenarios="1" formatColumns="0" formatRows="0"/>
  <mergeCells count="4">
    <mergeCell ref="F9:F10"/>
    <mergeCell ref="F18:F20"/>
    <mergeCell ref="B24:D24"/>
    <mergeCell ref="B40:C42"/>
  </mergeCells>
  <conditionalFormatting sqref="D16 D4:D9 D11:D14">
    <cfRule type="expression" dxfId="131" priority="5">
      <formula>D4=""</formula>
    </cfRule>
  </conditionalFormatting>
  <conditionalFormatting sqref="C10:D10">
    <cfRule type="expression" dxfId="130" priority="4">
      <formula>AND($D$9&lt;&gt;"",$D$9&lt;&gt;"geen")</formula>
    </cfRule>
  </conditionalFormatting>
  <conditionalFormatting sqref="D10">
    <cfRule type="expression" dxfId="129" priority="1">
      <formula>AND($D$9&lt;&gt;"",D10&lt;&gt;"")</formula>
    </cfRule>
    <cfRule type="expression" dxfId="128" priority="3">
      <formula>AND(AND($D$9&lt;&gt;"",D9&lt;&gt;"geen"),$D$10="")</formula>
    </cfRule>
  </conditionalFormatting>
  <conditionalFormatting sqref="F18:F20">
    <cfRule type="expression" dxfId="127" priority="2">
      <formula>$F$18&lt;&gt;""</formula>
    </cfRule>
  </conditionalFormatting>
  <conditionalFormatting sqref="D18:D20">
    <cfRule type="expression" dxfId="126" priority="6">
      <formula>$F$18&lt;&gt;""</formula>
    </cfRule>
  </conditionalFormatting>
  <dataValidations count="6">
    <dataValidation type="list" allowBlank="1" showInputMessage="1" showErrorMessage="1" sqref="D5" xr:uid="{FE2B358D-C430-4BBC-9A11-344157331290}">
      <formula1>type</formula1>
    </dataValidation>
    <dataValidation type="list" allowBlank="1" showInputMessage="1" showErrorMessage="1" sqref="D7" xr:uid="{995D7CB8-4CDA-4191-BF2F-8317F3CDC8C1}">
      <formula1>bezetting</formula1>
    </dataValidation>
    <dataValidation type="list" allowBlank="1" showInputMessage="1" showErrorMessage="1" sqref="D6" xr:uid="{B3C9C944-61A2-4C17-8EE4-3C68C49F46EB}">
      <formula1>ja</formula1>
    </dataValidation>
    <dataValidation type="list" allowBlank="1" showInputMessage="1" showErrorMessage="1" sqref="D9" xr:uid="{59A8A19C-6446-4FD1-A8ED-7B35D4145126}">
      <formula1>nacht</formula1>
    </dataValidation>
    <dataValidation type="list" allowBlank="1" showInputMessage="1" showErrorMessage="1" sqref="D10" xr:uid="{86CEFF3D-A85C-473E-AB54-A05445CABFF8}">
      <formula1>cap</formula1>
    </dataValidation>
    <dataValidation type="list" allowBlank="1" showInputMessage="1" showErrorMessage="1" sqref="D14 D6" xr:uid="{72D64DF8-DA55-40FC-950B-43CAF43CAFE6}">
      <formula1>bez</formula1>
    </dataValidation>
  </dataValidations>
  <pageMargins left="0.7" right="0.7" top="0.75" bottom="0.75" header="0.3" footer="0.3"/>
  <pageSetup paperSize="9" scale="86" orientation="landscape" horizontalDpi="4294967295"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D5479-FF21-4FEC-8DA9-99AB0F942E29}">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Xi92yIeKT/+ZcHyEFZ4IXhJv+z2juKKztqU7tP+e77mr7ZKPTBCry6HCFIZjfycUJV9/s81Jj4oRawrMkfNvWQ==" saltValue="ibUwTcOu5p9J0+yr/2s/hg==" spinCount="100000" sheet="1" objects="1" scenarios="1" formatColumns="0" formatRows="0"/>
  <mergeCells count="4">
    <mergeCell ref="F9:F10"/>
    <mergeCell ref="F18:F20"/>
    <mergeCell ref="B24:D24"/>
    <mergeCell ref="B40:C42"/>
  </mergeCells>
  <conditionalFormatting sqref="D16 D4:D9 D11:D14">
    <cfRule type="expression" dxfId="125" priority="5">
      <formula>D4=""</formula>
    </cfRule>
  </conditionalFormatting>
  <conditionalFormatting sqref="C10:D10">
    <cfRule type="expression" dxfId="124" priority="4">
      <formula>AND($D$9&lt;&gt;"",$D$9&lt;&gt;"geen")</formula>
    </cfRule>
  </conditionalFormatting>
  <conditionalFormatting sqref="D10">
    <cfRule type="expression" dxfId="123" priority="1">
      <formula>AND($D$9&lt;&gt;"",D10&lt;&gt;"")</formula>
    </cfRule>
    <cfRule type="expression" dxfId="122" priority="3">
      <formula>AND(AND($D$9&lt;&gt;"",D9&lt;&gt;"geen"),$D$10="")</formula>
    </cfRule>
  </conditionalFormatting>
  <conditionalFormatting sqref="F18:F20">
    <cfRule type="expression" dxfId="121" priority="2">
      <formula>$F$18&lt;&gt;""</formula>
    </cfRule>
  </conditionalFormatting>
  <conditionalFormatting sqref="D18:D20">
    <cfRule type="expression" dxfId="120" priority="6">
      <formula>$F$18&lt;&gt;""</formula>
    </cfRule>
  </conditionalFormatting>
  <dataValidations count="6">
    <dataValidation type="list" allowBlank="1" showInputMessage="1" showErrorMessage="1" sqref="D5" xr:uid="{B4E5C72E-9B33-4B95-B104-EA2DFA29FB17}">
      <formula1>type</formula1>
    </dataValidation>
    <dataValidation type="list" allowBlank="1" showInputMessage="1" showErrorMessage="1" sqref="D7" xr:uid="{36C03221-E6C2-42D2-8E49-CA7CDDDF0F83}">
      <formula1>bezetting</formula1>
    </dataValidation>
    <dataValidation type="list" allowBlank="1" showInputMessage="1" showErrorMessage="1" sqref="D6" xr:uid="{A074E7EC-F2E4-4F79-8EBA-FC68AB26FA93}">
      <formula1>ja</formula1>
    </dataValidation>
    <dataValidation type="list" allowBlank="1" showInputMessage="1" showErrorMessage="1" sqref="D9" xr:uid="{6D0AE086-0AFB-4754-8B0A-0F9ABFFC40BC}">
      <formula1>nacht</formula1>
    </dataValidation>
    <dataValidation type="list" allowBlank="1" showInputMessage="1" showErrorMessage="1" sqref="D10" xr:uid="{55E949B1-F5B3-4266-AB15-01ED9ED7BFBA}">
      <formula1>cap</formula1>
    </dataValidation>
    <dataValidation type="list" allowBlank="1" showInputMessage="1" showErrorMessage="1" sqref="D14 D6" xr:uid="{60A57922-108F-4DD9-B6E9-5678BA1D56D7}">
      <formula1>bez</formula1>
    </dataValidation>
  </dataValidations>
  <pageMargins left="0.7" right="0.7" top="0.75" bottom="0.75" header="0.3" footer="0.3"/>
  <pageSetup paperSize="9" scale="86" orientation="landscape" horizontalDpi="4294967295" verticalDpi="4294967295"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1DA52-347B-49A5-B3E4-63FDB4BA726E}">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IWY4HuAafI+TegpI/LC43A8n5EPhMbkxhxrAGokTrov1gnYr15pf32lLZPPYp/DLbapGaohU/kPJ35sCDxjkGw==" saltValue="kQH9VjrWvDK11y8DIcdPGA==" spinCount="100000" sheet="1" objects="1" scenarios="1" formatColumns="0" formatRows="0"/>
  <mergeCells count="4">
    <mergeCell ref="F9:F10"/>
    <mergeCell ref="F18:F20"/>
    <mergeCell ref="B24:D24"/>
    <mergeCell ref="B40:C42"/>
  </mergeCells>
  <conditionalFormatting sqref="D16 D4:D9 D11:D14">
    <cfRule type="expression" dxfId="119" priority="5">
      <formula>D4=""</formula>
    </cfRule>
  </conditionalFormatting>
  <conditionalFormatting sqref="C10:D10">
    <cfRule type="expression" dxfId="118" priority="4">
      <formula>AND($D$9&lt;&gt;"",$D$9&lt;&gt;"geen")</formula>
    </cfRule>
  </conditionalFormatting>
  <conditionalFormatting sqref="D10">
    <cfRule type="expression" dxfId="117" priority="1">
      <formula>AND($D$9&lt;&gt;"",D10&lt;&gt;"")</formula>
    </cfRule>
    <cfRule type="expression" dxfId="116" priority="3">
      <formula>AND(AND($D$9&lt;&gt;"",D9&lt;&gt;"geen"),$D$10="")</formula>
    </cfRule>
  </conditionalFormatting>
  <conditionalFormatting sqref="F18:F20">
    <cfRule type="expression" dxfId="115" priority="2">
      <formula>$F$18&lt;&gt;""</formula>
    </cfRule>
  </conditionalFormatting>
  <conditionalFormatting sqref="D18:D20">
    <cfRule type="expression" dxfId="114" priority="6">
      <formula>$F$18&lt;&gt;""</formula>
    </cfRule>
  </conditionalFormatting>
  <dataValidations count="6">
    <dataValidation type="list" allowBlank="1" showInputMessage="1" showErrorMessage="1" sqref="D5" xr:uid="{88098E57-EF3B-415C-9A57-90D3EC25565B}">
      <formula1>type</formula1>
    </dataValidation>
    <dataValidation type="list" allowBlank="1" showInputMessage="1" showErrorMessage="1" sqref="D7" xr:uid="{5B3DE433-A019-41BF-9AC0-9136211956DA}">
      <formula1>bezetting</formula1>
    </dataValidation>
    <dataValidation type="list" allowBlank="1" showInputMessage="1" showErrorMessage="1" sqref="D6" xr:uid="{6543ABA4-7062-4BD1-AD33-639B30EAC961}">
      <formula1>ja</formula1>
    </dataValidation>
    <dataValidation type="list" allowBlank="1" showInputMessage="1" showErrorMessage="1" sqref="D9" xr:uid="{4341EAFD-DD49-40AF-A50D-79204D18F60D}">
      <formula1>nacht</formula1>
    </dataValidation>
    <dataValidation type="list" allowBlank="1" showInputMessage="1" showErrorMessage="1" sqref="D10" xr:uid="{3105D5A1-178D-491C-8DEF-454A8A10290D}">
      <formula1>cap</formula1>
    </dataValidation>
    <dataValidation type="list" allowBlank="1" showInputMessage="1" showErrorMessage="1" sqref="D14 D6" xr:uid="{09C3A921-B5D4-4495-85B7-9A0A68FAEC36}">
      <formula1>bez</formula1>
    </dataValidation>
  </dataValidations>
  <pageMargins left="0.7" right="0.7" top="0.75" bottom="0.75" header="0.3" footer="0.3"/>
  <pageSetup paperSize="9" scale="86" orientation="landscape" horizontalDpi="4294967295" verticalDpi="4294967295"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1DD5B-4175-4E8B-A96D-738D58127A5D}">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NZ1MhDS3DAJ9NiPds0rm+KKkag0vD2lMQko2OiwEG4gfQYZ39jQT/JmU8TMTa3x7U9g+06R76Bg/B376c6YEcA==" saltValue="xcpqEkCnJCh9MN9MlFZ34g==" spinCount="100000" sheet="1" objects="1" scenarios="1" formatColumns="0" formatRows="0"/>
  <mergeCells count="4">
    <mergeCell ref="F9:F10"/>
    <mergeCell ref="F18:F20"/>
    <mergeCell ref="B24:D24"/>
    <mergeCell ref="B40:C42"/>
  </mergeCells>
  <conditionalFormatting sqref="D16 D4:D9 D11:D14">
    <cfRule type="expression" dxfId="113" priority="5">
      <formula>D4=""</formula>
    </cfRule>
  </conditionalFormatting>
  <conditionalFormatting sqref="C10:D10">
    <cfRule type="expression" dxfId="112" priority="4">
      <formula>AND($D$9&lt;&gt;"",$D$9&lt;&gt;"geen")</formula>
    </cfRule>
  </conditionalFormatting>
  <conditionalFormatting sqref="D10">
    <cfRule type="expression" dxfId="111" priority="1">
      <formula>AND($D$9&lt;&gt;"",D10&lt;&gt;"")</formula>
    </cfRule>
    <cfRule type="expression" dxfId="110" priority="3">
      <formula>AND(AND($D$9&lt;&gt;"",D9&lt;&gt;"geen"),$D$10="")</formula>
    </cfRule>
  </conditionalFormatting>
  <conditionalFormatting sqref="F18:F20">
    <cfRule type="expression" dxfId="109" priority="2">
      <formula>$F$18&lt;&gt;""</formula>
    </cfRule>
  </conditionalFormatting>
  <conditionalFormatting sqref="D18:D20">
    <cfRule type="expression" dxfId="108" priority="6">
      <formula>$F$18&lt;&gt;""</formula>
    </cfRule>
  </conditionalFormatting>
  <dataValidations count="6">
    <dataValidation type="list" allowBlank="1" showInputMessage="1" showErrorMessage="1" sqref="D5" xr:uid="{7B438A08-71DF-4F1D-BC21-FA5F21737DB5}">
      <formula1>type</formula1>
    </dataValidation>
    <dataValidation type="list" allowBlank="1" showInputMessage="1" showErrorMessage="1" sqref="D7" xr:uid="{1437E140-F609-453B-85AA-3B4870697209}">
      <formula1>bezetting</formula1>
    </dataValidation>
    <dataValidation type="list" allowBlank="1" showInputMessage="1" showErrorMessage="1" sqref="D6" xr:uid="{AAF433DB-816E-44E4-9E98-435E707BC729}">
      <formula1>ja</formula1>
    </dataValidation>
    <dataValidation type="list" allowBlank="1" showInputMessage="1" showErrorMessage="1" sqref="D9" xr:uid="{556E75BE-68C8-41F7-A54F-D468CAA16CDD}">
      <formula1>nacht</formula1>
    </dataValidation>
    <dataValidation type="list" allowBlank="1" showInputMessage="1" showErrorMessage="1" sqref="D10" xr:uid="{2165BD2A-0CCD-4097-A170-EA45A55276E7}">
      <formula1>cap</formula1>
    </dataValidation>
    <dataValidation type="list" allowBlank="1" showInputMessage="1" showErrorMessage="1" sqref="D14 D6" xr:uid="{26AB3A67-92B8-482E-99CA-535C1CF71FCE}">
      <formula1>bez</formula1>
    </dataValidation>
  </dataValidations>
  <pageMargins left="0.7" right="0.7" top="0.75" bottom="0.75" header="0.3" footer="0.3"/>
  <pageSetup paperSize="9" scale="86" orientation="landscape" horizontalDpi="4294967295" verticalDpi="4294967295"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49F49-ADF2-44C9-944D-A81186EB1D9E}">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gehcDmn+lL+2QreHxCc4fvTPoB+rl4qsHJtcju595JKhWHJ83siaoiGpwRBzS1WsWUmZ8EABq67RhBMbcbdbgA==" saltValue="AX1pzcven8XnxTXhRj1Cvg==" spinCount="100000" sheet="1" objects="1" scenarios="1" formatColumns="0" formatRows="0"/>
  <mergeCells count="4">
    <mergeCell ref="F9:F10"/>
    <mergeCell ref="F18:F20"/>
    <mergeCell ref="B24:D24"/>
    <mergeCell ref="B40:C42"/>
  </mergeCells>
  <conditionalFormatting sqref="D16 D4:D9 D11:D14">
    <cfRule type="expression" dxfId="107" priority="5">
      <formula>D4=""</formula>
    </cfRule>
  </conditionalFormatting>
  <conditionalFormatting sqref="C10:D10">
    <cfRule type="expression" dxfId="106" priority="4">
      <formula>AND($D$9&lt;&gt;"",$D$9&lt;&gt;"geen")</formula>
    </cfRule>
  </conditionalFormatting>
  <conditionalFormatting sqref="D10">
    <cfRule type="expression" dxfId="105" priority="1">
      <formula>AND($D$9&lt;&gt;"",D10&lt;&gt;"")</formula>
    </cfRule>
    <cfRule type="expression" dxfId="104" priority="3">
      <formula>AND(AND($D$9&lt;&gt;"",D9&lt;&gt;"geen"),$D$10="")</formula>
    </cfRule>
  </conditionalFormatting>
  <conditionalFormatting sqref="F18:F20">
    <cfRule type="expression" dxfId="103" priority="2">
      <formula>$F$18&lt;&gt;""</formula>
    </cfRule>
  </conditionalFormatting>
  <conditionalFormatting sqref="D18:D20">
    <cfRule type="expression" dxfId="102" priority="6">
      <formula>$F$18&lt;&gt;""</formula>
    </cfRule>
  </conditionalFormatting>
  <dataValidations count="6">
    <dataValidation type="list" allowBlank="1" showInputMessage="1" showErrorMessage="1" sqref="D5" xr:uid="{6D8967FB-7DB0-47DD-A295-A425B9887C6D}">
      <formula1>type</formula1>
    </dataValidation>
    <dataValidation type="list" allowBlank="1" showInputMessage="1" showErrorMessage="1" sqref="D7" xr:uid="{D2567897-D020-47F1-8A65-2517B8E36B23}">
      <formula1>bezetting</formula1>
    </dataValidation>
    <dataValidation type="list" allowBlank="1" showInputMessage="1" showErrorMessage="1" sqref="D6" xr:uid="{154BCCC3-6988-4CE2-A29D-F3FDE64D48C8}">
      <formula1>ja</formula1>
    </dataValidation>
    <dataValidation type="list" allowBlank="1" showInputMessage="1" showErrorMessage="1" sqref="D9" xr:uid="{461A632F-47AC-49B6-A573-7B62D16C48D6}">
      <formula1>nacht</formula1>
    </dataValidation>
    <dataValidation type="list" allowBlank="1" showInputMessage="1" showErrorMessage="1" sqref="D10" xr:uid="{EA603E4D-2FA8-4258-8099-8D49D0CA1DE1}">
      <formula1>cap</formula1>
    </dataValidation>
    <dataValidation type="list" allowBlank="1" showInputMessage="1" showErrorMessage="1" sqref="D14 D6" xr:uid="{9CD645B8-0DF9-482A-B0FF-69915CFAC648}">
      <formula1>bez</formula1>
    </dataValidation>
  </dataValidations>
  <pageMargins left="0.7" right="0.7" top="0.75" bottom="0.75" header="0.3" footer="0.3"/>
  <pageSetup paperSize="9" scale="86" orientation="landscape" horizontalDpi="4294967295" verticalDpi="4294967295"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54815-6906-4198-B8E5-CC484BE2E13E}">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umWz2dUgP8xLdMS60Yoxg55EqsSGwnAkeJkz/Mee5w1KrCLX+y2bxmbXvyvAonoHxeZifjvWHYMuSlOe0AC2Kw==" saltValue="iqmGgSnuPtgmgcgDlYL2/Q==" spinCount="100000" sheet="1" objects="1" scenarios="1" formatColumns="0" formatRows="0"/>
  <mergeCells count="4">
    <mergeCell ref="F9:F10"/>
    <mergeCell ref="F18:F20"/>
    <mergeCell ref="B24:D24"/>
    <mergeCell ref="B40:C42"/>
  </mergeCells>
  <conditionalFormatting sqref="D16 D4:D9 D11:D14">
    <cfRule type="expression" dxfId="101" priority="5">
      <formula>D4=""</formula>
    </cfRule>
  </conditionalFormatting>
  <conditionalFormatting sqref="C10:D10">
    <cfRule type="expression" dxfId="100" priority="4">
      <formula>AND($D$9&lt;&gt;"",$D$9&lt;&gt;"geen")</formula>
    </cfRule>
  </conditionalFormatting>
  <conditionalFormatting sqref="D10">
    <cfRule type="expression" dxfId="99" priority="1">
      <formula>AND($D$9&lt;&gt;"",D10&lt;&gt;"")</formula>
    </cfRule>
    <cfRule type="expression" dxfId="98" priority="3">
      <formula>AND(AND($D$9&lt;&gt;"",D9&lt;&gt;"geen"),$D$10="")</formula>
    </cfRule>
  </conditionalFormatting>
  <conditionalFormatting sqref="F18:F20">
    <cfRule type="expression" dxfId="97" priority="2">
      <formula>$F$18&lt;&gt;""</formula>
    </cfRule>
  </conditionalFormatting>
  <conditionalFormatting sqref="D18:D20">
    <cfRule type="expression" dxfId="96" priority="6">
      <formula>$F$18&lt;&gt;""</formula>
    </cfRule>
  </conditionalFormatting>
  <dataValidations count="6">
    <dataValidation type="list" allowBlank="1" showInputMessage="1" showErrorMessage="1" sqref="D5" xr:uid="{D5568F5C-BF48-4D5A-9418-97DF0017D1C7}">
      <formula1>type</formula1>
    </dataValidation>
    <dataValidation type="list" allowBlank="1" showInputMessage="1" showErrorMessage="1" sqref="D7" xr:uid="{DD1227C6-90EE-4CD1-8506-A29A441FB172}">
      <formula1>bezetting</formula1>
    </dataValidation>
    <dataValidation type="list" allowBlank="1" showInputMessage="1" showErrorMessage="1" sqref="D6" xr:uid="{ACF901C9-152E-422D-B4BA-7F02AB5576F2}">
      <formula1>ja</formula1>
    </dataValidation>
    <dataValidation type="list" allowBlank="1" showInputMessage="1" showErrorMessage="1" sqref="D9" xr:uid="{D37FB9F1-3B1F-4CFA-A48F-2FD773AB2302}">
      <formula1>nacht</formula1>
    </dataValidation>
    <dataValidation type="list" allowBlank="1" showInputMessage="1" showErrorMessage="1" sqref="D10" xr:uid="{6A929AA3-14F1-427E-8354-6CDE7BE0406C}">
      <formula1>cap</formula1>
    </dataValidation>
    <dataValidation type="list" allowBlank="1" showInputMessage="1" showErrorMessage="1" sqref="D14 D6" xr:uid="{F0B6BCFE-F767-4EA8-87E4-CB7943D7F855}">
      <formula1>bez</formula1>
    </dataValidation>
  </dataValidations>
  <pageMargins left="0.7" right="0.7" top="0.75" bottom="0.75" header="0.3" footer="0.3"/>
  <pageSetup paperSize="9" scale="86" orientation="landscape" horizontalDpi="4294967295" verticalDpi="4294967295"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8AFA6-B9AA-4AD6-985B-A3DBDFA7A37E}">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snpafwBNZOswjzB1Exl90wP110dCdCtBD9vRJDWwMIcQ690IwPPC5zoLI1yz7J+iHW7O8cGHah5PmJpn87zrRw==" saltValue="1paiusMSIuDqZL7llSSMow==" spinCount="100000" sheet="1" objects="1" scenarios="1" formatColumns="0" formatRows="0"/>
  <mergeCells count="4">
    <mergeCell ref="F9:F10"/>
    <mergeCell ref="F18:F20"/>
    <mergeCell ref="B24:D24"/>
    <mergeCell ref="B40:C42"/>
  </mergeCells>
  <conditionalFormatting sqref="D16 D4:D9 D11:D14">
    <cfRule type="expression" dxfId="95" priority="5">
      <formula>D4=""</formula>
    </cfRule>
  </conditionalFormatting>
  <conditionalFormatting sqref="C10:D10">
    <cfRule type="expression" dxfId="94" priority="4">
      <formula>AND($D$9&lt;&gt;"",$D$9&lt;&gt;"geen")</formula>
    </cfRule>
  </conditionalFormatting>
  <conditionalFormatting sqref="D10">
    <cfRule type="expression" dxfId="93" priority="1">
      <formula>AND($D$9&lt;&gt;"",D10&lt;&gt;"")</formula>
    </cfRule>
    <cfRule type="expression" dxfId="92" priority="3">
      <formula>AND(AND($D$9&lt;&gt;"",D9&lt;&gt;"geen"),$D$10="")</formula>
    </cfRule>
  </conditionalFormatting>
  <conditionalFormatting sqref="F18:F20">
    <cfRule type="expression" dxfId="91" priority="2">
      <formula>$F$18&lt;&gt;""</formula>
    </cfRule>
  </conditionalFormatting>
  <conditionalFormatting sqref="D18:D20">
    <cfRule type="expression" dxfId="90" priority="6">
      <formula>$F$18&lt;&gt;""</formula>
    </cfRule>
  </conditionalFormatting>
  <dataValidations count="6">
    <dataValidation type="list" allowBlank="1" showInputMessage="1" showErrorMessage="1" sqref="D5" xr:uid="{0B09737F-169D-4E17-9D85-1643D10349C6}">
      <formula1>type</formula1>
    </dataValidation>
    <dataValidation type="list" allowBlank="1" showInputMessage="1" showErrorMessage="1" sqref="D7" xr:uid="{CB02542D-E90A-49F4-9487-86B48BDDA7E5}">
      <formula1>bezetting</formula1>
    </dataValidation>
    <dataValidation type="list" allowBlank="1" showInputMessage="1" showErrorMessage="1" sqref="D6" xr:uid="{BF6CAA60-A463-44DB-B3C5-DEFD856E6B37}">
      <formula1>ja</formula1>
    </dataValidation>
    <dataValidation type="list" allowBlank="1" showInputMessage="1" showErrorMessage="1" sqref="D9" xr:uid="{8A9C7BE1-76F6-4D25-B295-99A2617B0842}">
      <formula1>nacht</formula1>
    </dataValidation>
    <dataValidation type="list" allowBlank="1" showInputMessage="1" showErrorMessage="1" sqref="D10" xr:uid="{A75DD933-967E-4D93-8B1D-4B465ABE56A6}">
      <formula1>cap</formula1>
    </dataValidation>
    <dataValidation type="list" allowBlank="1" showInputMessage="1" showErrorMessage="1" sqref="D14 D6" xr:uid="{466A97AC-9A2D-45F2-B027-B11DF64AC1ED}">
      <formula1>bez</formula1>
    </dataValidation>
  </dataValidations>
  <pageMargins left="0.7" right="0.7" top="0.75" bottom="0.75" header="0.3" footer="0.3"/>
  <pageSetup paperSize="9" scale="86" orientation="landscape" horizontalDpi="4294967295" verticalDpi="4294967295"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899F7-9D14-48E6-8E2B-E74895698B01}">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8z4rpFv60j+D35D6xD+9Xskrg1phP3ADS+zQh3SZynFuee+cC724yFqYFV3UdUqK/B5O8uoYcLqqkaZOVRuTVA==" saltValue="ayhwPo3ReIQ0zSuaIypQ5A==" spinCount="100000" sheet="1" objects="1" scenarios="1" formatColumns="0" formatRows="0"/>
  <mergeCells count="4">
    <mergeCell ref="F9:F10"/>
    <mergeCell ref="F18:F20"/>
    <mergeCell ref="B24:D24"/>
    <mergeCell ref="B40:C42"/>
  </mergeCells>
  <conditionalFormatting sqref="D16 D4:D9 D11:D14">
    <cfRule type="expression" dxfId="89" priority="5">
      <formula>D4=""</formula>
    </cfRule>
  </conditionalFormatting>
  <conditionalFormatting sqref="C10:D10">
    <cfRule type="expression" dxfId="88" priority="4">
      <formula>AND($D$9&lt;&gt;"",$D$9&lt;&gt;"geen")</formula>
    </cfRule>
  </conditionalFormatting>
  <conditionalFormatting sqref="D10">
    <cfRule type="expression" dxfId="87" priority="1">
      <formula>AND($D$9&lt;&gt;"",D10&lt;&gt;"")</formula>
    </cfRule>
    <cfRule type="expression" dxfId="86" priority="3">
      <formula>AND(AND($D$9&lt;&gt;"",D9&lt;&gt;"geen"),$D$10="")</formula>
    </cfRule>
  </conditionalFormatting>
  <conditionalFormatting sqref="F18:F20">
    <cfRule type="expression" dxfId="85" priority="2">
      <formula>$F$18&lt;&gt;""</formula>
    </cfRule>
  </conditionalFormatting>
  <conditionalFormatting sqref="D18:D20">
    <cfRule type="expression" dxfId="84" priority="6">
      <formula>$F$18&lt;&gt;""</formula>
    </cfRule>
  </conditionalFormatting>
  <dataValidations count="6">
    <dataValidation type="list" allowBlank="1" showInputMessage="1" showErrorMessage="1" sqref="D5" xr:uid="{C2E24C52-ADD5-4644-83B5-4FDF712798C3}">
      <formula1>type</formula1>
    </dataValidation>
    <dataValidation type="list" allowBlank="1" showInputMessage="1" showErrorMessage="1" sqref="D7" xr:uid="{07FA083E-0414-46D3-8429-B0216CB44C90}">
      <formula1>bezetting</formula1>
    </dataValidation>
    <dataValidation type="list" allowBlank="1" showInputMessage="1" showErrorMessage="1" sqref="D6" xr:uid="{B474FB9A-5DBE-4F9F-8D97-5791D1D5E6D4}">
      <formula1>ja</formula1>
    </dataValidation>
    <dataValidation type="list" allowBlank="1" showInputMessage="1" showErrorMessage="1" sqref="D9" xr:uid="{F7F9421D-AFC3-4109-8952-B050C95B74A2}">
      <formula1>nacht</formula1>
    </dataValidation>
    <dataValidation type="list" allowBlank="1" showInputMessage="1" showErrorMessage="1" sqref="D10" xr:uid="{0BD76007-9636-4596-AE2B-BF3F7531245E}">
      <formula1>cap</formula1>
    </dataValidation>
    <dataValidation type="list" allowBlank="1" showInputMessage="1" showErrorMessage="1" sqref="D14 D6" xr:uid="{6F5A697D-BEE4-4DA2-9CF7-BCC4ACF06F25}">
      <formula1>bez</formula1>
    </dataValidation>
  </dataValidations>
  <pageMargins left="0.7" right="0.7" top="0.75" bottom="0.75" header="0.3" footer="0.3"/>
  <pageSetup paperSize="9" scale="86" orientation="landscape" horizontalDpi="4294967295" verticalDpi="4294967295"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87BCF-2F48-48BD-8236-EAA4916C3F56}">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dfjMwCOyzlVBXwlVZwzsf6SSnadFuWFycIyv8PhYjV3rNUVgNdZCdTVRxyQw1b8454eCPhxGvW++saIW6yTDdQ==" saltValue="pDEIgPO0X6tGNb2hiFeByQ==" spinCount="100000" sheet="1" objects="1" scenarios="1" formatColumns="0" formatRows="0"/>
  <mergeCells count="4">
    <mergeCell ref="F9:F10"/>
    <mergeCell ref="F18:F20"/>
    <mergeCell ref="B24:D24"/>
    <mergeCell ref="B40:C42"/>
  </mergeCells>
  <conditionalFormatting sqref="D16 D4:D9 D11:D14">
    <cfRule type="expression" dxfId="83" priority="5">
      <formula>D4=""</formula>
    </cfRule>
  </conditionalFormatting>
  <conditionalFormatting sqref="C10:D10">
    <cfRule type="expression" dxfId="82" priority="4">
      <formula>AND($D$9&lt;&gt;"",$D$9&lt;&gt;"geen")</formula>
    </cfRule>
  </conditionalFormatting>
  <conditionalFormatting sqref="D10">
    <cfRule type="expression" dxfId="81" priority="1">
      <formula>AND($D$9&lt;&gt;"",D10&lt;&gt;"")</formula>
    </cfRule>
    <cfRule type="expression" dxfId="80" priority="3">
      <formula>AND(AND($D$9&lt;&gt;"",D9&lt;&gt;"geen"),$D$10="")</formula>
    </cfRule>
  </conditionalFormatting>
  <conditionalFormatting sqref="F18:F20">
    <cfRule type="expression" dxfId="79" priority="2">
      <formula>$F$18&lt;&gt;""</formula>
    </cfRule>
  </conditionalFormatting>
  <conditionalFormatting sqref="D18:D20">
    <cfRule type="expression" dxfId="78" priority="6">
      <formula>$F$18&lt;&gt;""</formula>
    </cfRule>
  </conditionalFormatting>
  <dataValidations count="6">
    <dataValidation type="list" allowBlank="1" showInputMessage="1" showErrorMessage="1" sqref="D5" xr:uid="{7E1FD87B-5676-4ECC-B5E9-AB59F6CB1C53}">
      <formula1>type</formula1>
    </dataValidation>
    <dataValidation type="list" allowBlank="1" showInputMessage="1" showErrorMessage="1" sqref="D7" xr:uid="{C931D4CA-16AD-49F6-B6DE-F8B6141F84C6}">
      <formula1>bezetting</formula1>
    </dataValidation>
    <dataValidation type="list" allowBlank="1" showInputMessage="1" showErrorMessage="1" sqref="D6" xr:uid="{2F61DA8D-9B74-4E1B-81FE-61C19A619E5D}">
      <formula1>ja</formula1>
    </dataValidation>
    <dataValidation type="list" allowBlank="1" showInputMessage="1" showErrorMessage="1" sqref="D9" xr:uid="{65FA9293-FA77-432A-93B1-37222BAADCA2}">
      <formula1>nacht</formula1>
    </dataValidation>
    <dataValidation type="list" allowBlank="1" showInputMessage="1" showErrorMessage="1" sqref="D10" xr:uid="{2FAE591D-86E3-4C22-B456-B9655D669E6F}">
      <formula1>cap</formula1>
    </dataValidation>
    <dataValidation type="list" allowBlank="1" showInputMessage="1" showErrorMessage="1" sqref="D14 D6" xr:uid="{7C2704D2-48C2-4E90-B226-7F1CC82CEFD1}">
      <formula1>bez</formula1>
    </dataValidation>
  </dataValidations>
  <pageMargins left="0.7" right="0.7" top="0.75" bottom="0.75" header="0.3" footer="0.3"/>
  <pageSetup paperSize="9" scale="86" orientation="landscape" horizontalDpi="4294967295" verticalDpi="4294967295"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240F3-56B2-472A-88F0-A27CCBE122D7}">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Lqusy+f8dybRB5aZpoCHQrfbWrquZX0+wlY4MRroYavBjPE+ojug71/gk3QnlVMQXkuqpYYh53MvT750OEos6Q==" saltValue="ECGAplWUKeAiwMb7+8GhtA==" spinCount="100000" sheet="1" objects="1" scenarios="1" formatColumns="0" formatRows="0"/>
  <mergeCells count="4">
    <mergeCell ref="F9:F10"/>
    <mergeCell ref="F18:F20"/>
    <mergeCell ref="B24:D24"/>
    <mergeCell ref="B40:C42"/>
  </mergeCells>
  <conditionalFormatting sqref="D16 D4:D9 D11:D14">
    <cfRule type="expression" dxfId="77" priority="5">
      <formula>D4=""</formula>
    </cfRule>
  </conditionalFormatting>
  <conditionalFormatting sqref="C10:D10">
    <cfRule type="expression" dxfId="76" priority="4">
      <formula>AND($D$9&lt;&gt;"",$D$9&lt;&gt;"geen")</formula>
    </cfRule>
  </conditionalFormatting>
  <conditionalFormatting sqref="D10">
    <cfRule type="expression" dxfId="75" priority="1">
      <formula>AND($D$9&lt;&gt;"",D10&lt;&gt;"")</formula>
    </cfRule>
    <cfRule type="expression" dxfId="74" priority="3">
      <formula>AND(AND($D$9&lt;&gt;"",D9&lt;&gt;"geen"),$D$10="")</formula>
    </cfRule>
  </conditionalFormatting>
  <conditionalFormatting sqref="F18:F20">
    <cfRule type="expression" dxfId="73" priority="2">
      <formula>$F$18&lt;&gt;""</formula>
    </cfRule>
  </conditionalFormatting>
  <conditionalFormatting sqref="D18:D20">
    <cfRule type="expression" dxfId="72" priority="6">
      <formula>$F$18&lt;&gt;""</formula>
    </cfRule>
  </conditionalFormatting>
  <dataValidations count="6">
    <dataValidation type="list" allowBlank="1" showInputMessage="1" showErrorMessage="1" sqref="D5" xr:uid="{12327721-8BD2-4AF9-A6D9-F6F329125BA2}">
      <formula1>type</formula1>
    </dataValidation>
    <dataValidation type="list" allowBlank="1" showInputMessage="1" showErrorMessage="1" sqref="D7" xr:uid="{188E1CD8-2528-4801-A9AC-2B79CBFEE038}">
      <formula1>bezetting</formula1>
    </dataValidation>
    <dataValidation type="list" allowBlank="1" showInputMessage="1" showErrorMessage="1" sqref="D6" xr:uid="{6533A366-2B98-4355-A8AA-BB0FCF124B91}">
      <formula1>ja</formula1>
    </dataValidation>
    <dataValidation type="list" allowBlank="1" showInputMessage="1" showErrorMessage="1" sqref="D9" xr:uid="{2AC532D3-C3B5-46C2-8390-47CE9EA9D7ED}">
      <formula1>nacht</formula1>
    </dataValidation>
    <dataValidation type="list" allowBlank="1" showInputMessage="1" showErrorMessage="1" sqref="D10" xr:uid="{A32C053B-B024-424C-A183-BEFF08313191}">
      <formula1>cap</formula1>
    </dataValidation>
    <dataValidation type="list" allowBlank="1" showInputMessage="1" showErrorMessage="1" sqref="D14 D6" xr:uid="{E1E7434D-F418-4551-B1FB-DE49596C20F0}">
      <formula1>bez</formula1>
    </dataValidation>
  </dataValidations>
  <pageMargins left="0.7" right="0.7" top="0.75" bottom="0.75" header="0.3" footer="0.3"/>
  <pageSetup paperSize="9" scale="86" orientation="landscape" horizontalDpi="4294967295" verticalDpi="4294967295"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73D44-F3A5-49D5-9B4C-2148895650EB}">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5BJV8Z7v6hOx38jB9oeyyPtD1VUEBEsf1SugQcxCOr1hyup52j/W3KFyLZH58RmrI5nJqnb5P75ccgOuMzceXw==" saltValue="A8XdtrH++4JnlC5demo4gQ==" spinCount="100000" sheet="1" objects="1" scenarios="1" formatColumns="0" formatRows="0"/>
  <mergeCells count="4">
    <mergeCell ref="F9:F10"/>
    <mergeCell ref="F18:F20"/>
    <mergeCell ref="B24:D24"/>
    <mergeCell ref="B40:C42"/>
  </mergeCells>
  <conditionalFormatting sqref="D16 D4:D9 D11:D14">
    <cfRule type="expression" dxfId="71" priority="5">
      <formula>D4=""</formula>
    </cfRule>
  </conditionalFormatting>
  <conditionalFormatting sqref="C10:D10">
    <cfRule type="expression" dxfId="70" priority="4">
      <formula>AND($D$9&lt;&gt;"",$D$9&lt;&gt;"geen")</formula>
    </cfRule>
  </conditionalFormatting>
  <conditionalFormatting sqref="D10">
    <cfRule type="expression" dxfId="69" priority="1">
      <formula>AND($D$9&lt;&gt;"",D10&lt;&gt;"")</formula>
    </cfRule>
    <cfRule type="expression" dxfId="68" priority="3">
      <formula>AND(AND($D$9&lt;&gt;"",D9&lt;&gt;"geen"),$D$10="")</formula>
    </cfRule>
  </conditionalFormatting>
  <conditionalFormatting sqref="F18:F20">
    <cfRule type="expression" dxfId="67" priority="2">
      <formula>$F$18&lt;&gt;""</formula>
    </cfRule>
  </conditionalFormatting>
  <conditionalFormatting sqref="D18:D20">
    <cfRule type="expression" dxfId="66" priority="6">
      <formula>$F$18&lt;&gt;""</formula>
    </cfRule>
  </conditionalFormatting>
  <dataValidations count="6">
    <dataValidation type="list" allowBlank="1" showInputMessage="1" showErrorMessage="1" sqref="D5" xr:uid="{3AEECC10-C829-4E69-8EEE-CD1B3DB8BD81}">
      <formula1>type</formula1>
    </dataValidation>
    <dataValidation type="list" allowBlank="1" showInputMessage="1" showErrorMessage="1" sqref="D7" xr:uid="{5662B027-DF8E-48F8-9BB6-63A917647FCD}">
      <formula1>bezetting</formula1>
    </dataValidation>
    <dataValidation type="list" allowBlank="1" showInputMessage="1" showErrorMessage="1" sqref="D6" xr:uid="{C2AE278D-2237-4BFA-B3A6-3B4B28CC2EB0}">
      <formula1>ja</formula1>
    </dataValidation>
    <dataValidation type="list" allowBlank="1" showInputMessage="1" showErrorMessage="1" sqref="D9" xr:uid="{DE565649-4FB2-47EE-A72A-EDFBBDC1FFEC}">
      <formula1>nacht</formula1>
    </dataValidation>
    <dataValidation type="list" allowBlank="1" showInputMessage="1" showErrorMessage="1" sqref="D10" xr:uid="{C0B7EBE4-CBCA-4764-BB20-5D30C21D78C5}">
      <formula1>cap</formula1>
    </dataValidation>
    <dataValidation type="list" allowBlank="1" showInputMessage="1" showErrorMessage="1" sqref="D14 D6" xr:uid="{48A46934-9321-4EFA-9F25-5B4F3E250DAC}">
      <formula1>bez</formula1>
    </dataValidation>
  </dataValidations>
  <pageMargins left="0.7" right="0.7" top="0.75" bottom="0.75" header="0.3" footer="0.3"/>
  <pageSetup paperSize="9" scale="86" orientation="landscape" horizontalDpi="4294967295" verticalDpi="4294967295"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AD8A4-C120-40E9-A259-DDCBFD26F783}">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qYb79nv9ZXNDPlg1+9TGHB6ytFTpLb2qjeaHkz4tf83ZGcv5y4i9iz56xIrcOyqqwgK9ggrLvqVCpF1/ifXWzg==" saltValue="bWgyGVGZaLUj05KT6xp8LQ==" spinCount="100000" sheet="1" objects="1" scenarios="1" formatColumns="0" formatRows="0"/>
  <mergeCells count="4">
    <mergeCell ref="F9:F10"/>
    <mergeCell ref="F18:F20"/>
    <mergeCell ref="B24:D24"/>
    <mergeCell ref="B40:C42"/>
  </mergeCells>
  <conditionalFormatting sqref="D16 D4:D9 D11:D14">
    <cfRule type="expression" dxfId="65" priority="5">
      <formula>D4=""</formula>
    </cfRule>
  </conditionalFormatting>
  <conditionalFormatting sqref="C10:D10">
    <cfRule type="expression" dxfId="64" priority="4">
      <formula>AND($D$9&lt;&gt;"",$D$9&lt;&gt;"geen")</formula>
    </cfRule>
  </conditionalFormatting>
  <conditionalFormatting sqref="D10">
    <cfRule type="expression" dxfId="63" priority="1">
      <formula>AND($D$9&lt;&gt;"",D10&lt;&gt;"")</formula>
    </cfRule>
    <cfRule type="expression" dxfId="62" priority="3">
      <formula>AND(AND($D$9&lt;&gt;"",D9&lt;&gt;"geen"),$D$10="")</formula>
    </cfRule>
  </conditionalFormatting>
  <conditionalFormatting sqref="F18:F20">
    <cfRule type="expression" dxfId="61" priority="2">
      <formula>$F$18&lt;&gt;""</formula>
    </cfRule>
  </conditionalFormatting>
  <conditionalFormatting sqref="D18:D20">
    <cfRule type="expression" dxfId="60" priority="6">
      <formula>$F$18&lt;&gt;""</formula>
    </cfRule>
  </conditionalFormatting>
  <dataValidations count="6">
    <dataValidation type="list" allowBlank="1" showInputMessage="1" showErrorMessage="1" sqref="D5" xr:uid="{A0667D53-F5FD-4BA8-9375-9498D2CC88FD}">
      <formula1>type</formula1>
    </dataValidation>
    <dataValidation type="list" allowBlank="1" showInputMessage="1" showErrorMessage="1" sqref="D7" xr:uid="{C90C7E26-2E6A-4A0D-86DC-0A05F182645D}">
      <formula1>bezetting</formula1>
    </dataValidation>
    <dataValidation type="list" allowBlank="1" showInputMessage="1" showErrorMessage="1" sqref="D6" xr:uid="{B4D81BA5-DF33-4C01-AF58-C367500ECF0A}">
      <formula1>ja</formula1>
    </dataValidation>
    <dataValidation type="list" allowBlank="1" showInputMessage="1" showErrorMessage="1" sqref="D9" xr:uid="{1A63597B-1299-43E4-A792-A0A45473AD03}">
      <formula1>nacht</formula1>
    </dataValidation>
    <dataValidation type="list" allowBlank="1" showInputMessage="1" showErrorMessage="1" sqref="D10" xr:uid="{4637DFBA-99FB-4938-9907-F40057B7D986}">
      <formula1>cap</formula1>
    </dataValidation>
    <dataValidation type="list" allowBlank="1" showInputMessage="1" showErrorMessage="1" sqref="D14 D6" xr:uid="{F380A4DC-9086-4E69-998A-35DD7BEE09D0}">
      <formula1>bez</formula1>
    </dataValidation>
  </dataValidations>
  <pageMargins left="0.7" right="0.7" top="0.75" bottom="0.75" header="0.3" footer="0.3"/>
  <pageSetup paperSize="9" scale="86" orientation="landscape" horizontalDpi="4294967295" verticalDpi="4294967295"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F8AFD-F63A-49E4-BD60-726ECE3957A7}">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fUK1ogupU0vjDP4s6h/LuS4qjXVpysLvNZDEvxYIJ0MLalTOGRUt55DKzKFQ1NayrKP/l9rrcvtwfCfron2i4g==" saltValue="XJO164gtlfDNctM6h4ddhQ==" spinCount="100000" sheet="1" objects="1" scenarios="1" formatColumns="0" formatRows="0"/>
  <mergeCells count="4">
    <mergeCell ref="F9:F10"/>
    <mergeCell ref="F18:F20"/>
    <mergeCell ref="B24:D24"/>
    <mergeCell ref="B40:C42"/>
  </mergeCells>
  <conditionalFormatting sqref="D16 D4:D9 D11:D14">
    <cfRule type="expression" dxfId="59" priority="5">
      <formula>D4=""</formula>
    </cfRule>
  </conditionalFormatting>
  <conditionalFormatting sqref="C10:D10">
    <cfRule type="expression" dxfId="58" priority="4">
      <formula>AND($D$9&lt;&gt;"",$D$9&lt;&gt;"geen")</formula>
    </cfRule>
  </conditionalFormatting>
  <conditionalFormatting sqref="D10">
    <cfRule type="expression" dxfId="57" priority="1">
      <formula>AND($D$9&lt;&gt;"",D10&lt;&gt;"")</formula>
    </cfRule>
    <cfRule type="expression" dxfId="56" priority="3">
      <formula>AND(AND($D$9&lt;&gt;"",D9&lt;&gt;"geen"),$D$10="")</formula>
    </cfRule>
  </conditionalFormatting>
  <conditionalFormatting sqref="F18:F20">
    <cfRule type="expression" dxfId="55" priority="2">
      <formula>$F$18&lt;&gt;""</formula>
    </cfRule>
  </conditionalFormatting>
  <conditionalFormatting sqref="D18:D20">
    <cfRule type="expression" dxfId="54" priority="6">
      <formula>$F$18&lt;&gt;""</formula>
    </cfRule>
  </conditionalFormatting>
  <dataValidations count="6">
    <dataValidation type="list" allowBlank="1" showInputMessage="1" showErrorMessage="1" sqref="D5" xr:uid="{11FE3CC4-F8AD-4F6A-BA8A-236580665207}">
      <formula1>type</formula1>
    </dataValidation>
    <dataValidation type="list" allowBlank="1" showInputMessage="1" showErrorMessage="1" sqref="D7" xr:uid="{557A377F-82FE-472D-B12A-E8F35DDF7E6F}">
      <formula1>bezetting</formula1>
    </dataValidation>
    <dataValidation type="list" allowBlank="1" showInputMessage="1" showErrorMessage="1" sqref="D6" xr:uid="{6F0131D2-53B7-47DF-B36F-60FD472F6477}">
      <formula1>ja</formula1>
    </dataValidation>
    <dataValidation type="list" allowBlank="1" showInputMessage="1" showErrorMessage="1" sqref="D9" xr:uid="{90FD3446-C112-4500-9F6A-F535CA8A4381}">
      <formula1>nacht</formula1>
    </dataValidation>
    <dataValidation type="list" allowBlank="1" showInputMessage="1" showErrorMessage="1" sqref="D10" xr:uid="{DB31C6F0-F4CA-48F0-AF07-825C6B769EB7}">
      <formula1>cap</formula1>
    </dataValidation>
    <dataValidation type="list" allowBlank="1" showInputMessage="1" showErrorMessage="1" sqref="D14 D6" xr:uid="{364C73EA-E874-44C7-ACAC-65E3520BF23F}">
      <formula1>bez</formula1>
    </dataValidation>
  </dataValidations>
  <pageMargins left="0.7" right="0.7" top="0.75" bottom="0.75" header="0.3" footer="0.3"/>
  <pageSetup paperSize="9" scale="86" orientation="landscape" horizontalDpi="4294967295" verticalDpi="4294967295"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9CCDF-4471-402B-A4ED-67B2B26DFE70}">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LYlnswEKzHC3C6DEt/hOQ2yqTDmW96LGUu13LCLlRCJOfnQqXnloF+YHL1RGtMwTUPcJCObiVFFcWFNtpiBxbA==" saltValue="3IaV0xGrMYNAuFVBOCUszA==" spinCount="100000" sheet="1" objects="1" scenarios="1" formatColumns="0" formatRows="0"/>
  <mergeCells count="4">
    <mergeCell ref="F9:F10"/>
    <mergeCell ref="F18:F20"/>
    <mergeCell ref="B24:D24"/>
    <mergeCell ref="B40:C42"/>
  </mergeCells>
  <conditionalFormatting sqref="D16 D4:D9 D11:D14">
    <cfRule type="expression" dxfId="53" priority="5">
      <formula>D4=""</formula>
    </cfRule>
  </conditionalFormatting>
  <conditionalFormatting sqref="C10:D10">
    <cfRule type="expression" dxfId="52" priority="4">
      <formula>AND($D$9&lt;&gt;"",$D$9&lt;&gt;"geen")</formula>
    </cfRule>
  </conditionalFormatting>
  <conditionalFormatting sqref="D10">
    <cfRule type="expression" dxfId="51" priority="1">
      <formula>AND($D$9&lt;&gt;"",D10&lt;&gt;"")</formula>
    </cfRule>
    <cfRule type="expression" dxfId="50" priority="3">
      <formula>AND(AND($D$9&lt;&gt;"",D9&lt;&gt;"geen"),$D$10="")</formula>
    </cfRule>
  </conditionalFormatting>
  <conditionalFormatting sqref="F18:F20">
    <cfRule type="expression" dxfId="49" priority="2">
      <formula>$F$18&lt;&gt;""</formula>
    </cfRule>
  </conditionalFormatting>
  <conditionalFormatting sqref="D18:D20">
    <cfRule type="expression" dxfId="48" priority="6">
      <formula>$F$18&lt;&gt;""</formula>
    </cfRule>
  </conditionalFormatting>
  <dataValidations count="6">
    <dataValidation type="list" allowBlank="1" showInputMessage="1" showErrorMessage="1" sqref="D5" xr:uid="{13ACF08A-6CC8-4E5F-B865-53929E253AB5}">
      <formula1>type</formula1>
    </dataValidation>
    <dataValidation type="list" allowBlank="1" showInputMessage="1" showErrorMessage="1" sqref="D7" xr:uid="{C65F0A55-9D18-47DA-9C31-397917EF5AF5}">
      <formula1>bezetting</formula1>
    </dataValidation>
    <dataValidation type="list" allowBlank="1" showInputMessage="1" showErrorMessage="1" sqref="D6" xr:uid="{98C2231B-379A-42BF-B882-DA5614648575}">
      <formula1>ja</formula1>
    </dataValidation>
    <dataValidation type="list" allowBlank="1" showInputMessage="1" showErrorMessage="1" sqref="D9" xr:uid="{FBAE6D32-C25E-4D33-A45B-E21BABD989CC}">
      <formula1>nacht</formula1>
    </dataValidation>
    <dataValidation type="list" allowBlank="1" showInputMessage="1" showErrorMessage="1" sqref="D10" xr:uid="{90F76762-4268-40CD-93A8-DB107EEF5E76}">
      <formula1>cap</formula1>
    </dataValidation>
    <dataValidation type="list" allowBlank="1" showInputMessage="1" showErrorMessage="1" sqref="D14 D6" xr:uid="{8F7C2609-1E80-4B97-8FEF-F6C0D109609B}">
      <formula1>bez</formula1>
    </dataValidation>
  </dataValidations>
  <pageMargins left="0.7" right="0.7" top="0.75" bottom="0.75" header="0.3" footer="0.3"/>
  <pageSetup paperSize="9" scale="86" orientation="landscape" horizontalDpi="4294967295" verticalDpi="4294967295"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12974-6314-4087-B1CC-34F8980EC744}">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ABJFNuZn57qL1vgoQklU3hGQJDoV2ymbwW/dWZ7ym+p9Xbc/3h9rktVojg8ce8ei1E9fQSMUAe/Wkr2tjCeRVQ==" saltValue="t9s+0v2iHv1CD9CbEQAqtQ==" spinCount="100000" sheet="1" objects="1" scenarios="1" formatColumns="0" formatRows="0"/>
  <mergeCells count="4">
    <mergeCell ref="F9:F10"/>
    <mergeCell ref="F18:F20"/>
    <mergeCell ref="B24:D24"/>
    <mergeCell ref="B40:C42"/>
  </mergeCells>
  <conditionalFormatting sqref="D16 D4:D9 D11:D14">
    <cfRule type="expression" dxfId="47" priority="5">
      <formula>D4=""</formula>
    </cfRule>
  </conditionalFormatting>
  <conditionalFormatting sqref="C10:D10">
    <cfRule type="expression" dxfId="46" priority="4">
      <formula>AND($D$9&lt;&gt;"",$D$9&lt;&gt;"geen")</formula>
    </cfRule>
  </conditionalFormatting>
  <conditionalFormatting sqref="D10">
    <cfRule type="expression" dxfId="45" priority="1">
      <formula>AND($D$9&lt;&gt;"",D10&lt;&gt;"")</formula>
    </cfRule>
    <cfRule type="expression" dxfId="44" priority="3">
      <formula>AND(AND($D$9&lt;&gt;"",D9&lt;&gt;"geen"),$D$10="")</formula>
    </cfRule>
  </conditionalFormatting>
  <conditionalFormatting sqref="F18:F20">
    <cfRule type="expression" dxfId="43" priority="2">
      <formula>$F$18&lt;&gt;""</formula>
    </cfRule>
  </conditionalFormatting>
  <conditionalFormatting sqref="D18:D20">
    <cfRule type="expression" dxfId="42" priority="6">
      <formula>$F$18&lt;&gt;""</formula>
    </cfRule>
  </conditionalFormatting>
  <dataValidations count="6">
    <dataValidation type="list" allowBlank="1" showInputMessage="1" showErrorMessage="1" sqref="D5" xr:uid="{79BB81EE-A597-4551-8272-6BAC50742B9A}">
      <formula1>type</formula1>
    </dataValidation>
    <dataValidation type="list" allowBlank="1" showInputMessage="1" showErrorMessage="1" sqref="D7" xr:uid="{A070941F-A6DE-4EDA-A9F1-0658D785B8B2}">
      <formula1>bezetting</formula1>
    </dataValidation>
    <dataValidation type="list" allowBlank="1" showInputMessage="1" showErrorMessage="1" sqref="D6" xr:uid="{C17E1F59-1029-4B7D-9117-2E295F524C09}">
      <formula1>ja</formula1>
    </dataValidation>
    <dataValidation type="list" allowBlank="1" showInputMessage="1" showErrorMessage="1" sqref="D9" xr:uid="{F69D562C-5A67-4D54-BAAF-93C0F0869C2E}">
      <formula1>nacht</formula1>
    </dataValidation>
    <dataValidation type="list" allowBlank="1" showInputMessage="1" showErrorMessage="1" sqref="D10" xr:uid="{D6BD02A8-42BB-4FBA-B0AE-CB4C602F8F23}">
      <formula1>cap</formula1>
    </dataValidation>
    <dataValidation type="list" allowBlank="1" showInputMessage="1" showErrorMessage="1" sqref="D14 D6" xr:uid="{8E0EFEF0-ACBB-4216-99DE-DCC85F101F99}">
      <formula1>bez</formula1>
    </dataValidation>
  </dataValidations>
  <pageMargins left="0.7" right="0.7" top="0.75" bottom="0.75" header="0.3" footer="0.3"/>
  <pageSetup paperSize="9" scale="86" orientation="landscape" horizontalDpi="4294967295" verticalDpi="4294967295"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5DED4-EE1F-4919-B6C3-A41612EED507}">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O8kifUYc8I5rAGfxj98cLZqANB0jyeeYV/V5u+psOwhLYJz9VvEzBD06yFhOMmFdA6QnuPI3cBy+iaYLLVyuKg==" saltValue="umAqEmJ06FOBCgSwpbYWRw==" spinCount="100000" sheet="1" objects="1" scenarios="1" formatColumns="0" formatRows="0"/>
  <mergeCells count="4">
    <mergeCell ref="F9:F10"/>
    <mergeCell ref="F18:F20"/>
    <mergeCell ref="B24:D24"/>
    <mergeCell ref="B40:C42"/>
  </mergeCells>
  <conditionalFormatting sqref="D16 D4:D9 D11:D14">
    <cfRule type="expression" dxfId="41" priority="5">
      <formula>D4=""</formula>
    </cfRule>
  </conditionalFormatting>
  <conditionalFormatting sqref="C10:D10">
    <cfRule type="expression" dxfId="40" priority="4">
      <formula>AND($D$9&lt;&gt;"",$D$9&lt;&gt;"geen")</formula>
    </cfRule>
  </conditionalFormatting>
  <conditionalFormatting sqref="D10">
    <cfRule type="expression" dxfId="39" priority="1">
      <formula>AND($D$9&lt;&gt;"",D10&lt;&gt;"")</formula>
    </cfRule>
    <cfRule type="expression" dxfId="38" priority="3">
      <formula>AND(AND($D$9&lt;&gt;"",D9&lt;&gt;"geen"),$D$10="")</formula>
    </cfRule>
  </conditionalFormatting>
  <conditionalFormatting sqref="F18:F20">
    <cfRule type="expression" dxfId="37" priority="2">
      <formula>$F$18&lt;&gt;""</formula>
    </cfRule>
  </conditionalFormatting>
  <conditionalFormatting sqref="D18:D20">
    <cfRule type="expression" dxfId="36" priority="6">
      <formula>$F$18&lt;&gt;""</formula>
    </cfRule>
  </conditionalFormatting>
  <dataValidations count="6">
    <dataValidation type="list" allowBlank="1" showInputMessage="1" showErrorMessage="1" sqref="D5" xr:uid="{2B193C2A-6CEF-45D8-BEA6-178D79ECF1C0}">
      <formula1>type</formula1>
    </dataValidation>
    <dataValidation type="list" allowBlank="1" showInputMessage="1" showErrorMessage="1" sqref="D7" xr:uid="{6A8EB1DB-F4BC-48C9-A9A3-36BEF1D6BA3A}">
      <formula1>bezetting</formula1>
    </dataValidation>
    <dataValidation type="list" allowBlank="1" showInputMessage="1" showErrorMessage="1" sqref="D6" xr:uid="{C31BF3BE-7A80-4DDD-8F53-B4CE2ADD34D4}">
      <formula1>ja</formula1>
    </dataValidation>
    <dataValidation type="list" allowBlank="1" showInputMessage="1" showErrorMessage="1" sqref="D9" xr:uid="{74DDF1BC-5FD2-4528-8364-E3C2A75011AC}">
      <formula1>nacht</formula1>
    </dataValidation>
    <dataValidation type="list" allowBlank="1" showInputMessage="1" showErrorMessage="1" sqref="D10" xr:uid="{E4BE2211-1ADD-421C-9D3A-A76D7C2C45E3}">
      <formula1>cap</formula1>
    </dataValidation>
    <dataValidation type="list" allowBlank="1" showInputMessage="1" showErrorMessage="1" sqref="D14 D6" xr:uid="{AD814E48-457E-45E7-9EE9-7E28076812CA}">
      <formula1>bez</formula1>
    </dataValidation>
  </dataValidations>
  <pageMargins left="0.7" right="0.7" top="0.75" bottom="0.75" header="0.3" footer="0.3"/>
  <pageSetup paperSize="9" scale="86" orientation="landscape" horizontalDpi="4294967295" verticalDpi="4294967295"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87552-64DB-442F-A376-C70B5273C51E}">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Cf5ewm7Ueh1R+HlRDBJSfVK9jg/UTNQpQYjL9fEF2Ojyeq8+ztFOPvtbx+7DC351omq4eYbl9ajJhHV863+oiw==" saltValue="SpSx2AT6Blvngms9nDpC2w==" spinCount="100000" sheet="1" objects="1" scenarios="1" formatColumns="0" formatRows="0"/>
  <mergeCells count="4">
    <mergeCell ref="F9:F10"/>
    <mergeCell ref="F18:F20"/>
    <mergeCell ref="B24:D24"/>
    <mergeCell ref="B40:C42"/>
  </mergeCells>
  <conditionalFormatting sqref="D16 D4:D9 D11:D14">
    <cfRule type="expression" dxfId="35" priority="5">
      <formula>D4=""</formula>
    </cfRule>
  </conditionalFormatting>
  <conditionalFormatting sqref="C10:D10">
    <cfRule type="expression" dxfId="34" priority="4">
      <formula>AND($D$9&lt;&gt;"",$D$9&lt;&gt;"geen")</formula>
    </cfRule>
  </conditionalFormatting>
  <conditionalFormatting sqref="D10">
    <cfRule type="expression" dxfId="33" priority="1">
      <formula>AND($D$9&lt;&gt;"",D10&lt;&gt;"")</formula>
    </cfRule>
    <cfRule type="expression" dxfId="32" priority="3">
      <formula>AND(AND($D$9&lt;&gt;"",D9&lt;&gt;"geen"),$D$10="")</formula>
    </cfRule>
  </conditionalFormatting>
  <conditionalFormatting sqref="F18:F20">
    <cfRule type="expression" dxfId="31" priority="2">
      <formula>$F$18&lt;&gt;""</formula>
    </cfRule>
  </conditionalFormatting>
  <conditionalFormatting sqref="D18:D20">
    <cfRule type="expression" dxfId="30" priority="6">
      <formula>$F$18&lt;&gt;""</formula>
    </cfRule>
  </conditionalFormatting>
  <dataValidations count="6">
    <dataValidation type="list" allowBlank="1" showInputMessage="1" showErrorMessage="1" sqref="D5" xr:uid="{410540CC-1C33-4720-A9E7-EC0E2A34548E}">
      <formula1>type</formula1>
    </dataValidation>
    <dataValidation type="list" allowBlank="1" showInputMessage="1" showErrorMessage="1" sqref="D7" xr:uid="{D10B6941-702C-4E11-9AC7-C7C3CF6E1CB4}">
      <formula1>bezetting</formula1>
    </dataValidation>
    <dataValidation type="list" allowBlank="1" showInputMessage="1" showErrorMessage="1" sqref="D6" xr:uid="{60659CC0-B89A-45C8-B934-1FFD318C06C2}">
      <formula1>ja</formula1>
    </dataValidation>
    <dataValidation type="list" allowBlank="1" showInputMessage="1" showErrorMessage="1" sqref="D9" xr:uid="{677A1EEB-3906-4603-A911-FD75F462D39D}">
      <formula1>nacht</formula1>
    </dataValidation>
    <dataValidation type="list" allowBlank="1" showInputMessage="1" showErrorMessage="1" sqref="D10" xr:uid="{2F027FEB-7278-4749-AB4E-05819F92B9CE}">
      <formula1>cap</formula1>
    </dataValidation>
    <dataValidation type="list" allowBlank="1" showInputMessage="1" showErrorMessage="1" sqref="D14 D6" xr:uid="{F76F46C4-D858-427E-9C4E-766A8CDDECE4}">
      <formula1>bez</formula1>
    </dataValidation>
  </dataValidations>
  <pageMargins left="0.7" right="0.7" top="0.75" bottom="0.75" header="0.3" footer="0.3"/>
  <pageSetup paperSize="9" scale="86" orientation="landscape" horizontalDpi="4294967295" verticalDpi="4294967295"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FCECD-6DBF-4476-B54E-CD004AA95A2D}">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OAHQxGL578jGK6JmStoRIJ8xxdmdDeEBPO+HksblIlgyv5PfSjy6qCNMRGaUf0TezCH5u7ebGyEsKdTURDY7vA==" saltValue="Gv42a9e0yZidmg7QXt3SFQ==" spinCount="100000" sheet="1" objects="1" scenarios="1" formatColumns="0" formatRows="0"/>
  <mergeCells count="4">
    <mergeCell ref="F9:F10"/>
    <mergeCell ref="F18:F20"/>
    <mergeCell ref="B24:D24"/>
    <mergeCell ref="B40:C42"/>
  </mergeCells>
  <conditionalFormatting sqref="D16 D4:D9 D11:D14">
    <cfRule type="expression" dxfId="29" priority="5">
      <formula>D4=""</formula>
    </cfRule>
  </conditionalFormatting>
  <conditionalFormatting sqref="C10:D10">
    <cfRule type="expression" dxfId="28" priority="4">
      <formula>AND($D$9&lt;&gt;"",$D$9&lt;&gt;"geen")</formula>
    </cfRule>
  </conditionalFormatting>
  <conditionalFormatting sqref="D10">
    <cfRule type="expression" dxfId="27" priority="1">
      <formula>AND($D$9&lt;&gt;"",D10&lt;&gt;"")</formula>
    </cfRule>
    <cfRule type="expression" dxfId="26" priority="3">
      <formula>AND(AND($D$9&lt;&gt;"",D9&lt;&gt;"geen"),$D$10="")</formula>
    </cfRule>
  </conditionalFormatting>
  <conditionalFormatting sqref="F18:F20">
    <cfRule type="expression" dxfId="25" priority="2">
      <formula>$F$18&lt;&gt;""</formula>
    </cfRule>
  </conditionalFormatting>
  <conditionalFormatting sqref="D18:D20">
    <cfRule type="expression" dxfId="24" priority="6">
      <formula>$F$18&lt;&gt;""</formula>
    </cfRule>
  </conditionalFormatting>
  <dataValidations count="6">
    <dataValidation type="list" allowBlank="1" showInputMessage="1" showErrorMessage="1" sqref="D5" xr:uid="{4D264F10-25AB-49A2-AC68-C0986A3D925C}">
      <formula1>type</formula1>
    </dataValidation>
    <dataValidation type="list" allowBlank="1" showInputMessage="1" showErrorMessage="1" sqref="D7" xr:uid="{4B26EBBF-2742-4A75-BC0A-BC93C3AEA173}">
      <formula1>bezetting</formula1>
    </dataValidation>
    <dataValidation type="list" allowBlank="1" showInputMessage="1" showErrorMessage="1" sqref="D6" xr:uid="{BAECD960-E2D1-42CB-9AF9-30D588E5FC07}">
      <formula1>ja</formula1>
    </dataValidation>
    <dataValidation type="list" allowBlank="1" showInputMessage="1" showErrorMessage="1" sqref="D9" xr:uid="{EAD44F59-82E9-4689-9BED-286CAD22F133}">
      <formula1>nacht</formula1>
    </dataValidation>
    <dataValidation type="list" allowBlank="1" showInputMessage="1" showErrorMessage="1" sqref="D10" xr:uid="{07D84AB0-0653-4A18-8C53-87FA870E535D}">
      <formula1>cap</formula1>
    </dataValidation>
    <dataValidation type="list" allowBlank="1" showInputMessage="1" showErrorMessage="1" sqref="D14 D6" xr:uid="{A6AD62F8-A703-4D81-8CBF-ED668F25E94B}">
      <formula1>bez</formula1>
    </dataValidation>
  </dataValidations>
  <pageMargins left="0.7" right="0.7" top="0.75" bottom="0.75" header="0.3" footer="0.3"/>
  <pageSetup paperSize="9" scale="86" orientation="landscape" horizontalDpi="4294967295" verticalDpi="4294967295"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3806A-69A8-4F96-88AD-E7B4CFE4B37D}">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RbinGJ/ADT+i95SBvYc9+nxbo3fPqTAgwJAfzGwM5mjGV7q2o/GxU7EwGyR216aQ/p352E5XZ41xfIlop0YZhw==" saltValue="FB3k1v/XI+s3x3SPqgirgQ==" spinCount="100000" sheet="1" objects="1" scenarios="1" formatColumns="0" formatRows="0"/>
  <mergeCells count="4">
    <mergeCell ref="F9:F10"/>
    <mergeCell ref="F18:F20"/>
    <mergeCell ref="B24:D24"/>
    <mergeCell ref="B40:C42"/>
  </mergeCells>
  <conditionalFormatting sqref="D16 D4:D9 D11:D14">
    <cfRule type="expression" dxfId="23" priority="5">
      <formula>D4=""</formula>
    </cfRule>
  </conditionalFormatting>
  <conditionalFormatting sqref="C10:D10">
    <cfRule type="expression" dxfId="22" priority="4">
      <formula>AND($D$9&lt;&gt;"",$D$9&lt;&gt;"geen")</formula>
    </cfRule>
  </conditionalFormatting>
  <conditionalFormatting sqref="D10">
    <cfRule type="expression" dxfId="21" priority="1">
      <formula>AND($D$9&lt;&gt;"",D10&lt;&gt;"")</formula>
    </cfRule>
    <cfRule type="expression" dxfId="20" priority="3">
      <formula>AND(AND($D$9&lt;&gt;"",D9&lt;&gt;"geen"),$D$10="")</formula>
    </cfRule>
  </conditionalFormatting>
  <conditionalFormatting sqref="F18:F20">
    <cfRule type="expression" dxfId="19" priority="2">
      <formula>$F$18&lt;&gt;""</formula>
    </cfRule>
  </conditionalFormatting>
  <conditionalFormatting sqref="D18:D20">
    <cfRule type="expression" dxfId="18" priority="6">
      <formula>$F$18&lt;&gt;""</formula>
    </cfRule>
  </conditionalFormatting>
  <dataValidations count="6">
    <dataValidation type="list" allowBlank="1" showInputMessage="1" showErrorMessage="1" sqref="D5" xr:uid="{0BB5D47C-BBB8-4FDF-B0B7-53786240BA68}">
      <formula1>type</formula1>
    </dataValidation>
    <dataValidation type="list" allowBlank="1" showInputMessage="1" showErrorMessage="1" sqref="D7" xr:uid="{D7150052-6D66-462E-9D7D-9790381FFED8}">
      <formula1>bezetting</formula1>
    </dataValidation>
    <dataValidation type="list" allowBlank="1" showInputMessage="1" showErrorMessage="1" sqref="D6" xr:uid="{D0D3734C-0B81-4F46-B958-E9F71CBAC8DA}">
      <formula1>ja</formula1>
    </dataValidation>
    <dataValidation type="list" allowBlank="1" showInputMessage="1" showErrorMessage="1" sqref="D9" xr:uid="{DA0C24B1-75B7-4CD8-A44E-80842F4ACB73}">
      <formula1>nacht</formula1>
    </dataValidation>
    <dataValidation type="list" allowBlank="1" showInputMessage="1" showErrorMessage="1" sqref="D10" xr:uid="{BBB67F6C-A5D4-4A02-9003-2FBE315449D3}">
      <formula1>cap</formula1>
    </dataValidation>
    <dataValidation type="list" allowBlank="1" showInputMessage="1" showErrorMessage="1" sqref="D14 D6" xr:uid="{453FCA41-E8CB-4A0D-B622-C60A239DAC02}">
      <formula1>bez</formula1>
    </dataValidation>
  </dataValidations>
  <pageMargins left="0.7" right="0.7" top="0.75" bottom="0.75" header="0.3" footer="0.3"/>
  <pageSetup paperSize="9" scale="86" orientation="landscape" horizontalDpi="4294967295" verticalDpi="4294967295"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94883-9F32-4DE4-B443-4B9C48829A9B}">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pSJAJqsEKyRmY3SJRlZqddQB9P/32oonjEDHZmP7HJVzQol/t2WRCAeLwX7T0V2D9U88rf1891nBcZavAc9AA==" saltValue="LP3B8oU77/GzstcOBr6WIA==" spinCount="100000" sheet="1" objects="1" scenarios="1" formatColumns="0" formatRows="0"/>
  <mergeCells count="4">
    <mergeCell ref="F9:F10"/>
    <mergeCell ref="F18:F20"/>
    <mergeCell ref="B24:D24"/>
    <mergeCell ref="B40:C42"/>
  </mergeCells>
  <conditionalFormatting sqref="D16 D4:D9 D11:D14">
    <cfRule type="expression" dxfId="17" priority="5">
      <formula>D4=""</formula>
    </cfRule>
  </conditionalFormatting>
  <conditionalFormatting sqref="C10:D10">
    <cfRule type="expression" dxfId="16" priority="4">
      <formula>AND($D$9&lt;&gt;"",$D$9&lt;&gt;"geen")</formula>
    </cfRule>
  </conditionalFormatting>
  <conditionalFormatting sqref="D10">
    <cfRule type="expression" dxfId="15" priority="1">
      <formula>AND($D$9&lt;&gt;"",D10&lt;&gt;"")</formula>
    </cfRule>
    <cfRule type="expression" dxfId="14" priority="3">
      <formula>AND(AND($D$9&lt;&gt;"",D9&lt;&gt;"geen"),$D$10="")</formula>
    </cfRule>
  </conditionalFormatting>
  <conditionalFormatting sqref="F18:F20">
    <cfRule type="expression" dxfId="13" priority="2">
      <formula>$F$18&lt;&gt;""</formula>
    </cfRule>
  </conditionalFormatting>
  <conditionalFormatting sqref="D18:D20">
    <cfRule type="expression" dxfId="12" priority="6">
      <formula>$F$18&lt;&gt;""</formula>
    </cfRule>
  </conditionalFormatting>
  <dataValidations count="6">
    <dataValidation type="list" allowBlank="1" showInputMessage="1" showErrorMessage="1" sqref="D5" xr:uid="{C44A8700-0A44-479B-9942-E23EFB001563}">
      <formula1>type</formula1>
    </dataValidation>
    <dataValidation type="list" allowBlank="1" showInputMessage="1" showErrorMessage="1" sqref="D7" xr:uid="{BEA3430A-E934-4E81-B3C0-3027A3B47369}">
      <formula1>bezetting</formula1>
    </dataValidation>
    <dataValidation type="list" allowBlank="1" showInputMessage="1" showErrorMessage="1" sqref="D6" xr:uid="{629AB29B-1B5F-4A04-8535-CE9EED437918}">
      <formula1>ja</formula1>
    </dataValidation>
    <dataValidation type="list" allowBlank="1" showInputMessage="1" showErrorMessage="1" sqref="D9" xr:uid="{79C191DA-B18B-464D-B274-742A1E34F896}">
      <formula1>nacht</formula1>
    </dataValidation>
    <dataValidation type="list" allowBlank="1" showInputMessage="1" showErrorMessage="1" sqref="D10" xr:uid="{73906ED4-AD68-4FF6-9F06-4A7A8981DF88}">
      <formula1>cap</formula1>
    </dataValidation>
    <dataValidation type="list" allowBlank="1" showInputMessage="1" showErrorMessage="1" sqref="D14 D6" xr:uid="{F16E5514-D499-4B6D-8F90-142FE42CC838}">
      <formula1>bez</formula1>
    </dataValidation>
  </dataValidations>
  <pageMargins left="0.7" right="0.7" top="0.75" bottom="0.75" header="0.3" footer="0.3"/>
  <pageSetup paperSize="9" scale="86" orientation="landscape" horizontalDpi="4294967295" verticalDpi="4294967295"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AED44-E7C4-4DB7-88E2-CADE2E855C93}">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0wKxCC66aGCvtL8vrT6BZU7zbl6b5ihvvrQ9eUGvN7cAjQ748kKTb7ENP3tzjqE10DxmavoJlDt5CIxiV7DWPg==" saltValue="VirdEATTeVmf5W7qVnkYCA==" spinCount="100000" sheet="1" objects="1" scenarios="1" formatColumns="0" formatRows="0"/>
  <mergeCells count="4">
    <mergeCell ref="F9:F10"/>
    <mergeCell ref="F18:F20"/>
    <mergeCell ref="B24:D24"/>
    <mergeCell ref="B40:C42"/>
  </mergeCells>
  <conditionalFormatting sqref="D16 D4:D9 D11:D14">
    <cfRule type="expression" dxfId="11" priority="5">
      <formula>D4=""</formula>
    </cfRule>
  </conditionalFormatting>
  <conditionalFormatting sqref="C10:D10">
    <cfRule type="expression" dxfId="10" priority="4">
      <formula>AND($D$9&lt;&gt;"",$D$9&lt;&gt;"geen")</formula>
    </cfRule>
  </conditionalFormatting>
  <conditionalFormatting sqref="D10">
    <cfRule type="expression" dxfId="9" priority="1">
      <formula>AND($D$9&lt;&gt;"",D10&lt;&gt;"")</formula>
    </cfRule>
    <cfRule type="expression" dxfId="8" priority="3">
      <formula>AND(AND($D$9&lt;&gt;"",D9&lt;&gt;"geen"),$D$10="")</formula>
    </cfRule>
  </conditionalFormatting>
  <conditionalFormatting sqref="F18:F20">
    <cfRule type="expression" dxfId="7" priority="2">
      <formula>$F$18&lt;&gt;""</formula>
    </cfRule>
  </conditionalFormatting>
  <conditionalFormatting sqref="D18:D20">
    <cfRule type="expression" dxfId="6" priority="6">
      <formula>$F$18&lt;&gt;""</formula>
    </cfRule>
  </conditionalFormatting>
  <dataValidations count="6">
    <dataValidation type="list" allowBlank="1" showInputMessage="1" showErrorMessage="1" sqref="D5" xr:uid="{85B11EBC-582B-449D-841B-9A036B1ED725}">
      <formula1>type</formula1>
    </dataValidation>
    <dataValidation type="list" allowBlank="1" showInputMessage="1" showErrorMessage="1" sqref="D7" xr:uid="{FAFB340D-690B-4888-BE2A-F9125339C257}">
      <formula1>bezetting</formula1>
    </dataValidation>
    <dataValidation type="list" allowBlank="1" showInputMessage="1" showErrorMessage="1" sqref="D6" xr:uid="{A39445B3-27E5-4D9B-A5FF-118838FD95B2}">
      <formula1>ja</formula1>
    </dataValidation>
    <dataValidation type="list" allowBlank="1" showInputMessage="1" showErrorMessage="1" sqref="D9" xr:uid="{F94D6861-BDFB-4CC1-AB88-054569C772FE}">
      <formula1>nacht</formula1>
    </dataValidation>
    <dataValidation type="list" allowBlank="1" showInputMessage="1" showErrorMessage="1" sqref="D10" xr:uid="{901AD37E-6C9C-43A3-9F98-494409FDBEA9}">
      <formula1>cap</formula1>
    </dataValidation>
    <dataValidation type="list" allowBlank="1" showInputMessage="1" showErrorMessage="1" sqref="D14 D6" xr:uid="{F3DED7B2-DA2F-4245-938B-B90D6DA8A4AD}">
      <formula1>bez</formula1>
    </dataValidation>
  </dataValidations>
  <pageMargins left="0.7" right="0.7" top="0.75" bottom="0.75" header="0.3" footer="0.3"/>
  <pageSetup paperSize="9" scale="86" orientation="landscape" horizontalDpi="4294967295" verticalDpi="4294967295"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14939-484A-49E7-A84C-920044F056A1}">
  <dimension ref="B2:F42"/>
  <sheetViews>
    <sheetView showGridLines="0" showZeros="0" zoomScaleNormal="100" workbookViewId="0">
      <selection activeCell="D4" sqref="D4"/>
    </sheetView>
  </sheetViews>
  <sheetFormatPr defaultColWidth="9.15625" defaultRowHeight="14.4" x14ac:dyDescent="0.55000000000000004"/>
  <cols>
    <col min="1" max="1" width="2.3671875" style="2" customWidth="1"/>
    <col min="2" max="2" width="3.26171875" style="2" customWidth="1"/>
    <col min="3" max="3" width="99.1015625" style="2" customWidth="1"/>
    <col min="4" max="4" width="16.20703125" style="2" customWidth="1"/>
    <col min="5" max="5" width="2.26171875" style="2" customWidth="1"/>
    <col min="6" max="6" width="66.62890625" style="2" bestFit="1" customWidth="1"/>
    <col min="7" max="16384" width="9.15625" style="2"/>
  </cols>
  <sheetData>
    <row r="2" spans="2:6" x14ac:dyDescent="0.55000000000000004">
      <c r="F2" s="1" t="s">
        <v>120</v>
      </c>
    </row>
    <row r="3" spans="2:6" ht="18.3" customHeight="1" x14ac:dyDescent="0.7">
      <c r="C3" s="4" t="s">
        <v>21</v>
      </c>
      <c r="D3" s="7" t="s">
        <v>7</v>
      </c>
    </row>
    <row r="4" spans="2:6" s="26" customFormat="1" ht="14.4" customHeight="1" x14ac:dyDescent="0.55000000000000004">
      <c r="B4" s="27">
        <v>1</v>
      </c>
      <c r="C4" s="23" t="s">
        <v>51</v>
      </c>
      <c r="D4" s="42"/>
    </row>
    <row r="5" spans="2:6" s="26" customFormat="1" ht="14.4" customHeight="1" x14ac:dyDescent="0.55000000000000004">
      <c r="B5" s="27">
        <v>2</v>
      </c>
      <c r="C5" s="23" t="s">
        <v>61</v>
      </c>
      <c r="D5" s="42"/>
      <c r="F5" s="57" t="str">
        <f>IF(D5=Lijsten!$D$8,"DEZE REKENTOOL IS NIET BEDOELD VOOR CRISISVERBLIJF.","")</f>
        <v/>
      </c>
    </row>
    <row r="6" spans="2:6" s="26" customFormat="1" ht="14.4" customHeight="1" x14ac:dyDescent="0.55000000000000004">
      <c r="B6" s="27">
        <v>3</v>
      </c>
      <c r="C6" s="23" t="s">
        <v>0</v>
      </c>
      <c r="D6" s="43"/>
      <c r="F6" s="26" t="s">
        <v>64</v>
      </c>
    </row>
    <row r="7" spans="2:6" s="26" customFormat="1" ht="14.4" customHeight="1" x14ac:dyDescent="0.55000000000000004">
      <c r="B7" s="27">
        <v>4</v>
      </c>
      <c r="C7" s="23" t="s">
        <v>25</v>
      </c>
      <c r="D7" s="44"/>
      <c r="F7" s="26" t="s">
        <v>70</v>
      </c>
    </row>
    <row r="8" spans="2:6" s="26" customFormat="1" ht="14.4" customHeight="1" x14ac:dyDescent="0.55000000000000004">
      <c r="B8" s="27">
        <v>5</v>
      </c>
      <c r="C8" s="23" t="s">
        <v>69</v>
      </c>
      <c r="D8" s="22">
        <f>D6*D7</f>
        <v>0</v>
      </c>
      <c r="F8" s="28"/>
    </row>
    <row r="9" spans="2:6" s="26" customFormat="1" ht="14.4" customHeight="1" x14ac:dyDescent="0.55000000000000004">
      <c r="B9" s="27">
        <v>6</v>
      </c>
      <c r="C9" s="23" t="s">
        <v>1</v>
      </c>
      <c r="D9" s="42"/>
      <c r="F9" s="64" t="str">
        <f>IF(AND(D9=Lijsten!$M$4,D10&gt;D6),"Als de slaapdienst meerdere groepen bedient, neem dan bij vraag 13 een evenredige doorbelasting van deze uren mee. Let op: uren slaapdienst tellen voor 50% mee.",
IF(AND(D9=Lijsten!$M$4,D10=D6),"Tel bij vraag 13 de uren van de slapende wacht voor 50% mee (conform cao-bepalingen voor inconveniënte uren).",
IF(AND(D9=Lijsten!$M$5,D10&gt;D6),"Als de wakende dienst meerdere groepen bedient, neem dan bij vraag 13 een evenredige doorbelasting van deze uren mee.","")))</f>
        <v/>
      </c>
    </row>
    <row r="10" spans="2:6" s="26" customFormat="1" ht="14.4" customHeight="1" x14ac:dyDescent="0.55000000000000004">
      <c r="B10" s="27">
        <v>7</v>
      </c>
      <c r="C10" s="17" t="str">
        <f>IF(OR(D9="geen",$D$9=""),"","Voor hoeveel cliënten/patiënten is deze "&amp;$D$9&amp;" nachtdienst 's nachts verantwoordelijk?")</f>
        <v/>
      </c>
      <c r="D10" s="41"/>
      <c r="F10" s="64"/>
    </row>
    <row r="11" spans="2:6" s="26" customFormat="1" ht="14.4" customHeight="1" x14ac:dyDescent="0.55000000000000004">
      <c r="B11" s="27">
        <v>8</v>
      </c>
      <c r="C11" s="23" t="s">
        <v>5</v>
      </c>
      <c r="D11" s="42"/>
    </row>
    <row r="12" spans="2:6" s="26" customFormat="1" ht="14.4" customHeight="1" x14ac:dyDescent="0.55000000000000004">
      <c r="B12" s="27">
        <v>9</v>
      </c>
      <c r="C12" s="23" t="s">
        <v>6</v>
      </c>
      <c r="D12" s="10">
        <f>D11*D8</f>
        <v>0</v>
      </c>
    </row>
    <row r="13" spans="2:6" s="26" customFormat="1" ht="14.4" customHeight="1" x14ac:dyDescent="0.55000000000000004">
      <c r="B13" s="27">
        <v>10</v>
      </c>
      <c r="C13" s="23" t="str">
        <f>"Welk deel in procenten van deze "&amp;TEXT(D12,"0.000")&amp;" etmalen zal naar schatting in 2023 Haarlemmermeerse jeugdigen betreffen?"</f>
        <v>Welk deel in procenten van deze 0.000 etmalen zal naar schatting in 2023 Haarlemmermeerse jeugdigen betreffen?</v>
      </c>
      <c r="D13" s="44"/>
      <c r="F13" s="28" t="s">
        <v>98</v>
      </c>
    </row>
    <row r="14" spans="2:6" s="26" customFormat="1" ht="14.4" customHeight="1" x14ac:dyDescent="0.55000000000000004">
      <c r="B14" s="27">
        <v>11</v>
      </c>
      <c r="C14" s="23" t="str">
        <f>"Totaal  fte (in roosters werkende) begeleiders 2023 voor deze "&amp;TEXT(D6,"0,0")&amp;" bedden*"</f>
        <v>Totaal  fte (in roosters werkende) begeleiders 2023 voor deze 0,0 bedden*</v>
      </c>
      <c r="D14" s="43"/>
      <c r="F14" s="26" t="s">
        <v>89</v>
      </c>
    </row>
    <row r="15" spans="2:6" s="26" customFormat="1" ht="14.4" customHeight="1" x14ac:dyDescent="0.55000000000000004">
      <c r="B15" s="27">
        <v>12</v>
      </c>
      <c r="C15" s="23" t="s">
        <v>8</v>
      </c>
      <c r="D15" s="10">
        <f>D14*(365/7)*36</f>
        <v>0</v>
      </c>
    </row>
    <row r="16" spans="2:6" s="26" customFormat="1" ht="14.4" customHeight="1" x14ac:dyDescent="0.55000000000000004">
      <c r="B16" s="27">
        <v>13</v>
      </c>
      <c r="C16" s="29" t="s">
        <v>12</v>
      </c>
      <c r="D16" s="45"/>
      <c r="F16" s="26" t="str">
        <f>IF(D9="slapend","Een slapende nachtdienst van 8 uur telt (voor de meeste cao's) mee als 4 uur per etmaal.","")</f>
        <v/>
      </c>
    </row>
    <row r="17" spans="2:6" s="26" customFormat="1" ht="14.4" customHeight="1" x14ac:dyDescent="0.55000000000000004">
      <c r="B17" s="27">
        <v>14</v>
      </c>
      <c r="C17" s="29" t="s">
        <v>4</v>
      </c>
      <c r="D17" s="6" t="str">
        <f>IFERROR(IF(AND(D15&gt;0,D16&gt;0),D15-D16,""),"")</f>
        <v/>
      </c>
    </row>
    <row r="18" spans="2:6" s="26" customFormat="1" ht="14.4" customHeight="1" x14ac:dyDescent="0.55000000000000004">
      <c r="B18" s="27">
        <v>15</v>
      </c>
      <c r="C18" s="24" t="s">
        <v>13</v>
      </c>
      <c r="D18" s="5" t="str">
        <f>IFERROR(IF(D16&gt;0,D16/(D11/7),""),"")</f>
        <v/>
      </c>
      <c r="F18" s="65" t="str">
        <f>IF(D18="","","check: kloppen deze drie gele waarden met jullie administratie?")</f>
        <v/>
      </c>
    </row>
    <row r="19" spans="2:6" s="26" customFormat="1" ht="14.4" customHeight="1" x14ac:dyDescent="0.55000000000000004">
      <c r="B19" s="27">
        <v>16</v>
      </c>
      <c r="C19" s="24" t="s">
        <v>9</v>
      </c>
      <c r="D19" s="6" t="str">
        <f>IFERROR(D16/D14,"")</f>
        <v/>
      </c>
      <c r="F19" s="65"/>
    </row>
    <row r="20" spans="2:6" s="26" customFormat="1" ht="14.4" customHeight="1" x14ac:dyDescent="0.55000000000000004">
      <c r="B20" s="27">
        <v>17</v>
      </c>
      <c r="C20" s="24" t="s">
        <v>10</v>
      </c>
      <c r="D20" s="12" t="str">
        <f>IFERROR(D16/D15,"")</f>
        <v/>
      </c>
      <c r="F20" s="65"/>
    </row>
    <row r="21" spans="2:6" ht="18.3" x14ac:dyDescent="0.7">
      <c r="B21" s="3">
        <v>18</v>
      </c>
      <c r="C21" s="25" t="s">
        <v>11</v>
      </c>
      <c r="D21" s="46" t="str">
        <f>IFERROR(
IF(AND(D5=Lijsten!$D$3,D7&gt;=90%),D16/D12,
IF(AND(D5=Lijsten!$D$3,D7&lt;90%),D16/(D6*0.9*D11),
IF(AND(D5&lt;&gt;Lijsten!$D$3,D7&gt;=95%),D16/D12,
IF(AND(D5&lt;&gt;Lijsten!$D$3,D7&lt;95%),D16/(D6*0.95*D11))))),"")</f>
        <v/>
      </c>
    </row>
    <row r="22" spans="2:6" s="26" customFormat="1" ht="14.4" customHeight="1" x14ac:dyDescent="0.55000000000000004"/>
    <row r="23" spans="2:6" x14ac:dyDescent="0.55000000000000004">
      <c r="F23" s="21"/>
    </row>
    <row r="24" spans="2:6" ht="18.3" x14ac:dyDescent="0.7">
      <c r="B24" s="67" t="str">
        <f>IFERROR(IF(D5=Lijsten!$D$8,"DEZE REKENTOOL IS NIET BEDOELD VOOR CRISISVERBLIJF. GEBRUIK AUB DE REKENTOOL CRISISVERBLIJF",IF(D21&gt;0,"Deze groep heeft "&amp;INDEX(Lijsten!$F$3:$L$11,MATCH(ROUND($D$21,6),Lijsten!F3:F11,1),3)&amp;". Begeleidingsintensiteit: "&amp;TEXT(D21,"0,0")&amp;". Bandbreedte ("&amp;INDEX(Lijsten!H3:I11,MATCH(INDEX(Lijsten!$F$3:$L$11,MATCH(ROUND($D$21,6),Lijsten!F3:F11,1),3),Lijsten!$H$3:$H$11,0),2)&amp;"). Tarief: "&amp;TEXT(INDEX(Lijsten!$F$3:$L$11,MATCH(D21,Lijsten!F3:F11,1),7),"€000,00"),"Vul alle grijze velden in om de intensiteitsbepaling te zien.")),"Vul alle grijze velden in om de intensiteitsbepaling te zien.")</f>
        <v>Vul alle grijze velden in om de intensiteitsbepaling te zien.</v>
      </c>
      <c r="C24" s="67"/>
      <c r="D24" s="67"/>
    </row>
    <row r="27" spans="2:6" x14ac:dyDescent="0.55000000000000004">
      <c r="B27" s="1" t="s">
        <v>17</v>
      </c>
    </row>
    <row r="28" spans="2:6" x14ac:dyDescent="0.55000000000000004">
      <c r="B28" s="15" t="s">
        <v>91</v>
      </c>
    </row>
    <row r="29" spans="2:6" x14ac:dyDescent="0.55000000000000004">
      <c r="B29" s="15" t="s">
        <v>92</v>
      </c>
    </row>
    <row r="30" spans="2:6" x14ac:dyDescent="0.55000000000000004">
      <c r="B30" s="15" t="s">
        <v>93</v>
      </c>
    </row>
    <row r="31" spans="2:6" x14ac:dyDescent="0.55000000000000004">
      <c r="B31" s="15" t="s">
        <v>90</v>
      </c>
    </row>
    <row r="32" spans="2:6" x14ac:dyDescent="0.55000000000000004">
      <c r="B32" s="15"/>
    </row>
    <row r="33" spans="2:3" x14ac:dyDescent="0.55000000000000004">
      <c r="B33" s="1" t="s">
        <v>18</v>
      </c>
    </row>
    <row r="34" spans="2:3" x14ac:dyDescent="0.55000000000000004">
      <c r="B34" s="15" t="s">
        <v>94</v>
      </c>
    </row>
    <row r="35" spans="2:3" x14ac:dyDescent="0.55000000000000004">
      <c r="B35" s="15" t="s">
        <v>14</v>
      </c>
    </row>
    <row r="36" spans="2:3" x14ac:dyDescent="0.55000000000000004">
      <c r="B36" s="15" t="s">
        <v>15</v>
      </c>
    </row>
    <row r="37" spans="2:3" x14ac:dyDescent="0.55000000000000004">
      <c r="B37" s="15" t="s">
        <v>20</v>
      </c>
    </row>
    <row r="38" spans="2:3" x14ac:dyDescent="0.55000000000000004">
      <c r="B38" s="15" t="s">
        <v>16</v>
      </c>
    </row>
    <row r="40" spans="2:3" ht="14.4" customHeight="1" x14ac:dyDescent="0.55000000000000004">
      <c r="B40" s="66"/>
      <c r="C40" s="66"/>
    </row>
    <row r="41" spans="2:3" x14ac:dyDescent="0.55000000000000004">
      <c r="B41" s="66"/>
      <c r="C41" s="66"/>
    </row>
    <row r="42" spans="2:3" x14ac:dyDescent="0.55000000000000004">
      <c r="B42" s="66"/>
      <c r="C42" s="66"/>
    </row>
  </sheetData>
  <sheetProtection algorithmName="SHA-512" hashValue="7g9gLjDk8ph/JhLkq2FYPJr5jONWITIdR7TK08THQ9QjgUZ4ALge2pF9CsbPG1+9Wo/5e344au/keOMzFXy9QQ==" saltValue="0CIYScwP2BAKwPcVqVuNdw==" spinCount="100000" sheet="1" objects="1" scenarios="1" formatColumns="0" formatRows="0"/>
  <mergeCells count="4">
    <mergeCell ref="F9:F10"/>
    <mergeCell ref="F18:F20"/>
    <mergeCell ref="B24:D24"/>
    <mergeCell ref="B40:C42"/>
  </mergeCells>
  <conditionalFormatting sqref="D16 D4:D9 D11:D14">
    <cfRule type="expression" dxfId="5" priority="5">
      <formula>D4=""</formula>
    </cfRule>
  </conditionalFormatting>
  <conditionalFormatting sqref="C10:D10">
    <cfRule type="expression" dxfId="4" priority="4">
      <formula>AND($D$9&lt;&gt;"",$D$9&lt;&gt;"geen")</formula>
    </cfRule>
  </conditionalFormatting>
  <conditionalFormatting sqref="D10">
    <cfRule type="expression" dxfId="3" priority="1">
      <formula>AND($D$9&lt;&gt;"",D10&lt;&gt;"")</formula>
    </cfRule>
    <cfRule type="expression" dxfId="2" priority="3">
      <formula>AND(AND($D$9&lt;&gt;"",D9&lt;&gt;"geen"),$D$10="")</formula>
    </cfRule>
  </conditionalFormatting>
  <conditionalFormatting sqref="F18:F20">
    <cfRule type="expression" dxfId="1" priority="2">
      <formula>$F$18&lt;&gt;""</formula>
    </cfRule>
  </conditionalFormatting>
  <conditionalFormatting sqref="D18:D20">
    <cfRule type="expression" dxfId="0" priority="6">
      <formula>$F$18&lt;&gt;""</formula>
    </cfRule>
  </conditionalFormatting>
  <dataValidations count="6">
    <dataValidation type="list" allowBlank="1" showInputMessage="1" showErrorMessage="1" sqref="D5" xr:uid="{E0514265-9046-44DD-80EF-54339E53AFDA}">
      <formula1>type</formula1>
    </dataValidation>
    <dataValidation type="list" allowBlank="1" showInputMessage="1" showErrorMessage="1" sqref="D7" xr:uid="{EE1715E1-4CC0-4300-B7B7-698EB17D1D37}">
      <formula1>bezetting</formula1>
    </dataValidation>
    <dataValidation type="list" allowBlank="1" showInputMessage="1" showErrorMessage="1" sqref="D6" xr:uid="{AEE3E90A-2CBD-4186-991C-EDEE16916093}">
      <formula1>ja</formula1>
    </dataValidation>
    <dataValidation type="list" allowBlank="1" showInputMessage="1" showErrorMessage="1" sqref="D9" xr:uid="{BF54FB36-6AE5-4DFA-A00D-72D9839512BB}">
      <formula1>nacht</formula1>
    </dataValidation>
    <dataValidation type="list" allowBlank="1" showInputMessage="1" showErrorMessage="1" sqref="D10" xr:uid="{FE46C428-BD7D-47B0-86AC-267528971223}">
      <formula1>cap</formula1>
    </dataValidation>
    <dataValidation type="list" allowBlank="1" showInputMessage="1" showErrorMessage="1" sqref="D14 D6" xr:uid="{BEFD0DF8-A39E-4722-8169-82D60D3A5F1E}">
      <formula1>bez</formula1>
    </dataValidation>
  </dataValidations>
  <pageMargins left="0.7" right="0.7" top="0.75" bottom="0.75" header="0.3" footer="0.3"/>
  <pageSetup paperSize="9" scale="86" orientation="landscape"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2EC1CD6DF38A4ABCF0BAD025C37C93" ma:contentTypeVersion="15" ma:contentTypeDescription="Een nieuw document maken." ma:contentTypeScope="" ma:versionID="75b1ae47b16c686dd7e37a1e42fb222a">
  <xsd:schema xmlns:xsd="http://www.w3.org/2001/XMLSchema" xmlns:xs="http://www.w3.org/2001/XMLSchema" xmlns:p="http://schemas.microsoft.com/office/2006/metadata/properties" xmlns:ns2="410d4517-3765-4dfb-9a4c-9db7e24f0cfa" xmlns:ns3="9e5f5c74-f27f-4f7e-afc7-13edecedd81c" targetNamespace="http://schemas.microsoft.com/office/2006/metadata/properties" ma:root="true" ma:fieldsID="a07ee19330d08bd92e9759a9455387d4" ns2:_="" ns3:_="">
    <xsd:import namespace="410d4517-3765-4dfb-9a4c-9db7e24f0cfa"/>
    <xsd:import namespace="9e5f5c74-f27f-4f7e-afc7-13edecedd8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0d4517-3765-4dfb-9a4c-9db7e24f0c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5f5c74-f27f-4f7e-afc7-13edecedd81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5f31230f-42c4-4f0a-a260-7f3fca0674a1}" ma:internalName="TaxCatchAll" ma:showField="CatchAllData" ma:web="9e5f5c74-f27f-4f7e-afc7-13edecedd8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e5f5c74-f27f-4f7e-afc7-13edecedd81c" xsi:nil="true"/>
    <lcf76f155ced4ddcb4097134ff3c332f xmlns="410d4517-3765-4dfb-9a4c-9db7e24f0c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E3800C9-7EA7-4FB1-98A8-40F6253ED0E5}"/>
</file>

<file path=customXml/itemProps2.xml><?xml version="1.0" encoding="utf-8"?>
<ds:datastoreItem xmlns:ds="http://schemas.openxmlformats.org/officeDocument/2006/customXml" ds:itemID="{D9CB2C87-528C-436B-A3BB-8CC916F91246}"/>
</file>

<file path=customXml/itemProps3.xml><?xml version="1.0" encoding="utf-8"?>
<ds:datastoreItem xmlns:ds="http://schemas.openxmlformats.org/officeDocument/2006/customXml" ds:itemID="{40AA296D-B499-4FA5-AEA4-C87C6BDBBF4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55</vt:i4>
      </vt:variant>
      <vt:variant>
        <vt:lpstr>Benoemde bereiken</vt:lpstr>
      </vt:variant>
      <vt:variant>
        <vt:i4>60</vt:i4>
      </vt:variant>
    </vt:vector>
  </HeadingPairs>
  <TitlesOfParts>
    <vt:vector size="115" baseType="lpstr">
      <vt:lpstr>Versiebeheer</vt:lpstr>
      <vt:lpstr>Algemene instructie</vt:lpstr>
      <vt:lpstr>Invulinstructie</vt:lpstr>
      <vt:lpstr>Verzamelblad</vt:lpstr>
      <vt:lpstr>Lijsten</vt:lpstr>
      <vt:lpstr>Verblijfsgroep 1</vt:lpstr>
      <vt:lpstr>Verblijfsgroep 2</vt:lpstr>
      <vt:lpstr>Verblijfsgroep 3</vt:lpstr>
      <vt:lpstr>Verblijfsgroep 4</vt:lpstr>
      <vt:lpstr>Verblijfsgroep 5</vt:lpstr>
      <vt:lpstr>Verblijfsgroep 6</vt:lpstr>
      <vt:lpstr>Verblijfsgroep 7</vt:lpstr>
      <vt:lpstr>Verblijfsgroep 8</vt:lpstr>
      <vt:lpstr>Verblijfsgroep 9</vt:lpstr>
      <vt:lpstr>Verblijfsgroep 10</vt:lpstr>
      <vt:lpstr>Verblijfsgroep 11</vt:lpstr>
      <vt:lpstr>Verblijfsgroep 12</vt:lpstr>
      <vt:lpstr>Verblijfsgroep 13</vt:lpstr>
      <vt:lpstr>Verblijfsgroep 14</vt:lpstr>
      <vt:lpstr>Verblijfsgroep 15</vt:lpstr>
      <vt:lpstr>Verblijfsgroep 16</vt:lpstr>
      <vt:lpstr>Verblijfsgroep 17</vt:lpstr>
      <vt:lpstr>Verblijfsgroep 18</vt:lpstr>
      <vt:lpstr>Verblijfsgroep 19</vt:lpstr>
      <vt:lpstr>Verblijfsgroep 20</vt:lpstr>
      <vt:lpstr>Verblijfsgroep 21</vt:lpstr>
      <vt:lpstr>Verblijfsgroep 22</vt:lpstr>
      <vt:lpstr>Verblijfsgroep 23</vt:lpstr>
      <vt:lpstr>Verblijfsgroep 24</vt:lpstr>
      <vt:lpstr>Verblijfsgroep 25</vt:lpstr>
      <vt:lpstr>Verblijfsgroep 26</vt:lpstr>
      <vt:lpstr>Verblijfsgroep 27</vt:lpstr>
      <vt:lpstr>Verblijfsgroep 28</vt:lpstr>
      <vt:lpstr>Verblijfsgroep 29</vt:lpstr>
      <vt:lpstr>Verblijfsgroep 30</vt:lpstr>
      <vt:lpstr>Verblijfsgroep 31</vt:lpstr>
      <vt:lpstr>Verblijfsgroep 32</vt:lpstr>
      <vt:lpstr>Verblijfsgroep 33</vt:lpstr>
      <vt:lpstr>Verblijfsgroep 34</vt:lpstr>
      <vt:lpstr>Verblijfsgroep 35</vt:lpstr>
      <vt:lpstr>Verblijfsgroep 36</vt:lpstr>
      <vt:lpstr>Verblijfsgroep 37</vt:lpstr>
      <vt:lpstr>Verblijfsgroep 38</vt:lpstr>
      <vt:lpstr>Verblijfsgroep 39</vt:lpstr>
      <vt:lpstr>Verblijfsgroep 40</vt:lpstr>
      <vt:lpstr>Verblijfsgroep 41</vt:lpstr>
      <vt:lpstr>Verblijfsgroep 42</vt:lpstr>
      <vt:lpstr>Verblijfsgroep 43</vt:lpstr>
      <vt:lpstr>Verblijfsgroep 44</vt:lpstr>
      <vt:lpstr>Verblijfsgroep 45</vt:lpstr>
      <vt:lpstr>Verblijfsgroep 46</vt:lpstr>
      <vt:lpstr>Verblijfsgroep 47</vt:lpstr>
      <vt:lpstr>Verblijfsgroep 48</vt:lpstr>
      <vt:lpstr>Verblijfsgroep 49</vt:lpstr>
      <vt:lpstr>Verblijfsgroep 50</vt:lpstr>
      <vt:lpstr>Invulinstructie!Afdrukbereik</vt:lpstr>
      <vt:lpstr>'Verblijfsgroep 1'!Afdrukbereik</vt:lpstr>
      <vt:lpstr>'Verblijfsgroep 10'!Afdrukbereik</vt:lpstr>
      <vt:lpstr>'Verblijfsgroep 11'!Afdrukbereik</vt:lpstr>
      <vt:lpstr>'Verblijfsgroep 12'!Afdrukbereik</vt:lpstr>
      <vt:lpstr>'Verblijfsgroep 13'!Afdrukbereik</vt:lpstr>
      <vt:lpstr>'Verblijfsgroep 14'!Afdrukbereik</vt:lpstr>
      <vt:lpstr>'Verblijfsgroep 15'!Afdrukbereik</vt:lpstr>
      <vt:lpstr>'Verblijfsgroep 16'!Afdrukbereik</vt:lpstr>
      <vt:lpstr>'Verblijfsgroep 17'!Afdrukbereik</vt:lpstr>
      <vt:lpstr>'Verblijfsgroep 18'!Afdrukbereik</vt:lpstr>
      <vt:lpstr>'Verblijfsgroep 19'!Afdrukbereik</vt:lpstr>
      <vt:lpstr>'Verblijfsgroep 2'!Afdrukbereik</vt:lpstr>
      <vt:lpstr>'Verblijfsgroep 20'!Afdrukbereik</vt:lpstr>
      <vt:lpstr>'Verblijfsgroep 21'!Afdrukbereik</vt:lpstr>
      <vt:lpstr>'Verblijfsgroep 22'!Afdrukbereik</vt:lpstr>
      <vt:lpstr>'Verblijfsgroep 23'!Afdrukbereik</vt:lpstr>
      <vt:lpstr>'Verblijfsgroep 24'!Afdrukbereik</vt:lpstr>
      <vt:lpstr>'Verblijfsgroep 25'!Afdrukbereik</vt:lpstr>
      <vt:lpstr>'Verblijfsgroep 26'!Afdrukbereik</vt:lpstr>
      <vt:lpstr>'Verblijfsgroep 27'!Afdrukbereik</vt:lpstr>
      <vt:lpstr>'Verblijfsgroep 28'!Afdrukbereik</vt:lpstr>
      <vt:lpstr>'Verblijfsgroep 29'!Afdrukbereik</vt:lpstr>
      <vt:lpstr>'Verblijfsgroep 3'!Afdrukbereik</vt:lpstr>
      <vt:lpstr>'Verblijfsgroep 30'!Afdrukbereik</vt:lpstr>
      <vt:lpstr>'Verblijfsgroep 31'!Afdrukbereik</vt:lpstr>
      <vt:lpstr>'Verblijfsgroep 32'!Afdrukbereik</vt:lpstr>
      <vt:lpstr>'Verblijfsgroep 33'!Afdrukbereik</vt:lpstr>
      <vt:lpstr>'Verblijfsgroep 34'!Afdrukbereik</vt:lpstr>
      <vt:lpstr>'Verblijfsgroep 35'!Afdrukbereik</vt:lpstr>
      <vt:lpstr>'Verblijfsgroep 36'!Afdrukbereik</vt:lpstr>
      <vt:lpstr>'Verblijfsgroep 37'!Afdrukbereik</vt:lpstr>
      <vt:lpstr>'Verblijfsgroep 38'!Afdrukbereik</vt:lpstr>
      <vt:lpstr>'Verblijfsgroep 39'!Afdrukbereik</vt:lpstr>
      <vt:lpstr>'Verblijfsgroep 4'!Afdrukbereik</vt:lpstr>
      <vt:lpstr>'Verblijfsgroep 40'!Afdrukbereik</vt:lpstr>
      <vt:lpstr>'Verblijfsgroep 41'!Afdrukbereik</vt:lpstr>
      <vt:lpstr>'Verblijfsgroep 42'!Afdrukbereik</vt:lpstr>
      <vt:lpstr>'Verblijfsgroep 43'!Afdrukbereik</vt:lpstr>
      <vt:lpstr>'Verblijfsgroep 44'!Afdrukbereik</vt:lpstr>
      <vt:lpstr>'Verblijfsgroep 45'!Afdrukbereik</vt:lpstr>
      <vt:lpstr>'Verblijfsgroep 46'!Afdrukbereik</vt:lpstr>
      <vt:lpstr>'Verblijfsgroep 47'!Afdrukbereik</vt:lpstr>
      <vt:lpstr>'Verblijfsgroep 48'!Afdrukbereik</vt:lpstr>
      <vt:lpstr>'Verblijfsgroep 49'!Afdrukbereik</vt:lpstr>
      <vt:lpstr>'Verblijfsgroep 5'!Afdrukbereik</vt:lpstr>
      <vt:lpstr>'Verblijfsgroep 50'!Afdrukbereik</vt:lpstr>
      <vt:lpstr>'Verblijfsgroep 6'!Afdrukbereik</vt:lpstr>
      <vt:lpstr>'Verblijfsgroep 7'!Afdrukbereik</vt:lpstr>
      <vt:lpstr>'Verblijfsgroep 8'!Afdrukbereik</vt:lpstr>
      <vt:lpstr>'Verblijfsgroep 9'!Afdrukbereik</vt:lpstr>
      <vt:lpstr>Versiebeheer!Afdrukbereik</vt:lpstr>
      <vt:lpstr>Verzamelblad!Afdrukbereik</vt:lpstr>
      <vt:lpstr>bez</vt:lpstr>
      <vt:lpstr>bezetting</vt:lpstr>
      <vt:lpstr>cap</vt:lpstr>
      <vt:lpstr>dag</vt:lpstr>
      <vt:lpstr>ja</vt:lpstr>
      <vt:lpstr>nacht</vt:lpstr>
      <vt:lpstr>type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Bijleveld Advies</dc:creator>
  <cp:lastModifiedBy>Bijleveld Advies</cp:lastModifiedBy>
  <cp:lastPrinted>2022-05-20T12:29:58Z</cp:lastPrinted>
  <dcterms:created xsi:type="dcterms:W3CDTF">2018-04-24T11:48:23Z</dcterms:created>
  <dcterms:modified xsi:type="dcterms:W3CDTF">2022-05-30T12:53:38Z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0x010100822EC1CD6DF38A4ABCF0BAD025C37C93</vt:lpwstr>
  </property>
</Properties>
</file>