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arkparkeren.sharepoint.com/sites/ZaanstadInkoopParkeerautomaten/Intern/Werkdocumenten/Aanbestedingsdocumenten 2022/Originals/"/>
    </mc:Choice>
  </mc:AlternateContent>
  <xr:revisionPtr revIDLastSave="0" documentId="8_{6B3593EA-3631-4050-91F8-A85F6A457D87}" xr6:coauthVersionLast="47" xr6:coauthVersionMax="47" xr10:uidLastSave="{00000000-0000-0000-0000-000000000000}"/>
  <bookViews>
    <workbookView xWindow="828" yWindow="-17388" windowWidth="30000" windowHeight="17496" xr2:uid="{00000000-000D-0000-FFFF-FFFF00000000}"/>
  </bookViews>
  <sheets>
    <sheet name="Prijsformulier" sheetId="3" r:id="rId1"/>
  </sheets>
  <definedNames>
    <definedName name="_xlnm.Print_Area" localSheetId="0">Prijsformulier!$A$1:$J$73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1" i="3" l="1"/>
  <c r="H31" i="3"/>
  <c r="G31" i="3"/>
  <c r="F31" i="3"/>
  <c r="E31" i="3"/>
  <c r="H5" i="3"/>
  <c r="H42" i="3"/>
  <c r="I42" i="3" s="1"/>
  <c r="I5" i="3"/>
  <c r="E17" i="3"/>
  <c r="I6" i="3"/>
  <c r="G17" i="3" l="1"/>
  <c r="I22" i="3" s="1"/>
  <c r="H10" i="3"/>
  <c r="H7" i="3"/>
  <c r="H51" i="3"/>
  <c r="I27" i="3" l="1"/>
  <c r="H11" i="3"/>
  <c r="H9" i="3"/>
  <c r="I9" i="3" s="1"/>
  <c r="H8" i="3"/>
  <c r="I8" i="3" s="1"/>
  <c r="I26" i="3"/>
  <c r="I24" i="3"/>
  <c r="I25" i="3"/>
  <c r="I29" i="3"/>
  <c r="I28" i="3"/>
  <c r="H37" i="3"/>
  <c r="I37" i="3" s="1"/>
  <c r="H39" i="3"/>
  <c r="I39" i="3" s="1"/>
  <c r="I30" i="3"/>
  <c r="H40" i="3"/>
  <c r="I40" i="3" s="1"/>
  <c r="I23" i="3"/>
  <c r="H41" i="3"/>
  <c r="I41" i="3" s="1"/>
  <c r="I21" i="3"/>
  <c r="B63" i="3"/>
  <c r="B62" i="3"/>
  <c r="B61" i="3"/>
  <c r="C56" i="3"/>
  <c r="C63" i="3" s="1"/>
  <c r="C54" i="3"/>
  <c r="C53" i="3"/>
  <c r="I51" i="3"/>
  <c r="I55" i="3" s="1"/>
  <c r="H38" i="3"/>
  <c r="I38" i="3" s="1"/>
  <c r="C32" i="3"/>
  <c r="C62" i="3" s="1"/>
  <c r="I32" i="3" l="1"/>
  <c r="I62" i="3" s="1"/>
  <c r="H46" i="3"/>
  <c r="I43" i="3"/>
  <c r="H47" i="3" l="1"/>
  <c r="I47" i="3" s="1"/>
  <c r="I46" i="3"/>
  <c r="I53" i="3"/>
  <c r="I48" i="3" l="1"/>
  <c r="I54" i="3" s="1"/>
  <c r="I56" i="3" s="1"/>
  <c r="I63" i="3" s="1"/>
  <c r="C12" i="3"/>
  <c r="C61" i="3" s="1"/>
  <c r="I11" i="3" l="1"/>
  <c r="I10" i="3"/>
  <c r="I7" i="3"/>
  <c r="I12" i="3" l="1"/>
  <c r="I61" i="3" l="1"/>
  <c r="I64" i="3" s="1"/>
</calcChain>
</file>

<file path=xl/sharedStrings.xml><?xml version="1.0" encoding="utf-8"?>
<sst xmlns="http://schemas.openxmlformats.org/spreadsheetml/2006/main" count="129" uniqueCount="91">
  <si>
    <t>Prijs/stuk</t>
  </si>
  <si>
    <t>Aantal</t>
  </si>
  <si>
    <t>Totaal</t>
  </si>
  <si>
    <t>Positie</t>
  </si>
  <si>
    <t>Prijs</t>
  </si>
  <si>
    <t>Ondertekening rechtsgeldig vertegenwoordiger</t>
  </si>
  <si>
    <t>Datum:</t>
  </si>
  <si>
    <t>Naam :</t>
  </si>
  <si>
    <t>1.1</t>
  </si>
  <si>
    <t>1.2</t>
  </si>
  <si>
    <t>2.1</t>
  </si>
  <si>
    <t>2.2</t>
  </si>
  <si>
    <t>3.1</t>
  </si>
  <si>
    <t>2.3</t>
  </si>
  <si>
    <t>2.4</t>
  </si>
  <si>
    <t>2.5</t>
  </si>
  <si>
    <t>2.6</t>
  </si>
  <si>
    <t>2.7</t>
  </si>
  <si>
    <t>2.8</t>
  </si>
  <si>
    <t>3.2</t>
  </si>
  <si>
    <t>3.3</t>
  </si>
  <si>
    <t>3.4</t>
  </si>
  <si>
    <t xml:space="preserve">
</t>
  </si>
  <si>
    <t>Forfaittair aantal in 10 jaar</t>
  </si>
  <si>
    <t>Totaal storingsherstel buiten onderhoudscontract</t>
  </si>
  <si>
    <t>Onderhoud</t>
  </si>
  <si>
    <t>jaar 2</t>
  </si>
  <si>
    <t>jaar 3</t>
  </si>
  <si>
    <t>jaar 4</t>
  </si>
  <si>
    <t>jaar 5</t>
  </si>
  <si>
    <t>jaar 6</t>
  </si>
  <si>
    <t>jaar 7</t>
  </si>
  <si>
    <t>jaar 8</t>
  </si>
  <si>
    <t>Alleen de nietgeblokkeerde paarse cellen invullen de overige cellen zijn vastgesteld of worden automatisch gevuld.</t>
  </si>
  <si>
    <t>jaar 1 (incl. garantie)</t>
  </si>
  <si>
    <t>Jaar</t>
  </si>
  <si>
    <t>Onderhoud 
EMV lezers</t>
  </si>
  <si>
    <t>TCO onderdeel</t>
  </si>
  <si>
    <t>1.3</t>
  </si>
  <si>
    <t xml:space="preserve">Onderdeel </t>
  </si>
  <si>
    <t>3.5</t>
  </si>
  <si>
    <t>Totaal schade en vandalisme</t>
  </si>
  <si>
    <t>Uurtarief</t>
  </si>
  <si>
    <t>Storingsherstel buiten onderhoudscontract (uurtarief, inclusief eventuele voorrijkosten)</t>
  </si>
  <si>
    <t>overzicht van de meest te vervangen onderdelen /componenten bij schade en of vandalisme</t>
  </si>
  <si>
    <t>Stukprijs</t>
  </si>
  <si>
    <t>Fundatie incl. montage *</t>
  </si>
  <si>
    <t>Tijdelijk verwijderen, opslaan en herplaatsen van een Parkeerautomaat</t>
  </si>
  <si>
    <t>Totaal incidenteel verwijderen, ver -of herplaatsen Parkeerautomaten</t>
  </si>
  <si>
    <t>2.9</t>
  </si>
  <si>
    <t>2.10</t>
  </si>
  <si>
    <t>jaar 9</t>
  </si>
  <si>
    <t>jaar 10</t>
  </si>
  <si>
    <t>Positie 1: Levering en installatie</t>
  </si>
  <si>
    <t>Positie 3: Schade, vandalisme en storingsherstel buiten het contract</t>
  </si>
  <si>
    <t>Scherm gebruikersinterface (touchscreen)</t>
  </si>
  <si>
    <t>3.6</t>
  </si>
  <si>
    <t>3.7</t>
  </si>
  <si>
    <t>3.8</t>
  </si>
  <si>
    <t>TCO gedurende 10 jaar</t>
  </si>
  <si>
    <t xml:space="preserve">Aantal Parkeerautomaten conform levering: </t>
  </si>
  <si>
    <t>Handtekening:</t>
  </si>
  <si>
    <t>Total Cost of Ownership gedurende 10 jaar</t>
  </si>
  <si>
    <t>Kaartlezer</t>
  </si>
  <si>
    <t>Moederboard/hoofdkaart Parkeerautomaat</t>
  </si>
  <si>
    <t>Datacommunicatie (abonnement en simkaart)</t>
  </si>
  <si>
    <t xml:space="preserve">voor werkzaamheden die worden uitgevoerd op maandag - zaterdag tussen 8.00 en 18.00 uur. </t>
  </si>
  <si>
    <t xml:space="preserve">voor werkzaamheden die worden uitgevoerd op maandag - zaterdag tussen 18:00 en 8:00 uur. </t>
  </si>
  <si>
    <t>Alle prijzen op basis prijspeil 1-1-2023, exclusief btw.</t>
  </si>
  <si>
    <r>
      <t xml:space="preserve">Parkeerautomaten op basis van omschrijving Programma van Eisen </t>
    </r>
    <r>
      <rPr>
        <u/>
        <sz val="8"/>
        <rFont val="Arial"/>
        <family val="2"/>
      </rPr>
      <t>met</t>
    </r>
    <r>
      <rPr>
        <sz val="8"/>
        <rFont val="Arial"/>
        <family val="2"/>
      </rPr>
      <t xml:space="preserve"> muntacceptatie (prijs zonder muntgeld eindcassette) *</t>
    </r>
  </si>
  <si>
    <r>
      <t xml:space="preserve">Parkeerautomaten op basis van omschrijving Programma van Eisen </t>
    </r>
    <r>
      <rPr>
        <u/>
        <sz val="8"/>
        <rFont val="Arial"/>
        <family val="2"/>
      </rPr>
      <t>zonder</t>
    </r>
    <r>
      <rPr>
        <sz val="8"/>
        <rFont val="Arial"/>
        <family val="2"/>
      </rPr>
      <t xml:space="preserve"> muntacceptatie *</t>
    </r>
  </si>
  <si>
    <t>Installatie en plaatsing per Parkeerautomaat *</t>
  </si>
  <si>
    <t>1.4</t>
  </si>
  <si>
    <t>1.5</t>
  </si>
  <si>
    <t>1.6</t>
  </si>
  <si>
    <t>1.7</t>
  </si>
  <si>
    <r>
      <t xml:space="preserve">Bedrag per Parkeerautomaat per </t>
    </r>
    <r>
      <rPr>
        <b/>
        <sz val="9"/>
        <color rgb="FFFFFFFF"/>
        <rFont val="Arial"/>
        <family val="2"/>
      </rPr>
      <t>maand</t>
    </r>
  </si>
  <si>
    <t>Accu conform eis 122 en 123 PvE</t>
  </si>
  <si>
    <t>Aanstraalunit LED conform eis 132 PvE</t>
  </si>
  <si>
    <r>
      <t xml:space="preserve">Incidenteel verwijderen, ver -of herplaatsen Parkeerautomaten (zie eis </t>
    </r>
    <r>
      <rPr>
        <sz val="9"/>
        <color theme="0"/>
        <rFont val="Arial"/>
        <family val="2"/>
      </rPr>
      <t>231</t>
    </r>
    <r>
      <rPr>
        <sz val="9"/>
        <color indexed="9"/>
        <rFont val="Arial"/>
        <family val="2"/>
      </rPr>
      <t xml:space="preserve"> PvE)</t>
    </r>
  </si>
  <si>
    <t>Hosting, beveiliging, koppelingen en licenties Beheersysteem</t>
  </si>
  <si>
    <t>Positie 2: Jaarlijkse kosten op basis van maandtarieven</t>
  </si>
  <si>
    <t>Helpdesk-functionaliteit</t>
  </si>
  <si>
    <t>Muntselector en doorvoer (deel onderhevig aan slijtage door munten)</t>
  </si>
  <si>
    <t>Verwijslichtbak*</t>
  </si>
  <si>
    <t xml:space="preserve">Vuurwerkkap/-plaat* </t>
  </si>
  <si>
    <t>Muntgeld eindcassette*</t>
  </si>
  <si>
    <t>* Deze onderdelen zijn verrekenbaar aan de hand van eventueel wijzigende aantallen. Dit betreft een raamovereenkomst, gedurende de looptijd van de raamovereenkomst kan Opdrachtgever Nadere Overeenkomsten afsluiten.</t>
  </si>
  <si>
    <t>Zaanstad2022</t>
  </si>
  <si>
    <t xml:space="preserve">** Na het tiende jaar wordt het gemiddelde maandbedrag per Parkeerautomaat over de eerste 10 jaar gehanteerd als maandbedrag. Deze bedragen worden niet opgenomen in de TCO-berekening. </t>
  </si>
  <si>
    <t>Maandbedrag na het 10e jaar**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</si>
</sst>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  <numFmt numFmtId="166" formatCode="[$-413]mmm/yy;@"/>
    <numFmt numFmtId="167" formatCode="_-&quot;€&quot;\ * #,##0_-;_-&quot;€&quot;\ * #,##0\-;_-&quot;€&quot;\ * &quot;-&quot;_-;_-@_-"/>
    <numFmt numFmtId="168" formatCode="_-&quot;€&quot;\ * #,##0.00_-;_-&quot;€&quot;\ * #,##0.00\-;_-&quot;€&quot;\ * &quot;-&quot;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Franklin Gothic Book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9"/>
      <color indexed="9"/>
      <name val="Arial"/>
      <family val="2"/>
    </font>
    <font>
      <sz val="8"/>
      <name val="Arial"/>
      <family val="2"/>
    </font>
    <font>
      <sz val="9"/>
      <color rgb="FFFFFFFF"/>
      <name val="Arial"/>
      <family val="2"/>
    </font>
    <font>
      <b/>
      <sz val="12"/>
      <color rgb="FFFFFFFF"/>
      <name val="Arial"/>
      <family val="2"/>
    </font>
    <font>
      <b/>
      <sz val="9"/>
      <color indexed="9"/>
      <name val="Arial"/>
      <family val="2"/>
    </font>
    <font>
      <sz val="10"/>
      <color theme="0" tint="-0.249977111117893"/>
      <name val="Arial"/>
      <family val="2"/>
    </font>
    <font>
      <u/>
      <sz val="8"/>
      <name val="Arial"/>
      <family val="2"/>
    </font>
    <font>
      <b/>
      <sz val="9"/>
      <color rgb="FFFFFFFF"/>
      <name val="Arial"/>
      <family val="2"/>
    </font>
    <font>
      <sz val="9"/>
      <color theme="0"/>
      <name val="Arial"/>
      <family val="2"/>
    </font>
    <font>
      <b/>
      <i/>
      <sz val="9"/>
      <color indexed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7099"/>
        <bgColor indexed="64"/>
      </patternFill>
    </fill>
    <fill>
      <patternFill patternType="solid">
        <fgColor rgb="FFD0EBEC"/>
        <bgColor indexed="64"/>
      </patternFill>
    </fill>
    <fill>
      <patternFill patternType="solid">
        <fgColor rgb="FFCE97CA"/>
        <bgColor indexed="64"/>
      </patternFill>
    </fill>
    <fill>
      <patternFill patternType="solid">
        <fgColor rgb="FFE7F5F5"/>
        <bgColor indexed="64"/>
      </patternFill>
    </fill>
    <fill>
      <patternFill patternType="solid">
        <fgColor rgb="FFE7CBE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99"/>
        <bgColor rgb="FF000000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</cellStyleXfs>
  <cellXfs count="117">
    <xf numFmtId="0" fontId="0" fillId="0" borderId="0" xfId="0"/>
    <xf numFmtId="0" fontId="2" fillId="2" borderId="0" xfId="0" applyFont="1" applyFill="1" applyBorder="1" applyProtection="1"/>
    <xf numFmtId="167" fontId="7" fillId="3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wrapText="1"/>
    </xf>
    <xf numFmtId="0" fontId="2" fillId="2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8" fillId="4" borderId="1" xfId="7" applyNumberFormat="1" applyFont="1" applyFill="1" applyBorder="1" applyAlignment="1" applyProtection="1">
      <alignment horizontal="left" vertical="center" indent="1"/>
    </xf>
    <xf numFmtId="0" fontId="8" fillId="4" borderId="1" xfId="7" applyNumberFormat="1" applyFont="1" applyFill="1" applyBorder="1" applyAlignment="1" applyProtection="1">
      <alignment horizontal="right" vertical="center" indent="1"/>
    </xf>
    <xf numFmtId="9" fontId="8" fillId="6" borderId="1" xfId="1" applyFont="1" applyFill="1" applyBorder="1" applyAlignment="1" applyProtection="1">
      <alignment horizontal="left" vertical="center" indent="1"/>
    </xf>
    <xf numFmtId="0" fontId="8" fillId="6" borderId="1" xfId="1" applyNumberFormat="1" applyFont="1" applyFill="1" applyBorder="1" applyAlignment="1" applyProtection="1">
      <alignment horizontal="right" vertical="center" indent="1"/>
    </xf>
    <xf numFmtId="1" fontId="7" fillId="3" borderId="1" xfId="0" applyNumberFormat="1" applyFont="1" applyFill="1" applyBorder="1" applyAlignment="1" applyProtection="1">
      <alignment horizontal="left" vertical="center" wrapText="1" indent="1"/>
    </xf>
    <xf numFmtId="0" fontId="6" fillId="0" borderId="0" xfId="0" applyFont="1" applyBorder="1" applyAlignment="1" applyProtection="1">
      <alignment vertical="center"/>
    </xf>
    <xf numFmtId="1" fontId="8" fillId="4" borderId="1" xfId="7" applyNumberFormat="1" applyFont="1" applyFill="1" applyBorder="1" applyAlignment="1" applyProtection="1">
      <alignment horizontal="right" vertical="center" indent="1"/>
    </xf>
    <xf numFmtId="9" fontId="8" fillId="4" borderId="1" xfId="1" applyFont="1" applyFill="1" applyBorder="1" applyAlignment="1" applyProtection="1">
      <alignment horizontal="left" indent="1"/>
    </xf>
    <xf numFmtId="9" fontId="8" fillId="6" borderId="1" xfId="1" applyFont="1" applyFill="1" applyBorder="1" applyAlignment="1" applyProtection="1">
      <alignment horizontal="left" indent="1"/>
    </xf>
    <xf numFmtId="0" fontId="2" fillId="0" borderId="0" xfId="0" applyFont="1" applyBorder="1" applyProtection="1"/>
    <xf numFmtId="0" fontId="8" fillId="4" borderId="1" xfId="7" applyNumberFormat="1" applyFont="1" applyFill="1" applyBorder="1" applyAlignment="1" applyProtection="1">
      <alignment horizontal="left" vertical="top" indent="1"/>
    </xf>
    <xf numFmtId="0" fontId="6" fillId="0" borderId="0" xfId="0" applyFont="1" applyBorder="1" applyProtection="1"/>
    <xf numFmtId="165" fontId="6" fillId="0" borderId="0" xfId="0" applyNumberFormat="1" applyFont="1" applyBorder="1" applyProtection="1"/>
    <xf numFmtId="166" fontId="7" fillId="3" borderId="1" xfId="0" applyNumberFormat="1" applyFont="1" applyFill="1" applyBorder="1" applyAlignment="1" applyProtection="1">
      <alignment horizontal="left" vertical="center" wrapText="1" indent="2"/>
    </xf>
    <xf numFmtId="0" fontId="0" fillId="0" borderId="0" xfId="0" applyProtection="1"/>
    <xf numFmtId="1" fontId="8" fillId="4" borderId="1" xfId="7" applyNumberFormat="1" applyFont="1" applyFill="1" applyBorder="1" applyAlignment="1" applyProtection="1">
      <alignment horizontal="left" vertical="top" indent="1"/>
    </xf>
    <xf numFmtId="1" fontId="8" fillId="6" borderId="1" xfId="7" applyNumberFormat="1" applyFont="1" applyFill="1" applyBorder="1" applyAlignment="1" applyProtection="1">
      <alignment horizontal="left" vertical="top" indent="1"/>
    </xf>
    <xf numFmtId="1" fontId="8" fillId="4" borderId="1" xfId="1" applyNumberFormat="1" applyFont="1" applyFill="1" applyBorder="1" applyAlignment="1" applyProtection="1">
      <alignment horizontal="left" indent="1"/>
    </xf>
    <xf numFmtId="1" fontId="8" fillId="6" borderId="1" xfId="1" applyNumberFormat="1" applyFont="1" applyFill="1" applyBorder="1" applyAlignment="1" applyProtection="1">
      <alignment horizontal="left" indent="1"/>
    </xf>
    <xf numFmtId="168" fontId="8" fillId="4" borderId="1" xfId="7" applyNumberFormat="1" applyFont="1" applyFill="1" applyBorder="1" applyAlignment="1" applyProtection="1">
      <alignment horizontal="right" vertical="center"/>
    </xf>
    <xf numFmtId="168" fontId="8" fillId="5" borderId="1" xfId="7" applyNumberFormat="1" applyFont="1" applyFill="1" applyBorder="1" applyAlignment="1" applyProtection="1">
      <alignment horizontal="right" vertical="center"/>
      <protection locked="0"/>
    </xf>
    <xf numFmtId="168" fontId="8" fillId="7" borderId="1" xfId="7" applyNumberFormat="1" applyFont="1" applyFill="1" applyBorder="1" applyAlignment="1" applyProtection="1">
      <alignment horizontal="right" vertical="center"/>
      <protection locked="0"/>
    </xf>
    <xf numFmtId="168" fontId="8" fillId="6" borderId="1" xfId="7" applyNumberFormat="1" applyFont="1" applyFill="1" applyBorder="1" applyAlignment="1" applyProtection="1">
      <alignment horizontal="right" vertical="center"/>
    </xf>
    <xf numFmtId="168" fontId="8" fillId="4" borderId="1" xfId="7" applyNumberFormat="1" applyFont="1" applyFill="1" applyBorder="1" applyAlignment="1" applyProtection="1">
      <alignment horizontal="right"/>
    </xf>
    <xf numFmtId="168" fontId="8" fillId="6" borderId="1" xfId="7" applyNumberFormat="1" applyFont="1" applyFill="1" applyBorder="1" applyAlignment="1" applyProtection="1">
      <alignment horizontal="right"/>
    </xf>
    <xf numFmtId="168" fontId="7" fillId="3" borderId="1" xfId="0" applyNumberFormat="1" applyFont="1" applyFill="1" applyBorder="1" applyAlignment="1" applyProtection="1">
      <alignment horizontal="center" vertical="center" wrapText="1"/>
    </xf>
    <xf numFmtId="168" fontId="8" fillId="5" borderId="1" xfId="7" applyNumberFormat="1" applyFont="1" applyFill="1" applyBorder="1" applyAlignment="1" applyProtection="1">
      <alignment horizontal="right" vertical="top"/>
      <protection locked="0"/>
    </xf>
    <xf numFmtId="168" fontId="8" fillId="4" borderId="1" xfId="7" applyNumberFormat="1" applyFont="1" applyFill="1" applyBorder="1" applyAlignment="1" applyProtection="1">
      <alignment horizontal="right" vertical="top"/>
    </xf>
    <xf numFmtId="168" fontId="8" fillId="7" borderId="1" xfId="7" applyNumberFormat="1" applyFont="1" applyFill="1" applyBorder="1" applyAlignment="1" applyProtection="1">
      <alignment horizontal="right" vertical="top"/>
      <protection locked="0"/>
    </xf>
    <xf numFmtId="168" fontId="8" fillId="6" borderId="1" xfId="7" applyNumberFormat="1" applyFont="1" applyFill="1" applyBorder="1" applyAlignment="1" applyProtection="1">
      <alignment horizontal="right" vertical="top"/>
    </xf>
    <xf numFmtId="0" fontId="8" fillId="4" borderId="1" xfId="7" applyNumberFormat="1" applyFont="1" applyFill="1" applyBorder="1" applyAlignment="1" applyProtection="1">
      <alignment horizontal="right" vertical="top"/>
    </xf>
    <xf numFmtId="0" fontId="8" fillId="6" borderId="1" xfId="7" applyNumberFormat="1" applyFont="1" applyFill="1" applyBorder="1" applyAlignment="1" applyProtection="1">
      <alignment horizontal="right" vertical="top"/>
    </xf>
    <xf numFmtId="166" fontId="7" fillId="3" borderId="1" xfId="0" applyNumberFormat="1" applyFont="1" applyFill="1" applyBorder="1" applyAlignment="1" applyProtection="1">
      <alignment horizontal="left" vertical="center" wrapText="1" indent="1"/>
    </xf>
    <xf numFmtId="1" fontId="9" fillId="9" borderId="4" xfId="0" applyNumberFormat="1" applyFont="1" applyFill="1" applyBorder="1" applyAlignment="1" applyProtection="1">
      <alignment horizontal="center" vertical="center" wrapText="1"/>
    </xf>
    <xf numFmtId="166" fontId="7" fillId="3" borderId="1" xfId="0" applyNumberFormat="1" applyFont="1" applyFill="1" applyBorder="1" applyAlignment="1" applyProtection="1">
      <alignment horizontal="center" vertical="center" wrapText="1"/>
    </xf>
    <xf numFmtId="166" fontId="7" fillId="3" borderId="2" xfId="0" applyNumberFormat="1" applyFont="1" applyFill="1" applyBorder="1" applyAlignment="1" applyProtection="1">
      <alignment horizontal="left" vertical="center" wrapText="1" indent="1"/>
    </xf>
    <xf numFmtId="166" fontId="7" fillId="3" borderId="4" xfId="0" applyNumberFormat="1" applyFont="1" applyFill="1" applyBorder="1" applyAlignment="1" applyProtection="1">
      <alignment horizontal="left" vertical="center" wrapText="1" indent="1"/>
    </xf>
    <xf numFmtId="0" fontId="9" fillId="9" borderId="3" xfId="0" applyNumberFormat="1" applyFont="1" applyFill="1" applyBorder="1" applyAlignment="1" applyProtection="1">
      <alignment horizontal="left" vertical="center" wrapText="1"/>
    </xf>
    <xf numFmtId="166" fontId="11" fillId="3" borderId="1" xfId="0" applyNumberFormat="1" applyFont="1" applyFill="1" applyBorder="1" applyAlignment="1" applyProtection="1">
      <alignment vertical="center" wrapText="1"/>
    </xf>
    <xf numFmtId="168" fontId="11" fillId="3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Protection="1"/>
    <xf numFmtId="0" fontId="12" fillId="2" borderId="0" xfId="0" applyFont="1" applyFill="1" applyBorder="1" applyProtection="1"/>
    <xf numFmtId="0" fontId="12" fillId="2" borderId="0" xfId="0" applyFont="1" applyFill="1" applyBorder="1" applyProtection="1">
      <protection locked="0"/>
    </xf>
    <xf numFmtId="0" fontId="2" fillId="2" borderId="0" xfId="0" applyFont="1" applyFill="1" applyBorder="1" applyProtection="1"/>
    <xf numFmtId="166" fontId="7" fillId="3" borderId="1" xfId="0" applyNumberFormat="1" applyFont="1" applyFill="1" applyBorder="1" applyAlignment="1" applyProtection="1">
      <alignment horizontal="left" vertical="center" wrapText="1" indent="1"/>
    </xf>
    <xf numFmtId="0" fontId="2" fillId="2" borderId="0" xfId="0" applyFont="1" applyFill="1" applyBorder="1" applyProtection="1"/>
    <xf numFmtId="0" fontId="2" fillId="2" borderId="0" xfId="0" applyFont="1" applyFill="1"/>
    <xf numFmtId="0" fontId="2" fillId="0" borderId="0" xfId="0" applyFont="1"/>
    <xf numFmtId="168" fontId="8" fillId="4" borderId="1" xfId="7" applyNumberFormat="1" applyFont="1" applyFill="1" applyBorder="1" applyAlignment="1">
      <alignment horizontal="right"/>
    </xf>
    <xf numFmtId="165" fontId="6" fillId="0" borderId="0" xfId="0" applyNumberFormat="1" applyFont="1"/>
    <xf numFmtId="0" fontId="6" fillId="0" borderId="0" xfId="0" applyFont="1"/>
    <xf numFmtId="1" fontId="8" fillId="4" borderId="6" xfId="7" applyNumberFormat="1" applyFont="1" applyFill="1" applyBorder="1" applyAlignment="1" applyProtection="1">
      <alignment horizontal="left" vertical="top" wrapText="1"/>
    </xf>
    <xf numFmtId="1" fontId="8" fillId="4" borderId="0" xfId="7" applyNumberFormat="1" applyFont="1" applyFill="1" applyBorder="1" applyAlignment="1" applyProtection="1">
      <alignment horizontal="left" vertical="top" wrapText="1"/>
    </xf>
    <xf numFmtId="1" fontId="8" fillId="4" borderId="7" xfId="7" applyNumberFormat="1" applyFont="1" applyFill="1" applyBorder="1" applyAlignment="1" applyProtection="1">
      <alignment horizontal="left" vertical="top" wrapText="1"/>
    </xf>
    <xf numFmtId="1" fontId="8" fillId="6" borderId="6" xfId="7" applyNumberFormat="1" applyFont="1" applyFill="1" applyBorder="1" applyAlignment="1" applyProtection="1">
      <alignment horizontal="left" vertical="top" wrapText="1"/>
    </xf>
    <xf numFmtId="1" fontId="8" fillId="6" borderId="0" xfId="7" applyNumberFormat="1" applyFont="1" applyFill="1" applyBorder="1" applyAlignment="1" applyProtection="1">
      <alignment horizontal="left" vertical="top" wrapText="1"/>
    </xf>
    <xf numFmtId="1" fontId="8" fillId="6" borderId="7" xfId="7" applyNumberFormat="1" applyFont="1" applyFill="1" applyBorder="1" applyAlignment="1" applyProtection="1">
      <alignment horizontal="left" vertical="top" wrapText="1"/>
    </xf>
    <xf numFmtId="1" fontId="7" fillId="3" borderId="2" xfId="0" applyNumberFormat="1" applyFont="1" applyFill="1" applyBorder="1" applyAlignment="1" applyProtection="1">
      <alignment horizontal="left" vertical="center" wrapText="1" indent="1"/>
    </xf>
    <xf numFmtId="1" fontId="7" fillId="3" borderId="3" xfId="0" applyNumberFormat="1" applyFont="1" applyFill="1" applyBorder="1" applyAlignment="1" applyProtection="1">
      <alignment horizontal="left" vertical="center" wrapText="1" indent="1"/>
    </xf>
    <xf numFmtId="1" fontId="7" fillId="3" borderId="4" xfId="0" applyNumberFormat="1" applyFont="1" applyFill="1" applyBorder="1" applyAlignment="1" applyProtection="1">
      <alignment horizontal="left" vertical="center" wrapText="1" indent="1"/>
    </xf>
    <xf numFmtId="166" fontId="7" fillId="3" borderId="1" xfId="0" applyNumberFormat="1" applyFont="1" applyFill="1" applyBorder="1" applyAlignment="1" applyProtection="1">
      <alignment horizontal="left" vertical="center" wrapText="1" indent="1"/>
    </xf>
    <xf numFmtId="166" fontId="7" fillId="3" borderId="2" xfId="0" applyNumberFormat="1" applyFont="1" applyFill="1" applyBorder="1" applyAlignment="1" applyProtection="1">
      <alignment horizontal="left" vertical="center" wrapText="1" indent="1"/>
    </xf>
    <xf numFmtId="166" fontId="7" fillId="3" borderId="3" xfId="0" applyNumberFormat="1" applyFont="1" applyFill="1" applyBorder="1" applyAlignment="1" applyProtection="1">
      <alignment horizontal="left" vertical="center" wrapText="1" indent="1"/>
    </xf>
    <xf numFmtId="166" fontId="7" fillId="3" borderId="4" xfId="0" applyNumberFormat="1" applyFont="1" applyFill="1" applyBorder="1" applyAlignment="1" applyProtection="1">
      <alignment horizontal="left" vertical="center" wrapText="1" indent="1"/>
    </xf>
    <xf numFmtId="0" fontId="8" fillId="4" borderId="8" xfId="7" applyNumberFormat="1" applyFont="1" applyFill="1" applyBorder="1" applyAlignment="1" applyProtection="1">
      <alignment horizontal="left" vertical="center"/>
    </xf>
    <xf numFmtId="0" fontId="8" fillId="4" borderId="9" xfId="7" applyNumberFormat="1" applyFont="1" applyFill="1" applyBorder="1" applyAlignment="1" applyProtection="1">
      <alignment horizontal="left" vertical="center"/>
    </xf>
    <xf numFmtId="0" fontId="8" fillId="4" borderId="11" xfId="7" applyNumberFormat="1" applyFont="1" applyFill="1" applyBorder="1" applyAlignment="1" applyProtection="1">
      <alignment horizontal="left" vertical="center"/>
    </xf>
    <xf numFmtId="9" fontId="8" fillId="6" borderId="10" xfId="1" applyFont="1" applyFill="1" applyBorder="1" applyAlignment="1" applyProtection="1">
      <alignment horizontal="left" vertical="center"/>
    </xf>
    <xf numFmtId="9" fontId="8" fillId="6" borderId="5" xfId="1" applyFont="1" applyFill="1" applyBorder="1" applyAlignment="1" applyProtection="1">
      <alignment horizontal="left" vertical="center"/>
    </xf>
    <xf numFmtId="9" fontId="8" fillId="6" borderId="12" xfId="1" applyFont="1" applyFill="1" applyBorder="1" applyAlignment="1" applyProtection="1">
      <alignment horizontal="left" vertical="center"/>
    </xf>
    <xf numFmtId="167" fontId="8" fillId="8" borderId="9" xfId="7" applyNumberFormat="1" applyFont="1" applyFill="1" applyBorder="1" applyAlignment="1" applyProtection="1">
      <alignment horizontal="left" vertical="center" wrapText="1"/>
    </xf>
    <xf numFmtId="167" fontId="8" fillId="8" borderId="5" xfId="7" applyNumberFormat="1" applyFont="1" applyFill="1" applyBorder="1" applyAlignment="1" applyProtection="1">
      <alignment horizontal="left" vertical="center" wrapText="1"/>
    </xf>
    <xf numFmtId="166" fontId="8" fillId="6" borderId="6" xfId="1" applyNumberFormat="1" applyFont="1" applyFill="1" applyBorder="1" applyAlignment="1" applyProtection="1">
      <alignment horizontal="left" indent="1"/>
    </xf>
    <xf numFmtId="9" fontId="8" fillId="6" borderId="0" xfId="1" applyFont="1" applyFill="1" applyBorder="1" applyAlignment="1" applyProtection="1">
      <alignment horizontal="left" indent="1"/>
    </xf>
    <xf numFmtId="9" fontId="8" fillId="6" borderId="7" xfId="1" applyFont="1" applyFill="1" applyBorder="1" applyAlignment="1" applyProtection="1">
      <alignment horizontal="left" indent="1"/>
    </xf>
    <xf numFmtId="166" fontId="8" fillId="4" borderId="6" xfId="1" applyNumberFormat="1" applyFont="1" applyFill="1" applyBorder="1" applyAlignment="1" applyProtection="1">
      <alignment horizontal="left" indent="1"/>
    </xf>
    <xf numFmtId="9" fontId="8" fillId="4" borderId="0" xfId="1" applyFont="1" applyFill="1" applyBorder="1" applyAlignment="1" applyProtection="1">
      <alignment horizontal="left" indent="1"/>
    </xf>
    <xf numFmtId="9" fontId="8" fillId="4" borderId="7" xfId="1" applyFont="1" applyFill="1" applyBorder="1" applyAlignment="1" applyProtection="1">
      <alignment horizontal="left" indent="1"/>
    </xf>
    <xf numFmtId="166" fontId="16" fillId="3" borderId="1" xfId="0" applyNumberFormat="1" applyFont="1" applyFill="1" applyBorder="1" applyAlignment="1" applyProtection="1">
      <alignment horizontal="left" vertical="center" wrapText="1" indent="1"/>
    </xf>
    <xf numFmtId="166" fontId="8" fillId="4" borderId="6" xfId="7" applyNumberFormat="1" applyFont="1" applyFill="1" applyBorder="1" applyAlignment="1" applyProtection="1">
      <alignment vertical="center" wrapText="1"/>
    </xf>
    <xf numFmtId="166" fontId="8" fillId="4" borderId="0" xfId="7" applyNumberFormat="1" applyFont="1" applyFill="1" applyBorder="1" applyAlignment="1" applyProtection="1">
      <alignment vertical="center" wrapText="1"/>
    </xf>
    <xf numFmtId="166" fontId="8" fillId="4" borderId="7" xfId="7" applyNumberFormat="1" applyFont="1" applyFill="1" applyBorder="1" applyAlignment="1" applyProtection="1">
      <alignment vertical="center" wrapText="1"/>
    </xf>
    <xf numFmtId="166" fontId="8" fillId="6" borderId="6" xfId="1" applyNumberFormat="1" applyFont="1" applyFill="1" applyBorder="1" applyAlignment="1" applyProtection="1">
      <alignment vertical="center" wrapText="1"/>
    </xf>
    <xf numFmtId="166" fontId="8" fillId="6" borderId="0" xfId="1" applyNumberFormat="1" applyFont="1" applyFill="1" applyBorder="1" applyAlignment="1" applyProtection="1">
      <alignment vertical="center" wrapText="1"/>
    </xf>
    <xf numFmtId="166" fontId="8" fillId="6" borderId="7" xfId="1" applyNumberFormat="1" applyFont="1" applyFill="1" applyBorder="1" applyAlignment="1" applyProtection="1">
      <alignment vertical="center" wrapText="1"/>
    </xf>
    <xf numFmtId="166" fontId="10" fillId="9" borderId="2" xfId="0" applyNumberFormat="1" applyFont="1" applyFill="1" applyBorder="1" applyAlignment="1" applyProtection="1">
      <alignment horizontal="left" vertical="center" wrapText="1"/>
    </xf>
    <xf numFmtId="166" fontId="10" fillId="9" borderId="3" xfId="0" applyNumberFormat="1" applyFont="1" applyFill="1" applyBorder="1" applyAlignment="1" applyProtection="1">
      <alignment horizontal="left" vertical="center" wrapText="1"/>
    </xf>
    <xf numFmtId="166" fontId="10" fillId="9" borderId="4" xfId="0" applyNumberFormat="1" applyFont="1" applyFill="1" applyBorder="1" applyAlignment="1" applyProtection="1">
      <alignment horizontal="left" vertical="center" wrapText="1"/>
    </xf>
    <xf numFmtId="166" fontId="7" fillId="3" borderId="10" xfId="0" applyNumberFormat="1" applyFont="1" applyFill="1" applyBorder="1" applyAlignment="1" applyProtection="1">
      <alignment horizontal="center" vertical="center" wrapText="1"/>
    </xf>
    <xf numFmtId="166" fontId="7" fillId="3" borderId="5" xfId="0" applyNumberFormat="1" applyFont="1" applyFill="1" applyBorder="1" applyAlignment="1" applyProtection="1">
      <alignment horizontal="center" vertical="center" wrapText="1"/>
    </xf>
    <xf numFmtId="167" fontId="8" fillId="8" borderId="9" xfId="7" applyNumberFormat="1" applyFont="1" applyFill="1" applyBorder="1" applyAlignment="1">
      <alignment horizontal="left" vertical="center" wrapText="1"/>
    </xf>
    <xf numFmtId="9" fontId="8" fillId="4" borderId="2" xfId="4" applyFont="1" applyFill="1" applyBorder="1" applyAlignment="1" applyProtection="1">
      <alignment horizontal="left" indent="1"/>
    </xf>
    <xf numFmtId="9" fontId="8" fillId="4" borderId="4" xfId="4" applyFont="1" applyFill="1" applyBorder="1" applyAlignment="1" applyProtection="1">
      <alignment horizontal="left" indent="1"/>
    </xf>
    <xf numFmtId="0" fontId="2" fillId="2" borderId="0" xfId="0" applyFont="1" applyFill="1" applyBorder="1" applyProtection="1"/>
    <xf numFmtId="1" fontId="8" fillId="4" borderId="8" xfId="7" applyNumberFormat="1" applyFont="1" applyFill="1" applyBorder="1" applyAlignment="1" applyProtection="1">
      <alignment horizontal="left" vertical="top" wrapText="1"/>
    </xf>
    <xf numFmtId="1" fontId="8" fillId="4" borderId="9" xfId="7" applyNumberFormat="1" applyFont="1" applyFill="1" applyBorder="1" applyAlignment="1" applyProtection="1">
      <alignment horizontal="left" vertical="top" wrapText="1"/>
    </xf>
    <xf numFmtId="1" fontId="8" fillId="4" borderId="11" xfId="7" applyNumberFormat="1" applyFont="1" applyFill="1" applyBorder="1" applyAlignment="1" applyProtection="1">
      <alignment horizontal="left" vertical="top" wrapText="1"/>
    </xf>
    <xf numFmtId="166" fontId="9" fillId="9" borderId="6" xfId="0" applyNumberFormat="1" applyFont="1" applyFill="1" applyBorder="1" applyAlignment="1" applyProtection="1">
      <alignment horizontal="center" vertical="center" wrapText="1"/>
    </xf>
    <xf numFmtId="166" fontId="9" fillId="9" borderId="0" xfId="0" applyNumberFormat="1" applyFont="1" applyFill="1" applyBorder="1" applyAlignment="1" applyProtection="1">
      <alignment horizontal="center" vertical="center" wrapText="1"/>
    </xf>
    <xf numFmtId="14" fontId="8" fillId="5" borderId="2" xfId="7" applyNumberFormat="1" applyFont="1" applyFill="1" applyBorder="1" applyAlignment="1" applyProtection="1">
      <alignment horizontal="center"/>
      <protection locked="0"/>
    </xf>
    <xf numFmtId="14" fontId="8" fillId="5" borderId="3" xfId="7" applyNumberFormat="1" applyFont="1" applyFill="1" applyBorder="1" applyAlignment="1" applyProtection="1">
      <alignment horizontal="center"/>
      <protection locked="0"/>
    </xf>
    <xf numFmtId="14" fontId="8" fillId="5" borderId="4" xfId="7" applyNumberFormat="1" applyFont="1" applyFill="1" applyBorder="1" applyAlignment="1" applyProtection="1">
      <alignment horizontal="center"/>
      <protection locked="0"/>
    </xf>
    <xf numFmtId="167" fontId="8" fillId="7" borderId="2" xfId="7" applyNumberFormat="1" applyFont="1" applyFill="1" applyBorder="1" applyAlignment="1" applyProtection="1">
      <alignment horizontal="center"/>
      <protection locked="0"/>
    </xf>
    <xf numFmtId="167" fontId="8" fillId="7" borderId="3" xfId="7" applyNumberFormat="1" applyFont="1" applyFill="1" applyBorder="1" applyAlignment="1" applyProtection="1">
      <alignment horizontal="center"/>
      <protection locked="0"/>
    </xf>
    <xf numFmtId="167" fontId="8" fillId="7" borderId="4" xfId="7" applyNumberFormat="1" applyFont="1" applyFill="1" applyBorder="1" applyAlignment="1" applyProtection="1">
      <alignment horizontal="center"/>
      <protection locked="0"/>
    </xf>
    <xf numFmtId="167" fontId="8" fillId="8" borderId="0" xfId="7" applyNumberFormat="1" applyFont="1" applyFill="1" applyBorder="1" applyAlignment="1" applyProtection="1">
      <alignment horizontal="center" vertical="center" wrapText="1"/>
    </xf>
    <xf numFmtId="167" fontId="8" fillId="7" borderId="8" xfId="7" applyNumberFormat="1" applyFont="1" applyFill="1" applyBorder="1" applyAlignment="1" applyProtection="1">
      <alignment horizontal="center"/>
      <protection locked="0"/>
    </xf>
    <xf numFmtId="167" fontId="8" fillId="7" borderId="9" xfId="7" applyNumberFormat="1" applyFont="1" applyFill="1" applyBorder="1" applyAlignment="1" applyProtection="1">
      <alignment horizontal="center"/>
      <protection locked="0"/>
    </xf>
    <xf numFmtId="167" fontId="8" fillId="7" borderId="10" xfId="7" applyNumberFormat="1" applyFont="1" applyFill="1" applyBorder="1" applyAlignment="1" applyProtection="1">
      <alignment horizontal="center"/>
      <protection locked="0"/>
    </xf>
    <xf numFmtId="167" fontId="8" fillId="7" borderId="5" xfId="7" applyNumberFormat="1" applyFont="1" applyFill="1" applyBorder="1" applyAlignment="1" applyProtection="1">
      <alignment horizontal="center"/>
      <protection locked="0"/>
    </xf>
  </cellXfs>
  <cellStyles count="8">
    <cellStyle name="Procent" xfId="1" builtinId="5"/>
    <cellStyle name="Procent 2" xfId="3" xr:uid="{00000000-0005-0000-0000-000001000000}"/>
    <cellStyle name="Procent 3" xfId="4" xr:uid="{00000000-0005-0000-0000-000002000000}"/>
    <cellStyle name="Standaard" xfId="0" builtinId="0"/>
    <cellStyle name="Standaard 2" xfId="2" xr:uid="{00000000-0005-0000-0000-000004000000}"/>
    <cellStyle name="Standaard 3" xfId="5" xr:uid="{00000000-0005-0000-0000-000005000000}"/>
    <cellStyle name="Standaard 4" xfId="7" xr:uid="{00000000-0005-0000-0000-000006000000}"/>
    <cellStyle name="Valuta 2" xfId="6" xr:uid="{00000000-0005-0000-0000-000007000000}"/>
  </cellStyles>
  <dxfs count="0"/>
  <tableStyles count="0" defaultTableStyle="TableStyleMedium9" defaultPivotStyle="PivotStyleLight16"/>
  <colors>
    <mruColors>
      <color rgb="FFCE97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3"/>
  <sheetViews>
    <sheetView tabSelected="1" zoomScaleNormal="100" workbookViewId="0">
      <selection activeCell="E1" sqref="E1"/>
    </sheetView>
  </sheetViews>
  <sheetFormatPr defaultColWidth="0" defaultRowHeight="12.75" zeroHeight="1" x14ac:dyDescent="0.35"/>
  <cols>
    <col min="1" max="1" width="2.46484375" style="16" customWidth="1"/>
    <col min="2" max="2" width="10.46484375" style="21" customWidth="1"/>
    <col min="3" max="3" width="17" style="21" customWidth="1"/>
    <col min="4" max="6" width="14.59765625" style="21" customWidth="1"/>
    <col min="7" max="7" width="14.6640625" style="21" customWidth="1"/>
    <col min="8" max="8" width="14.6640625" style="16" customWidth="1"/>
    <col min="9" max="9" width="15.59765625" style="21" customWidth="1"/>
    <col min="10" max="10" width="2.46484375" style="21" customWidth="1"/>
    <col min="11" max="16384" width="23.19921875" style="21" hidden="1"/>
  </cols>
  <sheetData>
    <row r="1" spans="1:10" s="16" customFormat="1" x14ac:dyDescent="0.35">
      <c r="A1" s="48"/>
      <c r="B1" s="1"/>
      <c r="C1" s="100"/>
      <c r="D1" s="100"/>
      <c r="E1" s="1"/>
      <c r="F1" s="50"/>
      <c r="G1" s="1"/>
      <c r="H1" s="1"/>
      <c r="I1" s="1"/>
      <c r="J1" s="1"/>
    </row>
    <row r="2" spans="1:10" s="16" customFormat="1" ht="25.05" customHeight="1" x14ac:dyDescent="0.35">
      <c r="A2" s="1"/>
      <c r="B2" s="92" t="s">
        <v>53</v>
      </c>
      <c r="C2" s="93"/>
      <c r="D2" s="93"/>
      <c r="E2" s="93"/>
      <c r="F2" s="93"/>
      <c r="G2" s="93"/>
      <c r="H2" s="93"/>
      <c r="I2" s="94"/>
      <c r="J2" s="1"/>
    </row>
    <row r="3" spans="1:10" s="16" customFormat="1" x14ac:dyDescent="0.35">
      <c r="A3" s="1"/>
      <c r="B3" s="1"/>
      <c r="C3" s="100"/>
      <c r="D3" s="100"/>
      <c r="E3" s="100"/>
      <c r="F3" s="100"/>
      <c r="G3" s="100"/>
      <c r="H3" s="1"/>
      <c r="I3" s="1"/>
      <c r="J3" s="1"/>
    </row>
    <row r="4" spans="1:10" x14ac:dyDescent="0.35">
      <c r="A4" s="1"/>
      <c r="B4" s="39" t="s">
        <v>3</v>
      </c>
      <c r="C4" s="68" t="s">
        <v>39</v>
      </c>
      <c r="D4" s="69"/>
      <c r="E4" s="69"/>
      <c r="F4" s="70"/>
      <c r="G4" s="20" t="s">
        <v>0</v>
      </c>
      <c r="H4" s="39" t="s">
        <v>1</v>
      </c>
      <c r="I4" s="39" t="s">
        <v>2</v>
      </c>
      <c r="J4" s="1"/>
    </row>
    <row r="5" spans="1:10" ht="24.4" customHeight="1" x14ac:dyDescent="0.35">
      <c r="A5" s="50"/>
      <c r="B5" s="22" t="s">
        <v>8</v>
      </c>
      <c r="C5" s="101" t="s">
        <v>69</v>
      </c>
      <c r="D5" s="102"/>
      <c r="E5" s="102"/>
      <c r="F5" s="103"/>
      <c r="G5" s="33">
        <v>0</v>
      </c>
      <c r="H5" s="37">
        <f>50+66</f>
        <v>116</v>
      </c>
      <c r="I5" s="34">
        <f t="shared" ref="I5:I6" si="0">G5*H5</f>
        <v>0</v>
      </c>
      <c r="J5" s="50"/>
    </row>
    <row r="6" spans="1:10" x14ac:dyDescent="0.35">
      <c r="A6" s="50"/>
      <c r="B6" s="23" t="s">
        <v>9</v>
      </c>
      <c r="C6" s="61" t="s">
        <v>70</v>
      </c>
      <c r="D6" s="62"/>
      <c r="E6" s="62"/>
      <c r="F6" s="63"/>
      <c r="G6" s="35">
        <v>0</v>
      </c>
      <c r="H6" s="38">
        <v>50</v>
      </c>
      <c r="I6" s="36">
        <f t="shared" si="0"/>
        <v>0</v>
      </c>
      <c r="J6" s="50"/>
    </row>
    <row r="7" spans="1:10" x14ac:dyDescent="0.35">
      <c r="A7" s="1"/>
      <c r="B7" s="22" t="s">
        <v>38</v>
      </c>
      <c r="C7" s="58" t="s">
        <v>71</v>
      </c>
      <c r="D7" s="59"/>
      <c r="E7" s="59"/>
      <c r="F7" s="60"/>
      <c r="G7" s="33">
        <v>0</v>
      </c>
      <c r="H7" s="37">
        <f>H5+H6</f>
        <v>166</v>
      </c>
      <c r="I7" s="34">
        <f>G7*H7</f>
        <v>0</v>
      </c>
      <c r="J7" s="1"/>
    </row>
    <row r="8" spans="1:10" x14ac:dyDescent="0.35">
      <c r="A8" s="50"/>
      <c r="B8" s="23" t="s">
        <v>72</v>
      </c>
      <c r="C8" s="61" t="s">
        <v>84</v>
      </c>
      <c r="D8" s="62"/>
      <c r="E8" s="62"/>
      <c r="F8" s="63"/>
      <c r="G8" s="35">
        <v>0</v>
      </c>
      <c r="H8" s="38">
        <f>H7</f>
        <v>166</v>
      </c>
      <c r="I8" s="36">
        <f t="shared" ref="I8:I9" si="1">G8*H8</f>
        <v>0</v>
      </c>
      <c r="J8" s="50"/>
    </row>
    <row r="9" spans="1:10" x14ac:dyDescent="0.35">
      <c r="A9" s="50"/>
      <c r="B9" s="22" t="s">
        <v>73</v>
      </c>
      <c r="C9" s="58" t="s">
        <v>46</v>
      </c>
      <c r="D9" s="59"/>
      <c r="E9" s="59"/>
      <c r="F9" s="60"/>
      <c r="G9" s="33">
        <v>0</v>
      </c>
      <c r="H9" s="37">
        <f>H7</f>
        <v>166</v>
      </c>
      <c r="I9" s="34">
        <f t="shared" si="1"/>
        <v>0</v>
      </c>
      <c r="J9" s="50"/>
    </row>
    <row r="10" spans="1:10" x14ac:dyDescent="0.35">
      <c r="A10" s="1"/>
      <c r="B10" s="23" t="s">
        <v>74</v>
      </c>
      <c r="C10" s="61" t="s">
        <v>86</v>
      </c>
      <c r="D10" s="62"/>
      <c r="E10" s="62"/>
      <c r="F10" s="63"/>
      <c r="G10" s="35">
        <v>0</v>
      </c>
      <c r="H10" s="38">
        <f>H5+2</f>
        <v>118</v>
      </c>
      <c r="I10" s="36">
        <f>G10*H10</f>
        <v>0</v>
      </c>
      <c r="J10" s="1"/>
    </row>
    <row r="11" spans="1:10" x14ac:dyDescent="0.35">
      <c r="A11" s="47"/>
      <c r="B11" s="22" t="s">
        <v>75</v>
      </c>
      <c r="C11" s="58" t="s">
        <v>85</v>
      </c>
      <c r="D11" s="59"/>
      <c r="E11" s="59"/>
      <c r="F11" s="60"/>
      <c r="G11" s="33">
        <v>0</v>
      </c>
      <c r="H11" s="37">
        <f>H7</f>
        <v>166</v>
      </c>
      <c r="I11" s="34">
        <f t="shared" ref="I11" si="2">G11*H11</f>
        <v>0</v>
      </c>
      <c r="J11" s="47"/>
    </row>
    <row r="12" spans="1:10" ht="24.5" customHeight="1" x14ac:dyDescent="0.35">
      <c r="A12" s="1"/>
      <c r="B12" s="11">
        <v>1</v>
      </c>
      <c r="C12" s="64" t="str">
        <f>B2</f>
        <v>Positie 1: Levering en installatie</v>
      </c>
      <c r="D12" s="65"/>
      <c r="E12" s="65"/>
      <c r="F12" s="65"/>
      <c r="G12" s="65"/>
      <c r="H12" s="66"/>
      <c r="I12" s="32">
        <f>SUM(I5:I11)</f>
        <v>0</v>
      </c>
      <c r="J12" s="1"/>
    </row>
    <row r="13" spans="1:10" s="16" customFormat="1" x14ac:dyDescent="0.35">
      <c r="A13" s="1"/>
      <c r="B13" s="77" t="s">
        <v>87</v>
      </c>
      <c r="C13" s="77"/>
      <c r="D13" s="77"/>
      <c r="E13" s="77"/>
      <c r="F13" s="77"/>
      <c r="G13" s="77"/>
      <c r="H13" s="77"/>
      <c r="I13" s="1"/>
      <c r="J13" s="1"/>
    </row>
    <row r="14" spans="1:10" s="16" customFormat="1" x14ac:dyDescent="0.35">
      <c r="A14" s="1"/>
      <c r="B14" s="78"/>
      <c r="C14" s="78"/>
      <c r="D14" s="78"/>
      <c r="E14" s="78"/>
      <c r="F14" s="78"/>
      <c r="G14" s="78"/>
      <c r="H14" s="78"/>
      <c r="I14" s="1"/>
      <c r="J14" s="1"/>
    </row>
    <row r="15" spans="1:10" s="16" customFormat="1" ht="25.5" x14ac:dyDescent="0.35">
      <c r="A15" s="1"/>
      <c r="B15" s="92" t="s">
        <v>81</v>
      </c>
      <c r="C15" s="93"/>
      <c r="D15" s="93"/>
      <c r="E15" s="93"/>
      <c r="F15" s="93"/>
      <c r="G15" s="93"/>
      <c r="H15" s="93"/>
      <c r="I15" s="94"/>
      <c r="J15" s="3" t="s">
        <v>22</v>
      </c>
    </row>
    <row r="16" spans="1:10" s="16" customFormat="1" x14ac:dyDescent="0.35">
      <c r="A16" s="1"/>
      <c r="B16" s="1"/>
      <c r="C16" s="1"/>
      <c r="D16" s="1"/>
      <c r="E16" s="1"/>
      <c r="F16" s="50"/>
      <c r="G16" s="1"/>
      <c r="H16" s="1"/>
      <c r="I16" s="1"/>
      <c r="J16" s="1"/>
    </row>
    <row r="17" spans="1:11" s="16" customFormat="1" ht="12.5" customHeight="1" x14ac:dyDescent="0.35">
      <c r="A17" s="1"/>
      <c r="B17" s="68" t="s">
        <v>60</v>
      </c>
      <c r="C17" s="69"/>
      <c r="D17" s="70"/>
      <c r="E17" s="68" t="str">
        <f>"(zie positie "&amp;B5&amp;" + "&amp;B6&amp;")"</f>
        <v>(zie positie 1.1 + 1.2)</v>
      </c>
      <c r="F17" s="69"/>
      <c r="G17" s="44">
        <f>H5+H6</f>
        <v>166</v>
      </c>
      <c r="H17" s="40"/>
      <c r="I17" s="40"/>
      <c r="J17" s="1"/>
    </row>
    <row r="18" spans="1:11" s="16" customFormat="1" x14ac:dyDescent="0.35">
      <c r="A18" s="1"/>
      <c r="B18" s="1"/>
      <c r="C18" s="1"/>
      <c r="D18" s="1"/>
      <c r="E18" s="1"/>
      <c r="F18" s="50"/>
      <c r="G18" s="1"/>
      <c r="H18" s="1"/>
      <c r="I18" s="1"/>
      <c r="J18" s="1"/>
    </row>
    <row r="19" spans="1:11" s="16" customFormat="1" x14ac:dyDescent="0.35">
      <c r="A19" s="1"/>
      <c r="B19" s="1"/>
      <c r="C19" s="1"/>
      <c r="D19" s="95" t="s">
        <v>76</v>
      </c>
      <c r="E19" s="96"/>
      <c r="F19" s="96"/>
      <c r="G19" s="96"/>
      <c r="H19" s="96"/>
      <c r="I19" s="1"/>
      <c r="J19" s="1"/>
    </row>
    <row r="20" spans="1:11" s="16" customFormat="1" ht="58.15" x14ac:dyDescent="0.35">
      <c r="A20" s="1"/>
      <c r="B20" s="51" t="s">
        <v>3</v>
      </c>
      <c r="C20" s="51" t="s">
        <v>35</v>
      </c>
      <c r="D20" s="39" t="s">
        <v>25</v>
      </c>
      <c r="E20" s="39" t="s">
        <v>36</v>
      </c>
      <c r="F20" s="51" t="s">
        <v>82</v>
      </c>
      <c r="G20" s="39" t="s">
        <v>80</v>
      </c>
      <c r="H20" s="41" t="s">
        <v>65</v>
      </c>
      <c r="I20" s="41" t="s">
        <v>2</v>
      </c>
      <c r="J20" s="1"/>
    </row>
    <row r="21" spans="1:11" s="18" customFormat="1" x14ac:dyDescent="0.35">
      <c r="A21" s="1"/>
      <c r="B21" s="17" t="s">
        <v>10</v>
      </c>
      <c r="C21" s="14" t="s">
        <v>34</v>
      </c>
      <c r="D21" s="30">
        <v>0</v>
      </c>
      <c r="E21" s="27">
        <v>0</v>
      </c>
      <c r="F21" s="27">
        <v>0</v>
      </c>
      <c r="G21" s="27">
        <v>0</v>
      </c>
      <c r="H21" s="27">
        <v>0</v>
      </c>
      <c r="I21" s="30">
        <f>12*(SUM(D21:H21)*$G$17)</f>
        <v>0</v>
      </c>
      <c r="J21" s="1"/>
    </row>
    <row r="22" spans="1:11" s="18" customFormat="1" x14ac:dyDescent="0.35">
      <c r="A22" s="1"/>
      <c r="B22" s="15" t="s">
        <v>11</v>
      </c>
      <c r="C22" s="15" t="s">
        <v>26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31">
        <f t="shared" ref="I22:I30" si="3">12*(SUM(D22:H22)*$G$17)</f>
        <v>0</v>
      </c>
      <c r="J22" s="1"/>
    </row>
    <row r="23" spans="1:11" s="18" customFormat="1" x14ac:dyDescent="0.35">
      <c r="A23" s="1"/>
      <c r="B23" s="14" t="s">
        <v>13</v>
      </c>
      <c r="C23" s="14" t="s">
        <v>27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30">
        <f t="shared" si="3"/>
        <v>0</v>
      </c>
      <c r="J23" s="1"/>
      <c r="K23" s="19"/>
    </row>
    <row r="24" spans="1:11" s="18" customFormat="1" x14ac:dyDescent="0.35">
      <c r="A24" s="1"/>
      <c r="B24" s="15" t="s">
        <v>14</v>
      </c>
      <c r="C24" s="15" t="s">
        <v>28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31">
        <f t="shared" si="3"/>
        <v>0</v>
      </c>
      <c r="J24" s="1"/>
      <c r="K24" s="19"/>
    </row>
    <row r="25" spans="1:11" s="18" customFormat="1" x14ac:dyDescent="0.35">
      <c r="A25" s="1"/>
      <c r="B25" s="14" t="s">
        <v>15</v>
      </c>
      <c r="C25" s="14" t="s">
        <v>29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30">
        <f t="shared" si="3"/>
        <v>0</v>
      </c>
      <c r="J25" s="1"/>
      <c r="K25" s="19"/>
    </row>
    <row r="26" spans="1:11" s="18" customFormat="1" x14ac:dyDescent="0.35">
      <c r="A26" s="1"/>
      <c r="B26" s="15" t="s">
        <v>16</v>
      </c>
      <c r="C26" s="15" t="s">
        <v>30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31">
        <f t="shared" si="3"/>
        <v>0</v>
      </c>
      <c r="J26" s="1"/>
      <c r="K26" s="19"/>
    </row>
    <row r="27" spans="1:11" s="18" customFormat="1" x14ac:dyDescent="0.35">
      <c r="A27" s="1"/>
      <c r="B27" s="14" t="s">
        <v>17</v>
      </c>
      <c r="C27" s="14" t="s">
        <v>31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30">
        <f t="shared" si="3"/>
        <v>0</v>
      </c>
      <c r="J27" s="1"/>
      <c r="K27" s="19"/>
    </row>
    <row r="28" spans="1:11" s="18" customFormat="1" x14ac:dyDescent="0.35">
      <c r="A28" s="1"/>
      <c r="B28" s="15" t="s">
        <v>18</v>
      </c>
      <c r="C28" s="15" t="s">
        <v>32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31">
        <f t="shared" si="3"/>
        <v>0</v>
      </c>
      <c r="J28" s="1"/>
      <c r="K28" s="19"/>
    </row>
    <row r="29" spans="1:11" s="18" customFormat="1" x14ac:dyDescent="0.35">
      <c r="A29" s="1"/>
      <c r="B29" s="14" t="s">
        <v>49</v>
      </c>
      <c r="C29" s="14" t="s">
        <v>51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30">
        <f t="shared" si="3"/>
        <v>0</v>
      </c>
      <c r="J29" s="1"/>
      <c r="K29" s="19"/>
    </row>
    <row r="30" spans="1:11" s="18" customFormat="1" x14ac:dyDescent="0.35">
      <c r="A30" s="1"/>
      <c r="B30" s="15" t="s">
        <v>50</v>
      </c>
      <c r="C30" s="15" t="s">
        <v>52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31">
        <f t="shared" si="3"/>
        <v>0</v>
      </c>
      <c r="J30" s="1"/>
      <c r="K30" s="19"/>
    </row>
    <row r="31" spans="1:11" s="57" customFormat="1" x14ac:dyDescent="0.35">
      <c r="A31" s="53"/>
      <c r="B31" s="98" t="s">
        <v>90</v>
      </c>
      <c r="C31" s="99"/>
      <c r="D31" s="55">
        <f>AVERAGE(D22:D30)</f>
        <v>0</v>
      </c>
      <c r="E31" s="55">
        <f>AVERAGE(E21:E30)</f>
        <v>0</v>
      </c>
      <c r="F31" s="55">
        <f t="shared" ref="F31:H31" si="4">AVERAGE(F21:F30)</f>
        <v>0</v>
      </c>
      <c r="G31" s="55">
        <f t="shared" si="4"/>
        <v>0</v>
      </c>
      <c r="H31" s="55">
        <f t="shared" si="4"/>
        <v>0</v>
      </c>
      <c r="I31" s="55"/>
      <c r="J31" s="53"/>
      <c r="K31" s="56"/>
    </row>
    <row r="32" spans="1:11" s="16" customFormat="1" ht="25.5" x14ac:dyDescent="0.35">
      <c r="A32" s="3" t="s">
        <v>22</v>
      </c>
      <c r="B32" s="11">
        <v>2</v>
      </c>
      <c r="C32" s="67" t="str">
        <f>B15</f>
        <v>Positie 2: Jaarlijkse kosten op basis van maandtarieven</v>
      </c>
      <c r="D32" s="67"/>
      <c r="E32" s="67"/>
      <c r="F32" s="67"/>
      <c r="G32" s="67"/>
      <c r="H32" s="67"/>
      <c r="I32" s="32">
        <f>SUM(I21:I30)</f>
        <v>0</v>
      </c>
      <c r="J32" s="3" t="s">
        <v>22</v>
      </c>
    </row>
    <row r="33" spans="1:10" s="54" customFormat="1" ht="25.9" customHeight="1" x14ac:dyDescent="0.35">
      <c r="A33" s="53"/>
      <c r="B33" s="97" t="s">
        <v>89</v>
      </c>
      <c r="C33" s="97"/>
      <c r="D33" s="97"/>
      <c r="E33" s="97"/>
      <c r="F33" s="97"/>
      <c r="G33" s="97"/>
      <c r="H33" s="97"/>
      <c r="I33" s="97"/>
      <c r="J33" s="53"/>
    </row>
    <row r="34" spans="1:10" s="5" customFormat="1" ht="25.5" customHeight="1" x14ac:dyDescent="0.35">
      <c r="A34" s="1"/>
      <c r="B34" s="92" t="s">
        <v>54</v>
      </c>
      <c r="C34" s="93"/>
      <c r="D34" s="93"/>
      <c r="E34" s="93"/>
      <c r="F34" s="93"/>
      <c r="G34" s="93"/>
      <c r="H34" s="93"/>
      <c r="I34" s="94"/>
      <c r="J34" s="3" t="s">
        <v>22</v>
      </c>
    </row>
    <row r="35" spans="1:10" s="6" customFormat="1" ht="12.75" customHeight="1" x14ac:dyDescent="0.35">
      <c r="A35" s="1"/>
      <c r="B35" s="4"/>
      <c r="C35" s="4"/>
      <c r="D35" s="4"/>
      <c r="E35" s="4"/>
      <c r="F35" s="4"/>
      <c r="G35" s="4"/>
      <c r="H35" s="1"/>
      <c r="I35" s="1"/>
      <c r="J35" s="3" t="s">
        <v>22</v>
      </c>
    </row>
    <row r="36" spans="1:10" s="6" customFormat="1" ht="25.5" customHeight="1" x14ac:dyDescent="0.35">
      <c r="A36" s="1"/>
      <c r="B36" s="39" t="s">
        <v>3</v>
      </c>
      <c r="C36" s="68" t="s">
        <v>44</v>
      </c>
      <c r="D36" s="69"/>
      <c r="E36" s="69"/>
      <c r="F36" s="70"/>
      <c r="G36" s="41" t="s">
        <v>45</v>
      </c>
      <c r="H36" s="41" t="s">
        <v>23</v>
      </c>
      <c r="I36" s="41" t="s">
        <v>4</v>
      </c>
      <c r="J36" s="3" t="s">
        <v>22</v>
      </c>
    </row>
    <row r="37" spans="1:10" s="6" customFormat="1" ht="12.5" customHeight="1" x14ac:dyDescent="0.35">
      <c r="A37" s="1"/>
      <c r="B37" s="7" t="s">
        <v>12</v>
      </c>
      <c r="C37" s="71" t="s">
        <v>55</v>
      </c>
      <c r="D37" s="72"/>
      <c r="E37" s="72"/>
      <c r="F37" s="73"/>
      <c r="G37" s="27">
        <v>0</v>
      </c>
      <c r="H37" s="8">
        <f>CEILING(10%*(Prijsformulier!$H$7)*10,1)</f>
        <v>166</v>
      </c>
      <c r="I37" s="26">
        <f>H37*G37</f>
        <v>0</v>
      </c>
      <c r="J37" s="3" t="s">
        <v>22</v>
      </c>
    </row>
    <row r="38" spans="1:10" s="6" customFormat="1" ht="12.5" customHeight="1" x14ac:dyDescent="0.35">
      <c r="A38" s="1"/>
      <c r="B38" s="9" t="s">
        <v>19</v>
      </c>
      <c r="C38" s="74" t="s">
        <v>64</v>
      </c>
      <c r="D38" s="75"/>
      <c r="E38" s="75"/>
      <c r="F38" s="76"/>
      <c r="G38" s="28">
        <v>0</v>
      </c>
      <c r="H38" s="10">
        <f>CEILING(5%*(Prijsformulier!$H$7)*10,1)</f>
        <v>83</v>
      </c>
      <c r="I38" s="29">
        <f t="shared" ref="I38:I42" si="5">H38*G38</f>
        <v>0</v>
      </c>
      <c r="J38" s="3" t="s">
        <v>22</v>
      </c>
    </row>
    <row r="39" spans="1:10" s="6" customFormat="1" ht="12.5" customHeight="1" x14ac:dyDescent="0.35">
      <c r="A39" s="1"/>
      <c r="B39" s="7" t="s">
        <v>20</v>
      </c>
      <c r="C39" s="71" t="s">
        <v>63</v>
      </c>
      <c r="D39" s="72"/>
      <c r="E39" s="72"/>
      <c r="F39" s="73"/>
      <c r="G39" s="27">
        <v>0</v>
      </c>
      <c r="H39" s="8">
        <f>CEILING(10%*(Prijsformulier!$H$7)*10,1)</f>
        <v>166</v>
      </c>
      <c r="I39" s="26">
        <f t="shared" si="5"/>
        <v>0</v>
      </c>
      <c r="J39" s="3"/>
    </row>
    <row r="40" spans="1:10" s="6" customFormat="1" ht="13.05" customHeight="1" x14ac:dyDescent="0.35">
      <c r="A40" s="1"/>
      <c r="B40" s="9" t="s">
        <v>21</v>
      </c>
      <c r="C40" s="74" t="s">
        <v>77</v>
      </c>
      <c r="D40" s="75"/>
      <c r="E40" s="75"/>
      <c r="F40" s="76"/>
      <c r="G40" s="28">
        <v>0</v>
      </c>
      <c r="H40" s="10">
        <f>CEILING(5%*(Prijsformulier!$H$7)*10,1)</f>
        <v>83</v>
      </c>
      <c r="I40" s="29">
        <f>H40*G40</f>
        <v>0</v>
      </c>
      <c r="J40" s="3" t="s">
        <v>22</v>
      </c>
    </row>
    <row r="41" spans="1:10" s="6" customFormat="1" ht="12.5" customHeight="1" x14ac:dyDescent="0.35">
      <c r="A41" s="1"/>
      <c r="B41" s="7" t="s">
        <v>40</v>
      </c>
      <c r="C41" s="71" t="s">
        <v>78</v>
      </c>
      <c r="D41" s="72"/>
      <c r="E41" s="72"/>
      <c r="F41" s="73"/>
      <c r="G41" s="27">
        <v>0</v>
      </c>
      <c r="H41" s="8">
        <f>CEILING(5%*(Prijsformulier!$H$7)*10,1)</f>
        <v>83</v>
      </c>
      <c r="I41" s="26">
        <f t="shared" si="5"/>
        <v>0</v>
      </c>
      <c r="J41" s="3" t="s">
        <v>22</v>
      </c>
    </row>
    <row r="42" spans="1:10" s="6" customFormat="1" ht="13.05" customHeight="1" x14ac:dyDescent="0.35">
      <c r="A42" s="52"/>
      <c r="B42" s="9" t="s">
        <v>56</v>
      </c>
      <c r="C42" s="74" t="s">
        <v>83</v>
      </c>
      <c r="D42" s="75"/>
      <c r="E42" s="75"/>
      <c r="F42" s="76"/>
      <c r="G42" s="28">
        <v>0</v>
      </c>
      <c r="H42" s="10">
        <f>CEILING(5%*(Prijsformulier!$H$5)*10,1)</f>
        <v>58</v>
      </c>
      <c r="I42" s="29">
        <f t="shared" si="5"/>
        <v>0</v>
      </c>
      <c r="J42" s="3"/>
    </row>
    <row r="43" spans="1:10" s="12" customFormat="1" ht="24.5" customHeight="1" x14ac:dyDescent="0.35">
      <c r="A43" s="1"/>
      <c r="B43" s="11"/>
      <c r="C43" s="67" t="s">
        <v>41</v>
      </c>
      <c r="D43" s="67"/>
      <c r="E43" s="67"/>
      <c r="F43" s="67"/>
      <c r="G43" s="67"/>
      <c r="H43" s="67"/>
      <c r="I43" s="2">
        <f>SUM(I37:I41)</f>
        <v>0</v>
      </c>
      <c r="J43" s="3" t="s">
        <v>22</v>
      </c>
    </row>
    <row r="44" spans="1:10" s="6" customFormat="1" ht="12.5" customHeight="1" x14ac:dyDescent="0.35">
      <c r="A44" s="1"/>
      <c r="B44" s="1"/>
      <c r="C44" s="1"/>
      <c r="D44" s="1"/>
      <c r="E44" s="1"/>
      <c r="F44" s="50"/>
      <c r="G44" s="1"/>
      <c r="H44" s="1"/>
      <c r="I44" s="1"/>
      <c r="J44" s="3" t="s">
        <v>22</v>
      </c>
    </row>
    <row r="45" spans="1:10" s="5" customFormat="1" ht="25.05" customHeight="1" x14ac:dyDescent="0.35">
      <c r="A45" s="1"/>
      <c r="B45" s="39"/>
      <c r="C45" s="68" t="s">
        <v>43</v>
      </c>
      <c r="D45" s="69"/>
      <c r="E45" s="69"/>
      <c r="F45" s="70"/>
      <c r="G45" s="41" t="s">
        <v>42</v>
      </c>
      <c r="H45" s="41" t="s">
        <v>23</v>
      </c>
      <c r="I45" s="41" t="s">
        <v>4</v>
      </c>
      <c r="J45" s="3" t="s">
        <v>22</v>
      </c>
    </row>
    <row r="46" spans="1:10" s="12" customFormat="1" ht="25.5" customHeight="1" x14ac:dyDescent="0.35">
      <c r="A46" s="1"/>
      <c r="B46" s="7" t="s">
        <v>56</v>
      </c>
      <c r="C46" s="71" t="s">
        <v>66</v>
      </c>
      <c r="D46" s="72"/>
      <c r="E46" s="72"/>
      <c r="F46" s="73"/>
      <c r="G46" s="27">
        <v>0</v>
      </c>
      <c r="H46" s="13">
        <f>SUM(H37:H41)</f>
        <v>581</v>
      </c>
      <c r="I46" s="26">
        <f>H46*G46</f>
        <v>0</v>
      </c>
      <c r="J46" s="3" t="s">
        <v>22</v>
      </c>
    </row>
    <row r="47" spans="1:10" s="12" customFormat="1" ht="25.5" customHeight="1" x14ac:dyDescent="0.35">
      <c r="A47" s="1"/>
      <c r="B47" s="9" t="s">
        <v>57</v>
      </c>
      <c r="C47" s="74" t="s">
        <v>67</v>
      </c>
      <c r="D47" s="75"/>
      <c r="E47" s="75"/>
      <c r="F47" s="76"/>
      <c r="G47" s="28">
        <v>0</v>
      </c>
      <c r="H47" s="10">
        <f>H46/2</f>
        <v>290.5</v>
      </c>
      <c r="I47" s="29">
        <f>H47*G47</f>
        <v>0</v>
      </c>
      <c r="J47" s="3" t="s">
        <v>22</v>
      </c>
    </row>
    <row r="48" spans="1:10" s="12" customFormat="1" ht="25.05" customHeight="1" x14ac:dyDescent="0.35">
      <c r="A48" s="1"/>
      <c r="B48" s="11"/>
      <c r="C48" s="67" t="s">
        <v>24</v>
      </c>
      <c r="D48" s="67"/>
      <c r="E48" s="67"/>
      <c r="F48" s="67"/>
      <c r="G48" s="67"/>
      <c r="H48" s="67"/>
      <c r="I48" s="2">
        <f>SUM(I46:I47)</f>
        <v>0</v>
      </c>
      <c r="J48" s="3" t="s">
        <v>22</v>
      </c>
    </row>
    <row r="49" spans="1:10" s="12" customFormat="1" ht="12.5" customHeight="1" x14ac:dyDescent="0.35">
      <c r="A49" s="1"/>
      <c r="B49" s="4"/>
      <c r="C49" s="4"/>
      <c r="D49" s="4"/>
      <c r="E49" s="4"/>
      <c r="F49" s="4"/>
      <c r="G49" s="4"/>
      <c r="H49" s="4"/>
      <c r="I49" s="4"/>
      <c r="J49" s="3" t="s">
        <v>22</v>
      </c>
    </row>
    <row r="50" spans="1:10" s="12" customFormat="1" ht="25.5" customHeight="1" x14ac:dyDescent="0.35">
      <c r="A50" s="1"/>
      <c r="B50" s="39"/>
      <c r="C50" s="68" t="s">
        <v>79</v>
      </c>
      <c r="D50" s="69"/>
      <c r="E50" s="69"/>
      <c r="F50" s="70"/>
      <c r="G50" s="41" t="s">
        <v>45</v>
      </c>
      <c r="H50" s="41" t="s">
        <v>23</v>
      </c>
      <c r="I50" s="41" t="s">
        <v>4</v>
      </c>
      <c r="J50" s="3" t="s">
        <v>22</v>
      </c>
    </row>
    <row r="51" spans="1:10" s="12" customFormat="1" ht="25.5" customHeight="1" x14ac:dyDescent="0.35">
      <c r="A51" s="1"/>
      <c r="B51" s="7" t="s">
        <v>58</v>
      </c>
      <c r="C51" s="71" t="s">
        <v>47</v>
      </c>
      <c r="D51" s="72"/>
      <c r="E51" s="72"/>
      <c r="F51" s="73"/>
      <c r="G51" s="27">
        <v>0</v>
      </c>
      <c r="H51" s="13">
        <f>CEILING(5%*(Prijsformulier!$H$7)*10,1)</f>
        <v>83</v>
      </c>
      <c r="I51" s="26">
        <f>G51*H51</f>
        <v>0</v>
      </c>
      <c r="J51" s="3" t="s">
        <v>22</v>
      </c>
    </row>
    <row r="52" spans="1:10" s="12" customFormat="1" ht="13.05" customHeight="1" x14ac:dyDescent="0.35">
      <c r="A52" s="1"/>
      <c r="B52" s="4"/>
      <c r="C52" s="4"/>
      <c r="D52" s="4"/>
      <c r="E52" s="4"/>
      <c r="F52" s="4"/>
      <c r="G52" s="4"/>
      <c r="H52" s="4"/>
      <c r="I52" s="4"/>
      <c r="J52" s="3" t="s">
        <v>22</v>
      </c>
    </row>
    <row r="53" spans="1:10" s="12" customFormat="1" ht="12.5" customHeight="1" x14ac:dyDescent="0.35">
      <c r="A53" s="3"/>
      <c r="B53" s="3"/>
      <c r="C53" s="86" t="str">
        <f>C43</f>
        <v>Totaal schade en vandalisme</v>
      </c>
      <c r="D53" s="87"/>
      <c r="E53" s="87"/>
      <c r="F53" s="87"/>
      <c r="G53" s="87"/>
      <c r="H53" s="88"/>
      <c r="I53" s="26">
        <f>I43</f>
        <v>0</v>
      </c>
      <c r="J53" s="3" t="s">
        <v>22</v>
      </c>
    </row>
    <row r="54" spans="1:10" s="12" customFormat="1" ht="12.5" customHeight="1" x14ac:dyDescent="0.35">
      <c r="A54" s="3"/>
      <c r="B54" s="3"/>
      <c r="C54" s="89" t="str">
        <f>C48</f>
        <v>Totaal storingsherstel buiten onderhoudscontract</v>
      </c>
      <c r="D54" s="90"/>
      <c r="E54" s="90"/>
      <c r="F54" s="90"/>
      <c r="G54" s="90"/>
      <c r="H54" s="91"/>
      <c r="I54" s="29">
        <f>I48</f>
        <v>0</v>
      </c>
      <c r="J54" s="3" t="s">
        <v>22</v>
      </c>
    </row>
    <row r="55" spans="1:10" s="12" customFormat="1" ht="12.75" customHeight="1" x14ac:dyDescent="0.35">
      <c r="A55" s="3"/>
      <c r="B55" s="3"/>
      <c r="C55" s="86" t="s">
        <v>48</v>
      </c>
      <c r="D55" s="87"/>
      <c r="E55" s="87"/>
      <c r="F55" s="87"/>
      <c r="G55" s="87"/>
      <c r="H55" s="88"/>
      <c r="I55" s="26">
        <f>I51</f>
        <v>0</v>
      </c>
      <c r="J55" s="3" t="s">
        <v>22</v>
      </c>
    </row>
    <row r="56" spans="1:10" s="5" customFormat="1" ht="25.5" customHeight="1" x14ac:dyDescent="0.35">
      <c r="A56" s="1"/>
      <c r="B56" s="11">
        <v>3</v>
      </c>
      <c r="C56" s="67" t="str">
        <f>B34</f>
        <v>Positie 3: Schade, vandalisme en storingsherstel buiten het contract</v>
      </c>
      <c r="D56" s="67"/>
      <c r="E56" s="67"/>
      <c r="F56" s="67"/>
      <c r="G56" s="67"/>
      <c r="H56" s="67"/>
      <c r="I56" s="2">
        <f>SUM(I53:I55)</f>
        <v>0</v>
      </c>
      <c r="J56" s="3" t="s">
        <v>22</v>
      </c>
    </row>
    <row r="57" spans="1:10" s="5" customFormat="1" ht="25.5" x14ac:dyDescent="0.35">
      <c r="A57" s="1"/>
      <c r="B57" s="4"/>
      <c r="C57" s="4"/>
      <c r="D57" s="4"/>
      <c r="E57" s="4"/>
      <c r="F57" s="4"/>
      <c r="G57" s="4"/>
      <c r="H57" s="4"/>
      <c r="I57" s="1"/>
      <c r="J57" s="3" t="s">
        <v>22</v>
      </c>
    </row>
    <row r="58" spans="1:10" s="5" customFormat="1" ht="25.5" customHeight="1" x14ac:dyDescent="0.35">
      <c r="A58" s="1"/>
      <c r="B58" s="92" t="s">
        <v>62</v>
      </c>
      <c r="C58" s="93"/>
      <c r="D58" s="93"/>
      <c r="E58" s="93"/>
      <c r="F58" s="93"/>
      <c r="G58" s="93"/>
      <c r="H58" s="93"/>
      <c r="I58" s="94"/>
      <c r="J58" s="3" t="s">
        <v>22</v>
      </c>
    </row>
    <row r="59" spans="1:10" s="5" customFormat="1" x14ac:dyDescent="0.35">
      <c r="A59" s="1"/>
      <c r="B59" s="4"/>
      <c r="C59" s="4"/>
      <c r="D59" s="4"/>
      <c r="E59" s="4"/>
      <c r="F59" s="4"/>
      <c r="G59" s="4"/>
      <c r="H59" s="4"/>
      <c r="I59" s="1"/>
      <c r="J59" s="3"/>
    </row>
    <row r="60" spans="1:10" s="16" customFormat="1" x14ac:dyDescent="0.35">
      <c r="A60" s="1"/>
      <c r="B60" s="39" t="s">
        <v>3</v>
      </c>
      <c r="C60" s="67" t="s">
        <v>37</v>
      </c>
      <c r="D60" s="67"/>
      <c r="E60" s="67"/>
      <c r="F60" s="67"/>
      <c r="G60" s="67"/>
      <c r="H60" s="67"/>
      <c r="I60" s="41" t="s">
        <v>2</v>
      </c>
      <c r="J60" s="1"/>
    </row>
    <row r="61" spans="1:10" s="18" customFormat="1" x14ac:dyDescent="0.35">
      <c r="A61" s="1"/>
      <c r="B61" s="24">
        <f>B12</f>
        <v>1</v>
      </c>
      <c r="C61" s="82" t="str">
        <f>C12</f>
        <v>Positie 1: Levering en installatie</v>
      </c>
      <c r="D61" s="83"/>
      <c r="E61" s="83"/>
      <c r="F61" s="83"/>
      <c r="G61" s="83"/>
      <c r="H61" s="84"/>
      <c r="I61" s="30">
        <f>I12</f>
        <v>0</v>
      </c>
      <c r="J61" s="1"/>
    </row>
    <row r="62" spans="1:10" s="18" customFormat="1" x14ac:dyDescent="0.35">
      <c r="A62" s="1"/>
      <c r="B62" s="25">
        <f>B32</f>
        <v>2</v>
      </c>
      <c r="C62" s="79" t="str">
        <f>C32</f>
        <v>Positie 2: Jaarlijkse kosten op basis van maandtarieven</v>
      </c>
      <c r="D62" s="80"/>
      <c r="E62" s="80"/>
      <c r="F62" s="80"/>
      <c r="G62" s="80"/>
      <c r="H62" s="81"/>
      <c r="I62" s="31">
        <f>I32</f>
        <v>0</v>
      </c>
      <c r="J62" s="1"/>
    </row>
    <row r="63" spans="1:10" s="18" customFormat="1" x14ac:dyDescent="0.35">
      <c r="A63" s="1"/>
      <c r="B63" s="24">
        <f>B56</f>
        <v>3</v>
      </c>
      <c r="C63" s="82" t="str">
        <f>C56</f>
        <v>Positie 3: Schade, vandalisme en storingsherstel buiten het contract</v>
      </c>
      <c r="D63" s="83"/>
      <c r="E63" s="83"/>
      <c r="F63" s="83"/>
      <c r="G63" s="83"/>
      <c r="H63" s="84"/>
      <c r="I63" s="30">
        <f>I56</f>
        <v>0</v>
      </c>
      <c r="J63" s="1"/>
    </row>
    <row r="64" spans="1:10" s="16" customFormat="1" ht="25.5" x14ac:dyDescent="0.35">
      <c r="A64" s="3" t="s">
        <v>22</v>
      </c>
      <c r="B64" s="45"/>
      <c r="C64" s="85" t="s">
        <v>59</v>
      </c>
      <c r="D64" s="85"/>
      <c r="E64" s="85"/>
      <c r="F64" s="85"/>
      <c r="G64" s="85"/>
      <c r="H64" s="85"/>
      <c r="I64" s="46">
        <f>SUM(I61:I63)</f>
        <v>0</v>
      </c>
      <c r="J64" s="3" t="s">
        <v>22</v>
      </c>
    </row>
    <row r="65" spans="1:11" s="16" customFormat="1" x14ac:dyDescent="0.35">
      <c r="A65" s="1"/>
      <c r="B65" s="1"/>
      <c r="C65" s="1"/>
      <c r="D65" s="1"/>
      <c r="E65" s="1"/>
      <c r="F65" s="50"/>
      <c r="G65" s="1"/>
      <c r="H65" s="1"/>
      <c r="I65" s="1"/>
      <c r="J65" s="1"/>
      <c r="K65" s="5"/>
    </row>
    <row r="66" spans="1:11" s="16" customFormat="1" ht="22.8" customHeight="1" x14ac:dyDescent="0.35">
      <c r="A66" s="1"/>
      <c r="B66" s="68" t="s">
        <v>5</v>
      </c>
      <c r="C66" s="69"/>
      <c r="D66" s="69"/>
      <c r="E66" s="69"/>
      <c r="F66" s="69"/>
      <c r="G66" s="70"/>
      <c r="H66" s="42" t="s">
        <v>61</v>
      </c>
      <c r="I66" s="43"/>
      <c r="J66" s="1"/>
      <c r="K66" s="5"/>
    </row>
    <row r="67" spans="1:11" s="16" customFormat="1" ht="22.8" customHeight="1" x14ac:dyDescent="0.35">
      <c r="A67" s="1"/>
      <c r="B67" s="14" t="s">
        <v>6</v>
      </c>
      <c r="C67" s="106"/>
      <c r="D67" s="107"/>
      <c r="E67" s="107"/>
      <c r="F67" s="107"/>
      <c r="G67" s="108"/>
      <c r="H67" s="113"/>
      <c r="I67" s="114"/>
      <c r="J67" s="1"/>
      <c r="K67" s="5"/>
    </row>
    <row r="68" spans="1:11" s="16" customFormat="1" ht="22.8" customHeight="1" x14ac:dyDescent="0.35">
      <c r="A68" s="1"/>
      <c r="B68" s="15" t="s">
        <v>7</v>
      </c>
      <c r="C68" s="109"/>
      <c r="D68" s="110"/>
      <c r="E68" s="110"/>
      <c r="F68" s="110"/>
      <c r="G68" s="111"/>
      <c r="H68" s="115"/>
      <c r="I68" s="116"/>
      <c r="J68" s="1"/>
      <c r="K68" s="5"/>
    </row>
    <row r="69" spans="1:11" s="16" customFormat="1" x14ac:dyDescent="0.35">
      <c r="A69" s="1"/>
      <c r="B69" s="1"/>
      <c r="C69" s="1"/>
      <c r="D69" s="1"/>
      <c r="E69" s="1"/>
      <c r="F69" s="50"/>
      <c r="G69" s="1"/>
      <c r="H69" s="1"/>
      <c r="I69" s="1"/>
      <c r="J69" s="1"/>
      <c r="K69" s="5"/>
    </row>
    <row r="70" spans="1:11" s="16" customFormat="1" x14ac:dyDescent="0.35">
      <c r="A70" s="1"/>
      <c r="B70" s="112" t="s">
        <v>33</v>
      </c>
      <c r="C70" s="112"/>
      <c r="D70" s="112"/>
      <c r="E70" s="112"/>
      <c r="F70" s="112"/>
      <c r="G70" s="112"/>
      <c r="H70" s="112"/>
      <c r="I70" s="112"/>
      <c r="J70" s="1"/>
    </row>
    <row r="71" spans="1:11" s="16" customFormat="1" x14ac:dyDescent="0.35">
      <c r="A71" s="1"/>
      <c r="B71" s="1"/>
      <c r="C71" s="1"/>
      <c r="D71" s="1"/>
      <c r="E71" s="1"/>
      <c r="F71" s="50"/>
      <c r="G71" s="1"/>
      <c r="H71" s="1"/>
      <c r="I71" s="1"/>
      <c r="J71" s="1"/>
    </row>
    <row r="72" spans="1:11" s="16" customFormat="1" x14ac:dyDescent="0.35">
      <c r="A72" s="1"/>
      <c r="B72" s="104" t="s">
        <v>68</v>
      </c>
      <c r="C72" s="105"/>
      <c r="D72" s="105"/>
      <c r="E72" s="105"/>
      <c r="F72" s="105"/>
      <c r="G72" s="105"/>
      <c r="H72" s="105"/>
      <c r="I72" s="105"/>
      <c r="J72" s="1"/>
    </row>
    <row r="73" spans="1:11" s="16" customFormat="1" x14ac:dyDescent="0.35">
      <c r="A73" s="1"/>
      <c r="B73" s="1"/>
      <c r="C73" s="1"/>
      <c r="D73" s="1"/>
      <c r="E73" s="1"/>
      <c r="F73" s="50"/>
      <c r="G73" s="1"/>
      <c r="H73" s="1"/>
      <c r="I73" s="1"/>
      <c r="J73" s="49" t="s">
        <v>88</v>
      </c>
    </row>
  </sheetData>
  <sheetProtection algorithmName="SHA-512" hashValue="KNUB+6PYZNqE6jNHnnQ1jpeejl6oOiqBhYPrD4FEyIxPJHi7OKWkB/jWQsvag8VIDMaxFkhZAofDDqTGa0Wb+Q==" saltValue="jxXE52RkqRL5ASmpA4G/KQ==" spinCount="100000" sheet="1"/>
  <mergeCells count="52">
    <mergeCell ref="B72:I72"/>
    <mergeCell ref="B15:I15"/>
    <mergeCell ref="B17:D17"/>
    <mergeCell ref="C32:H32"/>
    <mergeCell ref="B66:G66"/>
    <mergeCell ref="C67:G67"/>
    <mergeCell ref="C68:G68"/>
    <mergeCell ref="B70:I70"/>
    <mergeCell ref="C42:F42"/>
    <mergeCell ref="C56:H56"/>
    <mergeCell ref="H67:I68"/>
    <mergeCell ref="B58:I58"/>
    <mergeCell ref="C60:H60"/>
    <mergeCell ref="C61:H61"/>
    <mergeCell ref="C1:D1"/>
    <mergeCell ref="C3:D3"/>
    <mergeCell ref="B2:I2"/>
    <mergeCell ref="E3:G3"/>
    <mergeCell ref="C8:F8"/>
    <mergeCell ref="C4:F4"/>
    <mergeCell ref="C5:F5"/>
    <mergeCell ref="C6:F6"/>
    <mergeCell ref="C7:F7"/>
    <mergeCell ref="B13:H14"/>
    <mergeCell ref="C62:H62"/>
    <mergeCell ref="C63:H63"/>
    <mergeCell ref="C64:H64"/>
    <mergeCell ref="C53:H53"/>
    <mergeCell ref="C54:H54"/>
    <mergeCell ref="C50:F50"/>
    <mergeCell ref="C51:F51"/>
    <mergeCell ref="C55:H55"/>
    <mergeCell ref="B34:I34"/>
    <mergeCell ref="D19:H19"/>
    <mergeCell ref="B33:I33"/>
    <mergeCell ref="B31:C31"/>
    <mergeCell ref="C9:F9"/>
    <mergeCell ref="C11:F11"/>
    <mergeCell ref="C10:F10"/>
    <mergeCell ref="C12:H12"/>
    <mergeCell ref="C48:H48"/>
    <mergeCell ref="C43:H43"/>
    <mergeCell ref="C36:F36"/>
    <mergeCell ref="C45:F45"/>
    <mergeCell ref="C37:F37"/>
    <mergeCell ref="C39:F39"/>
    <mergeCell ref="C41:F41"/>
    <mergeCell ref="C46:F46"/>
    <mergeCell ref="C38:F38"/>
    <mergeCell ref="C40:F40"/>
    <mergeCell ref="C47:F47"/>
    <mergeCell ref="E17:F17"/>
  </mergeCells>
  <dataValidations count="1">
    <dataValidation type="list" allowBlank="1" showInputMessage="1" showErrorMessage="1" sqref="H5" xr:uid="{D345D715-DA38-45D5-850A-9B67180986E3}">
      <formula1>"50, 116"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Header>&amp;C&amp;G</oddHeader>
    <oddFooter>&amp;L&amp;F&amp;RBlad: &amp;A</oddFooter>
  </headerFooter>
  <ignoredErrors>
    <ignoredError sqref="H38:H39" formula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36550BF1641AC7762B301C8B3E0" ma:contentTypeVersion="10" ma:contentTypeDescription="Een nieuw document maken." ma:contentTypeScope="" ma:versionID="f2dc8ffcd0ca0c6bbcb1471bd84ea5a2">
  <xsd:schema xmlns:xsd="http://www.w3.org/2001/XMLSchema" xmlns:xs="http://www.w3.org/2001/XMLSchema" xmlns:p="http://schemas.microsoft.com/office/2006/metadata/properties" xmlns:ns2="f192279c-7a52-436d-b830-4540a15596bf" xmlns:ns3="ec4c331d-c593-4f4f-a5c3-e07c0f6b58a2" targetNamespace="http://schemas.microsoft.com/office/2006/metadata/properties" ma:root="true" ma:fieldsID="b68a6965daebd6917f77e29052dff2cb" ns2:_="" ns3:_="">
    <xsd:import namespace="f192279c-7a52-436d-b830-4540a15596bf"/>
    <xsd:import namespace="ec4c331d-c593-4f4f-a5c3-e07c0f6b58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2279c-7a52-436d-b830-4540a1559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e5ce9d9-975e-485d-91d7-9f3ac49512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4c331d-c593-4f4f-a5c3-e07c0f6b58a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5545e9b-e24d-4311-a655-71fb905d4263}" ma:internalName="TaxCatchAll" ma:showField="CatchAllData" ma:web="ec4c331d-c593-4f4f-a5c3-e07c0f6b58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92279c-7a52-436d-b830-4540a15596bf">
      <Terms xmlns="http://schemas.microsoft.com/office/infopath/2007/PartnerControls"/>
    </lcf76f155ced4ddcb4097134ff3c332f>
    <TaxCatchAll xmlns="ec4c331d-c593-4f4f-a5c3-e07c0f6b58a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0C8D8D-0468-48CF-9E6E-6D1F6B193A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2279c-7a52-436d-b830-4540a15596bf"/>
    <ds:schemaRef ds:uri="ec4c331d-c593-4f4f-a5c3-e07c0f6b58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F9A9-0D94-469C-AED7-6DECD570795F}">
  <ds:schemaRefs>
    <ds:schemaRef ds:uri="BAD8DF1D-E6D2-4D72-A3D6-5926C93DE0D7"/>
    <ds:schemaRef ds:uri="http://purl.org/dc/terms/"/>
    <ds:schemaRef ds:uri="http://schemas.microsoft.com/office/2006/documentManagement/types"/>
    <ds:schemaRef ds:uri="bad8df1d-e6d2-4d72-a3d6-5926c93de0d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a450df68-2203-466c-8c1d-0f0d822ca4b5"/>
    <ds:schemaRef ds:uri="http://www.w3.org/XML/1998/namespace"/>
    <ds:schemaRef ds:uri="http://purl.org/dc/dcmitype/"/>
    <ds:schemaRef ds:uri="f192279c-7a52-436d-b830-4540a15596bf"/>
    <ds:schemaRef ds:uri="ec4c331d-c593-4f4f-a5c3-e07c0f6b58a2"/>
  </ds:schemaRefs>
</ds:datastoreItem>
</file>

<file path=customXml/itemProps3.xml><?xml version="1.0" encoding="utf-8"?>
<ds:datastoreItem xmlns:ds="http://schemas.openxmlformats.org/officeDocument/2006/customXml" ds:itemID="{705CF2F5-FF4F-48A5-B535-2FBEF0F178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Prijsformulier</vt:lpstr>
      <vt:lpstr>Prijsformulier!Afdrukbereik</vt:lpstr>
    </vt:vector>
  </TitlesOfParts>
  <Company>Spark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Prijsformulier Gemeente Oss</dc:subject>
  <dc:creator>Spark</dc:creator>
  <cp:lastModifiedBy>Arie Pijp</cp:lastModifiedBy>
  <cp:lastPrinted>2018-09-20T06:51:51Z</cp:lastPrinted>
  <dcterms:created xsi:type="dcterms:W3CDTF">2002-11-08T13:13:10Z</dcterms:created>
  <dcterms:modified xsi:type="dcterms:W3CDTF">2022-05-23T12:11:23Z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0x010100656C236550BF1641AC7762B301C8B3E0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