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VDHAABFPS01\CompendaArchief$\CRMAlphaAdviesBureauDB\Archief\00027000\"/>
    </mc:Choice>
  </mc:AlternateContent>
  <xr:revisionPtr revIDLastSave="0" documentId="13_ncr:1_{25660257-BD7A-4E38-A844-EECC1E90F4B7}" xr6:coauthVersionLast="47" xr6:coauthVersionMax="47" xr10:uidLastSave="{00000000-0000-0000-0000-000000000000}"/>
  <bookViews>
    <workbookView xWindow="-120" yWindow="-120" windowWidth="29040" windowHeight="15840" tabRatio="688" xr2:uid="{00000000-000D-0000-FFFF-FFFF00000000}"/>
  </bookViews>
  <sheets>
    <sheet name="Basisgegevens" sheetId="2" r:id="rId1"/>
    <sheet name="Prijzenblad Multifunctionals" sheetId="5" r:id="rId2"/>
    <sheet name="Prijzenblad verbruiksgoederen" sheetId="6" r:id="rId3"/>
    <sheet name="Totaalblad " sheetId="3" r:id="rId4"/>
    <sheet name="Informatie" sheetId="7" r:id="rId5"/>
  </sheets>
  <externalReferences>
    <externalReference r:id="rId6"/>
  </externalReferences>
  <definedNames>
    <definedName name="_xlnm.Print_Area" localSheetId="0">Basisgegevens!$A$1:$B$40</definedName>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Basisgegevens!$B$30</definedName>
    <definedName name="opdrachtnemerplaats">Basisgegevens!$B$31</definedName>
    <definedName name="plaatsopdrnmr">Basisgegevens!$B$31</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9" i="3" l="1"/>
  <c r="I25" i="5"/>
  <c r="F25" i="5"/>
  <c r="C25" i="5"/>
  <c r="I16" i="5"/>
  <c r="F16" i="5"/>
  <c r="C16" i="5"/>
  <c r="B16" i="6"/>
  <c r="C16" i="6"/>
  <c r="D16" i="6"/>
  <c r="B17" i="6"/>
  <c r="C17" i="6"/>
  <c r="D17" i="6"/>
  <c r="B18" i="6"/>
  <c r="C18" i="6"/>
  <c r="D18" i="6"/>
  <c r="B19" i="6"/>
  <c r="C19" i="6"/>
  <c r="D19" i="6"/>
  <c r="B20" i="6"/>
  <c r="C20" i="6"/>
  <c r="D20" i="6"/>
  <c r="B21" i="6"/>
  <c r="C21" i="6"/>
  <c r="D21" i="6"/>
  <c r="B22" i="6"/>
  <c r="C22" i="6"/>
  <c r="D22" i="6"/>
  <c r="B23" i="6"/>
  <c r="C23" i="6"/>
  <c r="D23" i="6"/>
  <c r="B24" i="6"/>
  <c r="C24" i="6"/>
  <c r="D24" i="6"/>
  <c r="B25" i="6"/>
  <c r="C25" i="6"/>
  <c r="D25" i="6"/>
  <c r="B26" i="6"/>
  <c r="C26" i="6"/>
  <c r="D26" i="6"/>
  <c r="B27" i="6"/>
  <c r="C27" i="6"/>
  <c r="D27" i="6"/>
  <c r="B28" i="6"/>
  <c r="C28" i="6"/>
  <c r="D28" i="6"/>
  <c r="B29" i="6"/>
  <c r="C29" i="6"/>
  <c r="D29" i="6"/>
  <c r="B30" i="6"/>
  <c r="C30" i="6"/>
  <c r="D30" i="6"/>
  <c r="B31" i="6"/>
  <c r="C31" i="6"/>
  <c r="D31" i="6"/>
  <c r="B32" i="6"/>
  <c r="C32" i="6"/>
  <c r="D32" i="6"/>
  <c r="B33" i="6"/>
  <c r="C33" i="6"/>
  <c r="D33" i="6"/>
  <c r="B34" i="6"/>
  <c r="C34" i="6"/>
  <c r="D34" i="6"/>
  <c r="B35" i="6"/>
  <c r="C35" i="6"/>
  <c r="D35" i="6"/>
  <c r="B36" i="6"/>
  <c r="C36" i="6"/>
  <c r="D36" i="6"/>
  <c r="B37" i="6"/>
  <c r="C37" i="6"/>
  <c r="D37" i="6"/>
  <c r="B38" i="6"/>
  <c r="C38" i="6"/>
  <c r="D38" i="6"/>
  <c r="B39" i="6"/>
  <c r="C39" i="6"/>
  <c r="D39" i="6"/>
  <c r="B40" i="6"/>
  <c r="C40" i="6"/>
  <c r="D40" i="6"/>
  <c r="B41" i="6"/>
  <c r="C41" i="6"/>
  <c r="D41" i="6"/>
  <c r="B42" i="6"/>
  <c r="C42" i="6"/>
  <c r="D42" i="6"/>
  <c r="B43" i="6"/>
  <c r="C43" i="6"/>
  <c r="D43" i="6"/>
  <c r="B44" i="6"/>
  <c r="C44" i="6"/>
  <c r="D44" i="6"/>
  <c r="B45" i="6"/>
  <c r="C45" i="6"/>
  <c r="D45" i="6"/>
  <c r="B46" i="6"/>
  <c r="C46" i="6"/>
  <c r="D46" i="6"/>
  <c r="B47" i="6"/>
  <c r="C47" i="6"/>
  <c r="D47" i="6"/>
  <c r="B48" i="6"/>
  <c r="C48" i="6"/>
  <c r="D48" i="6"/>
  <c r="B49" i="6"/>
  <c r="C49" i="6"/>
  <c r="D49" i="6"/>
  <c r="B50" i="6"/>
  <c r="C50" i="6"/>
  <c r="D50" i="6"/>
  <c r="B51" i="6"/>
  <c r="C51" i="6"/>
  <c r="D51" i="6"/>
  <c r="B52" i="6"/>
  <c r="C52" i="6"/>
  <c r="D52" i="6"/>
  <c r="B53" i="6"/>
  <c r="C53" i="6"/>
  <c r="D53" i="6"/>
  <c r="B54" i="6"/>
  <c r="C54" i="6"/>
  <c r="D54" i="6"/>
  <c r="B55" i="6"/>
  <c r="C55" i="6"/>
  <c r="D55" i="6"/>
  <c r="B56" i="6"/>
  <c r="C56" i="6"/>
  <c r="D56" i="6"/>
  <c r="B57" i="6"/>
  <c r="C57" i="6"/>
  <c r="D57" i="6"/>
  <c r="B58" i="6"/>
  <c r="C58" i="6"/>
  <c r="D58" i="6"/>
  <c r="B59" i="6"/>
  <c r="C59" i="6"/>
  <c r="D59" i="6"/>
  <c r="B60" i="6"/>
  <c r="C60" i="6"/>
  <c r="D60" i="6"/>
  <c r="B61" i="6"/>
  <c r="C61" i="6"/>
  <c r="D61" i="6"/>
  <c r="B62" i="6"/>
  <c r="C62" i="6"/>
  <c r="D62" i="6"/>
  <c r="B63" i="6"/>
  <c r="C63" i="6"/>
  <c r="D63" i="6"/>
  <c r="B64" i="6"/>
  <c r="C64" i="6"/>
  <c r="D64" i="6"/>
  <c r="B65" i="6"/>
  <c r="C65" i="6"/>
  <c r="D65" i="6"/>
  <c r="C29" i="3"/>
  <c r="A47" i="6" l="1"/>
  <c r="A48" i="6"/>
  <c r="A49" i="6"/>
  <c r="A50" i="6"/>
  <c r="A51" i="6"/>
  <c r="A52" i="6"/>
  <c r="A53" i="6"/>
  <c r="A54" i="6"/>
  <c r="A55" i="6"/>
  <c r="A56" i="6"/>
  <c r="A57" i="6"/>
  <c r="A58" i="6"/>
  <c r="A59" i="6"/>
  <c r="A60" i="6"/>
  <c r="A61" i="6"/>
  <c r="A62" i="6"/>
  <c r="A63" i="6"/>
  <c r="A64" i="6"/>
  <c r="A6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O40" i="7"/>
  <c r="P40" i="7"/>
  <c r="O41" i="7"/>
  <c r="P41" i="7"/>
  <c r="O42" i="7"/>
  <c r="P42" i="7"/>
  <c r="O43" i="7"/>
  <c r="P43" i="7"/>
  <c r="O44" i="7"/>
  <c r="P44" i="7"/>
  <c r="O45" i="7"/>
  <c r="P45" i="7"/>
  <c r="O46" i="7"/>
  <c r="P46" i="7"/>
  <c r="O47" i="7"/>
  <c r="P47" i="7"/>
  <c r="O48" i="7"/>
  <c r="P48" i="7"/>
  <c r="O49" i="7"/>
  <c r="P49" i="7"/>
  <c r="O50" i="7"/>
  <c r="P50" i="7"/>
  <c r="O51" i="7"/>
  <c r="P51" i="7"/>
  <c r="O52" i="7"/>
  <c r="P52" i="7"/>
  <c r="O53" i="7"/>
  <c r="P53" i="7"/>
  <c r="O54" i="7"/>
  <c r="P54" i="7"/>
  <c r="O4" i="7"/>
  <c r="P4" i="7"/>
  <c r="O5" i="7"/>
  <c r="P5" i="7"/>
  <c r="O6" i="7"/>
  <c r="P6" i="7"/>
  <c r="O7" i="7"/>
  <c r="P7" i="7"/>
  <c r="O8" i="7"/>
  <c r="P8" i="7"/>
  <c r="O9" i="7"/>
  <c r="P9" i="7"/>
  <c r="O10" i="7"/>
  <c r="P10" i="7"/>
  <c r="O11" i="7"/>
  <c r="P11" i="7"/>
  <c r="O12" i="7"/>
  <c r="P12" i="7"/>
  <c r="O13" i="7"/>
  <c r="P13" i="7"/>
  <c r="O14" i="7"/>
  <c r="P14" i="7"/>
  <c r="O15" i="7"/>
  <c r="P15" i="7"/>
  <c r="O16" i="7"/>
  <c r="P16" i="7"/>
  <c r="O17" i="7"/>
  <c r="P17" i="7"/>
  <c r="O18" i="7"/>
  <c r="P18" i="7"/>
  <c r="O19" i="7"/>
  <c r="P19" i="7"/>
  <c r="O20" i="7"/>
  <c r="P20" i="7"/>
  <c r="O21" i="7"/>
  <c r="P21" i="7"/>
  <c r="O22" i="7"/>
  <c r="P22" i="7"/>
  <c r="O23" i="7"/>
  <c r="P23" i="7"/>
  <c r="O24" i="7"/>
  <c r="P24" i="7"/>
  <c r="O25" i="7"/>
  <c r="P25" i="7"/>
  <c r="O26" i="7"/>
  <c r="P26" i="7"/>
  <c r="O27" i="7"/>
  <c r="P27" i="7"/>
  <c r="O28" i="7"/>
  <c r="P28" i="7"/>
  <c r="O29" i="7"/>
  <c r="P29" i="7"/>
  <c r="O30" i="7"/>
  <c r="P30" i="7"/>
  <c r="O31" i="7"/>
  <c r="P31" i="7"/>
  <c r="O32" i="7"/>
  <c r="P32" i="7"/>
  <c r="O33" i="7"/>
  <c r="P33" i="7"/>
  <c r="O34" i="7"/>
  <c r="P34" i="7"/>
  <c r="O35" i="7"/>
  <c r="P35" i="7"/>
  <c r="O36" i="7"/>
  <c r="P36" i="7"/>
  <c r="O37" i="7"/>
  <c r="P37" i="7"/>
  <c r="O38" i="7"/>
  <c r="P38" i="7"/>
  <c r="O39" i="7"/>
  <c r="P39" i="7"/>
  <c r="N48" i="7"/>
  <c r="N49" i="7"/>
  <c r="N50" i="7"/>
  <c r="N51" i="7"/>
  <c r="N52" i="7"/>
  <c r="K48" i="7"/>
  <c r="K49" i="7"/>
  <c r="K50" i="7"/>
  <c r="K51" i="7"/>
  <c r="K52" i="7"/>
  <c r="H48" i="7"/>
  <c r="H49" i="7"/>
  <c r="H50" i="7"/>
  <c r="H51" i="7"/>
  <c r="H52" i="7"/>
  <c r="P3" i="7"/>
  <c r="O3" i="7"/>
  <c r="M55" i="7"/>
  <c r="L55" i="7"/>
  <c r="N54" i="7"/>
  <c r="N53"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N11" i="7"/>
  <c r="N10" i="7"/>
  <c r="N9" i="7"/>
  <c r="N8" i="7"/>
  <c r="N7" i="7"/>
  <c r="N6" i="7"/>
  <c r="N5" i="7"/>
  <c r="N4" i="7"/>
  <c r="N3" i="7"/>
  <c r="A15" i="6"/>
  <c r="A14" i="6"/>
  <c r="H21" i="7"/>
  <c r="K21" i="7"/>
  <c r="H22" i="7"/>
  <c r="K22" i="7"/>
  <c r="H23" i="7"/>
  <c r="K23" i="7"/>
  <c r="H24" i="7"/>
  <c r="K24" i="7"/>
  <c r="H25" i="7"/>
  <c r="K25" i="7"/>
  <c r="H26" i="7"/>
  <c r="K26" i="7"/>
  <c r="H27" i="7"/>
  <c r="K27" i="7"/>
  <c r="H28" i="7"/>
  <c r="K28" i="7"/>
  <c r="H29" i="7"/>
  <c r="K29" i="7"/>
  <c r="H30" i="7"/>
  <c r="K30" i="7"/>
  <c r="H31" i="7"/>
  <c r="K31" i="7"/>
  <c r="H32" i="7"/>
  <c r="K32" i="7"/>
  <c r="H33" i="7"/>
  <c r="K33" i="7"/>
  <c r="H34" i="7"/>
  <c r="K34" i="7"/>
  <c r="H35" i="7"/>
  <c r="K35" i="7"/>
  <c r="H36" i="7"/>
  <c r="K36" i="7"/>
  <c r="H37" i="7"/>
  <c r="K37" i="7"/>
  <c r="H38" i="7"/>
  <c r="K38" i="7"/>
  <c r="H39" i="7"/>
  <c r="K39" i="7"/>
  <c r="H40" i="7"/>
  <c r="K40" i="7"/>
  <c r="H41" i="7"/>
  <c r="K41" i="7"/>
  <c r="H42" i="7"/>
  <c r="K42" i="7"/>
  <c r="H43" i="7"/>
  <c r="K43" i="7"/>
  <c r="H44" i="7"/>
  <c r="K44" i="7"/>
  <c r="H45" i="7"/>
  <c r="K45" i="7"/>
  <c r="H46" i="7"/>
  <c r="K46" i="7"/>
  <c r="H47" i="7"/>
  <c r="K47" i="7"/>
  <c r="H53" i="7"/>
  <c r="K53" i="7"/>
  <c r="H54" i="7"/>
  <c r="K54" i="7"/>
  <c r="C25" i="3"/>
  <c r="K18" i="7"/>
  <c r="H18" i="7"/>
  <c r="K8" i="7"/>
  <c r="E50" i="6" l="1"/>
  <c r="E48" i="6"/>
  <c r="E46" i="6"/>
  <c r="E44" i="6"/>
  <c r="E42" i="6"/>
  <c r="E40" i="6"/>
  <c r="E38" i="6"/>
  <c r="E36" i="6"/>
  <c r="E34" i="6"/>
  <c r="E32" i="6"/>
  <c r="E30" i="6"/>
  <c r="E28" i="6"/>
  <c r="E26" i="6"/>
  <c r="E24" i="6"/>
  <c r="E22" i="6"/>
  <c r="E20" i="6"/>
  <c r="E18" i="6"/>
  <c r="E16" i="6"/>
  <c r="E65" i="6"/>
  <c r="Q29" i="7"/>
  <c r="Q25" i="7"/>
  <c r="Q51" i="7"/>
  <c r="Q49" i="7"/>
  <c r="E56" i="6"/>
  <c r="E43" i="6"/>
  <c r="E35" i="6"/>
  <c r="E27" i="6"/>
  <c r="E19" i="6"/>
  <c r="E64" i="6"/>
  <c r="E62" i="6"/>
  <c r="E60" i="6"/>
  <c r="E58" i="6"/>
  <c r="E54" i="6"/>
  <c r="E52" i="6"/>
  <c r="E47" i="6"/>
  <c r="E39" i="6"/>
  <c r="E31" i="6"/>
  <c r="E23" i="6"/>
  <c r="Q50" i="7"/>
  <c r="E49" i="6"/>
  <c r="E45" i="6"/>
  <c r="E41" i="6"/>
  <c r="E37" i="6"/>
  <c r="E33" i="6"/>
  <c r="E29" i="6"/>
  <c r="E25" i="6"/>
  <c r="E21" i="6"/>
  <c r="E17" i="6"/>
  <c r="E61" i="6"/>
  <c r="E57" i="6"/>
  <c r="E53" i="6"/>
  <c r="Q28" i="7"/>
  <c r="Q30" i="7"/>
  <c r="Q26" i="7"/>
  <c r="Q52" i="7"/>
  <c r="Q48" i="7"/>
  <c r="E63" i="6"/>
  <c r="E59" i="6"/>
  <c r="E55" i="6"/>
  <c r="E51" i="6"/>
  <c r="Q53" i="7"/>
  <c r="Q24" i="7"/>
  <c r="Q22" i="7"/>
  <c r="Q21" i="7"/>
  <c r="Q23" i="7"/>
  <c r="Q35" i="7"/>
  <c r="Q47" i="7"/>
  <c r="Q44" i="7"/>
  <c r="Q32" i="7"/>
  <c r="Q42" i="7"/>
  <c r="Q41" i="7"/>
  <c r="Q38" i="7"/>
  <c r="Q37" i="7"/>
  <c r="Q36" i="7"/>
  <c r="Q31" i="7"/>
  <c r="Q27" i="7"/>
  <c r="Q54" i="7"/>
  <c r="Q34" i="7"/>
  <c r="Q33" i="7"/>
  <c r="Q46" i="7"/>
  <c r="Q45" i="7"/>
  <c r="Q43" i="7"/>
  <c r="Q40" i="7"/>
  <c r="Q39" i="7"/>
  <c r="Q18" i="7"/>
  <c r="H20" i="7"/>
  <c r="K20" i="7"/>
  <c r="B15" i="6"/>
  <c r="K19" i="7"/>
  <c r="K17" i="7"/>
  <c r="K16" i="7"/>
  <c r="K15" i="7"/>
  <c r="K14" i="7"/>
  <c r="K13" i="7"/>
  <c r="K12" i="7"/>
  <c r="K11" i="7"/>
  <c r="K10" i="7"/>
  <c r="K9" i="7"/>
  <c r="K7" i="7"/>
  <c r="K6" i="7"/>
  <c r="K5" i="7"/>
  <c r="K4" i="7"/>
  <c r="K3" i="7"/>
  <c r="H4" i="7"/>
  <c r="H5" i="7"/>
  <c r="H6" i="7"/>
  <c r="H7" i="7"/>
  <c r="H8" i="7"/>
  <c r="H9" i="7"/>
  <c r="H10" i="7"/>
  <c r="H11" i="7"/>
  <c r="H12" i="7"/>
  <c r="H13" i="7"/>
  <c r="H14" i="7"/>
  <c r="H15" i="7"/>
  <c r="H16" i="7"/>
  <c r="H17" i="7"/>
  <c r="H19" i="7"/>
  <c r="H3" i="7"/>
  <c r="Q14" i="7" l="1"/>
  <c r="Q5" i="7"/>
  <c r="Q11" i="7"/>
  <c r="Q9" i="7"/>
  <c r="Q6" i="7"/>
  <c r="Q15" i="7"/>
  <c r="Q10" i="7"/>
  <c r="Q13" i="7"/>
  <c r="Q8" i="7"/>
  <c r="Q7" i="7"/>
  <c r="Q12" i="7"/>
  <c r="G55" i="7"/>
  <c r="I55" i="7"/>
  <c r="J55" i="7"/>
  <c r="F55" i="7"/>
  <c r="Q17" i="7" l="1"/>
  <c r="Q19" i="7"/>
  <c r="Q16" i="7"/>
  <c r="Q20" i="7"/>
  <c r="W55" i="7" l="1"/>
  <c r="T55" i="7"/>
  <c r="C11" i="3" s="1"/>
  <c r="S55" i="7"/>
  <c r="C16" i="3" s="1"/>
  <c r="R55" i="7"/>
  <c r="C9" i="3" s="1"/>
  <c r="B14" i="6"/>
  <c r="D15" i="6"/>
  <c r="C15" i="6"/>
  <c r="D14" i="6"/>
  <c r="C14" i="6"/>
  <c r="O55" i="7" l="1"/>
  <c r="P55" i="7"/>
  <c r="E29" i="3"/>
  <c r="C10" i="3"/>
  <c r="C15" i="3"/>
  <c r="C17" i="3"/>
  <c r="Q3" i="7"/>
  <c r="Q4" i="7"/>
  <c r="D66" i="6" l="1"/>
  <c r="C66" i="6"/>
  <c r="D25" i="3"/>
  <c r="E25" i="3" s="1"/>
  <c r="E14" i="6" l="1"/>
  <c r="E15" i="6"/>
  <c r="E66" i="6" l="1"/>
  <c r="D21" i="3" s="1"/>
  <c r="E21" i="3" s="1"/>
  <c r="D16" i="3"/>
  <c r="E16" i="3" s="1"/>
  <c r="D17" i="3"/>
  <c r="E17" i="3" s="1"/>
  <c r="D11" i="3"/>
  <c r="E11" i="3" s="1"/>
  <c r="D15" i="3"/>
  <c r="E15" i="3" s="1"/>
  <c r="D10" i="3"/>
  <c r="E10" i="3" s="1"/>
  <c r="D9" i="3" l="1"/>
  <c r="E9" i="3" s="1"/>
  <c r="E31" i="3" s="1"/>
</calcChain>
</file>

<file path=xl/sharedStrings.xml><?xml version="1.0" encoding="utf-8"?>
<sst xmlns="http://schemas.openxmlformats.org/spreadsheetml/2006/main" count="367" uniqueCount="234">
  <si>
    <t>Kvk-nummer</t>
  </si>
  <si>
    <t>Functie</t>
  </si>
  <si>
    <t>Contactpersoon offerte</t>
  </si>
  <si>
    <t>Apparaat 1</t>
  </si>
  <si>
    <t>Apparaat 2</t>
  </si>
  <si>
    <t>Apparaat 3</t>
  </si>
  <si>
    <t xml:space="preserve">Minimaal aantal afdrukken per minuut </t>
  </si>
  <si>
    <t xml:space="preserve">Maximaal aantal afdrukken per maand </t>
  </si>
  <si>
    <t>Huurprijs per maand, op basis van 60 maanden</t>
  </si>
  <si>
    <t>Service en onderhoud, op basis van 60 maanden</t>
  </si>
  <si>
    <t>Software licentie, op basis van 60 maanden</t>
  </si>
  <si>
    <t>Totaal prijs per maand</t>
  </si>
  <si>
    <t xml:space="preserve">Prijzen vaste jaren </t>
  </si>
  <si>
    <t xml:space="preserve">Prijzen optie jaren </t>
  </si>
  <si>
    <t>Service en onderhoud, op basis van 12 maanden</t>
  </si>
  <si>
    <t>Software licentie, op basis van 12 maanden</t>
  </si>
  <si>
    <t>Huurprijs per maand, op basis van 12 maanden</t>
  </si>
  <si>
    <t xml:space="preserve">prijs per maand </t>
  </si>
  <si>
    <t>prijs per maand</t>
  </si>
  <si>
    <t xml:space="preserve">Locatie </t>
  </si>
  <si>
    <t xml:space="preserve">Prijs per tellertik Zwart Wit </t>
  </si>
  <si>
    <t xml:space="preserve">Prijs per tellertik Kleur </t>
  </si>
  <si>
    <t xml:space="preserve">Afdrukken </t>
  </si>
  <si>
    <t xml:space="preserve">Totaal (inschrijfprijs) </t>
  </si>
  <si>
    <t>Nietjes (prijs per 1000 stuks)</t>
  </si>
  <si>
    <t xml:space="preserve">Overige prijzen </t>
  </si>
  <si>
    <t xml:space="preserve">Totaal </t>
  </si>
  <si>
    <t xml:space="preserve">Multifunctionals </t>
  </si>
  <si>
    <t xml:space="preserve">Aantal </t>
  </si>
  <si>
    <t xml:space="preserve">Prijs per jaar </t>
  </si>
  <si>
    <t>Afdrukken zwart/wit en kleur</t>
  </si>
  <si>
    <t xml:space="preserve">Nietjes </t>
  </si>
  <si>
    <t>Aantal</t>
  </si>
  <si>
    <t>Prijs per eenheid</t>
  </si>
  <si>
    <t xml:space="preserve">Totaalblad </t>
  </si>
  <si>
    <t>Prijzenblad Multifunctional</t>
  </si>
  <si>
    <t>Prijzenblad verbruiksgoederen</t>
  </si>
  <si>
    <t>Optioneel: Boekletmaker (inclusief nieten en vouwen)</t>
  </si>
  <si>
    <t>KvK-nummer</t>
  </si>
  <si>
    <t>Prijs per maand o.b.v. 60 maanden</t>
  </si>
  <si>
    <t>Prijs per maand o.b.v. 12 maanden</t>
  </si>
  <si>
    <t>Prijzen optiejaren</t>
  </si>
  <si>
    <t>Totaalprijs 7 jaren</t>
  </si>
  <si>
    <t xml:space="preserve">Totaalprijs </t>
  </si>
  <si>
    <t>Zwart wit 2019</t>
  </si>
  <si>
    <t>Kleur 2019</t>
  </si>
  <si>
    <t>Kleur 2020</t>
  </si>
  <si>
    <t>Zwart wit 2020</t>
  </si>
  <si>
    <t>Gemiddeld aantal afdrukken zwart wit</t>
  </si>
  <si>
    <t>Gemiddeld aantal afdrukken kleur</t>
  </si>
  <si>
    <t>Expiratie datum huidige</t>
  </si>
  <si>
    <t>overeenkomst</t>
  </si>
  <si>
    <t>Gemiddeld aantal afdrukken</t>
  </si>
  <si>
    <t>zwart wit / per jaar</t>
  </si>
  <si>
    <t>kleur / per jaar</t>
  </si>
  <si>
    <t>(totaal) per maand</t>
  </si>
  <si>
    <t>Apparaattype o.b.v.  aantal afdrukken per maand (totaal)</t>
  </si>
  <si>
    <t>tot 17.500</t>
  </si>
  <si>
    <t>Verhuiskosten</t>
  </si>
  <si>
    <t>All-in prijsstelling voor het verplaatsen van 1 multifunctional, inclusief</t>
  </si>
  <si>
    <t>alle bijkomende handelingen in zowel oude als nieuwe opstelling.</t>
  </si>
  <si>
    <t>All-in verhuiskosten per multifunctional</t>
  </si>
  <si>
    <t>All-in verhuiskosten</t>
  </si>
  <si>
    <t>Naam</t>
  </si>
  <si>
    <t>Adres</t>
  </si>
  <si>
    <t>Plaats</t>
  </si>
  <si>
    <t>Bijzonderheden</t>
  </si>
  <si>
    <t>Nr</t>
  </si>
  <si>
    <t>sub/maand</t>
  </si>
  <si>
    <t>Contactpersoon</t>
  </si>
  <si>
    <t>Mobiel telefoonnummer</t>
  </si>
  <si>
    <t>Email adres</t>
  </si>
  <si>
    <t>Totaalprijs 5 jaren</t>
  </si>
  <si>
    <t>Totaalprijs 2 jaren</t>
  </si>
  <si>
    <r>
      <t xml:space="preserve">TOTAAL, </t>
    </r>
    <r>
      <rPr>
        <b/>
        <sz val="12"/>
        <color theme="0"/>
        <rFont val="Calibri"/>
        <family val="2"/>
        <scheme val="minor"/>
      </rPr>
      <t>exclusief BTW (vergelijkingsprijs)</t>
    </r>
  </si>
  <si>
    <t>verbergen</t>
  </si>
  <si>
    <t>Verhuizing verwacht (aantal)</t>
  </si>
  <si>
    <t>Alle prijzen exclusief BTW.</t>
  </si>
  <si>
    <t>Multifunctional 1</t>
  </si>
  <si>
    <t>Multifunctional 2</t>
  </si>
  <si>
    <t>Multifunctional 3</t>
  </si>
  <si>
    <t>Jan Veenstra</t>
  </si>
  <si>
    <t>jveenstra@alpha-adviesbureau.nl</t>
  </si>
  <si>
    <t>2022-MF2103</t>
  </si>
  <si>
    <t xml:space="preserve">Basisgegevens </t>
  </si>
  <si>
    <t>Aanbesteding</t>
  </si>
  <si>
    <t>Kenmerk</t>
  </si>
  <si>
    <t>Aanbestedende Dienst</t>
  </si>
  <si>
    <t>Naam Opdrachtgever [1]</t>
  </si>
  <si>
    <t>Stichting Ronduit</t>
  </si>
  <si>
    <t>Vestigingsplaats Opdrachtgever</t>
  </si>
  <si>
    <t>Alkmaar</t>
  </si>
  <si>
    <t>KvK-37159222</t>
  </si>
  <si>
    <t>Naam tekenbevoegde opdrachtgever voor contract</t>
  </si>
  <si>
    <t>De heer J. (Jethro) Nieuwenhuis</t>
  </si>
  <si>
    <t>Functie:</t>
  </si>
  <si>
    <t>Waarnemend bestuurder</t>
  </si>
  <si>
    <t>Naam Opdrachtgever [2]</t>
  </si>
  <si>
    <t>ISOB Bureau (Intergemeentelijke Stichting Openbaar Onderwijs)</t>
  </si>
  <si>
    <t>Castricum</t>
  </si>
  <si>
    <t>KvK-37083568</t>
  </si>
  <si>
    <t>De heer R. (Robert) Smid</t>
  </si>
  <si>
    <t>Directeur-bestuurder</t>
  </si>
  <si>
    <t>Alpha Adviesbureau</t>
  </si>
  <si>
    <t xml:space="preserve">Telefoonnummer </t>
  </si>
  <si>
    <t>06-51433062</t>
  </si>
  <si>
    <t xml:space="preserve">Email adres </t>
  </si>
  <si>
    <t>Inschrijver</t>
  </si>
  <si>
    <t>Volledige naam Inschrijver (Handelsnaam KvK)</t>
  </si>
  <si>
    <t>Vestigingsplaats Inschrijver (KvK)</t>
  </si>
  <si>
    <t>Tekenbevoegde voor overeenkomt</t>
  </si>
  <si>
    <t>Multifunctionals</t>
  </si>
  <si>
    <t xml:space="preserve">Havinghastraat </t>
  </si>
  <si>
    <t xml:space="preserve">Transferium Bakkum </t>
  </si>
  <si>
    <t>Heereweg</t>
  </si>
  <si>
    <t>De Piramide</t>
  </si>
  <si>
    <t>Slochterwaard</t>
  </si>
  <si>
    <t>Spinaker - Dijk en Waard College</t>
  </si>
  <si>
    <t>Smaragd</t>
  </si>
  <si>
    <t>Heerhugowaard</t>
  </si>
  <si>
    <t>Spinaker SO kliniek</t>
  </si>
  <si>
    <t>Jan Ligthartstraat</t>
  </si>
  <si>
    <t>Liereland</t>
  </si>
  <si>
    <t>Toscanestraat</t>
  </si>
  <si>
    <t>VSO De Spinaker locatie Den Helder</t>
  </si>
  <si>
    <t>Sportlaan</t>
  </si>
  <si>
    <t>Den Helder</t>
  </si>
  <si>
    <t>Kennemerpoort Lindenlaan</t>
  </si>
  <si>
    <t>Lindenlaan</t>
  </si>
  <si>
    <t>Kennemerpoort Hofdijkstraat</t>
  </si>
  <si>
    <t>Hofdijkstraat</t>
  </si>
  <si>
    <t xml:space="preserve">De Zes wielen Munnikenweg </t>
  </si>
  <si>
    <t>Munnikenweg</t>
  </si>
  <si>
    <t>16-18</t>
  </si>
  <si>
    <t>De zes wielen Saturnusstraat</t>
  </si>
  <si>
    <t>Saturnusstraat</t>
  </si>
  <si>
    <t>50</t>
  </si>
  <si>
    <t>De zes wielen Oudorperdijkje</t>
  </si>
  <si>
    <t>Oudoperdijkje</t>
  </si>
  <si>
    <t>Stichting Ronduit 1ste verdieping</t>
  </si>
  <si>
    <t>Spinaker VSO Alkmaar</t>
  </si>
  <si>
    <t>Spinaker Marketenster Hoorn</t>
  </si>
  <si>
    <t>Marketenster</t>
  </si>
  <si>
    <t>Hoorn</t>
  </si>
  <si>
    <t>Nicolaas Beets</t>
  </si>
  <si>
    <t>Gabriel Metsulaan</t>
  </si>
  <si>
    <t>Nicolaas Beets DEP 7</t>
  </si>
  <si>
    <t>Beethovensingel</t>
  </si>
  <si>
    <t>De Zandloper</t>
  </si>
  <si>
    <t>Schoolstraat</t>
  </si>
  <si>
    <t>Koedijk</t>
  </si>
  <si>
    <t>De Cilinder De Daalder</t>
  </si>
  <si>
    <t>Johanna Naberstraat</t>
  </si>
  <si>
    <t>De Fontein</t>
  </si>
  <si>
    <t>Stalpaertstraat</t>
  </si>
  <si>
    <t>Bello Jenaplan</t>
  </si>
  <si>
    <t>Snaarmanslaan</t>
  </si>
  <si>
    <t>De Vlieger</t>
  </si>
  <si>
    <t>Sneeuwgansstraat</t>
  </si>
  <si>
    <t>Nicolaas Beets 17</t>
  </si>
  <si>
    <t>De Sterrenwachter</t>
  </si>
  <si>
    <t>Stempelmakerstraat</t>
  </si>
  <si>
    <t>De Spinaker SO Kortenaerkade</t>
  </si>
  <si>
    <t>Kortenaerkade</t>
  </si>
  <si>
    <t xml:space="preserve">De Cocon </t>
  </si>
  <si>
    <t>Pater Schiphorststraat</t>
  </si>
  <si>
    <t>Vroonermeerschool</t>
  </si>
  <si>
    <t xml:space="preserve">PC Boutenstraat </t>
  </si>
  <si>
    <t>Jules Verne</t>
  </si>
  <si>
    <t>Drechterwaard</t>
  </si>
  <si>
    <t>Vroonermeerschool dependance</t>
  </si>
  <si>
    <t>Zwart wit 2021</t>
  </si>
  <si>
    <t>Kleur 2021</t>
  </si>
  <si>
    <t xml:space="preserve">De Kustlijn </t>
  </si>
  <si>
    <t>Rooseveltlaan</t>
  </si>
  <si>
    <t>OBS WJ Driessen</t>
  </si>
  <si>
    <t>F. Wiedijk Jzn. Straat</t>
  </si>
  <si>
    <t>Grootschermer</t>
  </si>
  <si>
    <t>ISOB Bureau</t>
  </si>
  <si>
    <t>Sokkerwei</t>
  </si>
  <si>
    <t>OBS De Tweemaster</t>
  </si>
  <si>
    <t>Jan Ploegerlaan</t>
  </si>
  <si>
    <t>1b</t>
  </si>
  <si>
    <t>De Rijp / Alkmaar</t>
  </si>
  <si>
    <t>OBS Rembrandt</t>
  </si>
  <si>
    <t>Mozartlaan</t>
  </si>
  <si>
    <t>Akersloot</t>
  </si>
  <si>
    <t>OBS De Montessori</t>
  </si>
  <si>
    <t>OBS Teun de Jager</t>
  </si>
  <si>
    <t xml:space="preserve">Molenweg </t>
  </si>
  <si>
    <t>Schoorl</t>
  </si>
  <si>
    <t xml:space="preserve">OBS De Wissel </t>
  </si>
  <si>
    <t>De Hoop</t>
  </si>
  <si>
    <t>Uitgeest</t>
  </si>
  <si>
    <t>OBS De Overhael</t>
  </si>
  <si>
    <t>Driehuizen</t>
  </si>
  <si>
    <t xml:space="preserve">OBS De Zuidwester </t>
  </si>
  <si>
    <t>Boekenstein</t>
  </si>
  <si>
    <t>43</t>
  </si>
  <si>
    <t>Heiloo</t>
  </si>
  <si>
    <t>Elckerlyc</t>
  </si>
  <si>
    <t>45</t>
  </si>
  <si>
    <t>OBS van Reenen</t>
  </si>
  <si>
    <t>Spaansche Pad</t>
  </si>
  <si>
    <t>Bergen NH</t>
  </si>
  <si>
    <t>OBS Meander</t>
  </si>
  <si>
    <t>De Hucht</t>
  </si>
  <si>
    <t>OBS Lucebert</t>
  </si>
  <si>
    <t>Zakedijkje</t>
  </si>
  <si>
    <t>38a</t>
  </si>
  <si>
    <t>OBS De Springschans</t>
  </si>
  <si>
    <t>Breedelaan</t>
  </si>
  <si>
    <t>OBS De Driemaster</t>
  </si>
  <si>
    <t>Admiraal de Ruyterweg</t>
  </si>
  <si>
    <t>Egmond aan Zee</t>
  </si>
  <si>
    <t xml:space="preserve">OBS De Wiekslag </t>
  </si>
  <si>
    <t>Erf</t>
  </si>
  <si>
    <t>Stomeptoren / Alkmaar</t>
  </si>
  <si>
    <t xml:space="preserve">OBS Vinckhuysen </t>
  </si>
  <si>
    <t>Kanaaldijk</t>
  </si>
  <si>
    <t>West Graftdijk / Alkmaar</t>
  </si>
  <si>
    <t>OBS Juliana van Stolberg</t>
  </si>
  <si>
    <t>Juliana van Stolbergstraat</t>
  </si>
  <si>
    <t xml:space="preserve"> 25 pagina's </t>
  </si>
  <si>
    <t xml:space="preserve"> 30 pagina's </t>
  </si>
  <si>
    <t xml:space="preserve"> 40 pagina's </t>
  </si>
  <si>
    <t>Indicatief aantal (á 1000 stuks)</t>
  </si>
  <si>
    <t>Indicatief aantal</t>
  </si>
  <si>
    <t>tot 35.000</t>
  </si>
  <si>
    <t>tot 50.000</t>
  </si>
  <si>
    <t>Optioneel: Papierlade (extra)</t>
  </si>
  <si>
    <t>Aangeboden machine (merk/type/uitvoering)</t>
  </si>
  <si>
    <t xml:space="preserve">Aantal afdrukken per minuut </t>
  </si>
  <si>
    <t xml:space="preserve">Aantal afdrukken per maand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</si>
</sst>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23"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12"/>
      <color theme="0"/>
      <name val="Calibri"/>
      <family val="2"/>
      <scheme val="minor"/>
    </font>
    <font>
      <sz val="20"/>
      <color theme="0"/>
      <name val="Calibri"/>
      <family val="2"/>
      <scheme val="minor"/>
    </font>
    <font>
      <b/>
      <sz val="20"/>
      <color theme="0"/>
      <name val="Calibri"/>
      <family val="2"/>
      <scheme val="minor"/>
    </font>
    <font>
      <b/>
      <sz val="9"/>
      <color theme="0"/>
      <name val="Calibri"/>
      <family val="2"/>
      <scheme val="minor"/>
    </font>
    <font>
      <sz val="9"/>
      <color theme="1"/>
      <name val="Calibri"/>
      <family val="2"/>
      <scheme val="minor"/>
    </font>
    <font>
      <sz val="9"/>
      <color theme="0"/>
      <name val="Calibri"/>
      <family val="2"/>
      <scheme val="minor"/>
    </font>
    <font>
      <b/>
      <sz val="11"/>
      <name val="Calibri"/>
      <family val="2"/>
      <scheme val="minor"/>
    </font>
    <font>
      <sz val="11"/>
      <color rgb="FF000000"/>
      <name val="Calibri"/>
      <family val="2"/>
      <scheme val="minor"/>
    </font>
    <font>
      <b/>
      <sz val="10"/>
      <color theme="0"/>
      <name val="Calibri"/>
      <family val="2"/>
      <scheme val="minor"/>
    </font>
    <font>
      <u/>
      <sz val="10"/>
      <color indexed="12"/>
      <name val="Arial"/>
      <family val="2"/>
    </font>
    <font>
      <sz val="11"/>
      <color rgb="FF005696"/>
      <name val="Calibri"/>
      <family val="2"/>
      <scheme val="minor"/>
    </font>
    <font>
      <sz val="11"/>
      <name val="Arial"/>
      <family val="2"/>
    </font>
    <font>
      <sz val="9"/>
      <name val="Calibri"/>
      <family val="2"/>
      <scheme val="minor"/>
    </font>
    <font>
      <sz val="9"/>
      <color theme="0" tint="-0.249977111117893"/>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solid">
        <fgColor theme="0" tint="-0.34998626667073579"/>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8">
    <xf numFmtId="0" fontId="0" fillId="0" borderId="0"/>
    <xf numFmtId="44" fontId="1" fillId="0" borderId="0" applyFont="0" applyFill="0" applyBorder="0" applyAlignment="0" applyProtection="0"/>
    <xf numFmtId="0" fontId="6" fillId="0" borderId="0"/>
    <xf numFmtId="0" fontId="16" fillId="0" borderId="0"/>
    <xf numFmtId="0" fontId="16" fillId="0" borderId="0"/>
    <xf numFmtId="44" fontId="1" fillId="0" borderId="0" applyFont="0" applyFill="0" applyBorder="0" applyAlignment="0" applyProtection="0"/>
    <xf numFmtId="44" fontId="1" fillId="0" borderId="0" applyFont="0" applyFill="0" applyBorder="0" applyAlignment="0" applyProtection="0"/>
    <xf numFmtId="0" fontId="18" fillId="0" borderId="0" applyNumberFormat="0" applyFill="0" applyBorder="0" applyAlignment="0" applyProtection="0">
      <alignment vertical="top"/>
      <protection locked="0"/>
    </xf>
  </cellStyleXfs>
  <cellXfs count="155">
    <xf numFmtId="0" fontId="0" fillId="0" borderId="0" xfId="0"/>
    <xf numFmtId="0" fontId="0" fillId="0" borderId="0" xfId="0" applyProtection="1"/>
    <xf numFmtId="0" fontId="0" fillId="0" borderId="0" xfId="0" applyAlignment="1" applyProtection="1">
      <alignment horizontal="right"/>
    </xf>
    <xf numFmtId="0" fontId="0" fillId="2" borderId="0" xfId="0" applyFill="1" applyProtection="1"/>
    <xf numFmtId="0" fontId="10" fillId="2" borderId="23" xfId="0" applyFont="1" applyFill="1" applyBorder="1" applyAlignment="1" applyProtection="1">
      <alignment horizontal="center"/>
    </xf>
    <xf numFmtId="0" fontId="10" fillId="2" borderId="0" xfId="0" applyFont="1" applyFill="1" applyBorder="1" applyAlignment="1" applyProtection="1">
      <alignment horizontal="center"/>
    </xf>
    <xf numFmtId="0" fontId="10" fillId="2" borderId="24" xfId="0" applyFont="1" applyFill="1" applyBorder="1" applyAlignment="1" applyProtection="1">
      <alignment horizontal="center"/>
    </xf>
    <xf numFmtId="0" fontId="0" fillId="2" borderId="23" xfId="0" applyFill="1" applyBorder="1" applyProtection="1"/>
    <xf numFmtId="0" fontId="0" fillId="2" borderId="0" xfId="0" applyFill="1" applyBorder="1" applyProtection="1"/>
    <xf numFmtId="0" fontId="0" fillId="2" borderId="24" xfId="0" applyFill="1" applyBorder="1" applyProtection="1"/>
    <xf numFmtId="0" fontId="0" fillId="0" borderId="5" xfId="0" applyBorder="1" applyProtection="1"/>
    <xf numFmtId="44" fontId="0" fillId="0" borderId="5" xfId="0" applyNumberFormat="1" applyBorder="1" applyProtection="1"/>
    <xf numFmtId="0" fontId="3" fillId="2" borderId="0" xfId="0" applyFont="1" applyFill="1" applyProtection="1"/>
    <xf numFmtId="0" fontId="0" fillId="2" borderId="5" xfId="0" applyFill="1" applyBorder="1" applyProtection="1"/>
    <xf numFmtId="44" fontId="0" fillId="2" borderId="5" xfId="0" applyNumberFormat="1" applyFill="1" applyBorder="1" applyProtection="1"/>
    <xf numFmtId="0" fontId="0" fillId="0" borderId="8" xfId="0" applyBorder="1" applyProtection="1"/>
    <xf numFmtId="0" fontId="0" fillId="0" borderId="9" xfId="0" applyBorder="1" applyAlignment="1" applyProtection="1">
      <alignment horizontal="right"/>
    </xf>
    <xf numFmtId="3" fontId="0" fillId="0" borderId="9" xfId="0" applyNumberFormat="1" applyBorder="1" applyAlignment="1" applyProtection="1">
      <alignment horizontal="right"/>
    </xf>
    <xf numFmtId="0" fontId="0" fillId="2" borderId="10" xfId="0" applyFill="1" applyBorder="1" applyProtection="1"/>
    <xf numFmtId="0" fontId="0" fillId="2" borderId="11" xfId="0" applyFill="1" applyBorder="1" applyProtection="1"/>
    <xf numFmtId="0" fontId="0" fillId="0" borderId="12" xfId="0" applyBorder="1" applyProtection="1"/>
    <xf numFmtId="0" fontId="4" fillId="2" borderId="10" xfId="0" applyFont="1" applyFill="1" applyBorder="1" applyAlignment="1" applyProtection="1">
      <alignment horizontal="center"/>
    </xf>
    <xf numFmtId="0" fontId="4" fillId="2" borderId="0" xfId="0" applyFont="1" applyFill="1" applyBorder="1" applyAlignment="1" applyProtection="1">
      <alignment horizontal="center"/>
    </xf>
    <xf numFmtId="0" fontId="4" fillId="2" borderId="11" xfId="0" applyFont="1" applyFill="1" applyBorder="1" applyAlignment="1" applyProtection="1">
      <alignment horizontal="center"/>
    </xf>
    <xf numFmtId="44" fontId="2" fillId="2" borderId="0" xfId="1" applyFont="1" applyFill="1" applyBorder="1" applyProtection="1"/>
    <xf numFmtId="0" fontId="0" fillId="0" borderId="8" xfId="0" applyFill="1" applyBorder="1" applyProtection="1"/>
    <xf numFmtId="0" fontId="0" fillId="0" borderId="1" xfId="0" applyBorder="1" applyProtection="1"/>
    <xf numFmtId="0" fontId="0" fillId="0" borderId="3" xfId="0" applyBorder="1" applyProtection="1"/>
    <xf numFmtId="0" fontId="0" fillId="2" borderId="12" xfId="0" applyFill="1" applyBorder="1" applyProtection="1"/>
    <xf numFmtId="0" fontId="13" fillId="0" borderId="0" xfId="0" applyFont="1" applyFill="1" applyAlignment="1" applyProtection="1">
      <alignment horizontal="left"/>
    </xf>
    <xf numFmtId="0" fontId="0" fillId="0" borderId="5" xfId="0" applyFill="1" applyBorder="1" applyAlignment="1" applyProtection="1">
      <alignment horizontal="center"/>
    </xf>
    <xf numFmtId="44" fontId="0" fillId="2" borderId="2" xfId="0" applyNumberFormat="1" applyFill="1" applyBorder="1" applyProtection="1"/>
    <xf numFmtId="0" fontId="0" fillId="2" borderId="1" xfId="0" applyFill="1" applyBorder="1" applyProtection="1"/>
    <xf numFmtId="0" fontId="0" fillId="0" borderId="2" xfId="0" applyFill="1" applyBorder="1" applyProtection="1"/>
    <xf numFmtId="0" fontId="5" fillId="2" borderId="10" xfId="0" applyFont="1" applyFill="1" applyBorder="1" applyProtection="1"/>
    <xf numFmtId="0" fontId="5" fillId="2" borderId="12" xfId="0" applyFont="1" applyFill="1" applyBorder="1" applyProtection="1"/>
    <xf numFmtId="0" fontId="2" fillId="3" borderId="11" xfId="0" applyFont="1" applyFill="1" applyBorder="1" applyProtection="1"/>
    <xf numFmtId="0" fontId="2" fillId="3" borderId="10" xfId="0" applyFont="1" applyFill="1" applyBorder="1" applyProtection="1"/>
    <xf numFmtId="44" fontId="2" fillId="3" borderId="9" xfId="1" applyFont="1" applyFill="1" applyBorder="1" applyProtection="1"/>
    <xf numFmtId="44" fontId="2" fillId="3" borderId="13" xfId="1" applyFont="1" applyFill="1" applyBorder="1" applyProtection="1"/>
    <xf numFmtId="44" fontId="15" fillId="4" borderId="9" xfId="1" applyFont="1" applyFill="1" applyBorder="1" applyProtection="1">
      <protection locked="0"/>
    </xf>
    <xf numFmtId="0" fontId="5" fillId="4" borderId="9" xfId="0" applyFont="1" applyFill="1" applyBorder="1" applyProtection="1">
      <protection locked="0"/>
    </xf>
    <xf numFmtId="0" fontId="0" fillId="3" borderId="0" xfId="0" applyFill="1" applyProtection="1"/>
    <xf numFmtId="0" fontId="2" fillId="3" borderId="8" xfId="0" applyFont="1" applyFill="1" applyBorder="1" applyProtection="1"/>
    <xf numFmtId="0" fontId="2" fillId="3" borderId="5" xfId="0" applyFont="1" applyFill="1" applyBorder="1" applyProtection="1"/>
    <xf numFmtId="0" fontId="2" fillId="3" borderId="9" xfId="0" applyFont="1" applyFill="1" applyBorder="1" applyProtection="1"/>
    <xf numFmtId="44" fontId="15" fillId="4" borderId="13" xfId="1" applyFont="1" applyFill="1" applyBorder="1" applyProtection="1">
      <protection locked="0"/>
    </xf>
    <xf numFmtId="44" fontId="2" fillId="3" borderId="5" xfId="1" applyFont="1" applyFill="1" applyBorder="1" applyProtection="1"/>
    <xf numFmtId="0" fontId="2" fillId="3" borderId="3" xfId="0" applyFont="1" applyFill="1" applyBorder="1" applyProtection="1"/>
    <xf numFmtId="0" fontId="2" fillId="3" borderId="4" xfId="0" applyFont="1" applyFill="1" applyBorder="1" applyProtection="1"/>
    <xf numFmtId="0" fontId="2" fillId="3" borderId="19" xfId="0" applyFont="1" applyFill="1" applyBorder="1" applyProtection="1"/>
    <xf numFmtId="0" fontId="2" fillId="3" borderId="2" xfId="0" applyFont="1" applyFill="1" applyBorder="1" applyProtection="1"/>
    <xf numFmtId="0" fontId="2" fillId="3" borderId="21" xfId="0" applyFont="1" applyFill="1" applyBorder="1" applyAlignment="1" applyProtection="1">
      <alignment horizontal="center"/>
    </xf>
    <xf numFmtId="0" fontId="2" fillId="3" borderId="18" xfId="0" applyFont="1" applyFill="1" applyBorder="1" applyAlignment="1" applyProtection="1">
      <alignment horizontal="left"/>
    </xf>
    <xf numFmtId="0" fontId="2" fillId="3" borderId="22" xfId="0" applyFont="1" applyFill="1" applyBorder="1" applyAlignment="1" applyProtection="1">
      <alignment horizontal="left"/>
    </xf>
    <xf numFmtId="44" fontId="7" fillId="3" borderId="0" xfId="0" applyNumberFormat="1" applyFont="1" applyFill="1" applyProtection="1"/>
    <xf numFmtId="0" fontId="5" fillId="0" borderId="5" xfId="0" applyFont="1" applyFill="1" applyBorder="1" applyProtection="1"/>
    <xf numFmtId="1" fontId="5" fillId="0" borderId="5" xfId="0" applyNumberFormat="1" applyFont="1" applyFill="1" applyBorder="1" applyAlignment="1" applyProtection="1">
      <alignment horizontal="right"/>
    </xf>
    <xf numFmtId="165" fontId="15" fillId="4" borderId="5" xfId="1" applyNumberFormat="1" applyFont="1" applyFill="1" applyBorder="1" applyProtection="1">
      <protection locked="0"/>
    </xf>
    <xf numFmtId="0" fontId="0" fillId="0" borderId="0" xfId="0" applyFill="1" applyProtection="1"/>
    <xf numFmtId="0" fontId="12" fillId="3" borderId="22" xfId="0" applyFont="1" applyFill="1" applyBorder="1" applyProtection="1"/>
    <xf numFmtId="0" fontId="12" fillId="5" borderId="1" xfId="0" applyFont="1" applyFill="1" applyBorder="1" applyAlignment="1" applyProtection="1">
      <alignment horizontal="center"/>
    </xf>
    <xf numFmtId="0" fontId="8" fillId="3" borderId="19" xfId="0" applyFont="1" applyFill="1" applyBorder="1" applyProtection="1"/>
    <xf numFmtId="1" fontId="9" fillId="3" borderId="19" xfId="0" applyNumberFormat="1" applyFont="1" applyFill="1" applyBorder="1" applyProtection="1"/>
    <xf numFmtId="44" fontId="9" fillId="3" borderId="2" xfId="1" applyFont="1" applyFill="1" applyBorder="1" applyProtection="1"/>
    <xf numFmtId="0" fontId="12" fillId="3" borderId="8" xfId="0" applyFont="1" applyFill="1" applyBorder="1" applyAlignment="1" applyProtection="1">
      <alignment horizontal="left"/>
    </xf>
    <xf numFmtId="0" fontId="12" fillId="3" borderId="0" xfId="0" applyFont="1" applyFill="1" applyBorder="1" applyAlignment="1" applyProtection="1">
      <alignment horizontal="left"/>
    </xf>
    <xf numFmtId="0" fontId="14" fillId="3" borderId="0" xfId="0" applyFont="1" applyFill="1" applyAlignment="1" applyProtection="1">
      <alignment horizontal="left"/>
    </xf>
    <xf numFmtId="0" fontId="12" fillId="3" borderId="12" xfId="0" applyFont="1" applyFill="1" applyBorder="1" applyAlignment="1" applyProtection="1">
      <alignment horizontal="left"/>
    </xf>
    <xf numFmtId="0" fontId="12" fillId="3" borderId="2" xfId="0" applyFont="1" applyFill="1" applyBorder="1" applyProtection="1"/>
    <xf numFmtId="0" fontId="3" fillId="3" borderId="1" xfId="0" applyFont="1" applyFill="1" applyBorder="1" applyProtection="1"/>
    <xf numFmtId="0" fontId="0" fillId="0" borderId="0" xfId="0" applyAlignment="1" applyProtection="1"/>
    <xf numFmtId="0" fontId="14" fillId="3" borderId="0" xfId="0" applyFont="1" applyFill="1" applyProtection="1"/>
    <xf numFmtId="0" fontId="14" fillId="3" borderId="1" xfId="0" applyFont="1" applyFill="1" applyBorder="1" applyProtection="1"/>
    <xf numFmtId="0" fontId="14" fillId="0" borderId="0" xfId="0" applyFont="1" applyProtection="1"/>
    <xf numFmtId="0" fontId="0" fillId="2" borderId="0" xfId="0" applyFont="1" applyFill="1" applyProtection="1">
      <protection hidden="1"/>
    </xf>
    <xf numFmtId="0" fontId="19" fillId="2" borderId="0" xfId="0" applyFont="1" applyFill="1" applyProtection="1">
      <protection hidden="1"/>
    </xf>
    <xf numFmtId="0" fontId="5" fillId="2" borderId="0" xfId="0" applyFont="1" applyFill="1" applyAlignment="1" applyProtection="1">
      <alignment horizontal="left"/>
      <protection hidden="1"/>
    </xf>
    <xf numFmtId="0" fontId="5" fillId="0" borderId="5" xfId="0" applyFont="1" applyFill="1" applyBorder="1" applyProtection="1">
      <protection hidden="1"/>
    </xf>
    <xf numFmtId="0" fontId="5" fillId="0" borderId="5" xfId="0" applyFont="1" applyFill="1" applyBorder="1" applyAlignment="1" applyProtection="1">
      <alignment horizontal="left"/>
      <protection hidden="1"/>
    </xf>
    <xf numFmtId="0" fontId="5" fillId="2" borderId="5" xfId="0" applyFont="1" applyFill="1" applyBorder="1" applyAlignment="1" applyProtection="1">
      <alignment horizontal="left"/>
      <protection hidden="1"/>
    </xf>
    <xf numFmtId="164" fontId="5" fillId="2" borderId="5" xfId="0" applyNumberFormat="1" applyFont="1" applyFill="1" applyBorder="1" applyAlignment="1" applyProtection="1">
      <alignment horizontal="left"/>
      <protection hidden="1"/>
    </xf>
    <xf numFmtId="0" fontId="19" fillId="2" borderId="1" xfId="0" applyFont="1" applyFill="1" applyBorder="1" applyProtection="1">
      <protection hidden="1"/>
    </xf>
    <xf numFmtId="0" fontId="5" fillId="4" borderId="5" xfId="0" applyFont="1" applyFill="1" applyBorder="1" applyProtection="1">
      <protection locked="0"/>
    </xf>
    <xf numFmtId="0" fontId="3" fillId="3" borderId="5" xfId="0" applyFont="1" applyFill="1" applyBorder="1" applyProtection="1">
      <protection hidden="1"/>
    </xf>
    <xf numFmtId="49" fontId="5" fillId="4" borderId="5" xfId="0" applyNumberFormat="1" applyFont="1" applyFill="1" applyBorder="1" applyProtection="1">
      <protection locked="0"/>
    </xf>
    <xf numFmtId="0" fontId="5" fillId="4" borderId="5" xfId="0" applyFont="1" applyFill="1" applyBorder="1" applyAlignment="1" applyProtection="1">
      <alignment horizontal="left"/>
      <protection locked="0"/>
    </xf>
    <xf numFmtId="164" fontId="5" fillId="4" borderId="5" xfId="0" applyNumberFormat="1" applyFont="1" applyFill="1" applyBorder="1" applyAlignment="1" applyProtection="1">
      <alignment horizontal="left"/>
      <protection locked="0"/>
    </xf>
    <xf numFmtId="0" fontId="5" fillId="4" borderId="5" xfId="0" applyFont="1" applyFill="1" applyBorder="1" applyAlignment="1" applyProtection="1">
      <alignment horizontal="left" wrapText="1"/>
      <protection locked="0"/>
    </xf>
    <xf numFmtId="0" fontId="0" fillId="2" borderId="0" xfId="0" applyFont="1" applyFill="1" applyProtection="1"/>
    <xf numFmtId="0" fontId="5" fillId="2" borderId="2" xfId="0" applyFont="1" applyFill="1" applyBorder="1" applyProtection="1"/>
    <xf numFmtId="0" fontId="0" fillId="0" borderId="0" xfId="0" applyProtection="1"/>
    <xf numFmtId="164" fontId="20" fillId="2" borderId="5" xfId="7" applyNumberFormat="1" applyFont="1" applyFill="1" applyBorder="1" applyAlignment="1" applyProtection="1">
      <alignment horizontal="left"/>
      <protection hidden="1"/>
    </xf>
    <xf numFmtId="1" fontId="22" fillId="0" borderId="5" xfId="1" applyNumberFormat="1" applyFont="1" applyFill="1" applyBorder="1" applyAlignment="1" applyProtection="1">
      <alignment horizontal="right"/>
    </xf>
    <xf numFmtId="0" fontId="12" fillId="3" borderId="8" xfId="0" applyFont="1" applyFill="1" applyBorder="1" applyProtection="1"/>
    <xf numFmtId="0" fontId="12" fillId="3" borderId="19" xfId="0" applyFont="1" applyFill="1" applyBorder="1" applyProtection="1"/>
    <xf numFmtId="0" fontId="12" fillId="3" borderId="5" xfId="0" applyFont="1" applyFill="1" applyBorder="1" applyProtection="1"/>
    <xf numFmtId="1" fontId="12" fillId="3" borderId="23" xfId="0" applyNumberFormat="1" applyFont="1" applyFill="1" applyBorder="1" applyProtection="1"/>
    <xf numFmtId="0" fontId="12" fillId="3" borderId="23" xfId="0" applyFont="1" applyFill="1" applyBorder="1" applyProtection="1"/>
    <xf numFmtId="0" fontId="13" fillId="0" borderId="0" xfId="0" applyFont="1" applyFill="1" applyProtection="1"/>
    <xf numFmtId="0" fontId="12" fillId="3" borderId="5" xfId="0" applyFont="1" applyFill="1" applyBorder="1" applyAlignment="1" applyProtection="1">
      <alignment horizontal="left"/>
    </xf>
    <xf numFmtId="1" fontId="12" fillId="3" borderId="0" xfId="0" applyNumberFormat="1" applyFont="1" applyFill="1" applyBorder="1" applyProtection="1"/>
    <xf numFmtId="1" fontId="13" fillId="0" borderId="5" xfId="0" applyNumberFormat="1" applyFont="1" applyFill="1" applyBorder="1" applyAlignment="1" applyProtection="1">
      <alignment horizontal="right"/>
    </xf>
    <xf numFmtId="0" fontId="13" fillId="3" borderId="0" xfId="0" applyFont="1" applyFill="1" applyProtection="1"/>
    <xf numFmtId="0" fontId="12" fillId="3" borderId="12" xfId="0" applyFont="1" applyFill="1" applyBorder="1" applyProtection="1"/>
    <xf numFmtId="0" fontId="12" fillId="3" borderId="26" xfId="0" applyFont="1" applyFill="1" applyBorder="1" applyProtection="1"/>
    <xf numFmtId="1" fontId="14" fillId="3" borderId="17" xfId="0" applyNumberFormat="1" applyFont="1" applyFill="1" applyBorder="1" applyProtection="1"/>
    <xf numFmtId="1" fontId="14" fillId="3" borderId="17" xfId="0" applyNumberFormat="1" applyFont="1" applyFill="1" applyBorder="1" applyAlignment="1" applyProtection="1">
      <alignment horizontal="center"/>
    </xf>
    <xf numFmtId="0" fontId="14" fillId="3" borderId="17" xfId="0" applyFont="1" applyFill="1" applyBorder="1" applyProtection="1"/>
    <xf numFmtId="1" fontId="13" fillId="0" borderId="0" xfId="0" applyNumberFormat="1" applyFont="1" applyFill="1" applyProtection="1"/>
    <xf numFmtId="0" fontId="13" fillId="0" borderId="0" xfId="0" applyFont="1" applyFill="1" applyAlignment="1" applyProtection="1">
      <alignment horizontal="center"/>
    </xf>
    <xf numFmtId="0" fontId="12" fillId="3" borderId="2" xfId="0" applyFont="1" applyFill="1" applyBorder="1" applyAlignment="1" applyProtection="1">
      <alignment horizontal="right"/>
    </xf>
    <xf numFmtId="0" fontId="12" fillId="3" borderId="26" xfId="0" applyFont="1" applyFill="1" applyBorder="1" applyAlignment="1" applyProtection="1">
      <alignment horizontal="right"/>
    </xf>
    <xf numFmtId="0" fontId="13" fillId="0" borderId="0" xfId="0" applyFont="1" applyFill="1" applyAlignment="1" applyProtection="1">
      <alignment horizontal="right"/>
    </xf>
    <xf numFmtId="0" fontId="0" fillId="0" borderId="27" xfId="0" applyFill="1" applyBorder="1" applyProtection="1"/>
    <xf numFmtId="0" fontId="0" fillId="2" borderId="28" xfId="0" applyFill="1" applyBorder="1" applyProtection="1"/>
    <xf numFmtId="0" fontId="21" fillId="0" borderId="5" xfId="0" applyFont="1" applyBorder="1" applyProtection="1"/>
    <xf numFmtId="0" fontId="21" fillId="0" borderId="5" xfId="0" applyFont="1" applyBorder="1" applyAlignment="1" applyProtection="1">
      <alignment horizontal="right"/>
    </xf>
    <xf numFmtId="1" fontId="21" fillId="0" borderId="5" xfId="1" applyNumberFormat="1" applyFont="1" applyFill="1" applyBorder="1" applyAlignment="1" applyProtection="1">
      <alignment horizontal="right"/>
    </xf>
    <xf numFmtId="49" fontId="21" fillId="0" borderId="5" xfId="0" applyNumberFormat="1" applyFont="1" applyBorder="1" applyAlignment="1" applyProtection="1">
      <alignment horizontal="right"/>
    </xf>
    <xf numFmtId="0" fontId="13" fillId="0" borderId="20" xfId="0" applyFont="1" applyBorder="1" applyProtection="1"/>
    <xf numFmtId="0" fontId="13" fillId="0" borderId="20" xfId="0" applyFont="1" applyBorder="1" applyAlignment="1" applyProtection="1">
      <alignment horizontal="right"/>
    </xf>
    <xf numFmtId="1" fontId="13" fillId="0" borderId="25" xfId="1" applyNumberFormat="1" applyFont="1" applyFill="1" applyBorder="1" applyAlignment="1" applyProtection="1">
      <alignment horizontal="right"/>
    </xf>
    <xf numFmtId="0" fontId="12" fillId="3" borderId="23" xfId="0" applyFont="1" applyFill="1" applyBorder="1" applyAlignment="1" applyProtection="1">
      <alignment horizontal="center"/>
    </xf>
    <xf numFmtId="1" fontId="12" fillId="3" borderId="0" xfId="0" applyNumberFormat="1" applyFont="1" applyFill="1" applyAlignment="1" applyProtection="1">
      <alignment horizontal="center"/>
    </xf>
    <xf numFmtId="0" fontId="12" fillId="3" borderId="0" xfId="0" applyFont="1" applyFill="1" applyBorder="1" applyProtection="1"/>
    <xf numFmtId="1" fontId="13" fillId="0" borderId="25" xfId="0" applyNumberFormat="1" applyFont="1" applyFill="1" applyBorder="1" applyAlignment="1" applyProtection="1">
      <alignment horizontal="center"/>
    </xf>
    <xf numFmtId="14" fontId="21" fillId="0" borderId="5" xfId="0" applyNumberFormat="1" applyFont="1" applyFill="1" applyBorder="1" applyAlignment="1" applyProtection="1">
      <alignment horizontal="center"/>
    </xf>
    <xf numFmtId="0" fontId="13" fillId="0" borderId="5" xfId="0" applyFont="1" applyFill="1" applyBorder="1" applyProtection="1"/>
    <xf numFmtId="0" fontId="13" fillId="0" borderId="5" xfId="0" applyFont="1" applyFill="1" applyBorder="1" applyAlignment="1" applyProtection="1">
      <alignment horizontal="center"/>
    </xf>
    <xf numFmtId="0" fontId="13" fillId="0" borderId="25" xfId="0" applyFont="1" applyFill="1" applyBorder="1" applyProtection="1"/>
    <xf numFmtId="0" fontId="13" fillId="0" borderId="25" xfId="0" applyFont="1" applyFill="1" applyBorder="1" applyAlignment="1" applyProtection="1">
      <alignment horizontal="center"/>
    </xf>
    <xf numFmtId="1" fontId="21" fillId="0" borderId="5" xfId="0" applyNumberFormat="1" applyFont="1" applyFill="1" applyBorder="1" applyAlignment="1" applyProtection="1">
      <alignment horizontal="center"/>
    </xf>
    <xf numFmtId="0" fontId="7" fillId="3" borderId="5" xfId="0" applyFont="1" applyFill="1" applyBorder="1" applyAlignment="1" applyProtection="1">
      <alignment horizontal="left"/>
      <protection hidden="1"/>
    </xf>
    <xf numFmtId="0" fontId="7" fillId="3" borderId="5" xfId="0" applyFont="1" applyFill="1" applyBorder="1" applyAlignment="1" applyProtection="1">
      <alignment horizontal="left"/>
    </xf>
    <xf numFmtId="0" fontId="4" fillId="3" borderId="6" xfId="0" applyFont="1" applyFill="1" applyBorder="1" applyAlignment="1" applyProtection="1">
      <alignment horizontal="left"/>
    </xf>
    <xf numFmtId="0" fontId="4" fillId="3" borderId="7" xfId="0" applyFont="1" applyFill="1" applyBorder="1" applyAlignment="1" applyProtection="1">
      <alignment horizontal="left"/>
    </xf>
    <xf numFmtId="0" fontId="11" fillId="3" borderId="0" xfId="0" applyFont="1" applyFill="1" applyAlignment="1" applyProtection="1">
      <alignment horizontal="left"/>
    </xf>
    <xf numFmtId="0" fontId="17" fillId="3" borderId="0" xfId="0" applyFont="1" applyFill="1" applyAlignment="1" applyProtection="1">
      <alignment horizontal="right"/>
    </xf>
    <xf numFmtId="0" fontId="4" fillId="3" borderId="14" xfId="0" applyFont="1" applyFill="1" applyBorder="1" applyAlignment="1" applyProtection="1">
      <alignment horizontal="left"/>
    </xf>
    <xf numFmtId="0" fontId="4" fillId="3" borderId="15" xfId="0" applyFont="1" applyFill="1" applyBorder="1" applyAlignment="1" applyProtection="1">
      <alignment horizontal="left"/>
    </xf>
    <xf numFmtId="0" fontId="4" fillId="3" borderId="16" xfId="0" applyFont="1" applyFill="1" applyBorder="1" applyAlignment="1" applyProtection="1">
      <alignment horizontal="left"/>
    </xf>
    <xf numFmtId="0" fontId="10" fillId="3" borderId="3" xfId="0" applyFont="1" applyFill="1" applyBorder="1" applyAlignment="1" applyProtection="1">
      <alignment horizontal="center"/>
    </xf>
    <xf numFmtId="0" fontId="10" fillId="3" borderId="4" xfId="0" applyFont="1" applyFill="1" applyBorder="1" applyAlignment="1" applyProtection="1">
      <alignment horizontal="center"/>
    </xf>
    <xf numFmtId="0" fontId="10" fillId="3" borderId="20" xfId="0" applyFont="1" applyFill="1" applyBorder="1" applyAlignment="1" applyProtection="1">
      <alignment horizontal="center"/>
    </xf>
    <xf numFmtId="0" fontId="7" fillId="3" borderId="0" xfId="0" applyFont="1" applyFill="1" applyAlignment="1" applyProtection="1">
      <alignment horizontal="left"/>
    </xf>
    <xf numFmtId="0" fontId="4" fillId="3" borderId="21" xfId="0" applyFont="1" applyFill="1" applyBorder="1" applyAlignment="1" applyProtection="1">
      <alignment horizontal="left"/>
    </xf>
    <xf numFmtId="0" fontId="4" fillId="3" borderId="18" xfId="0" applyFont="1" applyFill="1" applyBorder="1" applyAlignment="1" applyProtection="1">
      <alignment horizontal="left"/>
    </xf>
    <xf numFmtId="0" fontId="4" fillId="3" borderId="22" xfId="0" applyFont="1" applyFill="1" applyBorder="1" applyAlignment="1" applyProtection="1">
      <alignment horizontal="left"/>
    </xf>
    <xf numFmtId="0" fontId="4" fillId="3" borderId="1" xfId="0" applyFont="1" applyFill="1" applyBorder="1" applyAlignment="1" applyProtection="1">
      <alignment horizontal="left"/>
    </xf>
    <xf numFmtId="0" fontId="4" fillId="3" borderId="19" xfId="0" applyFont="1" applyFill="1" applyBorder="1" applyAlignment="1" applyProtection="1">
      <alignment horizontal="left"/>
    </xf>
    <xf numFmtId="0" fontId="4" fillId="3" borderId="2" xfId="0" applyFont="1" applyFill="1" applyBorder="1" applyAlignment="1" applyProtection="1">
      <alignment horizontal="left"/>
    </xf>
    <xf numFmtId="0" fontId="4" fillId="3" borderId="3" xfId="0" applyFont="1" applyFill="1" applyBorder="1" applyAlignment="1" applyProtection="1">
      <alignment horizontal="left"/>
    </xf>
    <xf numFmtId="0" fontId="4" fillId="3" borderId="4" xfId="0" applyFont="1" applyFill="1" applyBorder="1" applyAlignment="1" applyProtection="1">
      <alignment horizontal="left"/>
    </xf>
    <xf numFmtId="0" fontId="4" fillId="3" borderId="20" xfId="0" applyFont="1" applyFill="1" applyBorder="1" applyAlignment="1" applyProtection="1">
      <alignment horizontal="left"/>
    </xf>
  </cellXfs>
  <cellStyles count="8">
    <cellStyle name="Hyperlink 2" xfId="7" xr:uid="{A8775396-B4FF-418E-BA5D-BE8171357106}"/>
    <cellStyle name="Normal" xfId="4" xr:uid="{EDEC7C8A-1242-40E0-9333-68967DD6DB0F}"/>
    <cellStyle name="Standaard" xfId="0" builtinId="0"/>
    <cellStyle name="Standaard 2" xfId="2" xr:uid="{00000000-0005-0000-0000-000002000000}"/>
    <cellStyle name="Standaard 3" xfId="3" xr:uid="{857E2516-7EBA-4519-9D5B-DC860D5F5B62}"/>
    <cellStyle name="Valuta" xfId="1" builtinId="4"/>
    <cellStyle name="Valuta 2" xfId="5" xr:uid="{0B82564F-7EDD-4AB2-AA95-BAE7D7C0ED5A}"/>
    <cellStyle name="Valuta 3" xfId="6" xr:uid="{DA10098C-0674-4956-B5A8-E36830AACDC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6</xdr:row>
      <xdr:rowOff>142875</xdr:rowOff>
    </xdr:from>
    <xdr:to>
      <xdr:col>4</xdr:col>
      <xdr:colOff>1343025</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Opmerking: onderstaande aantallen zijn gebaseerd op</a:t>
          </a:r>
          <a:r>
            <a:rPr lang="nl-NL" sz="1100" baseline="0"/>
            <a:t> de informatie zoals deze voorhanden is op het moment van opstellen. Deze zijn bedoeld als rekeneenheid om te vermenigvuldigen met de door u op te geven prijzen per tellertik. Het aantal is het gemiddelde van de verbruiksaantallen over de laatste jaren twee jaren. Aan deze aantallen kunnen geen rechten worden ontleent. Gedurende de overeenkomst worden afdrukken afgerekend op basis van het werkelijke verbruik.</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xdr:row>
      <xdr:rowOff>66675</xdr:rowOff>
    </xdr:from>
    <xdr:to>
      <xdr:col>4</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zijn een verwachte afname.</a:t>
          </a:r>
          <a:r>
            <a:rPr lang="nl-NL" sz="1100" baseline="0"/>
            <a:t> In de werkelijkheid kan dit afwijken. Aan de aantallen kunt u geen rechten ontlenen. Na de gunning worden de aantallen definitief vastgesteld met de opdrachtnemer. </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173583"/>
  </sheetPr>
  <dimension ref="A1:DQ890"/>
  <sheetViews>
    <sheetView showGridLines="0" showZeros="0" tabSelected="1" zoomScale="85" zoomScaleNormal="85" workbookViewId="0">
      <pane ySplit="1" topLeftCell="A2" activePane="bottomLeft" state="frozen"/>
      <selection pane="bottomLeft" activeCell="B18" sqref="B18"/>
    </sheetView>
  </sheetViews>
  <sheetFormatPr defaultColWidth="9.140625" defaultRowHeight="0" customHeight="1" zeroHeight="1" x14ac:dyDescent="0.25"/>
  <cols>
    <col min="1" max="1" width="48.140625" style="91" bestFit="1" customWidth="1"/>
    <col min="2" max="2" width="61.7109375" style="2" bestFit="1" customWidth="1"/>
    <col min="3" max="3" width="9.140625" style="91" customWidth="1"/>
    <col min="4" max="4" width="14" style="71" customWidth="1"/>
    <col min="5" max="5" width="4.85546875" style="91" customWidth="1"/>
    <col min="6" max="6" width="23.5703125" style="91" bestFit="1" customWidth="1"/>
    <col min="7" max="7" width="23.7109375" style="91" customWidth="1"/>
    <col min="8" max="8" width="2.42578125" style="91" customWidth="1"/>
    <col min="9" max="16384" width="9.140625" style="91"/>
  </cols>
  <sheetData>
    <row r="1" spans="1:121" ht="21" x14ac:dyDescent="0.35">
      <c r="A1" s="133" t="s">
        <v>84</v>
      </c>
      <c r="B1" s="133"/>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row>
    <row r="2" spans="1:121" ht="15" x14ac:dyDescent="0.25">
      <c r="A2" s="75"/>
      <c r="B2" s="75"/>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row>
    <row r="3" spans="1:121" ht="21" x14ac:dyDescent="0.35">
      <c r="A3" s="133" t="s">
        <v>85</v>
      </c>
      <c r="B3" s="133"/>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row>
    <row r="4" spans="1:121" ht="15" x14ac:dyDescent="0.25">
      <c r="A4" s="84" t="s">
        <v>63</v>
      </c>
      <c r="B4" s="78" t="s">
        <v>111</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row>
    <row r="5" spans="1:121" ht="15" x14ac:dyDescent="0.25">
      <c r="A5" s="84" t="s">
        <v>86</v>
      </c>
      <c r="B5" s="78" t="s">
        <v>83</v>
      </c>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row>
    <row r="6" spans="1:121" ht="15" x14ac:dyDescent="0.25">
      <c r="A6" s="75"/>
      <c r="B6" s="75"/>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row>
    <row r="7" spans="1:121" ht="21" x14ac:dyDescent="0.35">
      <c r="A7" s="133" t="s">
        <v>87</v>
      </c>
      <c r="B7" s="133"/>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row>
    <row r="8" spans="1:121" ht="15" x14ac:dyDescent="0.25">
      <c r="A8" s="84" t="s">
        <v>88</v>
      </c>
      <c r="B8" s="78" t="s">
        <v>89</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row>
    <row r="9" spans="1:121" ht="15" x14ac:dyDescent="0.25">
      <c r="A9" s="84" t="s">
        <v>90</v>
      </c>
      <c r="B9" s="78" t="s">
        <v>91</v>
      </c>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row>
    <row r="10" spans="1:121" ht="15" x14ac:dyDescent="0.25">
      <c r="A10" s="84" t="s">
        <v>0</v>
      </c>
      <c r="B10" s="79" t="s">
        <v>92</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row>
    <row r="11" spans="1:121" ht="15" x14ac:dyDescent="0.25">
      <c r="A11" s="84" t="s">
        <v>93</v>
      </c>
      <c r="B11" s="78" t="s">
        <v>94</v>
      </c>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row>
    <row r="12" spans="1:121" ht="15" x14ac:dyDescent="0.25">
      <c r="A12" s="84" t="s">
        <v>95</v>
      </c>
      <c r="B12" s="78" t="s">
        <v>96</v>
      </c>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row>
    <row r="13" spans="1:121" ht="15" x14ac:dyDescent="0.25">
      <c r="A13" s="77"/>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c r="CN13" s="89"/>
      <c r="CO13" s="89"/>
      <c r="CP13" s="89"/>
      <c r="CQ13" s="89"/>
      <c r="CR13" s="89"/>
      <c r="CS13" s="89"/>
      <c r="CT13" s="89"/>
      <c r="CU13" s="89"/>
      <c r="CV13" s="89"/>
      <c r="CW13" s="89"/>
      <c r="CX13" s="89"/>
      <c r="CY13" s="89"/>
      <c r="CZ13" s="89"/>
      <c r="DA13" s="89"/>
      <c r="DB13" s="89"/>
      <c r="DC13" s="89"/>
      <c r="DD13" s="89"/>
      <c r="DE13" s="89"/>
      <c r="DF13" s="89"/>
      <c r="DG13" s="89"/>
      <c r="DH13" s="89"/>
      <c r="DI13" s="89"/>
      <c r="DJ13" s="89"/>
      <c r="DK13" s="89"/>
      <c r="DL13" s="89"/>
      <c r="DM13" s="89"/>
      <c r="DN13" s="89"/>
      <c r="DO13" s="89"/>
      <c r="DP13" s="89"/>
      <c r="DQ13" s="89"/>
    </row>
    <row r="14" spans="1:121" ht="21" x14ac:dyDescent="0.35">
      <c r="A14" s="133" t="s">
        <v>87</v>
      </c>
      <c r="B14" s="133"/>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c r="CP14" s="89"/>
      <c r="CQ14" s="89"/>
      <c r="CR14" s="89"/>
      <c r="CS14" s="89"/>
      <c r="CT14" s="89"/>
      <c r="CU14" s="89"/>
      <c r="CV14" s="89"/>
      <c r="CW14" s="89"/>
      <c r="CX14" s="89"/>
      <c r="CY14" s="89"/>
      <c r="CZ14" s="89"/>
      <c r="DA14" s="89"/>
      <c r="DB14" s="89"/>
      <c r="DC14" s="89"/>
      <c r="DD14" s="89"/>
      <c r="DE14" s="89"/>
      <c r="DF14" s="89"/>
      <c r="DG14" s="89"/>
      <c r="DH14" s="89"/>
      <c r="DI14" s="89"/>
      <c r="DJ14" s="89"/>
      <c r="DK14" s="89"/>
      <c r="DL14" s="89"/>
      <c r="DM14" s="89"/>
      <c r="DN14" s="89"/>
      <c r="DO14" s="89"/>
      <c r="DP14" s="89"/>
      <c r="DQ14" s="89"/>
    </row>
    <row r="15" spans="1:121" ht="15" x14ac:dyDescent="0.25">
      <c r="A15" s="84" t="s">
        <v>97</v>
      </c>
      <c r="B15" s="78" t="s">
        <v>98</v>
      </c>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89"/>
      <c r="CM15" s="89"/>
      <c r="CN15" s="89"/>
      <c r="CO15" s="89"/>
      <c r="CP15" s="89"/>
      <c r="CQ15" s="89"/>
      <c r="CR15" s="89"/>
      <c r="CS15" s="89"/>
      <c r="CT15" s="89"/>
      <c r="CU15" s="89"/>
      <c r="CV15" s="89"/>
      <c r="CW15" s="89"/>
      <c r="CX15" s="89"/>
      <c r="CY15" s="89"/>
      <c r="CZ15" s="89"/>
      <c r="DA15" s="89"/>
      <c r="DB15" s="89"/>
      <c r="DC15" s="89"/>
      <c r="DD15" s="89"/>
      <c r="DE15" s="89"/>
      <c r="DF15" s="89"/>
      <c r="DG15" s="89"/>
      <c r="DH15" s="89"/>
      <c r="DI15" s="89"/>
      <c r="DJ15" s="89"/>
      <c r="DK15" s="89"/>
      <c r="DL15" s="89"/>
      <c r="DM15" s="89"/>
      <c r="DN15" s="89"/>
      <c r="DO15" s="89"/>
      <c r="DP15" s="89"/>
      <c r="DQ15" s="89"/>
    </row>
    <row r="16" spans="1:121" ht="15" x14ac:dyDescent="0.25">
      <c r="A16" s="84" t="s">
        <v>90</v>
      </c>
      <c r="B16" s="78" t="s">
        <v>99</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89"/>
      <c r="CE16" s="89"/>
      <c r="CF16" s="89"/>
      <c r="CG16" s="89"/>
      <c r="CH16" s="89"/>
      <c r="CI16" s="89"/>
      <c r="CJ16" s="89"/>
      <c r="CK16" s="89"/>
      <c r="CL16" s="89"/>
      <c r="CM16" s="89"/>
      <c r="CN16" s="89"/>
      <c r="CO16" s="89"/>
      <c r="CP16" s="89"/>
      <c r="CQ16" s="89"/>
      <c r="CR16" s="89"/>
      <c r="CS16" s="89"/>
      <c r="CT16" s="89"/>
      <c r="CU16" s="89"/>
      <c r="CV16" s="89"/>
      <c r="CW16" s="89"/>
      <c r="CX16" s="89"/>
      <c r="CY16" s="89"/>
      <c r="CZ16" s="89"/>
      <c r="DA16" s="89"/>
      <c r="DB16" s="89"/>
      <c r="DC16" s="89"/>
      <c r="DD16" s="89"/>
      <c r="DE16" s="89"/>
      <c r="DF16" s="89"/>
      <c r="DG16" s="89"/>
      <c r="DH16" s="89"/>
      <c r="DI16" s="89"/>
      <c r="DJ16" s="89"/>
      <c r="DK16" s="89"/>
      <c r="DL16" s="89"/>
      <c r="DM16" s="89"/>
      <c r="DN16" s="89"/>
      <c r="DO16" s="89"/>
      <c r="DP16" s="89"/>
      <c r="DQ16" s="89"/>
    </row>
    <row r="17" spans="1:121" ht="15" x14ac:dyDescent="0.25">
      <c r="A17" s="84" t="s">
        <v>0</v>
      </c>
      <c r="B17" s="79" t="s">
        <v>100</v>
      </c>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row>
    <row r="18" spans="1:121" ht="15" x14ac:dyDescent="0.25">
      <c r="A18" s="84" t="s">
        <v>93</v>
      </c>
      <c r="B18" s="78" t="s">
        <v>101</v>
      </c>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c r="CN18" s="89"/>
      <c r="CO18" s="89"/>
      <c r="CP18" s="89"/>
      <c r="CQ18" s="89"/>
      <c r="CR18" s="89"/>
      <c r="CS18" s="89"/>
      <c r="CT18" s="89"/>
      <c r="CU18" s="89"/>
      <c r="CV18" s="89"/>
      <c r="CW18" s="89"/>
      <c r="CX18" s="89"/>
      <c r="CY18" s="89"/>
      <c r="CZ18" s="89"/>
      <c r="DA18" s="89"/>
      <c r="DB18" s="89"/>
      <c r="DC18" s="89"/>
      <c r="DD18" s="89"/>
      <c r="DE18" s="89"/>
      <c r="DF18" s="89"/>
      <c r="DG18" s="89"/>
      <c r="DH18" s="89"/>
      <c r="DI18" s="89"/>
      <c r="DJ18" s="89"/>
      <c r="DK18" s="89"/>
      <c r="DL18" s="89"/>
      <c r="DM18" s="89"/>
      <c r="DN18" s="89"/>
      <c r="DO18" s="89"/>
      <c r="DP18" s="89"/>
      <c r="DQ18" s="89"/>
    </row>
    <row r="19" spans="1:121" ht="15" x14ac:dyDescent="0.25">
      <c r="A19" s="84" t="s">
        <v>95</v>
      </c>
      <c r="B19" s="78" t="s">
        <v>102</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c r="DM19" s="89"/>
      <c r="DN19" s="89"/>
      <c r="DO19" s="89"/>
      <c r="DP19" s="89"/>
      <c r="DQ19" s="89"/>
    </row>
    <row r="20" spans="1:121" ht="15" x14ac:dyDescent="0.25">
      <c r="A20" s="77"/>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row>
    <row r="21" spans="1:121" ht="21" x14ac:dyDescent="0.35">
      <c r="A21" s="134" t="s">
        <v>103</v>
      </c>
      <c r="B21" s="134"/>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row>
    <row r="22" spans="1:121" ht="15" x14ac:dyDescent="0.25">
      <c r="A22" s="84" t="s">
        <v>69</v>
      </c>
      <c r="B22" s="80" t="s">
        <v>81</v>
      </c>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c r="CQ22" s="89"/>
      <c r="CR22" s="89"/>
      <c r="CS22" s="89"/>
      <c r="CT22" s="89"/>
      <c r="CU22" s="89"/>
      <c r="CV22" s="89"/>
      <c r="CW22" s="89"/>
      <c r="CX22" s="89"/>
      <c r="CY22" s="89"/>
      <c r="CZ22" s="89"/>
      <c r="DA22" s="89"/>
      <c r="DB22" s="89"/>
      <c r="DC22" s="89"/>
      <c r="DD22" s="89"/>
      <c r="DE22" s="89"/>
      <c r="DF22" s="89"/>
      <c r="DG22" s="89"/>
      <c r="DH22" s="89"/>
      <c r="DI22" s="89"/>
      <c r="DJ22" s="89"/>
      <c r="DK22" s="89"/>
      <c r="DL22" s="89"/>
      <c r="DM22" s="89"/>
      <c r="DN22" s="89"/>
      <c r="DO22" s="89"/>
      <c r="DP22" s="89"/>
      <c r="DQ22" s="89"/>
    </row>
    <row r="23" spans="1:121" ht="15" x14ac:dyDescent="0.25">
      <c r="A23" s="84" t="s">
        <v>104</v>
      </c>
      <c r="B23" s="81" t="s">
        <v>105</v>
      </c>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c r="BH23" s="89"/>
      <c r="BI23" s="89"/>
      <c r="BJ23" s="89"/>
      <c r="BK23" s="89"/>
      <c r="BL23" s="89"/>
      <c r="BM23" s="89"/>
      <c r="BN23" s="89"/>
      <c r="BO23" s="89"/>
      <c r="BP23" s="89"/>
      <c r="BQ23" s="89"/>
      <c r="BR23" s="89"/>
      <c r="BS23" s="89"/>
      <c r="BT23" s="89"/>
      <c r="BU23" s="89"/>
      <c r="BV23" s="89"/>
      <c r="BW23" s="89"/>
      <c r="BX23" s="89"/>
      <c r="BY23" s="89"/>
      <c r="BZ23" s="89"/>
      <c r="CA23" s="89"/>
      <c r="CB23" s="89"/>
      <c r="CC23" s="89"/>
      <c r="CD23" s="89"/>
      <c r="CE23" s="89"/>
      <c r="CF23" s="89"/>
      <c r="CG23" s="89"/>
      <c r="CH23" s="89"/>
      <c r="CI23" s="89"/>
      <c r="CJ23" s="89"/>
      <c r="CK23" s="89"/>
      <c r="CL23" s="89"/>
      <c r="CM23" s="89"/>
      <c r="CN23" s="89"/>
      <c r="CO23" s="89"/>
      <c r="CP23" s="89"/>
      <c r="CQ23" s="89"/>
      <c r="CR23" s="89"/>
      <c r="CS23" s="89"/>
      <c r="CT23" s="89"/>
      <c r="CU23" s="89"/>
      <c r="CV23" s="89"/>
      <c r="CW23" s="89"/>
      <c r="CX23" s="89"/>
      <c r="CY23" s="89"/>
      <c r="CZ23" s="89"/>
      <c r="DA23" s="89"/>
      <c r="DB23" s="89"/>
      <c r="DC23" s="89"/>
      <c r="DD23" s="89"/>
      <c r="DE23" s="89"/>
      <c r="DF23" s="89"/>
      <c r="DG23" s="89"/>
      <c r="DH23" s="89"/>
      <c r="DI23" s="89"/>
      <c r="DJ23" s="89"/>
      <c r="DK23" s="89"/>
      <c r="DL23" s="89"/>
      <c r="DM23" s="89"/>
      <c r="DN23" s="89"/>
      <c r="DO23" s="89"/>
      <c r="DP23" s="89"/>
      <c r="DQ23" s="89"/>
    </row>
    <row r="24" spans="1:121" ht="15" x14ac:dyDescent="0.25">
      <c r="A24" s="84" t="s">
        <v>106</v>
      </c>
      <c r="B24" s="92" t="s">
        <v>82</v>
      </c>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89"/>
      <c r="CE24" s="89"/>
      <c r="CF24" s="89"/>
      <c r="CG24" s="89"/>
      <c r="CH24" s="89"/>
      <c r="CI24" s="89"/>
      <c r="CJ24" s="89"/>
      <c r="CK24" s="89"/>
      <c r="CL24" s="89"/>
      <c r="CM24" s="89"/>
      <c r="CN24" s="89"/>
      <c r="CO24" s="89"/>
      <c r="CP24" s="89"/>
      <c r="CQ24" s="89"/>
      <c r="CR24" s="89"/>
      <c r="CS24" s="89"/>
      <c r="CT24" s="89"/>
      <c r="CU24" s="89"/>
      <c r="CV24" s="89"/>
      <c r="CW24" s="89"/>
      <c r="CX24" s="89"/>
      <c r="CY24" s="89"/>
      <c r="CZ24" s="89"/>
      <c r="DA24" s="89"/>
      <c r="DB24" s="89"/>
      <c r="DC24" s="89"/>
      <c r="DD24" s="89"/>
      <c r="DE24" s="89"/>
      <c r="DF24" s="89"/>
      <c r="DG24" s="89"/>
      <c r="DH24" s="89"/>
      <c r="DI24" s="89"/>
      <c r="DJ24" s="89"/>
      <c r="DK24" s="89"/>
      <c r="DL24" s="89"/>
      <c r="DM24" s="89"/>
      <c r="DN24" s="89"/>
      <c r="DO24" s="89"/>
      <c r="DP24" s="89"/>
      <c r="DQ24" s="89"/>
    </row>
    <row r="25" spans="1:121" ht="15" x14ac:dyDescent="0.25">
      <c r="A25" s="76"/>
      <c r="B25" s="75"/>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c r="CN25" s="89"/>
      <c r="CO25" s="89"/>
      <c r="CP25" s="89"/>
      <c r="CQ25" s="89"/>
      <c r="CR25" s="89"/>
      <c r="CS25" s="89"/>
      <c r="CT25" s="89"/>
      <c r="CU25" s="89"/>
      <c r="CV25" s="89"/>
      <c r="CW25" s="89"/>
      <c r="CX25" s="89"/>
      <c r="CY25" s="89"/>
      <c r="CZ25" s="89"/>
      <c r="DA25" s="89"/>
      <c r="DB25" s="89"/>
      <c r="DC25" s="89"/>
      <c r="DD25" s="89"/>
      <c r="DE25" s="89"/>
      <c r="DF25" s="89"/>
      <c r="DG25" s="89"/>
      <c r="DH25" s="89"/>
      <c r="DI25" s="89"/>
      <c r="DJ25" s="89"/>
      <c r="DK25" s="89"/>
      <c r="DL25" s="89"/>
      <c r="DM25" s="89"/>
      <c r="DN25" s="89"/>
      <c r="DO25" s="89"/>
      <c r="DP25" s="89"/>
      <c r="DQ25" s="89"/>
    </row>
    <row r="26" spans="1:121" ht="21" x14ac:dyDescent="0.35">
      <c r="A26" s="133" t="s">
        <v>107</v>
      </c>
      <c r="B26" s="133"/>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c r="CB26" s="89"/>
      <c r="CC26" s="89"/>
      <c r="CD26" s="89"/>
      <c r="CE26" s="89"/>
      <c r="CF26" s="89"/>
      <c r="CG26" s="89"/>
      <c r="CH26" s="89"/>
      <c r="CI26" s="89"/>
      <c r="CJ26" s="89"/>
      <c r="CK26" s="89"/>
      <c r="CL26" s="89"/>
      <c r="CM26" s="89"/>
      <c r="CN26" s="89"/>
      <c r="CO26" s="89"/>
      <c r="CP26" s="89"/>
      <c r="CQ26" s="89"/>
      <c r="CR26" s="89"/>
      <c r="CS26" s="89"/>
      <c r="CT26" s="89"/>
      <c r="CU26" s="89"/>
      <c r="CV26" s="89"/>
      <c r="CW26" s="89"/>
      <c r="CX26" s="89"/>
      <c r="CY26" s="89"/>
      <c r="CZ26" s="89"/>
      <c r="DA26" s="89"/>
      <c r="DB26" s="89"/>
      <c r="DC26" s="89"/>
      <c r="DD26" s="89"/>
      <c r="DE26" s="89"/>
      <c r="DF26" s="89"/>
      <c r="DG26" s="89"/>
      <c r="DH26" s="89"/>
      <c r="DI26" s="89"/>
      <c r="DJ26" s="89"/>
      <c r="DK26" s="89"/>
      <c r="DL26" s="89"/>
      <c r="DM26" s="89"/>
      <c r="DN26" s="89"/>
      <c r="DO26" s="89"/>
      <c r="DP26" s="89"/>
      <c r="DQ26" s="89"/>
    </row>
    <row r="27" spans="1:121" ht="15" x14ac:dyDescent="0.25">
      <c r="A27" s="84" t="s">
        <v>108</v>
      </c>
      <c r="B27" s="83"/>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89"/>
      <c r="BQ27" s="89"/>
      <c r="BR27" s="89"/>
      <c r="BS27" s="89"/>
      <c r="BT27" s="89"/>
      <c r="BU27" s="89"/>
      <c r="BV27" s="89"/>
      <c r="BW27" s="89"/>
      <c r="BX27" s="89"/>
      <c r="BY27" s="89"/>
      <c r="BZ27" s="89"/>
      <c r="CA27" s="89"/>
      <c r="CB27" s="89"/>
      <c r="CC27" s="89"/>
      <c r="CD27" s="89"/>
      <c r="CE27" s="89"/>
      <c r="CF27" s="89"/>
      <c r="CG27" s="89"/>
      <c r="CH27" s="89"/>
      <c r="CI27" s="89"/>
      <c r="CJ27" s="89"/>
      <c r="CK27" s="89"/>
      <c r="CL27" s="89"/>
      <c r="CM27" s="89"/>
      <c r="CN27" s="89"/>
      <c r="CO27" s="89"/>
      <c r="CP27" s="89"/>
      <c r="CQ27" s="89"/>
      <c r="CR27" s="89"/>
      <c r="CS27" s="89"/>
      <c r="CT27" s="89"/>
      <c r="CU27" s="89"/>
      <c r="CV27" s="89"/>
      <c r="CW27" s="89"/>
      <c r="CX27" s="89"/>
      <c r="CY27" s="89"/>
      <c r="CZ27" s="89"/>
      <c r="DA27" s="89"/>
      <c r="DB27" s="89"/>
      <c r="DC27" s="89"/>
      <c r="DD27" s="89"/>
      <c r="DE27" s="89"/>
      <c r="DF27" s="89"/>
      <c r="DG27" s="89"/>
      <c r="DH27" s="89"/>
      <c r="DI27" s="89"/>
      <c r="DJ27" s="89"/>
      <c r="DK27" s="89"/>
      <c r="DL27" s="89"/>
      <c r="DM27" s="89"/>
      <c r="DN27" s="89"/>
      <c r="DO27" s="89"/>
      <c r="DP27" s="89"/>
      <c r="DQ27" s="89"/>
    </row>
    <row r="28" spans="1:121" ht="15" x14ac:dyDescent="0.25">
      <c r="A28" s="84" t="s">
        <v>109</v>
      </c>
      <c r="B28" s="83"/>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c r="BO28" s="89"/>
      <c r="BP28" s="89"/>
      <c r="BQ28" s="89"/>
      <c r="BR28" s="89"/>
      <c r="BS28" s="89"/>
      <c r="BT28" s="89"/>
      <c r="BU28" s="89"/>
      <c r="BV28" s="89"/>
      <c r="BW28" s="89"/>
      <c r="BX28" s="89"/>
      <c r="BY28" s="89"/>
      <c r="BZ28" s="89"/>
      <c r="CA28" s="89"/>
      <c r="CB28" s="89"/>
      <c r="CC28" s="89"/>
      <c r="CD28" s="89"/>
      <c r="CE28" s="89"/>
      <c r="CF28" s="89"/>
      <c r="CG28" s="89"/>
      <c r="CH28" s="89"/>
      <c r="CI28" s="89"/>
      <c r="CJ28" s="89"/>
      <c r="CK28" s="89"/>
      <c r="CL28" s="89"/>
      <c r="CM28" s="89"/>
      <c r="CN28" s="89"/>
      <c r="CO28" s="89"/>
      <c r="CP28" s="89"/>
      <c r="CQ28" s="89"/>
      <c r="CR28" s="89"/>
      <c r="CS28" s="89"/>
      <c r="CT28" s="89"/>
      <c r="CU28" s="89"/>
      <c r="CV28" s="89"/>
      <c r="CW28" s="89"/>
      <c r="CX28" s="89"/>
      <c r="CY28" s="89"/>
      <c r="CZ28" s="89"/>
      <c r="DA28" s="89"/>
      <c r="DB28" s="89"/>
      <c r="DC28" s="89"/>
      <c r="DD28" s="89"/>
      <c r="DE28" s="89"/>
      <c r="DF28" s="89"/>
      <c r="DG28" s="89"/>
      <c r="DH28" s="89"/>
      <c r="DI28" s="89"/>
      <c r="DJ28" s="89"/>
      <c r="DK28" s="89"/>
      <c r="DL28" s="89"/>
      <c r="DM28" s="89"/>
      <c r="DN28" s="89"/>
      <c r="DO28" s="89"/>
      <c r="DP28" s="89"/>
      <c r="DQ28" s="89"/>
    </row>
    <row r="29" spans="1:121" ht="15" x14ac:dyDescent="0.25">
      <c r="A29" s="84" t="s">
        <v>38</v>
      </c>
      <c r="B29" s="85"/>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c r="BO29" s="89"/>
      <c r="BP29" s="89"/>
      <c r="BQ29" s="89"/>
      <c r="BR29" s="89"/>
      <c r="BS29" s="89"/>
      <c r="BT29" s="89"/>
      <c r="BU29" s="89"/>
      <c r="BV29" s="89"/>
      <c r="BW29" s="89"/>
      <c r="BX29" s="89"/>
      <c r="BY29" s="89"/>
      <c r="BZ29" s="89"/>
      <c r="CA29" s="89"/>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row>
    <row r="30" spans="1:121" ht="15" x14ac:dyDescent="0.25">
      <c r="A30" s="84" t="s">
        <v>110</v>
      </c>
      <c r="B30" s="86"/>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row>
    <row r="31" spans="1:121" ht="15" x14ac:dyDescent="0.25">
      <c r="A31" s="84" t="s">
        <v>1</v>
      </c>
      <c r="B31" s="86"/>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c r="DM31" s="89"/>
      <c r="DN31" s="89"/>
      <c r="DO31" s="89"/>
      <c r="DP31" s="89"/>
      <c r="DQ31" s="89"/>
    </row>
    <row r="32" spans="1:121" ht="15" x14ac:dyDescent="0.25">
      <c r="A32" s="82"/>
      <c r="B32" s="90"/>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c r="CK32" s="89"/>
      <c r="CL32" s="89"/>
      <c r="CM32" s="89"/>
      <c r="CN32" s="89"/>
      <c r="CO32" s="89"/>
      <c r="CP32" s="89"/>
      <c r="CQ32" s="89"/>
      <c r="CR32" s="89"/>
      <c r="CS32" s="89"/>
      <c r="CT32" s="89"/>
      <c r="CU32" s="89"/>
      <c r="CV32" s="89"/>
      <c r="CW32" s="89"/>
      <c r="CX32" s="89"/>
      <c r="CY32" s="89"/>
      <c r="CZ32" s="89"/>
      <c r="DA32" s="89"/>
      <c r="DB32" s="89"/>
      <c r="DC32" s="89"/>
      <c r="DD32" s="89"/>
      <c r="DE32" s="89"/>
      <c r="DF32" s="89"/>
      <c r="DG32" s="89"/>
      <c r="DH32" s="89"/>
      <c r="DI32" s="89"/>
      <c r="DJ32" s="89"/>
      <c r="DK32" s="89"/>
      <c r="DL32" s="89"/>
      <c r="DM32" s="89"/>
      <c r="DN32" s="89"/>
      <c r="DO32" s="89"/>
      <c r="DP32" s="89"/>
      <c r="DQ32" s="89"/>
    </row>
    <row r="33" spans="1:121" ht="15" x14ac:dyDescent="0.25">
      <c r="A33" s="84" t="s">
        <v>2</v>
      </c>
      <c r="B33" s="86"/>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row>
    <row r="34" spans="1:121" ht="15" x14ac:dyDescent="0.25">
      <c r="A34" s="84" t="s">
        <v>1</v>
      </c>
      <c r="B34" s="86"/>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89"/>
      <c r="CU34" s="89"/>
      <c r="CV34" s="89"/>
      <c r="CW34" s="89"/>
      <c r="CX34" s="89"/>
      <c r="CY34" s="89"/>
      <c r="CZ34" s="89"/>
      <c r="DA34" s="89"/>
      <c r="DB34" s="89"/>
      <c r="DC34" s="89"/>
      <c r="DD34" s="89"/>
      <c r="DE34" s="89"/>
      <c r="DF34" s="89"/>
      <c r="DG34" s="89"/>
      <c r="DH34" s="89"/>
      <c r="DI34" s="89"/>
      <c r="DJ34" s="89"/>
      <c r="DK34" s="89"/>
      <c r="DL34" s="89"/>
      <c r="DM34" s="89"/>
      <c r="DN34" s="89"/>
      <c r="DO34" s="89"/>
      <c r="DP34" s="89"/>
      <c r="DQ34" s="89"/>
    </row>
    <row r="35" spans="1:121" ht="15" x14ac:dyDescent="0.25">
      <c r="A35" s="84" t="s">
        <v>70</v>
      </c>
      <c r="B35" s="87"/>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c r="CJ35" s="89"/>
      <c r="CK35" s="89"/>
      <c r="CL35" s="89"/>
      <c r="CM35" s="89"/>
      <c r="CN35" s="89"/>
      <c r="CO35" s="89"/>
      <c r="CP35" s="89"/>
      <c r="CQ35" s="89"/>
      <c r="CR35" s="89"/>
      <c r="CS35" s="89"/>
      <c r="CT35" s="89"/>
      <c r="CU35" s="89"/>
      <c r="CV35" s="89"/>
      <c r="CW35" s="89"/>
      <c r="CX35" s="89"/>
      <c r="CY35" s="89"/>
      <c r="CZ35" s="89"/>
      <c r="DA35" s="89"/>
      <c r="DB35" s="89"/>
      <c r="DC35" s="89"/>
      <c r="DD35" s="89"/>
      <c r="DE35" s="89"/>
      <c r="DF35" s="89"/>
      <c r="DG35" s="89"/>
      <c r="DH35" s="89"/>
      <c r="DI35" s="89"/>
      <c r="DJ35" s="89"/>
      <c r="DK35" s="89"/>
      <c r="DL35" s="89"/>
      <c r="DM35" s="89"/>
      <c r="DN35" s="89"/>
      <c r="DO35" s="89"/>
      <c r="DP35" s="89"/>
      <c r="DQ35" s="89"/>
    </row>
    <row r="36" spans="1:121" ht="15" x14ac:dyDescent="0.25">
      <c r="A36" s="84" t="s">
        <v>71</v>
      </c>
      <c r="B36" s="88"/>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c r="BS36" s="89"/>
      <c r="BT36" s="89"/>
      <c r="BU36" s="89"/>
      <c r="BV36" s="89"/>
      <c r="BW36" s="89"/>
      <c r="BX36" s="89"/>
      <c r="BY36" s="89"/>
      <c r="BZ36" s="89"/>
      <c r="CA36" s="89"/>
      <c r="CB36" s="89"/>
      <c r="CC36" s="89"/>
      <c r="CD36" s="89"/>
      <c r="CE36" s="89"/>
      <c r="CF36" s="89"/>
      <c r="CG36" s="89"/>
      <c r="CH36" s="89"/>
      <c r="CI36" s="89"/>
      <c r="CJ36" s="89"/>
      <c r="CK36" s="89"/>
      <c r="CL36" s="89"/>
      <c r="CM36" s="89"/>
      <c r="CN36" s="89"/>
      <c r="CO36" s="89"/>
      <c r="CP36" s="89"/>
      <c r="CQ36" s="89"/>
      <c r="CR36" s="89"/>
      <c r="CS36" s="89"/>
      <c r="CT36" s="89"/>
      <c r="CU36" s="89"/>
      <c r="CV36" s="89"/>
      <c r="CW36" s="89"/>
      <c r="CX36" s="89"/>
      <c r="CY36" s="89"/>
      <c r="CZ36" s="89"/>
      <c r="DA36" s="89"/>
      <c r="DB36" s="89"/>
      <c r="DC36" s="89"/>
      <c r="DD36" s="89"/>
      <c r="DE36" s="89"/>
      <c r="DF36" s="89"/>
      <c r="DG36" s="89"/>
      <c r="DH36" s="89"/>
      <c r="DI36" s="89"/>
      <c r="DJ36" s="89"/>
      <c r="DK36" s="89"/>
      <c r="DL36" s="89"/>
      <c r="DM36" s="89"/>
      <c r="DN36" s="89"/>
      <c r="DO36" s="89"/>
      <c r="DP36" s="89"/>
      <c r="DQ36" s="89"/>
    </row>
    <row r="37" spans="1:121" ht="15" x14ac:dyDescent="0.25">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c r="CK37" s="89"/>
      <c r="CL37" s="89"/>
      <c r="CM37" s="89"/>
      <c r="CN37" s="89"/>
      <c r="CO37" s="89"/>
      <c r="CP37" s="89"/>
      <c r="CQ37" s="89"/>
      <c r="CR37" s="89"/>
      <c r="CS37" s="89"/>
      <c r="CT37" s="89"/>
      <c r="CU37" s="89"/>
      <c r="CV37" s="89"/>
      <c r="CW37" s="89"/>
      <c r="CX37" s="89"/>
      <c r="CY37" s="89"/>
      <c r="CZ37" s="89"/>
      <c r="DA37" s="89"/>
      <c r="DB37" s="89"/>
      <c r="DC37" s="89"/>
      <c r="DD37" s="89"/>
      <c r="DE37" s="89"/>
      <c r="DF37" s="89"/>
      <c r="DG37" s="89"/>
      <c r="DH37" s="89"/>
      <c r="DI37" s="89"/>
      <c r="DJ37" s="89"/>
      <c r="DK37" s="89"/>
      <c r="DL37" s="89"/>
      <c r="DM37" s="89"/>
      <c r="DN37" s="89"/>
      <c r="DO37" s="89"/>
      <c r="DP37" s="89"/>
      <c r="DQ37" s="89"/>
    </row>
    <row r="38" spans="1:121" ht="15" customHeight="1" x14ac:dyDescent="0.25">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c r="CQ38" s="89"/>
      <c r="CR38" s="89"/>
      <c r="CS38" s="89"/>
      <c r="CT38" s="89"/>
      <c r="CU38" s="89"/>
      <c r="CV38" s="89"/>
      <c r="CW38" s="89"/>
      <c r="CX38" s="89"/>
      <c r="CY38" s="89"/>
      <c r="CZ38" s="89"/>
      <c r="DA38" s="89"/>
      <c r="DB38" s="89"/>
      <c r="DC38" s="89"/>
      <c r="DD38" s="89"/>
      <c r="DE38" s="89"/>
      <c r="DF38" s="89"/>
      <c r="DG38" s="89"/>
      <c r="DH38" s="89"/>
      <c r="DI38" s="89"/>
      <c r="DJ38" s="89"/>
      <c r="DK38" s="89"/>
      <c r="DL38" s="89"/>
      <c r="DM38" s="89"/>
      <c r="DN38" s="89"/>
      <c r="DO38" s="89"/>
      <c r="DP38" s="89"/>
      <c r="DQ38" s="89"/>
    </row>
    <row r="39" spans="1:121" ht="15" customHeight="1" x14ac:dyDescent="0.25">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c r="BH39" s="89"/>
      <c r="BI39" s="89"/>
      <c r="BJ39" s="89"/>
      <c r="BK39" s="89"/>
      <c r="BL39" s="89"/>
      <c r="BM39" s="89"/>
      <c r="BN39" s="89"/>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89"/>
      <c r="CN39" s="89"/>
      <c r="CO39" s="89"/>
      <c r="CP39" s="89"/>
      <c r="CQ39" s="89"/>
      <c r="CR39" s="89"/>
      <c r="CS39" s="89"/>
      <c r="CT39" s="89"/>
      <c r="CU39" s="89"/>
      <c r="CV39" s="89"/>
      <c r="CW39" s="89"/>
      <c r="CX39" s="89"/>
      <c r="CY39" s="89"/>
      <c r="CZ39" s="89"/>
      <c r="DA39" s="89"/>
      <c r="DB39" s="89"/>
      <c r="DC39" s="89"/>
      <c r="DD39" s="89"/>
      <c r="DE39" s="89"/>
      <c r="DF39" s="89"/>
      <c r="DG39" s="89"/>
      <c r="DH39" s="89"/>
      <c r="DI39" s="89"/>
      <c r="DJ39" s="89"/>
      <c r="DK39" s="89"/>
      <c r="DL39" s="89"/>
      <c r="DM39" s="89"/>
      <c r="DN39" s="89"/>
      <c r="DO39" s="89"/>
      <c r="DP39" s="89"/>
      <c r="DQ39" s="89"/>
    </row>
    <row r="40" spans="1:121" ht="15" customHeight="1" x14ac:dyDescent="0.25">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89"/>
      <c r="CN40" s="89"/>
      <c r="CO40" s="89"/>
      <c r="CP40" s="89"/>
      <c r="CQ40" s="89"/>
      <c r="CR40" s="89"/>
      <c r="CS40" s="89"/>
      <c r="CT40" s="89"/>
      <c r="CU40" s="89"/>
      <c r="CV40" s="89"/>
      <c r="CW40" s="89"/>
      <c r="CX40" s="89"/>
      <c r="CY40" s="89"/>
      <c r="CZ40" s="89"/>
      <c r="DA40" s="89"/>
      <c r="DB40" s="89"/>
      <c r="DC40" s="89"/>
      <c r="DD40" s="89"/>
      <c r="DE40" s="89"/>
      <c r="DF40" s="89"/>
      <c r="DG40" s="89"/>
      <c r="DH40" s="89"/>
      <c r="DI40" s="89"/>
      <c r="DJ40" s="89"/>
      <c r="DK40" s="89"/>
      <c r="DL40" s="89"/>
      <c r="DM40" s="89"/>
      <c r="DN40" s="89"/>
      <c r="DO40" s="89"/>
      <c r="DP40" s="89"/>
      <c r="DQ40" s="89"/>
    </row>
    <row r="41" spans="1:121" ht="15" customHeight="1" x14ac:dyDescent="0.25">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c r="CK41" s="89"/>
      <c r="CL41" s="89"/>
      <c r="CM41" s="89"/>
      <c r="CN41" s="89"/>
      <c r="CO41" s="89"/>
      <c r="CP41" s="89"/>
      <c r="CQ41" s="89"/>
      <c r="CR41" s="89"/>
      <c r="CS41" s="89"/>
      <c r="CT41" s="89"/>
      <c r="CU41" s="89"/>
      <c r="CV41" s="89"/>
      <c r="CW41" s="89"/>
      <c r="CX41" s="89"/>
      <c r="CY41" s="89"/>
      <c r="CZ41" s="89"/>
      <c r="DA41" s="89"/>
      <c r="DB41" s="89"/>
      <c r="DC41" s="89"/>
      <c r="DD41" s="89"/>
      <c r="DE41" s="89"/>
      <c r="DF41" s="89"/>
      <c r="DG41" s="89"/>
      <c r="DH41" s="89"/>
      <c r="DI41" s="89"/>
      <c r="DJ41" s="89"/>
      <c r="DK41" s="89"/>
      <c r="DL41" s="89"/>
      <c r="DM41" s="89"/>
      <c r="DN41" s="89"/>
      <c r="DO41" s="89"/>
      <c r="DP41" s="89"/>
      <c r="DQ41" s="89"/>
    </row>
    <row r="42" spans="1:121" ht="15" customHeight="1" x14ac:dyDescent="0.25">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89"/>
      <c r="BR42" s="89"/>
      <c r="BS42" s="89"/>
      <c r="BT42" s="89"/>
      <c r="BU42" s="89"/>
      <c r="BV42" s="89"/>
      <c r="BW42" s="89"/>
      <c r="BX42" s="89"/>
      <c r="BY42" s="89"/>
      <c r="BZ42" s="89"/>
      <c r="CA42" s="89"/>
      <c r="CB42" s="89"/>
      <c r="CC42" s="89"/>
      <c r="CD42" s="89"/>
      <c r="CE42" s="89"/>
      <c r="CF42" s="89"/>
      <c r="CG42" s="89"/>
      <c r="CH42" s="89"/>
      <c r="CI42" s="89"/>
      <c r="CJ42" s="89"/>
      <c r="CK42" s="89"/>
      <c r="CL42" s="89"/>
      <c r="CM42" s="89"/>
      <c r="CN42" s="89"/>
      <c r="CO42" s="89"/>
      <c r="CP42" s="89"/>
      <c r="CQ42" s="89"/>
      <c r="CR42" s="89"/>
      <c r="CS42" s="89"/>
      <c r="CT42" s="89"/>
      <c r="CU42" s="89"/>
      <c r="CV42" s="89"/>
      <c r="CW42" s="89"/>
      <c r="CX42" s="89"/>
      <c r="CY42" s="89"/>
      <c r="CZ42" s="89"/>
      <c r="DA42" s="89"/>
      <c r="DB42" s="89"/>
      <c r="DC42" s="89"/>
      <c r="DD42" s="89"/>
      <c r="DE42" s="89"/>
      <c r="DF42" s="89"/>
      <c r="DG42" s="89"/>
      <c r="DH42" s="89"/>
      <c r="DI42" s="89"/>
      <c r="DJ42" s="89"/>
      <c r="DK42" s="89"/>
      <c r="DL42" s="89"/>
      <c r="DM42" s="89"/>
      <c r="DN42" s="89"/>
      <c r="DO42" s="89"/>
      <c r="DP42" s="89"/>
      <c r="DQ42" s="89"/>
    </row>
    <row r="43" spans="1:121" ht="15" customHeight="1" x14ac:dyDescent="0.2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89"/>
      <c r="DK43" s="89"/>
      <c r="DL43" s="89"/>
      <c r="DM43" s="89"/>
      <c r="DN43" s="89"/>
      <c r="DO43" s="89"/>
      <c r="DP43" s="89"/>
      <c r="DQ43" s="89"/>
    </row>
    <row r="44" spans="1:121" ht="15" customHeight="1" x14ac:dyDescent="0.25">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89"/>
      <c r="BE44" s="89"/>
      <c r="BF44" s="89"/>
      <c r="BG44" s="89"/>
      <c r="BH44" s="89"/>
      <c r="BI44" s="89"/>
      <c r="BJ44" s="89"/>
      <c r="BK44" s="89"/>
      <c r="BL44" s="89"/>
      <c r="BM44" s="89"/>
      <c r="BN44" s="89"/>
      <c r="BO44" s="89"/>
      <c r="BP44" s="89"/>
      <c r="BQ44" s="89"/>
      <c r="BR44" s="89"/>
      <c r="BS44" s="89"/>
      <c r="BT44" s="89"/>
      <c r="BU44" s="89"/>
      <c r="BV44" s="89"/>
      <c r="BW44" s="89"/>
      <c r="BX44" s="89"/>
      <c r="BY44" s="89"/>
      <c r="BZ44" s="89"/>
      <c r="CA44" s="89"/>
      <c r="CB44" s="89"/>
      <c r="CC44" s="89"/>
      <c r="CD44" s="89"/>
      <c r="CE44" s="89"/>
      <c r="CF44" s="89"/>
      <c r="CG44" s="89"/>
      <c r="CH44" s="89"/>
      <c r="CI44" s="89"/>
      <c r="CJ44" s="89"/>
      <c r="CK44" s="89"/>
      <c r="CL44" s="89"/>
      <c r="CM44" s="89"/>
      <c r="CN44" s="89"/>
      <c r="CO44" s="89"/>
      <c r="CP44" s="89"/>
      <c r="CQ44" s="89"/>
      <c r="CR44" s="89"/>
      <c r="CS44" s="89"/>
      <c r="CT44" s="89"/>
      <c r="CU44" s="89"/>
      <c r="CV44" s="89"/>
      <c r="CW44" s="89"/>
      <c r="CX44" s="89"/>
      <c r="CY44" s="89"/>
      <c r="CZ44" s="89"/>
      <c r="DA44" s="89"/>
      <c r="DB44" s="89"/>
      <c r="DC44" s="89"/>
      <c r="DD44" s="89"/>
      <c r="DE44" s="89"/>
      <c r="DF44" s="89"/>
      <c r="DG44" s="89"/>
      <c r="DH44" s="89"/>
      <c r="DI44" s="89"/>
      <c r="DJ44" s="89"/>
      <c r="DK44" s="89"/>
      <c r="DL44" s="89"/>
      <c r="DM44" s="89"/>
      <c r="DN44" s="89"/>
      <c r="DO44" s="89"/>
      <c r="DP44" s="89"/>
      <c r="DQ44" s="89"/>
    </row>
    <row r="45" spans="1:121" ht="15" customHeight="1" x14ac:dyDescent="0.2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c r="BC45" s="89"/>
      <c r="BD45" s="89"/>
      <c r="BE45" s="89"/>
      <c r="BF45" s="89"/>
      <c r="BG45" s="89"/>
      <c r="BH45" s="89"/>
      <c r="BI45" s="89"/>
      <c r="BJ45" s="89"/>
      <c r="BK45" s="89"/>
      <c r="BL45" s="89"/>
      <c r="BM45" s="89"/>
      <c r="BN45" s="89"/>
      <c r="BO45" s="89"/>
      <c r="BP45" s="89"/>
      <c r="BQ45" s="89"/>
      <c r="BR45" s="89"/>
      <c r="BS45" s="89"/>
      <c r="BT45" s="89"/>
      <c r="BU45" s="89"/>
      <c r="BV45" s="89"/>
      <c r="BW45" s="89"/>
      <c r="BX45" s="89"/>
      <c r="BY45" s="89"/>
      <c r="BZ45" s="89"/>
      <c r="CA45" s="89"/>
      <c r="CB45" s="89"/>
      <c r="CC45" s="89"/>
      <c r="CD45" s="89"/>
      <c r="CE45" s="89"/>
      <c r="CF45" s="89"/>
      <c r="CG45" s="89"/>
      <c r="CH45" s="89"/>
      <c r="CI45" s="89"/>
      <c r="CJ45" s="89"/>
      <c r="CK45" s="89"/>
      <c r="CL45" s="89"/>
      <c r="CM45" s="89"/>
      <c r="CN45" s="89"/>
      <c r="CO45" s="89"/>
      <c r="CP45" s="89"/>
      <c r="CQ45" s="89"/>
      <c r="CR45" s="89"/>
      <c r="CS45" s="89"/>
      <c r="CT45" s="89"/>
      <c r="CU45" s="89"/>
      <c r="CV45" s="89"/>
      <c r="CW45" s="89"/>
      <c r="CX45" s="89"/>
      <c r="CY45" s="89"/>
      <c r="CZ45" s="89"/>
      <c r="DA45" s="89"/>
      <c r="DB45" s="89"/>
      <c r="DC45" s="89"/>
      <c r="DD45" s="89"/>
      <c r="DE45" s="89"/>
      <c r="DF45" s="89"/>
      <c r="DG45" s="89"/>
      <c r="DH45" s="89"/>
      <c r="DI45" s="89"/>
      <c r="DJ45" s="89"/>
      <c r="DK45" s="89"/>
      <c r="DL45" s="89"/>
      <c r="DM45" s="89"/>
      <c r="DN45" s="89"/>
      <c r="DO45" s="89"/>
      <c r="DP45" s="89"/>
      <c r="DQ45" s="89"/>
    </row>
    <row r="46" spans="1:121" ht="15" customHeight="1" x14ac:dyDescent="0.2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c r="BH46" s="89"/>
      <c r="BI46" s="89"/>
      <c r="BJ46" s="89"/>
      <c r="BK46" s="89"/>
      <c r="BL46" s="89"/>
      <c r="BM46" s="89"/>
      <c r="BN46" s="89"/>
      <c r="BO46" s="89"/>
      <c r="BP46" s="89"/>
      <c r="BQ46" s="89"/>
      <c r="BR46" s="89"/>
      <c r="BS46" s="89"/>
      <c r="BT46" s="89"/>
      <c r="BU46" s="89"/>
      <c r="BV46" s="89"/>
      <c r="BW46" s="89"/>
      <c r="BX46" s="89"/>
      <c r="BY46" s="89"/>
      <c r="BZ46" s="89"/>
      <c r="CA46" s="89"/>
      <c r="CB46" s="89"/>
      <c r="CC46" s="89"/>
      <c r="CD46" s="89"/>
      <c r="CE46" s="89"/>
      <c r="CF46" s="89"/>
      <c r="CG46" s="89"/>
      <c r="CH46" s="89"/>
      <c r="CI46" s="89"/>
      <c r="CJ46" s="89"/>
      <c r="CK46" s="89"/>
      <c r="CL46" s="89"/>
      <c r="CM46" s="89"/>
      <c r="CN46" s="89"/>
      <c r="CO46" s="89"/>
      <c r="CP46" s="89"/>
      <c r="CQ46" s="89"/>
      <c r="CR46" s="89"/>
      <c r="CS46" s="89"/>
      <c r="CT46" s="89"/>
      <c r="CU46" s="89"/>
      <c r="CV46" s="89"/>
      <c r="CW46" s="89"/>
      <c r="CX46" s="89"/>
      <c r="CY46" s="89"/>
      <c r="CZ46" s="89"/>
      <c r="DA46" s="89"/>
      <c r="DB46" s="89"/>
      <c r="DC46" s="89"/>
      <c r="DD46" s="89"/>
      <c r="DE46" s="89"/>
      <c r="DF46" s="89"/>
      <c r="DG46" s="89"/>
      <c r="DH46" s="89"/>
      <c r="DI46" s="89"/>
      <c r="DJ46" s="89"/>
      <c r="DK46" s="89"/>
      <c r="DL46" s="89"/>
      <c r="DM46" s="89"/>
      <c r="DN46" s="89"/>
      <c r="DO46" s="89"/>
      <c r="DP46" s="89"/>
      <c r="DQ46" s="89"/>
    </row>
    <row r="47" spans="1:121" ht="15" customHeight="1" x14ac:dyDescent="0.2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9"/>
      <c r="BI47" s="89"/>
      <c r="BJ47" s="89"/>
      <c r="BK47" s="89"/>
      <c r="BL47" s="89"/>
      <c r="BM47" s="89"/>
      <c r="BN47" s="89"/>
      <c r="BO47" s="89"/>
      <c r="BP47" s="89"/>
      <c r="BQ47" s="89"/>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89"/>
      <c r="DD47" s="89"/>
      <c r="DE47" s="89"/>
      <c r="DF47" s="89"/>
      <c r="DG47" s="89"/>
      <c r="DH47" s="89"/>
      <c r="DI47" s="89"/>
      <c r="DJ47" s="89"/>
      <c r="DK47" s="89"/>
      <c r="DL47" s="89"/>
      <c r="DM47" s="89"/>
      <c r="DN47" s="89"/>
      <c r="DO47" s="89"/>
      <c r="DP47" s="89"/>
      <c r="DQ47" s="89"/>
    </row>
    <row r="48" spans="1:121" ht="15" customHeight="1" x14ac:dyDescent="0.2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c r="DM48" s="89"/>
      <c r="DN48" s="89"/>
      <c r="DO48" s="89"/>
      <c r="DP48" s="89"/>
      <c r="DQ48" s="89"/>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881" spans="3:121" ht="0" hidden="1" customHeight="1" x14ac:dyDescent="0.25">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89"/>
      <c r="AA881" s="89"/>
      <c r="AB881" s="89"/>
      <c r="AC881" s="89"/>
      <c r="AD881" s="89"/>
      <c r="AE881" s="89"/>
      <c r="AF881" s="89"/>
      <c r="AG881" s="89"/>
      <c r="AH881" s="89"/>
      <c r="AI881" s="89"/>
      <c r="AJ881" s="89"/>
      <c r="AK881" s="89"/>
      <c r="AL881" s="89"/>
      <c r="AM881" s="89"/>
      <c r="AN881" s="89"/>
      <c r="AO881" s="89"/>
      <c r="AP881" s="89"/>
      <c r="AQ881" s="89"/>
      <c r="AR881" s="89"/>
      <c r="AS881" s="89"/>
      <c r="AT881" s="89"/>
      <c r="AU881" s="89"/>
      <c r="AV881" s="89"/>
      <c r="AW881" s="89"/>
      <c r="AX881" s="89"/>
      <c r="AY881" s="89"/>
      <c r="AZ881" s="89"/>
      <c r="BA881" s="89"/>
      <c r="BB881" s="89"/>
      <c r="BC881" s="89"/>
      <c r="BD881" s="89"/>
      <c r="BE881" s="89"/>
      <c r="BF881" s="89"/>
      <c r="BG881" s="89"/>
      <c r="BH881" s="89"/>
      <c r="BI881" s="89"/>
      <c r="BJ881" s="89"/>
      <c r="BK881" s="89"/>
      <c r="BL881" s="89"/>
      <c r="BM881" s="89"/>
      <c r="BN881" s="89"/>
      <c r="BO881" s="89"/>
      <c r="BP881" s="89"/>
      <c r="BQ881" s="89"/>
      <c r="BR881" s="89"/>
      <c r="BS881" s="89"/>
      <c r="BT881" s="89"/>
      <c r="BU881" s="89"/>
      <c r="BV881" s="89"/>
      <c r="BW881" s="89"/>
      <c r="BX881" s="89"/>
      <c r="BY881" s="89"/>
      <c r="BZ881" s="89"/>
      <c r="CA881" s="89"/>
      <c r="CB881" s="89"/>
      <c r="CC881" s="89"/>
      <c r="CD881" s="89"/>
      <c r="CE881" s="89"/>
      <c r="CF881" s="89"/>
      <c r="CG881" s="89"/>
      <c r="CH881" s="89"/>
      <c r="CI881" s="89"/>
      <c r="CJ881" s="89"/>
      <c r="CK881" s="89"/>
      <c r="CL881" s="89"/>
      <c r="CM881" s="89"/>
      <c r="CN881" s="89"/>
      <c r="CO881" s="89"/>
      <c r="CP881" s="89"/>
      <c r="CQ881" s="89"/>
      <c r="CR881" s="89"/>
      <c r="CS881" s="89"/>
      <c r="CT881" s="89"/>
      <c r="CU881" s="89"/>
      <c r="CV881" s="89"/>
      <c r="CW881" s="89"/>
      <c r="CX881" s="89"/>
      <c r="CY881" s="89"/>
      <c r="CZ881" s="89"/>
      <c r="DA881" s="89"/>
      <c r="DB881" s="89"/>
      <c r="DC881" s="89"/>
      <c r="DD881" s="89"/>
      <c r="DE881" s="89"/>
      <c r="DF881" s="89"/>
      <c r="DG881" s="89"/>
      <c r="DH881" s="89"/>
      <c r="DI881" s="89"/>
      <c r="DJ881" s="89"/>
      <c r="DK881" s="89"/>
      <c r="DL881" s="89"/>
      <c r="DM881" s="89"/>
      <c r="DN881" s="89"/>
      <c r="DO881" s="89"/>
      <c r="DP881" s="89"/>
      <c r="DQ881" s="89"/>
    </row>
    <row r="882" spans="3:121" ht="0" hidden="1" customHeight="1" x14ac:dyDescent="0.25">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89"/>
      <c r="AA882" s="89"/>
      <c r="AB882" s="89"/>
      <c r="AC882" s="89"/>
      <c r="AD882" s="89"/>
      <c r="AE882" s="89"/>
      <c r="AF882" s="89"/>
      <c r="AG882" s="89"/>
      <c r="AH882" s="89"/>
      <c r="AI882" s="89"/>
      <c r="AJ882" s="89"/>
      <c r="AK882" s="89"/>
      <c r="AL882" s="89"/>
      <c r="AM882" s="89"/>
      <c r="AN882" s="89"/>
      <c r="AO882" s="89"/>
      <c r="AP882" s="89"/>
      <c r="AQ882" s="89"/>
      <c r="AR882" s="89"/>
      <c r="AS882" s="89"/>
      <c r="AT882" s="89"/>
      <c r="AU882" s="89"/>
      <c r="AV882" s="89"/>
      <c r="AW882" s="89"/>
      <c r="AX882" s="89"/>
      <c r="AY882" s="89"/>
      <c r="AZ882" s="89"/>
      <c r="BA882" s="89"/>
      <c r="BB882" s="89"/>
      <c r="BC882" s="89"/>
      <c r="BD882" s="89"/>
      <c r="BE882" s="89"/>
      <c r="BF882" s="89"/>
      <c r="BG882" s="89"/>
      <c r="BH882" s="89"/>
      <c r="BI882" s="89"/>
      <c r="BJ882" s="89"/>
      <c r="BK882" s="89"/>
      <c r="BL882" s="89"/>
      <c r="BM882" s="89"/>
      <c r="BN882" s="89"/>
      <c r="BO882" s="89"/>
      <c r="BP882" s="89"/>
      <c r="BQ882" s="89"/>
      <c r="BR882" s="89"/>
      <c r="BS882" s="89"/>
      <c r="BT882" s="89"/>
      <c r="BU882" s="89"/>
      <c r="BV882" s="89"/>
      <c r="BW882" s="89"/>
      <c r="BX882" s="89"/>
      <c r="BY882" s="89"/>
      <c r="BZ882" s="89"/>
      <c r="CA882" s="89"/>
      <c r="CB882" s="89"/>
      <c r="CC882" s="89"/>
      <c r="CD882" s="89"/>
      <c r="CE882" s="89"/>
      <c r="CF882" s="89"/>
      <c r="CG882" s="89"/>
      <c r="CH882" s="89"/>
      <c r="CI882" s="89"/>
      <c r="CJ882" s="89"/>
      <c r="CK882" s="89"/>
      <c r="CL882" s="89"/>
      <c r="CM882" s="89"/>
      <c r="CN882" s="89"/>
      <c r="CO882" s="89"/>
      <c r="CP882" s="89"/>
      <c r="CQ882" s="89"/>
      <c r="CR882" s="89"/>
      <c r="CS882" s="89"/>
      <c r="CT882" s="89"/>
      <c r="CU882" s="89"/>
      <c r="CV882" s="89"/>
      <c r="CW882" s="89"/>
      <c r="CX882" s="89"/>
      <c r="CY882" s="89"/>
      <c r="CZ882" s="89"/>
      <c r="DA882" s="89"/>
      <c r="DB882" s="89"/>
      <c r="DC882" s="89"/>
      <c r="DD882" s="89"/>
      <c r="DE882" s="89"/>
      <c r="DF882" s="89"/>
      <c r="DG882" s="89"/>
      <c r="DH882" s="89"/>
      <c r="DI882" s="89"/>
      <c r="DJ882" s="89"/>
      <c r="DK882" s="89"/>
      <c r="DL882" s="89"/>
      <c r="DM882" s="89"/>
      <c r="DN882" s="89"/>
      <c r="DO882" s="89"/>
      <c r="DP882" s="89"/>
      <c r="DQ882" s="89"/>
    </row>
    <row r="883" spans="3:121" ht="0" hidden="1" customHeight="1" x14ac:dyDescent="0.25">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89"/>
      <c r="AA883" s="89"/>
      <c r="AB883" s="89"/>
      <c r="AC883" s="89"/>
      <c r="AD883" s="89"/>
      <c r="AE883" s="89"/>
      <c r="AF883" s="89"/>
      <c r="AG883" s="89"/>
      <c r="AH883" s="89"/>
      <c r="AI883" s="89"/>
      <c r="AJ883" s="89"/>
      <c r="AK883" s="89"/>
      <c r="AL883" s="89"/>
      <c r="AM883" s="89"/>
      <c r="AN883" s="89"/>
      <c r="AO883" s="89"/>
      <c r="AP883" s="89"/>
      <c r="AQ883" s="89"/>
      <c r="AR883" s="89"/>
      <c r="AS883" s="89"/>
      <c r="AT883" s="89"/>
      <c r="AU883" s="89"/>
      <c r="AV883" s="89"/>
      <c r="AW883" s="89"/>
      <c r="AX883" s="89"/>
      <c r="AY883" s="89"/>
      <c r="AZ883" s="89"/>
      <c r="BA883" s="89"/>
      <c r="BB883" s="89"/>
      <c r="BC883" s="89"/>
      <c r="BD883" s="89"/>
      <c r="BE883" s="89"/>
      <c r="BF883" s="89"/>
      <c r="BG883" s="89"/>
      <c r="BH883" s="89"/>
      <c r="BI883" s="89"/>
      <c r="BJ883" s="89"/>
      <c r="BK883" s="89"/>
      <c r="BL883" s="89"/>
      <c r="BM883" s="89"/>
      <c r="BN883" s="89"/>
      <c r="BO883" s="89"/>
      <c r="BP883" s="89"/>
      <c r="BQ883" s="89"/>
      <c r="BR883" s="89"/>
      <c r="BS883" s="89"/>
      <c r="BT883" s="89"/>
      <c r="BU883" s="89"/>
      <c r="BV883" s="89"/>
      <c r="BW883" s="89"/>
      <c r="BX883" s="89"/>
      <c r="BY883" s="89"/>
      <c r="BZ883" s="89"/>
      <c r="CA883" s="89"/>
      <c r="CB883" s="89"/>
      <c r="CC883" s="89"/>
      <c r="CD883" s="89"/>
      <c r="CE883" s="89"/>
      <c r="CF883" s="89"/>
      <c r="CG883" s="89"/>
      <c r="CH883" s="89"/>
      <c r="CI883" s="89"/>
      <c r="CJ883" s="89"/>
      <c r="CK883" s="89"/>
      <c r="CL883" s="89"/>
      <c r="CM883" s="89"/>
      <c r="CN883" s="89"/>
      <c r="CO883" s="89"/>
      <c r="CP883" s="89"/>
      <c r="CQ883" s="89"/>
      <c r="CR883" s="89"/>
      <c r="CS883" s="89"/>
      <c r="CT883" s="89"/>
      <c r="CU883" s="89"/>
      <c r="CV883" s="89"/>
      <c r="CW883" s="89"/>
      <c r="CX883" s="89"/>
      <c r="CY883" s="89"/>
      <c r="CZ883" s="89"/>
      <c r="DA883" s="89"/>
      <c r="DB883" s="89"/>
      <c r="DC883" s="89"/>
      <c r="DD883" s="89"/>
      <c r="DE883" s="89"/>
      <c r="DF883" s="89"/>
      <c r="DG883" s="89"/>
      <c r="DH883" s="89"/>
      <c r="DI883" s="89"/>
      <c r="DJ883" s="89"/>
      <c r="DK883" s="89"/>
      <c r="DL883" s="89"/>
      <c r="DM883" s="89"/>
      <c r="DN883" s="89"/>
      <c r="DO883" s="89"/>
      <c r="DP883" s="89"/>
      <c r="DQ883" s="89"/>
    </row>
    <row r="884" spans="3:121" ht="0" hidden="1" customHeight="1" x14ac:dyDescent="0.25">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89"/>
      <c r="AA884" s="89"/>
      <c r="AB884" s="89"/>
      <c r="AC884" s="89"/>
      <c r="AD884" s="89"/>
      <c r="AE884" s="89"/>
      <c r="AF884" s="89"/>
      <c r="AG884" s="89"/>
      <c r="AH884" s="89"/>
      <c r="AI884" s="89"/>
      <c r="AJ884" s="89"/>
      <c r="AK884" s="89"/>
      <c r="AL884" s="89"/>
      <c r="AM884" s="89"/>
      <c r="AN884" s="89"/>
      <c r="AO884" s="89"/>
      <c r="AP884" s="89"/>
      <c r="AQ884" s="89"/>
      <c r="AR884" s="89"/>
      <c r="AS884" s="89"/>
      <c r="AT884" s="89"/>
      <c r="AU884" s="89"/>
      <c r="AV884" s="89"/>
      <c r="AW884" s="89"/>
      <c r="AX884" s="89"/>
      <c r="AY884" s="89"/>
      <c r="AZ884" s="89"/>
      <c r="BA884" s="89"/>
      <c r="BB884" s="89"/>
      <c r="BC884" s="89"/>
      <c r="BD884" s="89"/>
      <c r="BE884" s="89"/>
      <c r="BF884" s="89"/>
      <c r="BG884" s="89"/>
      <c r="BH884" s="89"/>
      <c r="BI884" s="89"/>
      <c r="BJ884" s="89"/>
      <c r="BK884" s="89"/>
      <c r="BL884" s="89"/>
      <c r="BM884" s="89"/>
      <c r="BN884" s="89"/>
      <c r="BO884" s="89"/>
      <c r="BP884" s="89"/>
      <c r="BQ884" s="89"/>
      <c r="BR884" s="89"/>
      <c r="BS884" s="89"/>
      <c r="BT884" s="89"/>
      <c r="BU884" s="89"/>
      <c r="BV884" s="89"/>
      <c r="BW884" s="89"/>
      <c r="BX884" s="89"/>
      <c r="BY884" s="89"/>
      <c r="BZ884" s="89"/>
      <c r="CA884" s="89"/>
      <c r="CB884" s="89"/>
      <c r="CC884" s="89"/>
      <c r="CD884" s="89"/>
      <c r="CE884" s="89"/>
      <c r="CF884" s="89"/>
      <c r="CG884" s="89"/>
      <c r="CH884" s="89"/>
      <c r="CI884" s="89"/>
      <c r="CJ884" s="89"/>
      <c r="CK884" s="89"/>
      <c r="CL884" s="89"/>
      <c r="CM884" s="89"/>
      <c r="CN884" s="89"/>
      <c r="CO884" s="89"/>
      <c r="CP884" s="89"/>
      <c r="CQ884" s="89"/>
      <c r="CR884" s="89"/>
      <c r="CS884" s="89"/>
      <c r="CT884" s="89"/>
      <c r="CU884" s="89"/>
      <c r="CV884" s="89"/>
      <c r="CW884" s="89"/>
      <c r="CX884" s="89"/>
      <c r="CY884" s="89"/>
      <c r="CZ884" s="89"/>
      <c r="DA884" s="89"/>
      <c r="DB884" s="89"/>
      <c r="DC884" s="89"/>
      <c r="DD884" s="89"/>
      <c r="DE884" s="89"/>
      <c r="DF884" s="89"/>
      <c r="DG884" s="89"/>
      <c r="DH884" s="89"/>
      <c r="DI884" s="89"/>
      <c r="DJ884" s="89"/>
      <c r="DK884" s="89"/>
      <c r="DL884" s="89"/>
      <c r="DM884" s="89"/>
      <c r="DN884" s="89"/>
      <c r="DO884" s="89"/>
      <c r="DP884" s="89"/>
      <c r="DQ884" s="89"/>
    </row>
    <row r="885" spans="3:121" ht="0" hidden="1" customHeight="1" x14ac:dyDescent="0.25">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89"/>
      <c r="AA885" s="89"/>
      <c r="AB885" s="89"/>
      <c r="AC885" s="89"/>
      <c r="AD885" s="89"/>
      <c r="AE885" s="89"/>
      <c r="AF885" s="89"/>
      <c r="AG885" s="89"/>
      <c r="AH885" s="89"/>
      <c r="AI885" s="89"/>
      <c r="AJ885" s="89"/>
      <c r="AK885" s="89"/>
      <c r="AL885" s="89"/>
      <c r="AM885" s="89"/>
      <c r="AN885" s="89"/>
      <c r="AO885" s="89"/>
      <c r="AP885" s="89"/>
      <c r="AQ885" s="89"/>
      <c r="AR885" s="89"/>
      <c r="AS885" s="89"/>
      <c r="AT885" s="89"/>
      <c r="AU885" s="89"/>
      <c r="AV885" s="89"/>
      <c r="AW885" s="89"/>
      <c r="AX885" s="89"/>
      <c r="AY885" s="89"/>
      <c r="AZ885" s="89"/>
      <c r="BA885" s="89"/>
      <c r="BB885" s="89"/>
      <c r="BC885" s="89"/>
      <c r="BD885" s="89"/>
      <c r="BE885" s="89"/>
      <c r="BF885" s="89"/>
      <c r="BG885" s="89"/>
      <c r="BH885" s="89"/>
      <c r="BI885" s="89"/>
      <c r="BJ885" s="89"/>
      <c r="BK885" s="89"/>
      <c r="BL885" s="89"/>
      <c r="BM885" s="89"/>
      <c r="BN885" s="89"/>
      <c r="BO885" s="89"/>
      <c r="BP885" s="89"/>
      <c r="BQ885" s="89"/>
      <c r="BR885" s="89"/>
      <c r="BS885" s="89"/>
      <c r="BT885" s="89"/>
      <c r="BU885" s="89"/>
      <c r="BV885" s="89"/>
      <c r="BW885" s="89"/>
      <c r="BX885" s="89"/>
      <c r="BY885" s="89"/>
      <c r="BZ885" s="89"/>
      <c r="CA885" s="89"/>
      <c r="CB885" s="89"/>
      <c r="CC885" s="89"/>
      <c r="CD885" s="89"/>
      <c r="CE885" s="89"/>
      <c r="CF885" s="89"/>
      <c r="CG885" s="89"/>
      <c r="CH885" s="89"/>
      <c r="CI885" s="89"/>
      <c r="CJ885" s="89"/>
      <c r="CK885" s="89"/>
      <c r="CL885" s="89"/>
      <c r="CM885" s="89"/>
      <c r="CN885" s="89"/>
      <c r="CO885" s="89"/>
      <c r="CP885" s="89"/>
      <c r="CQ885" s="89"/>
      <c r="CR885" s="89"/>
      <c r="CS885" s="89"/>
      <c r="CT885" s="89"/>
      <c r="CU885" s="89"/>
      <c r="CV885" s="89"/>
      <c r="CW885" s="89"/>
      <c r="CX885" s="89"/>
      <c r="CY885" s="89"/>
      <c r="CZ885" s="89"/>
      <c r="DA885" s="89"/>
      <c r="DB885" s="89"/>
      <c r="DC885" s="89"/>
      <c r="DD885" s="89"/>
      <c r="DE885" s="89"/>
      <c r="DF885" s="89"/>
      <c r="DG885" s="89"/>
      <c r="DH885" s="89"/>
      <c r="DI885" s="89"/>
      <c r="DJ885" s="89"/>
      <c r="DK885" s="89"/>
      <c r="DL885" s="89"/>
      <c r="DM885" s="89"/>
      <c r="DN885" s="89"/>
      <c r="DO885" s="89"/>
      <c r="DP885" s="89"/>
      <c r="DQ885" s="89"/>
    </row>
    <row r="886" spans="3:121" ht="0" hidden="1" customHeight="1" x14ac:dyDescent="0.25">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89"/>
      <c r="AA886" s="89"/>
      <c r="AB886" s="89"/>
      <c r="AC886" s="89"/>
      <c r="AD886" s="89"/>
      <c r="AE886" s="89"/>
      <c r="AF886" s="89"/>
      <c r="AG886" s="89"/>
      <c r="AH886" s="89"/>
      <c r="AI886" s="89"/>
      <c r="AJ886" s="89"/>
      <c r="AK886" s="89"/>
      <c r="AL886" s="89"/>
      <c r="AM886" s="89"/>
      <c r="AN886" s="89"/>
      <c r="AO886" s="89"/>
      <c r="AP886" s="89"/>
      <c r="AQ886" s="89"/>
      <c r="AR886" s="89"/>
      <c r="AS886" s="89"/>
      <c r="AT886" s="89"/>
      <c r="AU886" s="89"/>
      <c r="AV886" s="89"/>
      <c r="AW886" s="89"/>
      <c r="AX886" s="89"/>
      <c r="AY886" s="89"/>
      <c r="AZ886" s="89"/>
      <c r="BA886" s="89"/>
      <c r="BB886" s="89"/>
      <c r="BC886" s="89"/>
      <c r="BD886" s="89"/>
      <c r="BE886" s="89"/>
      <c r="BF886" s="89"/>
      <c r="BG886" s="89"/>
      <c r="BH886" s="89"/>
      <c r="BI886" s="89"/>
      <c r="BJ886" s="89"/>
      <c r="BK886" s="89"/>
      <c r="BL886" s="89"/>
      <c r="BM886" s="89"/>
      <c r="BN886" s="89"/>
      <c r="BO886" s="89"/>
      <c r="BP886" s="89"/>
      <c r="BQ886" s="89"/>
      <c r="BR886" s="89"/>
      <c r="BS886" s="89"/>
      <c r="BT886" s="89"/>
      <c r="BU886" s="89"/>
      <c r="BV886" s="89"/>
      <c r="BW886" s="89"/>
      <c r="BX886" s="89"/>
      <c r="BY886" s="89"/>
      <c r="BZ886" s="89"/>
      <c r="CA886" s="89"/>
      <c r="CB886" s="89"/>
      <c r="CC886" s="89"/>
      <c r="CD886" s="89"/>
      <c r="CE886" s="89"/>
      <c r="CF886" s="89"/>
      <c r="CG886" s="89"/>
      <c r="CH886" s="89"/>
      <c r="CI886" s="89"/>
      <c r="CJ886" s="89"/>
      <c r="CK886" s="89"/>
      <c r="CL886" s="89"/>
      <c r="CM886" s="89"/>
      <c r="CN886" s="89"/>
      <c r="CO886" s="89"/>
      <c r="CP886" s="89"/>
      <c r="CQ886" s="89"/>
      <c r="CR886" s="89"/>
      <c r="CS886" s="89"/>
      <c r="CT886" s="89"/>
      <c r="CU886" s="89"/>
      <c r="CV886" s="89"/>
      <c r="CW886" s="89"/>
      <c r="CX886" s="89"/>
      <c r="CY886" s="89"/>
      <c r="CZ886" s="89"/>
      <c r="DA886" s="89"/>
      <c r="DB886" s="89"/>
      <c r="DC886" s="89"/>
      <c r="DD886" s="89"/>
      <c r="DE886" s="89"/>
      <c r="DF886" s="89"/>
      <c r="DG886" s="89"/>
      <c r="DH886" s="89"/>
      <c r="DI886" s="89"/>
      <c r="DJ886" s="89"/>
      <c r="DK886" s="89"/>
      <c r="DL886" s="89"/>
      <c r="DM886" s="89"/>
      <c r="DN886" s="89"/>
      <c r="DO886" s="89"/>
      <c r="DP886" s="89"/>
      <c r="DQ886" s="89"/>
    </row>
    <row r="887" spans="3:121" ht="0" hidden="1" customHeight="1" x14ac:dyDescent="0.25">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89"/>
      <c r="AA887" s="89"/>
      <c r="AB887" s="89"/>
      <c r="AC887" s="89"/>
      <c r="AD887" s="89"/>
      <c r="AE887" s="89"/>
      <c r="AF887" s="89"/>
      <c r="AG887" s="89"/>
      <c r="AH887" s="89"/>
      <c r="AI887" s="89"/>
      <c r="AJ887" s="89"/>
      <c r="AK887" s="89"/>
      <c r="AL887" s="89"/>
      <c r="AM887" s="89"/>
      <c r="AN887" s="89"/>
      <c r="AO887" s="89"/>
      <c r="AP887" s="89"/>
      <c r="AQ887" s="89"/>
      <c r="AR887" s="89"/>
      <c r="AS887" s="89"/>
      <c r="AT887" s="89"/>
      <c r="AU887" s="89"/>
      <c r="AV887" s="89"/>
      <c r="AW887" s="89"/>
      <c r="AX887" s="89"/>
      <c r="AY887" s="89"/>
      <c r="AZ887" s="89"/>
      <c r="BA887" s="89"/>
      <c r="BB887" s="89"/>
      <c r="BC887" s="89"/>
      <c r="BD887" s="89"/>
      <c r="BE887" s="89"/>
      <c r="BF887" s="89"/>
      <c r="BG887" s="89"/>
      <c r="BH887" s="89"/>
      <c r="BI887" s="89"/>
      <c r="BJ887" s="89"/>
      <c r="BK887" s="89"/>
      <c r="BL887" s="89"/>
      <c r="BM887" s="89"/>
      <c r="BN887" s="89"/>
      <c r="BO887" s="89"/>
      <c r="BP887" s="89"/>
      <c r="BQ887" s="89"/>
      <c r="BR887" s="89"/>
      <c r="BS887" s="89"/>
      <c r="BT887" s="89"/>
      <c r="BU887" s="89"/>
      <c r="BV887" s="89"/>
      <c r="BW887" s="89"/>
      <c r="BX887" s="89"/>
      <c r="BY887" s="89"/>
      <c r="BZ887" s="89"/>
      <c r="CA887" s="89"/>
      <c r="CB887" s="89"/>
      <c r="CC887" s="89"/>
      <c r="CD887" s="89"/>
      <c r="CE887" s="89"/>
      <c r="CF887" s="89"/>
      <c r="CG887" s="89"/>
      <c r="CH887" s="89"/>
      <c r="CI887" s="89"/>
      <c r="CJ887" s="89"/>
      <c r="CK887" s="89"/>
      <c r="CL887" s="89"/>
      <c r="CM887" s="89"/>
      <c r="CN887" s="89"/>
      <c r="CO887" s="89"/>
      <c r="CP887" s="89"/>
      <c r="CQ887" s="89"/>
      <c r="CR887" s="89"/>
      <c r="CS887" s="89"/>
      <c r="CT887" s="89"/>
      <c r="CU887" s="89"/>
      <c r="CV887" s="89"/>
      <c r="CW887" s="89"/>
      <c r="CX887" s="89"/>
      <c r="CY887" s="89"/>
      <c r="CZ887" s="89"/>
      <c r="DA887" s="89"/>
      <c r="DB887" s="89"/>
      <c r="DC887" s="89"/>
      <c r="DD887" s="89"/>
      <c r="DE887" s="89"/>
      <c r="DF887" s="89"/>
      <c r="DG887" s="89"/>
      <c r="DH887" s="89"/>
      <c r="DI887" s="89"/>
      <c r="DJ887" s="89"/>
      <c r="DK887" s="89"/>
      <c r="DL887" s="89"/>
      <c r="DM887" s="89"/>
      <c r="DN887" s="89"/>
      <c r="DO887" s="89"/>
      <c r="DP887" s="89"/>
      <c r="DQ887" s="89"/>
    </row>
    <row r="888" spans="3:121" ht="0" hidden="1" customHeight="1" x14ac:dyDescent="0.25">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89"/>
      <c r="AA888" s="89"/>
      <c r="AB888" s="89"/>
      <c r="AC888" s="89"/>
      <c r="AD888" s="89"/>
      <c r="AE888" s="89"/>
      <c r="AF888" s="89"/>
      <c r="AG888" s="89"/>
      <c r="AH888" s="89"/>
      <c r="AI888" s="89"/>
      <c r="AJ888" s="89"/>
      <c r="AK888" s="89"/>
      <c r="AL888" s="89"/>
      <c r="AM888" s="89"/>
      <c r="AN888" s="89"/>
      <c r="AO888" s="89"/>
      <c r="AP888" s="89"/>
      <c r="AQ888" s="89"/>
      <c r="AR888" s="89"/>
      <c r="AS888" s="89"/>
      <c r="AT888" s="89"/>
      <c r="AU888" s="89"/>
      <c r="AV888" s="89"/>
      <c r="AW888" s="89"/>
      <c r="AX888" s="89"/>
      <c r="AY888" s="89"/>
      <c r="AZ888" s="89"/>
      <c r="BA888" s="89"/>
      <c r="BB888" s="89"/>
      <c r="BC888" s="89"/>
      <c r="BD888" s="89"/>
      <c r="BE888" s="89"/>
      <c r="BF888" s="89"/>
      <c r="BG888" s="89"/>
      <c r="BH888" s="89"/>
      <c r="BI888" s="89"/>
      <c r="BJ888" s="89"/>
      <c r="BK888" s="89"/>
      <c r="BL888" s="89"/>
      <c r="BM888" s="89"/>
      <c r="BN888" s="89"/>
      <c r="BO888" s="89"/>
      <c r="BP888" s="89"/>
      <c r="BQ888" s="89"/>
      <c r="BR888" s="89"/>
      <c r="BS888" s="89"/>
      <c r="BT888" s="89"/>
      <c r="BU888" s="89"/>
      <c r="BV888" s="89"/>
      <c r="BW888" s="89"/>
      <c r="BX888" s="89"/>
      <c r="BY888" s="89"/>
      <c r="BZ888" s="89"/>
      <c r="CA888" s="89"/>
      <c r="CB888" s="89"/>
      <c r="CC888" s="89"/>
      <c r="CD888" s="89"/>
      <c r="CE888" s="89"/>
      <c r="CF888" s="89"/>
      <c r="CG888" s="89"/>
      <c r="CH888" s="89"/>
      <c r="CI888" s="89"/>
      <c r="CJ888" s="89"/>
      <c r="CK888" s="89"/>
      <c r="CL888" s="89"/>
      <c r="CM888" s="89"/>
      <c r="CN888" s="89"/>
      <c r="CO888" s="89"/>
      <c r="CP888" s="89"/>
      <c r="CQ888" s="89"/>
      <c r="CR888" s="89"/>
      <c r="CS888" s="89"/>
      <c r="CT888" s="89"/>
      <c r="CU888" s="89"/>
      <c r="CV888" s="89"/>
      <c r="CW888" s="89"/>
      <c r="CX888" s="89"/>
      <c r="CY888" s="89"/>
      <c r="CZ888" s="89"/>
      <c r="DA888" s="89"/>
      <c r="DB888" s="89"/>
      <c r="DC888" s="89"/>
      <c r="DD888" s="89"/>
      <c r="DE888" s="89"/>
      <c r="DF888" s="89"/>
      <c r="DG888" s="89"/>
      <c r="DH888" s="89"/>
      <c r="DI888" s="89"/>
      <c r="DJ888" s="89"/>
      <c r="DK888" s="89"/>
      <c r="DL888" s="89"/>
      <c r="DM888" s="89"/>
      <c r="DN888" s="89"/>
      <c r="DO888" s="89"/>
      <c r="DP888" s="89"/>
      <c r="DQ888" s="89"/>
    </row>
    <row r="889" spans="3:121" ht="0" hidden="1" customHeight="1" x14ac:dyDescent="0.25">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89"/>
      <c r="AA889" s="89"/>
      <c r="AB889" s="89"/>
      <c r="AC889" s="89"/>
      <c r="AD889" s="89"/>
      <c r="AE889" s="89"/>
      <c r="AF889" s="89"/>
      <c r="AG889" s="89"/>
      <c r="AH889" s="89"/>
      <c r="AI889" s="89"/>
      <c r="AJ889" s="89"/>
      <c r="AK889" s="89"/>
      <c r="AL889" s="89"/>
      <c r="AM889" s="89"/>
      <c r="AN889" s="89"/>
      <c r="AO889" s="89"/>
      <c r="AP889" s="89"/>
      <c r="AQ889" s="89"/>
      <c r="AR889" s="89"/>
      <c r="AS889" s="89"/>
      <c r="AT889" s="89"/>
      <c r="AU889" s="89"/>
      <c r="AV889" s="89"/>
      <c r="AW889" s="89"/>
      <c r="AX889" s="89"/>
      <c r="AY889" s="89"/>
      <c r="AZ889" s="89"/>
      <c r="BA889" s="89"/>
      <c r="BB889" s="89"/>
      <c r="BC889" s="89"/>
      <c r="BD889" s="89"/>
      <c r="BE889" s="89"/>
      <c r="BF889" s="89"/>
      <c r="BG889" s="89"/>
      <c r="BH889" s="89"/>
      <c r="BI889" s="89"/>
      <c r="BJ889" s="89"/>
      <c r="BK889" s="89"/>
      <c r="BL889" s="89"/>
      <c r="BM889" s="89"/>
      <c r="BN889" s="89"/>
      <c r="BO889" s="89"/>
      <c r="BP889" s="89"/>
      <c r="BQ889" s="89"/>
      <c r="BR889" s="89"/>
      <c r="BS889" s="89"/>
      <c r="BT889" s="89"/>
      <c r="BU889" s="89"/>
      <c r="BV889" s="89"/>
      <c r="BW889" s="89"/>
      <c r="BX889" s="89"/>
      <c r="BY889" s="89"/>
      <c r="BZ889" s="89"/>
      <c r="CA889" s="89"/>
      <c r="CB889" s="89"/>
      <c r="CC889" s="89"/>
      <c r="CD889" s="89"/>
      <c r="CE889" s="89"/>
      <c r="CF889" s="89"/>
      <c r="CG889" s="89"/>
      <c r="CH889" s="89"/>
      <c r="CI889" s="89"/>
      <c r="CJ889" s="89"/>
      <c r="CK889" s="89"/>
      <c r="CL889" s="89"/>
      <c r="CM889" s="89"/>
      <c r="CN889" s="89"/>
      <c r="CO889" s="89"/>
      <c r="CP889" s="89"/>
      <c r="CQ889" s="89"/>
      <c r="CR889" s="89"/>
      <c r="CS889" s="89"/>
      <c r="CT889" s="89"/>
      <c r="CU889" s="89"/>
      <c r="CV889" s="89"/>
      <c r="CW889" s="89"/>
      <c r="CX889" s="89"/>
      <c r="CY889" s="89"/>
      <c r="CZ889" s="89"/>
      <c r="DA889" s="89"/>
      <c r="DB889" s="89"/>
      <c r="DC889" s="89"/>
      <c r="DD889" s="89"/>
      <c r="DE889" s="89"/>
      <c r="DF889" s="89"/>
      <c r="DG889" s="89"/>
      <c r="DH889" s="89"/>
      <c r="DI889" s="89"/>
      <c r="DJ889" s="89"/>
      <c r="DK889" s="89"/>
      <c r="DL889" s="89"/>
      <c r="DM889" s="89"/>
      <c r="DN889" s="89"/>
      <c r="DO889" s="89"/>
      <c r="DP889" s="89"/>
      <c r="DQ889" s="89"/>
    </row>
    <row r="890" spans="3:121" ht="0" hidden="1" customHeight="1" x14ac:dyDescent="0.25">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89"/>
      <c r="AA890" s="89"/>
      <c r="AB890" s="89"/>
      <c r="AC890" s="89"/>
      <c r="AD890" s="89"/>
      <c r="AE890" s="89"/>
      <c r="AF890" s="89"/>
      <c r="AG890" s="89"/>
      <c r="AH890" s="89"/>
      <c r="AI890" s="89"/>
      <c r="AJ890" s="89"/>
      <c r="AK890" s="89"/>
      <c r="AL890" s="89"/>
      <c r="AM890" s="89"/>
      <c r="AN890" s="89"/>
      <c r="AO890" s="89"/>
      <c r="AP890" s="89"/>
      <c r="AQ890" s="89"/>
      <c r="AR890" s="89"/>
      <c r="AS890" s="89"/>
      <c r="AT890" s="89"/>
      <c r="AU890" s="89"/>
      <c r="AV890" s="89"/>
      <c r="AW890" s="89"/>
      <c r="AX890" s="89"/>
      <c r="AY890" s="89"/>
      <c r="AZ890" s="89"/>
      <c r="BA890" s="89"/>
      <c r="BB890" s="89"/>
      <c r="BC890" s="89"/>
      <c r="BD890" s="89"/>
      <c r="BE890" s="89"/>
      <c r="BF890" s="89"/>
      <c r="BG890" s="89"/>
      <c r="BH890" s="89"/>
      <c r="BI890" s="89"/>
      <c r="BJ890" s="89"/>
      <c r="BK890" s="89"/>
      <c r="BL890" s="89"/>
      <c r="BM890" s="89"/>
      <c r="BN890" s="89"/>
      <c r="BO890" s="89"/>
      <c r="BP890" s="89"/>
      <c r="BQ890" s="89"/>
      <c r="BR890" s="89"/>
      <c r="BS890" s="89"/>
      <c r="BT890" s="89"/>
      <c r="BU890" s="89"/>
      <c r="BV890" s="89"/>
      <c r="BW890" s="89"/>
      <c r="BX890" s="89"/>
      <c r="BY890" s="89"/>
      <c r="BZ890" s="89"/>
      <c r="CA890" s="89"/>
      <c r="CB890" s="89"/>
      <c r="CC890" s="89"/>
      <c r="CD890" s="89"/>
      <c r="CE890" s="89"/>
      <c r="CF890" s="89"/>
      <c r="CG890" s="89"/>
      <c r="CH890" s="89"/>
      <c r="CI890" s="89"/>
      <c r="CJ890" s="89"/>
      <c r="CK890" s="89"/>
      <c r="CL890" s="89"/>
      <c r="CM890" s="89"/>
      <c r="CN890" s="89"/>
      <c r="CO890" s="89"/>
      <c r="CP890" s="89"/>
      <c r="CQ890" s="89"/>
      <c r="CR890" s="89"/>
      <c r="CS890" s="89"/>
      <c r="CT890" s="89"/>
      <c r="CU890" s="89"/>
      <c r="CV890" s="89"/>
      <c r="CW890" s="89"/>
      <c r="CX890" s="89"/>
      <c r="CY890" s="89"/>
      <c r="CZ890" s="89"/>
      <c r="DA890" s="89"/>
      <c r="DB890" s="89"/>
      <c r="DC890" s="89"/>
      <c r="DD890" s="89"/>
      <c r="DE890" s="89"/>
      <c r="DF890" s="89"/>
      <c r="DG890" s="89"/>
      <c r="DH890" s="89"/>
      <c r="DI890" s="89"/>
      <c r="DJ890" s="89"/>
      <c r="DK890" s="89"/>
      <c r="DL890" s="89"/>
      <c r="DM890" s="89"/>
      <c r="DN890" s="89"/>
      <c r="DO890" s="89"/>
      <c r="DP890" s="89"/>
      <c r="DQ890" s="89"/>
    </row>
  </sheetData>
  <sheetProtection algorithmName="SHA-512" hashValue="UMU8y9K6zd++nR7Chc2AaKC/fGCSUMdWNah4GUFHE3A49spy/D/2vXG5PnRTGBvuYqPEJYsKIBrPXhXcyEtNPQ==" saltValue="NlAsrOV76B4L99DIiJKb8Q==" spinCount="100000" sheet="1" objects="1" scenarios="1"/>
  <mergeCells count="6">
    <mergeCell ref="A1:B1"/>
    <mergeCell ref="A7:B7"/>
    <mergeCell ref="A26:B26"/>
    <mergeCell ref="A21:B21"/>
    <mergeCell ref="A3:B3"/>
    <mergeCell ref="A14:B14"/>
  </mergeCells>
  <hyperlinks>
    <hyperlink ref="B24" r:id="rId1" xr:uid="{B9B1DCED-FC9A-408E-97E3-38A8DF6D868B}"/>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W386"/>
  <sheetViews>
    <sheetView showGridLines="0" zoomScale="85" zoomScaleNormal="85" workbookViewId="0">
      <pane ySplit="1" topLeftCell="A2" activePane="bottomLeft" state="frozen"/>
      <selection pane="bottomLeft" activeCell="B31" sqref="B31"/>
    </sheetView>
  </sheetViews>
  <sheetFormatPr defaultRowHeight="15" x14ac:dyDescent="0.25"/>
  <cols>
    <col min="1" max="1" width="1.28515625" style="1" customWidth="1"/>
    <col min="2" max="2" width="50.85546875" style="1" bestFit="1" customWidth="1"/>
    <col min="3" max="3" width="45.7109375" style="1" customWidth="1"/>
    <col min="4" max="4" width="1.7109375" style="1" customWidth="1"/>
    <col min="5" max="5" width="50.85546875" style="1" bestFit="1" customWidth="1"/>
    <col min="6" max="6" width="45.7109375" style="1" customWidth="1"/>
    <col min="7" max="7" width="1.7109375" style="1" customWidth="1"/>
    <col min="8" max="8" width="50.85546875" style="1" customWidth="1"/>
    <col min="9" max="9" width="41" style="1" customWidth="1"/>
    <col min="10" max="10" width="1.28515625" style="1" customWidth="1"/>
    <col min="11" max="16384" width="9.140625" style="1"/>
  </cols>
  <sheetData>
    <row r="1" spans="1:101" ht="26.25" x14ac:dyDescent="0.4">
      <c r="A1" s="42"/>
      <c r="B1" s="137" t="s">
        <v>35</v>
      </c>
      <c r="C1" s="137"/>
      <c r="D1" s="137"/>
      <c r="E1" s="137"/>
      <c r="F1" s="137"/>
      <c r="G1" s="137"/>
      <c r="H1" s="137"/>
      <c r="I1" s="137"/>
      <c r="J1" s="42"/>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row>
    <row r="2" spans="1:101" ht="15.75" thickBot="1" x14ac:dyDescent="0.3">
      <c r="A2" s="42"/>
      <c r="B2" s="3"/>
      <c r="C2" s="3"/>
      <c r="D2" s="3"/>
      <c r="E2" s="3"/>
      <c r="F2" s="3"/>
      <c r="G2" s="3"/>
      <c r="H2" s="3"/>
      <c r="I2" s="3"/>
      <c r="J2" s="42"/>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row>
    <row r="3" spans="1:101" ht="18.75" x14ac:dyDescent="0.3">
      <c r="A3" s="42"/>
      <c r="B3" s="135" t="s">
        <v>78</v>
      </c>
      <c r="C3" s="136"/>
      <c r="D3" s="3"/>
      <c r="E3" s="135" t="s">
        <v>79</v>
      </c>
      <c r="F3" s="136"/>
      <c r="G3" s="3"/>
      <c r="H3" s="135" t="s">
        <v>80</v>
      </c>
      <c r="I3" s="136"/>
      <c r="J3" s="42"/>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row>
    <row r="4" spans="1:101" x14ac:dyDescent="0.25">
      <c r="A4" s="42"/>
      <c r="B4" s="15" t="s">
        <v>6</v>
      </c>
      <c r="C4" s="16" t="s">
        <v>223</v>
      </c>
      <c r="D4" s="3"/>
      <c r="E4" s="15" t="s">
        <v>6</v>
      </c>
      <c r="F4" s="16" t="s">
        <v>224</v>
      </c>
      <c r="G4" s="3"/>
      <c r="H4" s="15" t="s">
        <v>6</v>
      </c>
      <c r="I4" s="16" t="s">
        <v>225</v>
      </c>
      <c r="J4" s="42"/>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row>
    <row r="5" spans="1:101" x14ac:dyDescent="0.25">
      <c r="A5" s="42"/>
      <c r="B5" s="15" t="s">
        <v>7</v>
      </c>
      <c r="C5" s="17">
        <v>17500</v>
      </c>
      <c r="D5" s="3"/>
      <c r="E5" s="15" t="s">
        <v>7</v>
      </c>
      <c r="F5" s="17">
        <v>35000</v>
      </c>
      <c r="G5" s="3"/>
      <c r="H5" s="15" t="s">
        <v>7</v>
      </c>
      <c r="I5" s="17">
        <v>50000</v>
      </c>
      <c r="J5" s="42"/>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row>
    <row r="6" spans="1:101" x14ac:dyDescent="0.25">
      <c r="A6" s="42"/>
      <c r="B6" s="15" t="s">
        <v>231</v>
      </c>
      <c r="C6" s="41"/>
      <c r="D6" s="3"/>
      <c r="E6" s="15" t="s">
        <v>231</v>
      </c>
      <c r="F6" s="41"/>
      <c r="G6" s="3"/>
      <c r="H6" s="15" t="s">
        <v>231</v>
      </c>
      <c r="I6" s="41"/>
      <c r="J6" s="42"/>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row>
    <row r="7" spans="1:101" s="91" customFormat="1" x14ac:dyDescent="0.25">
      <c r="A7" s="42"/>
      <c r="B7" s="15" t="s">
        <v>232</v>
      </c>
      <c r="C7" s="41"/>
      <c r="D7" s="3"/>
      <c r="E7" s="15" t="s">
        <v>232</v>
      </c>
      <c r="F7" s="41"/>
      <c r="G7" s="3"/>
      <c r="H7" s="15" t="s">
        <v>232</v>
      </c>
      <c r="I7" s="41"/>
      <c r="J7" s="42"/>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row>
    <row r="8" spans="1:101" s="91" customFormat="1" x14ac:dyDescent="0.25">
      <c r="A8" s="42"/>
      <c r="B8" s="15" t="s">
        <v>233</v>
      </c>
      <c r="C8" s="41"/>
      <c r="D8" s="3"/>
      <c r="E8" s="15" t="s">
        <v>233</v>
      </c>
      <c r="F8" s="41"/>
      <c r="G8" s="3"/>
      <c r="H8" s="15" t="s">
        <v>233</v>
      </c>
      <c r="I8" s="41"/>
      <c r="J8" s="42"/>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row>
    <row r="9" spans="1:101" x14ac:dyDescent="0.25">
      <c r="A9" s="42"/>
      <c r="B9" s="18"/>
      <c r="C9" s="19"/>
      <c r="D9" s="3"/>
      <c r="E9" s="18"/>
      <c r="F9" s="19"/>
      <c r="G9" s="3"/>
      <c r="H9" s="18"/>
      <c r="I9" s="19"/>
      <c r="J9" s="42"/>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row>
    <row r="10" spans="1:101" x14ac:dyDescent="0.25">
      <c r="A10" s="42"/>
      <c r="B10" s="37" t="s">
        <v>12</v>
      </c>
      <c r="C10" s="36" t="s">
        <v>17</v>
      </c>
      <c r="D10" s="3"/>
      <c r="E10" s="37" t="s">
        <v>12</v>
      </c>
      <c r="F10" s="36" t="s">
        <v>17</v>
      </c>
      <c r="G10" s="3"/>
      <c r="H10" s="37" t="s">
        <v>12</v>
      </c>
      <c r="I10" s="36" t="s">
        <v>17</v>
      </c>
      <c r="J10" s="42"/>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row>
    <row r="11" spans="1:101" x14ac:dyDescent="0.25">
      <c r="A11" s="42"/>
      <c r="B11" s="15" t="s">
        <v>8</v>
      </c>
      <c r="C11" s="40">
        <v>0</v>
      </c>
      <c r="D11" s="3"/>
      <c r="E11" s="15" t="s">
        <v>8</v>
      </c>
      <c r="F11" s="40">
        <v>0</v>
      </c>
      <c r="G11" s="3"/>
      <c r="H11" s="15" t="s">
        <v>8</v>
      </c>
      <c r="I11" s="40">
        <v>0</v>
      </c>
      <c r="J11" s="42"/>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row>
    <row r="12" spans="1:101" x14ac:dyDescent="0.25">
      <c r="A12" s="42"/>
      <c r="B12" s="15" t="s">
        <v>9</v>
      </c>
      <c r="C12" s="40">
        <v>0</v>
      </c>
      <c r="D12" s="3"/>
      <c r="E12" s="15" t="s">
        <v>9</v>
      </c>
      <c r="F12" s="40">
        <v>0</v>
      </c>
      <c r="G12" s="3"/>
      <c r="H12" s="15" t="s">
        <v>9</v>
      </c>
      <c r="I12" s="40">
        <v>0</v>
      </c>
      <c r="J12" s="42"/>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row>
    <row r="13" spans="1:101" x14ac:dyDescent="0.25">
      <c r="A13" s="42"/>
      <c r="B13" s="15" t="s">
        <v>10</v>
      </c>
      <c r="C13" s="40">
        <v>0</v>
      </c>
      <c r="D13" s="3"/>
      <c r="E13" s="15" t="s">
        <v>10</v>
      </c>
      <c r="F13" s="40">
        <v>0</v>
      </c>
      <c r="G13" s="3"/>
      <c r="H13" s="15" t="s">
        <v>10</v>
      </c>
      <c r="I13" s="40">
        <v>0</v>
      </c>
      <c r="J13" s="42"/>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row>
    <row r="14" spans="1:101" x14ac:dyDescent="0.25">
      <c r="A14" s="42"/>
      <c r="B14" s="15" t="s">
        <v>37</v>
      </c>
      <c r="C14" s="40">
        <v>0</v>
      </c>
      <c r="D14" s="3"/>
      <c r="E14" s="15" t="s">
        <v>37</v>
      </c>
      <c r="F14" s="40">
        <v>0</v>
      </c>
      <c r="G14" s="3"/>
      <c r="H14" s="15" t="s">
        <v>37</v>
      </c>
      <c r="I14" s="40">
        <v>0</v>
      </c>
      <c r="J14" s="42"/>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row>
    <row r="15" spans="1:101" s="91" customFormat="1" x14ac:dyDescent="0.25">
      <c r="A15" s="42"/>
      <c r="B15" s="15" t="s">
        <v>230</v>
      </c>
      <c r="C15" s="40">
        <v>0</v>
      </c>
      <c r="D15" s="3"/>
      <c r="E15" s="15" t="s">
        <v>230</v>
      </c>
      <c r="F15" s="40">
        <v>0</v>
      </c>
      <c r="G15" s="3"/>
      <c r="H15" s="15" t="s">
        <v>230</v>
      </c>
      <c r="I15" s="40">
        <v>0</v>
      </c>
      <c r="J15" s="42"/>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row>
    <row r="16" spans="1:101" x14ac:dyDescent="0.25">
      <c r="A16" s="42"/>
      <c r="B16" s="15" t="s">
        <v>11</v>
      </c>
      <c r="C16" s="38">
        <f>SUM(C11:C15)</f>
        <v>0</v>
      </c>
      <c r="D16" s="3"/>
      <c r="E16" s="15" t="s">
        <v>11</v>
      </c>
      <c r="F16" s="38">
        <f>SUM(F11:F15)</f>
        <v>0</v>
      </c>
      <c r="G16" s="3"/>
      <c r="H16" s="15" t="s">
        <v>11</v>
      </c>
      <c r="I16" s="38">
        <f>SUM(I11:I15)</f>
        <v>0</v>
      </c>
      <c r="J16" s="42"/>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row>
    <row r="17" spans="1:101" x14ac:dyDescent="0.25">
      <c r="A17" s="42"/>
      <c r="B17" s="18"/>
      <c r="C17" s="19"/>
      <c r="D17" s="3"/>
      <c r="E17" s="18"/>
      <c r="F17" s="19"/>
      <c r="G17" s="3"/>
      <c r="H17" s="18"/>
      <c r="I17" s="19"/>
      <c r="J17" s="42"/>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row>
    <row r="18" spans="1:101" x14ac:dyDescent="0.25">
      <c r="A18" s="42"/>
      <c r="B18" s="18"/>
      <c r="C18" s="19"/>
      <c r="D18" s="3"/>
      <c r="E18" s="18"/>
      <c r="F18" s="19"/>
      <c r="G18" s="3"/>
      <c r="H18" s="18"/>
      <c r="I18" s="19"/>
      <c r="J18" s="42"/>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row>
    <row r="19" spans="1:101" x14ac:dyDescent="0.25">
      <c r="A19" s="42"/>
      <c r="B19" s="37" t="s">
        <v>13</v>
      </c>
      <c r="C19" s="36" t="s">
        <v>17</v>
      </c>
      <c r="D19" s="3"/>
      <c r="E19" s="37" t="s">
        <v>13</v>
      </c>
      <c r="F19" s="36" t="s">
        <v>17</v>
      </c>
      <c r="G19" s="3"/>
      <c r="H19" s="37" t="s">
        <v>13</v>
      </c>
      <c r="I19" s="36" t="s">
        <v>18</v>
      </c>
      <c r="J19" s="42"/>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row>
    <row r="20" spans="1:101" x14ac:dyDescent="0.25">
      <c r="A20" s="42"/>
      <c r="B20" s="25" t="s">
        <v>16</v>
      </c>
      <c r="C20" s="40">
        <v>0</v>
      </c>
      <c r="D20" s="3"/>
      <c r="E20" s="25" t="s">
        <v>16</v>
      </c>
      <c r="F20" s="40">
        <v>0</v>
      </c>
      <c r="G20" s="3"/>
      <c r="H20" s="25" t="s">
        <v>16</v>
      </c>
      <c r="I20" s="40">
        <v>0</v>
      </c>
      <c r="J20" s="42"/>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row>
    <row r="21" spans="1:101" x14ac:dyDescent="0.25">
      <c r="A21" s="42"/>
      <c r="B21" s="15" t="s">
        <v>14</v>
      </c>
      <c r="C21" s="40">
        <v>0</v>
      </c>
      <c r="D21" s="3"/>
      <c r="E21" s="15" t="s">
        <v>14</v>
      </c>
      <c r="F21" s="40">
        <v>0</v>
      </c>
      <c r="G21" s="3"/>
      <c r="H21" s="15" t="s">
        <v>14</v>
      </c>
      <c r="I21" s="40">
        <v>0</v>
      </c>
      <c r="J21" s="42"/>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row>
    <row r="22" spans="1:101" x14ac:dyDescent="0.25">
      <c r="A22" s="42"/>
      <c r="B22" s="15" t="s">
        <v>15</v>
      </c>
      <c r="C22" s="40">
        <v>0</v>
      </c>
      <c r="D22" s="3"/>
      <c r="E22" s="15" t="s">
        <v>15</v>
      </c>
      <c r="F22" s="40">
        <v>0</v>
      </c>
      <c r="G22" s="3"/>
      <c r="H22" s="15" t="s">
        <v>15</v>
      </c>
      <c r="I22" s="40">
        <v>0</v>
      </c>
      <c r="J22" s="42"/>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row>
    <row r="23" spans="1:101" x14ac:dyDescent="0.25">
      <c r="A23" s="42"/>
      <c r="B23" s="15" t="s">
        <v>37</v>
      </c>
      <c r="C23" s="40">
        <v>0</v>
      </c>
      <c r="D23" s="3"/>
      <c r="E23" s="15" t="s">
        <v>37</v>
      </c>
      <c r="F23" s="40">
        <v>0</v>
      </c>
      <c r="G23" s="3"/>
      <c r="H23" s="15" t="s">
        <v>37</v>
      </c>
      <c r="I23" s="40">
        <v>0</v>
      </c>
      <c r="J23" s="42"/>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row>
    <row r="24" spans="1:101" s="91" customFormat="1" x14ac:dyDescent="0.25">
      <c r="A24" s="42"/>
      <c r="B24" s="15" t="s">
        <v>230</v>
      </c>
      <c r="C24" s="40">
        <v>0</v>
      </c>
      <c r="D24" s="3"/>
      <c r="E24" s="15" t="s">
        <v>230</v>
      </c>
      <c r="F24" s="40">
        <v>0</v>
      </c>
      <c r="G24" s="3"/>
      <c r="H24" s="15" t="s">
        <v>230</v>
      </c>
      <c r="I24" s="40">
        <v>0</v>
      </c>
      <c r="J24" s="42"/>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row>
    <row r="25" spans="1:101" ht="15.75" thickBot="1" x14ac:dyDescent="0.3">
      <c r="A25" s="42"/>
      <c r="B25" s="20" t="s">
        <v>11</v>
      </c>
      <c r="C25" s="39">
        <f>SUM(C20:C24)</f>
        <v>0</v>
      </c>
      <c r="D25" s="3"/>
      <c r="E25" s="20" t="s">
        <v>11</v>
      </c>
      <c r="F25" s="39">
        <f>SUM(F20:F24)</f>
        <v>0</v>
      </c>
      <c r="G25" s="3"/>
      <c r="H25" s="20" t="s">
        <v>11</v>
      </c>
      <c r="I25" s="39">
        <f>SUM(I20:I24)</f>
        <v>0</v>
      </c>
      <c r="J25" s="4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row>
    <row r="26" spans="1:101" x14ac:dyDescent="0.25">
      <c r="A26" s="42"/>
      <c r="B26" s="3"/>
      <c r="C26" s="3"/>
      <c r="D26" s="3"/>
      <c r="E26" s="3"/>
      <c r="F26" s="3"/>
      <c r="G26" s="3"/>
      <c r="H26" s="3"/>
      <c r="I26" s="3"/>
      <c r="J26" s="42"/>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row>
    <row r="27" spans="1:101" x14ac:dyDescent="0.25">
      <c r="A27" s="42"/>
      <c r="B27" s="138" t="s">
        <v>77</v>
      </c>
      <c r="C27" s="138"/>
      <c r="D27" s="138"/>
      <c r="E27" s="138"/>
      <c r="F27" s="138"/>
      <c r="G27" s="138"/>
      <c r="H27" s="138"/>
      <c r="I27" s="138"/>
      <c r="J27" s="42"/>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row>
    <row r="28" spans="1:101" x14ac:dyDescent="0.25">
      <c r="A28" s="59"/>
      <c r="B28" s="59"/>
      <c r="C28" s="3"/>
      <c r="D28" s="3"/>
      <c r="E28" s="3"/>
      <c r="F28" s="3"/>
      <c r="G28" s="3"/>
      <c r="H28" s="3"/>
      <c r="I28" s="3"/>
      <c r="J28" s="59"/>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row>
    <row r="29" spans="1:101" x14ac:dyDescent="0.25">
      <c r="A29" s="59"/>
      <c r="B29" s="59"/>
      <c r="C29" s="3"/>
      <c r="D29" s="3"/>
      <c r="E29" s="3"/>
      <c r="F29" s="3"/>
      <c r="G29" s="3"/>
      <c r="H29" s="3"/>
      <c r="I29" s="3"/>
      <c r="J29" s="59"/>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row>
    <row r="30" spans="1:101" x14ac:dyDescent="0.25">
      <c r="A30" s="59"/>
      <c r="B30" s="59"/>
      <c r="C30" s="3"/>
      <c r="D30" s="3"/>
      <c r="E30" s="3"/>
      <c r="F30" s="3"/>
      <c r="G30" s="3"/>
      <c r="H30" s="3"/>
      <c r="I30" s="3"/>
      <c r="J30" s="59"/>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row>
    <row r="31" spans="1:101" x14ac:dyDescent="0.25">
      <c r="A31" s="59"/>
      <c r="B31" s="59"/>
      <c r="C31" s="3"/>
      <c r="D31" s="3"/>
      <c r="E31" s="3"/>
      <c r="F31" s="3"/>
      <c r="G31" s="3"/>
      <c r="H31" s="3"/>
      <c r="I31" s="3"/>
      <c r="J31" s="59"/>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row>
    <row r="32" spans="1:101" x14ac:dyDescent="0.25">
      <c r="A32" s="59"/>
      <c r="B32" s="59"/>
      <c r="C32" s="3"/>
      <c r="D32" s="3"/>
      <c r="E32" s="3"/>
      <c r="F32" s="3"/>
      <c r="G32" s="3"/>
      <c r="H32" s="3"/>
      <c r="I32" s="3"/>
      <c r="J32" s="59"/>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row>
    <row r="33" spans="1:101" x14ac:dyDescent="0.25">
      <c r="A33" s="59"/>
      <c r="B33" s="59"/>
      <c r="C33" s="3"/>
      <c r="D33" s="3"/>
      <c r="E33" s="3"/>
      <c r="F33" s="3"/>
      <c r="G33" s="3"/>
      <c r="H33" s="3"/>
      <c r="I33" s="3"/>
      <c r="J33" s="59"/>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row>
    <row r="34" spans="1:101" x14ac:dyDescent="0.25">
      <c r="A34" s="59"/>
      <c r="B34" s="59"/>
      <c r="C34" s="3"/>
      <c r="D34" s="3"/>
      <c r="E34" s="3"/>
      <c r="F34" s="3"/>
      <c r="G34" s="3"/>
      <c r="H34" s="3"/>
      <c r="I34" s="3"/>
      <c r="J34" s="59"/>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row>
    <row r="35" spans="1:101" x14ac:dyDescent="0.25">
      <c r="A35" s="59"/>
      <c r="B35" s="59"/>
      <c r="C35" s="3"/>
      <c r="D35" s="3"/>
      <c r="E35" s="3"/>
      <c r="F35" s="3"/>
      <c r="G35" s="3"/>
      <c r="H35" s="3"/>
      <c r="I35" s="3"/>
      <c r="J35" s="59"/>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row>
    <row r="36" spans="1:101" x14ac:dyDescent="0.25">
      <c r="B36" s="3"/>
      <c r="C36" s="3"/>
      <c r="D36" s="3"/>
      <c r="E36" s="3"/>
      <c r="F36" s="3"/>
      <c r="G36" s="3"/>
      <c r="H36" s="3"/>
      <c r="I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row>
    <row r="37" spans="1:101" x14ac:dyDescent="0.25">
      <c r="B37" s="3"/>
      <c r="C37" s="3"/>
      <c r="D37" s="3"/>
      <c r="E37" s="3"/>
      <c r="F37" s="3"/>
      <c r="G37" s="3"/>
      <c r="H37" s="3"/>
      <c r="I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row>
    <row r="38" spans="1:101" x14ac:dyDescent="0.25">
      <c r="B38" s="3"/>
      <c r="C38" s="3"/>
      <c r="D38" s="3"/>
      <c r="E38" s="3"/>
      <c r="F38" s="3"/>
      <c r="G38" s="3"/>
      <c r="H38" s="3"/>
      <c r="I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row>
    <row r="39" spans="1:101" x14ac:dyDescent="0.25">
      <c r="B39" s="3"/>
      <c r="C39" s="3"/>
      <c r="D39" s="3"/>
      <c r="E39" s="3"/>
      <c r="F39" s="3"/>
      <c r="G39" s="3"/>
      <c r="H39" s="3"/>
      <c r="I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row>
    <row r="40" spans="1:101" x14ac:dyDescent="0.25">
      <c r="B40" s="3"/>
      <c r="C40" s="3"/>
      <c r="D40" s="3"/>
      <c r="E40" s="3"/>
      <c r="F40" s="3"/>
      <c r="G40" s="3"/>
      <c r="H40" s="3"/>
      <c r="I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row>
    <row r="41" spans="1:101" x14ac:dyDescent="0.25">
      <c r="B41" s="3"/>
      <c r="C41" s="3"/>
      <c r="D41" s="3"/>
      <c r="E41" s="3"/>
      <c r="F41" s="3"/>
      <c r="G41" s="3"/>
      <c r="H41" s="3"/>
      <c r="I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row>
    <row r="42" spans="1:101" x14ac:dyDescent="0.25">
      <c r="B42" s="3"/>
      <c r="C42" s="3"/>
      <c r="D42" s="3"/>
      <c r="E42" s="3"/>
      <c r="F42" s="3"/>
      <c r="G42" s="3"/>
      <c r="H42" s="3"/>
      <c r="I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row>
    <row r="43" spans="1:101" x14ac:dyDescent="0.25">
      <c r="B43" s="3"/>
      <c r="C43" s="3"/>
      <c r="D43" s="3"/>
      <c r="E43" s="3"/>
      <c r="F43" s="3"/>
      <c r="G43" s="3"/>
      <c r="H43" s="3"/>
      <c r="I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row>
    <row r="44" spans="1:101" x14ac:dyDescent="0.25">
      <c r="B44" s="3"/>
      <c r="C44" s="3"/>
      <c r="D44" s="3"/>
      <c r="E44" s="3"/>
      <c r="F44" s="3"/>
      <c r="G44" s="3"/>
      <c r="H44" s="3"/>
      <c r="I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row>
    <row r="45" spans="1:101" x14ac:dyDescent="0.25">
      <c r="B45" s="3"/>
      <c r="C45" s="3"/>
      <c r="D45" s="3"/>
      <c r="E45" s="3"/>
      <c r="F45" s="3"/>
      <c r="G45" s="3"/>
      <c r="H45" s="3"/>
      <c r="I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row>
    <row r="46" spans="1:101" x14ac:dyDescent="0.25">
      <c r="B46" s="3"/>
      <c r="C46" s="3"/>
      <c r="D46" s="3"/>
      <c r="E46" s="3"/>
      <c r="F46" s="3"/>
      <c r="G46" s="3"/>
      <c r="H46" s="3"/>
      <c r="I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row>
    <row r="47" spans="1:101" x14ac:dyDescent="0.25">
      <c r="B47" s="3"/>
      <c r="C47" s="3"/>
      <c r="D47" s="3"/>
      <c r="E47" s="3"/>
      <c r="F47" s="3"/>
      <c r="G47" s="3"/>
      <c r="H47" s="3"/>
      <c r="I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row>
    <row r="48" spans="1:101" x14ac:dyDescent="0.25">
      <c r="B48" s="3"/>
      <c r="C48" s="3"/>
      <c r="D48" s="3"/>
      <c r="E48" s="3"/>
      <c r="F48" s="3"/>
      <c r="G48" s="3"/>
      <c r="H48" s="3"/>
      <c r="I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row>
    <row r="49" spans="2:101" x14ac:dyDescent="0.25">
      <c r="B49" s="3"/>
      <c r="C49" s="3"/>
      <c r="D49" s="3"/>
      <c r="E49" s="3"/>
      <c r="F49" s="3"/>
      <c r="G49" s="3"/>
      <c r="H49" s="3"/>
      <c r="I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row>
    <row r="50" spans="2:101" x14ac:dyDescent="0.25">
      <c r="B50" s="3"/>
      <c r="C50" s="3"/>
      <c r="D50" s="3"/>
      <c r="E50" s="3"/>
      <c r="F50" s="3"/>
      <c r="G50" s="3"/>
      <c r="H50" s="3"/>
      <c r="I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row>
    <row r="51" spans="2:101" x14ac:dyDescent="0.25">
      <c r="B51" s="3"/>
      <c r="C51" s="3"/>
      <c r="D51" s="3"/>
      <c r="E51" s="3"/>
      <c r="F51" s="3"/>
      <c r="G51" s="3"/>
      <c r="H51" s="3"/>
      <c r="I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row>
    <row r="52" spans="2:101" x14ac:dyDescent="0.25">
      <c r="B52" s="3"/>
      <c r="C52" s="3"/>
      <c r="D52" s="3"/>
      <c r="E52" s="3"/>
      <c r="F52" s="3"/>
      <c r="G52" s="3"/>
      <c r="H52" s="3"/>
      <c r="I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row>
    <row r="53" spans="2:101" x14ac:dyDescent="0.25">
      <c r="B53" s="3"/>
      <c r="C53" s="3"/>
      <c r="D53" s="3"/>
      <c r="E53" s="3"/>
      <c r="F53" s="3"/>
      <c r="G53" s="3"/>
      <c r="H53" s="3"/>
      <c r="I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row>
    <row r="54" spans="2:101" x14ac:dyDescent="0.25">
      <c r="B54" s="3"/>
      <c r="C54" s="3"/>
      <c r="D54" s="3"/>
      <c r="E54" s="3"/>
      <c r="F54" s="3"/>
      <c r="G54" s="3"/>
      <c r="H54" s="3"/>
      <c r="I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row>
    <row r="55" spans="2:101" x14ac:dyDescent="0.25">
      <c r="B55" s="3"/>
      <c r="C55" s="3"/>
      <c r="D55" s="3"/>
      <c r="E55" s="3"/>
      <c r="F55" s="3"/>
      <c r="G55" s="3"/>
      <c r="H55" s="3"/>
      <c r="I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row>
    <row r="56" spans="2:101" x14ac:dyDescent="0.25">
      <c r="B56" s="3"/>
      <c r="C56" s="3"/>
      <c r="D56" s="3"/>
      <c r="E56" s="3"/>
      <c r="F56" s="3"/>
      <c r="G56" s="3"/>
      <c r="H56" s="3"/>
      <c r="I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row>
    <row r="57" spans="2:101" x14ac:dyDescent="0.25">
      <c r="B57" s="3"/>
      <c r="C57" s="3"/>
      <c r="D57" s="3"/>
      <c r="E57" s="3"/>
      <c r="F57" s="3"/>
      <c r="G57" s="3"/>
      <c r="H57" s="3"/>
      <c r="I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row>
    <row r="58" spans="2:101" x14ac:dyDescent="0.25">
      <c r="B58" s="3"/>
      <c r="C58" s="3"/>
      <c r="D58" s="3"/>
      <c r="E58" s="3"/>
      <c r="F58" s="3"/>
      <c r="G58" s="3"/>
      <c r="H58" s="3"/>
      <c r="I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row>
    <row r="59" spans="2:101" x14ac:dyDescent="0.25">
      <c r="B59" s="3"/>
      <c r="C59" s="3"/>
      <c r="D59" s="3"/>
      <c r="E59" s="3"/>
      <c r="F59" s="3"/>
      <c r="G59" s="3"/>
      <c r="H59" s="3"/>
      <c r="I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row>
    <row r="60" spans="2:101" x14ac:dyDescent="0.25">
      <c r="B60" s="3"/>
      <c r="C60" s="3"/>
      <c r="D60" s="3"/>
      <c r="E60" s="3"/>
      <c r="F60" s="3"/>
      <c r="G60" s="3"/>
      <c r="H60" s="3"/>
      <c r="I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row>
    <row r="61" spans="2:101" x14ac:dyDescent="0.25">
      <c r="B61" s="3"/>
      <c r="C61" s="3"/>
      <c r="D61" s="3"/>
      <c r="E61" s="3"/>
      <c r="F61" s="3"/>
      <c r="G61" s="3"/>
      <c r="H61" s="3"/>
      <c r="I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row>
    <row r="62" spans="2:101" x14ac:dyDescent="0.25">
      <c r="B62" s="3"/>
      <c r="C62" s="3"/>
      <c r="D62" s="3"/>
      <c r="E62" s="3"/>
      <c r="F62" s="3"/>
      <c r="G62" s="3"/>
      <c r="H62" s="3"/>
      <c r="I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row>
    <row r="63" spans="2:101" x14ac:dyDescent="0.25">
      <c r="B63" s="3"/>
      <c r="C63" s="3"/>
      <c r="D63" s="3"/>
      <c r="E63" s="3"/>
      <c r="F63" s="3"/>
      <c r="G63" s="3"/>
      <c r="H63" s="3"/>
      <c r="I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row>
    <row r="64" spans="2:101" x14ac:dyDescent="0.25">
      <c r="B64" s="3"/>
      <c r="C64" s="3"/>
      <c r="D64" s="3"/>
      <c r="E64" s="3"/>
      <c r="F64" s="3"/>
      <c r="G64" s="3"/>
      <c r="H64" s="3"/>
      <c r="I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row>
    <row r="65" spans="2:101" x14ac:dyDescent="0.25">
      <c r="B65" s="3"/>
      <c r="C65" s="3"/>
      <c r="D65" s="3"/>
      <c r="E65" s="3"/>
      <c r="F65" s="3"/>
      <c r="G65" s="3"/>
      <c r="H65" s="3"/>
      <c r="I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row>
    <row r="66" spans="2:101" x14ac:dyDescent="0.25">
      <c r="B66" s="3"/>
      <c r="C66" s="3"/>
      <c r="D66" s="3"/>
      <c r="E66" s="3"/>
      <c r="F66" s="3"/>
      <c r="G66" s="3"/>
      <c r="H66" s="3"/>
      <c r="I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row>
    <row r="67" spans="2:101" x14ac:dyDescent="0.25">
      <c r="B67" s="3"/>
      <c r="C67" s="3"/>
      <c r="D67" s="3"/>
      <c r="E67" s="3"/>
      <c r="F67" s="3"/>
      <c r="G67" s="3"/>
      <c r="H67" s="3"/>
      <c r="I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row>
    <row r="68" spans="2:101" x14ac:dyDescent="0.25">
      <c r="B68" s="3"/>
      <c r="C68" s="3"/>
      <c r="D68" s="3"/>
      <c r="E68" s="3"/>
      <c r="F68" s="3"/>
      <c r="G68" s="3"/>
      <c r="H68" s="3"/>
      <c r="I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row>
    <row r="69" spans="2:101" x14ac:dyDescent="0.25">
      <c r="B69" s="3"/>
      <c r="C69" s="3"/>
      <c r="D69" s="3"/>
      <c r="E69" s="3"/>
      <c r="F69" s="3"/>
      <c r="G69" s="3"/>
      <c r="H69" s="3"/>
      <c r="I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row>
    <row r="70" spans="2:101" x14ac:dyDescent="0.25">
      <c r="G70" s="3"/>
      <c r="H70" s="3"/>
      <c r="I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row>
    <row r="71" spans="2:101" x14ac:dyDescent="0.25">
      <c r="G71" s="3"/>
      <c r="H71" s="3"/>
      <c r="I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row>
    <row r="72" spans="2:101" x14ac:dyDescent="0.25">
      <c r="G72" s="3"/>
      <c r="H72" s="3"/>
      <c r="I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row>
    <row r="73" spans="2:101" x14ac:dyDescent="0.25">
      <c r="G73" s="3"/>
      <c r="H73" s="3"/>
      <c r="I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row>
    <row r="74" spans="2:101" x14ac:dyDescent="0.25">
      <c r="G74" s="3"/>
      <c r="H74" s="3"/>
      <c r="I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row>
    <row r="75" spans="2:101" x14ac:dyDescent="0.25">
      <c r="G75" s="3"/>
      <c r="H75" s="3"/>
      <c r="I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row>
    <row r="76" spans="2:101" x14ac:dyDescent="0.25">
      <c r="G76" s="3"/>
      <c r="H76" s="3"/>
      <c r="I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row>
    <row r="77" spans="2:101" x14ac:dyDescent="0.25">
      <c r="G77" s="3"/>
      <c r="H77" s="3"/>
      <c r="I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row>
    <row r="78" spans="2:101" x14ac:dyDescent="0.25">
      <c r="G78" s="3"/>
      <c r="H78" s="3"/>
      <c r="I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row>
    <row r="79" spans="2:101" x14ac:dyDescent="0.25">
      <c r="G79" s="3"/>
      <c r="H79" s="3"/>
      <c r="I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row>
    <row r="80" spans="2:101" x14ac:dyDescent="0.25">
      <c r="G80" s="3"/>
      <c r="H80" s="3"/>
      <c r="I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row>
    <row r="81" spans="7:101" x14ac:dyDescent="0.25">
      <c r="G81" s="3"/>
      <c r="H81" s="3"/>
      <c r="I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row>
    <row r="82" spans="7:101" x14ac:dyDescent="0.25">
      <c r="G82" s="3"/>
      <c r="H82" s="3"/>
      <c r="I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row>
    <row r="83" spans="7:101" x14ac:dyDescent="0.25">
      <c r="G83" s="3"/>
      <c r="H83" s="3"/>
      <c r="I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row>
    <row r="84" spans="7:101" x14ac:dyDescent="0.25">
      <c r="G84" s="3"/>
      <c r="H84" s="3"/>
      <c r="I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row>
    <row r="85" spans="7:101" x14ac:dyDescent="0.25">
      <c r="G85" s="3"/>
      <c r="H85" s="3"/>
      <c r="I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row>
    <row r="86" spans="7:101" x14ac:dyDescent="0.25">
      <c r="G86" s="3"/>
      <c r="H86" s="3"/>
      <c r="I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row>
    <row r="87" spans="7:101" x14ac:dyDescent="0.25">
      <c r="G87" s="3"/>
      <c r="H87" s="3"/>
      <c r="I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row>
    <row r="88" spans="7:101" x14ac:dyDescent="0.25">
      <c r="G88" s="3"/>
      <c r="H88" s="3"/>
      <c r="I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row>
    <row r="89" spans="7:101" x14ac:dyDescent="0.25">
      <c r="G89" s="3"/>
      <c r="H89" s="3"/>
      <c r="I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row>
    <row r="90" spans="7:101" x14ac:dyDescent="0.25">
      <c r="G90" s="3"/>
      <c r="H90" s="3"/>
      <c r="I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row>
    <row r="91" spans="7:101" x14ac:dyDescent="0.25">
      <c r="G91" s="3"/>
      <c r="H91" s="3"/>
      <c r="I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row>
    <row r="92" spans="7:101" x14ac:dyDescent="0.25">
      <c r="G92" s="3"/>
      <c r="H92" s="3"/>
      <c r="I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row>
    <row r="93" spans="7:101" x14ac:dyDescent="0.25">
      <c r="G93" s="3"/>
      <c r="H93" s="3"/>
      <c r="I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row>
    <row r="94" spans="7:101" x14ac:dyDescent="0.25">
      <c r="G94" s="3"/>
      <c r="H94" s="3"/>
      <c r="I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row>
    <row r="95" spans="7:101" x14ac:dyDescent="0.25">
      <c r="G95" s="3"/>
      <c r="H95" s="3"/>
      <c r="I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row>
    <row r="96" spans="7:101" x14ac:dyDescent="0.25">
      <c r="G96" s="3"/>
      <c r="H96" s="3"/>
      <c r="I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row>
    <row r="97" spans="7:101" x14ac:dyDescent="0.25">
      <c r="G97" s="3"/>
      <c r="H97" s="3"/>
      <c r="I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row>
    <row r="98" spans="7:101" x14ac:dyDescent="0.25">
      <c r="G98" s="3"/>
      <c r="H98" s="3"/>
      <c r="I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row>
    <row r="99" spans="7:101" x14ac:dyDescent="0.25">
      <c r="G99" s="3"/>
      <c r="H99" s="3"/>
      <c r="I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row>
    <row r="100" spans="7:101" x14ac:dyDescent="0.25">
      <c r="G100" s="3"/>
      <c r="H100" s="3"/>
      <c r="I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row>
    <row r="101" spans="7:101" x14ac:dyDescent="0.25">
      <c r="G101" s="3"/>
      <c r="H101" s="3"/>
      <c r="I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row>
    <row r="102" spans="7:101" x14ac:dyDescent="0.25">
      <c r="G102" s="3"/>
      <c r="H102" s="3"/>
      <c r="I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row>
    <row r="103" spans="7:101" x14ac:dyDescent="0.25">
      <c r="G103" s="3"/>
      <c r="H103" s="3"/>
      <c r="I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row>
    <row r="104" spans="7:101" x14ac:dyDescent="0.25">
      <c r="G104" s="3"/>
      <c r="H104" s="3"/>
      <c r="I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row>
    <row r="105" spans="7:101" x14ac:dyDescent="0.25">
      <c r="G105" s="3"/>
      <c r="H105" s="3"/>
      <c r="I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row>
    <row r="106" spans="7:101" x14ac:dyDescent="0.25">
      <c r="G106" s="3"/>
      <c r="H106" s="3"/>
      <c r="I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row>
    <row r="107" spans="7:101" x14ac:dyDescent="0.25">
      <c r="G107" s="3"/>
      <c r="H107" s="3"/>
      <c r="I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row>
    <row r="108" spans="7:101" x14ac:dyDescent="0.25">
      <c r="G108" s="3"/>
      <c r="H108" s="3"/>
      <c r="I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row>
    <row r="109" spans="7:101" x14ac:dyDescent="0.25">
      <c r="G109" s="3"/>
      <c r="H109" s="3"/>
      <c r="I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row>
    <row r="110" spans="7:101" x14ac:dyDescent="0.25">
      <c r="G110" s="3"/>
      <c r="H110" s="3"/>
      <c r="I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row>
    <row r="111" spans="7:101" x14ac:dyDescent="0.25">
      <c r="G111" s="3"/>
      <c r="H111" s="3"/>
      <c r="I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row>
    <row r="112" spans="7:101" x14ac:dyDescent="0.25">
      <c r="G112" s="3"/>
      <c r="H112" s="3"/>
      <c r="I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row>
    <row r="113" spans="7:101" x14ac:dyDescent="0.25">
      <c r="G113" s="3"/>
      <c r="H113" s="3"/>
      <c r="I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row>
    <row r="114" spans="7:101" x14ac:dyDescent="0.25">
      <c r="G114" s="3"/>
      <c r="H114" s="3"/>
      <c r="I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row>
    <row r="115" spans="7:101" x14ac:dyDescent="0.25">
      <c r="G115" s="3"/>
      <c r="H115" s="3"/>
      <c r="I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row>
    <row r="116" spans="7:101" x14ac:dyDescent="0.25">
      <c r="G116" s="3"/>
      <c r="H116" s="3"/>
      <c r="I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row>
    <row r="117" spans="7:101" x14ac:dyDescent="0.25">
      <c r="G117" s="3"/>
      <c r="H117" s="3"/>
      <c r="I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row>
    <row r="118" spans="7:101" x14ac:dyDescent="0.25">
      <c r="G118" s="3"/>
      <c r="H118" s="3"/>
      <c r="I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row>
    <row r="119" spans="7:101" x14ac:dyDescent="0.25">
      <c r="G119" s="3"/>
      <c r="H119" s="3"/>
      <c r="I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row>
    <row r="120" spans="7:101" x14ac:dyDescent="0.25">
      <c r="G120" s="3"/>
      <c r="H120" s="3"/>
      <c r="I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row>
    <row r="121" spans="7:101" x14ac:dyDescent="0.25">
      <c r="G121" s="3"/>
      <c r="H121" s="3"/>
      <c r="I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row>
    <row r="122" spans="7:101" x14ac:dyDescent="0.25">
      <c r="G122" s="3"/>
      <c r="H122" s="3"/>
      <c r="I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row>
    <row r="123" spans="7:101" x14ac:dyDescent="0.25">
      <c r="G123" s="3"/>
      <c r="H123" s="3"/>
      <c r="I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row>
    <row r="124" spans="7:101" x14ac:dyDescent="0.25">
      <c r="G124" s="3"/>
      <c r="H124" s="3"/>
      <c r="I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row>
    <row r="125" spans="7:101" x14ac:dyDescent="0.25">
      <c r="G125" s="3"/>
      <c r="H125" s="3"/>
      <c r="I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row>
    <row r="126" spans="7:101" x14ac:dyDescent="0.25">
      <c r="G126" s="3"/>
      <c r="H126" s="3"/>
      <c r="I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row>
    <row r="127" spans="7:101" x14ac:dyDescent="0.25">
      <c r="G127" s="3"/>
      <c r="H127" s="3"/>
      <c r="I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row>
    <row r="128" spans="7:101" x14ac:dyDescent="0.25">
      <c r="G128" s="3"/>
      <c r="H128" s="3"/>
      <c r="I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row>
    <row r="129" spans="7:101" x14ac:dyDescent="0.25">
      <c r="G129" s="3"/>
      <c r="H129" s="3"/>
      <c r="I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row>
    <row r="130" spans="7:101" x14ac:dyDescent="0.25">
      <c r="G130" s="3"/>
      <c r="H130" s="3"/>
      <c r="I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row>
    <row r="131" spans="7:101" x14ac:dyDescent="0.25">
      <c r="G131" s="3"/>
      <c r="H131" s="3"/>
      <c r="I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row>
    <row r="132" spans="7:101" x14ac:dyDescent="0.25">
      <c r="G132" s="3"/>
      <c r="H132" s="3"/>
      <c r="I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row>
    <row r="133" spans="7:101" x14ac:dyDescent="0.25">
      <c r="G133" s="3"/>
      <c r="H133" s="3"/>
      <c r="I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row>
    <row r="134" spans="7:101" x14ac:dyDescent="0.25">
      <c r="G134" s="3"/>
      <c r="H134" s="3"/>
      <c r="I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row>
    <row r="135" spans="7:101" x14ac:dyDescent="0.25">
      <c r="G135" s="3"/>
      <c r="H135" s="3"/>
      <c r="I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row>
    <row r="136" spans="7:101" x14ac:dyDescent="0.25">
      <c r="G136" s="3"/>
      <c r="H136" s="3"/>
      <c r="I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row>
    <row r="137" spans="7:101" x14ac:dyDescent="0.25">
      <c r="G137" s="3"/>
      <c r="H137" s="3"/>
      <c r="I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row>
    <row r="138" spans="7:101" x14ac:dyDescent="0.25">
      <c r="G138" s="3"/>
      <c r="H138" s="3"/>
      <c r="I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row>
    <row r="139" spans="7:101" x14ac:dyDescent="0.25">
      <c r="G139" s="3"/>
      <c r="H139" s="3"/>
      <c r="I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row>
    <row r="140" spans="7:101" x14ac:dyDescent="0.25">
      <c r="G140" s="3"/>
      <c r="H140" s="3"/>
      <c r="I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row>
    <row r="141" spans="7:101" x14ac:dyDescent="0.25">
      <c r="G141" s="3"/>
      <c r="H141" s="3"/>
      <c r="I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row>
    <row r="142" spans="7:101" x14ac:dyDescent="0.25">
      <c r="G142" s="3"/>
      <c r="H142" s="3"/>
      <c r="I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row>
    <row r="143" spans="7:101" x14ac:dyDescent="0.25">
      <c r="G143" s="3"/>
      <c r="H143" s="3"/>
      <c r="I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row>
    <row r="144" spans="7:101" x14ac:dyDescent="0.25">
      <c r="G144" s="3"/>
      <c r="H144" s="3"/>
      <c r="I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row>
    <row r="145" spans="7:101" x14ac:dyDescent="0.25">
      <c r="G145" s="3"/>
      <c r="H145" s="3"/>
      <c r="I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row>
    <row r="146" spans="7:101" x14ac:dyDescent="0.25">
      <c r="G146" s="3"/>
      <c r="H146" s="3"/>
      <c r="I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row>
    <row r="147" spans="7:101" x14ac:dyDescent="0.25">
      <c r="G147" s="3"/>
      <c r="H147" s="3"/>
      <c r="I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row>
    <row r="148" spans="7:101" x14ac:dyDescent="0.25">
      <c r="G148" s="3"/>
      <c r="H148" s="3"/>
      <c r="I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row>
    <row r="149" spans="7:101" x14ac:dyDescent="0.25">
      <c r="G149" s="3"/>
      <c r="H149" s="3"/>
      <c r="I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row>
    <row r="150" spans="7:101" x14ac:dyDescent="0.25">
      <c r="G150" s="3"/>
      <c r="H150" s="3"/>
      <c r="I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row>
    <row r="151" spans="7:101" x14ac:dyDescent="0.25">
      <c r="G151" s="3"/>
      <c r="H151" s="3"/>
      <c r="I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row>
    <row r="152" spans="7:101" x14ac:dyDescent="0.25">
      <c r="G152" s="3"/>
      <c r="H152" s="3"/>
      <c r="I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row>
    <row r="153" spans="7:101" x14ac:dyDescent="0.25">
      <c r="G153" s="3"/>
      <c r="H153" s="3"/>
      <c r="I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row>
    <row r="154" spans="7:101" x14ac:dyDescent="0.25">
      <c r="G154" s="3"/>
      <c r="H154" s="3"/>
      <c r="I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row>
    <row r="155" spans="7:101" x14ac:dyDescent="0.25">
      <c r="G155" s="3"/>
      <c r="H155" s="3"/>
      <c r="I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row>
    <row r="156" spans="7:101" x14ac:dyDescent="0.25">
      <c r="G156" s="3"/>
      <c r="H156" s="3"/>
      <c r="I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row>
    <row r="157" spans="7:101" x14ac:dyDescent="0.25">
      <c r="G157" s="3"/>
      <c r="H157" s="3"/>
      <c r="I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row>
    <row r="158" spans="7:101" x14ac:dyDescent="0.25">
      <c r="G158" s="3"/>
      <c r="H158" s="3"/>
      <c r="I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row>
    <row r="159" spans="7:101" x14ac:dyDescent="0.25">
      <c r="G159" s="3"/>
      <c r="H159" s="3"/>
      <c r="I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row>
    <row r="160" spans="7:101" x14ac:dyDescent="0.25">
      <c r="G160" s="3"/>
      <c r="H160" s="3"/>
      <c r="I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row>
    <row r="161" spans="7:101" x14ac:dyDescent="0.25">
      <c r="G161" s="3"/>
      <c r="H161" s="3"/>
      <c r="I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row>
    <row r="162" spans="7:101" x14ac:dyDescent="0.25">
      <c r="G162" s="3"/>
      <c r="H162" s="3"/>
      <c r="I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row>
    <row r="163" spans="7:101" x14ac:dyDescent="0.25">
      <c r="G163" s="3"/>
      <c r="H163" s="3"/>
      <c r="I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row>
    <row r="164" spans="7:101" x14ac:dyDescent="0.25">
      <c r="G164" s="3"/>
      <c r="H164" s="3"/>
      <c r="I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row>
    <row r="165" spans="7:101" x14ac:dyDescent="0.25">
      <c r="G165" s="3"/>
      <c r="H165" s="3"/>
      <c r="I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row>
    <row r="166" spans="7:101" x14ac:dyDescent="0.25">
      <c r="G166" s="3"/>
      <c r="H166" s="3"/>
      <c r="I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row>
    <row r="167" spans="7:101" x14ac:dyDescent="0.25">
      <c r="G167" s="3"/>
      <c r="H167" s="3"/>
      <c r="I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row>
    <row r="168" spans="7:101" x14ac:dyDescent="0.25">
      <c r="G168" s="3"/>
      <c r="H168" s="3"/>
      <c r="I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row>
    <row r="169" spans="7:101" x14ac:dyDescent="0.25">
      <c r="G169" s="3"/>
      <c r="H169" s="3"/>
      <c r="I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row>
    <row r="170" spans="7:101" x14ac:dyDescent="0.25">
      <c r="G170" s="3"/>
      <c r="H170" s="3"/>
      <c r="I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row>
    <row r="171" spans="7:101" x14ac:dyDescent="0.25">
      <c r="G171" s="3"/>
      <c r="H171" s="3"/>
      <c r="I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row>
    <row r="172" spans="7:101" x14ac:dyDescent="0.25">
      <c r="G172" s="3"/>
      <c r="H172" s="3"/>
      <c r="I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row>
    <row r="173" spans="7:101" x14ac:dyDescent="0.25">
      <c r="G173" s="3"/>
      <c r="H173" s="3"/>
      <c r="I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row>
    <row r="174" spans="7:101" x14ac:dyDescent="0.25">
      <c r="G174" s="3"/>
      <c r="H174" s="3"/>
      <c r="I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row>
    <row r="175" spans="7:101" x14ac:dyDescent="0.25">
      <c r="G175" s="3"/>
      <c r="H175" s="3"/>
      <c r="I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row>
    <row r="176" spans="7:101" x14ac:dyDescent="0.25">
      <c r="G176" s="3"/>
      <c r="H176" s="3"/>
      <c r="I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row>
    <row r="177" spans="7:101" x14ac:dyDescent="0.25">
      <c r="G177" s="3"/>
      <c r="H177" s="3"/>
      <c r="I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row>
    <row r="178" spans="7:101" x14ac:dyDescent="0.25">
      <c r="G178" s="3"/>
      <c r="H178" s="3"/>
      <c r="I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row>
    <row r="179" spans="7:101" x14ac:dyDescent="0.25">
      <c r="G179" s="3"/>
      <c r="H179" s="3"/>
      <c r="I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row>
    <row r="180" spans="7:101" x14ac:dyDescent="0.25">
      <c r="G180" s="3"/>
      <c r="H180" s="3"/>
      <c r="I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row>
    <row r="181" spans="7:101" x14ac:dyDescent="0.25">
      <c r="G181" s="3"/>
      <c r="H181" s="3"/>
      <c r="I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row>
    <row r="182" spans="7:101" x14ac:dyDescent="0.25">
      <c r="G182" s="3"/>
      <c r="H182" s="3"/>
      <c r="I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row>
    <row r="183" spans="7:101" x14ac:dyDescent="0.25">
      <c r="G183" s="3"/>
      <c r="H183" s="3"/>
      <c r="I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row>
    <row r="184" spans="7:101" x14ac:dyDescent="0.25">
      <c r="G184" s="3"/>
      <c r="H184" s="3"/>
      <c r="I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row>
    <row r="185" spans="7:101" x14ac:dyDescent="0.25">
      <c r="G185" s="3"/>
      <c r="H185" s="3"/>
      <c r="I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row>
    <row r="186" spans="7:101" x14ac:dyDescent="0.25">
      <c r="G186" s="3"/>
      <c r="H186" s="3"/>
      <c r="I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row>
    <row r="187" spans="7:101" x14ac:dyDescent="0.25">
      <c r="G187" s="3"/>
      <c r="H187" s="3"/>
      <c r="I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row>
    <row r="188" spans="7:101" x14ac:dyDescent="0.25">
      <c r="G188" s="3"/>
      <c r="H188" s="3"/>
      <c r="I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row>
    <row r="189" spans="7:101" x14ac:dyDescent="0.25">
      <c r="G189" s="3"/>
      <c r="H189" s="3"/>
      <c r="I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row>
    <row r="190" spans="7:101" x14ac:dyDescent="0.25">
      <c r="G190" s="3"/>
      <c r="H190" s="3"/>
      <c r="I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row>
    <row r="191" spans="7:101" x14ac:dyDescent="0.25">
      <c r="G191" s="3"/>
      <c r="H191" s="3"/>
      <c r="I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row>
    <row r="192" spans="7:101" x14ac:dyDescent="0.25">
      <c r="G192" s="3"/>
      <c r="H192" s="3"/>
      <c r="I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row>
    <row r="193" spans="7:101" x14ac:dyDescent="0.25">
      <c r="G193" s="3"/>
      <c r="H193" s="3"/>
      <c r="I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row>
    <row r="194" spans="7:101" x14ac:dyDescent="0.25">
      <c r="G194" s="3"/>
      <c r="H194" s="3"/>
      <c r="I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row>
    <row r="195" spans="7:101" x14ac:dyDescent="0.25">
      <c r="G195" s="3"/>
      <c r="H195" s="3"/>
      <c r="I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row>
    <row r="196" spans="7:101" x14ac:dyDescent="0.25">
      <c r="G196" s="3"/>
      <c r="H196" s="3"/>
      <c r="I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row>
    <row r="197" spans="7:101" x14ac:dyDescent="0.25">
      <c r="G197" s="3"/>
      <c r="H197" s="3"/>
      <c r="I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row>
    <row r="198" spans="7:101" x14ac:dyDescent="0.25">
      <c r="G198" s="3"/>
      <c r="H198" s="3"/>
      <c r="I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row>
    <row r="199" spans="7:101" x14ac:dyDescent="0.25">
      <c r="G199" s="3"/>
      <c r="H199" s="3"/>
      <c r="I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row>
    <row r="200" spans="7:101" x14ac:dyDescent="0.25">
      <c r="G200" s="3"/>
      <c r="H200" s="3"/>
      <c r="I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row>
    <row r="201" spans="7:101" x14ac:dyDescent="0.25">
      <c r="G201" s="3"/>
      <c r="H201" s="3"/>
      <c r="I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row>
    <row r="202" spans="7:101" x14ac:dyDescent="0.25">
      <c r="G202" s="3"/>
      <c r="H202" s="3"/>
      <c r="I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row>
    <row r="203" spans="7:101" x14ac:dyDescent="0.25">
      <c r="G203" s="3"/>
      <c r="H203" s="3"/>
      <c r="I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row>
    <row r="204" spans="7:101" x14ac:dyDescent="0.25">
      <c r="G204" s="3"/>
      <c r="H204" s="3"/>
      <c r="I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row>
    <row r="205" spans="7:101" x14ac:dyDescent="0.25">
      <c r="G205" s="3"/>
      <c r="H205" s="3"/>
      <c r="I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row>
    <row r="206" spans="7:101" x14ac:dyDescent="0.25">
      <c r="G206" s="3"/>
      <c r="H206" s="3"/>
      <c r="I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row>
    <row r="207" spans="7:101" x14ac:dyDescent="0.25">
      <c r="G207" s="3"/>
      <c r="H207" s="3"/>
      <c r="I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row>
    <row r="208" spans="7:101" x14ac:dyDescent="0.25">
      <c r="G208" s="3"/>
      <c r="H208" s="3"/>
      <c r="I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row>
    <row r="209" spans="7:101" x14ac:dyDescent="0.25">
      <c r="G209" s="3"/>
      <c r="H209" s="3"/>
      <c r="I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row>
    <row r="210" spans="7:101" x14ac:dyDescent="0.25">
      <c r="G210" s="3"/>
      <c r="H210" s="3"/>
      <c r="I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row>
    <row r="211" spans="7:101" x14ac:dyDescent="0.25">
      <c r="G211" s="3"/>
      <c r="H211" s="3"/>
      <c r="I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row>
    <row r="212" spans="7:101" x14ac:dyDescent="0.25">
      <c r="G212" s="3"/>
      <c r="H212" s="3"/>
      <c r="I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row>
    <row r="213" spans="7:101" x14ac:dyDescent="0.25">
      <c r="G213" s="3"/>
      <c r="H213" s="3"/>
      <c r="I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row>
    <row r="214" spans="7:101" x14ac:dyDescent="0.25">
      <c r="G214" s="3"/>
      <c r="H214" s="3"/>
      <c r="I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row>
    <row r="215" spans="7:101" x14ac:dyDescent="0.25">
      <c r="G215" s="3"/>
      <c r="H215" s="3"/>
      <c r="I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row>
    <row r="216" spans="7:101" x14ac:dyDescent="0.25">
      <c r="G216" s="3"/>
      <c r="H216" s="3"/>
      <c r="I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row>
    <row r="217" spans="7:101" x14ac:dyDescent="0.25">
      <c r="G217" s="3"/>
      <c r="H217" s="3"/>
      <c r="I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row>
    <row r="218" spans="7:101" x14ac:dyDescent="0.25">
      <c r="G218" s="3"/>
      <c r="H218" s="3"/>
      <c r="I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row>
    <row r="219" spans="7:101" x14ac:dyDescent="0.25">
      <c r="G219" s="3"/>
      <c r="H219" s="3"/>
      <c r="I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row>
    <row r="220" spans="7:101" x14ac:dyDescent="0.25">
      <c r="G220" s="3"/>
      <c r="H220" s="3"/>
      <c r="I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row>
    <row r="221" spans="7:101" x14ac:dyDescent="0.25">
      <c r="G221" s="3"/>
      <c r="H221" s="3"/>
      <c r="I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row>
    <row r="222" spans="7:101" x14ac:dyDescent="0.25">
      <c r="G222" s="3"/>
      <c r="H222" s="3"/>
      <c r="I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row>
    <row r="223" spans="7:101" x14ac:dyDescent="0.25">
      <c r="G223" s="3"/>
      <c r="H223" s="3"/>
      <c r="I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row>
    <row r="224" spans="7:101" x14ac:dyDescent="0.25">
      <c r="G224" s="3"/>
      <c r="H224" s="3"/>
      <c r="I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row>
    <row r="225" spans="7:101" x14ac:dyDescent="0.25">
      <c r="G225" s="3"/>
      <c r="H225" s="3"/>
      <c r="I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row>
    <row r="226" spans="7:101" x14ac:dyDescent="0.25">
      <c r="G226" s="3"/>
      <c r="H226" s="3"/>
      <c r="I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row>
    <row r="227" spans="7:101" x14ac:dyDescent="0.25">
      <c r="G227" s="3"/>
      <c r="H227" s="3"/>
      <c r="I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row>
    <row r="228" spans="7:101" x14ac:dyDescent="0.25">
      <c r="G228" s="3"/>
      <c r="H228" s="3"/>
      <c r="I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row>
    <row r="229" spans="7:101" x14ac:dyDescent="0.25">
      <c r="G229" s="3"/>
      <c r="H229" s="3"/>
      <c r="I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row>
    <row r="230" spans="7:101" x14ac:dyDescent="0.25">
      <c r="G230" s="3"/>
      <c r="H230" s="3"/>
      <c r="I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row>
    <row r="231" spans="7:101" x14ac:dyDescent="0.25">
      <c r="G231" s="3"/>
      <c r="H231" s="3"/>
      <c r="I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row>
    <row r="232" spans="7:101" x14ac:dyDescent="0.25">
      <c r="G232" s="3"/>
      <c r="H232" s="3"/>
      <c r="I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row>
    <row r="233" spans="7:101" x14ac:dyDescent="0.25">
      <c r="G233" s="3"/>
      <c r="H233" s="3"/>
      <c r="I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row>
    <row r="234" spans="7:101" x14ac:dyDescent="0.25">
      <c r="G234" s="3"/>
      <c r="H234" s="3"/>
      <c r="I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row>
    <row r="235" spans="7:101" x14ac:dyDescent="0.25">
      <c r="G235" s="3"/>
      <c r="H235" s="3"/>
      <c r="I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row>
    <row r="236" spans="7:101" x14ac:dyDescent="0.25">
      <c r="G236" s="3"/>
      <c r="H236" s="3"/>
      <c r="I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row>
    <row r="237" spans="7:101" x14ac:dyDescent="0.25">
      <c r="G237" s="3"/>
      <c r="H237" s="3"/>
      <c r="I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row>
    <row r="238" spans="7:101" x14ac:dyDescent="0.25">
      <c r="G238" s="3"/>
      <c r="H238" s="3"/>
      <c r="I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row>
    <row r="239" spans="7:101" x14ac:dyDescent="0.25">
      <c r="G239" s="3"/>
      <c r="H239" s="3"/>
      <c r="I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row>
    <row r="240" spans="7:101" x14ac:dyDescent="0.25">
      <c r="G240" s="3"/>
      <c r="H240" s="3"/>
      <c r="I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row>
    <row r="241" spans="7:101" x14ac:dyDescent="0.25">
      <c r="G241" s="3"/>
      <c r="H241" s="3"/>
      <c r="I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row>
    <row r="242" spans="7:101" x14ac:dyDescent="0.25">
      <c r="G242" s="3"/>
      <c r="H242" s="3"/>
      <c r="I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row>
    <row r="243" spans="7:101" x14ac:dyDescent="0.25">
      <c r="G243" s="3"/>
      <c r="H243" s="3"/>
      <c r="I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row>
    <row r="244" spans="7:101" x14ac:dyDescent="0.25">
      <c r="G244" s="3"/>
      <c r="H244" s="3"/>
      <c r="I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row>
    <row r="245" spans="7:101" x14ac:dyDescent="0.25">
      <c r="G245" s="3"/>
      <c r="H245" s="3"/>
      <c r="I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row>
    <row r="246" spans="7:101" x14ac:dyDescent="0.25">
      <c r="G246" s="3"/>
      <c r="H246" s="3"/>
      <c r="I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row>
    <row r="247" spans="7:101" x14ac:dyDescent="0.25">
      <c r="G247" s="3"/>
      <c r="H247" s="3"/>
      <c r="I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row>
    <row r="248" spans="7:101" x14ac:dyDescent="0.25">
      <c r="G248" s="3"/>
      <c r="H248" s="3"/>
      <c r="I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row>
    <row r="249" spans="7:101" x14ac:dyDescent="0.25">
      <c r="G249" s="3"/>
      <c r="H249" s="3"/>
      <c r="I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row>
    <row r="250" spans="7:101" x14ac:dyDescent="0.25">
      <c r="G250" s="3"/>
      <c r="H250" s="3"/>
      <c r="I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row>
    <row r="251" spans="7:101" x14ac:dyDescent="0.25">
      <c r="G251" s="3"/>
      <c r="H251" s="3"/>
      <c r="I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row>
    <row r="252" spans="7:101" x14ac:dyDescent="0.25">
      <c r="G252" s="3"/>
      <c r="H252" s="3"/>
      <c r="I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row>
    <row r="253" spans="7:101" x14ac:dyDescent="0.25">
      <c r="G253" s="3"/>
      <c r="H253" s="3"/>
      <c r="I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row>
    <row r="254" spans="7:101" x14ac:dyDescent="0.25">
      <c r="G254" s="3"/>
      <c r="H254" s="3"/>
      <c r="I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row>
    <row r="255" spans="7:101" x14ac:dyDescent="0.25">
      <c r="G255" s="3"/>
      <c r="H255" s="3"/>
      <c r="I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row>
    <row r="256" spans="7:101" x14ac:dyDescent="0.25">
      <c r="G256" s="3"/>
      <c r="H256" s="3"/>
      <c r="I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row>
    <row r="257" spans="7:101" x14ac:dyDescent="0.25">
      <c r="G257" s="3"/>
      <c r="H257" s="3"/>
      <c r="I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row>
    <row r="258" spans="7:101" x14ac:dyDescent="0.25">
      <c r="G258" s="3"/>
      <c r="H258" s="3"/>
      <c r="I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row>
    <row r="259" spans="7:101" x14ac:dyDescent="0.25">
      <c r="G259" s="3"/>
      <c r="H259" s="3"/>
      <c r="I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row>
    <row r="260" spans="7:101" x14ac:dyDescent="0.25">
      <c r="G260" s="3"/>
      <c r="H260" s="3"/>
      <c r="I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row>
    <row r="261" spans="7:101" x14ac:dyDescent="0.25">
      <c r="G261" s="3"/>
      <c r="H261" s="3"/>
      <c r="I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row>
    <row r="262" spans="7:101" x14ac:dyDescent="0.25">
      <c r="G262" s="3"/>
      <c r="H262" s="3"/>
      <c r="I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row>
    <row r="263" spans="7:101" x14ac:dyDescent="0.25">
      <c r="G263" s="3"/>
      <c r="H263" s="3"/>
      <c r="I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row>
    <row r="264" spans="7:101" x14ac:dyDescent="0.25">
      <c r="G264" s="3"/>
      <c r="H264" s="3"/>
      <c r="I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row>
    <row r="265" spans="7:101" x14ac:dyDescent="0.25">
      <c r="G265" s="3"/>
      <c r="H265" s="3"/>
      <c r="I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row>
    <row r="266" spans="7:101" x14ac:dyDescent="0.25">
      <c r="G266" s="3"/>
      <c r="H266" s="3"/>
      <c r="I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row>
    <row r="267" spans="7:101" x14ac:dyDescent="0.25">
      <c r="G267" s="3"/>
      <c r="H267" s="3"/>
      <c r="I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row>
    <row r="268" spans="7:101" x14ac:dyDescent="0.25">
      <c r="G268" s="3"/>
      <c r="H268" s="3"/>
      <c r="I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row>
    <row r="269" spans="7:101" x14ac:dyDescent="0.25">
      <c r="G269" s="3"/>
      <c r="H269" s="3"/>
      <c r="I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row>
    <row r="270" spans="7:101" x14ac:dyDescent="0.25">
      <c r="G270" s="3"/>
      <c r="H270" s="3"/>
      <c r="I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row>
    <row r="271" spans="7:101" x14ac:dyDescent="0.25">
      <c r="G271" s="3"/>
      <c r="H271" s="3"/>
      <c r="I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row>
    <row r="272" spans="7:101" x14ac:dyDescent="0.25">
      <c r="G272" s="3"/>
      <c r="H272" s="3"/>
      <c r="I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row>
    <row r="273" spans="7:101" x14ac:dyDescent="0.25">
      <c r="G273" s="3"/>
      <c r="H273" s="3"/>
      <c r="I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row>
    <row r="274" spans="7:101" x14ac:dyDescent="0.25">
      <c r="G274" s="3"/>
      <c r="H274" s="3"/>
      <c r="I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row>
    <row r="275" spans="7:101" x14ac:dyDescent="0.25">
      <c r="G275" s="3"/>
      <c r="H275" s="3"/>
      <c r="I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row>
    <row r="276" spans="7:101" x14ac:dyDescent="0.25">
      <c r="G276" s="3"/>
      <c r="H276" s="3"/>
      <c r="I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row>
    <row r="277" spans="7:101" x14ac:dyDescent="0.25">
      <c r="G277" s="3"/>
      <c r="H277" s="3"/>
      <c r="I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row>
    <row r="278" spans="7:101" x14ac:dyDescent="0.25">
      <c r="G278" s="3"/>
      <c r="H278" s="3"/>
      <c r="I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row>
    <row r="279" spans="7:101" x14ac:dyDescent="0.25">
      <c r="G279" s="3"/>
      <c r="H279" s="3"/>
      <c r="I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row>
    <row r="280" spans="7:101" x14ac:dyDescent="0.25">
      <c r="G280" s="3"/>
      <c r="H280" s="3"/>
      <c r="I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row>
    <row r="281" spans="7:101" x14ac:dyDescent="0.25">
      <c r="G281" s="3"/>
      <c r="H281" s="3"/>
      <c r="I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row>
    <row r="282" spans="7:101" x14ac:dyDescent="0.25">
      <c r="G282" s="3"/>
      <c r="H282" s="3"/>
      <c r="I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row>
    <row r="283" spans="7:101" x14ac:dyDescent="0.25">
      <c r="G283" s="3"/>
      <c r="H283" s="3"/>
      <c r="I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row>
    <row r="284" spans="7:101" x14ac:dyDescent="0.25">
      <c r="G284" s="3"/>
      <c r="H284" s="3"/>
      <c r="I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row>
    <row r="285" spans="7:101" x14ac:dyDescent="0.25">
      <c r="G285" s="3"/>
      <c r="H285" s="3"/>
      <c r="I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row>
    <row r="286" spans="7:101" x14ac:dyDescent="0.25">
      <c r="G286" s="3"/>
      <c r="H286" s="3"/>
      <c r="I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row>
    <row r="287" spans="7:101" x14ac:dyDescent="0.25">
      <c r="G287" s="3"/>
      <c r="H287" s="3"/>
      <c r="I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row>
    <row r="288" spans="7:101" x14ac:dyDescent="0.25">
      <c r="G288" s="3"/>
      <c r="H288" s="3"/>
      <c r="I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row>
    <row r="289" spans="7:101" x14ac:dyDescent="0.25">
      <c r="G289" s="3"/>
      <c r="H289" s="3"/>
      <c r="I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row>
    <row r="290" spans="7:101" x14ac:dyDescent="0.25">
      <c r="G290" s="3"/>
      <c r="H290" s="3"/>
      <c r="I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row>
    <row r="291" spans="7:101" x14ac:dyDescent="0.25">
      <c r="G291" s="3"/>
      <c r="H291" s="3"/>
      <c r="I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row>
    <row r="292" spans="7:101" x14ac:dyDescent="0.25">
      <c r="G292" s="3"/>
      <c r="H292" s="3"/>
      <c r="I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row>
    <row r="293" spans="7:101" x14ac:dyDescent="0.25">
      <c r="G293" s="3"/>
      <c r="H293" s="3"/>
      <c r="I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row>
    <row r="294" spans="7:101" x14ac:dyDescent="0.25">
      <c r="G294" s="3"/>
      <c r="H294" s="3"/>
      <c r="I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row>
    <row r="295" spans="7:101" x14ac:dyDescent="0.25">
      <c r="G295" s="3"/>
      <c r="H295" s="3"/>
      <c r="I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row>
    <row r="296" spans="7:101" x14ac:dyDescent="0.25">
      <c r="G296" s="3"/>
      <c r="H296" s="3"/>
      <c r="I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row>
    <row r="297" spans="7:101" x14ac:dyDescent="0.25">
      <c r="G297" s="3"/>
      <c r="H297" s="3"/>
      <c r="I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row>
    <row r="298" spans="7:101" x14ac:dyDescent="0.25">
      <c r="G298" s="3"/>
      <c r="H298" s="3"/>
      <c r="I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row>
    <row r="299" spans="7:101" x14ac:dyDescent="0.25">
      <c r="G299" s="3"/>
      <c r="H299" s="3"/>
      <c r="I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row>
    <row r="300" spans="7:101" x14ac:dyDescent="0.25">
      <c r="G300" s="3"/>
      <c r="H300" s="3"/>
      <c r="I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row>
    <row r="301" spans="7:101" x14ac:dyDescent="0.25">
      <c r="G301" s="3"/>
      <c r="H301" s="3"/>
      <c r="I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row>
    <row r="302" spans="7:101" x14ac:dyDescent="0.25">
      <c r="G302" s="3"/>
      <c r="H302" s="3"/>
      <c r="I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row>
    <row r="303" spans="7:101" x14ac:dyDescent="0.25">
      <c r="G303" s="3"/>
      <c r="H303" s="3"/>
      <c r="I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row>
    <row r="304" spans="7:101" x14ac:dyDescent="0.25">
      <c r="G304" s="3"/>
      <c r="H304" s="3"/>
      <c r="I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row>
    <row r="305" spans="7:101" x14ac:dyDescent="0.25">
      <c r="G305" s="3"/>
      <c r="H305" s="3"/>
      <c r="I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row>
    <row r="306" spans="7:101" x14ac:dyDescent="0.25">
      <c r="G306" s="3"/>
      <c r="H306" s="3"/>
      <c r="I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row>
    <row r="307" spans="7:101" x14ac:dyDescent="0.25">
      <c r="G307" s="3"/>
      <c r="H307" s="3"/>
      <c r="I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row>
    <row r="308" spans="7:101" x14ac:dyDescent="0.25">
      <c r="G308" s="3"/>
      <c r="H308" s="3"/>
      <c r="I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row>
    <row r="309" spans="7:101" x14ac:dyDescent="0.25">
      <c r="G309" s="3"/>
      <c r="H309" s="3"/>
      <c r="I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row>
    <row r="310" spans="7:101" x14ac:dyDescent="0.25">
      <c r="G310" s="3"/>
      <c r="H310" s="3"/>
      <c r="I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row>
    <row r="311" spans="7:101" x14ac:dyDescent="0.25">
      <c r="G311" s="3"/>
      <c r="H311" s="3"/>
      <c r="I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row>
    <row r="312" spans="7:101" x14ac:dyDescent="0.25">
      <c r="G312" s="3"/>
      <c r="H312" s="3"/>
      <c r="I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row>
    <row r="313" spans="7:101" x14ac:dyDescent="0.25">
      <c r="G313" s="3"/>
      <c r="H313" s="3"/>
      <c r="I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row>
    <row r="314" spans="7:101" x14ac:dyDescent="0.25">
      <c r="G314" s="3"/>
      <c r="H314" s="3"/>
      <c r="I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row>
    <row r="315" spans="7:101" x14ac:dyDescent="0.25">
      <c r="G315" s="3"/>
      <c r="H315" s="3"/>
      <c r="I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row>
    <row r="316" spans="7:101" x14ac:dyDescent="0.25">
      <c r="G316" s="3"/>
      <c r="H316" s="3"/>
      <c r="I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row>
    <row r="317" spans="7:101" x14ac:dyDescent="0.25">
      <c r="G317" s="3"/>
      <c r="H317" s="3"/>
      <c r="I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row>
    <row r="318" spans="7:101" x14ac:dyDescent="0.25">
      <c r="G318" s="3"/>
      <c r="H318" s="3"/>
      <c r="I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row>
    <row r="319" spans="7:101" x14ac:dyDescent="0.25">
      <c r="G319" s="3"/>
      <c r="H319" s="3"/>
      <c r="I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row>
    <row r="320" spans="7:101" x14ac:dyDescent="0.25">
      <c r="G320" s="3"/>
      <c r="H320" s="3"/>
      <c r="I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row>
    <row r="321" spans="7:101" x14ac:dyDescent="0.25">
      <c r="G321" s="3"/>
      <c r="H321" s="3"/>
      <c r="I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row>
    <row r="322" spans="7:101" x14ac:dyDescent="0.25">
      <c r="G322" s="3"/>
      <c r="H322" s="3"/>
      <c r="I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row>
    <row r="323" spans="7:101" x14ac:dyDescent="0.25">
      <c r="G323" s="3"/>
      <c r="H323" s="3"/>
      <c r="I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row>
    <row r="324" spans="7:101" x14ac:dyDescent="0.25">
      <c r="G324" s="3"/>
      <c r="H324" s="3"/>
      <c r="I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row>
    <row r="325" spans="7:101" x14ac:dyDescent="0.25">
      <c r="G325" s="3"/>
      <c r="H325" s="3"/>
      <c r="I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row>
    <row r="326" spans="7:101" x14ac:dyDescent="0.25">
      <c r="G326" s="3"/>
      <c r="H326" s="3"/>
      <c r="I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row>
    <row r="327" spans="7:101" x14ac:dyDescent="0.25">
      <c r="G327" s="3"/>
      <c r="H327" s="3"/>
      <c r="I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row>
    <row r="328" spans="7:101" x14ac:dyDescent="0.25">
      <c r="G328" s="3"/>
      <c r="H328" s="3"/>
      <c r="I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row>
    <row r="329" spans="7:101" x14ac:dyDescent="0.25">
      <c r="G329" s="3"/>
      <c r="H329" s="3"/>
      <c r="I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row>
    <row r="330" spans="7:101" x14ac:dyDescent="0.25">
      <c r="G330" s="3"/>
      <c r="H330" s="3"/>
      <c r="I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row>
    <row r="331" spans="7:101" x14ac:dyDescent="0.25">
      <c r="G331" s="3"/>
      <c r="H331" s="3"/>
      <c r="I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row>
    <row r="332" spans="7:101" x14ac:dyDescent="0.25">
      <c r="G332" s="3"/>
      <c r="H332" s="3"/>
      <c r="I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row>
    <row r="333" spans="7:101" x14ac:dyDescent="0.25">
      <c r="G333" s="3"/>
      <c r="H333" s="3"/>
      <c r="I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row>
    <row r="334" spans="7:101" x14ac:dyDescent="0.25">
      <c r="G334" s="3"/>
      <c r="H334" s="3"/>
      <c r="I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row>
    <row r="335" spans="7:101" x14ac:dyDescent="0.25">
      <c r="G335" s="3"/>
      <c r="H335" s="3"/>
      <c r="I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row>
    <row r="336" spans="7:101" x14ac:dyDescent="0.25">
      <c r="G336" s="3"/>
      <c r="H336" s="3"/>
      <c r="I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row>
    <row r="337" spans="7:101" x14ac:dyDescent="0.25">
      <c r="G337" s="3"/>
      <c r="H337" s="3"/>
      <c r="I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row>
    <row r="338" spans="7:101" x14ac:dyDescent="0.25">
      <c r="G338" s="3"/>
      <c r="H338" s="3"/>
      <c r="I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row>
    <row r="339" spans="7:101" x14ac:dyDescent="0.25">
      <c r="G339" s="3"/>
      <c r="H339" s="3"/>
      <c r="I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row>
    <row r="340" spans="7:101" x14ac:dyDescent="0.25">
      <c r="G340" s="3"/>
      <c r="H340" s="3"/>
      <c r="I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row>
    <row r="341" spans="7:101" x14ac:dyDescent="0.25">
      <c r="G341" s="3"/>
      <c r="H341" s="3"/>
      <c r="I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row>
    <row r="342" spans="7:101" x14ac:dyDescent="0.25">
      <c r="G342" s="3"/>
      <c r="H342" s="3"/>
      <c r="I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row>
    <row r="343" spans="7:101" x14ac:dyDescent="0.25">
      <c r="G343" s="3"/>
      <c r="H343" s="3"/>
      <c r="I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row>
    <row r="344" spans="7:101" x14ac:dyDescent="0.25">
      <c r="G344" s="3"/>
      <c r="H344" s="3"/>
      <c r="I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row>
    <row r="345" spans="7:101" x14ac:dyDescent="0.25">
      <c r="G345" s="3"/>
      <c r="H345" s="3"/>
      <c r="I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row>
    <row r="346" spans="7:101" x14ac:dyDescent="0.25">
      <c r="G346" s="3"/>
      <c r="H346" s="3"/>
      <c r="I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row>
    <row r="347" spans="7:101" x14ac:dyDescent="0.25">
      <c r="G347" s="3"/>
      <c r="H347" s="3"/>
      <c r="I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row>
    <row r="348" spans="7:101" x14ac:dyDescent="0.25">
      <c r="G348" s="3"/>
      <c r="H348" s="3"/>
      <c r="I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row>
    <row r="349" spans="7:101" x14ac:dyDescent="0.25">
      <c r="G349" s="3"/>
      <c r="H349" s="3"/>
      <c r="I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row>
    <row r="350" spans="7:101" x14ac:dyDescent="0.25">
      <c r="G350" s="3"/>
      <c r="H350" s="3"/>
      <c r="I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row>
    <row r="351" spans="7:101" x14ac:dyDescent="0.25">
      <c r="G351" s="3"/>
      <c r="H351" s="3"/>
      <c r="I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row>
    <row r="352" spans="7:101" x14ac:dyDescent="0.25">
      <c r="G352" s="3"/>
      <c r="H352" s="3"/>
      <c r="I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row>
    <row r="353" spans="7:101" x14ac:dyDescent="0.25">
      <c r="G353" s="3"/>
      <c r="H353" s="3"/>
      <c r="I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row>
    <row r="354" spans="7:101" x14ac:dyDescent="0.25">
      <c r="G354" s="3"/>
      <c r="H354" s="3"/>
      <c r="I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row>
    <row r="355" spans="7:101" x14ac:dyDescent="0.25">
      <c r="G355" s="3"/>
      <c r="H355" s="3"/>
      <c r="I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row>
    <row r="356" spans="7:101" x14ac:dyDescent="0.25">
      <c r="G356" s="3"/>
      <c r="H356" s="3"/>
      <c r="I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row>
    <row r="357" spans="7:101" x14ac:dyDescent="0.25">
      <c r="G357" s="3"/>
      <c r="H357" s="3"/>
      <c r="I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row>
    <row r="358" spans="7:101" x14ac:dyDescent="0.25">
      <c r="G358" s="3"/>
      <c r="H358" s="3"/>
      <c r="I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row>
    <row r="359" spans="7:101" x14ac:dyDescent="0.25">
      <c r="G359" s="3"/>
      <c r="H359" s="3"/>
      <c r="I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row>
    <row r="360" spans="7:101" x14ac:dyDescent="0.25">
      <c r="G360" s="3"/>
      <c r="H360" s="3"/>
      <c r="I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row>
    <row r="361" spans="7:101" x14ac:dyDescent="0.25">
      <c r="G361" s="3"/>
      <c r="H361" s="3"/>
      <c r="I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row>
    <row r="362" spans="7:101" x14ac:dyDescent="0.25">
      <c r="G362" s="3"/>
      <c r="H362" s="3"/>
      <c r="I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row>
    <row r="363" spans="7:101" x14ac:dyDescent="0.25">
      <c r="G363" s="3"/>
      <c r="H363" s="3"/>
      <c r="I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row>
    <row r="364" spans="7:101" x14ac:dyDescent="0.25">
      <c r="G364" s="3"/>
      <c r="H364" s="3"/>
      <c r="I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row>
    <row r="365" spans="7:101" x14ac:dyDescent="0.25">
      <c r="G365" s="3"/>
      <c r="H365" s="3"/>
      <c r="I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row>
    <row r="366" spans="7:101" x14ac:dyDescent="0.25">
      <c r="G366" s="3"/>
      <c r="H366" s="3"/>
      <c r="I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row>
    <row r="367" spans="7:101" x14ac:dyDescent="0.25">
      <c r="G367" s="3"/>
      <c r="H367" s="3"/>
      <c r="I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row>
    <row r="368" spans="7:101" x14ac:dyDescent="0.25">
      <c r="G368" s="3"/>
      <c r="H368" s="3"/>
      <c r="I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row>
    <row r="369" spans="7:101" x14ac:dyDescent="0.25">
      <c r="G369" s="3"/>
      <c r="H369" s="3"/>
      <c r="I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row>
    <row r="370" spans="7:101" x14ac:dyDescent="0.25">
      <c r="G370" s="3"/>
      <c r="H370" s="3"/>
      <c r="I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row>
    <row r="371" spans="7:101" x14ac:dyDescent="0.25">
      <c r="G371" s="3"/>
      <c r="H371" s="3"/>
      <c r="I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row>
    <row r="372" spans="7:101" x14ac:dyDescent="0.25">
      <c r="G372" s="3"/>
      <c r="H372" s="3"/>
      <c r="I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row>
    <row r="373" spans="7:101" x14ac:dyDescent="0.25">
      <c r="G373" s="3"/>
      <c r="H373" s="3"/>
      <c r="I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row>
    <row r="374" spans="7:101" x14ac:dyDescent="0.25">
      <c r="G374" s="3"/>
      <c r="H374" s="3"/>
      <c r="I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row>
    <row r="375" spans="7:101" x14ac:dyDescent="0.25">
      <c r="G375" s="3"/>
      <c r="H375" s="3"/>
      <c r="I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row>
    <row r="376" spans="7:101" x14ac:dyDescent="0.25">
      <c r="G376" s="3"/>
      <c r="H376" s="3"/>
      <c r="I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row>
    <row r="377" spans="7:101" x14ac:dyDescent="0.25">
      <c r="G377" s="3"/>
      <c r="H377" s="3"/>
      <c r="I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row>
    <row r="378" spans="7:101" x14ac:dyDescent="0.25">
      <c r="G378" s="3"/>
      <c r="H378" s="3"/>
      <c r="I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row>
    <row r="379" spans="7:101" x14ac:dyDescent="0.25">
      <c r="G379" s="3"/>
      <c r="H379" s="3"/>
      <c r="I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row>
    <row r="380" spans="7:101" x14ac:dyDescent="0.25">
      <c r="G380" s="3"/>
      <c r="H380" s="3"/>
      <c r="I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row>
    <row r="381" spans="7:101" x14ac:dyDescent="0.25">
      <c r="G381" s="3"/>
      <c r="H381" s="3"/>
      <c r="I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row>
    <row r="382" spans="7:101" x14ac:dyDescent="0.25">
      <c r="G382" s="3"/>
      <c r="H382" s="3"/>
      <c r="I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row>
    <row r="383" spans="7:101" x14ac:dyDescent="0.25">
      <c r="G383" s="3"/>
      <c r="H383" s="3"/>
      <c r="I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row>
    <row r="384" spans="7:101" x14ac:dyDescent="0.25">
      <c r="G384" s="3"/>
      <c r="H384" s="3"/>
      <c r="I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row>
    <row r="385" spans="7:101" x14ac:dyDescent="0.25">
      <c r="G385" s="3"/>
      <c r="H385" s="3"/>
      <c r="I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row>
    <row r="386" spans="7:101" x14ac:dyDescent="0.25">
      <c r="G386" s="3"/>
      <c r="H386" s="3"/>
      <c r="I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row>
  </sheetData>
  <sheetProtection algorithmName="SHA-512" hashValue="un5Hr/iCbKf18v7s1VhUCtqJRYRIc7XXLFoQIbESvDjWBjJLpGos2MBPPbN0KsSUWvXGKmLVMWO4c93SH92fLQ==" saltValue="6GQI/UVi+pKiPhIIvXqrFA==" spinCount="100000" sheet="1" objects="1" scenarios="1"/>
  <mergeCells count="5">
    <mergeCell ref="B3:C3"/>
    <mergeCell ref="E3:F3"/>
    <mergeCell ref="H3:I3"/>
    <mergeCell ref="B1:I1"/>
    <mergeCell ref="B27:I27"/>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P534"/>
  <sheetViews>
    <sheetView showGridLines="0" zoomScale="90" zoomScaleNormal="90" workbookViewId="0">
      <pane ySplit="1" topLeftCell="A41" activePane="bottomLeft" state="frozen"/>
      <selection pane="bottomLeft" activeCell="D68" sqref="D68"/>
    </sheetView>
  </sheetViews>
  <sheetFormatPr defaultRowHeight="15" x14ac:dyDescent="0.25"/>
  <cols>
    <col min="1" max="1" width="3" style="74" bestFit="1" customWidth="1"/>
    <col min="2" max="2" width="37.42578125" style="1" bestFit="1" customWidth="1"/>
    <col min="3" max="4" width="36.5703125" style="1" customWidth="1"/>
    <col min="5" max="5" width="24.5703125" style="1" customWidth="1"/>
    <col min="6" max="6" width="9.140625" style="1"/>
    <col min="7" max="7" width="37.42578125" style="1" bestFit="1" customWidth="1"/>
    <col min="8" max="8" width="25.85546875" style="1" customWidth="1"/>
    <col min="9" max="16384" width="9.140625" style="1"/>
  </cols>
  <sheetData>
    <row r="1" spans="1:183" ht="26.25" x14ac:dyDescent="0.4">
      <c r="A1" s="72"/>
      <c r="B1" s="137" t="s">
        <v>36</v>
      </c>
      <c r="C1" s="137"/>
      <c r="D1" s="137"/>
      <c r="E1" s="137"/>
      <c r="F1" s="137"/>
      <c r="G1" s="137"/>
      <c r="H1" s="137"/>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row>
    <row r="2" spans="1:183" ht="15.75" thickBot="1" x14ac:dyDescent="0.3">
      <c r="A2" s="7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row>
    <row r="3" spans="1:183" ht="18.75" x14ac:dyDescent="0.3">
      <c r="A3" s="72"/>
      <c r="B3" s="139" t="s">
        <v>22</v>
      </c>
      <c r="C3" s="140"/>
      <c r="D3" s="140"/>
      <c r="E3" s="141"/>
      <c r="F3" s="3"/>
      <c r="G3" s="139" t="s">
        <v>25</v>
      </c>
      <c r="H3" s="141"/>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row>
    <row r="4" spans="1:183" ht="18.75" x14ac:dyDescent="0.3">
      <c r="A4" s="72"/>
      <c r="B4" s="21"/>
      <c r="C4" s="22"/>
      <c r="D4" s="22"/>
      <c r="E4" s="23"/>
      <c r="F4" s="3"/>
      <c r="G4" s="18" t="s">
        <v>226</v>
      </c>
      <c r="H4" s="114">
        <v>500</v>
      </c>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row>
    <row r="5" spans="1:183" ht="15.75" thickBot="1" x14ac:dyDescent="0.3">
      <c r="A5" s="72"/>
      <c r="B5" s="27" t="s">
        <v>20</v>
      </c>
      <c r="C5" s="58">
        <v>0</v>
      </c>
      <c r="D5" s="8"/>
      <c r="E5" s="19"/>
      <c r="F5" s="3"/>
      <c r="G5" s="28" t="s">
        <v>24</v>
      </c>
      <c r="H5" s="46">
        <v>0</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row>
    <row r="6" spans="1:183" ht="15.75" thickBot="1" x14ac:dyDescent="0.3">
      <c r="A6" s="72"/>
      <c r="B6" s="26" t="s">
        <v>21</v>
      </c>
      <c r="C6" s="58">
        <v>0</v>
      </c>
      <c r="D6" s="8"/>
      <c r="E6" s="19"/>
      <c r="F6" s="3"/>
      <c r="G6" s="8"/>
      <c r="H6" s="24"/>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row>
    <row r="7" spans="1:183" ht="18.75" x14ac:dyDescent="0.3">
      <c r="A7" s="72"/>
      <c r="B7" s="18"/>
      <c r="C7" s="8"/>
      <c r="D7" s="8"/>
      <c r="E7" s="19"/>
      <c r="F7" s="3"/>
      <c r="G7" s="139" t="s">
        <v>58</v>
      </c>
      <c r="H7" s="141"/>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row>
    <row r="8" spans="1:183" x14ac:dyDescent="0.25">
      <c r="A8" s="72"/>
      <c r="B8" s="18"/>
      <c r="C8" s="8"/>
      <c r="D8" s="8"/>
      <c r="E8" s="19"/>
      <c r="F8" s="3"/>
      <c r="G8" s="115" t="s">
        <v>227</v>
      </c>
      <c r="H8" s="114">
        <v>25</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row>
    <row r="9" spans="1:183" x14ac:dyDescent="0.25">
      <c r="A9" s="72"/>
      <c r="B9" s="18"/>
      <c r="C9" s="8"/>
      <c r="D9" s="8"/>
      <c r="E9" s="19"/>
      <c r="F9" s="3"/>
      <c r="G9" s="34" t="s">
        <v>59</v>
      </c>
      <c r="H9" s="19"/>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row>
    <row r="10" spans="1:183" x14ac:dyDescent="0.25">
      <c r="A10" s="72"/>
      <c r="B10" s="18"/>
      <c r="C10" s="8"/>
      <c r="D10" s="8"/>
      <c r="E10" s="19"/>
      <c r="F10" s="3"/>
      <c r="G10" s="34" t="s">
        <v>60</v>
      </c>
      <c r="H10" s="19"/>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row>
    <row r="11" spans="1:183" x14ac:dyDescent="0.25">
      <c r="A11" s="72"/>
      <c r="B11" s="18"/>
      <c r="C11" s="8"/>
      <c r="D11" s="8"/>
      <c r="E11" s="19"/>
      <c r="F11" s="3"/>
      <c r="G11" s="34"/>
      <c r="H11" s="19"/>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row>
    <row r="12" spans="1:183" ht="15.75" thickBot="1" x14ac:dyDescent="0.3">
      <c r="A12" s="72"/>
      <c r="B12" s="18"/>
      <c r="C12" s="8"/>
      <c r="D12" s="8"/>
      <c r="E12" s="19"/>
      <c r="F12" s="3"/>
      <c r="G12" s="35" t="s">
        <v>61</v>
      </c>
      <c r="H12" s="46">
        <v>0</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row>
    <row r="13" spans="1:183" x14ac:dyDescent="0.25">
      <c r="A13" s="72"/>
      <c r="B13" s="43" t="s">
        <v>19</v>
      </c>
      <c r="C13" s="44" t="s">
        <v>48</v>
      </c>
      <c r="D13" s="44" t="s">
        <v>49</v>
      </c>
      <c r="E13" s="45" t="s">
        <v>23</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row>
    <row r="14" spans="1:183" x14ac:dyDescent="0.25">
      <c r="A14" s="72">
        <f>Informatie!A3</f>
        <v>1</v>
      </c>
      <c r="B14" s="56" t="str">
        <f>Informatie!B3</f>
        <v>Stichting Ronduit</v>
      </c>
      <c r="C14" s="57">
        <f>Informatie!O3</f>
        <v>21221.333333333332</v>
      </c>
      <c r="D14" s="57">
        <f>Informatie!P3</f>
        <v>10585</v>
      </c>
      <c r="E14" s="38">
        <f t="shared" ref="E14:E65" si="0">SUM(C14*$C$5)+(D14*$C$6)</f>
        <v>0</v>
      </c>
      <c r="F14" s="3"/>
      <c r="G14" s="70"/>
      <c r="H14" s="70" t="s">
        <v>77</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row>
    <row r="15" spans="1:183" x14ac:dyDescent="0.25">
      <c r="A15" s="72">
        <f>Informatie!A4</f>
        <v>2</v>
      </c>
      <c r="B15" s="56" t="str">
        <f>Informatie!B4</f>
        <v xml:space="preserve">Transferium Bakkum </v>
      </c>
      <c r="C15" s="57">
        <f>Informatie!O4</f>
        <v>2458.3333333333335</v>
      </c>
      <c r="D15" s="57">
        <f>Informatie!P4</f>
        <v>2632</v>
      </c>
      <c r="E15" s="38">
        <f t="shared" si="0"/>
        <v>0</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row>
    <row r="16" spans="1:183" x14ac:dyDescent="0.25">
      <c r="A16" s="72">
        <f>Informatie!A5</f>
        <v>3</v>
      </c>
      <c r="B16" s="56" t="str">
        <f>Informatie!B5</f>
        <v>De Piramide</v>
      </c>
      <c r="C16" s="57">
        <f>Informatie!O5</f>
        <v>142353.33333333334</v>
      </c>
      <c r="D16" s="57">
        <f>Informatie!P5</f>
        <v>42295.666666666664</v>
      </c>
      <c r="E16" s="38">
        <f t="shared" si="0"/>
        <v>0</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row>
    <row r="17" spans="1:183" x14ac:dyDescent="0.25">
      <c r="A17" s="72">
        <f>Informatie!A6</f>
        <v>4</v>
      </c>
      <c r="B17" s="56" t="str">
        <f>Informatie!B6</f>
        <v>Spinaker - Dijk en Waard College</v>
      </c>
      <c r="C17" s="57">
        <f>Informatie!O6</f>
        <v>38923.333333333336</v>
      </c>
      <c r="D17" s="57">
        <f>Informatie!P6</f>
        <v>36182</v>
      </c>
      <c r="E17" s="38">
        <f t="shared" si="0"/>
        <v>0</v>
      </c>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row>
    <row r="18" spans="1:183" x14ac:dyDescent="0.25">
      <c r="A18" s="72">
        <f>Informatie!A7</f>
        <v>5</v>
      </c>
      <c r="B18" s="56" t="str">
        <f>Informatie!B7</f>
        <v>Spinaker SO kliniek</v>
      </c>
      <c r="C18" s="57">
        <f>Informatie!O7</f>
        <v>40047.666666666664</v>
      </c>
      <c r="D18" s="57">
        <f>Informatie!P7</f>
        <v>19983.666666666668</v>
      </c>
      <c r="E18" s="38">
        <f t="shared" si="0"/>
        <v>0</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row>
    <row r="19" spans="1:183" x14ac:dyDescent="0.25">
      <c r="A19" s="72">
        <f>Informatie!A8</f>
        <v>6</v>
      </c>
      <c r="B19" s="56" t="str">
        <f>Informatie!B8</f>
        <v>Liereland</v>
      </c>
      <c r="C19" s="57">
        <f>Informatie!O8</f>
        <v>150372.66666666666</v>
      </c>
      <c r="D19" s="57">
        <f>Informatie!P8</f>
        <v>20506</v>
      </c>
      <c r="E19" s="38">
        <f t="shared" si="0"/>
        <v>0</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row>
    <row r="20" spans="1:183" x14ac:dyDescent="0.25">
      <c r="A20" s="72">
        <f>Informatie!A9</f>
        <v>7</v>
      </c>
      <c r="B20" s="56" t="str">
        <f>Informatie!B9</f>
        <v>VSO De Spinaker locatie Den Helder</v>
      </c>
      <c r="C20" s="57">
        <f>Informatie!O9</f>
        <v>105613.33333333333</v>
      </c>
      <c r="D20" s="57">
        <f>Informatie!P9</f>
        <v>49579</v>
      </c>
      <c r="E20" s="38">
        <f t="shared" si="0"/>
        <v>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row>
    <row r="21" spans="1:183" x14ac:dyDescent="0.25">
      <c r="A21" s="72">
        <f>Informatie!A10</f>
        <v>8</v>
      </c>
      <c r="B21" s="56" t="str">
        <f>Informatie!B10</f>
        <v>Kennemerpoort Lindenlaan</v>
      </c>
      <c r="C21" s="57">
        <f>Informatie!O10</f>
        <v>170082</v>
      </c>
      <c r="D21" s="57">
        <f>Informatie!P10</f>
        <v>28601.666666666668</v>
      </c>
      <c r="E21" s="38">
        <f t="shared" si="0"/>
        <v>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row>
    <row r="22" spans="1:183" x14ac:dyDescent="0.25">
      <c r="A22" s="72">
        <f>Informatie!A11</f>
        <v>9</v>
      </c>
      <c r="B22" s="56" t="str">
        <f>Informatie!B11</f>
        <v>Kennemerpoort Hofdijkstraat</v>
      </c>
      <c r="C22" s="57">
        <f>Informatie!O11</f>
        <v>251356.66666666666</v>
      </c>
      <c r="D22" s="57">
        <f>Informatie!P11</f>
        <v>52683.666666666664</v>
      </c>
      <c r="E22" s="38">
        <f t="shared" si="0"/>
        <v>0</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row>
    <row r="23" spans="1:183" x14ac:dyDescent="0.25">
      <c r="A23" s="72">
        <f>Informatie!A12</f>
        <v>10</v>
      </c>
      <c r="B23" s="56" t="str">
        <f>Informatie!B12</f>
        <v xml:space="preserve">De Zes wielen Munnikenweg </v>
      </c>
      <c r="C23" s="57">
        <f>Informatie!O12</f>
        <v>95729</v>
      </c>
      <c r="D23" s="57">
        <f>Informatie!P12</f>
        <v>67222.333333333328</v>
      </c>
      <c r="E23" s="38">
        <f t="shared" si="0"/>
        <v>0</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row>
    <row r="24" spans="1:183" x14ac:dyDescent="0.25">
      <c r="A24" s="72">
        <f>Informatie!A13</f>
        <v>11</v>
      </c>
      <c r="B24" s="56" t="str">
        <f>Informatie!B13</f>
        <v>De zes wielen Saturnusstraat</v>
      </c>
      <c r="C24" s="57">
        <f>Informatie!O13</f>
        <v>151823.33333333334</v>
      </c>
      <c r="D24" s="57">
        <f>Informatie!P13</f>
        <v>35488.666666666664</v>
      </c>
      <c r="E24" s="38">
        <f t="shared" si="0"/>
        <v>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row>
    <row r="25" spans="1:183" x14ac:dyDescent="0.25">
      <c r="A25" s="72">
        <f>Informatie!A14</f>
        <v>12</v>
      </c>
      <c r="B25" s="56" t="str">
        <f>Informatie!B14</f>
        <v>De zes wielen Oudorperdijkje</v>
      </c>
      <c r="C25" s="57">
        <f>Informatie!O14</f>
        <v>109019</v>
      </c>
      <c r="D25" s="57">
        <f>Informatie!P14</f>
        <v>33908.666666666664</v>
      </c>
      <c r="E25" s="38">
        <f t="shared" si="0"/>
        <v>0</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row>
    <row r="26" spans="1:183" x14ac:dyDescent="0.25">
      <c r="A26" s="72">
        <f>Informatie!A15</f>
        <v>13</v>
      </c>
      <c r="B26" s="56" t="str">
        <f>Informatie!B15</f>
        <v>Stichting Ronduit 1ste verdieping</v>
      </c>
      <c r="C26" s="57">
        <f>Informatie!O15</f>
        <v>34378.333333333336</v>
      </c>
      <c r="D26" s="57">
        <f>Informatie!P15</f>
        <v>4981.333333333333</v>
      </c>
      <c r="E26" s="38">
        <f t="shared" si="0"/>
        <v>0</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row>
    <row r="27" spans="1:183" x14ac:dyDescent="0.25">
      <c r="A27" s="72">
        <f>Informatie!A16</f>
        <v>14</v>
      </c>
      <c r="B27" s="56" t="str">
        <f>Informatie!B16</f>
        <v>Spinaker VSO Alkmaar</v>
      </c>
      <c r="C27" s="57">
        <f>Informatie!O16</f>
        <v>39374.666666666664</v>
      </c>
      <c r="D27" s="57">
        <f>Informatie!P16</f>
        <v>29595</v>
      </c>
      <c r="E27" s="38">
        <f t="shared" si="0"/>
        <v>0</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row>
    <row r="28" spans="1:183" x14ac:dyDescent="0.25">
      <c r="A28" s="72">
        <f>Informatie!A17</f>
        <v>15</v>
      </c>
      <c r="B28" s="56" t="str">
        <f>Informatie!B17</f>
        <v>Spinaker Marketenster Hoorn</v>
      </c>
      <c r="C28" s="57">
        <f>Informatie!O17</f>
        <v>64165.333333333336</v>
      </c>
      <c r="D28" s="57">
        <f>Informatie!P17</f>
        <v>36008.333333333336</v>
      </c>
      <c r="E28" s="38">
        <f t="shared" si="0"/>
        <v>0</v>
      </c>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row>
    <row r="29" spans="1:183" x14ac:dyDescent="0.25">
      <c r="A29" s="72">
        <f>Informatie!A18</f>
        <v>16</v>
      </c>
      <c r="B29" s="56" t="str">
        <f>Informatie!B18</f>
        <v>Nicolaas Beets</v>
      </c>
      <c r="C29" s="57">
        <f>Informatie!O18</f>
        <v>70300.666666666672</v>
      </c>
      <c r="D29" s="57">
        <f>Informatie!P18</f>
        <v>20743</v>
      </c>
      <c r="E29" s="38">
        <f t="shared" si="0"/>
        <v>0</v>
      </c>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row>
    <row r="30" spans="1:183" x14ac:dyDescent="0.25">
      <c r="A30" s="72">
        <f>Informatie!A19</f>
        <v>17</v>
      </c>
      <c r="B30" s="56" t="str">
        <f>Informatie!B19</f>
        <v>Nicolaas Beets DEP 7</v>
      </c>
      <c r="C30" s="57">
        <f>Informatie!O19</f>
        <v>171745.33333333334</v>
      </c>
      <c r="D30" s="57">
        <f>Informatie!P19</f>
        <v>27947.666666666668</v>
      </c>
      <c r="E30" s="38">
        <f t="shared" si="0"/>
        <v>0</v>
      </c>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row>
    <row r="31" spans="1:183" x14ac:dyDescent="0.25">
      <c r="A31" s="72">
        <f>Informatie!A20</f>
        <v>18</v>
      </c>
      <c r="B31" s="56" t="str">
        <f>Informatie!B20</f>
        <v>De Zandloper</v>
      </c>
      <c r="C31" s="57">
        <f>Informatie!O20</f>
        <v>161131.66666666666</v>
      </c>
      <c r="D31" s="57">
        <f>Informatie!P20</f>
        <v>59204</v>
      </c>
      <c r="E31" s="38">
        <f t="shared" si="0"/>
        <v>0</v>
      </c>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row>
    <row r="32" spans="1:183" x14ac:dyDescent="0.25">
      <c r="A32" s="72">
        <f>Informatie!A21</f>
        <v>19</v>
      </c>
      <c r="B32" s="56" t="str">
        <f>Informatie!B21</f>
        <v>De Cilinder De Daalder</v>
      </c>
      <c r="C32" s="57">
        <f>Informatie!O21</f>
        <v>84851.666666666672</v>
      </c>
      <c r="D32" s="57">
        <f>Informatie!P21</f>
        <v>20629</v>
      </c>
      <c r="E32" s="38">
        <f t="shared" si="0"/>
        <v>0</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row>
    <row r="33" spans="1:183" x14ac:dyDescent="0.25">
      <c r="A33" s="72">
        <f>Informatie!A22</f>
        <v>20</v>
      </c>
      <c r="B33" s="56" t="str">
        <f>Informatie!B22</f>
        <v>De Fontein</v>
      </c>
      <c r="C33" s="57">
        <f>Informatie!O22</f>
        <v>106592.66666666667</v>
      </c>
      <c r="D33" s="57">
        <f>Informatie!P22</f>
        <v>48169</v>
      </c>
      <c r="E33" s="38">
        <f t="shared" si="0"/>
        <v>0</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row>
    <row r="34" spans="1:183" x14ac:dyDescent="0.25">
      <c r="A34" s="72">
        <f>Informatie!A23</f>
        <v>21</v>
      </c>
      <c r="B34" s="56" t="str">
        <f>Informatie!B23</f>
        <v>Bello Jenaplan</v>
      </c>
      <c r="C34" s="57">
        <f>Informatie!O23</f>
        <v>67163.666666666672</v>
      </c>
      <c r="D34" s="57">
        <f>Informatie!P23</f>
        <v>29134.333333333332</v>
      </c>
      <c r="E34" s="38">
        <f t="shared" si="0"/>
        <v>0</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row>
    <row r="35" spans="1:183" x14ac:dyDescent="0.25">
      <c r="A35" s="72">
        <f>Informatie!A24</f>
        <v>22</v>
      </c>
      <c r="B35" s="56" t="str">
        <f>Informatie!B24</f>
        <v>Spinaker - Dijk en Waard College</v>
      </c>
      <c r="C35" s="57">
        <f>Informatie!O24</f>
        <v>17635</v>
      </c>
      <c r="D35" s="57">
        <f>Informatie!P24</f>
        <v>17316.333333333332</v>
      </c>
      <c r="E35" s="38">
        <f t="shared" si="0"/>
        <v>0</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row>
    <row r="36" spans="1:183" x14ac:dyDescent="0.25">
      <c r="A36" s="72">
        <f>Informatie!A25</f>
        <v>23</v>
      </c>
      <c r="B36" s="56" t="str">
        <f>Informatie!B25</f>
        <v>De Vlieger</v>
      </c>
      <c r="C36" s="57">
        <f>Informatie!O25</f>
        <v>205405</v>
      </c>
      <c r="D36" s="57">
        <f>Informatie!P25</f>
        <v>61669.666666666664</v>
      </c>
      <c r="E36" s="38">
        <f t="shared" si="0"/>
        <v>0</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row>
    <row r="37" spans="1:183" x14ac:dyDescent="0.25">
      <c r="A37" s="72">
        <f>Informatie!A26</f>
        <v>24</v>
      </c>
      <c r="B37" s="56" t="str">
        <f>Informatie!B26</f>
        <v>Spinaker Marketenster Hoorn</v>
      </c>
      <c r="C37" s="57">
        <f>Informatie!O26</f>
        <v>22357</v>
      </c>
      <c r="D37" s="57">
        <f>Informatie!P26</f>
        <v>14877.666666666666</v>
      </c>
      <c r="E37" s="38">
        <f t="shared" si="0"/>
        <v>0</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row>
    <row r="38" spans="1:183" x14ac:dyDescent="0.25">
      <c r="A38" s="72">
        <f>Informatie!A27</f>
        <v>25</v>
      </c>
      <c r="B38" s="56" t="str">
        <f>Informatie!B27</f>
        <v>Nicolaas Beets 17</v>
      </c>
      <c r="C38" s="57">
        <f>Informatie!O27</f>
        <v>137143</v>
      </c>
      <c r="D38" s="57">
        <f>Informatie!P27</f>
        <v>40091.333333333336</v>
      </c>
      <c r="E38" s="38">
        <f t="shared" si="0"/>
        <v>0</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row>
    <row r="39" spans="1:183" x14ac:dyDescent="0.25">
      <c r="A39" s="72">
        <f>Informatie!A28</f>
        <v>26</v>
      </c>
      <c r="B39" s="56" t="str">
        <f>Informatie!B28</f>
        <v>De Sterrenwachter</v>
      </c>
      <c r="C39" s="57">
        <f>Informatie!O28</f>
        <v>77965.333333333328</v>
      </c>
      <c r="D39" s="57">
        <f>Informatie!P28</f>
        <v>33049.333333333336</v>
      </c>
      <c r="E39" s="38">
        <f t="shared" si="0"/>
        <v>0</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row>
    <row r="40" spans="1:183" x14ac:dyDescent="0.25">
      <c r="A40" s="72">
        <f>Informatie!A29</f>
        <v>27</v>
      </c>
      <c r="B40" s="56" t="str">
        <f>Informatie!B29</f>
        <v>De Spinaker SO Kortenaerkade</v>
      </c>
      <c r="C40" s="57">
        <f>Informatie!O29</f>
        <v>130332.33333333333</v>
      </c>
      <c r="D40" s="57">
        <f>Informatie!P29</f>
        <v>52324.666666666664</v>
      </c>
      <c r="E40" s="38">
        <f t="shared" si="0"/>
        <v>0</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row>
    <row r="41" spans="1:183" x14ac:dyDescent="0.25">
      <c r="A41" s="72">
        <f>Informatie!A30</f>
        <v>28</v>
      </c>
      <c r="B41" s="56" t="str">
        <f>Informatie!B30</f>
        <v xml:space="preserve">De Cocon </v>
      </c>
      <c r="C41" s="57">
        <f>Informatie!O30</f>
        <v>118440</v>
      </c>
      <c r="D41" s="57">
        <f>Informatie!P30</f>
        <v>63477.333333333336</v>
      </c>
      <c r="E41" s="38">
        <f t="shared" si="0"/>
        <v>0</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row>
    <row r="42" spans="1:183" x14ac:dyDescent="0.25">
      <c r="A42" s="72">
        <f>Informatie!A31</f>
        <v>29</v>
      </c>
      <c r="B42" s="56" t="str">
        <f>Informatie!B31</f>
        <v>Vroonermeerschool</v>
      </c>
      <c r="C42" s="57">
        <f>Informatie!O31</f>
        <v>15741.333333333334</v>
      </c>
      <c r="D42" s="57">
        <f>Informatie!P31</f>
        <v>10311.333333333334</v>
      </c>
      <c r="E42" s="38">
        <f t="shared" si="0"/>
        <v>0</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row>
    <row r="43" spans="1:183" x14ac:dyDescent="0.25">
      <c r="A43" s="72">
        <f>Informatie!A32</f>
        <v>30</v>
      </c>
      <c r="B43" s="56" t="str">
        <f>Informatie!B32</f>
        <v>Jules Verne</v>
      </c>
      <c r="C43" s="57">
        <f>Informatie!O32</f>
        <v>165992</v>
      </c>
      <c r="D43" s="57">
        <f>Informatie!P32</f>
        <v>23494.666666666668</v>
      </c>
      <c r="E43" s="38">
        <f t="shared" si="0"/>
        <v>0</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row>
    <row r="44" spans="1:183" x14ac:dyDescent="0.25">
      <c r="A44" s="72">
        <f>Informatie!A33</f>
        <v>31</v>
      </c>
      <c r="B44" s="56" t="str">
        <f>Informatie!B33</f>
        <v>Spinaker VSO Alkmaar</v>
      </c>
      <c r="C44" s="57">
        <f>Informatie!O33</f>
        <v>35785.333333333336</v>
      </c>
      <c r="D44" s="57">
        <f>Informatie!P33</f>
        <v>30637.333333333332</v>
      </c>
      <c r="E44" s="38">
        <f t="shared" si="0"/>
        <v>0</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row>
    <row r="45" spans="1:183" x14ac:dyDescent="0.25">
      <c r="A45" s="72">
        <f>Informatie!A34</f>
        <v>32</v>
      </c>
      <c r="B45" s="56" t="str">
        <f>Informatie!B34</f>
        <v>De Piramide</v>
      </c>
      <c r="C45" s="57">
        <f>Informatie!O34</f>
        <v>13525</v>
      </c>
      <c r="D45" s="57">
        <f>Informatie!P34</f>
        <v>7282.666666666667</v>
      </c>
      <c r="E45" s="38">
        <f t="shared" si="0"/>
        <v>0</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row>
    <row r="46" spans="1:183" x14ac:dyDescent="0.25">
      <c r="A46" s="72">
        <f>Informatie!A35</f>
        <v>33</v>
      </c>
      <c r="B46" s="56" t="str">
        <f>Informatie!B35</f>
        <v>Vroonermeerschool dependance</v>
      </c>
      <c r="C46" s="57">
        <f>Informatie!O35</f>
        <v>10208.666666666666</v>
      </c>
      <c r="D46" s="57">
        <f>Informatie!P35</f>
        <v>5065.666666666667</v>
      </c>
      <c r="E46" s="38">
        <f t="shared" si="0"/>
        <v>0</v>
      </c>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row>
    <row r="47" spans="1:183" x14ac:dyDescent="0.25">
      <c r="A47" s="72" t="e">
        <f>Informatie!#REF!</f>
        <v>#REF!</v>
      </c>
      <c r="B47" s="56" t="str">
        <f>Informatie!B36</f>
        <v xml:space="preserve">De Kustlijn </v>
      </c>
      <c r="C47" s="57">
        <f>Informatie!O36</f>
        <v>82992.333333333328</v>
      </c>
      <c r="D47" s="57">
        <f>Informatie!P36</f>
        <v>43406.333333333336</v>
      </c>
      <c r="E47" s="38">
        <f t="shared" si="0"/>
        <v>0</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row>
    <row r="48" spans="1:183" x14ac:dyDescent="0.25">
      <c r="A48" s="72">
        <f>Informatie!A36</f>
        <v>34</v>
      </c>
      <c r="B48" s="56" t="str">
        <f>Informatie!B37</f>
        <v>OBS WJ Driessen</v>
      </c>
      <c r="C48" s="57">
        <f>Informatie!O37</f>
        <v>33988.666666666664</v>
      </c>
      <c r="D48" s="57">
        <f>Informatie!P37</f>
        <v>11969.333333333334</v>
      </c>
      <c r="E48" s="38">
        <f t="shared" si="0"/>
        <v>0</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row>
    <row r="49" spans="1:183" x14ac:dyDescent="0.25">
      <c r="A49" s="72">
        <f>Informatie!A37</f>
        <v>35</v>
      </c>
      <c r="B49" s="56" t="str">
        <f>Informatie!B38</f>
        <v>ISOB Bureau</v>
      </c>
      <c r="C49" s="57">
        <f>Informatie!O38</f>
        <v>18200.333333333332</v>
      </c>
      <c r="D49" s="57">
        <f>Informatie!P38</f>
        <v>9358</v>
      </c>
      <c r="E49" s="38">
        <f t="shared" si="0"/>
        <v>0</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row>
    <row r="50" spans="1:183" x14ac:dyDescent="0.25">
      <c r="A50" s="72">
        <f>Informatie!A38</f>
        <v>36</v>
      </c>
      <c r="B50" s="56" t="str">
        <f>Informatie!B39</f>
        <v>OBS De Tweemaster</v>
      </c>
      <c r="C50" s="57">
        <f>Informatie!O39</f>
        <v>133702</v>
      </c>
      <c r="D50" s="57">
        <f>Informatie!P39</f>
        <v>31059</v>
      </c>
      <c r="E50" s="38">
        <f t="shared" si="0"/>
        <v>0</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row>
    <row r="51" spans="1:183" x14ac:dyDescent="0.25">
      <c r="A51" s="72">
        <f>Informatie!A39</f>
        <v>37</v>
      </c>
      <c r="B51" s="56" t="str">
        <f>Informatie!B40</f>
        <v>OBS Rembrandt</v>
      </c>
      <c r="C51" s="57">
        <f>Informatie!O40</f>
        <v>72466</v>
      </c>
      <c r="D51" s="57">
        <f>Informatie!P40</f>
        <v>37448</v>
      </c>
      <c r="E51" s="38">
        <f t="shared" si="0"/>
        <v>0</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row>
    <row r="52" spans="1:183" x14ac:dyDescent="0.25">
      <c r="A52" s="72">
        <f>Informatie!A40</f>
        <v>38</v>
      </c>
      <c r="B52" s="56" t="str">
        <f>Informatie!B41</f>
        <v>OBS De Montessori</v>
      </c>
      <c r="C52" s="57">
        <f>Informatie!O41</f>
        <v>127188.33333333333</v>
      </c>
      <c r="D52" s="57">
        <f>Informatie!P41</f>
        <v>58999.333333333336</v>
      </c>
      <c r="E52" s="38">
        <f t="shared" si="0"/>
        <v>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row>
    <row r="53" spans="1:183" x14ac:dyDescent="0.25">
      <c r="A53" s="72">
        <f>Informatie!A41</f>
        <v>39</v>
      </c>
      <c r="B53" s="56" t="str">
        <f>Informatie!B42</f>
        <v>OBS Teun de Jager</v>
      </c>
      <c r="C53" s="57">
        <f>Informatie!O42</f>
        <v>95003.666666666672</v>
      </c>
      <c r="D53" s="57">
        <f>Informatie!P42</f>
        <v>44403.666666666664</v>
      </c>
      <c r="E53" s="38">
        <f t="shared" si="0"/>
        <v>0</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row>
    <row r="54" spans="1:183" x14ac:dyDescent="0.25">
      <c r="A54" s="72">
        <f>Informatie!A42</f>
        <v>40</v>
      </c>
      <c r="B54" s="56" t="str">
        <f>Informatie!B43</f>
        <v xml:space="preserve">OBS De Wissel </v>
      </c>
      <c r="C54" s="57">
        <f>Informatie!O43</f>
        <v>116464.66666666667</v>
      </c>
      <c r="D54" s="57">
        <f>Informatie!P43</f>
        <v>39887.666666666664</v>
      </c>
      <c r="E54" s="38">
        <f t="shared" si="0"/>
        <v>0</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row>
    <row r="55" spans="1:183" x14ac:dyDescent="0.25">
      <c r="A55" s="72">
        <f>Informatie!A43</f>
        <v>41</v>
      </c>
      <c r="B55" s="56" t="str">
        <f>Informatie!B44</f>
        <v>OBS De Overhael</v>
      </c>
      <c r="C55" s="57">
        <f>Informatie!O44</f>
        <v>56471.666666666664</v>
      </c>
      <c r="D55" s="57">
        <f>Informatie!P44</f>
        <v>15515</v>
      </c>
      <c r="E55" s="38">
        <f t="shared" si="0"/>
        <v>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row>
    <row r="56" spans="1:183" x14ac:dyDescent="0.25">
      <c r="A56" s="72">
        <f>Informatie!A44</f>
        <v>42</v>
      </c>
      <c r="B56" s="56" t="str">
        <f>Informatie!B45</f>
        <v xml:space="preserve">OBS De Zuidwester </v>
      </c>
      <c r="C56" s="57">
        <f>Informatie!O45</f>
        <v>84714.666666666672</v>
      </c>
      <c r="D56" s="57">
        <f>Informatie!P45</f>
        <v>30542.333333333332</v>
      </c>
      <c r="E56" s="38">
        <f t="shared" si="0"/>
        <v>0</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row>
    <row r="57" spans="1:183" x14ac:dyDescent="0.25">
      <c r="A57" s="72">
        <f>Informatie!A45</f>
        <v>43</v>
      </c>
      <c r="B57" s="56" t="str">
        <f>Informatie!B46</f>
        <v>Elckerlyc</v>
      </c>
      <c r="C57" s="57">
        <f>Informatie!O46</f>
        <v>81731.333333333328</v>
      </c>
      <c r="D57" s="57">
        <f>Informatie!P46</f>
        <v>41158</v>
      </c>
      <c r="E57" s="38">
        <f t="shared" si="0"/>
        <v>0</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row>
    <row r="58" spans="1:183" x14ac:dyDescent="0.25">
      <c r="A58" s="72">
        <f>Informatie!A46</f>
        <v>44</v>
      </c>
      <c r="B58" s="56" t="str">
        <f>Informatie!B47</f>
        <v>OBS van Reenen</v>
      </c>
      <c r="C58" s="57">
        <f>Informatie!O47</f>
        <v>72425</v>
      </c>
      <c r="D58" s="57">
        <f>Informatie!P47</f>
        <v>41445.333333333336</v>
      </c>
      <c r="E58" s="38">
        <f t="shared" si="0"/>
        <v>0</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row>
    <row r="59" spans="1:183" x14ac:dyDescent="0.25">
      <c r="A59" s="72">
        <f>Informatie!A47</f>
        <v>45</v>
      </c>
      <c r="B59" s="56" t="str">
        <f>Informatie!B48</f>
        <v>OBS Meander</v>
      </c>
      <c r="C59" s="57">
        <f>Informatie!O48</f>
        <v>124669.33333333333</v>
      </c>
      <c r="D59" s="57">
        <f>Informatie!P48</f>
        <v>21077.666666666668</v>
      </c>
      <c r="E59" s="38">
        <f t="shared" si="0"/>
        <v>0</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row>
    <row r="60" spans="1:183" s="91" customFormat="1" x14ac:dyDescent="0.25">
      <c r="A60" s="72">
        <f>Informatie!A48</f>
        <v>46</v>
      </c>
      <c r="B60" s="56" t="str">
        <f>Informatie!B49</f>
        <v>OBS Lucebert</v>
      </c>
      <c r="C60" s="57">
        <f>Informatie!O49</f>
        <v>50906</v>
      </c>
      <c r="D60" s="57">
        <f>Informatie!P49</f>
        <v>41946.333333333336</v>
      </c>
      <c r="E60" s="38">
        <f t="shared" si="0"/>
        <v>0</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row>
    <row r="61" spans="1:183" s="91" customFormat="1" x14ac:dyDescent="0.25">
      <c r="A61" s="72">
        <f>Informatie!A49</f>
        <v>47</v>
      </c>
      <c r="B61" s="56" t="str">
        <f>Informatie!B50</f>
        <v>OBS De Springschans</v>
      </c>
      <c r="C61" s="57">
        <f>Informatie!O50</f>
        <v>155708.66666666666</v>
      </c>
      <c r="D61" s="57">
        <f>Informatie!P50</f>
        <v>45905</v>
      </c>
      <c r="E61" s="38">
        <f t="shared" si="0"/>
        <v>0</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row>
    <row r="62" spans="1:183" s="91" customFormat="1" x14ac:dyDescent="0.25">
      <c r="A62" s="72">
        <f>Informatie!A50</f>
        <v>48</v>
      </c>
      <c r="B62" s="56" t="str">
        <f>Informatie!B51</f>
        <v>OBS De Driemaster</v>
      </c>
      <c r="C62" s="57">
        <f>Informatie!O51</f>
        <v>55348.666666666664</v>
      </c>
      <c r="D62" s="57">
        <f>Informatie!P51</f>
        <v>27867</v>
      </c>
      <c r="E62" s="38">
        <f t="shared" si="0"/>
        <v>0</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row>
    <row r="63" spans="1:183" s="91" customFormat="1" x14ac:dyDescent="0.25">
      <c r="A63" s="72">
        <f>Informatie!A51</f>
        <v>49</v>
      </c>
      <c r="B63" s="56" t="str">
        <f>Informatie!B52</f>
        <v xml:space="preserve">OBS De Wiekslag </v>
      </c>
      <c r="C63" s="57">
        <f>Informatie!O52</f>
        <v>125356.66666666667</v>
      </c>
      <c r="D63" s="57">
        <f>Informatie!P52</f>
        <v>46166.333333333336</v>
      </c>
      <c r="E63" s="38">
        <f t="shared" si="0"/>
        <v>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row>
    <row r="64" spans="1:183" s="91" customFormat="1" x14ac:dyDescent="0.25">
      <c r="A64" s="72">
        <f>Informatie!A52</f>
        <v>50</v>
      </c>
      <c r="B64" s="56" t="str">
        <f>Informatie!B53</f>
        <v xml:space="preserve">OBS Vinckhuysen </v>
      </c>
      <c r="C64" s="57">
        <f>Informatie!O53</f>
        <v>35279</v>
      </c>
      <c r="D64" s="57">
        <f>Informatie!P53</f>
        <v>13346.333333333334</v>
      </c>
      <c r="E64" s="38">
        <f t="shared" si="0"/>
        <v>0</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row>
    <row r="65" spans="1:198" x14ac:dyDescent="0.25">
      <c r="A65" s="72">
        <f>Informatie!A53</f>
        <v>51</v>
      </c>
      <c r="B65" s="56" t="str">
        <f>Informatie!B54</f>
        <v>OBS Juliana van Stolberg</v>
      </c>
      <c r="C65" s="57">
        <f>Informatie!O54</f>
        <v>115423.33333333333</v>
      </c>
      <c r="D65" s="57">
        <f>Informatie!P54</f>
        <v>75270</v>
      </c>
      <c r="E65" s="38">
        <f t="shared" si="0"/>
        <v>0</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row>
    <row r="66" spans="1:198" ht="15.75" x14ac:dyDescent="0.25">
      <c r="A66" s="73"/>
      <c r="B66" s="62" t="s">
        <v>26</v>
      </c>
      <c r="C66" s="63">
        <f>SUM(C14:C65)</f>
        <v>4667274.333333334</v>
      </c>
      <c r="D66" s="63">
        <f>SUM(D14:D65)</f>
        <v>1712448.6666666663</v>
      </c>
      <c r="E66" s="64">
        <f>SUM(E14:E65)</f>
        <v>0</v>
      </c>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row>
    <row r="67" spans="1:198"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row>
    <row r="68" spans="1:198"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row>
    <row r="69" spans="1:198"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row>
    <row r="70" spans="1:198"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row>
    <row r="71" spans="1:198"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row>
    <row r="72" spans="1:198"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row>
    <row r="73" spans="1:198"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row>
    <row r="74" spans="1:198"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row>
    <row r="75" spans="1:198"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row>
    <row r="76" spans="1:198"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row>
    <row r="77" spans="1:198"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row>
    <row r="78" spans="1:198"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row>
    <row r="79" spans="1:198"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row>
    <row r="80" spans="1:198"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row>
    <row r="81" spans="2:198"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row>
    <row r="82" spans="2:198"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row>
    <row r="83" spans="2:198"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row>
    <row r="84" spans="2:198"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row>
    <row r="85" spans="2:198"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row>
    <row r="86" spans="2:198"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row>
    <row r="87" spans="2:198"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row>
    <row r="88" spans="2:198"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row>
    <row r="89" spans="2:198"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row>
    <row r="90" spans="2:198"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row>
    <row r="91" spans="2:198"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row>
    <row r="92" spans="2:198"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row>
    <row r="93" spans="2:198"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row>
    <row r="94" spans="2:198"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row>
    <row r="95" spans="2:198"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row>
    <row r="96" spans="2:198"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row>
    <row r="97" spans="2:198"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row>
    <row r="98" spans="2:198"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row>
    <row r="99" spans="2:198"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row>
    <row r="100" spans="2:198"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row>
    <row r="101" spans="2:198"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row>
    <row r="102" spans="2:198"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row>
    <row r="103" spans="2:198"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row>
    <row r="104" spans="2:198"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row>
    <row r="105" spans="2:198"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row>
    <row r="106" spans="2:198"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row>
    <row r="107" spans="2:198"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row>
    <row r="108" spans="2:198"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row>
    <row r="109" spans="2:198"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row>
    <row r="110" spans="2:198"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row>
    <row r="111" spans="2:198"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row>
    <row r="112" spans="2:198"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row>
    <row r="113" spans="2:198"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row>
    <row r="114" spans="2:198"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row>
    <row r="115" spans="2:198"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row>
    <row r="116" spans="2:198"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row>
    <row r="117" spans="2:198"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row>
    <row r="118" spans="2:198"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row>
    <row r="119" spans="2:198"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row>
    <row r="120" spans="2:198"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row>
    <row r="121" spans="2:198"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row>
    <row r="122" spans="2:198"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row>
    <row r="123" spans="2:198"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row>
    <row r="124" spans="2:198"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row>
    <row r="125" spans="2:198"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row>
    <row r="126" spans="2:198"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row>
    <row r="127" spans="2:198"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row>
    <row r="128" spans="2:198"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row>
    <row r="129" spans="2:198"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row>
    <row r="130" spans="2:198"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row>
    <row r="131" spans="2:198"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row>
    <row r="132" spans="2:198"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row>
    <row r="133" spans="2:198"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row>
    <row r="134" spans="2:198"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row>
    <row r="135" spans="2:198"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row>
    <row r="136" spans="2:198" x14ac:dyDescent="0.2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row>
    <row r="137" spans="2:198" x14ac:dyDescent="0.2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row>
    <row r="138" spans="2:198" x14ac:dyDescent="0.2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row>
    <row r="139" spans="2:198" x14ac:dyDescent="0.2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row>
    <row r="140" spans="2:198" x14ac:dyDescent="0.2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row>
    <row r="141" spans="2:198" x14ac:dyDescent="0.2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row>
    <row r="142" spans="2:198" x14ac:dyDescent="0.2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row>
    <row r="143" spans="2:198" x14ac:dyDescent="0.2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row>
    <row r="144" spans="2:198" x14ac:dyDescent="0.2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row>
    <row r="145" spans="2:198" x14ac:dyDescent="0.2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row>
    <row r="146" spans="2:198" x14ac:dyDescent="0.2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row>
    <row r="147" spans="2:198" x14ac:dyDescent="0.2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row>
    <row r="148" spans="2:198" x14ac:dyDescent="0.2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row>
    <row r="149" spans="2:198" x14ac:dyDescent="0.2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row>
    <row r="150" spans="2:198" x14ac:dyDescent="0.2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row>
    <row r="151" spans="2:198" x14ac:dyDescent="0.2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row>
    <row r="152" spans="2:198" x14ac:dyDescent="0.2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row>
    <row r="153" spans="2:198" x14ac:dyDescent="0.2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row>
    <row r="154" spans="2:198" x14ac:dyDescent="0.2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row>
    <row r="155" spans="2:198" x14ac:dyDescent="0.2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row>
    <row r="156" spans="2:198" x14ac:dyDescent="0.2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row>
    <row r="157" spans="2:198" x14ac:dyDescent="0.2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row>
    <row r="158" spans="2:198" x14ac:dyDescent="0.2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row>
    <row r="159" spans="2:198" x14ac:dyDescent="0.2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row>
    <row r="160" spans="2:198" x14ac:dyDescent="0.2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row>
    <row r="161" spans="2:198" x14ac:dyDescent="0.2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row>
    <row r="162" spans="2:198" x14ac:dyDescent="0.2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row>
    <row r="163" spans="2:198" x14ac:dyDescent="0.2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row>
    <row r="164" spans="2:198" x14ac:dyDescent="0.2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row>
    <row r="165" spans="2:198" x14ac:dyDescent="0.2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row>
    <row r="166" spans="2:198" x14ac:dyDescent="0.2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row>
    <row r="167" spans="2:198" x14ac:dyDescent="0.2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row>
    <row r="168" spans="2:198" x14ac:dyDescent="0.2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row>
    <row r="169" spans="2:198" x14ac:dyDescent="0.2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row>
    <row r="170" spans="2:198" x14ac:dyDescent="0.2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row>
    <row r="171" spans="2:198" x14ac:dyDescent="0.2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row>
    <row r="172" spans="2:198" x14ac:dyDescent="0.2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row>
    <row r="173" spans="2:198" x14ac:dyDescent="0.2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row>
    <row r="174" spans="2:198" x14ac:dyDescent="0.2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row>
    <row r="175" spans="2:198" x14ac:dyDescent="0.2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row>
    <row r="176" spans="2:198" x14ac:dyDescent="0.2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row>
    <row r="177" spans="2:198" x14ac:dyDescent="0.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row>
    <row r="178" spans="2:198" x14ac:dyDescent="0.2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row>
    <row r="179" spans="2:198" x14ac:dyDescent="0.2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row>
    <row r="180" spans="2:198" x14ac:dyDescent="0.2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row>
    <row r="181" spans="2:198" x14ac:dyDescent="0.2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row>
    <row r="182" spans="2:198" x14ac:dyDescent="0.2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row>
    <row r="183" spans="2:198" x14ac:dyDescent="0.2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row>
    <row r="184" spans="2:198" x14ac:dyDescent="0.2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row>
    <row r="185" spans="2:198" x14ac:dyDescent="0.2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row>
    <row r="186" spans="2:198" x14ac:dyDescent="0.2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row>
    <row r="187" spans="2:198" x14ac:dyDescent="0.2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row>
    <row r="188" spans="2:198" x14ac:dyDescent="0.2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row>
    <row r="189" spans="2:198" x14ac:dyDescent="0.2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row>
    <row r="190" spans="2:198" x14ac:dyDescent="0.2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row>
    <row r="191" spans="2:198" x14ac:dyDescent="0.2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row>
    <row r="192" spans="2:198" x14ac:dyDescent="0.2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row>
    <row r="193" spans="2:198" x14ac:dyDescent="0.2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row>
    <row r="194" spans="2:198" x14ac:dyDescent="0.2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row>
    <row r="195" spans="2:198" x14ac:dyDescent="0.2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row>
    <row r="196" spans="2:198" x14ac:dyDescent="0.2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row>
    <row r="197" spans="2:198" x14ac:dyDescent="0.2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row>
    <row r="198" spans="2:198" x14ac:dyDescent="0.2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row>
    <row r="199" spans="2:198" x14ac:dyDescent="0.2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row>
    <row r="200" spans="2:198" x14ac:dyDescent="0.2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row>
    <row r="201" spans="2:198" x14ac:dyDescent="0.2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row>
    <row r="202" spans="2:198" x14ac:dyDescent="0.2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row>
    <row r="203" spans="2:198" x14ac:dyDescent="0.2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row>
    <row r="204" spans="2:198" x14ac:dyDescent="0.2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row>
    <row r="205" spans="2:198" x14ac:dyDescent="0.2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row>
    <row r="206" spans="2:198" x14ac:dyDescent="0.2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row>
    <row r="207" spans="2:198" x14ac:dyDescent="0.2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row>
    <row r="208" spans="2:198" x14ac:dyDescent="0.2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row>
    <row r="209" spans="2:198" x14ac:dyDescent="0.2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row>
    <row r="210" spans="2:198" x14ac:dyDescent="0.2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row>
    <row r="211" spans="2:198" x14ac:dyDescent="0.2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row>
    <row r="212" spans="2:198" x14ac:dyDescent="0.2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row>
    <row r="213" spans="2:198" x14ac:dyDescent="0.2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row>
    <row r="214" spans="2:198" x14ac:dyDescent="0.2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row>
    <row r="215" spans="2:198" x14ac:dyDescent="0.2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row>
    <row r="216" spans="2:198" x14ac:dyDescent="0.2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row>
    <row r="217" spans="2:198" x14ac:dyDescent="0.2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row>
    <row r="218" spans="2:198" x14ac:dyDescent="0.2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row>
    <row r="219" spans="2:198" x14ac:dyDescent="0.2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row>
    <row r="220" spans="2:198" x14ac:dyDescent="0.2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row>
    <row r="221" spans="2:198" x14ac:dyDescent="0.2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row>
    <row r="222" spans="2:198" x14ac:dyDescent="0.2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row>
    <row r="223" spans="2:198" x14ac:dyDescent="0.2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row>
    <row r="224" spans="2:198" x14ac:dyDescent="0.25">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row>
    <row r="225" spans="2:198" x14ac:dyDescent="0.25">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row>
    <row r="226" spans="2:198" x14ac:dyDescent="0.25">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row>
    <row r="227" spans="2:198" x14ac:dyDescent="0.25">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row>
    <row r="228" spans="2:198" x14ac:dyDescent="0.25">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row>
    <row r="229" spans="2:198" x14ac:dyDescent="0.25">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row>
    <row r="230" spans="2:198" x14ac:dyDescent="0.2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row>
    <row r="231" spans="2:198" x14ac:dyDescent="0.2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row>
    <row r="232" spans="2:198" x14ac:dyDescent="0.2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row>
    <row r="233" spans="2:198" x14ac:dyDescent="0.2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row>
    <row r="234" spans="2:198" x14ac:dyDescent="0.2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row>
    <row r="235" spans="2:198" x14ac:dyDescent="0.2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row>
    <row r="236" spans="2:198" x14ac:dyDescent="0.2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row>
    <row r="237" spans="2:198" x14ac:dyDescent="0.2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row>
    <row r="238" spans="2:198" x14ac:dyDescent="0.2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row>
    <row r="239" spans="2:198" x14ac:dyDescent="0.2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row>
    <row r="240" spans="2:198" x14ac:dyDescent="0.2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row>
    <row r="241" spans="2:198" x14ac:dyDescent="0.2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row>
    <row r="242" spans="2:198" x14ac:dyDescent="0.2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row>
    <row r="243" spans="2:198" x14ac:dyDescent="0.2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row>
    <row r="244" spans="2:198" x14ac:dyDescent="0.2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row>
    <row r="245" spans="2:198" x14ac:dyDescent="0.2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row>
    <row r="246" spans="2:198" x14ac:dyDescent="0.2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row>
    <row r="247" spans="2:198" x14ac:dyDescent="0.2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row>
    <row r="248" spans="2:198" x14ac:dyDescent="0.2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row>
    <row r="249" spans="2:198" x14ac:dyDescent="0.2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row>
    <row r="250" spans="2:198" x14ac:dyDescent="0.2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row>
    <row r="251" spans="2:198" x14ac:dyDescent="0.2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row>
    <row r="252" spans="2:198" x14ac:dyDescent="0.2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row>
    <row r="253" spans="2:198" x14ac:dyDescent="0.2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row>
    <row r="254" spans="2:198" x14ac:dyDescent="0.2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row>
    <row r="255" spans="2:198" x14ac:dyDescent="0.2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row>
    <row r="256" spans="2:198" x14ac:dyDescent="0.2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row>
    <row r="257" spans="2:198" x14ac:dyDescent="0.2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row>
    <row r="258" spans="2:198" x14ac:dyDescent="0.2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row>
    <row r="259" spans="2:198" x14ac:dyDescent="0.2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row>
    <row r="260" spans="2:198" x14ac:dyDescent="0.2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row>
    <row r="261" spans="2:198" x14ac:dyDescent="0.2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row>
    <row r="262" spans="2:198" x14ac:dyDescent="0.2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row>
    <row r="263" spans="2:198" x14ac:dyDescent="0.2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row>
    <row r="264" spans="2:198" x14ac:dyDescent="0.25">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row>
    <row r="265" spans="2:198" x14ac:dyDescent="0.25">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row>
    <row r="266" spans="2:198" x14ac:dyDescent="0.25">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row>
    <row r="267" spans="2:198" x14ac:dyDescent="0.25">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row>
    <row r="268" spans="2:198" x14ac:dyDescent="0.25">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row>
    <row r="269" spans="2:198" x14ac:dyDescent="0.25">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row>
    <row r="270" spans="2:198" x14ac:dyDescent="0.25">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row>
    <row r="271" spans="2:198" x14ac:dyDescent="0.25">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row>
    <row r="272" spans="2:198" x14ac:dyDescent="0.25">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row>
    <row r="273" spans="2:198" x14ac:dyDescent="0.25">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row>
    <row r="274" spans="2:198" x14ac:dyDescent="0.25">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row>
    <row r="275" spans="2:198" x14ac:dyDescent="0.25">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row>
    <row r="276" spans="2:198" x14ac:dyDescent="0.25">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row>
    <row r="277" spans="2:198" x14ac:dyDescent="0.25">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row>
    <row r="278" spans="2:198" x14ac:dyDescent="0.25">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row>
    <row r="279" spans="2:198" x14ac:dyDescent="0.25">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row>
    <row r="280" spans="2:198" x14ac:dyDescent="0.25">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row>
    <row r="281" spans="2:198" x14ac:dyDescent="0.25">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row>
    <row r="282" spans="2:198" x14ac:dyDescent="0.25">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row>
    <row r="283" spans="2:198" x14ac:dyDescent="0.25">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row>
    <row r="284" spans="2:198" x14ac:dyDescent="0.25">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row>
    <row r="285" spans="2:198" x14ac:dyDescent="0.25">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row>
    <row r="286" spans="2:198" x14ac:dyDescent="0.25">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row>
    <row r="287" spans="2:198" x14ac:dyDescent="0.25">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row>
    <row r="288" spans="2:198" x14ac:dyDescent="0.25">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row>
    <row r="289" spans="2:198" x14ac:dyDescent="0.25">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row>
    <row r="290" spans="2:198" x14ac:dyDescent="0.25">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row>
    <row r="291" spans="2:198" x14ac:dyDescent="0.2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row>
    <row r="292" spans="2:198" x14ac:dyDescent="0.25">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row>
    <row r="293" spans="2:198" x14ac:dyDescent="0.25">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row>
    <row r="294" spans="2:198" x14ac:dyDescent="0.25">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row>
    <row r="295" spans="2:198" x14ac:dyDescent="0.25">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row>
    <row r="296" spans="2:198" x14ac:dyDescent="0.25">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row>
    <row r="297" spans="2:198" x14ac:dyDescent="0.25">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row>
    <row r="298" spans="2:198" x14ac:dyDescent="0.25">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row>
    <row r="299" spans="2:198" x14ac:dyDescent="0.25">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row>
    <row r="300" spans="2:198" x14ac:dyDescent="0.25">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row>
    <row r="301" spans="2:198" x14ac:dyDescent="0.25">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row>
    <row r="302" spans="2:198" x14ac:dyDescent="0.25">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row>
    <row r="303" spans="2:198" x14ac:dyDescent="0.25">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row>
    <row r="304" spans="2:198" x14ac:dyDescent="0.25">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row>
    <row r="305" spans="2:198" x14ac:dyDescent="0.25">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row>
    <row r="306" spans="2:198" x14ac:dyDescent="0.25">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row>
    <row r="307" spans="2:198" x14ac:dyDescent="0.25">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row>
    <row r="308" spans="2:198" x14ac:dyDescent="0.25">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row>
    <row r="309" spans="2:198" x14ac:dyDescent="0.25">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row>
    <row r="310" spans="2:198" x14ac:dyDescent="0.25">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row>
    <row r="311" spans="2:198" x14ac:dyDescent="0.25">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row>
    <row r="312" spans="2:198" x14ac:dyDescent="0.25">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row>
    <row r="313" spans="2:198" x14ac:dyDescent="0.25">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row>
    <row r="314" spans="2:198" x14ac:dyDescent="0.25">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row>
    <row r="315" spans="2:198" x14ac:dyDescent="0.25">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row>
    <row r="316" spans="2:198" x14ac:dyDescent="0.25">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row>
    <row r="317" spans="2:198" x14ac:dyDescent="0.25">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row>
    <row r="318" spans="2:198" x14ac:dyDescent="0.25">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row>
    <row r="319" spans="2:198" x14ac:dyDescent="0.25">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row>
    <row r="320" spans="2:198" x14ac:dyDescent="0.25">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row>
    <row r="321" spans="2:198" x14ac:dyDescent="0.25">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row>
    <row r="322" spans="2:198" x14ac:dyDescent="0.25">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row>
    <row r="323" spans="2:198" x14ac:dyDescent="0.25">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row>
    <row r="324" spans="2:198" x14ac:dyDescent="0.25">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row>
    <row r="325" spans="2:198" x14ac:dyDescent="0.25">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row>
    <row r="326" spans="2:198" x14ac:dyDescent="0.25">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row>
    <row r="327" spans="2:198" x14ac:dyDescent="0.25">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row>
    <row r="328" spans="2:198" x14ac:dyDescent="0.25">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row>
    <row r="329" spans="2:198" x14ac:dyDescent="0.25">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row>
    <row r="330" spans="2:198" x14ac:dyDescent="0.25">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row>
    <row r="331" spans="2:198" x14ac:dyDescent="0.25">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row>
    <row r="332" spans="2:198" x14ac:dyDescent="0.25">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row>
    <row r="333" spans="2:198" x14ac:dyDescent="0.25">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row>
    <row r="334" spans="2:198" x14ac:dyDescent="0.25">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row>
    <row r="335" spans="2:198" x14ac:dyDescent="0.25">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row>
    <row r="336" spans="2:198" x14ac:dyDescent="0.25">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row>
    <row r="337" spans="2:198" x14ac:dyDescent="0.25">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row>
    <row r="338" spans="2:198" x14ac:dyDescent="0.25">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row>
    <row r="339" spans="2:198" x14ac:dyDescent="0.25">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row>
    <row r="340" spans="2:198" x14ac:dyDescent="0.25">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row>
    <row r="341" spans="2:198" x14ac:dyDescent="0.25">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row>
    <row r="342" spans="2:198" x14ac:dyDescent="0.25">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row>
    <row r="343" spans="2:198" x14ac:dyDescent="0.25">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row>
    <row r="344" spans="2:198" x14ac:dyDescent="0.25">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row>
    <row r="345" spans="2:198" x14ac:dyDescent="0.25">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row>
    <row r="346" spans="2:198" x14ac:dyDescent="0.25">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row>
    <row r="347" spans="2:198" x14ac:dyDescent="0.25">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row>
    <row r="348" spans="2:198" x14ac:dyDescent="0.25">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row>
    <row r="349" spans="2:198" x14ac:dyDescent="0.25">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row>
    <row r="350" spans="2:198" x14ac:dyDescent="0.25">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row>
    <row r="351" spans="2:198" x14ac:dyDescent="0.25">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row>
    <row r="352" spans="2:198" x14ac:dyDescent="0.25">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row>
    <row r="353" spans="2:198" x14ac:dyDescent="0.25">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row>
    <row r="354" spans="2:198" x14ac:dyDescent="0.25">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row>
    <row r="355" spans="2:198" x14ac:dyDescent="0.25">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row>
    <row r="356" spans="2:198" x14ac:dyDescent="0.25">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row>
    <row r="357" spans="2:198" x14ac:dyDescent="0.25">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row>
    <row r="358" spans="2:198" x14ac:dyDescent="0.25">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row>
    <row r="359" spans="2:198" x14ac:dyDescent="0.25">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row>
    <row r="360" spans="2:198" x14ac:dyDescent="0.25">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row>
    <row r="361" spans="2:198" x14ac:dyDescent="0.25">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row>
    <row r="362" spans="2:198" x14ac:dyDescent="0.25">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row>
    <row r="363" spans="2:198" x14ac:dyDescent="0.25">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row>
    <row r="364" spans="2:198" x14ac:dyDescent="0.25">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row>
    <row r="365" spans="2:198" x14ac:dyDescent="0.25">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row>
    <row r="366" spans="2:198" x14ac:dyDescent="0.25">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row>
    <row r="367" spans="2:198" x14ac:dyDescent="0.25">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row>
    <row r="368" spans="2:198" x14ac:dyDescent="0.25">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row>
    <row r="369" spans="2:198" x14ac:dyDescent="0.25">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row>
    <row r="370" spans="2:198" x14ac:dyDescent="0.25">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row>
    <row r="371" spans="2:198" x14ac:dyDescent="0.25">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row>
    <row r="372" spans="2:198" x14ac:dyDescent="0.25">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row>
    <row r="373" spans="2:198" x14ac:dyDescent="0.25">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row>
    <row r="374" spans="2:198" x14ac:dyDescent="0.25">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row>
    <row r="375" spans="2:198" x14ac:dyDescent="0.25">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row>
    <row r="376" spans="2:198" x14ac:dyDescent="0.25">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row>
    <row r="377" spans="2:198" x14ac:dyDescent="0.25">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row>
    <row r="378" spans="2:198" x14ac:dyDescent="0.25">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row>
    <row r="379" spans="2:198" x14ac:dyDescent="0.25">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row>
    <row r="380" spans="2:198" x14ac:dyDescent="0.25">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row>
    <row r="381" spans="2:198" x14ac:dyDescent="0.25">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row>
    <row r="382" spans="2:198" x14ac:dyDescent="0.25">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row>
    <row r="383" spans="2:198" x14ac:dyDescent="0.25">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row>
    <row r="384" spans="2:198" x14ac:dyDescent="0.25">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row>
    <row r="385" spans="2:198" x14ac:dyDescent="0.25">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row>
    <row r="386" spans="2:198" x14ac:dyDescent="0.25">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row>
    <row r="387" spans="2:198" x14ac:dyDescent="0.25">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row>
    <row r="388" spans="2:198" x14ac:dyDescent="0.25">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row>
    <row r="389" spans="2:198" x14ac:dyDescent="0.25">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row>
    <row r="390" spans="2:198" x14ac:dyDescent="0.25">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row>
    <row r="391" spans="2:198" x14ac:dyDescent="0.25">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row>
    <row r="392" spans="2:198" x14ac:dyDescent="0.25">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row>
    <row r="393" spans="2:198" x14ac:dyDescent="0.25">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row>
    <row r="394" spans="2:198" x14ac:dyDescent="0.25">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row>
    <row r="395" spans="2:198" x14ac:dyDescent="0.25">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row>
    <row r="396" spans="2:198" x14ac:dyDescent="0.25">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row>
    <row r="397" spans="2:198" x14ac:dyDescent="0.25">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row>
    <row r="398" spans="2:198" x14ac:dyDescent="0.25">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row>
    <row r="399" spans="2:198" x14ac:dyDescent="0.25">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row>
    <row r="400" spans="2:198" x14ac:dyDescent="0.25">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row>
    <row r="401" spans="2:198" x14ac:dyDescent="0.25">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row>
    <row r="402" spans="2:198" x14ac:dyDescent="0.25">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row>
    <row r="403" spans="2:198" x14ac:dyDescent="0.25">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row>
    <row r="404" spans="2:198" x14ac:dyDescent="0.25">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row>
    <row r="405" spans="2:198" x14ac:dyDescent="0.25">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row>
    <row r="406" spans="2:198" x14ac:dyDescent="0.25">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row>
    <row r="407" spans="2:198" x14ac:dyDescent="0.25">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row>
    <row r="408" spans="2:198" x14ac:dyDescent="0.25">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row>
    <row r="409" spans="2:198" x14ac:dyDescent="0.25">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row>
    <row r="410" spans="2:198" x14ac:dyDescent="0.25">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row>
    <row r="411" spans="2:198" x14ac:dyDescent="0.25">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row>
    <row r="412" spans="2:198" x14ac:dyDescent="0.25">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row>
    <row r="413" spans="2:198" x14ac:dyDescent="0.25">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row>
    <row r="414" spans="2:198" x14ac:dyDescent="0.25">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row>
    <row r="415" spans="2:198" x14ac:dyDescent="0.25">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row>
    <row r="416" spans="2:198" x14ac:dyDescent="0.25">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row>
    <row r="417" spans="2:198" x14ac:dyDescent="0.25">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row>
    <row r="418" spans="2:198" x14ac:dyDescent="0.25">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row>
    <row r="419" spans="2:198" x14ac:dyDescent="0.25">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row>
    <row r="420" spans="2:198" x14ac:dyDescent="0.25">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row>
    <row r="421" spans="2:198" x14ac:dyDescent="0.25">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row>
    <row r="422" spans="2:198" x14ac:dyDescent="0.25">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row>
    <row r="423" spans="2:198" x14ac:dyDescent="0.25">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row>
    <row r="424" spans="2:198" x14ac:dyDescent="0.25">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row>
    <row r="425" spans="2:198" x14ac:dyDescent="0.25">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row>
    <row r="426" spans="2:198" x14ac:dyDescent="0.25">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row>
    <row r="427" spans="2:198" x14ac:dyDescent="0.25">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row>
    <row r="428" spans="2:198" x14ac:dyDescent="0.25">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row>
    <row r="429" spans="2:198" x14ac:dyDescent="0.25">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row>
    <row r="430" spans="2:198" x14ac:dyDescent="0.25">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row>
    <row r="431" spans="2:198" x14ac:dyDescent="0.25">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row>
    <row r="432" spans="2:198" x14ac:dyDescent="0.25">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row>
    <row r="433" spans="2:198" x14ac:dyDescent="0.25">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row>
    <row r="434" spans="2:198" x14ac:dyDescent="0.25">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row>
    <row r="435" spans="2:198" x14ac:dyDescent="0.25">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row>
    <row r="436" spans="2:198" x14ac:dyDescent="0.25">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row>
    <row r="437" spans="2:198" x14ac:dyDescent="0.25">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row>
    <row r="438" spans="2:198" x14ac:dyDescent="0.25">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row>
    <row r="439" spans="2:198" x14ac:dyDescent="0.25">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row>
    <row r="440" spans="2:198" x14ac:dyDescent="0.25">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row>
    <row r="441" spans="2:198" x14ac:dyDescent="0.25">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row>
    <row r="442" spans="2:198" x14ac:dyDescent="0.25">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row>
    <row r="443" spans="2:198" x14ac:dyDescent="0.25">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row>
    <row r="444" spans="2:198" x14ac:dyDescent="0.25">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row>
    <row r="445" spans="2:198" x14ac:dyDescent="0.25">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row>
    <row r="446" spans="2:198" x14ac:dyDescent="0.25">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row>
    <row r="447" spans="2:198" x14ac:dyDescent="0.25">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row>
    <row r="448" spans="2:198" x14ac:dyDescent="0.25">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row>
    <row r="449" spans="2:198" x14ac:dyDescent="0.25">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row>
    <row r="450" spans="2:198" x14ac:dyDescent="0.25">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row>
    <row r="451" spans="2:198" x14ac:dyDescent="0.25">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row>
    <row r="452" spans="2:198" x14ac:dyDescent="0.25">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row>
    <row r="453" spans="2:198" x14ac:dyDescent="0.25">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row>
    <row r="454" spans="2:198" x14ac:dyDescent="0.25">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row>
    <row r="455" spans="2:198" x14ac:dyDescent="0.25">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row>
    <row r="456" spans="2:198" x14ac:dyDescent="0.25">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row>
    <row r="457" spans="2:198" x14ac:dyDescent="0.25">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row>
    <row r="458" spans="2:198" x14ac:dyDescent="0.25">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row>
    <row r="459" spans="2:198" x14ac:dyDescent="0.25">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row>
    <row r="460" spans="2:198" x14ac:dyDescent="0.25">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row>
    <row r="461" spans="2:198" x14ac:dyDescent="0.25">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row>
    <row r="462" spans="2:198" x14ac:dyDescent="0.25">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row>
    <row r="463" spans="2:198" x14ac:dyDescent="0.25">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row>
    <row r="464" spans="2:198" x14ac:dyDescent="0.25">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row>
    <row r="465" spans="2:198" x14ac:dyDescent="0.25">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row>
    <row r="466" spans="2:198" x14ac:dyDescent="0.25">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row>
    <row r="467" spans="2:198" x14ac:dyDescent="0.25">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row>
    <row r="468" spans="2:198" x14ac:dyDescent="0.25">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row>
    <row r="469" spans="2:198" x14ac:dyDescent="0.25">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row>
    <row r="470" spans="2:198" x14ac:dyDescent="0.25">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row>
    <row r="471" spans="2:198" x14ac:dyDescent="0.25">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row>
    <row r="472" spans="2:198" x14ac:dyDescent="0.25">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row>
    <row r="473" spans="2:198" x14ac:dyDescent="0.25">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row>
    <row r="474" spans="2:198" x14ac:dyDescent="0.25">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row>
    <row r="475" spans="2:198" x14ac:dyDescent="0.25">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row>
    <row r="476" spans="2:198" x14ac:dyDescent="0.25">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row>
    <row r="477" spans="2:198" x14ac:dyDescent="0.25">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row>
    <row r="478" spans="2:198" x14ac:dyDescent="0.25">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row>
    <row r="479" spans="2:198" x14ac:dyDescent="0.25">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row>
    <row r="480" spans="2:198" x14ac:dyDescent="0.25">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row>
    <row r="481" spans="2:198" x14ac:dyDescent="0.25">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row>
    <row r="482" spans="2:198" x14ac:dyDescent="0.25">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row>
    <row r="483" spans="2:198" x14ac:dyDescent="0.25">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row>
    <row r="484" spans="2:198" x14ac:dyDescent="0.25">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row>
    <row r="485" spans="2:198" x14ac:dyDescent="0.25">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row>
    <row r="486" spans="2:198" x14ac:dyDescent="0.25">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row>
    <row r="487" spans="2:198" x14ac:dyDescent="0.25">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row>
    <row r="488" spans="2:198" x14ac:dyDescent="0.25">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row>
    <row r="489" spans="2:198" x14ac:dyDescent="0.25">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row>
    <row r="490" spans="2:198" x14ac:dyDescent="0.25">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row>
    <row r="491" spans="2:198" x14ac:dyDescent="0.25">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row>
    <row r="492" spans="2:198" x14ac:dyDescent="0.25">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row>
    <row r="493" spans="2:198" x14ac:dyDescent="0.25">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row>
    <row r="494" spans="2:198" x14ac:dyDescent="0.25">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row>
    <row r="495" spans="2:198" x14ac:dyDescent="0.25">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row>
    <row r="496" spans="2:198" x14ac:dyDescent="0.25">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row>
    <row r="497" spans="2:198" x14ac:dyDescent="0.25">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row>
    <row r="498" spans="2:198" x14ac:dyDescent="0.25">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row>
    <row r="499" spans="2:198" x14ac:dyDescent="0.25">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row>
    <row r="500" spans="2:198" x14ac:dyDescent="0.25">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row>
    <row r="501" spans="2:198" x14ac:dyDescent="0.25">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row>
    <row r="502" spans="2:198" x14ac:dyDescent="0.25">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row>
    <row r="503" spans="2:198" x14ac:dyDescent="0.25">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row>
    <row r="504" spans="2:198" x14ac:dyDescent="0.25">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row>
    <row r="505" spans="2:198" x14ac:dyDescent="0.25">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row>
    <row r="506" spans="2:198" x14ac:dyDescent="0.25">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row>
    <row r="507" spans="2:198" x14ac:dyDescent="0.25">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row>
    <row r="508" spans="2:198" x14ac:dyDescent="0.25">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row>
    <row r="509" spans="2:198" x14ac:dyDescent="0.25">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row>
    <row r="510" spans="2:198" x14ac:dyDescent="0.25">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row>
    <row r="511" spans="2:198" x14ac:dyDescent="0.25">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row>
    <row r="512" spans="2:198" x14ac:dyDescent="0.25">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row>
    <row r="513" spans="2:198" x14ac:dyDescent="0.25">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row>
    <row r="514" spans="2:198" x14ac:dyDescent="0.25">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row>
    <row r="515" spans="2:198" x14ac:dyDescent="0.25">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row>
    <row r="516" spans="2:198" x14ac:dyDescent="0.25">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row>
    <row r="517" spans="2:198" x14ac:dyDescent="0.25">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c r="GP517" s="3"/>
    </row>
    <row r="518" spans="2:198" x14ac:dyDescent="0.25">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row>
    <row r="519" spans="2:198" x14ac:dyDescent="0.25">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row>
    <row r="520" spans="2:198" x14ac:dyDescent="0.25">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row>
    <row r="521" spans="2:198" x14ac:dyDescent="0.25">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row>
    <row r="522" spans="2:198" x14ac:dyDescent="0.25">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row>
    <row r="523" spans="2:198" x14ac:dyDescent="0.25">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row>
    <row r="524" spans="2:198" x14ac:dyDescent="0.25">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row>
    <row r="525" spans="2:198" x14ac:dyDescent="0.25">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3"/>
      <c r="GP525" s="3"/>
    </row>
    <row r="526" spans="2:198" x14ac:dyDescent="0.25">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row>
    <row r="527" spans="2:198" x14ac:dyDescent="0.25">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row>
    <row r="528" spans="2:198" x14ac:dyDescent="0.25">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row>
    <row r="529" spans="2:198" x14ac:dyDescent="0.25">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row>
    <row r="530" spans="2:198" x14ac:dyDescent="0.25">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row>
    <row r="531" spans="2:198" x14ac:dyDescent="0.25">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c r="GF531" s="3"/>
      <c r="GG531" s="3"/>
      <c r="GH531" s="3"/>
      <c r="GI531" s="3"/>
      <c r="GJ531" s="3"/>
      <c r="GK531" s="3"/>
      <c r="GL531" s="3"/>
      <c r="GM531" s="3"/>
      <c r="GN531" s="3"/>
      <c r="GO531" s="3"/>
      <c r="GP531" s="3"/>
    </row>
    <row r="532" spans="2:198" x14ac:dyDescent="0.25">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3"/>
      <c r="GP532" s="3"/>
    </row>
    <row r="533" spans="2:198" x14ac:dyDescent="0.25">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row>
    <row r="534" spans="2:198" x14ac:dyDescent="0.25">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row>
  </sheetData>
  <sheetProtection algorithmName="SHA-512" hashValue="ieOo4Cxfn/fFkc+oAg33S0b9/KoWwdhTSgKUg4tgEYp16lm9pveGvjiDoXA7pd1VMrLn67aKm6SDA3LMI8mjaQ==" saltValue="pqDNgBcsvmmQJyghv4w3Cw==" spinCount="100000" sheet="1" objects="1" scenarios="1"/>
  <mergeCells count="4">
    <mergeCell ref="B3:E3"/>
    <mergeCell ref="G3:H3"/>
    <mergeCell ref="B1:H1"/>
    <mergeCell ref="G7:H7"/>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P69"/>
  <sheetViews>
    <sheetView showGridLines="0" zoomScale="85" zoomScaleNormal="85" workbookViewId="0">
      <pane ySplit="1" topLeftCell="A2" activePane="bottomLeft" state="frozen"/>
      <selection pane="bottomLeft" activeCell="H33" sqref="H33"/>
    </sheetView>
  </sheetViews>
  <sheetFormatPr defaultRowHeight="15" x14ac:dyDescent="0.25"/>
  <cols>
    <col min="1" max="1" width="1.28515625" style="1" customWidth="1"/>
    <col min="2" max="2" width="27.5703125" style="1" bestFit="1" customWidth="1"/>
    <col min="3" max="3" width="7.140625" style="1" bestFit="1" customWidth="1"/>
    <col min="4" max="4" width="32" style="1" bestFit="1" customWidth="1"/>
    <col min="5" max="5" width="37.85546875" style="1" customWidth="1"/>
    <col min="6" max="6" width="1.28515625" style="1" customWidth="1"/>
    <col min="7" max="16384" width="9.140625" style="1"/>
  </cols>
  <sheetData>
    <row r="1" spans="1:42" ht="26.25" x14ac:dyDescent="0.4">
      <c r="A1" s="42"/>
      <c r="B1" s="142" t="s">
        <v>34</v>
      </c>
      <c r="C1" s="143"/>
      <c r="D1" s="143"/>
      <c r="E1" s="144"/>
      <c r="F1" s="42"/>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42" ht="26.25" x14ac:dyDescent="0.4">
      <c r="A2" s="42"/>
      <c r="B2" s="4"/>
      <c r="C2" s="5"/>
      <c r="D2" s="5"/>
      <c r="E2" s="6"/>
      <c r="F2" s="42"/>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1:42" x14ac:dyDescent="0.25">
      <c r="A3" s="42"/>
      <c r="B3" s="7"/>
      <c r="C3" s="8"/>
      <c r="D3" s="8"/>
      <c r="E3" s="9"/>
      <c r="F3" s="42"/>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42" x14ac:dyDescent="0.25">
      <c r="A4" s="42"/>
      <c r="B4" s="7"/>
      <c r="C4" s="8"/>
      <c r="D4" s="8"/>
      <c r="E4" s="9"/>
      <c r="F4" s="42"/>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42" x14ac:dyDescent="0.25">
      <c r="A5" s="42"/>
      <c r="B5" s="7"/>
      <c r="C5" s="8"/>
      <c r="D5" s="8"/>
      <c r="E5" s="9"/>
      <c r="F5" s="42"/>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42" x14ac:dyDescent="0.25">
      <c r="A6" s="42"/>
      <c r="B6" s="7"/>
      <c r="C6" s="8"/>
      <c r="D6" s="8"/>
      <c r="E6" s="9"/>
      <c r="F6" s="42"/>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42" ht="18.75" x14ac:dyDescent="0.3">
      <c r="A7" s="42"/>
      <c r="B7" s="146" t="s">
        <v>12</v>
      </c>
      <c r="C7" s="147"/>
      <c r="D7" s="147"/>
      <c r="E7" s="148"/>
      <c r="F7" s="42"/>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42" x14ac:dyDescent="0.25">
      <c r="A8" s="42"/>
      <c r="B8" s="44" t="s">
        <v>27</v>
      </c>
      <c r="C8" s="44" t="s">
        <v>28</v>
      </c>
      <c r="D8" s="44" t="s">
        <v>39</v>
      </c>
      <c r="E8" s="44" t="s">
        <v>72</v>
      </c>
      <c r="F8" s="42"/>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42" x14ac:dyDescent="0.25">
      <c r="A9" s="42"/>
      <c r="B9" s="10" t="s">
        <v>3</v>
      </c>
      <c r="C9" s="30">
        <f>Informatie!R55</f>
        <v>27</v>
      </c>
      <c r="D9" s="11">
        <f>'Prijzenblad Multifunctionals'!C16</f>
        <v>0</v>
      </c>
      <c r="E9" s="47">
        <f>C9*D9*60</f>
        <v>0</v>
      </c>
      <c r="F9" s="42"/>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42" x14ac:dyDescent="0.25">
      <c r="A10" s="42"/>
      <c r="B10" s="10" t="s">
        <v>4</v>
      </c>
      <c r="C10" s="30">
        <f>Informatie!S55</f>
        <v>23</v>
      </c>
      <c r="D10" s="11">
        <f>'Prijzenblad Multifunctionals'!F16</f>
        <v>0</v>
      </c>
      <c r="E10" s="47">
        <f t="shared" ref="E10:E11" si="0">C10*D10*60</f>
        <v>0</v>
      </c>
      <c r="F10" s="42"/>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42" x14ac:dyDescent="0.25">
      <c r="A11" s="42"/>
      <c r="B11" s="10" t="s">
        <v>5</v>
      </c>
      <c r="C11" s="30">
        <f>Informatie!T55</f>
        <v>2</v>
      </c>
      <c r="D11" s="11">
        <f>'Prijzenblad Multifunctionals'!I16</f>
        <v>0</v>
      </c>
      <c r="E11" s="47">
        <f t="shared" si="0"/>
        <v>0</v>
      </c>
      <c r="F11" s="42"/>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42" x14ac:dyDescent="0.25">
      <c r="A12" s="42"/>
      <c r="B12" s="12"/>
      <c r="C12" s="12"/>
      <c r="D12" s="12"/>
      <c r="E12" s="12"/>
      <c r="F12" s="4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row>
    <row r="13" spans="1:42" ht="18.75" x14ac:dyDescent="0.3">
      <c r="A13" s="42"/>
      <c r="B13" s="149" t="s">
        <v>41</v>
      </c>
      <c r="C13" s="150"/>
      <c r="D13" s="150"/>
      <c r="E13" s="151"/>
      <c r="F13" s="42"/>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42" x14ac:dyDescent="0.25">
      <c r="A14" s="42"/>
      <c r="B14" s="44" t="s">
        <v>27</v>
      </c>
      <c r="C14" s="44" t="s">
        <v>28</v>
      </c>
      <c r="D14" s="44" t="s">
        <v>40</v>
      </c>
      <c r="E14" s="44" t="s">
        <v>73</v>
      </c>
      <c r="F14" s="42"/>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42" x14ac:dyDescent="0.25">
      <c r="A15" s="42"/>
      <c r="B15" s="10" t="s">
        <v>3</v>
      </c>
      <c r="C15" s="30">
        <f>Informatie!R55</f>
        <v>27</v>
      </c>
      <c r="D15" s="11">
        <f>'Prijzenblad Multifunctionals'!C25</f>
        <v>0</v>
      </c>
      <c r="E15" s="47">
        <f>C15*D15*24</f>
        <v>0</v>
      </c>
      <c r="F15" s="42"/>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42" x14ac:dyDescent="0.25">
      <c r="A16" s="42"/>
      <c r="B16" s="10" t="s">
        <v>4</v>
      </c>
      <c r="C16" s="30">
        <f>Informatie!S55</f>
        <v>23</v>
      </c>
      <c r="D16" s="11">
        <f>'Prijzenblad Multifunctionals'!F25</f>
        <v>0</v>
      </c>
      <c r="E16" s="47">
        <f t="shared" ref="E16:E17" si="1">C16*D16*24</f>
        <v>0</v>
      </c>
      <c r="F16" s="42"/>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x14ac:dyDescent="0.25">
      <c r="A17" s="42"/>
      <c r="B17" s="10" t="s">
        <v>5</v>
      </c>
      <c r="C17" s="30">
        <f>Informatie!T55</f>
        <v>2</v>
      </c>
      <c r="D17" s="11">
        <f>'Prijzenblad Multifunctionals'!I25</f>
        <v>0</v>
      </c>
      <c r="E17" s="47">
        <f t="shared" si="1"/>
        <v>0</v>
      </c>
      <c r="F17" s="42"/>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5">
      <c r="A18" s="42"/>
      <c r="B18" s="3"/>
      <c r="C18" s="3"/>
      <c r="D18" s="3"/>
      <c r="E18" s="3"/>
      <c r="F18" s="42"/>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18.75" x14ac:dyDescent="0.3">
      <c r="A19" s="42"/>
      <c r="B19" s="149" t="s">
        <v>22</v>
      </c>
      <c r="C19" s="150"/>
      <c r="D19" s="150"/>
      <c r="E19" s="151"/>
      <c r="F19" s="42"/>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42"/>
      <c r="B20" s="48" t="s">
        <v>22</v>
      </c>
      <c r="C20" s="49"/>
      <c r="D20" s="50" t="s">
        <v>29</v>
      </c>
      <c r="E20" s="51" t="s">
        <v>42</v>
      </c>
      <c r="F20" s="42"/>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42"/>
      <c r="B21" s="32" t="s">
        <v>30</v>
      </c>
      <c r="C21" s="33"/>
      <c r="D21" s="31">
        <f>'Prijzenblad verbruiksgoederen'!E66</f>
        <v>0</v>
      </c>
      <c r="E21" s="47">
        <f>D21*7</f>
        <v>0</v>
      </c>
      <c r="F21" s="42"/>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42"/>
      <c r="B22" s="3"/>
      <c r="C22" s="3"/>
      <c r="D22" s="3"/>
      <c r="E22" s="3"/>
      <c r="F22" s="42"/>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ht="18.75" x14ac:dyDescent="0.3">
      <c r="A23" s="42"/>
      <c r="B23" s="152" t="s">
        <v>25</v>
      </c>
      <c r="C23" s="153"/>
      <c r="D23" s="153"/>
      <c r="E23" s="154"/>
      <c r="F23" s="42"/>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42"/>
      <c r="B24" s="52"/>
      <c r="C24" s="53" t="s">
        <v>32</v>
      </c>
      <c r="D24" s="53" t="s">
        <v>33</v>
      </c>
      <c r="E24" s="54" t="s">
        <v>43</v>
      </c>
      <c r="F24" s="42"/>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42"/>
      <c r="B25" s="13" t="s">
        <v>31</v>
      </c>
      <c r="C25" s="30">
        <f>'Prijzenblad verbruiksgoederen'!H4</f>
        <v>500</v>
      </c>
      <c r="D25" s="14">
        <f>'Prijzenblad verbruiksgoederen'!H5</f>
        <v>0</v>
      </c>
      <c r="E25" s="47">
        <f>C25*D25</f>
        <v>0</v>
      </c>
      <c r="F25" s="42"/>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42"/>
      <c r="B26" s="3"/>
      <c r="C26" s="3"/>
      <c r="D26" s="3"/>
      <c r="E26" s="3"/>
      <c r="F26" s="42"/>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ht="18.75" x14ac:dyDescent="0.3">
      <c r="A27" s="42"/>
      <c r="B27" s="152" t="s">
        <v>58</v>
      </c>
      <c r="C27" s="153"/>
      <c r="D27" s="153"/>
      <c r="E27" s="154"/>
      <c r="F27" s="42"/>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42"/>
      <c r="B28" s="52"/>
      <c r="C28" s="53" t="s">
        <v>32</v>
      </c>
      <c r="D28" s="53" t="s">
        <v>33</v>
      </c>
      <c r="E28" s="54" t="s">
        <v>43</v>
      </c>
      <c r="F28" s="42"/>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42"/>
      <c r="B29" s="13" t="s">
        <v>62</v>
      </c>
      <c r="C29" s="30">
        <f>'Prijzenblad verbruiksgoederen'!H8</f>
        <v>25</v>
      </c>
      <c r="D29" s="14">
        <f>'Prijzenblad verbruiksgoederen'!H12</f>
        <v>0</v>
      </c>
      <c r="E29" s="47">
        <f>C29*D29</f>
        <v>0</v>
      </c>
      <c r="F29" s="42"/>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42"/>
      <c r="B30" s="3"/>
      <c r="C30" s="3"/>
      <c r="D30" s="3"/>
      <c r="E30" s="3"/>
      <c r="F30" s="42"/>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ht="21" x14ac:dyDescent="0.35">
      <c r="A31" s="42"/>
      <c r="B31" s="145" t="s">
        <v>74</v>
      </c>
      <c r="C31" s="145"/>
      <c r="D31" s="145"/>
      <c r="E31" s="55">
        <f>E9+E10+E11+E15+E16+E17+E21+E25+E29</f>
        <v>0</v>
      </c>
      <c r="F31" s="42"/>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B32" s="3"/>
      <c r="C32" s="3"/>
      <c r="D32" s="3"/>
      <c r="E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2:35" x14ac:dyDescent="0.25">
      <c r="B33" s="3"/>
      <c r="C33" s="3"/>
      <c r="D33" s="3"/>
      <c r="E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2:35" x14ac:dyDescent="0.25">
      <c r="B34" s="3"/>
      <c r="C34" s="3"/>
      <c r="D34" s="3"/>
      <c r="E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2:35" x14ac:dyDescent="0.25">
      <c r="B35" s="3"/>
      <c r="C35" s="3"/>
      <c r="D35" s="3"/>
      <c r="E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2:35" x14ac:dyDescent="0.25">
      <c r="B36" s="3"/>
      <c r="C36" s="3"/>
      <c r="D36" s="3"/>
      <c r="E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2:35" x14ac:dyDescent="0.25">
      <c r="B37" s="3"/>
      <c r="C37" s="3"/>
      <c r="D37" s="3"/>
      <c r="E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2:35" x14ac:dyDescent="0.25">
      <c r="B38" s="3"/>
      <c r="C38" s="3"/>
      <c r="D38" s="3"/>
      <c r="E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2:35" x14ac:dyDescent="0.25">
      <c r="B39" s="3"/>
      <c r="C39" s="3"/>
      <c r="D39" s="3"/>
      <c r="E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2:35" x14ac:dyDescent="0.25">
      <c r="B40" s="3"/>
      <c r="C40" s="3"/>
      <c r="D40" s="3"/>
      <c r="E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2:35" x14ac:dyDescent="0.25">
      <c r="B41" s="3"/>
      <c r="C41" s="3"/>
      <c r="D41" s="3"/>
      <c r="E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2:35" x14ac:dyDescent="0.25">
      <c r="B42" s="3"/>
      <c r="C42" s="3"/>
      <c r="D42" s="3"/>
      <c r="E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2:35" x14ac:dyDescent="0.25">
      <c r="B43" s="3"/>
      <c r="C43" s="3"/>
      <c r="D43" s="3"/>
      <c r="E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2:35" x14ac:dyDescent="0.25">
      <c r="B44" s="3"/>
      <c r="C44" s="3"/>
      <c r="D44" s="3"/>
      <c r="E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2:35" x14ac:dyDescent="0.25">
      <c r="B45" s="3"/>
      <c r="C45" s="3"/>
      <c r="D45" s="3"/>
      <c r="E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2:35" x14ac:dyDescent="0.25">
      <c r="B46" s="3"/>
      <c r="C46" s="3"/>
      <c r="D46" s="3"/>
      <c r="E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2:35" x14ac:dyDescent="0.25">
      <c r="B47" s="3"/>
      <c r="C47" s="3"/>
      <c r="D47" s="3"/>
      <c r="E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2:35" x14ac:dyDescent="0.25">
      <c r="B48" s="3"/>
      <c r="C48" s="3"/>
      <c r="D48" s="3"/>
      <c r="E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2:35" x14ac:dyDescent="0.25">
      <c r="B49" s="3"/>
      <c r="C49" s="3"/>
      <c r="D49" s="3"/>
      <c r="E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2:35" x14ac:dyDescent="0.25">
      <c r="B50" s="3"/>
      <c r="C50" s="3"/>
      <c r="D50" s="3"/>
      <c r="E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2:35" x14ac:dyDescent="0.25">
      <c r="B51" s="3"/>
      <c r="C51" s="3"/>
      <c r="D51" s="3"/>
      <c r="E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2:35" x14ac:dyDescent="0.25">
      <c r="B52" s="3"/>
      <c r="C52" s="3"/>
      <c r="D52" s="3"/>
      <c r="E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2:35" x14ac:dyDescent="0.25">
      <c r="B53" s="3"/>
      <c r="C53" s="3"/>
      <c r="D53" s="3"/>
      <c r="E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2:35" x14ac:dyDescent="0.25">
      <c r="B54" s="3"/>
      <c r="C54" s="3"/>
      <c r="D54" s="3"/>
      <c r="E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2:35" x14ac:dyDescent="0.25">
      <c r="B55" s="3"/>
      <c r="C55" s="3"/>
      <c r="D55" s="3"/>
      <c r="E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2:35" x14ac:dyDescent="0.25">
      <c r="B56" s="3"/>
      <c r="C56" s="3"/>
      <c r="D56" s="3"/>
      <c r="E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2:35" x14ac:dyDescent="0.25">
      <c r="B57" s="3"/>
      <c r="C57" s="3"/>
      <c r="D57" s="3"/>
      <c r="E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2:35" x14ac:dyDescent="0.25">
      <c r="B58" s="3"/>
      <c r="C58" s="3"/>
      <c r="D58" s="3"/>
      <c r="E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2:35" x14ac:dyDescent="0.25">
      <c r="B59" s="3"/>
      <c r="C59" s="3"/>
      <c r="D59" s="3"/>
      <c r="E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2:35" x14ac:dyDescent="0.25">
      <c r="B60" s="3"/>
      <c r="C60" s="3"/>
      <c r="D60" s="3"/>
      <c r="E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2:35" x14ac:dyDescent="0.25">
      <c r="B61" s="3"/>
      <c r="C61" s="3"/>
      <c r="D61" s="3"/>
      <c r="E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2:35" x14ac:dyDescent="0.25">
      <c r="B62" s="3"/>
      <c r="C62" s="3"/>
      <c r="D62" s="3"/>
      <c r="E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2:35" x14ac:dyDescent="0.25">
      <c r="B63" s="3"/>
      <c r="C63" s="3"/>
      <c r="D63" s="3"/>
      <c r="E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2:35" x14ac:dyDescent="0.25">
      <c r="B64" s="3"/>
      <c r="C64" s="3"/>
      <c r="D64" s="3"/>
      <c r="E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2:35" x14ac:dyDescent="0.25">
      <c r="B65" s="3"/>
      <c r="C65" s="3"/>
      <c r="D65" s="3"/>
      <c r="E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2:35" x14ac:dyDescent="0.25">
      <c r="B66" s="3"/>
      <c r="C66" s="3"/>
      <c r="D66" s="3"/>
      <c r="E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2:35" x14ac:dyDescent="0.25">
      <c r="B67" s="3"/>
      <c r="C67" s="3"/>
      <c r="D67" s="3"/>
      <c r="E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2:35" x14ac:dyDescent="0.25">
      <c r="B68" s="3"/>
      <c r="C68" s="3"/>
      <c r="D68" s="3"/>
      <c r="E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2:35" x14ac:dyDescent="0.25">
      <c r="B69" s="3"/>
      <c r="C69" s="3"/>
      <c r="D69" s="3"/>
      <c r="E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sheetData>
  <sheetProtection algorithmName="SHA-512" hashValue="UTwQuC4MSqj833KZ86oyj6tTvObh8T6PAA6Oh2G3hqduxGSkVocjWdt0X0aLcUPF7GTAiyONxM928Kj+AGYREA==" saltValue="RFnw65vA97kopxGRc4Jq5w==" spinCount="100000" sheet="1" objects="1" scenarios="1"/>
  <mergeCells count="7">
    <mergeCell ref="B1:E1"/>
    <mergeCell ref="B31:D31"/>
    <mergeCell ref="B7:E7"/>
    <mergeCell ref="B13:E13"/>
    <mergeCell ref="B19:E19"/>
    <mergeCell ref="B23:E23"/>
    <mergeCell ref="B27:E27"/>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840-D709-41CD-AD1C-C0B4AE9C1FE6}">
  <sheetPr>
    <tabColor rgb="FF173583"/>
  </sheetPr>
  <dimension ref="A1:X88"/>
  <sheetViews>
    <sheetView showGridLines="0" zoomScale="90" zoomScaleNormal="90" workbookViewId="0">
      <pane xSplit="2" ySplit="2" topLeftCell="C21" activePane="bottomRight" state="frozen"/>
      <selection pane="topRight" activeCell="C1" sqref="C1"/>
      <selection pane="bottomLeft" activeCell="A3" sqref="A3"/>
      <selection pane="bottomRight" activeCell="E62" sqref="E62"/>
    </sheetView>
  </sheetViews>
  <sheetFormatPr defaultRowHeight="12" x14ac:dyDescent="0.2"/>
  <cols>
    <col min="1" max="1" width="3" style="29" bestFit="1" customWidth="1"/>
    <col min="2" max="2" width="29.7109375" style="99" bestFit="1" customWidth="1"/>
    <col min="3" max="3" width="21.7109375" style="99" bestFit="1" customWidth="1"/>
    <col min="4" max="4" width="5.42578125" style="113" bestFit="1" customWidth="1"/>
    <col min="5" max="5" width="20.42578125" style="99" bestFit="1" customWidth="1"/>
    <col min="6" max="6" width="12" style="99" hidden="1" customWidth="1"/>
    <col min="7" max="7" width="9.140625" style="99" hidden="1" customWidth="1"/>
    <col min="8" max="8" width="9.28515625" style="99" hidden="1" customWidth="1"/>
    <col min="9" max="9" width="12" style="99" hidden="1" customWidth="1"/>
    <col min="10" max="10" width="9.140625" style="99" hidden="1" customWidth="1"/>
    <col min="11" max="11" width="9.28515625" style="99" hidden="1" customWidth="1"/>
    <col min="12" max="12" width="12" style="99" hidden="1" customWidth="1"/>
    <col min="13" max="13" width="9.140625" style="99" hidden="1" customWidth="1"/>
    <col min="14" max="14" width="9.28515625" style="99" hidden="1" customWidth="1"/>
    <col min="15" max="16" width="22" style="99" customWidth="1"/>
    <col min="17" max="17" width="22" style="109" bestFit="1" customWidth="1"/>
    <col min="18" max="20" width="16.28515625" style="109" customWidth="1"/>
    <col min="21" max="21" width="18.7109375" style="99" hidden="1" customWidth="1"/>
    <col min="22" max="22" width="21.140625" style="99" hidden="1" customWidth="1"/>
    <col min="23" max="23" width="23.42578125" style="110" hidden="1" customWidth="1"/>
    <col min="24" max="25" width="2.140625" style="99" customWidth="1"/>
    <col min="26" max="16384" width="9.140625" style="99"/>
  </cols>
  <sheetData>
    <row r="1" spans="1:24" x14ac:dyDescent="0.2">
      <c r="A1" s="65"/>
      <c r="B1" s="94" t="s">
        <v>19</v>
      </c>
      <c r="C1" s="69"/>
      <c r="D1" s="111"/>
      <c r="E1" s="95"/>
      <c r="F1" s="61" t="s">
        <v>75</v>
      </c>
      <c r="G1" s="61" t="s">
        <v>75</v>
      </c>
      <c r="H1" s="61" t="s">
        <v>75</v>
      </c>
      <c r="I1" s="61" t="s">
        <v>75</v>
      </c>
      <c r="J1" s="61" t="s">
        <v>75</v>
      </c>
      <c r="K1" s="61" t="s">
        <v>75</v>
      </c>
      <c r="L1" s="61" t="s">
        <v>75</v>
      </c>
      <c r="M1" s="61" t="s">
        <v>75</v>
      </c>
      <c r="N1" s="61" t="s">
        <v>75</v>
      </c>
      <c r="O1" s="69" t="s">
        <v>52</v>
      </c>
      <c r="P1" s="96" t="s">
        <v>52</v>
      </c>
      <c r="Q1" s="97" t="s">
        <v>52</v>
      </c>
      <c r="R1" s="97" t="s">
        <v>56</v>
      </c>
      <c r="S1" s="97"/>
      <c r="T1" s="97"/>
      <c r="U1" s="98" t="s">
        <v>50</v>
      </c>
      <c r="V1" s="98" t="s">
        <v>66</v>
      </c>
      <c r="W1" s="123" t="s">
        <v>76</v>
      </c>
      <c r="X1" s="98"/>
    </row>
    <row r="2" spans="1:24" x14ac:dyDescent="0.2">
      <c r="A2" s="66"/>
      <c r="B2" s="69" t="s">
        <v>63</v>
      </c>
      <c r="C2" s="69" t="s">
        <v>64</v>
      </c>
      <c r="D2" s="111" t="s">
        <v>67</v>
      </c>
      <c r="E2" s="69" t="s">
        <v>65</v>
      </c>
      <c r="F2" s="60" t="s">
        <v>44</v>
      </c>
      <c r="G2" s="60" t="s">
        <v>45</v>
      </c>
      <c r="H2" s="60" t="s">
        <v>68</v>
      </c>
      <c r="I2" s="60" t="s">
        <v>47</v>
      </c>
      <c r="J2" s="60" t="s">
        <v>46</v>
      </c>
      <c r="K2" s="60" t="s">
        <v>68</v>
      </c>
      <c r="L2" s="60" t="s">
        <v>171</v>
      </c>
      <c r="M2" s="60" t="s">
        <v>172</v>
      </c>
      <c r="N2" s="60" t="s">
        <v>68</v>
      </c>
      <c r="O2" s="100" t="s">
        <v>53</v>
      </c>
      <c r="P2" s="100" t="s">
        <v>54</v>
      </c>
      <c r="Q2" s="101" t="s">
        <v>55</v>
      </c>
      <c r="R2" s="124" t="s">
        <v>57</v>
      </c>
      <c r="S2" s="124" t="s">
        <v>228</v>
      </c>
      <c r="T2" s="124" t="s">
        <v>229</v>
      </c>
      <c r="U2" s="125" t="s">
        <v>51</v>
      </c>
      <c r="V2" s="98"/>
      <c r="W2" s="123"/>
      <c r="X2" s="98"/>
    </row>
    <row r="3" spans="1:24" x14ac:dyDescent="0.2">
      <c r="A3" s="67">
        <v>1</v>
      </c>
      <c r="B3" s="116" t="s">
        <v>89</v>
      </c>
      <c r="C3" s="116" t="s">
        <v>112</v>
      </c>
      <c r="D3" s="117">
        <v>22</v>
      </c>
      <c r="E3" s="116" t="s">
        <v>91</v>
      </c>
      <c r="F3" s="118">
        <v>36716</v>
      </c>
      <c r="G3" s="118">
        <v>13333</v>
      </c>
      <c r="H3" s="93">
        <f>(F3+G3)/12</f>
        <v>4170.75</v>
      </c>
      <c r="I3" s="118">
        <v>15986</v>
      </c>
      <c r="J3" s="118">
        <v>9839</v>
      </c>
      <c r="K3" s="93">
        <f>(I3+J3)/12</f>
        <v>2152.0833333333335</v>
      </c>
      <c r="L3" s="118">
        <v>10962</v>
      </c>
      <c r="M3" s="118">
        <v>8583</v>
      </c>
      <c r="N3" s="93">
        <f>(L3+M3)/12</f>
        <v>1628.75</v>
      </c>
      <c r="O3" s="102">
        <f>(F3+I3+L3)/3</f>
        <v>21221.333333333332</v>
      </c>
      <c r="P3" s="102">
        <f>(G3+J3+M3)/3</f>
        <v>10585</v>
      </c>
      <c r="Q3" s="102">
        <f>(O3+P3)/12</f>
        <v>2650.5277777777778</v>
      </c>
      <c r="R3" s="126">
        <v>1</v>
      </c>
      <c r="S3" s="126"/>
      <c r="T3" s="126"/>
      <c r="U3" s="127"/>
      <c r="V3" s="128"/>
      <c r="W3" s="129"/>
      <c r="X3" s="103"/>
    </row>
    <row r="4" spans="1:24" x14ac:dyDescent="0.2">
      <c r="A4" s="67">
        <v>2</v>
      </c>
      <c r="B4" s="116" t="s">
        <v>113</v>
      </c>
      <c r="C4" s="116" t="s">
        <v>114</v>
      </c>
      <c r="D4" s="117">
        <v>114</v>
      </c>
      <c r="E4" s="116" t="s">
        <v>99</v>
      </c>
      <c r="F4" s="118">
        <v>211</v>
      </c>
      <c r="G4" s="118">
        <v>704</v>
      </c>
      <c r="H4" s="93">
        <f t="shared" ref="H4:H20" si="0">(F4+G4)/12</f>
        <v>76.25</v>
      </c>
      <c r="I4" s="118">
        <v>3514</v>
      </c>
      <c r="J4" s="118">
        <v>3542</v>
      </c>
      <c r="K4" s="93">
        <f t="shared" ref="K4:K20" si="1">(I4+J4)/12</f>
        <v>588</v>
      </c>
      <c r="L4" s="118">
        <v>3650</v>
      </c>
      <c r="M4" s="118">
        <v>3650</v>
      </c>
      <c r="N4" s="93">
        <f t="shared" ref="N4:N35" si="2">(L4+M4)/12</f>
        <v>608.33333333333337</v>
      </c>
      <c r="O4" s="102">
        <f t="shared" ref="O4:O35" si="3">(F4+I4+L4)/3</f>
        <v>2458.3333333333335</v>
      </c>
      <c r="P4" s="102">
        <f t="shared" ref="P4:P35" si="4">(G4+J4+M4)/3</f>
        <v>2632</v>
      </c>
      <c r="Q4" s="102">
        <f t="shared" ref="Q4:Q5" si="5">(O4+P4)/12</f>
        <v>424.19444444444451</v>
      </c>
      <c r="R4" s="126">
        <v>1</v>
      </c>
      <c r="S4" s="126"/>
      <c r="T4" s="126"/>
      <c r="U4" s="127"/>
      <c r="V4" s="128"/>
      <c r="W4" s="129"/>
      <c r="X4" s="103"/>
    </row>
    <row r="5" spans="1:24" x14ac:dyDescent="0.2">
      <c r="A5" s="67">
        <v>3</v>
      </c>
      <c r="B5" s="116" t="s">
        <v>115</v>
      </c>
      <c r="C5" s="116" t="s">
        <v>116</v>
      </c>
      <c r="D5" s="117">
        <v>179</v>
      </c>
      <c r="E5" s="116" t="s">
        <v>91</v>
      </c>
      <c r="F5" s="118">
        <v>158462</v>
      </c>
      <c r="G5" s="118">
        <v>25903</v>
      </c>
      <c r="H5" s="93">
        <f t="shared" si="0"/>
        <v>15363.75</v>
      </c>
      <c r="I5" s="118">
        <v>134132</v>
      </c>
      <c r="J5" s="118">
        <v>36663</v>
      </c>
      <c r="K5" s="93">
        <f t="shared" si="1"/>
        <v>14232.916666666666</v>
      </c>
      <c r="L5" s="118">
        <v>134466</v>
      </c>
      <c r="M5" s="118">
        <v>64321</v>
      </c>
      <c r="N5" s="93">
        <f t="shared" si="2"/>
        <v>16565.583333333332</v>
      </c>
      <c r="O5" s="102">
        <f t="shared" si="3"/>
        <v>142353.33333333334</v>
      </c>
      <c r="P5" s="102">
        <f t="shared" si="4"/>
        <v>42295.666666666664</v>
      </c>
      <c r="Q5" s="102">
        <f t="shared" si="5"/>
        <v>15387.416666666666</v>
      </c>
      <c r="R5" s="126"/>
      <c r="S5" s="126">
        <v>1</v>
      </c>
      <c r="T5" s="126"/>
      <c r="U5" s="127"/>
      <c r="V5" s="128"/>
      <c r="W5" s="129"/>
      <c r="X5" s="103"/>
    </row>
    <row r="6" spans="1:24" x14ac:dyDescent="0.2">
      <c r="A6" s="67">
        <v>4</v>
      </c>
      <c r="B6" s="116" t="s">
        <v>117</v>
      </c>
      <c r="C6" s="116" t="s">
        <v>118</v>
      </c>
      <c r="D6" s="117">
        <v>32</v>
      </c>
      <c r="E6" s="116" t="s">
        <v>119</v>
      </c>
      <c r="F6" s="118">
        <v>55315</v>
      </c>
      <c r="G6" s="118">
        <v>35588</v>
      </c>
      <c r="H6" s="93">
        <f t="shared" si="0"/>
        <v>7575.25</v>
      </c>
      <c r="I6" s="118">
        <v>25875</v>
      </c>
      <c r="J6" s="118">
        <v>27296</v>
      </c>
      <c r="K6" s="93">
        <f t="shared" si="1"/>
        <v>4430.916666666667</v>
      </c>
      <c r="L6" s="118">
        <v>35580</v>
      </c>
      <c r="M6" s="118">
        <v>45662</v>
      </c>
      <c r="N6" s="93">
        <f t="shared" si="2"/>
        <v>6770.166666666667</v>
      </c>
      <c r="O6" s="102">
        <f t="shared" si="3"/>
        <v>38923.333333333336</v>
      </c>
      <c r="P6" s="102">
        <f t="shared" si="4"/>
        <v>36182</v>
      </c>
      <c r="Q6" s="102">
        <f t="shared" ref="Q6:Q15" si="6">(O6+P6)/12</f>
        <v>6258.7777777777783</v>
      </c>
      <c r="R6" s="126">
        <v>1</v>
      </c>
      <c r="S6" s="126"/>
      <c r="T6" s="126"/>
      <c r="U6" s="127"/>
      <c r="V6" s="128"/>
      <c r="W6" s="129"/>
      <c r="X6" s="103"/>
    </row>
    <row r="7" spans="1:24" x14ac:dyDescent="0.2">
      <c r="A7" s="67">
        <v>5</v>
      </c>
      <c r="B7" s="116" t="s">
        <v>120</v>
      </c>
      <c r="C7" s="116" t="s">
        <v>121</v>
      </c>
      <c r="D7" s="117">
        <v>7</v>
      </c>
      <c r="E7" s="116" t="s">
        <v>91</v>
      </c>
      <c r="F7" s="118">
        <v>53946</v>
      </c>
      <c r="G7" s="118">
        <v>18521</v>
      </c>
      <c r="H7" s="93">
        <f t="shared" si="0"/>
        <v>6038.916666666667</v>
      </c>
      <c r="I7" s="118">
        <v>35808</v>
      </c>
      <c r="J7" s="118">
        <v>20399</v>
      </c>
      <c r="K7" s="93">
        <f t="shared" si="1"/>
        <v>4683.916666666667</v>
      </c>
      <c r="L7" s="118">
        <v>30389</v>
      </c>
      <c r="M7" s="118">
        <v>21031</v>
      </c>
      <c r="N7" s="93">
        <f t="shared" si="2"/>
        <v>4285</v>
      </c>
      <c r="O7" s="102">
        <f t="shared" si="3"/>
        <v>40047.666666666664</v>
      </c>
      <c r="P7" s="102">
        <f t="shared" si="4"/>
        <v>19983.666666666668</v>
      </c>
      <c r="Q7" s="102">
        <f t="shared" si="6"/>
        <v>5002.6111111111104</v>
      </c>
      <c r="R7" s="126"/>
      <c r="S7" s="126">
        <v>1</v>
      </c>
      <c r="T7" s="126"/>
      <c r="U7" s="127"/>
      <c r="V7" s="128"/>
      <c r="W7" s="129"/>
      <c r="X7" s="103"/>
    </row>
    <row r="8" spans="1:24" x14ac:dyDescent="0.2">
      <c r="A8" s="67">
        <v>6</v>
      </c>
      <c r="B8" s="116" t="s">
        <v>122</v>
      </c>
      <c r="C8" s="116" t="s">
        <v>123</v>
      </c>
      <c r="D8" s="117">
        <v>4</v>
      </c>
      <c r="E8" s="116" t="s">
        <v>91</v>
      </c>
      <c r="F8" s="118">
        <v>173139</v>
      </c>
      <c r="G8" s="118">
        <v>12024</v>
      </c>
      <c r="H8" s="93">
        <f t="shared" si="0"/>
        <v>15430.25</v>
      </c>
      <c r="I8" s="118">
        <v>156724</v>
      </c>
      <c r="J8" s="118">
        <v>22916</v>
      </c>
      <c r="K8" s="93">
        <f t="shared" si="1"/>
        <v>14970</v>
      </c>
      <c r="L8" s="118">
        <v>121255</v>
      </c>
      <c r="M8" s="118">
        <v>26578</v>
      </c>
      <c r="N8" s="93">
        <f t="shared" si="2"/>
        <v>12319.416666666666</v>
      </c>
      <c r="O8" s="102">
        <f t="shared" si="3"/>
        <v>150372.66666666666</v>
      </c>
      <c r="P8" s="102">
        <f t="shared" si="4"/>
        <v>20506</v>
      </c>
      <c r="Q8" s="102">
        <f t="shared" si="6"/>
        <v>14239.888888888889</v>
      </c>
      <c r="R8" s="126">
        <v>1</v>
      </c>
      <c r="S8" s="126"/>
      <c r="T8" s="126"/>
      <c r="U8" s="127"/>
      <c r="V8" s="128"/>
      <c r="W8" s="129"/>
      <c r="X8" s="103"/>
    </row>
    <row r="9" spans="1:24" x14ac:dyDescent="0.2">
      <c r="A9" s="67">
        <v>7</v>
      </c>
      <c r="B9" s="116" t="s">
        <v>124</v>
      </c>
      <c r="C9" s="116" t="s">
        <v>125</v>
      </c>
      <c r="D9" s="117">
        <v>38</v>
      </c>
      <c r="E9" s="116" t="s">
        <v>126</v>
      </c>
      <c r="F9" s="118">
        <v>133716</v>
      </c>
      <c r="G9" s="118">
        <v>42957</v>
      </c>
      <c r="H9" s="93">
        <f t="shared" si="0"/>
        <v>14722.75</v>
      </c>
      <c r="I9" s="118">
        <v>101622</v>
      </c>
      <c r="J9" s="118">
        <v>36495</v>
      </c>
      <c r="K9" s="93">
        <f t="shared" si="1"/>
        <v>11509.75</v>
      </c>
      <c r="L9" s="118">
        <v>81502</v>
      </c>
      <c r="M9" s="118">
        <v>69285</v>
      </c>
      <c r="N9" s="93">
        <f t="shared" si="2"/>
        <v>12565.583333333334</v>
      </c>
      <c r="O9" s="102">
        <f t="shared" si="3"/>
        <v>105613.33333333333</v>
      </c>
      <c r="P9" s="102">
        <f t="shared" si="4"/>
        <v>49579</v>
      </c>
      <c r="Q9" s="102">
        <f t="shared" si="6"/>
        <v>12932.694444444443</v>
      </c>
      <c r="R9" s="126">
        <v>1</v>
      </c>
      <c r="S9" s="126"/>
      <c r="T9" s="126"/>
      <c r="U9" s="127"/>
      <c r="V9" s="128"/>
      <c r="W9" s="129"/>
      <c r="X9" s="103"/>
    </row>
    <row r="10" spans="1:24" x14ac:dyDescent="0.2">
      <c r="A10" s="67">
        <v>8</v>
      </c>
      <c r="B10" s="116" t="s">
        <v>127</v>
      </c>
      <c r="C10" s="116" t="s">
        <v>128</v>
      </c>
      <c r="D10" s="117">
        <v>101</v>
      </c>
      <c r="E10" s="116" t="s">
        <v>91</v>
      </c>
      <c r="F10" s="118">
        <v>192481</v>
      </c>
      <c r="G10" s="118">
        <v>21749</v>
      </c>
      <c r="H10" s="93">
        <f t="shared" si="0"/>
        <v>17852.5</v>
      </c>
      <c r="I10" s="118">
        <v>161778</v>
      </c>
      <c r="J10" s="118">
        <v>26818</v>
      </c>
      <c r="K10" s="93">
        <f t="shared" si="1"/>
        <v>15716.333333333334</v>
      </c>
      <c r="L10" s="118">
        <v>155987</v>
      </c>
      <c r="M10" s="118">
        <v>37238</v>
      </c>
      <c r="N10" s="93">
        <f t="shared" si="2"/>
        <v>16102.083333333334</v>
      </c>
      <c r="O10" s="102">
        <f t="shared" si="3"/>
        <v>170082</v>
      </c>
      <c r="P10" s="102">
        <f t="shared" si="4"/>
        <v>28601.666666666668</v>
      </c>
      <c r="Q10" s="102">
        <f t="shared" si="6"/>
        <v>16556.972222222223</v>
      </c>
      <c r="R10" s="126"/>
      <c r="S10" s="126">
        <v>1</v>
      </c>
      <c r="T10" s="126"/>
      <c r="U10" s="127"/>
      <c r="V10" s="128"/>
      <c r="W10" s="129"/>
      <c r="X10" s="103"/>
    </row>
    <row r="11" spans="1:24" x14ac:dyDescent="0.2">
      <c r="A11" s="67">
        <v>9</v>
      </c>
      <c r="B11" s="116" t="s">
        <v>129</v>
      </c>
      <c r="C11" s="116" t="s">
        <v>130</v>
      </c>
      <c r="D11" s="117">
        <v>12</v>
      </c>
      <c r="E11" s="116" t="s">
        <v>91</v>
      </c>
      <c r="F11" s="118">
        <v>242155</v>
      </c>
      <c r="G11" s="118">
        <v>34913</v>
      </c>
      <c r="H11" s="93">
        <f t="shared" si="0"/>
        <v>23089</v>
      </c>
      <c r="I11" s="118">
        <v>252482</v>
      </c>
      <c r="J11" s="118">
        <v>49317</v>
      </c>
      <c r="K11" s="93">
        <f t="shared" si="1"/>
        <v>25149.916666666668</v>
      </c>
      <c r="L11" s="118">
        <v>259433</v>
      </c>
      <c r="M11" s="118">
        <v>73821</v>
      </c>
      <c r="N11" s="93">
        <f t="shared" si="2"/>
        <v>27771.166666666668</v>
      </c>
      <c r="O11" s="102">
        <f t="shared" si="3"/>
        <v>251356.66666666666</v>
      </c>
      <c r="P11" s="102">
        <f t="shared" si="4"/>
        <v>52683.666666666664</v>
      </c>
      <c r="Q11" s="102">
        <f t="shared" si="6"/>
        <v>25336.694444444442</v>
      </c>
      <c r="R11" s="126"/>
      <c r="S11" s="126">
        <v>1</v>
      </c>
      <c r="T11" s="126"/>
      <c r="U11" s="127"/>
      <c r="V11" s="128"/>
      <c r="W11" s="129"/>
      <c r="X11" s="103"/>
    </row>
    <row r="12" spans="1:24" x14ac:dyDescent="0.2">
      <c r="A12" s="67">
        <v>10</v>
      </c>
      <c r="B12" s="116" t="s">
        <v>131</v>
      </c>
      <c r="C12" s="116" t="s">
        <v>132</v>
      </c>
      <c r="D12" s="119" t="s">
        <v>133</v>
      </c>
      <c r="E12" s="116" t="s">
        <v>91</v>
      </c>
      <c r="F12" s="118">
        <v>101443</v>
      </c>
      <c r="G12" s="118">
        <v>39718</v>
      </c>
      <c r="H12" s="93">
        <f t="shared" si="0"/>
        <v>11763.416666666666</v>
      </c>
      <c r="I12" s="118">
        <v>107602</v>
      </c>
      <c r="J12" s="118">
        <v>74147</v>
      </c>
      <c r="K12" s="93">
        <f t="shared" si="1"/>
        <v>15145.75</v>
      </c>
      <c r="L12" s="118">
        <v>78142</v>
      </c>
      <c r="M12" s="118">
        <v>87802</v>
      </c>
      <c r="N12" s="93">
        <f t="shared" si="2"/>
        <v>13828.666666666666</v>
      </c>
      <c r="O12" s="102">
        <f t="shared" si="3"/>
        <v>95729</v>
      </c>
      <c r="P12" s="102">
        <f t="shared" si="4"/>
        <v>67222.333333333328</v>
      </c>
      <c r="Q12" s="102">
        <f t="shared" si="6"/>
        <v>13579.277777777776</v>
      </c>
      <c r="R12" s="126">
        <v>1</v>
      </c>
      <c r="S12" s="126"/>
      <c r="T12" s="126"/>
      <c r="U12" s="127"/>
      <c r="V12" s="128"/>
      <c r="W12" s="129"/>
      <c r="X12" s="103"/>
    </row>
    <row r="13" spans="1:24" x14ac:dyDescent="0.2">
      <c r="A13" s="67">
        <v>11</v>
      </c>
      <c r="B13" s="116" t="s">
        <v>134</v>
      </c>
      <c r="C13" s="116" t="s">
        <v>135</v>
      </c>
      <c r="D13" s="119" t="s">
        <v>136</v>
      </c>
      <c r="E13" s="116" t="s">
        <v>91</v>
      </c>
      <c r="F13" s="118">
        <v>147159</v>
      </c>
      <c r="G13" s="118">
        <v>26941</v>
      </c>
      <c r="H13" s="93">
        <f t="shared" si="0"/>
        <v>14508.333333333334</v>
      </c>
      <c r="I13" s="118">
        <v>157682</v>
      </c>
      <c r="J13" s="118">
        <v>36121</v>
      </c>
      <c r="K13" s="93">
        <f t="shared" si="1"/>
        <v>16150.25</v>
      </c>
      <c r="L13" s="118">
        <v>150629</v>
      </c>
      <c r="M13" s="118">
        <v>43404</v>
      </c>
      <c r="N13" s="93">
        <f t="shared" si="2"/>
        <v>16169.416666666666</v>
      </c>
      <c r="O13" s="102">
        <f t="shared" si="3"/>
        <v>151823.33333333334</v>
      </c>
      <c r="P13" s="102">
        <f t="shared" si="4"/>
        <v>35488.666666666664</v>
      </c>
      <c r="Q13" s="102">
        <f t="shared" si="6"/>
        <v>15609.333333333334</v>
      </c>
      <c r="R13" s="126"/>
      <c r="S13" s="126">
        <v>1</v>
      </c>
      <c r="T13" s="126"/>
      <c r="U13" s="127"/>
      <c r="V13" s="128"/>
      <c r="W13" s="129"/>
      <c r="X13" s="103"/>
    </row>
    <row r="14" spans="1:24" x14ac:dyDescent="0.2">
      <c r="A14" s="67">
        <v>12</v>
      </c>
      <c r="B14" s="116" t="s">
        <v>137</v>
      </c>
      <c r="C14" s="116" t="s">
        <v>138</v>
      </c>
      <c r="D14" s="117">
        <v>66</v>
      </c>
      <c r="E14" s="116" t="s">
        <v>91</v>
      </c>
      <c r="F14" s="118">
        <v>102342</v>
      </c>
      <c r="G14" s="118">
        <v>13776</v>
      </c>
      <c r="H14" s="93">
        <f t="shared" si="0"/>
        <v>9676.5</v>
      </c>
      <c r="I14" s="118">
        <v>87168</v>
      </c>
      <c r="J14" s="118">
        <v>26501</v>
      </c>
      <c r="K14" s="93">
        <f t="shared" si="1"/>
        <v>9472.4166666666661</v>
      </c>
      <c r="L14" s="118">
        <v>137547</v>
      </c>
      <c r="M14" s="118">
        <v>61449</v>
      </c>
      <c r="N14" s="93">
        <f t="shared" si="2"/>
        <v>16583</v>
      </c>
      <c r="O14" s="102">
        <f t="shared" si="3"/>
        <v>109019</v>
      </c>
      <c r="P14" s="102">
        <f t="shared" si="4"/>
        <v>33908.666666666664</v>
      </c>
      <c r="Q14" s="102">
        <f t="shared" si="6"/>
        <v>11910.638888888889</v>
      </c>
      <c r="R14" s="126">
        <v>1</v>
      </c>
      <c r="S14" s="126"/>
      <c r="T14" s="126"/>
      <c r="U14" s="127"/>
      <c r="V14" s="128"/>
      <c r="W14" s="129"/>
      <c r="X14" s="103"/>
    </row>
    <row r="15" spans="1:24" x14ac:dyDescent="0.2">
      <c r="A15" s="67">
        <v>13</v>
      </c>
      <c r="B15" s="116" t="s">
        <v>139</v>
      </c>
      <c r="C15" s="116" t="s">
        <v>112</v>
      </c>
      <c r="D15" s="117">
        <v>22</v>
      </c>
      <c r="E15" s="116" t="s">
        <v>91</v>
      </c>
      <c r="F15" s="118">
        <v>42181</v>
      </c>
      <c r="G15" s="118">
        <v>3896</v>
      </c>
      <c r="H15" s="93">
        <f t="shared" si="0"/>
        <v>3839.75</v>
      </c>
      <c r="I15" s="118">
        <v>33751</v>
      </c>
      <c r="J15" s="118">
        <v>4445</v>
      </c>
      <c r="K15" s="93">
        <f t="shared" si="1"/>
        <v>3183</v>
      </c>
      <c r="L15" s="118">
        <v>27203</v>
      </c>
      <c r="M15" s="118">
        <v>6603</v>
      </c>
      <c r="N15" s="93">
        <f t="shared" si="2"/>
        <v>2817.1666666666665</v>
      </c>
      <c r="O15" s="102">
        <f t="shared" si="3"/>
        <v>34378.333333333336</v>
      </c>
      <c r="P15" s="102">
        <f t="shared" si="4"/>
        <v>4981.333333333333</v>
      </c>
      <c r="Q15" s="102">
        <f t="shared" si="6"/>
        <v>3279.9722222222226</v>
      </c>
      <c r="R15" s="126">
        <v>1</v>
      </c>
      <c r="S15" s="126"/>
      <c r="T15" s="126"/>
      <c r="U15" s="127"/>
      <c r="V15" s="130"/>
      <c r="W15" s="131"/>
      <c r="X15" s="103"/>
    </row>
    <row r="16" spans="1:24" x14ac:dyDescent="0.2">
      <c r="A16" s="67">
        <v>14</v>
      </c>
      <c r="B16" s="120" t="s">
        <v>140</v>
      </c>
      <c r="C16" s="120" t="s">
        <v>121</v>
      </c>
      <c r="D16" s="121">
        <v>7</v>
      </c>
      <c r="E16" s="120" t="s">
        <v>91</v>
      </c>
      <c r="F16" s="122">
        <v>45851</v>
      </c>
      <c r="G16" s="122">
        <v>22050</v>
      </c>
      <c r="H16" s="93">
        <f t="shared" si="0"/>
        <v>5658.416666666667</v>
      </c>
      <c r="I16" s="122">
        <v>28640</v>
      </c>
      <c r="J16" s="122">
        <v>22211</v>
      </c>
      <c r="K16" s="93">
        <f t="shared" si="1"/>
        <v>4237.583333333333</v>
      </c>
      <c r="L16" s="122">
        <v>43633</v>
      </c>
      <c r="M16" s="122">
        <v>44524</v>
      </c>
      <c r="N16" s="93">
        <f t="shared" si="2"/>
        <v>7346.416666666667</v>
      </c>
      <c r="O16" s="102">
        <f t="shared" si="3"/>
        <v>39374.666666666664</v>
      </c>
      <c r="P16" s="102">
        <f t="shared" si="4"/>
        <v>29595</v>
      </c>
      <c r="Q16" s="102">
        <f t="shared" ref="Q16:Q20" si="7">(O16+P16)/12</f>
        <v>5747.4722222222217</v>
      </c>
      <c r="R16" s="126"/>
      <c r="S16" s="126">
        <v>1</v>
      </c>
      <c r="T16" s="126"/>
      <c r="U16" s="127"/>
      <c r="V16" s="128"/>
      <c r="W16" s="131"/>
      <c r="X16" s="103"/>
    </row>
    <row r="17" spans="1:24" x14ac:dyDescent="0.2">
      <c r="A17" s="67">
        <v>15</v>
      </c>
      <c r="B17" s="120" t="s">
        <v>141</v>
      </c>
      <c r="C17" s="120" t="s">
        <v>142</v>
      </c>
      <c r="D17" s="121">
        <v>5</v>
      </c>
      <c r="E17" s="120" t="s">
        <v>143</v>
      </c>
      <c r="F17" s="122">
        <v>72742</v>
      </c>
      <c r="G17" s="122">
        <v>29085</v>
      </c>
      <c r="H17" s="93">
        <f t="shared" si="0"/>
        <v>8485.5833333333339</v>
      </c>
      <c r="I17" s="122">
        <v>63440</v>
      </c>
      <c r="J17" s="122">
        <v>32811</v>
      </c>
      <c r="K17" s="93">
        <f t="shared" si="1"/>
        <v>8020.916666666667</v>
      </c>
      <c r="L17" s="122">
        <v>56314</v>
      </c>
      <c r="M17" s="122">
        <v>46129</v>
      </c>
      <c r="N17" s="93">
        <f t="shared" si="2"/>
        <v>8536.9166666666661</v>
      </c>
      <c r="O17" s="102">
        <f t="shared" si="3"/>
        <v>64165.333333333336</v>
      </c>
      <c r="P17" s="102">
        <f t="shared" si="4"/>
        <v>36008.333333333336</v>
      </c>
      <c r="Q17" s="102">
        <f t="shared" si="7"/>
        <v>8347.8055555555566</v>
      </c>
      <c r="R17" s="126">
        <v>1</v>
      </c>
      <c r="S17" s="126"/>
      <c r="T17" s="126"/>
      <c r="U17" s="127"/>
      <c r="V17" s="130"/>
      <c r="W17" s="131"/>
      <c r="X17" s="103"/>
    </row>
    <row r="18" spans="1:24" x14ac:dyDescent="0.2">
      <c r="A18" s="67">
        <v>16</v>
      </c>
      <c r="B18" s="120" t="s">
        <v>144</v>
      </c>
      <c r="C18" s="116" t="s">
        <v>145</v>
      </c>
      <c r="D18" s="117">
        <v>34</v>
      </c>
      <c r="E18" s="116" t="s">
        <v>143</v>
      </c>
      <c r="F18" s="118">
        <v>83530</v>
      </c>
      <c r="G18" s="118">
        <v>12357</v>
      </c>
      <c r="H18" s="93">
        <f t="shared" ref="H18" si="8">(F18+G18)/12</f>
        <v>7990.583333333333</v>
      </c>
      <c r="I18" s="118">
        <v>72317</v>
      </c>
      <c r="J18" s="118">
        <v>21815</v>
      </c>
      <c r="K18" s="93">
        <f t="shared" ref="K18" si="9">(I18+J18)/12</f>
        <v>7844.333333333333</v>
      </c>
      <c r="L18" s="118">
        <v>55055</v>
      </c>
      <c r="M18" s="118">
        <v>28057</v>
      </c>
      <c r="N18" s="93">
        <f t="shared" si="2"/>
        <v>6926</v>
      </c>
      <c r="O18" s="102">
        <f t="shared" si="3"/>
        <v>70300.666666666672</v>
      </c>
      <c r="P18" s="102">
        <f t="shared" si="4"/>
        <v>20743</v>
      </c>
      <c r="Q18" s="102">
        <f t="shared" si="7"/>
        <v>7586.9722222222226</v>
      </c>
      <c r="R18" s="126">
        <v>1</v>
      </c>
      <c r="S18" s="126"/>
      <c r="T18" s="126"/>
      <c r="U18" s="127"/>
      <c r="V18" s="128"/>
      <c r="W18" s="131"/>
      <c r="X18" s="103"/>
    </row>
    <row r="19" spans="1:24" x14ac:dyDescent="0.2">
      <c r="A19" s="67">
        <v>17</v>
      </c>
      <c r="B19" s="120" t="s">
        <v>146</v>
      </c>
      <c r="C19" s="120" t="s">
        <v>147</v>
      </c>
      <c r="D19" s="121">
        <v>7</v>
      </c>
      <c r="E19" s="120" t="s">
        <v>91</v>
      </c>
      <c r="F19" s="122">
        <v>163577</v>
      </c>
      <c r="G19" s="122">
        <v>17397</v>
      </c>
      <c r="H19" s="93">
        <f t="shared" si="0"/>
        <v>15081.166666666666</v>
      </c>
      <c r="I19" s="122">
        <v>180609</v>
      </c>
      <c r="J19" s="122">
        <v>26724</v>
      </c>
      <c r="K19" s="93">
        <f t="shared" si="1"/>
        <v>17277.75</v>
      </c>
      <c r="L19" s="122">
        <v>171050</v>
      </c>
      <c r="M19" s="122">
        <v>39722</v>
      </c>
      <c r="N19" s="93">
        <f t="shared" si="2"/>
        <v>17564.333333333332</v>
      </c>
      <c r="O19" s="102">
        <f t="shared" si="3"/>
        <v>171745.33333333334</v>
      </c>
      <c r="P19" s="102">
        <f t="shared" si="4"/>
        <v>27947.666666666668</v>
      </c>
      <c r="Q19" s="102">
        <f t="shared" si="7"/>
        <v>16641.083333333332</v>
      </c>
      <c r="R19" s="126"/>
      <c r="S19" s="126">
        <v>1</v>
      </c>
      <c r="T19" s="126"/>
      <c r="U19" s="127"/>
      <c r="V19" s="130"/>
      <c r="W19" s="131"/>
      <c r="X19" s="103"/>
    </row>
    <row r="20" spans="1:24" x14ac:dyDescent="0.2">
      <c r="A20" s="67">
        <v>18</v>
      </c>
      <c r="B20" s="120" t="s">
        <v>148</v>
      </c>
      <c r="C20" s="120" t="s">
        <v>149</v>
      </c>
      <c r="D20" s="121">
        <v>15</v>
      </c>
      <c r="E20" s="120" t="s">
        <v>150</v>
      </c>
      <c r="F20" s="122">
        <v>186200</v>
      </c>
      <c r="G20" s="122">
        <v>54374</v>
      </c>
      <c r="H20" s="93">
        <f t="shared" si="0"/>
        <v>20047.833333333332</v>
      </c>
      <c r="I20" s="122">
        <v>184956</v>
      </c>
      <c r="J20" s="122">
        <v>61728</v>
      </c>
      <c r="K20" s="93">
        <f t="shared" si="1"/>
        <v>20557</v>
      </c>
      <c r="L20" s="122">
        <v>112239</v>
      </c>
      <c r="M20" s="122">
        <v>61510</v>
      </c>
      <c r="N20" s="93">
        <f t="shared" si="2"/>
        <v>14479.083333333334</v>
      </c>
      <c r="O20" s="102">
        <f t="shared" si="3"/>
        <v>161131.66666666666</v>
      </c>
      <c r="P20" s="102">
        <f t="shared" si="4"/>
        <v>59204</v>
      </c>
      <c r="Q20" s="102">
        <f t="shared" si="7"/>
        <v>18361.305555555555</v>
      </c>
      <c r="R20" s="126"/>
      <c r="S20" s="126">
        <v>1</v>
      </c>
      <c r="T20" s="126"/>
      <c r="U20" s="127"/>
      <c r="V20" s="130"/>
      <c r="W20" s="131"/>
      <c r="X20" s="103"/>
    </row>
    <row r="21" spans="1:24" x14ac:dyDescent="0.2">
      <c r="A21" s="67">
        <v>19</v>
      </c>
      <c r="B21" s="120" t="s">
        <v>151</v>
      </c>
      <c r="C21" s="120" t="s">
        <v>152</v>
      </c>
      <c r="D21" s="121">
        <v>81</v>
      </c>
      <c r="E21" s="120" t="s">
        <v>91</v>
      </c>
      <c r="F21" s="122">
        <v>80859</v>
      </c>
      <c r="G21" s="122">
        <v>13852</v>
      </c>
      <c r="H21" s="93">
        <f t="shared" ref="H21:H35" si="10">(F21+G21)/12</f>
        <v>7892.583333333333</v>
      </c>
      <c r="I21" s="122">
        <v>91693</v>
      </c>
      <c r="J21" s="122">
        <v>21976</v>
      </c>
      <c r="K21" s="93">
        <f t="shared" ref="K21:K35" si="11">(I21+J21)/12</f>
        <v>9472.4166666666661</v>
      </c>
      <c r="L21" s="122">
        <v>82003</v>
      </c>
      <c r="M21" s="122">
        <v>26059</v>
      </c>
      <c r="N21" s="93">
        <f t="shared" si="2"/>
        <v>9005.1666666666661</v>
      </c>
      <c r="O21" s="102">
        <f t="shared" si="3"/>
        <v>84851.666666666672</v>
      </c>
      <c r="P21" s="102">
        <f t="shared" si="4"/>
        <v>20629</v>
      </c>
      <c r="Q21" s="102">
        <f t="shared" ref="Q21:Q35" si="12">(O21+P21)/12</f>
        <v>8790.0555555555566</v>
      </c>
      <c r="R21" s="126"/>
      <c r="S21" s="126">
        <v>1</v>
      </c>
      <c r="T21" s="126"/>
      <c r="U21" s="127"/>
      <c r="V21" s="130"/>
      <c r="W21" s="131"/>
      <c r="X21" s="103"/>
    </row>
    <row r="22" spans="1:24" x14ac:dyDescent="0.2">
      <c r="A22" s="67">
        <v>20</v>
      </c>
      <c r="B22" s="120" t="s">
        <v>153</v>
      </c>
      <c r="C22" s="120" t="s">
        <v>154</v>
      </c>
      <c r="D22" s="121">
        <v>3</v>
      </c>
      <c r="E22" s="120" t="s">
        <v>91</v>
      </c>
      <c r="F22" s="122">
        <v>110788</v>
      </c>
      <c r="G22" s="122">
        <v>45894</v>
      </c>
      <c r="H22" s="93">
        <f t="shared" si="10"/>
        <v>13056.833333333334</v>
      </c>
      <c r="I22" s="122">
        <v>116062</v>
      </c>
      <c r="J22" s="122">
        <v>45179</v>
      </c>
      <c r="K22" s="93">
        <f t="shared" si="11"/>
        <v>13436.75</v>
      </c>
      <c r="L22" s="122">
        <v>92928</v>
      </c>
      <c r="M22" s="122">
        <v>53434</v>
      </c>
      <c r="N22" s="93">
        <f t="shared" si="2"/>
        <v>12196.833333333334</v>
      </c>
      <c r="O22" s="102">
        <f t="shared" si="3"/>
        <v>106592.66666666667</v>
      </c>
      <c r="P22" s="102">
        <f t="shared" si="4"/>
        <v>48169</v>
      </c>
      <c r="Q22" s="102">
        <f t="shared" si="12"/>
        <v>12896.805555555557</v>
      </c>
      <c r="R22" s="126"/>
      <c r="S22" s="126">
        <v>1</v>
      </c>
      <c r="T22" s="126"/>
      <c r="U22" s="127"/>
      <c r="V22" s="130"/>
      <c r="W22" s="131"/>
      <c r="X22" s="103"/>
    </row>
    <row r="23" spans="1:24" x14ac:dyDescent="0.2">
      <c r="A23" s="67">
        <v>21</v>
      </c>
      <c r="B23" s="120" t="s">
        <v>155</v>
      </c>
      <c r="C23" s="120" t="s">
        <v>156</v>
      </c>
      <c r="D23" s="121">
        <v>19</v>
      </c>
      <c r="E23" s="120" t="s">
        <v>91</v>
      </c>
      <c r="F23" s="122">
        <v>66639</v>
      </c>
      <c r="G23" s="122">
        <v>18018</v>
      </c>
      <c r="H23" s="93">
        <f t="shared" si="10"/>
        <v>7054.75</v>
      </c>
      <c r="I23" s="122">
        <v>70046</v>
      </c>
      <c r="J23" s="122">
        <v>22001</v>
      </c>
      <c r="K23" s="93">
        <f t="shared" si="11"/>
        <v>7670.583333333333</v>
      </c>
      <c r="L23" s="122">
        <v>64806</v>
      </c>
      <c r="M23" s="122">
        <v>47384</v>
      </c>
      <c r="N23" s="93">
        <f t="shared" si="2"/>
        <v>9349.1666666666661</v>
      </c>
      <c r="O23" s="102">
        <f t="shared" si="3"/>
        <v>67163.666666666672</v>
      </c>
      <c r="P23" s="102">
        <f t="shared" si="4"/>
        <v>29134.333333333332</v>
      </c>
      <c r="Q23" s="102">
        <f t="shared" si="12"/>
        <v>8024.833333333333</v>
      </c>
      <c r="R23" s="126">
        <v>1</v>
      </c>
      <c r="S23" s="126"/>
      <c r="T23" s="126"/>
      <c r="U23" s="127"/>
      <c r="V23" s="130"/>
      <c r="W23" s="131"/>
      <c r="X23" s="103"/>
    </row>
    <row r="24" spans="1:24" x14ac:dyDescent="0.2">
      <c r="A24" s="67">
        <v>22</v>
      </c>
      <c r="B24" s="120" t="s">
        <v>117</v>
      </c>
      <c r="C24" s="120" t="s">
        <v>118</v>
      </c>
      <c r="D24" s="121">
        <v>32</v>
      </c>
      <c r="E24" s="120" t="s">
        <v>119</v>
      </c>
      <c r="F24" s="122">
        <v>18852</v>
      </c>
      <c r="G24" s="122">
        <v>18081</v>
      </c>
      <c r="H24" s="93">
        <f t="shared" si="10"/>
        <v>3077.75</v>
      </c>
      <c r="I24" s="122">
        <v>19646</v>
      </c>
      <c r="J24" s="122">
        <v>20275</v>
      </c>
      <c r="K24" s="93">
        <f t="shared" si="11"/>
        <v>3326.75</v>
      </c>
      <c r="L24" s="122">
        <v>14407</v>
      </c>
      <c r="M24" s="122">
        <v>13593</v>
      </c>
      <c r="N24" s="93">
        <f t="shared" si="2"/>
        <v>2333.3333333333335</v>
      </c>
      <c r="O24" s="102">
        <f t="shared" si="3"/>
        <v>17635</v>
      </c>
      <c r="P24" s="102">
        <f t="shared" si="4"/>
        <v>17316.333333333332</v>
      </c>
      <c r="Q24" s="102">
        <f t="shared" si="12"/>
        <v>2912.6111111111109</v>
      </c>
      <c r="R24" s="126">
        <v>1</v>
      </c>
      <c r="S24" s="126"/>
      <c r="T24" s="126"/>
      <c r="U24" s="127"/>
      <c r="V24" s="130"/>
      <c r="W24" s="131"/>
      <c r="X24" s="103"/>
    </row>
    <row r="25" spans="1:24" x14ac:dyDescent="0.2">
      <c r="A25" s="67">
        <v>23</v>
      </c>
      <c r="B25" s="120" t="s">
        <v>157</v>
      </c>
      <c r="C25" s="120" t="s">
        <v>158</v>
      </c>
      <c r="D25" s="121">
        <v>18</v>
      </c>
      <c r="E25" s="120" t="s">
        <v>91</v>
      </c>
      <c r="F25" s="122">
        <v>233597</v>
      </c>
      <c r="G25" s="122">
        <v>68614</v>
      </c>
      <c r="H25" s="93">
        <f t="shared" si="10"/>
        <v>25184.25</v>
      </c>
      <c r="I25" s="122">
        <v>180010</v>
      </c>
      <c r="J25" s="122">
        <v>53410</v>
      </c>
      <c r="K25" s="93">
        <f t="shared" si="11"/>
        <v>19451.666666666668</v>
      </c>
      <c r="L25" s="122">
        <v>202608</v>
      </c>
      <c r="M25" s="122">
        <v>62985</v>
      </c>
      <c r="N25" s="93">
        <f t="shared" si="2"/>
        <v>22132.75</v>
      </c>
      <c r="O25" s="102">
        <f t="shared" si="3"/>
        <v>205405</v>
      </c>
      <c r="P25" s="102">
        <f t="shared" si="4"/>
        <v>61669.666666666664</v>
      </c>
      <c r="Q25" s="102">
        <f t="shared" si="12"/>
        <v>22256.222222222223</v>
      </c>
      <c r="R25" s="126"/>
      <c r="S25" s="126">
        <v>1</v>
      </c>
      <c r="T25" s="126"/>
      <c r="U25" s="127"/>
      <c r="V25" s="130"/>
      <c r="W25" s="131"/>
      <c r="X25" s="103"/>
    </row>
    <row r="26" spans="1:24" x14ac:dyDescent="0.2">
      <c r="A26" s="67">
        <v>24</v>
      </c>
      <c r="B26" s="120" t="s">
        <v>141</v>
      </c>
      <c r="C26" s="120" t="s">
        <v>142</v>
      </c>
      <c r="D26" s="121">
        <v>5</v>
      </c>
      <c r="E26" s="120" t="s">
        <v>143</v>
      </c>
      <c r="F26" s="122">
        <v>41402</v>
      </c>
      <c r="G26" s="122">
        <v>19824</v>
      </c>
      <c r="H26" s="93">
        <f t="shared" si="10"/>
        <v>5102.166666666667</v>
      </c>
      <c r="I26" s="122">
        <v>9681</v>
      </c>
      <c r="J26" s="122">
        <v>6611</v>
      </c>
      <c r="K26" s="93">
        <f t="shared" si="11"/>
        <v>1357.6666666666667</v>
      </c>
      <c r="L26" s="122">
        <v>15988</v>
      </c>
      <c r="M26" s="122">
        <v>18198</v>
      </c>
      <c r="N26" s="93">
        <f t="shared" si="2"/>
        <v>2848.8333333333335</v>
      </c>
      <c r="O26" s="102">
        <f t="shared" si="3"/>
        <v>22357</v>
      </c>
      <c r="P26" s="102">
        <f t="shared" si="4"/>
        <v>14877.666666666666</v>
      </c>
      <c r="Q26" s="102">
        <f t="shared" si="12"/>
        <v>3102.8888888888887</v>
      </c>
      <c r="R26" s="126">
        <v>1</v>
      </c>
      <c r="S26" s="126"/>
      <c r="T26" s="126"/>
      <c r="U26" s="127"/>
      <c r="V26" s="130"/>
      <c r="W26" s="131"/>
      <c r="X26" s="103"/>
    </row>
    <row r="27" spans="1:24" x14ac:dyDescent="0.2">
      <c r="A27" s="67">
        <v>25</v>
      </c>
      <c r="B27" s="120" t="s">
        <v>159</v>
      </c>
      <c r="C27" s="120" t="s">
        <v>147</v>
      </c>
      <c r="D27" s="121">
        <v>17</v>
      </c>
      <c r="E27" s="120" t="s">
        <v>91</v>
      </c>
      <c r="F27" s="122">
        <v>169711</v>
      </c>
      <c r="G27" s="122">
        <v>21687</v>
      </c>
      <c r="H27" s="93">
        <f t="shared" si="10"/>
        <v>15949.833333333334</v>
      </c>
      <c r="I27" s="122">
        <v>131804</v>
      </c>
      <c r="J27" s="122">
        <v>35793</v>
      </c>
      <c r="K27" s="93">
        <f t="shared" si="11"/>
        <v>13966.416666666666</v>
      </c>
      <c r="L27" s="122">
        <v>109914</v>
      </c>
      <c r="M27" s="122">
        <v>62794</v>
      </c>
      <c r="N27" s="93">
        <f t="shared" si="2"/>
        <v>14392.333333333334</v>
      </c>
      <c r="O27" s="102">
        <f t="shared" si="3"/>
        <v>137143</v>
      </c>
      <c r="P27" s="102">
        <f t="shared" si="4"/>
        <v>40091.333333333336</v>
      </c>
      <c r="Q27" s="102">
        <f t="shared" si="12"/>
        <v>14769.527777777779</v>
      </c>
      <c r="R27" s="126">
        <v>1</v>
      </c>
      <c r="S27" s="126"/>
      <c r="T27" s="132"/>
      <c r="U27" s="127"/>
      <c r="V27" s="130"/>
      <c r="W27" s="131"/>
      <c r="X27" s="103"/>
    </row>
    <row r="28" spans="1:24" x14ac:dyDescent="0.2">
      <c r="A28" s="67">
        <v>26</v>
      </c>
      <c r="B28" s="120" t="s">
        <v>160</v>
      </c>
      <c r="C28" s="120" t="s">
        <v>161</v>
      </c>
      <c r="D28" s="121">
        <v>19</v>
      </c>
      <c r="E28" s="120" t="s">
        <v>91</v>
      </c>
      <c r="F28" s="122">
        <v>95080</v>
      </c>
      <c r="G28" s="122">
        <v>21316</v>
      </c>
      <c r="H28" s="93">
        <f t="shared" si="10"/>
        <v>9699.6666666666661</v>
      </c>
      <c r="I28" s="122">
        <v>84717</v>
      </c>
      <c r="J28" s="122">
        <v>34155</v>
      </c>
      <c r="K28" s="93">
        <f t="shared" si="11"/>
        <v>9906</v>
      </c>
      <c r="L28" s="122">
        <v>54099</v>
      </c>
      <c r="M28" s="122">
        <v>43677</v>
      </c>
      <c r="N28" s="93">
        <f t="shared" si="2"/>
        <v>8148</v>
      </c>
      <c r="O28" s="102">
        <f t="shared" si="3"/>
        <v>77965.333333333328</v>
      </c>
      <c r="P28" s="102">
        <f t="shared" si="4"/>
        <v>33049.333333333336</v>
      </c>
      <c r="Q28" s="102">
        <f t="shared" si="12"/>
        <v>9251.2222222222208</v>
      </c>
      <c r="R28" s="126"/>
      <c r="S28" s="126">
        <v>1</v>
      </c>
      <c r="T28" s="132"/>
      <c r="U28" s="127"/>
      <c r="V28" s="130"/>
      <c r="W28" s="131"/>
      <c r="X28" s="103"/>
    </row>
    <row r="29" spans="1:24" x14ac:dyDescent="0.2">
      <c r="A29" s="67">
        <v>27</v>
      </c>
      <c r="B29" s="120" t="s">
        <v>162</v>
      </c>
      <c r="C29" s="120" t="s">
        <v>163</v>
      </c>
      <c r="D29" s="121">
        <v>22</v>
      </c>
      <c r="E29" s="120" t="s">
        <v>91</v>
      </c>
      <c r="F29" s="122">
        <v>150746</v>
      </c>
      <c r="G29" s="122">
        <v>52110</v>
      </c>
      <c r="H29" s="93">
        <f t="shared" si="10"/>
        <v>16904.666666666668</v>
      </c>
      <c r="I29" s="122">
        <v>125927</v>
      </c>
      <c r="J29" s="122">
        <v>51252</v>
      </c>
      <c r="K29" s="93">
        <f t="shared" si="11"/>
        <v>14764.916666666666</v>
      </c>
      <c r="L29" s="122">
        <v>114324</v>
      </c>
      <c r="M29" s="122">
        <v>53612</v>
      </c>
      <c r="N29" s="93">
        <f t="shared" si="2"/>
        <v>13994.666666666666</v>
      </c>
      <c r="O29" s="102">
        <f t="shared" si="3"/>
        <v>130332.33333333333</v>
      </c>
      <c r="P29" s="102">
        <f t="shared" si="4"/>
        <v>52324.666666666664</v>
      </c>
      <c r="Q29" s="102">
        <f t="shared" si="12"/>
        <v>15221.416666666666</v>
      </c>
      <c r="R29" s="126"/>
      <c r="S29" s="126">
        <v>1</v>
      </c>
      <c r="T29" s="132"/>
      <c r="U29" s="127"/>
      <c r="V29" s="130"/>
      <c r="W29" s="131"/>
      <c r="X29" s="103"/>
    </row>
    <row r="30" spans="1:24" x14ac:dyDescent="0.2">
      <c r="A30" s="67">
        <v>28</v>
      </c>
      <c r="B30" s="120" t="s">
        <v>164</v>
      </c>
      <c r="C30" s="120" t="s">
        <v>165</v>
      </c>
      <c r="D30" s="121">
        <v>1</v>
      </c>
      <c r="E30" s="120" t="s">
        <v>91</v>
      </c>
      <c r="F30" s="122">
        <v>136987</v>
      </c>
      <c r="G30" s="122">
        <v>40443</v>
      </c>
      <c r="H30" s="93">
        <f t="shared" si="10"/>
        <v>14785.833333333334</v>
      </c>
      <c r="I30" s="122">
        <v>106550</v>
      </c>
      <c r="J30" s="122">
        <v>64613</v>
      </c>
      <c r="K30" s="93">
        <f t="shared" si="11"/>
        <v>14263.583333333334</v>
      </c>
      <c r="L30" s="122">
        <v>111783</v>
      </c>
      <c r="M30" s="122">
        <v>85376</v>
      </c>
      <c r="N30" s="93">
        <f t="shared" si="2"/>
        <v>16429.916666666668</v>
      </c>
      <c r="O30" s="102">
        <f t="shared" si="3"/>
        <v>118440</v>
      </c>
      <c r="P30" s="102">
        <f t="shared" si="4"/>
        <v>63477.333333333336</v>
      </c>
      <c r="Q30" s="102">
        <f t="shared" si="12"/>
        <v>15159.777777777779</v>
      </c>
      <c r="R30" s="126"/>
      <c r="S30" s="126"/>
      <c r="T30" s="126">
        <v>1</v>
      </c>
      <c r="U30" s="127"/>
      <c r="V30" s="130"/>
      <c r="W30" s="131"/>
      <c r="X30" s="103"/>
    </row>
    <row r="31" spans="1:24" x14ac:dyDescent="0.2">
      <c r="A31" s="67">
        <v>29</v>
      </c>
      <c r="B31" s="120" t="s">
        <v>166</v>
      </c>
      <c r="C31" s="120" t="s">
        <v>167</v>
      </c>
      <c r="D31" s="121">
        <v>4</v>
      </c>
      <c r="E31" s="120" t="s">
        <v>91</v>
      </c>
      <c r="F31" s="122">
        <v>14642</v>
      </c>
      <c r="G31" s="122">
        <v>9403</v>
      </c>
      <c r="H31" s="93">
        <f t="shared" si="10"/>
        <v>2003.75</v>
      </c>
      <c r="I31" s="122">
        <v>16307</v>
      </c>
      <c r="J31" s="122">
        <v>9302</v>
      </c>
      <c r="K31" s="93">
        <f t="shared" si="11"/>
        <v>2134.0833333333335</v>
      </c>
      <c r="L31" s="122">
        <v>16275</v>
      </c>
      <c r="M31" s="122">
        <v>12229</v>
      </c>
      <c r="N31" s="93">
        <f t="shared" si="2"/>
        <v>2375.3333333333335</v>
      </c>
      <c r="O31" s="102">
        <f t="shared" si="3"/>
        <v>15741.333333333334</v>
      </c>
      <c r="P31" s="102">
        <f t="shared" si="4"/>
        <v>10311.333333333334</v>
      </c>
      <c r="Q31" s="102">
        <f t="shared" si="12"/>
        <v>2171.0555555555557</v>
      </c>
      <c r="R31" s="126">
        <v>1</v>
      </c>
      <c r="S31" s="132"/>
      <c r="T31" s="132"/>
      <c r="U31" s="127"/>
      <c r="V31" s="130"/>
      <c r="W31" s="131"/>
      <c r="X31" s="103"/>
    </row>
    <row r="32" spans="1:24" x14ac:dyDescent="0.2">
      <c r="A32" s="67">
        <v>30</v>
      </c>
      <c r="B32" s="120" t="s">
        <v>168</v>
      </c>
      <c r="C32" s="120" t="s">
        <v>169</v>
      </c>
      <c r="D32" s="121">
        <v>9</v>
      </c>
      <c r="E32" s="120" t="s">
        <v>91</v>
      </c>
      <c r="F32" s="122">
        <v>137892</v>
      </c>
      <c r="G32" s="122">
        <v>12617</v>
      </c>
      <c r="H32" s="93">
        <f t="shared" si="10"/>
        <v>12542.416666666666</v>
      </c>
      <c r="I32" s="122">
        <v>187154</v>
      </c>
      <c r="J32" s="122">
        <v>18951</v>
      </c>
      <c r="K32" s="93">
        <f t="shared" si="11"/>
        <v>17175.416666666668</v>
      </c>
      <c r="L32" s="122">
        <v>172930</v>
      </c>
      <c r="M32" s="122">
        <v>38916</v>
      </c>
      <c r="N32" s="93">
        <f t="shared" si="2"/>
        <v>17653.833333333332</v>
      </c>
      <c r="O32" s="102">
        <f t="shared" si="3"/>
        <v>165992</v>
      </c>
      <c r="P32" s="102">
        <f t="shared" si="4"/>
        <v>23494.666666666668</v>
      </c>
      <c r="Q32" s="102">
        <f t="shared" si="12"/>
        <v>15790.555555555555</v>
      </c>
      <c r="R32" s="132"/>
      <c r="S32" s="126">
        <v>1</v>
      </c>
      <c r="T32" s="132"/>
      <c r="U32" s="127"/>
      <c r="V32" s="130"/>
      <c r="W32" s="131"/>
      <c r="X32" s="103"/>
    </row>
    <row r="33" spans="1:24" x14ac:dyDescent="0.2">
      <c r="A33" s="67">
        <v>31</v>
      </c>
      <c r="B33" s="120" t="s">
        <v>140</v>
      </c>
      <c r="C33" s="120" t="s">
        <v>121</v>
      </c>
      <c r="D33" s="121">
        <v>7</v>
      </c>
      <c r="E33" s="120" t="s">
        <v>91</v>
      </c>
      <c r="F33" s="122">
        <v>34933</v>
      </c>
      <c r="G33" s="122">
        <v>35335</v>
      </c>
      <c r="H33" s="93">
        <f t="shared" si="10"/>
        <v>5855.666666666667</v>
      </c>
      <c r="I33" s="122">
        <v>42488</v>
      </c>
      <c r="J33" s="122">
        <v>30720</v>
      </c>
      <c r="K33" s="93">
        <f t="shared" si="11"/>
        <v>6100.666666666667</v>
      </c>
      <c r="L33" s="122">
        <v>29935</v>
      </c>
      <c r="M33" s="122">
        <v>25857</v>
      </c>
      <c r="N33" s="93">
        <f t="shared" si="2"/>
        <v>4649.333333333333</v>
      </c>
      <c r="O33" s="102">
        <f t="shared" si="3"/>
        <v>35785.333333333336</v>
      </c>
      <c r="P33" s="102">
        <f t="shared" si="4"/>
        <v>30637.333333333332</v>
      </c>
      <c r="Q33" s="102">
        <f t="shared" si="12"/>
        <v>5535.2222222222226</v>
      </c>
      <c r="R33" s="126">
        <v>1</v>
      </c>
      <c r="S33" s="132"/>
      <c r="T33" s="132"/>
      <c r="U33" s="127"/>
      <c r="V33" s="130"/>
      <c r="W33" s="131"/>
      <c r="X33" s="103"/>
    </row>
    <row r="34" spans="1:24" x14ac:dyDescent="0.2">
      <c r="A34" s="67">
        <v>32</v>
      </c>
      <c r="B34" s="120" t="s">
        <v>115</v>
      </c>
      <c r="C34" s="120" t="s">
        <v>116</v>
      </c>
      <c r="D34" s="121">
        <v>179</v>
      </c>
      <c r="E34" s="120" t="s">
        <v>91</v>
      </c>
      <c r="F34" s="122">
        <v>13697</v>
      </c>
      <c r="G34" s="122">
        <v>5698</v>
      </c>
      <c r="H34" s="93">
        <f t="shared" si="10"/>
        <v>1616.25</v>
      </c>
      <c r="I34" s="122">
        <v>13192</v>
      </c>
      <c r="J34" s="122">
        <v>5328</v>
      </c>
      <c r="K34" s="93">
        <f t="shared" si="11"/>
        <v>1543.3333333333333</v>
      </c>
      <c r="L34" s="122">
        <v>13686</v>
      </c>
      <c r="M34" s="122">
        <v>10822</v>
      </c>
      <c r="N34" s="93">
        <f t="shared" si="2"/>
        <v>2042.3333333333333</v>
      </c>
      <c r="O34" s="102">
        <f t="shared" si="3"/>
        <v>13525</v>
      </c>
      <c r="P34" s="102">
        <f t="shared" si="4"/>
        <v>7282.666666666667</v>
      </c>
      <c r="Q34" s="102">
        <f t="shared" si="12"/>
        <v>1733.9722222222224</v>
      </c>
      <c r="R34" s="126">
        <v>1</v>
      </c>
      <c r="S34" s="132"/>
      <c r="T34" s="132"/>
      <c r="U34" s="127"/>
      <c r="V34" s="130"/>
      <c r="W34" s="131"/>
      <c r="X34" s="103"/>
    </row>
    <row r="35" spans="1:24" x14ac:dyDescent="0.2">
      <c r="A35" s="67">
        <v>33</v>
      </c>
      <c r="B35" s="120" t="s">
        <v>170</v>
      </c>
      <c r="C35" s="120" t="s">
        <v>167</v>
      </c>
      <c r="D35" s="121">
        <v>4</v>
      </c>
      <c r="E35" s="120" t="s">
        <v>91</v>
      </c>
      <c r="F35" s="122">
        <v>16669</v>
      </c>
      <c r="G35" s="122">
        <v>3654</v>
      </c>
      <c r="H35" s="93">
        <f t="shared" si="10"/>
        <v>1693.5833333333333</v>
      </c>
      <c r="I35" s="122">
        <v>12179</v>
      </c>
      <c r="J35" s="122">
        <v>7167</v>
      </c>
      <c r="K35" s="93">
        <f t="shared" si="11"/>
        <v>1612.1666666666667</v>
      </c>
      <c r="L35" s="122">
        <v>1778</v>
      </c>
      <c r="M35" s="122">
        <v>4376</v>
      </c>
      <c r="N35" s="93">
        <f t="shared" si="2"/>
        <v>512.83333333333337</v>
      </c>
      <c r="O35" s="102">
        <f t="shared" si="3"/>
        <v>10208.666666666666</v>
      </c>
      <c r="P35" s="102">
        <f t="shared" si="4"/>
        <v>5065.666666666667</v>
      </c>
      <c r="Q35" s="102">
        <f t="shared" si="12"/>
        <v>1272.8611111111111</v>
      </c>
      <c r="R35" s="126">
        <v>1</v>
      </c>
      <c r="S35" s="132"/>
      <c r="T35" s="132"/>
      <c r="U35" s="127"/>
      <c r="V35" s="130"/>
      <c r="W35" s="131"/>
      <c r="X35" s="103"/>
    </row>
    <row r="36" spans="1:24" x14ac:dyDescent="0.2">
      <c r="A36" s="67">
        <v>34</v>
      </c>
      <c r="B36" s="116" t="s">
        <v>173</v>
      </c>
      <c r="C36" s="116" t="s">
        <v>174</v>
      </c>
      <c r="D36" s="117">
        <v>1</v>
      </c>
      <c r="E36" s="116" t="s">
        <v>99</v>
      </c>
      <c r="F36" s="118">
        <v>79900</v>
      </c>
      <c r="G36" s="118">
        <v>26275</v>
      </c>
      <c r="H36" s="93">
        <f t="shared" ref="H36:H54" si="13">(F36+G36)/12</f>
        <v>8847.9166666666661</v>
      </c>
      <c r="I36" s="118">
        <v>82813</v>
      </c>
      <c r="J36" s="118">
        <v>35488</v>
      </c>
      <c r="K36" s="93">
        <f t="shared" ref="K36:K54" si="14">(I36+J36)/12</f>
        <v>9858.4166666666661</v>
      </c>
      <c r="L36" s="118">
        <v>86264</v>
      </c>
      <c r="M36" s="118">
        <v>68456</v>
      </c>
      <c r="N36" s="93">
        <f t="shared" ref="N36:N54" si="15">(L36+M36)/12</f>
        <v>12893.333333333334</v>
      </c>
      <c r="O36" s="102">
        <f t="shared" ref="O36:P40" si="16">(F36+I36+L36)/3</f>
        <v>82992.333333333328</v>
      </c>
      <c r="P36" s="102">
        <f t="shared" si="16"/>
        <v>43406.333333333336</v>
      </c>
      <c r="Q36" s="102">
        <f t="shared" ref="Q36:Q54" si="17">(O36+P36)/12</f>
        <v>10533.222222222221</v>
      </c>
      <c r="R36" s="126">
        <v>1</v>
      </c>
      <c r="S36" s="132"/>
      <c r="T36" s="132"/>
      <c r="U36" s="127"/>
      <c r="V36" s="130"/>
      <c r="W36" s="131"/>
      <c r="X36" s="103"/>
    </row>
    <row r="37" spans="1:24" x14ac:dyDescent="0.2">
      <c r="A37" s="67">
        <v>35</v>
      </c>
      <c r="B37" s="116" t="s">
        <v>175</v>
      </c>
      <c r="C37" s="116" t="s">
        <v>176</v>
      </c>
      <c r="D37" s="117">
        <v>1</v>
      </c>
      <c r="E37" s="116" t="s">
        <v>177</v>
      </c>
      <c r="F37" s="118">
        <v>41356</v>
      </c>
      <c r="G37" s="118">
        <v>11640</v>
      </c>
      <c r="H37" s="93">
        <f t="shared" si="13"/>
        <v>4416.333333333333</v>
      </c>
      <c r="I37" s="118">
        <v>35049</v>
      </c>
      <c r="J37" s="118">
        <v>13043</v>
      </c>
      <c r="K37" s="93">
        <f t="shared" si="14"/>
        <v>4007.6666666666665</v>
      </c>
      <c r="L37" s="118">
        <v>25561</v>
      </c>
      <c r="M37" s="118">
        <v>11225</v>
      </c>
      <c r="N37" s="93">
        <f t="shared" si="15"/>
        <v>3065.5</v>
      </c>
      <c r="O37" s="102">
        <f t="shared" si="16"/>
        <v>33988.666666666664</v>
      </c>
      <c r="P37" s="102">
        <f t="shared" si="16"/>
        <v>11969.333333333334</v>
      </c>
      <c r="Q37" s="102">
        <f t="shared" si="17"/>
        <v>3829.8333333333335</v>
      </c>
      <c r="R37" s="126">
        <v>1</v>
      </c>
      <c r="S37" s="132"/>
      <c r="T37" s="132"/>
      <c r="U37" s="127"/>
      <c r="V37" s="130"/>
      <c r="W37" s="131"/>
      <c r="X37" s="103"/>
    </row>
    <row r="38" spans="1:24" x14ac:dyDescent="0.2">
      <c r="A38" s="67">
        <v>36</v>
      </c>
      <c r="B38" s="116" t="s">
        <v>178</v>
      </c>
      <c r="C38" s="116" t="s">
        <v>179</v>
      </c>
      <c r="D38" s="117">
        <v>2</v>
      </c>
      <c r="E38" s="116" t="s">
        <v>99</v>
      </c>
      <c r="F38" s="118">
        <v>22669</v>
      </c>
      <c r="G38" s="118">
        <v>12330</v>
      </c>
      <c r="H38" s="93">
        <f t="shared" si="13"/>
        <v>2916.5833333333335</v>
      </c>
      <c r="I38" s="118">
        <v>17185</v>
      </c>
      <c r="J38" s="118">
        <v>8697</v>
      </c>
      <c r="K38" s="93">
        <f t="shared" si="14"/>
        <v>2156.8333333333335</v>
      </c>
      <c r="L38" s="118">
        <v>14747</v>
      </c>
      <c r="M38" s="118">
        <v>7047</v>
      </c>
      <c r="N38" s="93">
        <f t="shared" si="15"/>
        <v>1816.1666666666667</v>
      </c>
      <c r="O38" s="102">
        <f t="shared" si="16"/>
        <v>18200.333333333332</v>
      </c>
      <c r="P38" s="102">
        <f t="shared" si="16"/>
        <v>9358</v>
      </c>
      <c r="Q38" s="102">
        <f t="shared" si="17"/>
        <v>2296.5277777777778</v>
      </c>
      <c r="R38" s="126">
        <v>1</v>
      </c>
      <c r="S38" s="132"/>
      <c r="T38" s="132"/>
      <c r="U38" s="127"/>
      <c r="V38" s="130"/>
      <c r="W38" s="131"/>
      <c r="X38" s="103"/>
    </row>
    <row r="39" spans="1:24" x14ac:dyDescent="0.2">
      <c r="A39" s="67">
        <v>37</v>
      </c>
      <c r="B39" s="116" t="s">
        <v>180</v>
      </c>
      <c r="C39" s="116" t="s">
        <v>181</v>
      </c>
      <c r="D39" s="117" t="s">
        <v>182</v>
      </c>
      <c r="E39" s="116" t="s">
        <v>183</v>
      </c>
      <c r="F39" s="118">
        <v>140495</v>
      </c>
      <c r="G39" s="118">
        <v>23607</v>
      </c>
      <c r="H39" s="93">
        <f t="shared" si="13"/>
        <v>13675.166666666666</v>
      </c>
      <c r="I39" s="118">
        <v>121852</v>
      </c>
      <c r="J39" s="118">
        <v>27561</v>
      </c>
      <c r="K39" s="93">
        <f t="shared" si="14"/>
        <v>12451.083333333334</v>
      </c>
      <c r="L39" s="118">
        <v>138759</v>
      </c>
      <c r="M39" s="118">
        <v>42009</v>
      </c>
      <c r="N39" s="93">
        <f t="shared" si="15"/>
        <v>15064</v>
      </c>
      <c r="O39" s="102">
        <f t="shared" si="16"/>
        <v>133702</v>
      </c>
      <c r="P39" s="102">
        <f t="shared" si="16"/>
        <v>31059</v>
      </c>
      <c r="Q39" s="102">
        <f t="shared" si="17"/>
        <v>13730.083333333334</v>
      </c>
      <c r="R39" s="132"/>
      <c r="S39" s="132"/>
      <c r="T39" s="132">
        <v>1</v>
      </c>
      <c r="U39" s="127"/>
      <c r="V39" s="130"/>
      <c r="W39" s="131"/>
      <c r="X39" s="103"/>
    </row>
    <row r="40" spans="1:24" x14ac:dyDescent="0.2">
      <c r="A40" s="67">
        <v>38</v>
      </c>
      <c r="B40" s="116" t="s">
        <v>184</v>
      </c>
      <c r="C40" s="116" t="s">
        <v>185</v>
      </c>
      <c r="D40" s="117">
        <v>65</v>
      </c>
      <c r="E40" s="116" t="s">
        <v>186</v>
      </c>
      <c r="F40" s="118">
        <v>78153</v>
      </c>
      <c r="G40" s="118">
        <v>29911</v>
      </c>
      <c r="H40" s="93">
        <f t="shared" si="13"/>
        <v>9005.3333333333339</v>
      </c>
      <c r="I40" s="118">
        <v>63472</v>
      </c>
      <c r="J40" s="118">
        <v>33459</v>
      </c>
      <c r="K40" s="93">
        <f t="shared" si="14"/>
        <v>8077.583333333333</v>
      </c>
      <c r="L40" s="118">
        <v>75773</v>
      </c>
      <c r="M40" s="118">
        <v>48974</v>
      </c>
      <c r="N40" s="93">
        <f t="shared" si="15"/>
        <v>10395.583333333334</v>
      </c>
      <c r="O40" s="102">
        <f t="shared" si="16"/>
        <v>72466</v>
      </c>
      <c r="P40" s="102">
        <f t="shared" si="16"/>
        <v>37448</v>
      </c>
      <c r="Q40" s="102">
        <f t="shared" si="17"/>
        <v>9159.5</v>
      </c>
      <c r="R40" s="126">
        <v>1</v>
      </c>
      <c r="S40" s="132"/>
      <c r="T40" s="132"/>
      <c r="U40" s="127"/>
      <c r="V40" s="130"/>
      <c r="W40" s="131"/>
      <c r="X40" s="103"/>
    </row>
    <row r="41" spans="1:24" x14ac:dyDescent="0.2">
      <c r="A41" s="67">
        <v>39</v>
      </c>
      <c r="B41" s="116" t="s">
        <v>187</v>
      </c>
      <c r="C41" s="116" t="s">
        <v>179</v>
      </c>
      <c r="D41" s="117">
        <v>4</v>
      </c>
      <c r="E41" s="116" t="s">
        <v>99</v>
      </c>
      <c r="F41" s="118">
        <v>153737</v>
      </c>
      <c r="G41" s="118">
        <v>52903</v>
      </c>
      <c r="H41" s="93">
        <f t="shared" si="13"/>
        <v>17220</v>
      </c>
      <c r="I41" s="118">
        <v>108478</v>
      </c>
      <c r="J41" s="118">
        <v>60906</v>
      </c>
      <c r="K41" s="93">
        <f t="shared" si="14"/>
        <v>14115.333333333334</v>
      </c>
      <c r="L41" s="118">
        <v>119350</v>
      </c>
      <c r="M41" s="118">
        <v>63189</v>
      </c>
      <c r="N41" s="93">
        <f t="shared" si="15"/>
        <v>15211.583333333334</v>
      </c>
      <c r="O41" s="102">
        <f t="shared" ref="O41:O54" si="18">(F41+I41+L41)/3</f>
        <v>127188.33333333333</v>
      </c>
      <c r="P41" s="102">
        <f t="shared" ref="P41:P54" si="19">(G41+J41+M41)/3</f>
        <v>58999.333333333336</v>
      </c>
      <c r="Q41" s="102">
        <f t="shared" si="17"/>
        <v>15515.638888888889</v>
      </c>
      <c r="R41" s="132"/>
      <c r="S41" s="126">
        <v>1</v>
      </c>
      <c r="T41" s="132"/>
      <c r="U41" s="127"/>
      <c r="V41" s="130"/>
      <c r="W41" s="131"/>
      <c r="X41" s="103"/>
    </row>
    <row r="42" spans="1:24" x14ac:dyDescent="0.2">
      <c r="A42" s="67">
        <v>40</v>
      </c>
      <c r="B42" s="116" t="s">
        <v>188</v>
      </c>
      <c r="C42" s="116" t="s">
        <v>189</v>
      </c>
      <c r="D42" s="117">
        <v>11</v>
      </c>
      <c r="E42" s="116" t="s">
        <v>190</v>
      </c>
      <c r="F42" s="118">
        <v>136111</v>
      </c>
      <c r="G42" s="118">
        <v>39635</v>
      </c>
      <c r="H42" s="93">
        <f t="shared" si="13"/>
        <v>14645.5</v>
      </c>
      <c r="I42" s="118">
        <v>81138</v>
      </c>
      <c r="J42" s="118">
        <v>38051</v>
      </c>
      <c r="K42" s="93">
        <f t="shared" si="14"/>
        <v>9932.4166666666661</v>
      </c>
      <c r="L42" s="118">
        <v>67762</v>
      </c>
      <c r="M42" s="118">
        <v>55525</v>
      </c>
      <c r="N42" s="93">
        <f t="shared" si="15"/>
        <v>10273.916666666666</v>
      </c>
      <c r="O42" s="102">
        <f t="shared" si="18"/>
        <v>95003.666666666672</v>
      </c>
      <c r="P42" s="102">
        <f t="shared" si="19"/>
        <v>44403.666666666664</v>
      </c>
      <c r="Q42" s="102">
        <f t="shared" si="17"/>
        <v>11617.277777777779</v>
      </c>
      <c r="R42" s="126">
        <v>1</v>
      </c>
      <c r="S42" s="132"/>
      <c r="T42" s="132"/>
      <c r="U42" s="127"/>
      <c r="V42" s="130"/>
      <c r="W42" s="131"/>
      <c r="X42" s="103"/>
    </row>
    <row r="43" spans="1:24" x14ac:dyDescent="0.2">
      <c r="A43" s="67">
        <v>41</v>
      </c>
      <c r="B43" s="116" t="s">
        <v>191</v>
      </c>
      <c r="C43" s="116" t="s">
        <v>192</v>
      </c>
      <c r="D43" s="117">
        <v>3</v>
      </c>
      <c r="E43" s="116" t="s">
        <v>193</v>
      </c>
      <c r="F43" s="118">
        <v>119497</v>
      </c>
      <c r="G43" s="118">
        <v>33645</v>
      </c>
      <c r="H43" s="93">
        <f t="shared" si="13"/>
        <v>12761.833333333334</v>
      </c>
      <c r="I43" s="118">
        <v>102728</v>
      </c>
      <c r="J43" s="118">
        <v>29403</v>
      </c>
      <c r="K43" s="93">
        <f t="shared" si="14"/>
        <v>11010.916666666666</v>
      </c>
      <c r="L43" s="118">
        <v>127169</v>
      </c>
      <c r="M43" s="118">
        <v>56615</v>
      </c>
      <c r="N43" s="93">
        <f t="shared" si="15"/>
        <v>15315.333333333334</v>
      </c>
      <c r="O43" s="102">
        <f t="shared" si="18"/>
        <v>116464.66666666667</v>
      </c>
      <c r="P43" s="102">
        <f t="shared" si="19"/>
        <v>39887.666666666664</v>
      </c>
      <c r="Q43" s="102">
        <f t="shared" si="17"/>
        <v>13029.361111111111</v>
      </c>
      <c r="R43" s="132"/>
      <c r="S43" s="126">
        <v>1</v>
      </c>
      <c r="T43" s="132"/>
      <c r="U43" s="127"/>
      <c r="V43" s="130"/>
      <c r="W43" s="131"/>
      <c r="X43" s="103"/>
    </row>
    <row r="44" spans="1:24" x14ac:dyDescent="0.2">
      <c r="A44" s="67">
        <v>42</v>
      </c>
      <c r="B44" s="116" t="s">
        <v>194</v>
      </c>
      <c r="C44" s="116" t="s">
        <v>195</v>
      </c>
      <c r="D44" s="117">
        <v>36</v>
      </c>
      <c r="E44" s="116" t="s">
        <v>195</v>
      </c>
      <c r="F44" s="118">
        <v>60080</v>
      </c>
      <c r="G44" s="118">
        <v>12424</v>
      </c>
      <c r="H44" s="93">
        <f t="shared" si="13"/>
        <v>6042</v>
      </c>
      <c r="I44" s="118">
        <v>52222</v>
      </c>
      <c r="J44" s="118">
        <v>13848</v>
      </c>
      <c r="K44" s="93">
        <f t="shared" si="14"/>
        <v>5505.833333333333</v>
      </c>
      <c r="L44" s="118">
        <v>57113</v>
      </c>
      <c r="M44" s="118">
        <v>20273</v>
      </c>
      <c r="N44" s="93">
        <f t="shared" si="15"/>
        <v>6448.833333333333</v>
      </c>
      <c r="O44" s="102">
        <f t="shared" si="18"/>
        <v>56471.666666666664</v>
      </c>
      <c r="P44" s="102">
        <f t="shared" si="19"/>
        <v>15515</v>
      </c>
      <c r="Q44" s="102">
        <f t="shared" si="17"/>
        <v>5998.8888888888878</v>
      </c>
      <c r="R44" s="132"/>
      <c r="S44" s="126">
        <v>1</v>
      </c>
      <c r="T44" s="132"/>
      <c r="U44" s="127"/>
      <c r="V44" s="130"/>
      <c r="W44" s="131"/>
      <c r="X44" s="103"/>
    </row>
    <row r="45" spans="1:24" x14ac:dyDescent="0.2">
      <c r="A45" s="67">
        <v>43</v>
      </c>
      <c r="B45" s="116" t="s">
        <v>196</v>
      </c>
      <c r="C45" s="116" t="s">
        <v>197</v>
      </c>
      <c r="D45" s="119" t="s">
        <v>198</v>
      </c>
      <c r="E45" s="116" t="s">
        <v>199</v>
      </c>
      <c r="F45" s="118">
        <v>112278</v>
      </c>
      <c r="G45" s="118">
        <v>27267</v>
      </c>
      <c r="H45" s="93">
        <f t="shared" si="13"/>
        <v>11628.75</v>
      </c>
      <c r="I45" s="118">
        <v>77715</v>
      </c>
      <c r="J45" s="118">
        <v>27107</v>
      </c>
      <c r="K45" s="93">
        <f t="shared" si="14"/>
        <v>8735.1666666666661</v>
      </c>
      <c r="L45" s="118">
        <v>64151</v>
      </c>
      <c r="M45" s="118">
        <v>37253</v>
      </c>
      <c r="N45" s="93">
        <f t="shared" si="15"/>
        <v>8450.3333333333339</v>
      </c>
      <c r="O45" s="102">
        <f t="shared" si="18"/>
        <v>84714.666666666672</v>
      </c>
      <c r="P45" s="102">
        <f t="shared" si="19"/>
        <v>30542.333333333332</v>
      </c>
      <c r="Q45" s="102">
        <f t="shared" si="17"/>
        <v>9604.75</v>
      </c>
      <c r="R45" s="126">
        <v>1</v>
      </c>
      <c r="S45" s="132"/>
      <c r="T45" s="132"/>
      <c r="U45" s="127"/>
      <c r="V45" s="130"/>
      <c r="W45" s="131"/>
      <c r="X45" s="103"/>
    </row>
    <row r="46" spans="1:24" x14ac:dyDescent="0.2">
      <c r="A46" s="67">
        <v>44</v>
      </c>
      <c r="B46" s="116" t="s">
        <v>200</v>
      </c>
      <c r="C46" s="116" t="s">
        <v>197</v>
      </c>
      <c r="D46" s="119" t="s">
        <v>201</v>
      </c>
      <c r="E46" s="116" t="s">
        <v>199</v>
      </c>
      <c r="F46" s="118">
        <v>100706</v>
      </c>
      <c r="G46" s="118">
        <v>46314</v>
      </c>
      <c r="H46" s="93">
        <f t="shared" si="13"/>
        <v>12251.666666666666</v>
      </c>
      <c r="I46" s="118">
        <v>82095</v>
      </c>
      <c r="J46" s="118">
        <v>34437</v>
      </c>
      <c r="K46" s="93">
        <f t="shared" si="14"/>
        <v>9711</v>
      </c>
      <c r="L46" s="118">
        <v>62393</v>
      </c>
      <c r="M46" s="118">
        <v>42723</v>
      </c>
      <c r="N46" s="93">
        <f t="shared" si="15"/>
        <v>8759.6666666666661</v>
      </c>
      <c r="O46" s="102">
        <f t="shared" si="18"/>
        <v>81731.333333333328</v>
      </c>
      <c r="P46" s="102">
        <f t="shared" si="19"/>
        <v>41158</v>
      </c>
      <c r="Q46" s="102">
        <f t="shared" si="17"/>
        <v>10240.777777777777</v>
      </c>
      <c r="R46" s="126"/>
      <c r="S46" s="126">
        <v>1</v>
      </c>
      <c r="T46" s="132"/>
      <c r="U46" s="127"/>
      <c r="V46" s="130"/>
      <c r="W46" s="131"/>
      <c r="X46" s="103"/>
    </row>
    <row r="47" spans="1:24" x14ac:dyDescent="0.2">
      <c r="A47" s="67">
        <v>45</v>
      </c>
      <c r="B47" s="116" t="s">
        <v>202</v>
      </c>
      <c r="C47" s="116" t="s">
        <v>203</v>
      </c>
      <c r="D47" s="117">
        <v>1</v>
      </c>
      <c r="E47" s="116" t="s">
        <v>204</v>
      </c>
      <c r="F47" s="118">
        <v>89243</v>
      </c>
      <c r="G47" s="118">
        <v>40690</v>
      </c>
      <c r="H47" s="93">
        <f t="shared" si="13"/>
        <v>10827.75</v>
      </c>
      <c r="I47" s="118">
        <v>71647</v>
      </c>
      <c r="J47" s="118">
        <v>38734</v>
      </c>
      <c r="K47" s="93">
        <f t="shared" si="14"/>
        <v>9198.4166666666661</v>
      </c>
      <c r="L47" s="118">
        <v>56385</v>
      </c>
      <c r="M47" s="118">
        <v>44912</v>
      </c>
      <c r="N47" s="93">
        <f t="shared" si="15"/>
        <v>8441.4166666666661</v>
      </c>
      <c r="O47" s="102">
        <f t="shared" si="18"/>
        <v>72425</v>
      </c>
      <c r="P47" s="102">
        <f t="shared" si="19"/>
        <v>41445.333333333336</v>
      </c>
      <c r="Q47" s="102">
        <f t="shared" si="17"/>
        <v>9489.1944444444453</v>
      </c>
      <c r="R47" s="126">
        <v>1</v>
      </c>
      <c r="S47" s="132"/>
      <c r="T47" s="132"/>
      <c r="U47" s="127"/>
      <c r="V47" s="130"/>
      <c r="W47" s="131"/>
      <c r="X47" s="103"/>
    </row>
    <row r="48" spans="1:24" x14ac:dyDescent="0.2">
      <c r="A48" s="67">
        <v>46</v>
      </c>
      <c r="B48" s="116" t="s">
        <v>205</v>
      </c>
      <c r="C48" s="116" t="s">
        <v>206</v>
      </c>
      <c r="D48" s="117">
        <v>2</v>
      </c>
      <c r="E48" s="116" t="s">
        <v>199</v>
      </c>
      <c r="F48" s="118">
        <v>140678</v>
      </c>
      <c r="G48" s="118">
        <v>18368</v>
      </c>
      <c r="H48" s="93">
        <f t="shared" si="13"/>
        <v>13253.833333333334</v>
      </c>
      <c r="I48" s="118">
        <v>120377</v>
      </c>
      <c r="J48" s="118">
        <v>20015</v>
      </c>
      <c r="K48" s="93">
        <f t="shared" si="14"/>
        <v>11699.333333333334</v>
      </c>
      <c r="L48" s="118">
        <v>112953</v>
      </c>
      <c r="M48" s="118">
        <v>24850</v>
      </c>
      <c r="N48" s="93">
        <f t="shared" si="15"/>
        <v>11483.583333333334</v>
      </c>
      <c r="O48" s="102">
        <f t="shared" si="18"/>
        <v>124669.33333333333</v>
      </c>
      <c r="P48" s="102">
        <f t="shared" si="19"/>
        <v>21077.666666666668</v>
      </c>
      <c r="Q48" s="102">
        <f t="shared" si="17"/>
        <v>12145.583333333334</v>
      </c>
      <c r="R48" s="126"/>
      <c r="S48" s="126">
        <v>1</v>
      </c>
      <c r="T48" s="132"/>
      <c r="U48" s="127"/>
      <c r="V48" s="130"/>
      <c r="W48" s="131"/>
      <c r="X48" s="103"/>
    </row>
    <row r="49" spans="1:24" x14ac:dyDescent="0.2">
      <c r="A49" s="67">
        <v>47</v>
      </c>
      <c r="B49" s="120" t="s">
        <v>207</v>
      </c>
      <c r="C49" s="120" t="s">
        <v>208</v>
      </c>
      <c r="D49" s="121" t="s">
        <v>209</v>
      </c>
      <c r="E49" s="120" t="s">
        <v>204</v>
      </c>
      <c r="F49" s="122">
        <v>35166</v>
      </c>
      <c r="G49" s="122">
        <v>27541</v>
      </c>
      <c r="H49" s="93">
        <f t="shared" si="13"/>
        <v>5225.583333333333</v>
      </c>
      <c r="I49" s="122">
        <v>54487</v>
      </c>
      <c r="J49" s="122">
        <v>32395</v>
      </c>
      <c r="K49" s="93">
        <f t="shared" si="14"/>
        <v>7240.166666666667</v>
      </c>
      <c r="L49" s="122">
        <v>63065</v>
      </c>
      <c r="M49" s="122">
        <v>65903</v>
      </c>
      <c r="N49" s="93">
        <f t="shared" si="15"/>
        <v>10747.333333333334</v>
      </c>
      <c r="O49" s="102">
        <f t="shared" si="18"/>
        <v>50906</v>
      </c>
      <c r="P49" s="102">
        <f t="shared" si="19"/>
        <v>41946.333333333336</v>
      </c>
      <c r="Q49" s="102">
        <f t="shared" si="17"/>
        <v>7737.6944444444453</v>
      </c>
      <c r="R49" s="126">
        <v>1</v>
      </c>
      <c r="S49" s="132"/>
      <c r="T49" s="132"/>
      <c r="U49" s="127"/>
      <c r="V49" s="130"/>
      <c r="W49" s="131"/>
      <c r="X49" s="103"/>
    </row>
    <row r="50" spans="1:24" x14ac:dyDescent="0.2">
      <c r="A50" s="67">
        <v>48</v>
      </c>
      <c r="B50" s="120" t="s">
        <v>210</v>
      </c>
      <c r="C50" s="120" t="s">
        <v>211</v>
      </c>
      <c r="D50" s="121">
        <v>6</v>
      </c>
      <c r="E50" s="120" t="s">
        <v>199</v>
      </c>
      <c r="F50" s="122">
        <v>196001</v>
      </c>
      <c r="G50" s="122">
        <v>32206</v>
      </c>
      <c r="H50" s="93">
        <f t="shared" si="13"/>
        <v>19017.25</v>
      </c>
      <c r="I50" s="122">
        <v>152729</v>
      </c>
      <c r="J50" s="122">
        <v>42408</v>
      </c>
      <c r="K50" s="93">
        <f t="shared" si="14"/>
        <v>16261.416666666666</v>
      </c>
      <c r="L50" s="122">
        <v>118396</v>
      </c>
      <c r="M50" s="122">
        <v>63101</v>
      </c>
      <c r="N50" s="93">
        <f t="shared" si="15"/>
        <v>15124.75</v>
      </c>
      <c r="O50" s="102">
        <f t="shared" si="18"/>
        <v>155708.66666666666</v>
      </c>
      <c r="P50" s="102">
        <f t="shared" si="19"/>
        <v>45905</v>
      </c>
      <c r="Q50" s="102">
        <f t="shared" si="17"/>
        <v>16801.138888888887</v>
      </c>
      <c r="R50" s="132"/>
      <c r="S50" s="126">
        <v>1</v>
      </c>
      <c r="T50" s="132"/>
      <c r="U50" s="127"/>
      <c r="V50" s="130"/>
      <c r="W50" s="131"/>
      <c r="X50" s="103"/>
    </row>
    <row r="51" spans="1:24" x14ac:dyDescent="0.2">
      <c r="A51" s="67">
        <v>49</v>
      </c>
      <c r="B51" s="120" t="s">
        <v>212</v>
      </c>
      <c r="C51" s="116" t="s">
        <v>213</v>
      </c>
      <c r="D51" s="117">
        <v>2</v>
      </c>
      <c r="E51" s="116" t="s">
        <v>214</v>
      </c>
      <c r="F51" s="118">
        <v>63035</v>
      </c>
      <c r="G51" s="118">
        <v>20740</v>
      </c>
      <c r="H51" s="93">
        <f t="shared" si="13"/>
        <v>6981.25</v>
      </c>
      <c r="I51" s="118">
        <v>57487</v>
      </c>
      <c r="J51" s="118">
        <v>31663</v>
      </c>
      <c r="K51" s="93">
        <f t="shared" si="14"/>
        <v>7429.166666666667</v>
      </c>
      <c r="L51" s="118">
        <v>45524</v>
      </c>
      <c r="M51" s="118">
        <v>31198</v>
      </c>
      <c r="N51" s="93">
        <f t="shared" si="15"/>
        <v>6393.5</v>
      </c>
      <c r="O51" s="102">
        <f t="shared" si="18"/>
        <v>55348.666666666664</v>
      </c>
      <c r="P51" s="102">
        <f t="shared" si="19"/>
        <v>27867</v>
      </c>
      <c r="Q51" s="102">
        <f t="shared" si="17"/>
        <v>6934.6388888888878</v>
      </c>
      <c r="R51" s="126">
        <v>1</v>
      </c>
      <c r="S51" s="132"/>
      <c r="T51" s="132"/>
      <c r="U51" s="127"/>
      <c r="V51" s="130"/>
      <c r="W51" s="131"/>
      <c r="X51" s="103"/>
    </row>
    <row r="52" spans="1:24" x14ac:dyDescent="0.2">
      <c r="A52" s="67">
        <v>50</v>
      </c>
      <c r="B52" s="120" t="s">
        <v>215</v>
      </c>
      <c r="C52" s="120" t="s">
        <v>216</v>
      </c>
      <c r="D52" s="121">
        <v>1</v>
      </c>
      <c r="E52" s="120" t="s">
        <v>217</v>
      </c>
      <c r="F52" s="122">
        <v>108698</v>
      </c>
      <c r="G52" s="122">
        <v>42678</v>
      </c>
      <c r="H52" s="93">
        <f t="shared" si="13"/>
        <v>12614.666666666666</v>
      </c>
      <c r="I52" s="122">
        <v>121763</v>
      </c>
      <c r="J52" s="122">
        <v>33343</v>
      </c>
      <c r="K52" s="93">
        <f t="shared" si="14"/>
        <v>12925.5</v>
      </c>
      <c r="L52" s="122">
        <v>145609</v>
      </c>
      <c r="M52" s="122">
        <v>62478</v>
      </c>
      <c r="N52" s="93">
        <f t="shared" si="15"/>
        <v>17340.583333333332</v>
      </c>
      <c r="O52" s="102">
        <f t="shared" si="18"/>
        <v>125356.66666666667</v>
      </c>
      <c r="P52" s="102">
        <f t="shared" si="19"/>
        <v>46166.333333333336</v>
      </c>
      <c r="Q52" s="102">
        <f t="shared" si="17"/>
        <v>14293.583333333334</v>
      </c>
      <c r="R52" s="126"/>
      <c r="S52" s="126">
        <v>1</v>
      </c>
      <c r="T52" s="132"/>
      <c r="U52" s="127"/>
      <c r="V52" s="130"/>
      <c r="W52" s="131"/>
      <c r="X52" s="103"/>
    </row>
    <row r="53" spans="1:24" x14ac:dyDescent="0.2">
      <c r="A53" s="67">
        <v>51</v>
      </c>
      <c r="B53" s="120" t="s">
        <v>218</v>
      </c>
      <c r="C53" s="120" t="s">
        <v>219</v>
      </c>
      <c r="D53" s="121">
        <v>3</v>
      </c>
      <c r="E53" s="120" t="s">
        <v>220</v>
      </c>
      <c r="F53" s="122">
        <v>38495</v>
      </c>
      <c r="G53" s="122">
        <v>11415</v>
      </c>
      <c r="H53" s="93">
        <f t="shared" si="13"/>
        <v>4159.166666666667</v>
      </c>
      <c r="I53" s="122">
        <v>34924</v>
      </c>
      <c r="J53" s="122">
        <v>14264</v>
      </c>
      <c r="K53" s="93">
        <f t="shared" si="14"/>
        <v>4099</v>
      </c>
      <c r="L53" s="122">
        <v>32418</v>
      </c>
      <c r="M53" s="122">
        <v>14360</v>
      </c>
      <c r="N53" s="93">
        <f t="shared" si="15"/>
        <v>3898.1666666666665</v>
      </c>
      <c r="O53" s="102">
        <f t="shared" si="18"/>
        <v>35279</v>
      </c>
      <c r="P53" s="102">
        <f t="shared" si="19"/>
        <v>13346.333333333334</v>
      </c>
      <c r="Q53" s="102">
        <f t="shared" si="17"/>
        <v>4052.1111111111113</v>
      </c>
      <c r="R53" s="126"/>
      <c r="S53" s="126">
        <v>1</v>
      </c>
      <c r="T53" s="132"/>
      <c r="U53" s="127"/>
      <c r="V53" s="130"/>
      <c r="W53" s="131"/>
      <c r="X53" s="103"/>
    </row>
    <row r="54" spans="1:24" x14ac:dyDescent="0.2">
      <c r="A54" s="67">
        <v>52</v>
      </c>
      <c r="B54" s="120" t="s">
        <v>221</v>
      </c>
      <c r="C54" s="120" t="s">
        <v>222</v>
      </c>
      <c r="D54" s="121">
        <v>3</v>
      </c>
      <c r="E54" s="120" t="s">
        <v>99</v>
      </c>
      <c r="F54" s="122">
        <v>113128</v>
      </c>
      <c r="G54" s="122">
        <v>57267</v>
      </c>
      <c r="H54" s="93">
        <f t="shared" si="13"/>
        <v>14199.583333333334</v>
      </c>
      <c r="I54" s="122">
        <v>118927</v>
      </c>
      <c r="J54" s="122">
        <v>78806</v>
      </c>
      <c r="K54" s="93">
        <f t="shared" si="14"/>
        <v>16477.75</v>
      </c>
      <c r="L54" s="122">
        <v>114215</v>
      </c>
      <c r="M54" s="122">
        <v>89737</v>
      </c>
      <c r="N54" s="93">
        <f t="shared" si="15"/>
        <v>16996</v>
      </c>
      <c r="O54" s="102">
        <f t="shared" si="18"/>
        <v>115423.33333333333</v>
      </c>
      <c r="P54" s="102">
        <f t="shared" si="19"/>
        <v>75270</v>
      </c>
      <c r="Q54" s="102">
        <f t="shared" si="17"/>
        <v>15891.111111111109</v>
      </c>
      <c r="R54" s="132"/>
      <c r="S54" s="126">
        <v>1</v>
      </c>
      <c r="T54" s="132"/>
      <c r="U54" s="127"/>
      <c r="V54" s="130"/>
      <c r="W54" s="131"/>
      <c r="X54" s="103"/>
    </row>
    <row r="55" spans="1:24" ht="12.75" thickBot="1" x14ac:dyDescent="0.25">
      <c r="A55" s="68"/>
      <c r="B55" s="104" t="s">
        <v>26</v>
      </c>
      <c r="C55" s="105"/>
      <c r="D55" s="112"/>
      <c r="E55" s="105"/>
      <c r="F55" s="106">
        <f>SUM(F3:F54)</f>
        <v>5143086</v>
      </c>
      <c r="G55" s="106">
        <f>SUM(G3:G54)</f>
        <v>1378688</v>
      </c>
      <c r="H55" s="106"/>
      <c r="I55" s="106">
        <f>SUM(I3:I54)</f>
        <v>4568630</v>
      </c>
      <c r="J55" s="106">
        <f>SUM(J3:J54)</f>
        <v>1580149</v>
      </c>
      <c r="K55" s="106"/>
      <c r="L55" s="106">
        <f>SUM(L3:L54)</f>
        <v>4290107</v>
      </c>
      <c r="M55" s="106">
        <f>SUM(M3:M54)</f>
        <v>2178509</v>
      </c>
      <c r="N55" s="106"/>
      <c r="O55" s="106">
        <f>SUM(O3:O54)</f>
        <v>4667274.333333334</v>
      </c>
      <c r="P55" s="106">
        <f>SUM(P3:P54)</f>
        <v>1712448.6666666663</v>
      </c>
      <c r="Q55" s="106"/>
      <c r="R55" s="107">
        <f>SUM(R3:R54)</f>
        <v>27</v>
      </c>
      <c r="S55" s="107">
        <f>SUM(S3:S54)</f>
        <v>23</v>
      </c>
      <c r="T55" s="107">
        <f>SUM(T3:T54)</f>
        <v>2</v>
      </c>
      <c r="U55" s="108"/>
      <c r="V55" s="108"/>
      <c r="W55" s="107">
        <f>SUM(W3:W54)</f>
        <v>0</v>
      </c>
      <c r="X55" s="108"/>
    </row>
    <row r="59" spans="1:24" x14ac:dyDescent="0.2">
      <c r="B59" s="29"/>
    </row>
    <row r="60" spans="1:24" x14ac:dyDescent="0.2">
      <c r="B60" s="29"/>
    </row>
    <row r="61" spans="1:24" x14ac:dyDescent="0.2">
      <c r="B61" s="29"/>
    </row>
    <row r="62" spans="1:24" x14ac:dyDescent="0.2">
      <c r="B62" s="29"/>
    </row>
    <row r="63" spans="1:24" x14ac:dyDescent="0.2">
      <c r="B63" s="29"/>
    </row>
    <row r="64" spans="1:24" x14ac:dyDescent="0.2">
      <c r="B64" s="29"/>
    </row>
    <row r="65" spans="2:15" x14ac:dyDescent="0.2">
      <c r="B65" s="29"/>
    </row>
    <row r="66" spans="2:15" x14ac:dyDescent="0.2">
      <c r="B66" s="29"/>
    </row>
    <row r="67" spans="2:15" x14ac:dyDescent="0.2">
      <c r="B67" s="29"/>
    </row>
    <row r="68" spans="2:15" x14ac:dyDescent="0.2">
      <c r="B68" s="29"/>
    </row>
    <row r="69" spans="2:15" x14ac:dyDescent="0.2">
      <c r="B69" s="29"/>
    </row>
    <row r="70" spans="2:15" x14ac:dyDescent="0.2">
      <c r="B70" s="29"/>
    </row>
    <row r="71" spans="2:15" x14ac:dyDescent="0.2">
      <c r="B71" s="29"/>
    </row>
    <row r="72" spans="2:15" x14ac:dyDescent="0.2">
      <c r="B72" s="29"/>
      <c r="O72" s="109"/>
    </row>
    <row r="73" spans="2:15" x14ac:dyDescent="0.2">
      <c r="B73" s="29"/>
    </row>
    <row r="74" spans="2:15" x14ac:dyDescent="0.2">
      <c r="B74" s="29"/>
    </row>
    <row r="75" spans="2:15" x14ac:dyDescent="0.2">
      <c r="B75" s="29"/>
    </row>
    <row r="76" spans="2:15" x14ac:dyDescent="0.2">
      <c r="B76" s="29"/>
    </row>
    <row r="77" spans="2:15" x14ac:dyDescent="0.2">
      <c r="B77" s="29"/>
    </row>
    <row r="78" spans="2:15" x14ac:dyDescent="0.2">
      <c r="B78" s="29"/>
    </row>
    <row r="79" spans="2:15" x14ac:dyDescent="0.2">
      <c r="B79" s="29"/>
    </row>
    <row r="80" spans="2:15" x14ac:dyDescent="0.2">
      <c r="B80" s="29"/>
    </row>
    <row r="81" spans="2:15" x14ac:dyDescent="0.2">
      <c r="B81" s="29"/>
    </row>
    <row r="82" spans="2:15" x14ac:dyDescent="0.2">
      <c r="B82" s="29"/>
    </row>
    <row r="88" spans="2:15" x14ac:dyDescent="0.2">
      <c r="O88" s="109"/>
    </row>
  </sheetData>
  <sheetProtection algorithmName="SHA-512" hashValue="lgzbVI6hU4c47bzCWF85RbfDuxXhObGCMGWRA+A87anYFh+eWaRTJLhZo2tEiaq8zyvMx76wJTTDaLrGrcrIsQ==" saltValue="ss6dDkmIynYcOYX4vUwnug==" spinCount="100000" sheet="1" objects="1" scenarios="1"/>
  <pageMargins left="0.7" right="0.7" top="0.75" bottom="0.75" header="0.3" footer="0.3"/>
  <pageSetup paperSize="9" orientation="portrait" r:id="rId1"/>
  <ignoredErrors>
    <ignoredError sqref="D13 D45:D4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Basisgegevens</vt:lpstr>
      <vt:lpstr>Prijzenblad Multifunctionals</vt:lpstr>
      <vt:lpstr>Prijzenblad verbruiksgoederen</vt:lpstr>
      <vt:lpstr>Totaalblad </vt:lpstr>
      <vt:lpstr>Informatie</vt:lpstr>
      <vt:lpstr>Basisgegevens!Afdrukbereik</vt:lpstr>
      <vt:lpstr>opdrachtgever</vt:lpstr>
      <vt:lpstr>opdrachtnemer</vt:lpstr>
      <vt:lpstr>opdrachtnemerplaats</vt:lpstr>
      <vt:lpstr>plaatsopdrnmr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2020-03-11T15:04:20Z</dcterms:created>
  <dcterms:modified xsi:type="dcterms:W3CDTF">2022-06-09T16:51:41Z</dcterms:modified>
</cp:coreProperties>
</file>